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https://universityofexeteruk-my.sharepoint.com/personal/c_perry_exeter_ac_uk/Documents/Research folder/ReefBudget - Leverhulme International Network/Caribbean spreadsheets and files/Revised June 2019/"/>
    </mc:Choice>
  </mc:AlternateContent>
  <xr:revisionPtr revIDLastSave="19" documentId="8_{B629A605-0857-4175-BCCC-E9482C9934EA}" xr6:coauthVersionLast="47" xr6:coauthVersionMax="47" xr10:uidLastSave="{4D17C016-4325-4237-81CE-947126E39EDD}"/>
  <bookViews>
    <workbookView xWindow="-103" yWindow="-103" windowWidth="22149" windowHeight="11949" activeTab="6" xr2:uid="{00000000-000D-0000-FFFF-FFFF00000000}"/>
  </bookViews>
  <sheets>
    <sheet name="Site Description" sheetId="5" r:id="rId1"/>
    <sheet name="Data Entry" sheetId="3" r:id="rId2"/>
    <sheet name="Analysis" sheetId="4" r:id="rId3"/>
    <sheet name="Microbioerosion" sheetId="7" r:id="rId4"/>
    <sheet name="Macrobioerosion" sheetId="9" r:id="rId5"/>
    <sheet name="Results" sheetId="6" r:id="rId6"/>
    <sheet name="Calcification Rates" sheetId="2" r:id="rId7"/>
    <sheet name="Formulas" sheetId="1" r:id="rId8"/>
    <sheet name="Summary of coral substitutions" sheetId="8" r:id="rId9"/>
  </sheets>
  <definedNames>
    <definedName name="_xlnm._FilterDatabase" localSheetId="2" hidden="1">Analysis!$A$5:$CH$93</definedName>
    <definedName name="_xlnm._FilterDatabase" localSheetId="6" hidden="1">'Calcification Rates'!$A$10:$N$98</definedName>
    <definedName name="Carbonate_production">'Data Entry'!$F$4</definedName>
    <definedName name="TAXA" localSheetId="4">#REF!</definedName>
    <definedName name="TAX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3" i="3" l="1"/>
  <c r="B33" i="5" s="1"/>
  <c r="BO59" i="4" s="1"/>
  <c r="C193" i="3"/>
  <c r="F5" i="3"/>
  <c r="D11" i="7"/>
  <c r="R193" i="3"/>
  <c r="D33" i="5" s="1"/>
  <c r="BQ10" i="4" s="1"/>
  <c r="AX193" i="3"/>
  <c r="H33" i="5"/>
  <c r="I36" i="6" s="1"/>
  <c r="S36" i="6" s="1"/>
  <c r="BF193" i="3"/>
  <c r="I33" i="5"/>
  <c r="N81" i="4" s="1"/>
  <c r="AP193" i="3"/>
  <c r="G33" i="5" s="1"/>
  <c r="AH193" i="3"/>
  <c r="F33" i="5" s="1"/>
  <c r="Z193" i="3"/>
  <c r="E33" i="5" s="1"/>
  <c r="J193" i="3"/>
  <c r="C33" i="5" s="1"/>
  <c r="BP61" i="4" s="1"/>
  <c r="H14" i="6"/>
  <c r="U14" i="6" s="1"/>
  <c r="H15" i="6"/>
  <c r="U15" i="6" s="1"/>
  <c r="G15" i="6"/>
  <c r="T15" i="6" s="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J3" i="1"/>
  <c r="I3" i="1"/>
  <c r="H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G3" i="1"/>
  <c r="F3" i="1"/>
  <c r="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D54" i="1"/>
  <c r="AE54" i="1"/>
  <c r="AC55" i="1"/>
  <c r="AD55" i="1"/>
  <c r="AE55" i="1"/>
  <c r="AC56" i="1"/>
  <c r="AD56" i="1"/>
  <c r="AE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D76" i="1"/>
  <c r="AE76" i="1"/>
  <c r="AC77" i="1"/>
  <c r="AD77" i="1"/>
  <c r="AE77" i="1"/>
  <c r="AC78" i="1"/>
  <c r="AD78" i="1"/>
  <c r="AE78" i="1"/>
  <c r="AC79" i="1"/>
  <c r="AD79" i="1"/>
  <c r="AE79" i="1"/>
  <c r="AC80" i="1"/>
  <c r="AD80" i="1"/>
  <c r="AE80" i="1"/>
  <c r="AC81" i="1"/>
  <c r="AD81" i="1"/>
  <c r="AE81" i="1"/>
  <c r="AC82" i="1"/>
  <c r="AD82" i="1"/>
  <c r="AE82" i="1"/>
  <c r="AC83" i="1"/>
  <c r="AD83" i="1"/>
  <c r="AE83" i="1"/>
  <c r="AC84" i="1"/>
  <c r="AD84" i="1"/>
  <c r="AE84" i="1"/>
  <c r="AC85" i="1"/>
  <c r="AD85" i="1"/>
  <c r="AE85" i="1"/>
  <c r="AC86" i="1"/>
  <c r="AD86" i="1"/>
  <c r="AE86" i="1"/>
  <c r="AC87" i="1"/>
  <c r="AD87" i="1"/>
  <c r="AE87" i="1"/>
  <c r="AC88" i="1"/>
  <c r="AD88" i="1"/>
  <c r="AE88" i="1"/>
  <c r="AC89" i="1"/>
  <c r="AD89" i="1"/>
  <c r="AE89" i="1"/>
  <c r="AC90" i="1"/>
  <c r="AD90" i="1"/>
  <c r="AE90" i="1"/>
  <c r="AC91" i="1"/>
  <c r="AD91" i="1"/>
  <c r="AE91" i="1"/>
  <c r="AC92" i="1"/>
  <c r="AD92" i="1"/>
  <c r="AE92" i="1"/>
  <c r="AC93" i="1"/>
  <c r="AD93" i="1"/>
  <c r="AE93" i="1"/>
  <c r="AC94" i="1"/>
  <c r="AD94" i="1"/>
  <c r="AE94" i="1"/>
  <c r="AC95" i="1"/>
  <c r="AD95" i="1"/>
  <c r="AE95" i="1"/>
  <c r="AC96" i="1"/>
  <c r="AD96" i="1"/>
  <c r="AE96" i="1"/>
  <c r="AC97" i="1"/>
  <c r="AD97" i="1"/>
  <c r="AE97" i="1"/>
  <c r="AC98" i="1"/>
  <c r="AD98" i="1"/>
  <c r="AE98" i="1"/>
  <c r="AC99" i="1"/>
  <c r="AD99" i="1"/>
  <c r="AE99" i="1"/>
  <c r="AC100" i="1"/>
  <c r="AD100" i="1"/>
  <c r="AE100" i="1"/>
  <c r="AC101" i="1"/>
  <c r="AD101" i="1"/>
  <c r="AE101" i="1"/>
  <c r="AC102" i="1"/>
  <c r="AD102" i="1"/>
  <c r="AE102" i="1"/>
  <c r="AC103" i="1"/>
  <c r="AD103" i="1"/>
  <c r="AE103" i="1"/>
  <c r="AC104" i="1"/>
  <c r="AD104" i="1"/>
  <c r="AE104" i="1"/>
  <c r="AC105" i="1"/>
  <c r="AD105" i="1"/>
  <c r="AE105" i="1"/>
  <c r="AC106" i="1"/>
  <c r="AD106" i="1"/>
  <c r="AE106" i="1"/>
  <c r="AC107" i="1"/>
  <c r="AD107" i="1"/>
  <c r="AE107" i="1"/>
  <c r="AC108" i="1"/>
  <c r="AD108" i="1"/>
  <c r="AE108" i="1"/>
  <c r="AC109" i="1"/>
  <c r="AD109" i="1"/>
  <c r="AE109" i="1"/>
  <c r="AC110" i="1"/>
  <c r="AD110" i="1"/>
  <c r="AE110" i="1"/>
  <c r="AC111" i="1"/>
  <c r="AD111" i="1"/>
  <c r="AE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E3" i="1"/>
  <c r="AD3" i="1"/>
  <c r="AC3" i="1"/>
  <c r="W17" i="6"/>
  <c r="W18" i="6" s="1"/>
  <c r="W19" i="6" s="1"/>
  <c r="W16" i="6"/>
  <c r="W4" i="1"/>
  <c r="X4" i="1"/>
  <c r="Y4" i="1"/>
  <c r="W5" i="1"/>
  <c r="X5" i="1"/>
  <c r="Y5" i="1"/>
  <c r="W6" i="1"/>
  <c r="X6" i="1"/>
  <c r="Y6" i="1"/>
  <c r="W7" i="1"/>
  <c r="X7" i="1"/>
  <c r="Y7" i="1"/>
  <c r="W8" i="1"/>
  <c r="X8" i="1"/>
  <c r="Y8" i="1"/>
  <c r="W9" i="1"/>
  <c r="X9" i="1"/>
  <c r="Y9" i="1"/>
  <c r="W10" i="1"/>
  <c r="X10" i="1"/>
  <c r="Y10" i="1"/>
  <c r="W11" i="1"/>
  <c r="X11" i="1"/>
  <c r="Y11" i="1"/>
  <c r="W12" i="1"/>
  <c r="X12" i="1"/>
  <c r="Y12" i="1"/>
  <c r="W13" i="1"/>
  <c r="X13" i="1"/>
  <c r="Y13" i="1"/>
  <c r="W14" i="1"/>
  <c r="X14" i="1"/>
  <c r="Y14" i="1"/>
  <c r="W15" i="1"/>
  <c r="X15" i="1"/>
  <c r="Y15" i="1"/>
  <c r="W16" i="1"/>
  <c r="X16" i="1"/>
  <c r="Y16" i="1"/>
  <c r="W17" i="1"/>
  <c r="X17" i="1"/>
  <c r="Y17" i="1"/>
  <c r="W18" i="1"/>
  <c r="X18" i="1"/>
  <c r="Y18" i="1"/>
  <c r="W19" i="1"/>
  <c r="X19" i="1"/>
  <c r="Y19" i="1"/>
  <c r="W20" i="1"/>
  <c r="X20" i="1"/>
  <c r="Y20" i="1"/>
  <c r="W21" i="1"/>
  <c r="X21" i="1"/>
  <c r="Y21" i="1"/>
  <c r="W22" i="1"/>
  <c r="X22" i="1"/>
  <c r="Y22" i="1"/>
  <c r="W23" i="1"/>
  <c r="X23" i="1"/>
  <c r="Y23" i="1"/>
  <c r="W24" i="1"/>
  <c r="X24" i="1"/>
  <c r="Y24" i="1"/>
  <c r="W25" i="1"/>
  <c r="X25" i="1"/>
  <c r="Y25" i="1"/>
  <c r="W26" i="1"/>
  <c r="X26" i="1"/>
  <c r="Y26" i="1"/>
  <c r="W27" i="1"/>
  <c r="X27" i="1"/>
  <c r="Y27" i="1"/>
  <c r="W28" i="1"/>
  <c r="X28" i="1"/>
  <c r="Y28" i="1"/>
  <c r="W29" i="1"/>
  <c r="X29" i="1"/>
  <c r="Y29" i="1"/>
  <c r="W30" i="1"/>
  <c r="X30" i="1"/>
  <c r="Y30" i="1"/>
  <c r="W31" i="1"/>
  <c r="X31" i="1"/>
  <c r="Y31" i="1"/>
  <c r="W32" i="1"/>
  <c r="X32" i="1"/>
  <c r="Y32" i="1"/>
  <c r="W33" i="1"/>
  <c r="X33" i="1"/>
  <c r="Y33" i="1"/>
  <c r="W34" i="1"/>
  <c r="X34" i="1"/>
  <c r="Y34" i="1"/>
  <c r="W35" i="1"/>
  <c r="X35" i="1"/>
  <c r="Y35" i="1"/>
  <c r="W36" i="1"/>
  <c r="X36" i="1"/>
  <c r="Y36" i="1"/>
  <c r="W37" i="1"/>
  <c r="X37" i="1"/>
  <c r="Y37" i="1"/>
  <c r="W38" i="1"/>
  <c r="X38" i="1"/>
  <c r="Y38" i="1"/>
  <c r="W39" i="1"/>
  <c r="X39" i="1"/>
  <c r="Y39" i="1"/>
  <c r="W40" i="1"/>
  <c r="X40" i="1"/>
  <c r="Y40" i="1"/>
  <c r="W41" i="1"/>
  <c r="X41" i="1"/>
  <c r="Y41" i="1"/>
  <c r="W42" i="1"/>
  <c r="X42" i="1"/>
  <c r="Y42" i="1"/>
  <c r="W43" i="1"/>
  <c r="X43" i="1"/>
  <c r="Y43" i="1"/>
  <c r="W44" i="1"/>
  <c r="X44" i="1"/>
  <c r="Y44" i="1"/>
  <c r="W45" i="1"/>
  <c r="X45" i="1"/>
  <c r="Y45" i="1"/>
  <c r="W46" i="1"/>
  <c r="X46" i="1"/>
  <c r="Y46" i="1"/>
  <c r="W47" i="1"/>
  <c r="X47" i="1"/>
  <c r="Y47" i="1"/>
  <c r="W48" i="1"/>
  <c r="X48" i="1"/>
  <c r="Y48" i="1"/>
  <c r="W49" i="1"/>
  <c r="X49" i="1"/>
  <c r="Y49" i="1"/>
  <c r="W50" i="1"/>
  <c r="X50" i="1"/>
  <c r="Y50" i="1"/>
  <c r="W51" i="1"/>
  <c r="X51" i="1"/>
  <c r="Y51" i="1"/>
  <c r="W52" i="1"/>
  <c r="X52" i="1"/>
  <c r="Y52" i="1"/>
  <c r="W53" i="1"/>
  <c r="X53" i="1"/>
  <c r="Y53" i="1"/>
  <c r="W54" i="1"/>
  <c r="X54" i="1"/>
  <c r="Y54" i="1"/>
  <c r="W55" i="1"/>
  <c r="X55" i="1"/>
  <c r="Y55" i="1"/>
  <c r="W56" i="1"/>
  <c r="X56" i="1"/>
  <c r="Y56" i="1"/>
  <c r="W57" i="1"/>
  <c r="X57" i="1"/>
  <c r="Y57" i="1"/>
  <c r="W58" i="1"/>
  <c r="X58" i="1"/>
  <c r="Y58" i="1"/>
  <c r="W59" i="1"/>
  <c r="X59" i="1"/>
  <c r="Y59" i="1"/>
  <c r="W60" i="1"/>
  <c r="X60" i="1"/>
  <c r="Y60" i="1"/>
  <c r="W61" i="1"/>
  <c r="X61" i="1"/>
  <c r="Y61" i="1"/>
  <c r="W62" i="1"/>
  <c r="X62" i="1"/>
  <c r="Y62" i="1"/>
  <c r="W63" i="1"/>
  <c r="X63" i="1"/>
  <c r="Y63" i="1"/>
  <c r="W64" i="1"/>
  <c r="X64" i="1"/>
  <c r="Y64" i="1"/>
  <c r="W65" i="1"/>
  <c r="X65" i="1"/>
  <c r="Y65" i="1"/>
  <c r="W66" i="1"/>
  <c r="X66" i="1"/>
  <c r="Y66" i="1"/>
  <c r="W67" i="1"/>
  <c r="X67" i="1"/>
  <c r="Y67" i="1"/>
  <c r="W68" i="1"/>
  <c r="X68" i="1"/>
  <c r="Y68" i="1"/>
  <c r="W69" i="1"/>
  <c r="X69" i="1"/>
  <c r="Y69" i="1"/>
  <c r="W70" i="1"/>
  <c r="X70" i="1"/>
  <c r="Y70" i="1"/>
  <c r="W71" i="1"/>
  <c r="X71" i="1"/>
  <c r="Y71" i="1"/>
  <c r="W72" i="1"/>
  <c r="X72" i="1"/>
  <c r="Y72" i="1"/>
  <c r="W73" i="1"/>
  <c r="X73" i="1"/>
  <c r="Y73" i="1"/>
  <c r="W74" i="1"/>
  <c r="X74" i="1"/>
  <c r="Y74" i="1"/>
  <c r="W75" i="1"/>
  <c r="X75" i="1"/>
  <c r="Y75" i="1"/>
  <c r="W76" i="1"/>
  <c r="X76" i="1"/>
  <c r="Y76" i="1"/>
  <c r="W77" i="1"/>
  <c r="X77" i="1"/>
  <c r="Y77" i="1"/>
  <c r="W78" i="1"/>
  <c r="X78" i="1"/>
  <c r="Y78" i="1"/>
  <c r="W79" i="1"/>
  <c r="X79" i="1"/>
  <c r="Y79" i="1"/>
  <c r="W80" i="1"/>
  <c r="X80" i="1"/>
  <c r="Y80" i="1"/>
  <c r="W81" i="1"/>
  <c r="X81" i="1"/>
  <c r="Y81" i="1"/>
  <c r="W82" i="1"/>
  <c r="X82" i="1"/>
  <c r="Y82" i="1"/>
  <c r="W83" i="1"/>
  <c r="X83" i="1"/>
  <c r="Y83" i="1"/>
  <c r="W84" i="1"/>
  <c r="X84" i="1"/>
  <c r="Y84" i="1"/>
  <c r="W85" i="1"/>
  <c r="X85" i="1"/>
  <c r="Y85" i="1"/>
  <c r="W86" i="1"/>
  <c r="X86" i="1"/>
  <c r="Y86" i="1"/>
  <c r="W87" i="1"/>
  <c r="X87" i="1"/>
  <c r="Y87" i="1"/>
  <c r="W88" i="1"/>
  <c r="X88" i="1"/>
  <c r="Y88" i="1"/>
  <c r="W89" i="1"/>
  <c r="X89" i="1"/>
  <c r="Y89" i="1"/>
  <c r="W90" i="1"/>
  <c r="X90" i="1"/>
  <c r="Y90" i="1"/>
  <c r="W91" i="1"/>
  <c r="X91" i="1"/>
  <c r="Y91" i="1"/>
  <c r="W92" i="1"/>
  <c r="X92" i="1"/>
  <c r="Y92" i="1"/>
  <c r="W93" i="1"/>
  <c r="X93" i="1"/>
  <c r="Y93" i="1"/>
  <c r="W94" i="1"/>
  <c r="X94" i="1"/>
  <c r="Y94" i="1"/>
  <c r="W95" i="1"/>
  <c r="X95" i="1"/>
  <c r="Y95" i="1"/>
  <c r="W96" i="1"/>
  <c r="X96" i="1"/>
  <c r="Y96" i="1"/>
  <c r="W97" i="1"/>
  <c r="X97" i="1"/>
  <c r="Y97" i="1"/>
  <c r="W98" i="1"/>
  <c r="X98" i="1"/>
  <c r="Y98" i="1"/>
  <c r="W99" i="1"/>
  <c r="X99" i="1"/>
  <c r="Y99" i="1"/>
  <c r="W100" i="1"/>
  <c r="X100" i="1"/>
  <c r="Y100" i="1"/>
  <c r="W101" i="1"/>
  <c r="X101" i="1"/>
  <c r="Y101" i="1"/>
  <c r="W102" i="1"/>
  <c r="X102" i="1"/>
  <c r="Y102" i="1"/>
  <c r="W103" i="1"/>
  <c r="X103" i="1"/>
  <c r="Y103" i="1"/>
  <c r="W104" i="1"/>
  <c r="X104" i="1"/>
  <c r="Y104" i="1"/>
  <c r="W105" i="1"/>
  <c r="X105" i="1"/>
  <c r="Y105" i="1"/>
  <c r="W106" i="1"/>
  <c r="X106" i="1"/>
  <c r="Y106" i="1"/>
  <c r="W107" i="1"/>
  <c r="X107" i="1"/>
  <c r="Y107" i="1"/>
  <c r="W108" i="1"/>
  <c r="X108" i="1"/>
  <c r="Y108" i="1"/>
  <c r="W109" i="1"/>
  <c r="X109" i="1"/>
  <c r="Y109" i="1"/>
  <c r="W110" i="1"/>
  <c r="X110" i="1"/>
  <c r="Y110" i="1"/>
  <c r="W111" i="1"/>
  <c r="X111" i="1"/>
  <c r="Y111" i="1"/>
  <c r="W112" i="1"/>
  <c r="X112" i="1"/>
  <c r="Y112" i="1"/>
  <c r="W113" i="1"/>
  <c r="X113" i="1"/>
  <c r="Y113" i="1"/>
  <c r="W114" i="1"/>
  <c r="X114" i="1"/>
  <c r="Y114" i="1"/>
  <c r="W115" i="1"/>
  <c r="X115" i="1"/>
  <c r="Y115" i="1"/>
  <c r="W116" i="1"/>
  <c r="X116" i="1"/>
  <c r="Y116" i="1"/>
  <c r="W117" i="1"/>
  <c r="X117" i="1"/>
  <c r="Y117" i="1"/>
  <c r="W118" i="1"/>
  <c r="X118" i="1"/>
  <c r="Y118" i="1"/>
  <c r="W119" i="1"/>
  <c r="X119" i="1"/>
  <c r="Y119" i="1"/>
  <c r="W120" i="1"/>
  <c r="X120" i="1"/>
  <c r="Y120" i="1"/>
  <c r="W121" i="1"/>
  <c r="X121" i="1"/>
  <c r="Y121" i="1"/>
  <c r="W122" i="1"/>
  <c r="X122" i="1"/>
  <c r="Y122" i="1"/>
  <c r="W123" i="1"/>
  <c r="X123" i="1"/>
  <c r="Y123" i="1"/>
  <c r="W124" i="1"/>
  <c r="X124" i="1"/>
  <c r="Y124" i="1"/>
  <c r="W125" i="1"/>
  <c r="X125" i="1"/>
  <c r="Y125" i="1"/>
  <c r="W126" i="1"/>
  <c r="X126" i="1"/>
  <c r="Y126" i="1"/>
  <c r="W127" i="1"/>
  <c r="X127" i="1"/>
  <c r="Y127" i="1"/>
  <c r="W128" i="1"/>
  <c r="X128" i="1"/>
  <c r="Y128" i="1"/>
  <c r="W129" i="1"/>
  <c r="X129" i="1"/>
  <c r="Y129" i="1"/>
  <c r="W130" i="1"/>
  <c r="X130" i="1"/>
  <c r="Y130" i="1"/>
  <c r="W131" i="1"/>
  <c r="X131" i="1"/>
  <c r="Y131" i="1"/>
  <c r="W132" i="1"/>
  <c r="X132" i="1"/>
  <c r="Y132" i="1"/>
  <c r="W133" i="1"/>
  <c r="X133" i="1"/>
  <c r="Y133" i="1"/>
  <c r="W134" i="1"/>
  <c r="X134" i="1"/>
  <c r="Y134" i="1"/>
  <c r="W135" i="1"/>
  <c r="X135" i="1"/>
  <c r="Y135" i="1"/>
  <c r="W136" i="1"/>
  <c r="X136" i="1"/>
  <c r="Y136" i="1"/>
  <c r="W137" i="1"/>
  <c r="X137" i="1"/>
  <c r="Y137" i="1"/>
  <c r="Y3" i="1"/>
  <c r="X3" i="1"/>
  <c r="W3" i="1"/>
  <c r="N4" i="1"/>
  <c r="O4" i="1"/>
  <c r="P4" i="1"/>
  <c r="N5" i="1"/>
  <c r="O5" i="1"/>
  <c r="P5" i="1"/>
  <c r="N6" i="1"/>
  <c r="O6" i="1"/>
  <c r="P6"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N25" i="1"/>
  <c r="O25" i="1"/>
  <c r="P25" i="1"/>
  <c r="N26" i="1"/>
  <c r="O26" i="1"/>
  <c r="P26" i="1"/>
  <c r="N27" i="1"/>
  <c r="O27" i="1"/>
  <c r="P27" i="1"/>
  <c r="N28" i="1"/>
  <c r="O28" i="1"/>
  <c r="P28" i="1"/>
  <c r="N29" i="1"/>
  <c r="O29" i="1"/>
  <c r="P29" i="1"/>
  <c r="N30" i="1"/>
  <c r="O30" i="1"/>
  <c r="P30" i="1"/>
  <c r="N31" i="1"/>
  <c r="O31" i="1"/>
  <c r="P31" i="1"/>
  <c r="N32" i="1"/>
  <c r="O32" i="1"/>
  <c r="P32" i="1"/>
  <c r="N33" i="1"/>
  <c r="O33" i="1"/>
  <c r="P33"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N64" i="1"/>
  <c r="O64" i="1"/>
  <c r="P64" i="1"/>
  <c r="N65" i="1"/>
  <c r="O65" i="1"/>
  <c r="P65" i="1"/>
  <c r="N66" i="1"/>
  <c r="O66" i="1"/>
  <c r="P66" i="1"/>
  <c r="N67" i="1"/>
  <c r="O67" i="1"/>
  <c r="P67" i="1"/>
  <c r="N68" i="1"/>
  <c r="O68" i="1"/>
  <c r="P68" i="1"/>
  <c r="N69" i="1"/>
  <c r="O69" i="1"/>
  <c r="P69" i="1"/>
  <c r="N70" i="1"/>
  <c r="O70" i="1"/>
  <c r="P70" i="1"/>
  <c r="N71" i="1"/>
  <c r="O71" i="1"/>
  <c r="P71" i="1"/>
  <c r="N72" i="1"/>
  <c r="O72" i="1"/>
  <c r="P72" i="1"/>
  <c r="N73" i="1"/>
  <c r="O73" i="1"/>
  <c r="P73" i="1"/>
  <c r="N74" i="1"/>
  <c r="O74" i="1"/>
  <c r="P74" i="1"/>
  <c r="N75" i="1"/>
  <c r="O75" i="1"/>
  <c r="P75" i="1"/>
  <c r="N76" i="1"/>
  <c r="O76" i="1"/>
  <c r="P76" i="1"/>
  <c r="N77" i="1"/>
  <c r="O77" i="1"/>
  <c r="P77" i="1"/>
  <c r="N78" i="1"/>
  <c r="O78" i="1"/>
  <c r="P78" i="1"/>
  <c r="N79" i="1"/>
  <c r="O79" i="1"/>
  <c r="P79" i="1"/>
  <c r="N80" i="1"/>
  <c r="O80" i="1"/>
  <c r="P80" i="1"/>
  <c r="N81" i="1"/>
  <c r="O81" i="1"/>
  <c r="P81" i="1"/>
  <c r="N82" i="1"/>
  <c r="O82" i="1"/>
  <c r="P82" i="1"/>
  <c r="N83" i="1"/>
  <c r="O83" i="1"/>
  <c r="P83" i="1"/>
  <c r="N84" i="1"/>
  <c r="O84" i="1"/>
  <c r="P84" i="1"/>
  <c r="N85" i="1"/>
  <c r="O85" i="1"/>
  <c r="P85" i="1"/>
  <c r="N86" i="1"/>
  <c r="O86" i="1"/>
  <c r="P86" i="1"/>
  <c r="N87" i="1"/>
  <c r="O87" i="1"/>
  <c r="P87" i="1"/>
  <c r="N88" i="1"/>
  <c r="O88" i="1"/>
  <c r="P88" i="1"/>
  <c r="N89" i="1"/>
  <c r="O89" i="1"/>
  <c r="P89" i="1"/>
  <c r="N90" i="1"/>
  <c r="O90" i="1"/>
  <c r="P90" i="1"/>
  <c r="N91" i="1"/>
  <c r="O91" i="1"/>
  <c r="P91" i="1"/>
  <c r="N92" i="1"/>
  <c r="O92" i="1"/>
  <c r="P92" i="1"/>
  <c r="N93" i="1"/>
  <c r="O93" i="1"/>
  <c r="P93" i="1"/>
  <c r="N94" i="1"/>
  <c r="O94" i="1"/>
  <c r="P94" i="1"/>
  <c r="N95" i="1"/>
  <c r="O95" i="1"/>
  <c r="P95" i="1"/>
  <c r="N96" i="1"/>
  <c r="O96" i="1"/>
  <c r="P96" i="1"/>
  <c r="N97" i="1"/>
  <c r="O97" i="1"/>
  <c r="P97" i="1"/>
  <c r="N98" i="1"/>
  <c r="O98" i="1"/>
  <c r="P98" i="1"/>
  <c r="N99" i="1"/>
  <c r="O99" i="1"/>
  <c r="P99" i="1"/>
  <c r="N100" i="1"/>
  <c r="O100" i="1"/>
  <c r="P100" i="1"/>
  <c r="N101" i="1"/>
  <c r="O101" i="1"/>
  <c r="P101" i="1"/>
  <c r="N102" i="1"/>
  <c r="O102" i="1"/>
  <c r="P102" i="1"/>
  <c r="N103" i="1"/>
  <c r="O103" i="1"/>
  <c r="P103" i="1"/>
  <c r="N104" i="1"/>
  <c r="O104" i="1"/>
  <c r="P104" i="1"/>
  <c r="N105" i="1"/>
  <c r="O105" i="1"/>
  <c r="P105" i="1"/>
  <c r="N106" i="1"/>
  <c r="O106" i="1"/>
  <c r="P106" i="1"/>
  <c r="N107" i="1"/>
  <c r="O107" i="1"/>
  <c r="P107" i="1"/>
  <c r="N108" i="1"/>
  <c r="O108" i="1"/>
  <c r="P108" i="1"/>
  <c r="N109" i="1"/>
  <c r="O109" i="1"/>
  <c r="P109" i="1"/>
  <c r="N110" i="1"/>
  <c r="O110" i="1"/>
  <c r="P110" i="1"/>
  <c r="N111" i="1"/>
  <c r="O111" i="1"/>
  <c r="P111" i="1"/>
  <c r="N112" i="1"/>
  <c r="O112" i="1"/>
  <c r="P112" i="1"/>
  <c r="N113" i="1"/>
  <c r="O113" i="1"/>
  <c r="P113" i="1"/>
  <c r="N114" i="1"/>
  <c r="O114" i="1"/>
  <c r="P114" i="1"/>
  <c r="N115" i="1"/>
  <c r="O115" i="1"/>
  <c r="P115" i="1"/>
  <c r="N116" i="1"/>
  <c r="O116" i="1"/>
  <c r="P116" i="1"/>
  <c r="N117" i="1"/>
  <c r="O117" i="1"/>
  <c r="P117" i="1"/>
  <c r="N118" i="1"/>
  <c r="O118" i="1"/>
  <c r="P118" i="1"/>
  <c r="N119" i="1"/>
  <c r="O119" i="1"/>
  <c r="P119" i="1"/>
  <c r="N120" i="1"/>
  <c r="O120" i="1"/>
  <c r="P120" i="1"/>
  <c r="N121" i="1"/>
  <c r="O121" i="1"/>
  <c r="P121" i="1"/>
  <c r="N122" i="1"/>
  <c r="O122" i="1"/>
  <c r="P122" i="1"/>
  <c r="N123" i="1"/>
  <c r="O123" i="1"/>
  <c r="P123" i="1"/>
  <c r="N124" i="1"/>
  <c r="O124" i="1"/>
  <c r="P124" i="1"/>
  <c r="N125" i="1"/>
  <c r="O125" i="1"/>
  <c r="P125" i="1"/>
  <c r="N126" i="1"/>
  <c r="O126" i="1"/>
  <c r="P126" i="1"/>
  <c r="N127" i="1"/>
  <c r="O127" i="1"/>
  <c r="P127" i="1"/>
  <c r="N128" i="1"/>
  <c r="O128" i="1"/>
  <c r="P128" i="1"/>
  <c r="N129" i="1"/>
  <c r="O129" i="1"/>
  <c r="P129" i="1"/>
  <c r="N130" i="1"/>
  <c r="O130" i="1"/>
  <c r="P130" i="1"/>
  <c r="N131" i="1"/>
  <c r="O131" i="1"/>
  <c r="P131" i="1"/>
  <c r="N132" i="1"/>
  <c r="O132" i="1"/>
  <c r="P132" i="1"/>
  <c r="N133" i="1"/>
  <c r="O133" i="1"/>
  <c r="P133" i="1"/>
  <c r="N134" i="1"/>
  <c r="O134" i="1"/>
  <c r="P134" i="1"/>
  <c r="N135" i="1"/>
  <c r="O135" i="1"/>
  <c r="P135" i="1"/>
  <c r="N136" i="1"/>
  <c r="O136" i="1"/>
  <c r="P136" i="1"/>
  <c r="N137" i="1"/>
  <c r="O137" i="1"/>
  <c r="P137" i="1"/>
  <c r="P3" i="1"/>
  <c r="O3" i="1"/>
  <c r="N3" i="1"/>
  <c r="K4" i="1"/>
  <c r="L4" i="1"/>
  <c r="M4"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129" i="1"/>
  <c r="L129" i="1"/>
  <c r="M129" i="1"/>
  <c r="K130" i="1"/>
  <c r="L130" i="1"/>
  <c r="M130" i="1"/>
  <c r="K131" i="1"/>
  <c r="L131" i="1"/>
  <c r="M131" i="1"/>
  <c r="K132" i="1"/>
  <c r="L132" i="1"/>
  <c r="M132" i="1"/>
  <c r="K133" i="1"/>
  <c r="L133" i="1"/>
  <c r="M133" i="1"/>
  <c r="K134" i="1"/>
  <c r="L134" i="1"/>
  <c r="M134" i="1"/>
  <c r="K135" i="1"/>
  <c r="L135" i="1"/>
  <c r="M135" i="1"/>
  <c r="K136" i="1"/>
  <c r="L136" i="1"/>
  <c r="M136" i="1"/>
  <c r="K137" i="1"/>
  <c r="L137" i="1"/>
  <c r="M137" i="1"/>
  <c r="M3" i="1"/>
  <c r="L3" i="1"/>
  <c r="K3" i="1"/>
  <c r="D18" i="9"/>
  <c r="E18" i="9"/>
  <c r="E34" i="9" s="1"/>
  <c r="F18" i="9"/>
  <c r="G18" i="9"/>
  <c r="G35" i="9" s="1"/>
  <c r="H18" i="9"/>
  <c r="H35" i="9" s="1"/>
  <c r="I18" i="9"/>
  <c r="J18" i="9"/>
  <c r="C18" i="9"/>
  <c r="C34" i="9" s="1"/>
  <c r="G11" i="9"/>
  <c r="G6" i="9"/>
  <c r="G7" i="9"/>
  <c r="G8" i="9"/>
  <c r="G9" i="9"/>
  <c r="G10" i="9"/>
  <c r="G12" i="9"/>
  <c r="G5" i="9"/>
  <c r="H30" i="9"/>
  <c r="F32" i="9"/>
  <c r="F35" i="9"/>
  <c r="D33" i="9"/>
  <c r="I30" i="9"/>
  <c r="I38" i="9" s="1"/>
  <c r="D30" i="9"/>
  <c r="D31" i="9"/>
  <c r="D34" i="9"/>
  <c r="D37" i="9"/>
  <c r="H31" i="9"/>
  <c r="I35" i="9"/>
  <c r="D35" i="9"/>
  <c r="D36" i="9"/>
  <c r="C37" i="9"/>
  <c r="J37" i="9"/>
  <c r="F37" i="9"/>
  <c r="I37" i="9"/>
  <c r="J36" i="9"/>
  <c r="F36" i="9"/>
  <c r="I36" i="9"/>
  <c r="J34" i="9"/>
  <c r="F34" i="9"/>
  <c r="I34" i="9"/>
  <c r="J31" i="9"/>
  <c r="F31" i="9"/>
  <c r="I31" i="9"/>
  <c r="C30" i="9"/>
  <c r="G30" i="9"/>
  <c r="J30" i="9"/>
  <c r="F30" i="9"/>
  <c r="J35" i="9"/>
  <c r="J33" i="9"/>
  <c r="F33" i="9"/>
  <c r="I33" i="9"/>
  <c r="I32" i="9"/>
  <c r="H32" i="9"/>
  <c r="D32" i="9"/>
  <c r="J32" i="9"/>
  <c r="I39" i="9"/>
  <c r="J38" i="9"/>
  <c r="J39" i="9"/>
  <c r="GU4" i="1"/>
  <c r="GV4" i="1"/>
  <c r="GW4" i="1"/>
  <c r="GU5" i="1"/>
  <c r="GV5" i="1"/>
  <c r="GW5" i="1"/>
  <c r="GU6" i="1"/>
  <c r="GV6" i="1"/>
  <c r="GW6" i="1"/>
  <c r="GU7" i="1"/>
  <c r="GV7" i="1"/>
  <c r="GW7" i="1"/>
  <c r="GU8" i="1"/>
  <c r="GV8" i="1"/>
  <c r="GW8" i="1"/>
  <c r="GU9" i="1"/>
  <c r="GV9" i="1"/>
  <c r="GW9" i="1"/>
  <c r="GU10" i="1"/>
  <c r="GV10" i="1"/>
  <c r="GW10" i="1"/>
  <c r="GU11" i="1"/>
  <c r="GV11" i="1"/>
  <c r="GW11" i="1"/>
  <c r="GU12" i="1"/>
  <c r="GV12" i="1"/>
  <c r="GW12" i="1"/>
  <c r="GU13" i="1"/>
  <c r="GV13" i="1"/>
  <c r="GW13" i="1"/>
  <c r="GU14" i="1"/>
  <c r="GV14" i="1"/>
  <c r="GW14" i="1"/>
  <c r="GU15" i="1"/>
  <c r="GV15" i="1"/>
  <c r="GW15" i="1"/>
  <c r="GU16" i="1"/>
  <c r="GV16" i="1"/>
  <c r="GW16" i="1"/>
  <c r="GU17" i="1"/>
  <c r="GV17" i="1"/>
  <c r="GW17" i="1"/>
  <c r="GU18" i="1"/>
  <c r="GV18" i="1"/>
  <c r="GW18" i="1"/>
  <c r="GU19" i="1"/>
  <c r="GV19" i="1"/>
  <c r="GW19" i="1"/>
  <c r="GU20" i="1"/>
  <c r="GV20" i="1"/>
  <c r="GW20" i="1"/>
  <c r="GU21" i="1"/>
  <c r="GV21" i="1"/>
  <c r="GW21" i="1"/>
  <c r="GU22" i="1"/>
  <c r="GV22" i="1"/>
  <c r="GW22" i="1"/>
  <c r="GU23" i="1"/>
  <c r="GV23" i="1"/>
  <c r="GW23" i="1"/>
  <c r="GU24" i="1"/>
  <c r="GV24" i="1"/>
  <c r="GW24" i="1"/>
  <c r="GU25" i="1"/>
  <c r="GV25" i="1"/>
  <c r="GW25" i="1"/>
  <c r="GU26" i="1"/>
  <c r="GV26" i="1"/>
  <c r="GW26" i="1"/>
  <c r="GU27" i="1"/>
  <c r="GV27" i="1"/>
  <c r="GW27" i="1"/>
  <c r="GU28" i="1"/>
  <c r="GV28" i="1"/>
  <c r="GW28" i="1"/>
  <c r="GU29" i="1"/>
  <c r="GV29" i="1"/>
  <c r="GW29" i="1"/>
  <c r="GU30" i="1"/>
  <c r="GV30" i="1"/>
  <c r="GW30" i="1"/>
  <c r="GU31" i="1"/>
  <c r="GV31" i="1"/>
  <c r="GW31" i="1"/>
  <c r="GU32" i="1"/>
  <c r="GV32" i="1"/>
  <c r="GW32" i="1"/>
  <c r="GU33" i="1"/>
  <c r="GV33" i="1"/>
  <c r="GW33" i="1"/>
  <c r="GU34" i="1"/>
  <c r="GV34" i="1"/>
  <c r="GW34" i="1"/>
  <c r="GU35" i="1"/>
  <c r="GV35" i="1"/>
  <c r="GW35" i="1"/>
  <c r="GU36" i="1"/>
  <c r="GV36" i="1"/>
  <c r="GW36" i="1"/>
  <c r="GU37" i="1"/>
  <c r="GV37" i="1"/>
  <c r="GW37" i="1"/>
  <c r="GU38" i="1"/>
  <c r="GV38" i="1"/>
  <c r="GW38" i="1"/>
  <c r="GU39" i="1"/>
  <c r="GV39" i="1"/>
  <c r="GW39" i="1"/>
  <c r="GU40" i="1"/>
  <c r="GV40" i="1"/>
  <c r="GW40" i="1"/>
  <c r="GU41" i="1"/>
  <c r="GV41" i="1"/>
  <c r="GW41" i="1"/>
  <c r="GU42" i="1"/>
  <c r="GV42" i="1"/>
  <c r="GW42" i="1"/>
  <c r="GU43" i="1"/>
  <c r="GV43" i="1"/>
  <c r="GW43" i="1"/>
  <c r="GU44" i="1"/>
  <c r="GV44" i="1"/>
  <c r="GW44" i="1"/>
  <c r="GU45" i="1"/>
  <c r="GV45" i="1"/>
  <c r="GW45" i="1"/>
  <c r="GU46" i="1"/>
  <c r="GV46" i="1"/>
  <c r="GW46" i="1"/>
  <c r="GU47" i="1"/>
  <c r="GV47" i="1"/>
  <c r="GW47" i="1"/>
  <c r="GU48" i="1"/>
  <c r="GV48" i="1"/>
  <c r="GW48" i="1"/>
  <c r="GU49" i="1"/>
  <c r="GV49" i="1"/>
  <c r="GW49" i="1"/>
  <c r="GU50" i="1"/>
  <c r="GV50" i="1"/>
  <c r="GW50" i="1"/>
  <c r="GU51" i="1"/>
  <c r="GV51" i="1"/>
  <c r="GW51" i="1"/>
  <c r="GU52" i="1"/>
  <c r="GV52" i="1"/>
  <c r="GW52" i="1"/>
  <c r="GU53" i="1"/>
  <c r="GV53" i="1"/>
  <c r="GW53" i="1"/>
  <c r="GU54" i="1"/>
  <c r="GV54" i="1"/>
  <c r="GW54" i="1"/>
  <c r="GU55" i="1"/>
  <c r="GV55" i="1"/>
  <c r="GW55" i="1"/>
  <c r="GU56" i="1"/>
  <c r="GV56" i="1"/>
  <c r="GW56" i="1"/>
  <c r="GU57" i="1"/>
  <c r="GV57" i="1"/>
  <c r="GW57" i="1"/>
  <c r="GU58" i="1"/>
  <c r="GV58" i="1"/>
  <c r="GW58" i="1"/>
  <c r="GU59" i="1"/>
  <c r="GV59" i="1"/>
  <c r="GW59" i="1"/>
  <c r="GU60" i="1"/>
  <c r="GV60" i="1"/>
  <c r="GW60" i="1"/>
  <c r="GU61" i="1"/>
  <c r="GV61" i="1"/>
  <c r="GW61" i="1"/>
  <c r="GU62" i="1"/>
  <c r="GV62" i="1"/>
  <c r="GW62" i="1"/>
  <c r="GU63" i="1"/>
  <c r="GV63" i="1"/>
  <c r="GW63" i="1"/>
  <c r="GU64" i="1"/>
  <c r="GV64" i="1"/>
  <c r="GW64" i="1"/>
  <c r="GU65" i="1"/>
  <c r="GV65" i="1"/>
  <c r="GW65" i="1"/>
  <c r="GU66" i="1"/>
  <c r="GV66" i="1"/>
  <c r="GW66" i="1"/>
  <c r="GU67" i="1"/>
  <c r="GV67" i="1"/>
  <c r="GW67" i="1"/>
  <c r="GU68" i="1"/>
  <c r="GV68" i="1"/>
  <c r="GW68" i="1"/>
  <c r="GU69" i="1"/>
  <c r="GV69" i="1"/>
  <c r="GW69" i="1"/>
  <c r="GU70" i="1"/>
  <c r="GV70" i="1"/>
  <c r="GW70" i="1"/>
  <c r="GU71" i="1"/>
  <c r="GV71" i="1"/>
  <c r="GW71" i="1"/>
  <c r="GU72" i="1"/>
  <c r="GV72" i="1"/>
  <c r="GW72" i="1"/>
  <c r="GU73" i="1"/>
  <c r="GV73" i="1"/>
  <c r="GW73" i="1"/>
  <c r="GU74" i="1"/>
  <c r="GV74" i="1"/>
  <c r="GW74" i="1"/>
  <c r="GU75" i="1"/>
  <c r="GV75" i="1"/>
  <c r="GW75" i="1"/>
  <c r="GU76" i="1"/>
  <c r="GV76" i="1"/>
  <c r="GW76" i="1"/>
  <c r="GU77" i="1"/>
  <c r="GV77" i="1"/>
  <c r="GW77" i="1"/>
  <c r="GU78" i="1"/>
  <c r="GV78" i="1"/>
  <c r="GW78" i="1"/>
  <c r="GU79" i="1"/>
  <c r="GV79" i="1"/>
  <c r="GW79" i="1"/>
  <c r="GU80" i="1"/>
  <c r="GV80" i="1"/>
  <c r="GW80" i="1"/>
  <c r="GU81" i="1"/>
  <c r="GV81" i="1"/>
  <c r="GW81" i="1"/>
  <c r="GU82" i="1"/>
  <c r="GV82" i="1"/>
  <c r="GW82" i="1"/>
  <c r="GU83" i="1"/>
  <c r="GV83" i="1"/>
  <c r="GW83" i="1"/>
  <c r="GU84" i="1"/>
  <c r="GV84" i="1"/>
  <c r="GW84" i="1"/>
  <c r="GU85" i="1"/>
  <c r="GV85" i="1"/>
  <c r="GW85" i="1"/>
  <c r="GU86" i="1"/>
  <c r="GV86" i="1"/>
  <c r="GW86" i="1"/>
  <c r="GU87" i="1"/>
  <c r="GV87" i="1"/>
  <c r="GW87" i="1"/>
  <c r="GU88" i="1"/>
  <c r="GV88" i="1"/>
  <c r="GW88" i="1"/>
  <c r="GU89" i="1"/>
  <c r="GV89" i="1"/>
  <c r="GW89" i="1"/>
  <c r="GU90" i="1"/>
  <c r="GV90" i="1"/>
  <c r="GW90" i="1"/>
  <c r="GU91" i="1"/>
  <c r="GV91" i="1"/>
  <c r="GW91" i="1"/>
  <c r="GU92" i="1"/>
  <c r="GV92" i="1"/>
  <c r="GW92" i="1"/>
  <c r="GU93" i="1"/>
  <c r="GV93" i="1"/>
  <c r="GW93" i="1"/>
  <c r="GU94" i="1"/>
  <c r="GV94" i="1"/>
  <c r="GW94" i="1"/>
  <c r="GU95" i="1"/>
  <c r="GV95" i="1"/>
  <c r="GW95" i="1"/>
  <c r="GU96" i="1"/>
  <c r="GV96" i="1"/>
  <c r="GW96" i="1"/>
  <c r="GU97" i="1"/>
  <c r="GV97" i="1"/>
  <c r="GW97" i="1"/>
  <c r="GU98" i="1"/>
  <c r="GV98" i="1"/>
  <c r="GW98" i="1"/>
  <c r="GU99" i="1"/>
  <c r="GV99" i="1"/>
  <c r="GW99" i="1"/>
  <c r="GU100" i="1"/>
  <c r="GV100" i="1"/>
  <c r="GW100" i="1"/>
  <c r="GU101" i="1"/>
  <c r="GV101" i="1"/>
  <c r="GW101" i="1"/>
  <c r="GU102" i="1"/>
  <c r="GV102" i="1"/>
  <c r="GW102" i="1"/>
  <c r="GU103" i="1"/>
  <c r="GV103" i="1"/>
  <c r="GW103" i="1"/>
  <c r="GU104" i="1"/>
  <c r="GV104" i="1"/>
  <c r="GW104" i="1"/>
  <c r="GU105" i="1"/>
  <c r="GV105" i="1"/>
  <c r="GW105" i="1"/>
  <c r="GU106" i="1"/>
  <c r="GV106" i="1"/>
  <c r="GW106" i="1"/>
  <c r="GU107" i="1"/>
  <c r="GV107" i="1"/>
  <c r="GW107" i="1"/>
  <c r="GU108" i="1"/>
  <c r="GV108" i="1"/>
  <c r="GW108" i="1"/>
  <c r="GU109" i="1"/>
  <c r="GV109" i="1"/>
  <c r="GW109" i="1"/>
  <c r="GU110" i="1"/>
  <c r="GV110" i="1"/>
  <c r="GW110" i="1"/>
  <c r="GU111" i="1"/>
  <c r="GV111" i="1"/>
  <c r="GW111" i="1"/>
  <c r="GU112" i="1"/>
  <c r="GV112" i="1"/>
  <c r="GW112" i="1"/>
  <c r="GU113" i="1"/>
  <c r="GV113" i="1"/>
  <c r="GW113" i="1"/>
  <c r="GU114" i="1"/>
  <c r="GV114" i="1"/>
  <c r="GW114" i="1"/>
  <c r="GU115" i="1"/>
  <c r="GV115" i="1"/>
  <c r="GW115" i="1"/>
  <c r="GU116" i="1"/>
  <c r="GV116" i="1"/>
  <c r="GW116" i="1"/>
  <c r="GU117" i="1"/>
  <c r="GV117" i="1"/>
  <c r="GW117" i="1"/>
  <c r="GU118" i="1"/>
  <c r="GV118" i="1"/>
  <c r="GW118" i="1"/>
  <c r="GU119" i="1"/>
  <c r="GV119" i="1"/>
  <c r="GW119" i="1"/>
  <c r="GU120" i="1"/>
  <c r="GV120" i="1"/>
  <c r="GW120" i="1"/>
  <c r="GU121" i="1"/>
  <c r="GV121" i="1"/>
  <c r="GW121" i="1"/>
  <c r="GU122" i="1"/>
  <c r="GV122" i="1"/>
  <c r="GW122" i="1"/>
  <c r="GU123" i="1"/>
  <c r="GV123" i="1"/>
  <c r="GW123" i="1"/>
  <c r="GU124" i="1"/>
  <c r="GV124" i="1"/>
  <c r="GW124" i="1"/>
  <c r="GU125" i="1"/>
  <c r="GV125" i="1"/>
  <c r="GW125" i="1"/>
  <c r="GU126" i="1"/>
  <c r="GV126" i="1"/>
  <c r="GW126" i="1"/>
  <c r="GU127" i="1"/>
  <c r="GV127" i="1"/>
  <c r="GW127" i="1"/>
  <c r="GU128" i="1"/>
  <c r="GV128" i="1"/>
  <c r="GW128" i="1"/>
  <c r="GU129" i="1"/>
  <c r="GV129" i="1"/>
  <c r="GW129" i="1"/>
  <c r="GU130" i="1"/>
  <c r="GV130" i="1"/>
  <c r="GW130" i="1"/>
  <c r="GU131" i="1"/>
  <c r="GV131" i="1"/>
  <c r="GW131" i="1"/>
  <c r="GU132" i="1"/>
  <c r="GV132" i="1"/>
  <c r="GW132" i="1"/>
  <c r="GU133" i="1"/>
  <c r="GV133" i="1"/>
  <c r="GW133" i="1"/>
  <c r="GU134" i="1"/>
  <c r="GV134" i="1"/>
  <c r="GW134" i="1"/>
  <c r="GU135" i="1"/>
  <c r="GV135" i="1"/>
  <c r="GW135" i="1"/>
  <c r="GU136" i="1"/>
  <c r="GV136" i="1"/>
  <c r="GW136" i="1"/>
  <c r="GU137" i="1"/>
  <c r="GV137" i="1"/>
  <c r="GW137" i="1"/>
  <c r="GW3" i="1"/>
  <c r="GV3" i="1"/>
  <c r="GU3" i="1"/>
  <c r="FT4" i="1"/>
  <c r="FU4" i="1"/>
  <c r="FV4" i="1"/>
  <c r="FT5" i="1"/>
  <c r="FU5" i="1"/>
  <c r="FV5" i="1"/>
  <c r="FT6" i="1"/>
  <c r="FU6" i="1"/>
  <c r="FV6" i="1"/>
  <c r="FT7" i="1"/>
  <c r="FU7" i="1"/>
  <c r="FV7" i="1"/>
  <c r="FT8" i="1"/>
  <c r="FU8" i="1"/>
  <c r="FV8" i="1"/>
  <c r="FT9" i="1"/>
  <c r="FU9" i="1"/>
  <c r="FV9" i="1"/>
  <c r="FT10" i="1"/>
  <c r="FU10" i="1"/>
  <c r="FV10" i="1"/>
  <c r="FT11" i="1"/>
  <c r="FU11" i="1"/>
  <c r="FV11" i="1"/>
  <c r="FT12" i="1"/>
  <c r="FU12" i="1"/>
  <c r="FV12" i="1"/>
  <c r="FT13" i="1"/>
  <c r="FU13" i="1"/>
  <c r="FV13" i="1"/>
  <c r="FT14" i="1"/>
  <c r="FU14" i="1"/>
  <c r="FV14" i="1"/>
  <c r="FT15" i="1"/>
  <c r="FU15" i="1"/>
  <c r="FV15" i="1"/>
  <c r="FT16" i="1"/>
  <c r="FU16" i="1"/>
  <c r="FV16" i="1"/>
  <c r="FT17" i="1"/>
  <c r="FU17" i="1"/>
  <c r="FV17" i="1"/>
  <c r="FT18" i="1"/>
  <c r="FU18" i="1"/>
  <c r="FV18" i="1"/>
  <c r="FT19" i="1"/>
  <c r="FU19" i="1"/>
  <c r="FV19" i="1"/>
  <c r="FT20" i="1"/>
  <c r="FU20" i="1"/>
  <c r="FV20" i="1"/>
  <c r="FT21" i="1"/>
  <c r="FU21" i="1"/>
  <c r="FV21" i="1"/>
  <c r="FT22" i="1"/>
  <c r="FU22" i="1"/>
  <c r="FV22" i="1"/>
  <c r="FT23" i="1"/>
  <c r="FU23" i="1"/>
  <c r="FV23" i="1"/>
  <c r="FT24" i="1"/>
  <c r="FU24" i="1"/>
  <c r="FV24" i="1"/>
  <c r="FT25" i="1"/>
  <c r="FU25" i="1"/>
  <c r="FV25" i="1"/>
  <c r="FT26" i="1"/>
  <c r="FU26" i="1"/>
  <c r="FV26" i="1"/>
  <c r="FT27" i="1"/>
  <c r="FU27" i="1"/>
  <c r="FV27" i="1"/>
  <c r="FT28" i="1"/>
  <c r="FU28" i="1"/>
  <c r="FV28" i="1"/>
  <c r="FT29" i="1"/>
  <c r="FU29" i="1"/>
  <c r="FV29" i="1"/>
  <c r="FT30" i="1"/>
  <c r="FU30" i="1"/>
  <c r="FV30" i="1"/>
  <c r="FT31" i="1"/>
  <c r="FU31" i="1"/>
  <c r="FV31" i="1"/>
  <c r="FT32" i="1"/>
  <c r="FU32" i="1"/>
  <c r="FV32" i="1"/>
  <c r="FT33" i="1"/>
  <c r="FU33" i="1"/>
  <c r="FV33" i="1"/>
  <c r="FT34" i="1"/>
  <c r="FU34" i="1"/>
  <c r="FV34" i="1"/>
  <c r="FT35" i="1"/>
  <c r="FU35" i="1"/>
  <c r="FV35" i="1"/>
  <c r="FT36" i="1"/>
  <c r="FU36" i="1"/>
  <c r="FV36" i="1"/>
  <c r="FT37" i="1"/>
  <c r="FU37" i="1"/>
  <c r="FV37" i="1"/>
  <c r="FT38" i="1"/>
  <c r="FU38" i="1"/>
  <c r="FV38" i="1"/>
  <c r="FT39" i="1"/>
  <c r="FU39" i="1"/>
  <c r="FV39" i="1"/>
  <c r="FT40" i="1"/>
  <c r="FU40" i="1"/>
  <c r="FV40" i="1"/>
  <c r="FT41" i="1"/>
  <c r="FU41" i="1"/>
  <c r="FV41" i="1"/>
  <c r="FT42" i="1"/>
  <c r="FU42" i="1"/>
  <c r="FV42" i="1"/>
  <c r="FT43" i="1"/>
  <c r="FU43" i="1"/>
  <c r="FV43" i="1"/>
  <c r="FT44" i="1"/>
  <c r="FU44" i="1"/>
  <c r="FV44" i="1"/>
  <c r="FT45" i="1"/>
  <c r="FU45" i="1"/>
  <c r="FV45" i="1"/>
  <c r="FT46" i="1"/>
  <c r="FU46" i="1"/>
  <c r="FV46" i="1"/>
  <c r="FT47" i="1"/>
  <c r="FU47" i="1"/>
  <c r="FV47" i="1"/>
  <c r="FT48" i="1"/>
  <c r="FU48" i="1"/>
  <c r="FV48" i="1"/>
  <c r="FT49" i="1"/>
  <c r="FU49" i="1"/>
  <c r="FV49" i="1"/>
  <c r="FT50" i="1"/>
  <c r="FU50" i="1"/>
  <c r="FV50" i="1"/>
  <c r="FT51" i="1"/>
  <c r="FU51" i="1"/>
  <c r="FV51" i="1"/>
  <c r="FT52" i="1"/>
  <c r="FU52" i="1"/>
  <c r="FV52" i="1"/>
  <c r="FT53" i="1"/>
  <c r="FU53" i="1"/>
  <c r="FV53" i="1"/>
  <c r="FT54" i="1"/>
  <c r="FU54" i="1"/>
  <c r="FV54" i="1"/>
  <c r="FT55" i="1"/>
  <c r="FU55" i="1"/>
  <c r="FV55" i="1"/>
  <c r="FT56" i="1"/>
  <c r="FU56" i="1"/>
  <c r="FV56" i="1"/>
  <c r="FT57" i="1"/>
  <c r="FU57" i="1"/>
  <c r="FV57" i="1"/>
  <c r="FT58" i="1"/>
  <c r="FU58" i="1"/>
  <c r="FV58" i="1"/>
  <c r="FT59" i="1"/>
  <c r="FU59" i="1"/>
  <c r="FV59" i="1"/>
  <c r="FT60" i="1"/>
  <c r="FU60" i="1"/>
  <c r="FV60" i="1"/>
  <c r="FT61" i="1"/>
  <c r="FU61" i="1"/>
  <c r="FV61" i="1"/>
  <c r="FT62" i="1"/>
  <c r="FU62" i="1"/>
  <c r="FV62" i="1"/>
  <c r="FT63" i="1"/>
  <c r="FU63" i="1"/>
  <c r="FV63" i="1"/>
  <c r="FT64" i="1"/>
  <c r="FU64" i="1"/>
  <c r="FV64" i="1"/>
  <c r="FT65" i="1"/>
  <c r="FU65" i="1"/>
  <c r="FV65" i="1"/>
  <c r="FT66" i="1"/>
  <c r="FU66" i="1"/>
  <c r="FV66" i="1"/>
  <c r="FT67" i="1"/>
  <c r="FU67" i="1"/>
  <c r="FV67" i="1"/>
  <c r="FT68" i="1"/>
  <c r="FU68" i="1"/>
  <c r="FV68" i="1"/>
  <c r="FT69" i="1"/>
  <c r="FU69" i="1"/>
  <c r="FV69" i="1"/>
  <c r="FT70" i="1"/>
  <c r="FU70" i="1"/>
  <c r="FV70" i="1"/>
  <c r="FT71" i="1"/>
  <c r="FU71" i="1"/>
  <c r="FV71" i="1"/>
  <c r="FT72" i="1"/>
  <c r="FU72" i="1"/>
  <c r="FV72" i="1"/>
  <c r="FT73" i="1"/>
  <c r="FU73" i="1"/>
  <c r="FV73" i="1"/>
  <c r="FT74" i="1"/>
  <c r="FU74" i="1"/>
  <c r="FV74" i="1"/>
  <c r="FT75" i="1"/>
  <c r="FU75" i="1"/>
  <c r="FV75" i="1"/>
  <c r="FT76" i="1"/>
  <c r="FU76" i="1"/>
  <c r="FV76" i="1"/>
  <c r="FT77" i="1"/>
  <c r="FU77" i="1"/>
  <c r="FV77" i="1"/>
  <c r="FT78" i="1"/>
  <c r="FU78" i="1"/>
  <c r="FV78" i="1"/>
  <c r="FT79" i="1"/>
  <c r="FU79" i="1"/>
  <c r="FV79" i="1"/>
  <c r="FT80" i="1"/>
  <c r="FU80" i="1"/>
  <c r="FV80" i="1"/>
  <c r="FT81" i="1"/>
  <c r="FU81" i="1"/>
  <c r="FV81" i="1"/>
  <c r="FT82" i="1"/>
  <c r="FU82" i="1"/>
  <c r="FV82" i="1"/>
  <c r="FT83" i="1"/>
  <c r="FU83" i="1"/>
  <c r="FV83" i="1"/>
  <c r="FT84" i="1"/>
  <c r="FU84" i="1"/>
  <c r="FV84" i="1"/>
  <c r="FT85" i="1"/>
  <c r="FU85" i="1"/>
  <c r="FV85" i="1"/>
  <c r="FT86" i="1"/>
  <c r="FU86" i="1"/>
  <c r="FV86" i="1"/>
  <c r="FT87" i="1"/>
  <c r="FU87" i="1"/>
  <c r="FV87" i="1"/>
  <c r="FT88" i="1"/>
  <c r="FU88" i="1"/>
  <c r="FV88" i="1"/>
  <c r="FT89" i="1"/>
  <c r="FU89" i="1"/>
  <c r="FV89" i="1"/>
  <c r="FT90" i="1"/>
  <c r="FU90" i="1"/>
  <c r="FV90" i="1"/>
  <c r="FT91" i="1"/>
  <c r="FU91" i="1"/>
  <c r="FV91" i="1"/>
  <c r="FT92" i="1"/>
  <c r="FU92" i="1"/>
  <c r="FV92" i="1"/>
  <c r="FT93" i="1"/>
  <c r="FU93" i="1"/>
  <c r="FV93" i="1"/>
  <c r="FT94" i="1"/>
  <c r="FU94" i="1"/>
  <c r="FV94" i="1"/>
  <c r="FT95" i="1"/>
  <c r="FU95" i="1"/>
  <c r="FV95" i="1"/>
  <c r="FT96" i="1"/>
  <c r="FU96" i="1"/>
  <c r="FV96" i="1"/>
  <c r="FT97" i="1"/>
  <c r="FU97" i="1"/>
  <c r="FV97" i="1"/>
  <c r="FT98" i="1"/>
  <c r="FU98" i="1"/>
  <c r="FV98" i="1"/>
  <c r="FT99" i="1"/>
  <c r="FU99" i="1"/>
  <c r="FV99" i="1"/>
  <c r="FT100" i="1"/>
  <c r="FU100" i="1"/>
  <c r="FV100" i="1"/>
  <c r="FT101" i="1"/>
  <c r="FU101" i="1"/>
  <c r="FV101" i="1"/>
  <c r="FT102" i="1"/>
  <c r="FU102" i="1"/>
  <c r="FV102" i="1"/>
  <c r="FT103" i="1"/>
  <c r="FU103" i="1"/>
  <c r="FV103" i="1"/>
  <c r="FT104" i="1"/>
  <c r="FU104" i="1"/>
  <c r="FV104" i="1"/>
  <c r="FT105" i="1"/>
  <c r="FU105" i="1"/>
  <c r="FV105" i="1"/>
  <c r="FT106" i="1"/>
  <c r="FU106" i="1"/>
  <c r="FV106" i="1"/>
  <c r="FT107" i="1"/>
  <c r="FU107" i="1"/>
  <c r="FV107" i="1"/>
  <c r="FT108" i="1"/>
  <c r="FU108" i="1"/>
  <c r="FV108" i="1"/>
  <c r="FT109" i="1"/>
  <c r="FU109" i="1"/>
  <c r="FV109" i="1"/>
  <c r="FT110" i="1"/>
  <c r="FU110" i="1"/>
  <c r="FV110" i="1"/>
  <c r="FT111" i="1"/>
  <c r="FU111" i="1"/>
  <c r="FV111" i="1"/>
  <c r="FT112" i="1"/>
  <c r="FU112" i="1"/>
  <c r="FV112" i="1"/>
  <c r="FT113" i="1"/>
  <c r="FU113" i="1"/>
  <c r="FV113" i="1"/>
  <c r="FT114" i="1"/>
  <c r="FU114" i="1"/>
  <c r="FV114" i="1"/>
  <c r="FT115" i="1"/>
  <c r="FU115" i="1"/>
  <c r="FV115" i="1"/>
  <c r="FT116" i="1"/>
  <c r="FU116" i="1"/>
  <c r="FV116" i="1"/>
  <c r="FT117" i="1"/>
  <c r="FU117" i="1"/>
  <c r="FV117" i="1"/>
  <c r="FT118" i="1"/>
  <c r="FU118" i="1"/>
  <c r="FV118" i="1"/>
  <c r="FT119" i="1"/>
  <c r="FU119" i="1"/>
  <c r="FV119" i="1"/>
  <c r="FT120" i="1"/>
  <c r="FU120" i="1"/>
  <c r="FV120" i="1"/>
  <c r="FT121" i="1"/>
  <c r="FU121" i="1"/>
  <c r="FV121" i="1"/>
  <c r="FT122" i="1"/>
  <c r="FU122" i="1"/>
  <c r="FV122" i="1"/>
  <c r="FT123" i="1"/>
  <c r="FU123" i="1"/>
  <c r="FV123" i="1"/>
  <c r="FT124" i="1"/>
  <c r="FU124" i="1"/>
  <c r="FV124" i="1"/>
  <c r="FT125" i="1"/>
  <c r="FU125" i="1"/>
  <c r="FV125" i="1"/>
  <c r="FT126" i="1"/>
  <c r="FU126" i="1"/>
  <c r="FV126" i="1"/>
  <c r="FT127" i="1"/>
  <c r="FU127" i="1"/>
  <c r="FV127" i="1"/>
  <c r="FT128" i="1"/>
  <c r="FU128" i="1"/>
  <c r="FV128" i="1"/>
  <c r="FT129" i="1"/>
  <c r="FU129" i="1"/>
  <c r="FV129" i="1"/>
  <c r="FT130" i="1"/>
  <c r="FU130" i="1"/>
  <c r="FV130" i="1"/>
  <c r="FT131" i="1"/>
  <c r="FU131" i="1"/>
  <c r="FV131" i="1"/>
  <c r="FT132" i="1"/>
  <c r="FU132" i="1"/>
  <c r="FV132" i="1"/>
  <c r="FT133" i="1"/>
  <c r="FU133" i="1"/>
  <c r="FV133" i="1"/>
  <c r="FT134" i="1"/>
  <c r="FU134" i="1"/>
  <c r="FV134" i="1"/>
  <c r="FT135" i="1"/>
  <c r="FU135" i="1"/>
  <c r="FV135" i="1"/>
  <c r="FT136" i="1"/>
  <c r="FU136" i="1"/>
  <c r="FV136" i="1"/>
  <c r="FT137" i="1"/>
  <c r="FU137" i="1"/>
  <c r="FV137" i="1"/>
  <c r="FV3" i="1"/>
  <c r="FU3" i="1"/>
  <c r="FT3" i="1"/>
  <c r="CZ4" i="1"/>
  <c r="DA4" i="1"/>
  <c r="DB4" i="1"/>
  <c r="CZ5" i="1"/>
  <c r="DA5" i="1"/>
  <c r="DB5" i="1"/>
  <c r="CZ6" i="1"/>
  <c r="DA6" i="1"/>
  <c r="DB6" i="1"/>
  <c r="CZ7" i="1"/>
  <c r="DA7" i="1"/>
  <c r="DB7" i="1"/>
  <c r="CZ8" i="1"/>
  <c r="DA8" i="1"/>
  <c r="DB8" i="1"/>
  <c r="CZ9" i="1"/>
  <c r="DA9" i="1"/>
  <c r="DB9" i="1"/>
  <c r="CZ10" i="1"/>
  <c r="DA10" i="1"/>
  <c r="DB10" i="1"/>
  <c r="CZ11" i="1"/>
  <c r="DA11" i="1"/>
  <c r="DB11" i="1"/>
  <c r="CZ12" i="1"/>
  <c r="DA12" i="1"/>
  <c r="DB12" i="1"/>
  <c r="CZ13" i="1"/>
  <c r="DA13" i="1"/>
  <c r="DB13" i="1"/>
  <c r="CZ14" i="1"/>
  <c r="DA14" i="1"/>
  <c r="DB14" i="1"/>
  <c r="CZ15" i="1"/>
  <c r="DA15" i="1"/>
  <c r="DB15" i="1"/>
  <c r="CZ16" i="1"/>
  <c r="DA16" i="1"/>
  <c r="DB16" i="1"/>
  <c r="CZ17" i="1"/>
  <c r="DA17" i="1"/>
  <c r="DB17" i="1"/>
  <c r="CZ18" i="1"/>
  <c r="DA18" i="1"/>
  <c r="DB18" i="1"/>
  <c r="CZ19" i="1"/>
  <c r="DA19" i="1"/>
  <c r="DB19" i="1"/>
  <c r="CZ20" i="1"/>
  <c r="DA20" i="1"/>
  <c r="DB20" i="1"/>
  <c r="CZ21" i="1"/>
  <c r="DA21" i="1"/>
  <c r="DB21" i="1"/>
  <c r="CZ22" i="1"/>
  <c r="DA22" i="1"/>
  <c r="DB22" i="1"/>
  <c r="CZ23" i="1"/>
  <c r="DA23" i="1"/>
  <c r="DB23" i="1"/>
  <c r="CZ24" i="1"/>
  <c r="DA24" i="1"/>
  <c r="DB24" i="1"/>
  <c r="CZ25" i="1"/>
  <c r="DA25" i="1"/>
  <c r="DB25" i="1"/>
  <c r="CZ26" i="1"/>
  <c r="DA26" i="1"/>
  <c r="DB26" i="1"/>
  <c r="CZ27" i="1"/>
  <c r="DA27" i="1"/>
  <c r="DB27" i="1"/>
  <c r="CZ28" i="1"/>
  <c r="DA28" i="1"/>
  <c r="DB28" i="1"/>
  <c r="CZ29" i="1"/>
  <c r="DA29" i="1"/>
  <c r="DB29" i="1"/>
  <c r="CZ30" i="1"/>
  <c r="DA30" i="1"/>
  <c r="DB30" i="1"/>
  <c r="CZ31" i="1"/>
  <c r="DA31" i="1"/>
  <c r="DB31" i="1"/>
  <c r="CZ32" i="1"/>
  <c r="DA32" i="1"/>
  <c r="DB32" i="1"/>
  <c r="CZ33" i="1"/>
  <c r="DA33" i="1"/>
  <c r="DB33" i="1"/>
  <c r="CZ34" i="1"/>
  <c r="DA34" i="1"/>
  <c r="DB34" i="1"/>
  <c r="CZ35" i="1"/>
  <c r="DA35" i="1"/>
  <c r="DB35" i="1"/>
  <c r="CZ36" i="1"/>
  <c r="DA36" i="1"/>
  <c r="DB36" i="1"/>
  <c r="CZ37" i="1"/>
  <c r="DA37" i="1"/>
  <c r="DB37" i="1"/>
  <c r="CZ38" i="1"/>
  <c r="DA38" i="1"/>
  <c r="DB38" i="1"/>
  <c r="CZ39" i="1"/>
  <c r="DA39" i="1"/>
  <c r="DB39" i="1"/>
  <c r="CZ40" i="1"/>
  <c r="DA40" i="1"/>
  <c r="DB40" i="1"/>
  <c r="CZ41" i="1"/>
  <c r="DA41" i="1"/>
  <c r="DB41" i="1"/>
  <c r="CZ42" i="1"/>
  <c r="DA42" i="1"/>
  <c r="DB42" i="1"/>
  <c r="CZ43" i="1"/>
  <c r="DA43" i="1"/>
  <c r="DB43" i="1"/>
  <c r="CZ44" i="1"/>
  <c r="DA44" i="1"/>
  <c r="DB44" i="1"/>
  <c r="CZ45" i="1"/>
  <c r="DA45" i="1"/>
  <c r="DB45" i="1"/>
  <c r="CZ46" i="1"/>
  <c r="DA46" i="1"/>
  <c r="DB46" i="1"/>
  <c r="CZ47" i="1"/>
  <c r="DA47" i="1"/>
  <c r="DB47" i="1"/>
  <c r="CZ48" i="1"/>
  <c r="DA48" i="1"/>
  <c r="DB48" i="1"/>
  <c r="CZ49" i="1"/>
  <c r="DA49" i="1"/>
  <c r="DB49" i="1"/>
  <c r="CZ50" i="1"/>
  <c r="DA50" i="1"/>
  <c r="DB50" i="1"/>
  <c r="CZ51" i="1"/>
  <c r="DA51" i="1"/>
  <c r="DB51" i="1"/>
  <c r="CZ52" i="1"/>
  <c r="DA52" i="1"/>
  <c r="DB52" i="1"/>
  <c r="CZ53" i="1"/>
  <c r="DA53" i="1"/>
  <c r="DB53" i="1"/>
  <c r="CZ54" i="1"/>
  <c r="DA54" i="1"/>
  <c r="DB54" i="1"/>
  <c r="CZ55" i="1"/>
  <c r="DA55" i="1"/>
  <c r="DB55" i="1"/>
  <c r="CZ56" i="1"/>
  <c r="DA56" i="1"/>
  <c r="DB56" i="1"/>
  <c r="CZ57" i="1"/>
  <c r="DA57" i="1"/>
  <c r="DB57" i="1"/>
  <c r="CZ58" i="1"/>
  <c r="DA58" i="1"/>
  <c r="DB58" i="1"/>
  <c r="CZ59" i="1"/>
  <c r="DA59" i="1"/>
  <c r="DB59" i="1"/>
  <c r="CZ60" i="1"/>
  <c r="DA60" i="1"/>
  <c r="DB60" i="1"/>
  <c r="CZ61" i="1"/>
  <c r="DA61" i="1"/>
  <c r="DB61" i="1"/>
  <c r="CZ62" i="1"/>
  <c r="DA62" i="1"/>
  <c r="DB62" i="1"/>
  <c r="CZ63" i="1"/>
  <c r="DA63" i="1"/>
  <c r="DB63" i="1"/>
  <c r="CZ64" i="1"/>
  <c r="DA64" i="1"/>
  <c r="DB64" i="1"/>
  <c r="CZ65" i="1"/>
  <c r="DA65" i="1"/>
  <c r="DB65" i="1"/>
  <c r="CZ66" i="1"/>
  <c r="DA66" i="1"/>
  <c r="DB66" i="1"/>
  <c r="CZ67" i="1"/>
  <c r="DA67" i="1"/>
  <c r="DB67" i="1"/>
  <c r="CZ68" i="1"/>
  <c r="DA68" i="1"/>
  <c r="DB68" i="1"/>
  <c r="CZ69" i="1"/>
  <c r="DA69" i="1"/>
  <c r="DB69" i="1"/>
  <c r="CZ70" i="1"/>
  <c r="DA70" i="1"/>
  <c r="DB70" i="1"/>
  <c r="CZ71" i="1"/>
  <c r="DA71" i="1"/>
  <c r="DB71" i="1"/>
  <c r="CZ72" i="1"/>
  <c r="DA72" i="1"/>
  <c r="DB72" i="1"/>
  <c r="CZ73" i="1"/>
  <c r="DA73" i="1"/>
  <c r="DB73" i="1"/>
  <c r="CZ74" i="1"/>
  <c r="DA74" i="1"/>
  <c r="DB74" i="1"/>
  <c r="CZ75" i="1"/>
  <c r="DA75" i="1"/>
  <c r="DB75" i="1"/>
  <c r="CZ76" i="1"/>
  <c r="DA76" i="1"/>
  <c r="DB76" i="1"/>
  <c r="CZ77" i="1"/>
  <c r="DA77" i="1"/>
  <c r="DB77" i="1"/>
  <c r="CZ78" i="1"/>
  <c r="DA78" i="1"/>
  <c r="DB78" i="1"/>
  <c r="CZ79" i="1"/>
  <c r="DA79" i="1"/>
  <c r="DB79" i="1"/>
  <c r="CZ80" i="1"/>
  <c r="DA80" i="1"/>
  <c r="DB80" i="1"/>
  <c r="CZ81" i="1"/>
  <c r="DA81" i="1"/>
  <c r="DB81" i="1"/>
  <c r="CZ82" i="1"/>
  <c r="DA82" i="1"/>
  <c r="DB82" i="1"/>
  <c r="CZ83" i="1"/>
  <c r="DA83" i="1"/>
  <c r="DB83" i="1"/>
  <c r="CZ84" i="1"/>
  <c r="DA84" i="1"/>
  <c r="DB84" i="1"/>
  <c r="CZ85" i="1"/>
  <c r="DA85" i="1"/>
  <c r="DB85" i="1"/>
  <c r="CZ86" i="1"/>
  <c r="DA86" i="1"/>
  <c r="DB86" i="1"/>
  <c r="CZ87" i="1"/>
  <c r="DA87" i="1"/>
  <c r="DB87" i="1"/>
  <c r="CZ88" i="1"/>
  <c r="DA88" i="1"/>
  <c r="DB88" i="1"/>
  <c r="CZ89" i="1"/>
  <c r="DA89" i="1"/>
  <c r="DB89" i="1"/>
  <c r="CZ90" i="1"/>
  <c r="DA90" i="1"/>
  <c r="DB90" i="1"/>
  <c r="CZ91" i="1"/>
  <c r="DA91" i="1"/>
  <c r="DB91" i="1"/>
  <c r="CZ92" i="1"/>
  <c r="DA92" i="1"/>
  <c r="DB92" i="1"/>
  <c r="CZ93" i="1"/>
  <c r="DA93" i="1"/>
  <c r="DB93" i="1"/>
  <c r="CZ94" i="1"/>
  <c r="DA94" i="1"/>
  <c r="DB94" i="1"/>
  <c r="CZ95" i="1"/>
  <c r="DA95" i="1"/>
  <c r="DB95" i="1"/>
  <c r="CZ96" i="1"/>
  <c r="DA96" i="1"/>
  <c r="DB96" i="1"/>
  <c r="CZ97" i="1"/>
  <c r="DA97" i="1"/>
  <c r="DB97" i="1"/>
  <c r="CZ98" i="1"/>
  <c r="DA98" i="1"/>
  <c r="DB98" i="1"/>
  <c r="CZ99" i="1"/>
  <c r="DA99" i="1"/>
  <c r="DB99" i="1"/>
  <c r="CZ100" i="1"/>
  <c r="DA100" i="1"/>
  <c r="DB100" i="1"/>
  <c r="CZ101" i="1"/>
  <c r="DA101" i="1"/>
  <c r="DB101" i="1"/>
  <c r="CZ102" i="1"/>
  <c r="DA102" i="1"/>
  <c r="DB102" i="1"/>
  <c r="CZ103" i="1"/>
  <c r="DA103" i="1"/>
  <c r="DB103" i="1"/>
  <c r="CZ104" i="1"/>
  <c r="DA104" i="1"/>
  <c r="DB104" i="1"/>
  <c r="CZ105" i="1"/>
  <c r="DA105" i="1"/>
  <c r="DB105" i="1"/>
  <c r="CZ106" i="1"/>
  <c r="DA106" i="1"/>
  <c r="DB106" i="1"/>
  <c r="CZ107" i="1"/>
  <c r="DA107" i="1"/>
  <c r="DB107" i="1"/>
  <c r="CZ108" i="1"/>
  <c r="DA108" i="1"/>
  <c r="DB108" i="1"/>
  <c r="CZ109" i="1"/>
  <c r="DA109" i="1"/>
  <c r="DB109" i="1"/>
  <c r="CZ110" i="1"/>
  <c r="DA110" i="1"/>
  <c r="DB110" i="1"/>
  <c r="CZ111" i="1"/>
  <c r="DA111" i="1"/>
  <c r="DB111" i="1"/>
  <c r="CZ112" i="1"/>
  <c r="DA112" i="1"/>
  <c r="DB112" i="1"/>
  <c r="CZ113" i="1"/>
  <c r="DA113" i="1"/>
  <c r="DB113" i="1"/>
  <c r="CZ114" i="1"/>
  <c r="DA114" i="1"/>
  <c r="DB114" i="1"/>
  <c r="CZ115" i="1"/>
  <c r="DA115" i="1"/>
  <c r="DB115" i="1"/>
  <c r="CZ116" i="1"/>
  <c r="DA116" i="1"/>
  <c r="DB116" i="1"/>
  <c r="CZ117" i="1"/>
  <c r="DA117" i="1"/>
  <c r="DB117" i="1"/>
  <c r="CZ118" i="1"/>
  <c r="DA118" i="1"/>
  <c r="DB118" i="1"/>
  <c r="CZ119" i="1"/>
  <c r="DA119" i="1"/>
  <c r="DB119" i="1"/>
  <c r="CZ120" i="1"/>
  <c r="DA120" i="1"/>
  <c r="DB120" i="1"/>
  <c r="CZ121" i="1"/>
  <c r="DA121" i="1"/>
  <c r="DB121" i="1"/>
  <c r="CZ122" i="1"/>
  <c r="DA122" i="1"/>
  <c r="DB122" i="1"/>
  <c r="CZ123" i="1"/>
  <c r="DA123" i="1"/>
  <c r="DB123" i="1"/>
  <c r="CZ124" i="1"/>
  <c r="DA124" i="1"/>
  <c r="DB124" i="1"/>
  <c r="CZ125" i="1"/>
  <c r="DA125" i="1"/>
  <c r="DB125" i="1"/>
  <c r="CZ126" i="1"/>
  <c r="DA126" i="1"/>
  <c r="DB126" i="1"/>
  <c r="CZ127" i="1"/>
  <c r="DA127" i="1"/>
  <c r="DB127" i="1"/>
  <c r="CZ128" i="1"/>
  <c r="DA128" i="1"/>
  <c r="DB128" i="1"/>
  <c r="CZ129" i="1"/>
  <c r="DA129" i="1"/>
  <c r="DB129" i="1"/>
  <c r="CZ130" i="1"/>
  <c r="DA130" i="1"/>
  <c r="DB130" i="1"/>
  <c r="CZ131" i="1"/>
  <c r="DA131" i="1"/>
  <c r="DB131" i="1"/>
  <c r="CZ132" i="1"/>
  <c r="DA132" i="1"/>
  <c r="DB132" i="1"/>
  <c r="CZ133" i="1"/>
  <c r="DA133" i="1"/>
  <c r="DB133" i="1"/>
  <c r="CZ134" i="1"/>
  <c r="DA134" i="1"/>
  <c r="DB134" i="1"/>
  <c r="CZ135" i="1"/>
  <c r="DA135" i="1"/>
  <c r="DB135" i="1"/>
  <c r="CZ136" i="1"/>
  <c r="DA136" i="1"/>
  <c r="DB136" i="1"/>
  <c r="CZ137" i="1"/>
  <c r="DA137" i="1"/>
  <c r="DB137" i="1"/>
  <c r="DB3" i="1"/>
  <c r="DA3" i="1"/>
  <c r="CZ3" i="1"/>
  <c r="CW4" i="1"/>
  <c r="CX4" i="1"/>
  <c r="CY4" i="1"/>
  <c r="CW5" i="1"/>
  <c r="CX5" i="1"/>
  <c r="CY5" i="1"/>
  <c r="CW6" i="1"/>
  <c r="CX6" i="1"/>
  <c r="CY6" i="1"/>
  <c r="CW7" i="1"/>
  <c r="CX7" i="1"/>
  <c r="CY7" i="1"/>
  <c r="CW8" i="1"/>
  <c r="CX8" i="1"/>
  <c r="CY8" i="1"/>
  <c r="CW9" i="1"/>
  <c r="CX9" i="1"/>
  <c r="CY9" i="1"/>
  <c r="CW10" i="1"/>
  <c r="CX10" i="1"/>
  <c r="CY10" i="1"/>
  <c r="CW11" i="1"/>
  <c r="CX11" i="1"/>
  <c r="CY11" i="1"/>
  <c r="CW12" i="1"/>
  <c r="CX12" i="1"/>
  <c r="CY12" i="1"/>
  <c r="CW13" i="1"/>
  <c r="CX13" i="1"/>
  <c r="CY13" i="1"/>
  <c r="CW14" i="1"/>
  <c r="CX14" i="1"/>
  <c r="CY14" i="1"/>
  <c r="CW15" i="1"/>
  <c r="CX15" i="1"/>
  <c r="CY15" i="1"/>
  <c r="CW16" i="1"/>
  <c r="CX16" i="1"/>
  <c r="CY16" i="1"/>
  <c r="CW17" i="1"/>
  <c r="CX17" i="1"/>
  <c r="CY17" i="1"/>
  <c r="CW18" i="1"/>
  <c r="CX18" i="1"/>
  <c r="CY18" i="1"/>
  <c r="CW19" i="1"/>
  <c r="CX19" i="1"/>
  <c r="CY19" i="1"/>
  <c r="CW20" i="1"/>
  <c r="CX20" i="1"/>
  <c r="CY20" i="1"/>
  <c r="CW21" i="1"/>
  <c r="CX21" i="1"/>
  <c r="CY21" i="1"/>
  <c r="CW22" i="1"/>
  <c r="CX22" i="1"/>
  <c r="CY22" i="1"/>
  <c r="CW23" i="1"/>
  <c r="CX23" i="1"/>
  <c r="CY23" i="1"/>
  <c r="CW24" i="1"/>
  <c r="CX24" i="1"/>
  <c r="CY24" i="1"/>
  <c r="CW25" i="1"/>
  <c r="CX25" i="1"/>
  <c r="CY25" i="1"/>
  <c r="CW26" i="1"/>
  <c r="CX26" i="1"/>
  <c r="CY26" i="1"/>
  <c r="CW27" i="1"/>
  <c r="CX27" i="1"/>
  <c r="CY27" i="1"/>
  <c r="CW28" i="1"/>
  <c r="CX28" i="1"/>
  <c r="CY28" i="1"/>
  <c r="CW29" i="1"/>
  <c r="CX29" i="1"/>
  <c r="CY29" i="1"/>
  <c r="CW30" i="1"/>
  <c r="CX30" i="1"/>
  <c r="CY30" i="1"/>
  <c r="CW31" i="1"/>
  <c r="CX31" i="1"/>
  <c r="CY31" i="1"/>
  <c r="CW32" i="1"/>
  <c r="CX32" i="1"/>
  <c r="CY32" i="1"/>
  <c r="CW33" i="1"/>
  <c r="CX33" i="1"/>
  <c r="CY33" i="1"/>
  <c r="CW34" i="1"/>
  <c r="CX34" i="1"/>
  <c r="CY34" i="1"/>
  <c r="CW35" i="1"/>
  <c r="CX35" i="1"/>
  <c r="CY35" i="1"/>
  <c r="CW36" i="1"/>
  <c r="CX36" i="1"/>
  <c r="CY36" i="1"/>
  <c r="CW37" i="1"/>
  <c r="CX37" i="1"/>
  <c r="CY37" i="1"/>
  <c r="CW38" i="1"/>
  <c r="CX38" i="1"/>
  <c r="CY38" i="1"/>
  <c r="CW39" i="1"/>
  <c r="CX39" i="1"/>
  <c r="CY39" i="1"/>
  <c r="CW40" i="1"/>
  <c r="CX40" i="1"/>
  <c r="CY40" i="1"/>
  <c r="CW41" i="1"/>
  <c r="CX41" i="1"/>
  <c r="CY41" i="1"/>
  <c r="CW42" i="1"/>
  <c r="CX42" i="1"/>
  <c r="CY42" i="1"/>
  <c r="CW43" i="1"/>
  <c r="CX43" i="1"/>
  <c r="CY43" i="1"/>
  <c r="CW44" i="1"/>
  <c r="CX44" i="1"/>
  <c r="CY44" i="1"/>
  <c r="CW45" i="1"/>
  <c r="CX45" i="1"/>
  <c r="CY45" i="1"/>
  <c r="CW46" i="1"/>
  <c r="CX46" i="1"/>
  <c r="CY46" i="1"/>
  <c r="CW47" i="1"/>
  <c r="CX47" i="1"/>
  <c r="CY47" i="1"/>
  <c r="CW48" i="1"/>
  <c r="CX48" i="1"/>
  <c r="CY48" i="1"/>
  <c r="CW49" i="1"/>
  <c r="CX49" i="1"/>
  <c r="CY49" i="1"/>
  <c r="CW50" i="1"/>
  <c r="CX50" i="1"/>
  <c r="CY50" i="1"/>
  <c r="CW51" i="1"/>
  <c r="CX51" i="1"/>
  <c r="CY51" i="1"/>
  <c r="CW52" i="1"/>
  <c r="CX52" i="1"/>
  <c r="CY52" i="1"/>
  <c r="CW53" i="1"/>
  <c r="CX53" i="1"/>
  <c r="CY53" i="1"/>
  <c r="CW54" i="1"/>
  <c r="CX54" i="1"/>
  <c r="CY54" i="1"/>
  <c r="CW55" i="1"/>
  <c r="CX55" i="1"/>
  <c r="CY55" i="1"/>
  <c r="CW56" i="1"/>
  <c r="CX56" i="1"/>
  <c r="CY56" i="1"/>
  <c r="CW57" i="1"/>
  <c r="CX57" i="1"/>
  <c r="CY57" i="1"/>
  <c r="CW58" i="1"/>
  <c r="CX58" i="1"/>
  <c r="CY58" i="1"/>
  <c r="CW59" i="1"/>
  <c r="CX59" i="1"/>
  <c r="CY59" i="1"/>
  <c r="CW60" i="1"/>
  <c r="CX60" i="1"/>
  <c r="CY60" i="1"/>
  <c r="CW61" i="1"/>
  <c r="CX61" i="1"/>
  <c r="CY61" i="1"/>
  <c r="CW62" i="1"/>
  <c r="CX62" i="1"/>
  <c r="CY62" i="1"/>
  <c r="CW63" i="1"/>
  <c r="CX63" i="1"/>
  <c r="CY63" i="1"/>
  <c r="CW64" i="1"/>
  <c r="CX64" i="1"/>
  <c r="CY64" i="1"/>
  <c r="CW65" i="1"/>
  <c r="CX65" i="1"/>
  <c r="CY65" i="1"/>
  <c r="CW66" i="1"/>
  <c r="CX66" i="1"/>
  <c r="CY66" i="1"/>
  <c r="CW67" i="1"/>
  <c r="CX67" i="1"/>
  <c r="CY67" i="1"/>
  <c r="CW68" i="1"/>
  <c r="CX68" i="1"/>
  <c r="CY68" i="1"/>
  <c r="CW69" i="1"/>
  <c r="CX69" i="1"/>
  <c r="CY69" i="1"/>
  <c r="CW70" i="1"/>
  <c r="CX70" i="1"/>
  <c r="CY70" i="1"/>
  <c r="CW71" i="1"/>
  <c r="CX71" i="1"/>
  <c r="CY71" i="1"/>
  <c r="CW72" i="1"/>
  <c r="CX72" i="1"/>
  <c r="CY72" i="1"/>
  <c r="CW73" i="1"/>
  <c r="CX73" i="1"/>
  <c r="CY73" i="1"/>
  <c r="CW74" i="1"/>
  <c r="CX74" i="1"/>
  <c r="CY74" i="1"/>
  <c r="CW75" i="1"/>
  <c r="CX75" i="1"/>
  <c r="CY75" i="1"/>
  <c r="CW76" i="1"/>
  <c r="CX76" i="1"/>
  <c r="CY76" i="1"/>
  <c r="CW77" i="1"/>
  <c r="CX77" i="1"/>
  <c r="CY77" i="1"/>
  <c r="CW78" i="1"/>
  <c r="CX78" i="1"/>
  <c r="CY78" i="1"/>
  <c r="CW79" i="1"/>
  <c r="CX79" i="1"/>
  <c r="CY79" i="1"/>
  <c r="CW80" i="1"/>
  <c r="CX80" i="1"/>
  <c r="CY80" i="1"/>
  <c r="CW81" i="1"/>
  <c r="CX81" i="1"/>
  <c r="CY81" i="1"/>
  <c r="CW82" i="1"/>
  <c r="CX82" i="1"/>
  <c r="CY82" i="1"/>
  <c r="CW83" i="1"/>
  <c r="CX83" i="1"/>
  <c r="CY83" i="1"/>
  <c r="CW84" i="1"/>
  <c r="CX84" i="1"/>
  <c r="CY84" i="1"/>
  <c r="CW85" i="1"/>
  <c r="CX85" i="1"/>
  <c r="CY85" i="1"/>
  <c r="CW86" i="1"/>
  <c r="CX86" i="1"/>
  <c r="CY86" i="1"/>
  <c r="CW87" i="1"/>
  <c r="CX87" i="1"/>
  <c r="CY87" i="1"/>
  <c r="CW88" i="1"/>
  <c r="CX88" i="1"/>
  <c r="CY88" i="1"/>
  <c r="CW89" i="1"/>
  <c r="CX89" i="1"/>
  <c r="CY89" i="1"/>
  <c r="CW90" i="1"/>
  <c r="CX90" i="1"/>
  <c r="CY90" i="1"/>
  <c r="CW91" i="1"/>
  <c r="CX91" i="1"/>
  <c r="CY91" i="1"/>
  <c r="CW92" i="1"/>
  <c r="CX92" i="1"/>
  <c r="CY92" i="1"/>
  <c r="CW93" i="1"/>
  <c r="CX93" i="1"/>
  <c r="CY93" i="1"/>
  <c r="CW94" i="1"/>
  <c r="CX94" i="1"/>
  <c r="CY94" i="1"/>
  <c r="CW95" i="1"/>
  <c r="CX95" i="1"/>
  <c r="CY95" i="1"/>
  <c r="CW96" i="1"/>
  <c r="CX96" i="1"/>
  <c r="CY96" i="1"/>
  <c r="CW97" i="1"/>
  <c r="CX97" i="1"/>
  <c r="CY97" i="1"/>
  <c r="CW98" i="1"/>
  <c r="CX98" i="1"/>
  <c r="CY98" i="1"/>
  <c r="CW99" i="1"/>
  <c r="CX99" i="1"/>
  <c r="CY99" i="1"/>
  <c r="CW100" i="1"/>
  <c r="CX100" i="1"/>
  <c r="CY100" i="1"/>
  <c r="CW101" i="1"/>
  <c r="CX101" i="1"/>
  <c r="CY101" i="1"/>
  <c r="CW102" i="1"/>
  <c r="CX102" i="1"/>
  <c r="CY102" i="1"/>
  <c r="CW103" i="1"/>
  <c r="CX103" i="1"/>
  <c r="CY103" i="1"/>
  <c r="CW104" i="1"/>
  <c r="CX104" i="1"/>
  <c r="CY104" i="1"/>
  <c r="CW105" i="1"/>
  <c r="CX105" i="1"/>
  <c r="CY105" i="1"/>
  <c r="CW106" i="1"/>
  <c r="CX106" i="1"/>
  <c r="CY106" i="1"/>
  <c r="CW107" i="1"/>
  <c r="CX107" i="1"/>
  <c r="CY107" i="1"/>
  <c r="CW108" i="1"/>
  <c r="CX108" i="1"/>
  <c r="CY108" i="1"/>
  <c r="CW109" i="1"/>
  <c r="CX109" i="1"/>
  <c r="CY109" i="1"/>
  <c r="CW110" i="1"/>
  <c r="CX110" i="1"/>
  <c r="CY110" i="1"/>
  <c r="CW111" i="1"/>
  <c r="CX111" i="1"/>
  <c r="CY111" i="1"/>
  <c r="CW112" i="1"/>
  <c r="CX112" i="1"/>
  <c r="CY112" i="1"/>
  <c r="CW113" i="1"/>
  <c r="CX113" i="1"/>
  <c r="CY113" i="1"/>
  <c r="CW114" i="1"/>
  <c r="CX114" i="1"/>
  <c r="CY114" i="1"/>
  <c r="CW115" i="1"/>
  <c r="CX115" i="1"/>
  <c r="CY115" i="1"/>
  <c r="CW116" i="1"/>
  <c r="CX116" i="1"/>
  <c r="CY116" i="1"/>
  <c r="CW117" i="1"/>
  <c r="CX117" i="1"/>
  <c r="CY117" i="1"/>
  <c r="CW118" i="1"/>
  <c r="CX118" i="1"/>
  <c r="CY118" i="1"/>
  <c r="CW119" i="1"/>
  <c r="CX119" i="1"/>
  <c r="CY119" i="1"/>
  <c r="CW120" i="1"/>
  <c r="CX120" i="1"/>
  <c r="CY120" i="1"/>
  <c r="CW121" i="1"/>
  <c r="CX121" i="1"/>
  <c r="CY121" i="1"/>
  <c r="CW122" i="1"/>
  <c r="CX122" i="1"/>
  <c r="CY122" i="1"/>
  <c r="CW123" i="1"/>
  <c r="CX123" i="1"/>
  <c r="CY123" i="1"/>
  <c r="CW124" i="1"/>
  <c r="CX124" i="1"/>
  <c r="CY124" i="1"/>
  <c r="CW125" i="1"/>
  <c r="CX125" i="1"/>
  <c r="CY125" i="1"/>
  <c r="CW126" i="1"/>
  <c r="CX126" i="1"/>
  <c r="CY126" i="1"/>
  <c r="CW127" i="1"/>
  <c r="CX127" i="1"/>
  <c r="CY127" i="1"/>
  <c r="CW128" i="1"/>
  <c r="CX128" i="1"/>
  <c r="CY128" i="1"/>
  <c r="CW129" i="1"/>
  <c r="CX129" i="1"/>
  <c r="CY129" i="1"/>
  <c r="CW130" i="1"/>
  <c r="CX130" i="1"/>
  <c r="CY130" i="1"/>
  <c r="CW131" i="1"/>
  <c r="CX131" i="1"/>
  <c r="CY131" i="1"/>
  <c r="CW132" i="1"/>
  <c r="CX132" i="1"/>
  <c r="CY132" i="1"/>
  <c r="CW133" i="1"/>
  <c r="CX133" i="1"/>
  <c r="CY133" i="1"/>
  <c r="CW134" i="1"/>
  <c r="CX134" i="1"/>
  <c r="CY134" i="1"/>
  <c r="CW135" i="1"/>
  <c r="CX135" i="1"/>
  <c r="CY135" i="1"/>
  <c r="CW136" i="1"/>
  <c r="CX136" i="1"/>
  <c r="CY136" i="1"/>
  <c r="CW137" i="1"/>
  <c r="CX137" i="1"/>
  <c r="CY137" i="1"/>
  <c r="CY3" i="1"/>
  <c r="CX3" i="1"/>
  <c r="CW3" i="1"/>
  <c r="CQ4" i="1"/>
  <c r="CR4" i="1"/>
  <c r="CS4" i="1"/>
  <c r="CQ5" i="1"/>
  <c r="CR5" i="1"/>
  <c r="CS5" i="1"/>
  <c r="CQ6" i="1"/>
  <c r="CR6" i="1"/>
  <c r="CS6" i="1"/>
  <c r="CQ7" i="1"/>
  <c r="CR7" i="1"/>
  <c r="CS7" i="1"/>
  <c r="CQ8" i="1"/>
  <c r="CR8" i="1"/>
  <c r="CS8" i="1"/>
  <c r="CQ9" i="1"/>
  <c r="CR9" i="1"/>
  <c r="CS9" i="1"/>
  <c r="CQ10" i="1"/>
  <c r="CR10" i="1"/>
  <c r="CS10" i="1"/>
  <c r="CQ11" i="1"/>
  <c r="CR11" i="1"/>
  <c r="CS11" i="1"/>
  <c r="CQ12" i="1"/>
  <c r="CR12" i="1"/>
  <c r="CS12" i="1"/>
  <c r="CQ13" i="1"/>
  <c r="CR13" i="1"/>
  <c r="CS13" i="1"/>
  <c r="CQ14" i="1"/>
  <c r="CR14" i="1"/>
  <c r="CS14" i="1"/>
  <c r="CQ15" i="1"/>
  <c r="CR15" i="1"/>
  <c r="CS15" i="1"/>
  <c r="CQ16" i="1"/>
  <c r="CR16" i="1"/>
  <c r="CS16" i="1"/>
  <c r="CQ17" i="1"/>
  <c r="CR17" i="1"/>
  <c r="CS17" i="1"/>
  <c r="CQ18" i="1"/>
  <c r="CR18" i="1"/>
  <c r="CS18" i="1"/>
  <c r="CQ19" i="1"/>
  <c r="CR19" i="1"/>
  <c r="CS19" i="1"/>
  <c r="CQ20" i="1"/>
  <c r="CR20" i="1"/>
  <c r="CS20" i="1"/>
  <c r="CQ21" i="1"/>
  <c r="CR21" i="1"/>
  <c r="CS21" i="1"/>
  <c r="CQ22" i="1"/>
  <c r="CR22" i="1"/>
  <c r="CS22" i="1"/>
  <c r="CQ23" i="1"/>
  <c r="CR23" i="1"/>
  <c r="CS23" i="1"/>
  <c r="CQ24" i="1"/>
  <c r="CR24" i="1"/>
  <c r="CS24" i="1"/>
  <c r="CQ25" i="1"/>
  <c r="CR25" i="1"/>
  <c r="CS25" i="1"/>
  <c r="CQ26" i="1"/>
  <c r="CR26" i="1"/>
  <c r="CS26" i="1"/>
  <c r="CQ27" i="1"/>
  <c r="CR27" i="1"/>
  <c r="CS27" i="1"/>
  <c r="CQ28" i="1"/>
  <c r="CR28" i="1"/>
  <c r="CS28" i="1"/>
  <c r="CQ29" i="1"/>
  <c r="CR29" i="1"/>
  <c r="CS29" i="1"/>
  <c r="CQ30" i="1"/>
  <c r="CR30" i="1"/>
  <c r="CS30" i="1"/>
  <c r="CQ31" i="1"/>
  <c r="CR31" i="1"/>
  <c r="CS31" i="1"/>
  <c r="CQ32" i="1"/>
  <c r="CR32" i="1"/>
  <c r="CS32" i="1"/>
  <c r="CQ33" i="1"/>
  <c r="CR33" i="1"/>
  <c r="CS33" i="1"/>
  <c r="CQ34" i="1"/>
  <c r="CR34" i="1"/>
  <c r="CS34" i="1"/>
  <c r="CQ35" i="1"/>
  <c r="CR35" i="1"/>
  <c r="CS35" i="1"/>
  <c r="CQ36" i="1"/>
  <c r="CR36" i="1"/>
  <c r="CS36" i="1"/>
  <c r="CQ37" i="1"/>
  <c r="CR37" i="1"/>
  <c r="CS37" i="1"/>
  <c r="CQ38" i="1"/>
  <c r="CR38" i="1"/>
  <c r="CS38" i="1"/>
  <c r="CQ39" i="1"/>
  <c r="CR39" i="1"/>
  <c r="CS39" i="1"/>
  <c r="CQ40" i="1"/>
  <c r="CR40" i="1"/>
  <c r="CS40" i="1"/>
  <c r="CQ41" i="1"/>
  <c r="CR41" i="1"/>
  <c r="CS41" i="1"/>
  <c r="CQ42" i="1"/>
  <c r="CR42" i="1"/>
  <c r="CS42" i="1"/>
  <c r="CQ43" i="1"/>
  <c r="CR43" i="1"/>
  <c r="CS43" i="1"/>
  <c r="CQ44" i="1"/>
  <c r="CR44" i="1"/>
  <c r="CS44" i="1"/>
  <c r="CQ45" i="1"/>
  <c r="CR45" i="1"/>
  <c r="CS45" i="1"/>
  <c r="CQ46" i="1"/>
  <c r="CR46" i="1"/>
  <c r="CS46" i="1"/>
  <c r="CQ47" i="1"/>
  <c r="CR47" i="1"/>
  <c r="CS47" i="1"/>
  <c r="CQ48" i="1"/>
  <c r="CR48" i="1"/>
  <c r="CS48" i="1"/>
  <c r="CQ49" i="1"/>
  <c r="CR49" i="1"/>
  <c r="CS49" i="1"/>
  <c r="CQ50" i="1"/>
  <c r="CR50" i="1"/>
  <c r="CS50" i="1"/>
  <c r="CQ51" i="1"/>
  <c r="CR51" i="1"/>
  <c r="CS51" i="1"/>
  <c r="CQ52" i="1"/>
  <c r="CR52" i="1"/>
  <c r="CS52" i="1"/>
  <c r="CQ53" i="1"/>
  <c r="CR53" i="1"/>
  <c r="CS53" i="1"/>
  <c r="CQ54" i="1"/>
  <c r="CR54" i="1"/>
  <c r="CS54" i="1"/>
  <c r="CQ55" i="1"/>
  <c r="CR55" i="1"/>
  <c r="CS55" i="1"/>
  <c r="CQ56" i="1"/>
  <c r="CR56" i="1"/>
  <c r="CS56" i="1"/>
  <c r="CQ57" i="1"/>
  <c r="CR57" i="1"/>
  <c r="CS57" i="1"/>
  <c r="CQ58" i="1"/>
  <c r="CR58" i="1"/>
  <c r="CS58" i="1"/>
  <c r="CQ59" i="1"/>
  <c r="CR59" i="1"/>
  <c r="CS59" i="1"/>
  <c r="CQ60" i="1"/>
  <c r="CR60" i="1"/>
  <c r="CS60" i="1"/>
  <c r="CQ61" i="1"/>
  <c r="CR61" i="1"/>
  <c r="CS61" i="1"/>
  <c r="CQ62" i="1"/>
  <c r="CR62" i="1"/>
  <c r="CS62" i="1"/>
  <c r="CQ63" i="1"/>
  <c r="CR63" i="1"/>
  <c r="CS63" i="1"/>
  <c r="CQ64" i="1"/>
  <c r="CR64" i="1"/>
  <c r="CS64" i="1"/>
  <c r="CQ65" i="1"/>
  <c r="CR65" i="1"/>
  <c r="CS65" i="1"/>
  <c r="CQ66" i="1"/>
  <c r="CR66" i="1"/>
  <c r="CS66" i="1"/>
  <c r="CQ67" i="1"/>
  <c r="CR67" i="1"/>
  <c r="CS67" i="1"/>
  <c r="CQ68" i="1"/>
  <c r="CR68" i="1"/>
  <c r="CS68" i="1"/>
  <c r="CQ69" i="1"/>
  <c r="CR69" i="1"/>
  <c r="CS69" i="1"/>
  <c r="CQ70" i="1"/>
  <c r="CR70" i="1"/>
  <c r="CS70" i="1"/>
  <c r="CQ71" i="1"/>
  <c r="CR71" i="1"/>
  <c r="CS71" i="1"/>
  <c r="CQ72" i="1"/>
  <c r="CR72" i="1"/>
  <c r="CS72" i="1"/>
  <c r="CQ73" i="1"/>
  <c r="CR73" i="1"/>
  <c r="CS73" i="1"/>
  <c r="CQ74" i="1"/>
  <c r="CR74" i="1"/>
  <c r="CS74" i="1"/>
  <c r="CQ75" i="1"/>
  <c r="CR75" i="1"/>
  <c r="CS75" i="1"/>
  <c r="CQ76" i="1"/>
  <c r="CR76" i="1"/>
  <c r="CS76" i="1"/>
  <c r="CQ77" i="1"/>
  <c r="CR77" i="1"/>
  <c r="CS77" i="1"/>
  <c r="CQ78" i="1"/>
  <c r="CR78" i="1"/>
  <c r="CS78" i="1"/>
  <c r="CQ79" i="1"/>
  <c r="CR79" i="1"/>
  <c r="CS79" i="1"/>
  <c r="CQ80" i="1"/>
  <c r="CR80" i="1"/>
  <c r="CS80" i="1"/>
  <c r="CQ81" i="1"/>
  <c r="CR81" i="1"/>
  <c r="CS81" i="1"/>
  <c r="CQ82" i="1"/>
  <c r="CR82" i="1"/>
  <c r="CS82" i="1"/>
  <c r="CQ83" i="1"/>
  <c r="CR83" i="1"/>
  <c r="CS83" i="1"/>
  <c r="CQ84" i="1"/>
  <c r="CR84" i="1"/>
  <c r="CS84" i="1"/>
  <c r="CQ85" i="1"/>
  <c r="CR85" i="1"/>
  <c r="CS85" i="1"/>
  <c r="CQ86" i="1"/>
  <c r="CR86" i="1"/>
  <c r="CS86" i="1"/>
  <c r="CQ87" i="1"/>
  <c r="CR87" i="1"/>
  <c r="CS87" i="1"/>
  <c r="CQ88" i="1"/>
  <c r="CR88" i="1"/>
  <c r="CS88" i="1"/>
  <c r="CQ89" i="1"/>
  <c r="CR89" i="1"/>
  <c r="CS89" i="1"/>
  <c r="CQ90" i="1"/>
  <c r="CR90" i="1"/>
  <c r="CS90" i="1"/>
  <c r="CQ91" i="1"/>
  <c r="CR91" i="1"/>
  <c r="CS91" i="1"/>
  <c r="CQ92" i="1"/>
  <c r="CR92" i="1"/>
  <c r="CS92" i="1"/>
  <c r="CQ93" i="1"/>
  <c r="CR93" i="1"/>
  <c r="CS93" i="1"/>
  <c r="CQ94" i="1"/>
  <c r="CR94" i="1"/>
  <c r="CS94" i="1"/>
  <c r="CQ95" i="1"/>
  <c r="CR95" i="1"/>
  <c r="CS95" i="1"/>
  <c r="CQ96" i="1"/>
  <c r="CR96" i="1"/>
  <c r="CS96" i="1"/>
  <c r="CQ97" i="1"/>
  <c r="CR97" i="1"/>
  <c r="CS97" i="1"/>
  <c r="CQ98" i="1"/>
  <c r="CR98" i="1"/>
  <c r="CS98" i="1"/>
  <c r="CQ99" i="1"/>
  <c r="CR99" i="1"/>
  <c r="CS99" i="1"/>
  <c r="CQ100" i="1"/>
  <c r="CR100" i="1"/>
  <c r="CS100" i="1"/>
  <c r="CQ101" i="1"/>
  <c r="CR101" i="1"/>
  <c r="CS101" i="1"/>
  <c r="CQ102" i="1"/>
  <c r="CR102" i="1"/>
  <c r="CS102" i="1"/>
  <c r="CQ103" i="1"/>
  <c r="CR103" i="1"/>
  <c r="CS103" i="1"/>
  <c r="CQ104" i="1"/>
  <c r="CR104" i="1"/>
  <c r="CS104" i="1"/>
  <c r="CQ105" i="1"/>
  <c r="CR105" i="1"/>
  <c r="CS105" i="1"/>
  <c r="CQ106" i="1"/>
  <c r="CR106" i="1"/>
  <c r="CS106" i="1"/>
  <c r="CQ107" i="1"/>
  <c r="CR107" i="1"/>
  <c r="CS107" i="1"/>
  <c r="CQ108" i="1"/>
  <c r="CR108" i="1"/>
  <c r="CS108" i="1"/>
  <c r="CQ109" i="1"/>
  <c r="CR109" i="1"/>
  <c r="CS109" i="1"/>
  <c r="CQ110" i="1"/>
  <c r="CR110" i="1"/>
  <c r="CS110" i="1"/>
  <c r="CQ111" i="1"/>
  <c r="CR111" i="1"/>
  <c r="CS111" i="1"/>
  <c r="CQ112" i="1"/>
  <c r="CR112" i="1"/>
  <c r="CS112" i="1"/>
  <c r="CQ113" i="1"/>
  <c r="CR113" i="1"/>
  <c r="CS113" i="1"/>
  <c r="CQ114" i="1"/>
  <c r="CR114" i="1"/>
  <c r="CS114" i="1"/>
  <c r="CQ115" i="1"/>
  <c r="CR115" i="1"/>
  <c r="CS115" i="1"/>
  <c r="CQ116" i="1"/>
  <c r="CR116" i="1"/>
  <c r="CS116" i="1"/>
  <c r="CQ117" i="1"/>
  <c r="CR117" i="1"/>
  <c r="CS117" i="1"/>
  <c r="CQ118" i="1"/>
  <c r="CR118" i="1"/>
  <c r="CS118" i="1"/>
  <c r="CQ119" i="1"/>
  <c r="CR119" i="1"/>
  <c r="CS119" i="1"/>
  <c r="CQ120" i="1"/>
  <c r="CR120" i="1"/>
  <c r="CS120" i="1"/>
  <c r="CQ121" i="1"/>
  <c r="CR121" i="1"/>
  <c r="CS121" i="1"/>
  <c r="CQ122" i="1"/>
  <c r="CR122" i="1"/>
  <c r="CS122" i="1"/>
  <c r="CQ123" i="1"/>
  <c r="CR123" i="1"/>
  <c r="CS123" i="1"/>
  <c r="CQ124" i="1"/>
  <c r="CR124" i="1"/>
  <c r="CS124" i="1"/>
  <c r="CQ125" i="1"/>
  <c r="CR125" i="1"/>
  <c r="CS125" i="1"/>
  <c r="CQ126" i="1"/>
  <c r="CR126" i="1"/>
  <c r="CS126" i="1"/>
  <c r="CQ127" i="1"/>
  <c r="CR127" i="1"/>
  <c r="CS127" i="1"/>
  <c r="CQ128" i="1"/>
  <c r="CR128" i="1"/>
  <c r="CS128" i="1"/>
  <c r="CQ129" i="1"/>
  <c r="CR129" i="1"/>
  <c r="CS129" i="1"/>
  <c r="CQ130" i="1"/>
  <c r="CR130" i="1"/>
  <c r="CS130" i="1"/>
  <c r="CQ131" i="1"/>
  <c r="CR131" i="1"/>
  <c r="CS131" i="1"/>
  <c r="CQ132" i="1"/>
  <c r="CR132" i="1"/>
  <c r="CS132" i="1"/>
  <c r="CQ133" i="1"/>
  <c r="CR133" i="1"/>
  <c r="CS133" i="1"/>
  <c r="CQ134" i="1"/>
  <c r="CR134" i="1"/>
  <c r="CS134" i="1"/>
  <c r="CQ135" i="1"/>
  <c r="CR135" i="1"/>
  <c r="CS135" i="1"/>
  <c r="CQ136" i="1"/>
  <c r="CR136" i="1"/>
  <c r="CS136" i="1"/>
  <c r="CQ137" i="1"/>
  <c r="CR137" i="1"/>
  <c r="CS137" i="1"/>
  <c r="CS3" i="1"/>
  <c r="CR3" i="1"/>
  <c r="CQ3" i="1"/>
  <c r="I68" i="6"/>
  <c r="S68" i="6" s="1"/>
  <c r="C11" i="7"/>
  <c r="E11" i="7"/>
  <c r="F11" i="7"/>
  <c r="G11" i="7"/>
  <c r="H11" i="7"/>
  <c r="I11" i="7"/>
  <c r="J11" i="7"/>
  <c r="M21" i="4"/>
  <c r="H34" i="5"/>
  <c r="BA81" i="4" s="1"/>
  <c r="AQ21" i="4"/>
  <c r="BA21" i="4"/>
  <c r="BK21" i="4"/>
  <c r="BU21" i="4"/>
  <c r="CE21" i="4"/>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HM4" i="1"/>
  <c r="HN4" i="1"/>
  <c r="HO4" i="1"/>
  <c r="HM5" i="1"/>
  <c r="HN5" i="1"/>
  <c r="HO5" i="1"/>
  <c r="HM6" i="1"/>
  <c r="HN6" i="1"/>
  <c r="HO6" i="1"/>
  <c r="HM7" i="1"/>
  <c r="HN7" i="1"/>
  <c r="HO7" i="1"/>
  <c r="HM8" i="1"/>
  <c r="HN8" i="1"/>
  <c r="HO8" i="1"/>
  <c r="HM9" i="1"/>
  <c r="HN9" i="1"/>
  <c r="HO9" i="1"/>
  <c r="HM10" i="1"/>
  <c r="HN10" i="1"/>
  <c r="HO10" i="1"/>
  <c r="HM11" i="1"/>
  <c r="HN11" i="1"/>
  <c r="HO11" i="1"/>
  <c r="HM12" i="1"/>
  <c r="HN12" i="1"/>
  <c r="HO12" i="1"/>
  <c r="HM13" i="1"/>
  <c r="HN13" i="1"/>
  <c r="HO13" i="1"/>
  <c r="HM14" i="1"/>
  <c r="HN14" i="1"/>
  <c r="HO14" i="1"/>
  <c r="HM15" i="1"/>
  <c r="HN15" i="1"/>
  <c r="HO15" i="1"/>
  <c r="HM16" i="1"/>
  <c r="HN16" i="1"/>
  <c r="HO16" i="1"/>
  <c r="HM17" i="1"/>
  <c r="HN17" i="1"/>
  <c r="HO17" i="1"/>
  <c r="HM18" i="1"/>
  <c r="HN18" i="1"/>
  <c r="HO18" i="1"/>
  <c r="HM19" i="1"/>
  <c r="HN19" i="1"/>
  <c r="HO19" i="1"/>
  <c r="HM20" i="1"/>
  <c r="HN20" i="1"/>
  <c r="HO20" i="1"/>
  <c r="HM21" i="1"/>
  <c r="HN21" i="1"/>
  <c r="HO21" i="1"/>
  <c r="HM22" i="1"/>
  <c r="HN22" i="1"/>
  <c r="HO22" i="1"/>
  <c r="HM23" i="1"/>
  <c r="HN23" i="1"/>
  <c r="HO23" i="1"/>
  <c r="HM24" i="1"/>
  <c r="HN24" i="1"/>
  <c r="HO24" i="1"/>
  <c r="HM25" i="1"/>
  <c r="HN25" i="1"/>
  <c r="HO25" i="1"/>
  <c r="HM26" i="1"/>
  <c r="HN26" i="1"/>
  <c r="HO26" i="1"/>
  <c r="HM27" i="1"/>
  <c r="HN27" i="1"/>
  <c r="HO27" i="1"/>
  <c r="HM28" i="1"/>
  <c r="HN28" i="1"/>
  <c r="HO28" i="1"/>
  <c r="HM29" i="1"/>
  <c r="HN29" i="1"/>
  <c r="HO29" i="1"/>
  <c r="HM30" i="1"/>
  <c r="HN30" i="1"/>
  <c r="HO30" i="1"/>
  <c r="HM31" i="1"/>
  <c r="HN31" i="1"/>
  <c r="HO31" i="1"/>
  <c r="HM32" i="1"/>
  <c r="HN32" i="1"/>
  <c r="HO32" i="1"/>
  <c r="HM33" i="1"/>
  <c r="HN33" i="1"/>
  <c r="HO33" i="1"/>
  <c r="HM34" i="1"/>
  <c r="HN34" i="1"/>
  <c r="HO34" i="1"/>
  <c r="HM35" i="1"/>
  <c r="HN35" i="1"/>
  <c r="HO35" i="1"/>
  <c r="HM36" i="1"/>
  <c r="HN36" i="1"/>
  <c r="HO36" i="1"/>
  <c r="HM37" i="1"/>
  <c r="HN37" i="1"/>
  <c r="HO37" i="1"/>
  <c r="HM38" i="1"/>
  <c r="HN38" i="1"/>
  <c r="HO38" i="1"/>
  <c r="HM39" i="1"/>
  <c r="HN39" i="1"/>
  <c r="HO39" i="1"/>
  <c r="HM40" i="1"/>
  <c r="HN40" i="1"/>
  <c r="HO40" i="1"/>
  <c r="HM41" i="1"/>
  <c r="HN41" i="1"/>
  <c r="HO41" i="1"/>
  <c r="HM42" i="1"/>
  <c r="HN42" i="1"/>
  <c r="HO42" i="1"/>
  <c r="HM43" i="1"/>
  <c r="HN43" i="1"/>
  <c r="HO43" i="1"/>
  <c r="HM44" i="1"/>
  <c r="HN44" i="1"/>
  <c r="HO44" i="1"/>
  <c r="HM45" i="1"/>
  <c r="HN45" i="1"/>
  <c r="HO45" i="1"/>
  <c r="HM46" i="1"/>
  <c r="HN46" i="1"/>
  <c r="HO46" i="1"/>
  <c r="HM47" i="1"/>
  <c r="HN47" i="1"/>
  <c r="HO47" i="1"/>
  <c r="HM48" i="1"/>
  <c r="HN48" i="1"/>
  <c r="HO48" i="1"/>
  <c r="HM49" i="1"/>
  <c r="HN49" i="1"/>
  <c r="HO49" i="1"/>
  <c r="HM50" i="1"/>
  <c r="HN50" i="1"/>
  <c r="HO50" i="1"/>
  <c r="HM51" i="1"/>
  <c r="HN51" i="1"/>
  <c r="HO51" i="1"/>
  <c r="HM52" i="1"/>
  <c r="HN52" i="1"/>
  <c r="HO52" i="1"/>
  <c r="HM53" i="1"/>
  <c r="HN53" i="1"/>
  <c r="HO53" i="1"/>
  <c r="HM54" i="1"/>
  <c r="HN54" i="1"/>
  <c r="HO54" i="1"/>
  <c r="HM55" i="1"/>
  <c r="HN55" i="1"/>
  <c r="HO55" i="1"/>
  <c r="HM56" i="1"/>
  <c r="HN56" i="1"/>
  <c r="HO56" i="1"/>
  <c r="HM57" i="1"/>
  <c r="HN57" i="1"/>
  <c r="HO57" i="1"/>
  <c r="HM58" i="1"/>
  <c r="HN58" i="1"/>
  <c r="HO58" i="1"/>
  <c r="HM59" i="1"/>
  <c r="HN59" i="1"/>
  <c r="HO59" i="1"/>
  <c r="HM60" i="1"/>
  <c r="HN60" i="1"/>
  <c r="HO60" i="1"/>
  <c r="HM61" i="1"/>
  <c r="HN61" i="1"/>
  <c r="HO61" i="1"/>
  <c r="HM62" i="1"/>
  <c r="HN62" i="1"/>
  <c r="HO62" i="1"/>
  <c r="HM63" i="1"/>
  <c r="HN63" i="1"/>
  <c r="HO63" i="1"/>
  <c r="HM64" i="1"/>
  <c r="HN64" i="1"/>
  <c r="HO64" i="1"/>
  <c r="HM65" i="1"/>
  <c r="HN65" i="1"/>
  <c r="HO65" i="1"/>
  <c r="HM66" i="1"/>
  <c r="HN66" i="1"/>
  <c r="HO66" i="1"/>
  <c r="HM67" i="1"/>
  <c r="HN67" i="1"/>
  <c r="HO67" i="1"/>
  <c r="HM68" i="1"/>
  <c r="HN68" i="1"/>
  <c r="HO68" i="1"/>
  <c r="HM69" i="1"/>
  <c r="HN69" i="1"/>
  <c r="HO69" i="1"/>
  <c r="HM70" i="1"/>
  <c r="HN70" i="1"/>
  <c r="HO70" i="1"/>
  <c r="HM71" i="1"/>
  <c r="HN71" i="1"/>
  <c r="HO71" i="1"/>
  <c r="HM72" i="1"/>
  <c r="HN72" i="1"/>
  <c r="HO72" i="1"/>
  <c r="HM73" i="1"/>
  <c r="HN73" i="1"/>
  <c r="HO73" i="1"/>
  <c r="HM74" i="1"/>
  <c r="HN74" i="1"/>
  <c r="HO74" i="1"/>
  <c r="HM75" i="1"/>
  <c r="HN75" i="1"/>
  <c r="HO75" i="1"/>
  <c r="HM76" i="1"/>
  <c r="HN76" i="1"/>
  <c r="HO76" i="1"/>
  <c r="HM77" i="1"/>
  <c r="HN77" i="1"/>
  <c r="HO77" i="1"/>
  <c r="HM78" i="1"/>
  <c r="HN78" i="1"/>
  <c r="HO78" i="1"/>
  <c r="HM79" i="1"/>
  <c r="HN79" i="1"/>
  <c r="HO79" i="1"/>
  <c r="HM80" i="1"/>
  <c r="HN80" i="1"/>
  <c r="HO80" i="1"/>
  <c r="HM81" i="1"/>
  <c r="HN81" i="1"/>
  <c r="HO81" i="1"/>
  <c r="HM82" i="1"/>
  <c r="HN82" i="1"/>
  <c r="HO82" i="1"/>
  <c r="HM83" i="1"/>
  <c r="HN83" i="1"/>
  <c r="HO83" i="1"/>
  <c r="HM84" i="1"/>
  <c r="HN84" i="1"/>
  <c r="HO84" i="1"/>
  <c r="HM85" i="1"/>
  <c r="HN85" i="1"/>
  <c r="HO85" i="1"/>
  <c r="HM86" i="1"/>
  <c r="HN86" i="1"/>
  <c r="HO86" i="1"/>
  <c r="HM87" i="1"/>
  <c r="HN87" i="1"/>
  <c r="HO87" i="1"/>
  <c r="HM88" i="1"/>
  <c r="HN88" i="1"/>
  <c r="HO88" i="1"/>
  <c r="HM89" i="1"/>
  <c r="HN89" i="1"/>
  <c r="HO89" i="1"/>
  <c r="HM90" i="1"/>
  <c r="HN90" i="1"/>
  <c r="HO90" i="1"/>
  <c r="HM91" i="1"/>
  <c r="HN91" i="1"/>
  <c r="HO91" i="1"/>
  <c r="HM92" i="1"/>
  <c r="HN92" i="1"/>
  <c r="HO92" i="1"/>
  <c r="HM93" i="1"/>
  <c r="HN93" i="1"/>
  <c r="HO93" i="1"/>
  <c r="HM94" i="1"/>
  <c r="HN94" i="1"/>
  <c r="HO94" i="1"/>
  <c r="HM95" i="1"/>
  <c r="HN95" i="1"/>
  <c r="HO95" i="1"/>
  <c r="HM96" i="1"/>
  <c r="HN96" i="1"/>
  <c r="HO96" i="1"/>
  <c r="HM97" i="1"/>
  <c r="HN97" i="1"/>
  <c r="HO97" i="1"/>
  <c r="HM98" i="1"/>
  <c r="HN98" i="1"/>
  <c r="HO98" i="1"/>
  <c r="HM99" i="1"/>
  <c r="HN99" i="1"/>
  <c r="HO99" i="1"/>
  <c r="HM100" i="1"/>
  <c r="HN100" i="1"/>
  <c r="HO100" i="1"/>
  <c r="HM101" i="1"/>
  <c r="HN101" i="1"/>
  <c r="HO101" i="1"/>
  <c r="HM102" i="1"/>
  <c r="HN102" i="1"/>
  <c r="HO102" i="1"/>
  <c r="HM103" i="1"/>
  <c r="HN103" i="1"/>
  <c r="HO103" i="1"/>
  <c r="HM104" i="1"/>
  <c r="HN104" i="1"/>
  <c r="HO104" i="1"/>
  <c r="HM105" i="1"/>
  <c r="HN105" i="1"/>
  <c r="HO105" i="1"/>
  <c r="HM106" i="1"/>
  <c r="HN106" i="1"/>
  <c r="HO106" i="1"/>
  <c r="HM107" i="1"/>
  <c r="HN107" i="1"/>
  <c r="HO107" i="1"/>
  <c r="HM108" i="1"/>
  <c r="HN108" i="1"/>
  <c r="HO108" i="1"/>
  <c r="HM109" i="1"/>
  <c r="HN109" i="1"/>
  <c r="HO109" i="1"/>
  <c r="HM110" i="1"/>
  <c r="HN110" i="1"/>
  <c r="HO110" i="1"/>
  <c r="HM111" i="1"/>
  <c r="HN111" i="1"/>
  <c r="HO111" i="1"/>
  <c r="HM112" i="1"/>
  <c r="HN112" i="1"/>
  <c r="HO112" i="1"/>
  <c r="HM113" i="1"/>
  <c r="HN113" i="1"/>
  <c r="HO113" i="1"/>
  <c r="HM114" i="1"/>
  <c r="HN114" i="1"/>
  <c r="HO114" i="1"/>
  <c r="HM115" i="1"/>
  <c r="HN115" i="1"/>
  <c r="HO115" i="1"/>
  <c r="HM116" i="1"/>
  <c r="HN116" i="1"/>
  <c r="HO116" i="1"/>
  <c r="HM117" i="1"/>
  <c r="HN117" i="1"/>
  <c r="HO117" i="1"/>
  <c r="HM118" i="1"/>
  <c r="HN118" i="1"/>
  <c r="HO118" i="1"/>
  <c r="HM119" i="1"/>
  <c r="HN119" i="1"/>
  <c r="HO119" i="1"/>
  <c r="HM120" i="1"/>
  <c r="HN120" i="1"/>
  <c r="HO120" i="1"/>
  <c r="HM121" i="1"/>
  <c r="HN121" i="1"/>
  <c r="HO121" i="1"/>
  <c r="HM122" i="1"/>
  <c r="HN122" i="1"/>
  <c r="HO122" i="1"/>
  <c r="HM123" i="1"/>
  <c r="HN123" i="1"/>
  <c r="HO123" i="1"/>
  <c r="HM124" i="1"/>
  <c r="HN124" i="1"/>
  <c r="HO124" i="1"/>
  <c r="HM125" i="1"/>
  <c r="HN125" i="1"/>
  <c r="HO125" i="1"/>
  <c r="HM126" i="1"/>
  <c r="HN126" i="1"/>
  <c r="HO126" i="1"/>
  <c r="HM127" i="1"/>
  <c r="HN127" i="1"/>
  <c r="HO127" i="1"/>
  <c r="HM128" i="1"/>
  <c r="HN128" i="1"/>
  <c r="HO128" i="1"/>
  <c r="HM129" i="1"/>
  <c r="HN129" i="1"/>
  <c r="HO129" i="1"/>
  <c r="HM130" i="1"/>
  <c r="HN130" i="1"/>
  <c r="HO130" i="1"/>
  <c r="HM131" i="1"/>
  <c r="HN131" i="1"/>
  <c r="HO131" i="1"/>
  <c r="HM132" i="1"/>
  <c r="HN132" i="1"/>
  <c r="HO132" i="1"/>
  <c r="HM133" i="1"/>
  <c r="HN133" i="1"/>
  <c r="HO133" i="1"/>
  <c r="HM134" i="1"/>
  <c r="HN134" i="1"/>
  <c r="HO134" i="1"/>
  <c r="HM135" i="1"/>
  <c r="HN135" i="1"/>
  <c r="HO135" i="1"/>
  <c r="HM136" i="1"/>
  <c r="HN136" i="1"/>
  <c r="HO136" i="1"/>
  <c r="HM137" i="1"/>
  <c r="HN137" i="1"/>
  <c r="HO137" i="1"/>
  <c r="HO3" i="1"/>
  <c r="HN3" i="1"/>
  <c r="HM3" i="1"/>
  <c r="HJ4" i="1"/>
  <c r="HK4" i="1"/>
  <c r="HL4" i="1"/>
  <c r="HJ5" i="1"/>
  <c r="HK5" i="1"/>
  <c r="HL5" i="1"/>
  <c r="HJ6" i="1"/>
  <c r="HK6" i="1"/>
  <c r="HL6" i="1"/>
  <c r="HJ7" i="1"/>
  <c r="HK7" i="1"/>
  <c r="HL7" i="1"/>
  <c r="HJ8" i="1"/>
  <c r="HK8" i="1"/>
  <c r="HL8" i="1"/>
  <c r="HJ9" i="1"/>
  <c r="HK9" i="1"/>
  <c r="HL9" i="1"/>
  <c r="HJ10" i="1"/>
  <c r="HK10" i="1"/>
  <c r="HL10" i="1"/>
  <c r="HJ11" i="1"/>
  <c r="HK11" i="1"/>
  <c r="HL11" i="1"/>
  <c r="HJ12" i="1"/>
  <c r="HK12" i="1"/>
  <c r="HL12" i="1"/>
  <c r="HJ13" i="1"/>
  <c r="HK13" i="1"/>
  <c r="HL13" i="1"/>
  <c r="HJ14" i="1"/>
  <c r="HK14" i="1"/>
  <c r="HL14" i="1"/>
  <c r="HJ15" i="1"/>
  <c r="HK15" i="1"/>
  <c r="HL15" i="1"/>
  <c r="HJ16" i="1"/>
  <c r="HK16" i="1"/>
  <c r="HL16" i="1"/>
  <c r="HJ17" i="1"/>
  <c r="HK17" i="1"/>
  <c r="HL17" i="1"/>
  <c r="HJ18" i="1"/>
  <c r="HK18" i="1"/>
  <c r="HL18" i="1"/>
  <c r="HJ19" i="1"/>
  <c r="HK19" i="1"/>
  <c r="HL19" i="1"/>
  <c r="HJ20" i="1"/>
  <c r="HK20" i="1"/>
  <c r="HL20" i="1"/>
  <c r="HJ21" i="1"/>
  <c r="HK21" i="1"/>
  <c r="HL21" i="1"/>
  <c r="HJ22" i="1"/>
  <c r="HK22" i="1"/>
  <c r="HL22" i="1"/>
  <c r="HJ23" i="1"/>
  <c r="HK23" i="1"/>
  <c r="HL23" i="1"/>
  <c r="HJ24" i="1"/>
  <c r="HK24" i="1"/>
  <c r="HL24" i="1"/>
  <c r="HJ25" i="1"/>
  <c r="HK25" i="1"/>
  <c r="HL25" i="1"/>
  <c r="HJ26" i="1"/>
  <c r="HK26" i="1"/>
  <c r="HL26" i="1"/>
  <c r="HJ27" i="1"/>
  <c r="HK27" i="1"/>
  <c r="HL27" i="1"/>
  <c r="HJ28" i="1"/>
  <c r="HK28" i="1"/>
  <c r="HL28" i="1"/>
  <c r="HJ29" i="1"/>
  <c r="HK29" i="1"/>
  <c r="HL29" i="1"/>
  <c r="HJ30" i="1"/>
  <c r="HK30" i="1"/>
  <c r="HL30" i="1"/>
  <c r="HJ31" i="1"/>
  <c r="HK31" i="1"/>
  <c r="HL31" i="1"/>
  <c r="HJ32" i="1"/>
  <c r="HK32" i="1"/>
  <c r="HL32" i="1"/>
  <c r="HJ33" i="1"/>
  <c r="HK33" i="1"/>
  <c r="HL33" i="1"/>
  <c r="HJ34" i="1"/>
  <c r="HK34" i="1"/>
  <c r="HL34" i="1"/>
  <c r="HJ35" i="1"/>
  <c r="HK35" i="1"/>
  <c r="HL35" i="1"/>
  <c r="HJ36" i="1"/>
  <c r="HK36" i="1"/>
  <c r="HL36" i="1"/>
  <c r="HJ37" i="1"/>
  <c r="HK37" i="1"/>
  <c r="HL37" i="1"/>
  <c r="HJ38" i="1"/>
  <c r="HK38" i="1"/>
  <c r="HL38" i="1"/>
  <c r="HJ39" i="1"/>
  <c r="HK39" i="1"/>
  <c r="HL39" i="1"/>
  <c r="HJ40" i="1"/>
  <c r="HK40" i="1"/>
  <c r="HL40" i="1"/>
  <c r="HJ41" i="1"/>
  <c r="HK41" i="1"/>
  <c r="HL41" i="1"/>
  <c r="HJ42" i="1"/>
  <c r="HK42" i="1"/>
  <c r="HL42" i="1"/>
  <c r="HJ43" i="1"/>
  <c r="HK43" i="1"/>
  <c r="HL43" i="1"/>
  <c r="HJ44" i="1"/>
  <c r="HK44" i="1"/>
  <c r="HL44" i="1"/>
  <c r="HJ45" i="1"/>
  <c r="HK45" i="1"/>
  <c r="HL45" i="1"/>
  <c r="HJ46" i="1"/>
  <c r="HK46" i="1"/>
  <c r="HL46" i="1"/>
  <c r="HJ47" i="1"/>
  <c r="HK47" i="1"/>
  <c r="HL47" i="1"/>
  <c r="HJ48" i="1"/>
  <c r="HK48" i="1"/>
  <c r="HL48" i="1"/>
  <c r="HJ49" i="1"/>
  <c r="HK49" i="1"/>
  <c r="HL49" i="1"/>
  <c r="HJ50" i="1"/>
  <c r="HK50" i="1"/>
  <c r="HL50" i="1"/>
  <c r="HJ51" i="1"/>
  <c r="HK51" i="1"/>
  <c r="HL51" i="1"/>
  <c r="HJ52" i="1"/>
  <c r="HK52" i="1"/>
  <c r="HL52" i="1"/>
  <c r="HJ53" i="1"/>
  <c r="HK53" i="1"/>
  <c r="HL53" i="1"/>
  <c r="HJ54" i="1"/>
  <c r="HK54" i="1"/>
  <c r="HL54" i="1"/>
  <c r="HJ55" i="1"/>
  <c r="HK55" i="1"/>
  <c r="HL55" i="1"/>
  <c r="HJ56" i="1"/>
  <c r="HK56" i="1"/>
  <c r="HL56" i="1"/>
  <c r="HJ57" i="1"/>
  <c r="HK57" i="1"/>
  <c r="HL57" i="1"/>
  <c r="HJ58" i="1"/>
  <c r="HK58" i="1"/>
  <c r="HL58" i="1"/>
  <c r="HJ59" i="1"/>
  <c r="HK59" i="1"/>
  <c r="HL59" i="1"/>
  <c r="HJ60" i="1"/>
  <c r="HK60" i="1"/>
  <c r="HL60" i="1"/>
  <c r="HJ61" i="1"/>
  <c r="HK61" i="1"/>
  <c r="HL61" i="1"/>
  <c r="HJ62" i="1"/>
  <c r="HK62" i="1"/>
  <c r="HL62" i="1"/>
  <c r="HJ63" i="1"/>
  <c r="HK63" i="1"/>
  <c r="HL63" i="1"/>
  <c r="HJ64" i="1"/>
  <c r="HK64" i="1"/>
  <c r="HL64" i="1"/>
  <c r="HJ65" i="1"/>
  <c r="HK65" i="1"/>
  <c r="HL65" i="1"/>
  <c r="HJ66" i="1"/>
  <c r="HK66" i="1"/>
  <c r="HL66" i="1"/>
  <c r="HJ67" i="1"/>
  <c r="HK67" i="1"/>
  <c r="HL67" i="1"/>
  <c r="HJ68" i="1"/>
  <c r="HK68" i="1"/>
  <c r="HL68" i="1"/>
  <c r="HJ69" i="1"/>
  <c r="HK69" i="1"/>
  <c r="HL69" i="1"/>
  <c r="HJ70" i="1"/>
  <c r="HK70" i="1"/>
  <c r="HL70" i="1"/>
  <c r="HJ71" i="1"/>
  <c r="HK71" i="1"/>
  <c r="HL71" i="1"/>
  <c r="HJ72" i="1"/>
  <c r="HK72" i="1"/>
  <c r="HL72" i="1"/>
  <c r="HJ73" i="1"/>
  <c r="HK73" i="1"/>
  <c r="HL73" i="1"/>
  <c r="HJ74" i="1"/>
  <c r="HK74" i="1"/>
  <c r="HL74" i="1"/>
  <c r="HJ75" i="1"/>
  <c r="HK75" i="1"/>
  <c r="HL75" i="1"/>
  <c r="HJ76" i="1"/>
  <c r="HK76" i="1"/>
  <c r="HL76" i="1"/>
  <c r="HJ77" i="1"/>
  <c r="HK77" i="1"/>
  <c r="HL77" i="1"/>
  <c r="HJ78" i="1"/>
  <c r="HK78" i="1"/>
  <c r="HL78" i="1"/>
  <c r="HJ79" i="1"/>
  <c r="HK79" i="1"/>
  <c r="HL79" i="1"/>
  <c r="HJ80" i="1"/>
  <c r="HK80" i="1"/>
  <c r="HL80" i="1"/>
  <c r="HJ81" i="1"/>
  <c r="HK81" i="1"/>
  <c r="HL81" i="1"/>
  <c r="HJ82" i="1"/>
  <c r="HK82" i="1"/>
  <c r="HL82" i="1"/>
  <c r="HJ83" i="1"/>
  <c r="HK83" i="1"/>
  <c r="HL83" i="1"/>
  <c r="HJ84" i="1"/>
  <c r="HK84" i="1"/>
  <c r="HL84" i="1"/>
  <c r="HJ85" i="1"/>
  <c r="HK85" i="1"/>
  <c r="HL85" i="1"/>
  <c r="HJ86" i="1"/>
  <c r="HK86" i="1"/>
  <c r="HL86" i="1"/>
  <c r="HJ87" i="1"/>
  <c r="HK87" i="1"/>
  <c r="HL87" i="1"/>
  <c r="HJ88" i="1"/>
  <c r="HK88" i="1"/>
  <c r="HL88" i="1"/>
  <c r="HJ89" i="1"/>
  <c r="HK89" i="1"/>
  <c r="HL89" i="1"/>
  <c r="HJ90" i="1"/>
  <c r="HK90" i="1"/>
  <c r="HL90" i="1"/>
  <c r="HJ91" i="1"/>
  <c r="HK91" i="1"/>
  <c r="HL91" i="1"/>
  <c r="HJ92" i="1"/>
  <c r="HK92" i="1"/>
  <c r="HL92" i="1"/>
  <c r="HJ93" i="1"/>
  <c r="HK93" i="1"/>
  <c r="HL93" i="1"/>
  <c r="HJ94" i="1"/>
  <c r="HK94" i="1"/>
  <c r="HL94" i="1"/>
  <c r="HJ95" i="1"/>
  <c r="HK95" i="1"/>
  <c r="HL95" i="1"/>
  <c r="HJ96" i="1"/>
  <c r="HK96" i="1"/>
  <c r="HL96" i="1"/>
  <c r="HJ97" i="1"/>
  <c r="HK97" i="1"/>
  <c r="HL97" i="1"/>
  <c r="HJ98" i="1"/>
  <c r="HK98" i="1"/>
  <c r="HL98" i="1"/>
  <c r="HJ99" i="1"/>
  <c r="HK99" i="1"/>
  <c r="HL99" i="1"/>
  <c r="HJ100" i="1"/>
  <c r="HK100" i="1"/>
  <c r="HL100" i="1"/>
  <c r="HJ101" i="1"/>
  <c r="HK101" i="1"/>
  <c r="HL101" i="1"/>
  <c r="HJ102" i="1"/>
  <c r="HK102" i="1"/>
  <c r="HL102" i="1"/>
  <c r="HJ103" i="1"/>
  <c r="HK103" i="1"/>
  <c r="HL103" i="1"/>
  <c r="HJ104" i="1"/>
  <c r="HK104" i="1"/>
  <c r="HL104" i="1"/>
  <c r="HJ105" i="1"/>
  <c r="HK105" i="1"/>
  <c r="HL105" i="1"/>
  <c r="HJ106" i="1"/>
  <c r="HK106" i="1"/>
  <c r="HL106" i="1"/>
  <c r="HJ107" i="1"/>
  <c r="HK107" i="1"/>
  <c r="HL107" i="1"/>
  <c r="HJ108" i="1"/>
  <c r="HK108" i="1"/>
  <c r="HL108" i="1"/>
  <c r="HJ109" i="1"/>
  <c r="HK109" i="1"/>
  <c r="HL109" i="1"/>
  <c r="HJ110" i="1"/>
  <c r="HK110" i="1"/>
  <c r="HL110" i="1"/>
  <c r="HJ111" i="1"/>
  <c r="HK111" i="1"/>
  <c r="HL111" i="1"/>
  <c r="HJ112" i="1"/>
  <c r="HK112" i="1"/>
  <c r="HL112" i="1"/>
  <c r="HJ113" i="1"/>
  <c r="HK113" i="1"/>
  <c r="HL113" i="1"/>
  <c r="HJ114" i="1"/>
  <c r="HK114" i="1"/>
  <c r="HL114" i="1"/>
  <c r="HJ115" i="1"/>
  <c r="HK115" i="1"/>
  <c r="HL115" i="1"/>
  <c r="HJ116" i="1"/>
  <c r="HK116" i="1"/>
  <c r="HL116" i="1"/>
  <c r="HJ117" i="1"/>
  <c r="HK117" i="1"/>
  <c r="HL117" i="1"/>
  <c r="HJ118" i="1"/>
  <c r="HK118" i="1"/>
  <c r="HL118" i="1"/>
  <c r="HJ119" i="1"/>
  <c r="HK119" i="1"/>
  <c r="HL119" i="1"/>
  <c r="HJ120" i="1"/>
  <c r="HK120" i="1"/>
  <c r="HL120" i="1"/>
  <c r="HJ121" i="1"/>
  <c r="HK121" i="1"/>
  <c r="HL121" i="1"/>
  <c r="HJ122" i="1"/>
  <c r="HK122" i="1"/>
  <c r="HL122" i="1"/>
  <c r="HJ123" i="1"/>
  <c r="HK123" i="1"/>
  <c r="HL123" i="1"/>
  <c r="HJ124" i="1"/>
  <c r="HK124" i="1"/>
  <c r="HL124" i="1"/>
  <c r="HJ125" i="1"/>
  <c r="HK125" i="1"/>
  <c r="HL125" i="1"/>
  <c r="HJ126" i="1"/>
  <c r="HK126" i="1"/>
  <c r="HL126" i="1"/>
  <c r="HJ127" i="1"/>
  <c r="HK127" i="1"/>
  <c r="HL127" i="1"/>
  <c r="HJ128" i="1"/>
  <c r="HK128" i="1"/>
  <c r="HL128" i="1"/>
  <c r="HJ129" i="1"/>
  <c r="HK129" i="1"/>
  <c r="HL129" i="1"/>
  <c r="HJ130" i="1"/>
  <c r="HK130" i="1"/>
  <c r="HL130" i="1"/>
  <c r="HJ131" i="1"/>
  <c r="HK131" i="1"/>
  <c r="HL131" i="1"/>
  <c r="HJ132" i="1"/>
  <c r="HK132" i="1"/>
  <c r="HL132" i="1"/>
  <c r="HJ133" i="1"/>
  <c r="HK133" i="1"/>
  <c r="HL133" i="1"/>
  <c r="HJ134" i="1"/>
  <c r="HK134" i="1"/>
  <c r="HL134" i="1"/>
  <c r="HJ135" i="1"/>
  <c r="HK135" i="1"/>
  <c r="HL135" i="1"/>
  <c r="HJ136" i="1"/>
  <c r="HK136" i="1"/>
  <c r="HL136" i="1"/>
  <c r="HJ137" i="1"/>
  <c r="HK137" i="1"/>
  <c r="HL137" i="1"/>
  <c r="HL3" i="1"/>
  <c r="HK3" i="1"/>
  <c r="HJ3" i="1"/>
  <c r="HG4" i="1"/>
  <c r="HH4" i="1"/>
  <c r="HI4" i="1"/>
  <c r="HG5" i="1"/>
  <c r="HH5" i="1"/>
  <c r="HI5" i="1"/>
  <c r="HG6" i="1"/>
  <c r="HH6" i="1"/>
  <c r="HI6" i="1"/>
  <c r="HG7" i="1"/>
  <c r="HH7" i="1"/>
  <c r="HI7" i="1"/>
  <c r="HG8" i="1"/>
  <c r="HH8" i="1"/>
  <c r="HI8" i="1"/>
  <c r="HG9" i="1"/>
  <c r="HH9" i="1"/>
  <c r="HI9" i="1"/>
  <c r="HG10" i="1"/>
  <c r="HH10" i="1"/>
  <c r="HI10" i="1"/>
  <c r="HG11" i="1"/>
  <c r="HH11" i="1"/>
  <c r="HI11" i="1"/>
  <c r="HG12" i="1"/>
  <c r="HH12" i="1"/>
  <c r="HI12" i="1"/>
  <c r="HG13" i="1"/>
  <c r="HH13" i="1"/>
  <c r="HI13" i="1"/>
  <c r="HG14" i="1"/>
  <c r="HH14" i="1"/>
  <c r="HI14" i="1"/>
  <c r="HG15" i="1"/>
  <c r="HH15" i="1"/>
  <c r="HI15" i="1"/>
  <c r="HG16" i="1"/>
  <c r="HH16" i="1"/>
  <c r="HI16" i="1"/>
  <c r="HG17" i="1"/>
  <c r="HH17" i="1"/>
  <c r="HI17" i="1"/>
  <c r="HG18" i="1"/>
  <c r="HH18" i="1"/>
  <c r="HI18" i="1"/>
  <c r="HG19" i="1"/>
  <c r="HH19" i="1"/>
  <c r="HI19" i="1"/>
  <c r="HG20" i="1"/>
  <c r="HH20" i="1"/>
  <c r="HI20" i="1"/>
  <c r="HG21" i="1"/>
  <c r="HH21" i="1"/>
  <c r="HI21" i="1"/>
  <c r="HG22" i="1"/>
  <c r="HH22" i="1"/>
  <c r="HI22" i="1"/>
  <c r="HG23" i="1"/>
  <c r="HH23" i="1"/>
  <c r="HI23" i="1"/>
  <c r="HG24" i="1"/>
  <c r="HH24" i="1"/>
  <c r="HI24" i="1"/>
  <c r="HG25" i="1"/>
  <c r="HH25" i="1"/>
  <c r="HI25" i="1"/>
  <c r="HG26" i="1"/>
  <c r="HH26" i="1"/>
  <c r="HI26" i="1"/>
  <c r="HG27" i="1"/>
  <c r="HH27" i="1"/>
  <c r="HI27" i="1"/>
  <c r="HG28" i="1"/>
  <c r="HH28" i="1"/>
  <c r="HI28" i="1"/>
  <c r="HG29" i="1"/>
  <c r="HH29" i="1"/>
  <c r="HI29" i="1"/>
  <c r="HG30" i="1"/>
  <c r="HH30" i="1"/>
  <c r="HI30" i="1"/>
  <c r="HG31" i="1"/>
  <c r="HH31" i="1"/>
  <c r="HI31" i="1"/>
  <c r="HG32" i="1"/>
  <c r="HH32" i="1"/>
  <c r="HI32" i="1"/>
  <c r="HG33" i="1"/>
  <c r="HH33" i="1"/>
  <c r="HI33" i="1"/>
  <c r="HG34" i="1"/>
  <c r="HH34" i="1"/>
  <c r="HI34" i="1"/>
  <c r="HG35" i="1"/>
  <c r="HH35" i="1"/>
  <c r="HI35" i="1"/>
  <c r="HG36" i="1"/>
  <c r="HH36" i="1"/>
  <c r="HI36" i="1"/>
  <c r="HG37" i="1"/>
  <c r="HH37" i="1"/>
  <c r="HI37" i="1"/>
  <c r="HG38" i="1"/>
  <c r="HH38" i="1"/>
  <c r="HI38" i="1"/>
  <c r="HG39" i="1"/>
  <c r="HH39" i="1"/>
  <c r="HI39" i="1"/>
  <c r="HG40" i="1"/>
  <c r="HH40" i="1"/>
  <c r="HI40" i="1"/>
  <c r="HG41" i="1"/>
  <c r="HH41" i="1"/>
  <c r="HI41" i="1"/>
  <c r="HG42" i="1"/>
  <c r="HH42" i="1"/>
  <c r="HI42" i="1"/>
  <c r="HG43" i="1"/>
  <c r="HH43" i="1"/>
  <c r="HI43" i="1"/>
  <c r="HG44" i="1"/>
  <c r="HH44" i="1"/>
  <c r="HI44" i="1"/>
  <c r="HG45" i="1"/>
  <c r="HH45" i="1"/>
  <c r="HI45" i="1"/>
  <c r="HG46" i="1"/>
  <c r="HH46" i="1"/>
  <c r="HI46" i="1"/>
  <c r="HG47" i="1"/>
  <c r="HH47" i="1"/>
  <c r="HI47" i="1"/>
  <c r="HG48" i="1"/>
  <c r="HH48" i="1"/>
  <c r="HI48" i="1"/>
  <c r="HG49" i="1"/>
  <c r="HH49" i="1"/>
  <c r="HI49" i="1"/>
  <c r="HG50" i="1"/>
  <c r="HH50" i="1"/>
  <c r="HI50" i="1"/>
  <c r="HG51" i="1"/>
  <c r="HH51" i="1"/>
  <c r="HI51" i="1"/>
  <c r="HG52" i="1"/>
  <c r="HH52" i="1"/>
  <c r="HI52" i="1"/>
  <c r="HG53" i="1"/>
  <c r="HH53" i="1"/>
  <c r="HI53" i="1"/>
  <c r="HG54" i="1"/>
  <c r="HH54" i="1"/>
  <c r="HI54" i="1"/>
  <c r="HG55" i="1"/>
  <c r="HH55" i="1"/>
  <c r="HI55" i="1"/>
  <c r="HG56" i="1"/>
  <c r="HH56" i="1"/>
  <c r="HI56" i="1"/>
  <c r="HG57" i="1"/>
  <c r="HH57" i="1"/>
  <c r="HI57" i="1"/>
  <c r="HG58" i="1"/>
  <c r="HH58" i="1"/>
  <c r="HI58" i="1"/>
  <c r="HG59" i="1"/>
  <c r="HH59" i="1"/>
  <c r="HI59" i="1"/>
  <c r="HG60" i="1"/>
  <c r="HH60" i="1"/>
  <c r="HI60" i="1"/>
  <c r="HG61" i="1"/>
  <c r="HH61" i="1"/>
  <c r="HI61" i="1"/>
  <c r="HG62" i="1"/>
  <c r="HH62" i="1"/>
  <c r="HI62" i="1"/>
  <c r="HG63" i="1"/>
  <c r="HH63" i="1"/>
  <c r="HI63" i="1"/>
  <c r="HG64" i="1"/>
  <c r="HH64" i="1"/>
  <c r="HI64" i="1"/>
  <c r="HG65" i="1"/>
  <c r="HH65" i="1"/>
  <c r="HI65" i="1"/>
  <c r="HG66" i="1"/>
  <c r="HH66" i="1"/>
  <c r="HI66" i="1"/>
  <c r="HG67" i="1"/>
  <c r="HH67" i="1"/>
  <c r="HI67" i="1"/>
  <c r="HG68" i="1"/>
  <c r="HH68" i="1"/>
  <c r="HI68" i="1"/>
  <c r="HG69" i="1"/>
  <c r="HH69" i="1"/>
  <c r="HI69" i="1"/>
  <c r="HG70" i="1"/>
  <c r="HH70" i="1"/>
  <c r="HI70" i="1"/>
  <c r="HG71" i="1"/>
  <c r="HH71" i="1"/>
  <c r="HI71" i="1"/>
  <c r="HG72" i="1"/>
  <c r="HH72" i="1"/>
  <c r="HI72" i="1"/>
  <c r="HG73" i="1"/>
  <c r="HH73" i="1"/>
  <c r="HI73" i="1"/>
  <c r="HG74" i="1"/>
  <c r="HH74" i="1"/>
  <c r="HI74" i="1"/>
  <c r="HG75" i="1"/>
  <c r="HH75" i="1"/>
  <c r="HI75" i="1"/>
  <c r="HG76" i="1"/>
  <c r="HH76" i="1"/>
  <c r="HI76" i="1"/>
  <c r="HG77" i="1"/>
  <c r="HH77" i="1"/>
  <c r="HI77" i="1"/>
  <c r="HG78" i="1"/>
  <c r="HH78" i="1"/>
  <c r="HI78" i="1"/>
  <c r="HG79" i="1"/>
  <c r="HH79" i="1"/>
  <c r="HI79" i="1"/>
  <c r="HG80" i="1"/>
  <c r="HH80" i="1"/>
  <c r="HI80" i="1"/>
  <c r="HG81" i="1"/>
  <c r="HH81" i="1"/>
  <c r="HI81" i="1"/>
  <c r="HG82" i="1"/>
  <c r="HH82" i="1"/>
  <c r="HI82" i="1"/>
  <c r="HG83" i="1"/>
  <c r="HH83" i="1"/>
  <c r="HI83" i="1"/>
  <c r="HG84" i="1"/>
  <c r="HH84" i="1"/>
  <c r="HI84" i="1"/>
  <c r="HG85" i="1"/>
  <c r="HH85" i="1"/>
  <c r="HI85" i="1"/>
  <c r="HG86" i="1"/>
  <c r="HH86" i="1"/>
  <c r="HI86" i="1"/>
  <c r="HG87" i="1"/>
  <c r="HH87" i="1"/>
  <c r="HI87" i="1"/>
  <c r="HG88" i="1"/>
  <c r="HH88" i="1"/>
  <c r="HI88" i="1"/>
  <c r="HG89" i="1"/>
  <c r="HH89" i="1"/>
  <c r="HI89" i="1"/>
  <c r="HG90" i="1"/>
  <c r="HH90" i="1"/>
  <c r="HI90" i="1"/>
  <c r="HG91" i="1"/>
  <c r="HH91" i="1"/>
  <c r="HI91" i="1"/>
  <c r="HG92" i="1"/>
  <c r="HH92" i="1"/>
  <c r="HI92" i="1"/>
  <c r="HG93" i="1"/>
  <c r="HH93" i="1"/>
  <c r="HI93" i="1"/>
  <c r="HG94" i="1"/>
  <c r="HH94" i="1"/>
  <c r="HI94" i="1"/>
  <c r="HG95" i="1"/>
  <c r="HH95" i="1"/>
  <c r="HI95" i="1"/>
  <c r="HG96" i="1"/>
  <c r="HH96" i="1"/>
  <c r="HI96" i="1"/>
  <c r="HG97" i="1"/>
  <c r="HH97" i="1"/>
  <c r="HI97" i="1"/>
  <c r="HG98" i="1"/>
  <c r="HH98" i="1"/>
  <c r="HI98" i="1"/>
  <c r="HG99" i="1"/>
  <c r="HH99" i="1"/>
  <c r="HI99" i="1"/>
  <c r="HG100" i="1"/>
  <c r="HH100" i="1"/>
  <c r="HI100" i="1"/>
  <c r="HG101" i="1"/>
  <c r="HH101" i="1"/>
  <c r="HI101" i="1"/>
  <c r="HG102" i="1"/>
  <c r="HH102" i="1"/>
  <c r="HI102" i="1"/>
  <c r="HG103" i="1"/>
  <c r="HH103" i="1"/>
  <c r="HI103" i="1"/>
  <c r="HG104" i="1"/>
  <c r="HH104" i="1"/>
  <c r="HI104" i="1"/>
  <c r="HG105" i="1"/>
  <c r="HH105" i="1"/>
  <c r="HI105" i="1"/>
  <c r="HG106" i="1"/>
  <c r="HH106" i="1"/>
  <c r="HI106" i="1"/>
  <c r="HG107" i="1"/>
  <c r="HH107" i="1"/>
  <c r="HI107" i="1"/>
  <c r="HG108" i="1"/>
  <c r="HH108" i="1"/>
  <c r="HI108" i="1"/>
  <c r="HG109" i="1"/>
  <c r="HH109" i="1"/>
  <c r="HI109" i="1"/>
  <c r="HG110" i="1"/>
  <c r="HH110" i="1"/>
  <c r="HI110" i="1"/>
  <c r="HG111" i="1"/>
  <c r="HH111" i="1"/>
  <c r="HI111" i="1"/>
  <c r="HG112" i="1"/>
  <c r="HH112" i="1"/>
  <c r="HI112" i="1"/>
  <c r="HG113" i="1"/>
  <c r="HH113" i="1"/>
  <c r="HI113" i="1"/>
  <c r="HG114" i="1"/>
  <c r="HH114" i="1"/>
  <c r="HI114" i="1"/>
  <c r="HG115" i="1"/>
  <c r="HH115" i="1"/>
  <c r="HI115" i="1"/>
  <c r="HG116" i="1"/>
  <c r="HH116" i="1"/>
  <c r="HI116" i="1"/>
  <c r="HG117" i="1"/>
  <c r="HH117" i="1"/>
  <c r="HI117" i="1"/>
  <c r="HG118" i="1"/>
  <c r="HH118" i="1"/>
  <c r="HI118" i="1"/>
  <c r="HG119" i="1"/>
  <c r="HH119" i="1"/>
  <c r="HI119" i="1"/>
  <c r="HG120" i="1"/>
  <c r="HH120" i="1"/>
  <c r="HI120" i="1"/>
  <c r="HG121" i="1"/>
  <c r="HH121" i="1"/>
  <c r="HI121" i="1"/>
  <c r="HG122" i="1"/>
  <c r="HH122" i="1"/>
  <c r="HI122" i="1"/>
  <c r="HG123" i="1"/>
  <c r="HH123" i="1"/>
  <c r="HI123" i="1"/>
  <c r="HG124" i="1"/>
  <c r="HH124" i="1"/>
  <c r="HI124" i="1"/>
  <c r="HG125" i="1"/>
  <c r="HH125" i="1"/>
  <c r="HI125" i="1"/>
  <c r="HG126" i="1"/>
  <c r="HH126" i="1"/>
  <c r="HI126" i="1"/>
  <c r="HG127" i="1"/>
  <c r="HH127" i="1"/>
  <c r="HI127" i="1"/>
  <c r="HG128" i="1"/>
  <c r="HH128" i="1"/>
  <c r="HI128" i="1"/>
  <c r="HG129" i="1"/>
  <c r="HH129" i="1"/>
  <c r="HI129" i="1"/>
  <c r="HG130" i="1"/>
  <c r="HH130" i="1"/>
  <c r="HI130" i="1"/>
  <c r="HG131" i="1"/>
  <c r="HH131" i="1"/>
  <c r="HI131" i="1"/>
  <c r="HG132" i="1"/>
  <c r="HH132" i="1"/>
  <c r="HI132" i="1"/>
  <c r="HG133" i="1"/>
  <c r="HH133" i="1"/>
  <c r="HI133" i="1"/>
  <c r="HG134" i="1"/>
  <c r="HH134" i="1"/>
  <c r="HI134" i="1"/>
  <c r="HG135" i="1"/>
  <c r="HH135" i="1"/>
  <c r="HI135" i="1"/>
  <c r="HG136" i="1"/>
  <c r="HH136" i="1"/>
  <c r="HI136" i="1"/>
  <c r="HG137" i="1"/>
  <c r="HH137" i="1"/>
  <c r="HI137" i="1"/>
  <c r="HI3" i="1"/>
  <c r="HH3" i="1"/>
  <c r="HG3" i="1"/>
  <c r="HD4" i="1"/>
  <c r="HE4" i="1"/>
  <c r="HF4" i="1"/>
  <c r="HD5" i="1"/>
  <c r="HE5" i="1"/>
  <c r="HF5" i="1"/>
  <c r="HD6" i="1"/>
  <c r="HE6" i="1"/>
  <c r="HF6" i="1"/>
  <c r="HD7" i="1"/>
  <c r="HE7" i="1"/>
  <c r="HF7" i="1"/>
  <c r="HD8" i="1"/>
  <c r="HE8" i="1"/>
  <c r="HF8" i="1"/>
  <c r="HD9" i="1"/>
  <c r="HE9" i="1"/>
  <c r="HF9" i="1"/>
  <c r="HD10" i="1"/>
  <c r="HE10" i="1"/>
  <c r="HF10" i="1"/>
  <c r="HD11" i="1"/>
  <c r="HE11" i="1"/>
  <c r="HF11" i="1"/>
  <c r="HD12" i="1"/>
  <c r="HE12" i="1"/>
  <c r="HF12" i="1"/>
  <c r="HD13" i="1"/>
  <c r="HE13" i="1"/>
  <c r="HF13" i="1"/>
  <c r="HD14" i="1"/>
  <c r="HE14" i="1"/>
  <c r="HF14" i="1"/>
  <c r="HD15" i="1"/>
  <c r="HE15" i="1"/>
  <c r="HF15" i="1"/>
  <c r="HD16" i="1"/>
  <c r="HE16" i="1"/>
  <c r="HF16" i="1"/>
  <c r="HD17" i="1"/>
  <c r="HE17" i="1"/>
  <c r="HF17" i="1"/>
  <c r="HD18" i="1"/>
  <c r="HE18" i="1"/>
  <c r="HF18" i="1"/>
  <c r="HD19" i="1"/>
  <c r="HE19" i="1"/>
  <c r="HF19" i="1"/>
  <c r="HD20" i="1"/>
  <c r="HE20" i="1"/>
  <c r="HF20" i="1"/>
  <c r="HD21" i="1"/>
  <c r="HE21" i="1"/>
  <c r="HF21" i="1"/>
  <c r="HD22" i="1"/>
  <c r="HE22" i="1"/>
  <c r="HF22" i="1"/>
  <c r="HD23" i="1"/>
  <c r="HE23" i="1"/>
  <c r="HF23" i="1"/>
  <c r="HD24" i="1"/>
  <c r="HE24" i="1"/>
  <c r="HF24" i="1"/>
  <c r="HD25" i="1"/>
  <c r="HE25" i="1"/>
  <c r="HF25" i="1"/>
  <c r="HD26" i="1"/>
  <c r="HE26" i="1"/>
  <c r="HF26" i="1"/>
  <c r="HD27" i="1"/>
  <c r="HE27" i="1"/>
  <c r="HF27" i="1"/>
  <c r="HD28" i="1"/>
  <c r="HE28" i="1"/>
  <c r="HF28" i="1"/>
  <c r="HD29" i="1"/>
  <c r="HE29" i="1"/>
  <c r="HF29" i="1"/>
  <c r="HD30" i="1"/>
  <c r="HE30" i="1"/>
  <c r="HF30" i="1"/>
  <c r="HD31" i="1"/>
  <c r="HE31" i="1"/>
  <c r="HF31" i="1"/>
  <c r="HD32" i="1"/>
  <c r="HE32" i="1"/>
  <c r="HF32" i="1"/>
  <c r="HD33" i="1"/>
  <c r="HE33" i="1"/>
  <c r="HF33" i="1"/>
  <c r="HD34" i="1"/>
  <c r="HE34" i="1"/>
  <c r="HF34" i="1"/>
  <c r="HD35" i="1"/>
  <c r="HE35" i="1"/>
  <c r="HF35" i="1"/>
  <c r="HD36" i="1"/>
  <c r="HE36" i="1"/>
  <c r="HF36" i="1"/>
  <c r="HD37" i="1"/>
  <c r="HE37" i="1"/>
  <c r="HF37" i="1"/>
  <c r="HD38" i="1"/>
  <c r="HE38" i="1"/>
  <c r="HF38" i="1"/>
  <c r="HD39" i="1"/>
  <c r="HE39" i="1"/>
  <c r="HF39" i="1"/>
  <c r="HD40" i="1"/>
  <c r="HE40" i="1"/>
  <c r="HF40" i="1"/>
  <c r="HD41" i="1"/>
  <c r="HE41" i="1"/>
  <c r="HF41" i="1"/>
  <c r="HD42" i="1"/>
  <c r="HE42" i="1"/>
  <c r="HF42" i="1"/>
  <c r="HD43" i="1"/>
  <c r="HE43" i="1"/>
  <c r="HF43" i="1"/>
  <c r="HD44" i="1"/>
  <c r="HE44" i="1"/>
  <c r="HF44" i="1"/>
  <c r="HD45" i="1"/>
  <c r="HE45" i="1"/>
  <c r="HF45" i="1"/>
  <c r="HD46" i="1"/>
  <c r="HE46" i="1"/>
  <c r="HF46" i="1"/>
  <c r="HD47" i="1"/>
  <c r="HE47" i="1"/>
  <c r="HF47" i="1"/>
  <c r="HD48" i="1"/>
  <c r="HE48" i="1"/>
  <c r="HF48" i="1"/>
  <c r="HD49" i="1"/>
  <c r="HE49" i="1"/>
  <c r="HF49" i="1"/>
  <c r="HD50" i="1"/>
  <c r="HE50" i="1"/>
  <c r="HF50" i="1"/>
  <c r="HD51" i="1"/>
  <c r="HE51" i="1"/>
  <c r="HF51" i="1"/>
  <c r="HD52" i="1"/>
  <c r="HE52" i="1"/>
  <c r="HF52" i="1"/>
  <c r="HD53" i="1"/>
  <c r="HE53" i="1"/>
  <c r="HF53" i="1"/>
  <c r="HD54" i="1"/>
  <c r="HE54" i="1"/>
  <c r="HF54" i="1"/>
  <c r="HD55" i="1"/>
  <c r="HE55" i="1"/>
  <c r="HF55" i="1"/>
  <c r="HD56" i="1"/>
  <c r="HE56" i="1"/>
  <c r="HF56" i="1"/>
  <c r="HD57" i="1"/>
  <c r="HE57" i="1"/>
  <c r="HF57" i="1"/>
  <c r="HD58" i="1"/>
  <c r="HE58" i="1"/>
  <c r="HF58" i="1"/>
  <c r="HD59" i="1"/>
  <c r="HE59" i="1"/>
  <c r="HF59" i="1"/>
  <c r="HD60" i="1"/>
  <c r="HE60" i="1"/>
  <c r="HF60" i="1"/>
  <c r="HD61" i="1"/>
  <c r="HE61" i="1"/>
  <c r="HF61" i="1"/>
  <c r="HD62" i="1"/>
  <c r="HE62" i="1"/>
  <c r="HF62" i="1"/>
  <c r="HD63" i="1"/>
  <c r="HE63" i="1"/>
  <c r="HF63" i="1"/>
  <c r="HD64" i="1"/>
  <c r="HE64" i="1"/>
  <c r="HF64" i="1"/>
  <c r="HD65" i="1"/>
  <c r="HE65" i="1"/>
  <c r="HF65" i="1"/>
  <c r="HD66" i="1"/>
  <c r="HE66" i="1"/>
  <c r="HF66" i="1"/>
  <c r="HD67" i="1"/>
  <c r="HE67" i="1"/>
  <c r="HF67" i="1"/>
  <c r="HD68" i="1"/>
  <c r="HE68" i="1"/>
  <c r="HF68" i="1"/>
  <c r="HD69" i="1"/>
  <c r="HE69" i="1"/>
  <c r="HF69" i="1"/>
  <c r="HD70" i="1"/>
  <c r="HE70" i="1"/>
  <c r="HF70" i="1"/>
  <c r="HD71" i="1"/>
  <c r="HE71" i="1"/>
  <c r="HF71" i="1"/>
  <c r="HD72" i="1"/>
  <c r="HE72" i="1"/>
  <c r="HF72" i="1"/>
  <c r="HD73" i="1"/>
  <c r="HE73" i="1"/>
  <c r="HF73" i="1"/>
  <c r="HD74" i="1"/>
  <c r="HE74" i="1"/>
  <c r="HF74" i="1"/>
  <c r="HD75" i="1"/>
  <c r="HE75" i="1"/>
  <c r="HF75" i="1"/>
  <c r="HD76" i="1"/>
  <c r="HE76" i="1"/>
  <c r="HF76" i="1"/>
  <c r="HD77" i="1"/>
  <c r="HE77" i="1"/>
  <c r="HF77" i="1"/>
  <c r="HD78" i="1"/>
  <c r="HE78" i="1"/>
  <c r="HF78" i="1"/>
  <c r="HD79" i="1"/>
  <c r="HE79" i="1"/>
  <c r="HF79" i="1"/>
  <c r="HD80" i="1"/>
  <c r="HE80" i="1"/>
  <c r="HF80" i="1"/>
  <c r="HD81" i="1"/>
  <c r="HE81" i="1"/>
  <c r="HF81" i="1"/>
  <c r="HD82" i="1"/>
  <c r="HE82" i="1"/>
  <c r="HF82" i="1"/>
  <c r="HD83" i="1"/>
  <c r="HE83" i="1"/>
  <c r="HF83" i="1"/>
  <c r="HD84" i="1"/>
  <c r="HE84" i="1"/>
  <c r="HF84" i="1"/>
  <c r="HD85" i="1"/>
  <c r="HE85" i="1"/>
  <c r="HF85" i="1"/>
  <c r="HD86" i="1"/>
  <c r="HE86" i="1"/>
  <c r="HF86" i="1"/>
  <c r="HD87" i="1"/>
  <c r="HE87" i="1"/>
  <c r="HF87" i="1"/>
  <c r="HD88" i="1"/>
  <c r="HE88" i="1"/>
  <c r="HF88" i="1"/>
  <c r="HD89" i="1"/>
  <c r="HE89" i="1"/>
  <c r="HF89" i="1"/>
  <c r="HD90" i="1"/>
  <c r="HE90" i="1"/>
  <c r="HF90" i="1"/>
  <c r="HD91" i="1"/>
  <c r="HE91" i="1"/>
  <c r="HF91" i="1"/>
  <c r="HD92" i="1"/>
  <c r="HE92" i="1"/>
  <c r="HF92" i="1"/>
  <c r="HD93" i="1"/>
  <c r="HE93" i="1"/>
  <c r="HF93" i="1"/>
  <c r="HD94" i="1"/>
  <c r="HE94" i="1"/>
  <c r="HF94" i="1"/>
  <c r="HD95" i="1"/>
  <c r="HE95" i="1"/>
  <c r="HF95" i="1"/>
  <c r="HD96" i="1"/>
  <c r="HE96" i="1"/>
  <c r="HF96" i="1"/>
  <c r="HD97" i="1"/>
  <c r="HE97" i="1"/>
  <c r="HF97" i="1"/>
  <c r="HD98" i="1"/>
  <c r="HE98" i="1"/>
  <c r="HF98" i="1"/>
  <c r="HD99" i="1"/>
  <c r="HE99" i="1"/>
  <c r="HF99" i="1"/>
  <c r="HD100" i="1"/>
  <c r="HE100" i="1"/>
  <c r="HF100" i="1"/>
  <c r="HD101" i="1"/>
  <c r="HE101" i="1"/>
  <c r="HF101" i="1"/>
  <c r="HD102" i="1"/>
  <c r="HE102" i="1"/>
  <c r="HF102" i="1"/>
  <c r="HD103" i="1"/>
  <c r="HE103" i="1"/>
  <c r="HF103" i="1"/>
  <c r="HD104" i="1"/>
  <c r="HE104" i="1"/>
  <c r="HF104" i="1"/>
  <c r="HD105" i="1"/>
  <c r="HE105" i="1"/>
  <c r="HF105" i="1"/>
  <c r="HD106" i="1"/>
  <c r="HE106" i="1"/>
  <c r="HF106" i="1"/>
  <c r="HD107" i="1"/>
  <c r="HE107" i="1"/>
  <c r="HF107" i="1"/>
  <c r="HD108" i="1"/>
  <c r="HE108" i="1"/>
  <c r="HF108" i="1"/>
  <c r="HD109" i="1"/>
  <c r="HE109" i="1"/>
  <c r="HF109" i="1"/>
  <c r="HD110" i="1"/>
  <c r="HE110" i="1"/>
  <c r="HF110" i="1"/>
  <c r="HD111" i="1"/>
  <c r="HE111" i="1"/>
  <c r="HF111" i="1"/>
  <c r="HD112" i="1"/>
  <c r="HE112" i="1"/>
  <c r="HF112" i="1"/>
  <c r="HD113" i="1"/>
  <c r="HE113" i="1"/>
  <c r="HF113" i="1"/>
  <c r="HD114" i="1"/>
  <c r="HE114" i="1"/>
  <c r="HF114" i="1"/>
  <c r="HD115" i="1"/>
  <c r="HE115" i="1"/>
  <c r="HF115" i="1"/>
  <c r="HD116" i="1"/>
  <c r="HE116" i="1"/>
  <c r="HF116" i="1"/>
  <c r="HD117" i="1"/>
  <c r="HE117" i="1"/>
  <c r="HF117" i="1"/>
  <c r="HD118" i="1"/>
  <c r="HE118" i="1"/>
  <c r="HF118" i="1"/>
  <c r="HD119" i="1"/>
  <c r="HE119" i="1"/>
  <c r="HF119" i="1"/>
  <c r="HD120" i="1"/>
  <c r="HE120" i="1"/>
  <c r="HF120" i="1"/>
  <c r="HD121" i="1"/>
  <c r="HE121" i="1"/>
  <c r="HF121" i="1"/>
  <c r="HD122" i="1"/>
  <c r="HE122" i="1"/>
  <c r="HF122" i="1"/>
  <c r="HD123" i="1"/>
  <c r="HE123" i="1"/>
  <c r="HF123" i="1"/>
  <c r="HD124" i="1"/>
  <c r="HE124" i="1"/>
  <c r="HF124" i="1"/>
  <c r="HD125" i="1"/>
  <c r="HE125" i="1"/>
  <c r="HF125" i="1"/>
  <c r="HD126" i="1"/>
  <c r="HE126" i="1"/>
  <c r="HF126" i="1"/>
  <c r="HD127" i="1"/>
  <c r="HE127" i="1"/>
  <c r="HF127" i="1"/>
  <c r="HD128" i="1"/>
  <c r="HE128" i="1"/>
  <c r="HF128" i="1"/>
  <c r="HD129" i="1"/>
  <c r="HE129" i="1"/>
  <c r="HF129" i="1"/>
  <c r="HD130" i="1"/>
  <c r="HE130" i="1"/>
  <c r="HF130" i="1"/>
  <c r="HD131" i="1"/>
  <c r="HE131" i="1"/>
  <c r="HF131" i="1"/>
  <c r="HD132" i="1"/>
  <c r="HE132" i="1"/>
  <c r="HF132" i="1"/>
  <c r="HD133" i="1"/>
  <c r="HE133" i="1"/>
  <c r="HF133" i="1"/>
  <c r="HD134" i="1"/>
  <c r="HE134" i="1"/>
  <c r="HF134" i="1"/>
  <c r="HD135" i="1"/>
  <c r="HE135" i="1"/>
  <c r="HF135" i="1"/>
  <c r="HD136" i="1"/>
  <c r="HE136" i="1"/>
  <c r="HF136" i="1"/>
  <c r="HD137" i="1"/>
  <c r="HE137" i="1"/>
  <c r="HF137" i="1"/>
  <c r="HF3" i="1"/>
  <c r="HE3" i="1"/>
  <c r="HD3" i="1"/>
  <c r="HA4" i="1"/>
  <c r="HB4" i="1"/>
  <c r="HC4" i="1"/>
  <c r="HA5" i="1"/>
  <c r="HB5" i="1"/>
  <c r="HC5" i="1"/>
  <c r="HA6" i="1"/>
  <c r="HB6" i="1"/>
  <c r="HC6" i="1"/>
  <c r="HA7" i="1"/>
  <c r="HB7" i="1"/>
  <c r="HC7" i="1"/>
  <c r="HA8" i="1"/>
  <c r="HB8" i="1"/>
  <c r="HC8" i="1"/>
  <c r="HA9" i="1"/>
  <c r="HB9" i="1"/>
  <c r="HC9" i="1"/>
  <c r="HA10" i="1"/>
  <c r="HB10" i="1"/>
  <c r="HC10" i="1"/>
  <c r="HA11" i="1"/>
  <c r="HB11" i="1"/>
  <c r="HC11" i="1"/>
  <c r="HA12" i="1"/>
  <c r="HB12" i="1"/>
  <c r="HC12" i="1"/>
  <c r="HA13" i="1"/>
  <c r="HB13" i="1"/>
  <c r="HC13" i="1"/>
  <c r="HA14" i="1"/>
  <c r="HB14" i="1"/>
  <c r="HC14" i="1"/>
  <c r="HA15" i="1"/>
  <c r="HB15" i="1"/>
  <c r="HC15" i="1"/>
  <c r="HA16" i="1"/>
  <c r="HB16" i="1"/>
  <c r="HC16" i="1"/>
  <c r="HA17" i="1"/>
  <c r="HB17" i="1"/>
  <c r="HC17" i="1"/>
  <c r="HA18" i="1"/>
  <c r="HB18" i="1"/>
  <c r="HC18" i="1"/>
  <c r="HA19" i="1"/>
  <c r="HB19" i="1"/>
  <c r="HC19" i="1"/>
  <c r="HA20" i="1"/>
  <c r="HB20" i="1"/>
  <c r="HC20" i="1"/>
  <c r="HA21" i="1"/>
  <c r="HB21" i="1"/>
  <c r="HC21" i="1"/>
  <c r="HA22" i="1"/>
  <c r="HB22" i="1"/>
  <c r="HC22" i="1"/>
  <c r="HA23" i="1"/>
  <c r="HB23" i="1"/>
  <c r="HC23" i="1"/>
  <c r="HA24" i="1"/>
  <c r="HB24" i="1"/>
  <c r="HC24" i="1"/>
  <c r="HA25" i="1"/>
  <c r="HB25" i="1"/>
  <c r="HC25" i="1"/>
  <c r="HA26" i="1"/>
  <c r="HB26" i="1"/>
  <c r="HC26" i="1"/>
  <c r="HA27" i="1"/>
  <c r="HB27" i="1"/>
  <c r="HC27" i="1"/>
  <c r="HA28" i="1"/>
  <c r="HB28" i="1"/>
  <c r="HC28" i="1"/>
  <c r="HA29" i="1"/>
  <c r="HB29" i="1"/>
  <c r="HC29" i="1"/>
  <c r="HA30" i="1"/>
  <c r="HB30" i="1"/>
  <c r="HC30" i="1"/>
  <c r="HA31" i="1"/>
  <c r="HB31" i="1"/>
  <c r="HC31" i="1"/>
  <c r="HA32" i="1"/>
  <c r="HB32" i="1"/>
  <c r="HC32" i="1"/>
  <c r="HA33" i="1"/>
  <c r="HB33" i="1"/>
  <c r="HC33" i="1"/>
  <c r="HA34" i="1"/>
  <c r="HB34" i="1"/>
  <c r="HC34" i="1"/>
  <c r="HA35" i="1"/>
  <c r="HB35" i="1"/>
  <c r="HC35" i="1"/>
  <c r="HA36" i="1"/>
  <c r="HB36" i="1"/>
  <c r="HC36" i="1"/>
  <c r="HA37" i="1"/>
  <c r="HB37" i="1"/>
  <c r="HC37" i="1"/>
  <c r="HA38" i="1"/>
  <c r="HB38" i="1"/>
  <c r="HC38" i="1"/>
  <c r="HA39" i="1"/>
  <c r="HB39" i="1"/>
  <c r="HC39" i="1"/>
  <c r="HA40" i="1"/>
  <c r="HB40" i="1"/>
  <c r="HC40" i="1"/>
  <c r="HA41" i="1"/>
  <c r="HB41" i="1"/>
  <c r="HC41" i="1"/>
  <c r="HA42" i="1"/>
  <c r="HB42" i="1"/>
  <c r="HC42" i="1"/>
  <c r="HA43" i="1"/>
  <c r="HB43" i="1"/>
  <c r="HC43" i="1"/>
  <c r="HA44" i="1"/>
  <c r="HB44" i="1"/>
  <c r="HC44" i="1"/>
  <c r="HA45" i="1"/>
  <c r="HB45" i="1"/>
  <c r="HC45" i="1"/>
  <c r="HA46" i="1"/>
  <c r="HB46" i="1"/>
  <c r="HC46" i="1"/>
  <c r="HA47" i="1"/>
  <c r="HB47" i="1"/>
  <c r="HC47" i="1"/>
  <c r="HA48" i="1"/>
  <c r="HB48" i="1"/>
  <c r="HC48" i="1"/>
  <c r="HA49" i="1"/>
  <c r="HB49" i="1"/>
  <c r="HC49" i="1"/>
  <c r="HA50" i="1"/>
  <c r="HB50" i="1"/>
  <c r="HC50" i="1"/>
  <c r="HA51" i="1"/>
  <c r="HB51" i="1"/>
  <c r="HC51" i="1"/>
  <c r="HA52" i="1"/>
  <c r="HB52" i="1"/>
  <c r="HC52" i="1"/>
  <c r="HA53" i="1"/>
  <c r="HB53" i="1"/>
  <c r="HC53" i="1"/>
  <c r="HA54" i="1"/>
  <c r="HB54" i="1"/>
  <c r="HC54" i="1"/>
  <c r="HA55" i="1"/>
  <c r="HB55" i="1"/>
  <c r="HC55" i="1"/>
  <c r="HA56" i="1"/>
  <c r="HB56" i="1"/>
  <c r="HC56" i="1"/>
  <c r="HA57" i="1"/>
  <c r="HB57" i="1"/>
  <c r="HC57" i="1"/>
  <c r="HA58" i="1"/>
  <c r="HB58" i="1"/>
  <c r="HC58" i="1"/>
  <c r="HA59" i="1"/>
  <c r="HB59" i="1"/>
  <c r="HC59" i="1"/>
  <c r="HA60" i="1"/>
  <c r="HB60" i="1"/>
  <c r="HC60" i="1"/>
  <c r="HA61" i="1"/>
  <c r="HB61" i="1"/>
  <c r="HC61" i="1"/>
  <c r="HA62" i="1"/>
  <c r="HB62" i="1"/>
  <c r="HC62" i="1"/>
  <c r="HA63" i="1"/>
  <c r="HB63" i="1"/>
  <c r="HC63" i="1"/>
  <c r="HA64" i="1"/>
  <c r="HB64" i="1"/>
  <c r="HC64" i="1"/>
  <c r="HA65" i="1"/>
  <c r="HB65" i="1"/>
  <c r="HC65" i="1"/>
  <c r="HA66" i="1"/>
  <c r="HB66" i="1"/>
  <c r="HC66" i="1"/>
  <c r="HA67" i="1"/>
  <c r="HB67" i="1"/>
  <c r="HC67" i="1"/>
  <c r="HA68" i="1"/>
  <c r="HB68" i="1"/>
  <c r="HC68" i="1"/>
  <c r="HA69" i="1"/>
  <c r="HB69" i="1"/>
  <c r="HC69" i="1"/>
  <c r="HA70" i="1"/>
  <c r="HB70" i="1"/>
  <c r="HC70" i="1"/>
  <c r="HA71" i="1"/>
  <c r="HB71" i="1"/>
  <c r="HC71" i="1"/>
  <c r="HA72" i="1"/>
  <c r="HB72" i="1"/>
  <c r="HC72" i="1"/>
  <c r="HA73" i="1"/>
  <c r="HB73" i="1"/>
  <c r="HC73" i="1"/>
  <c r="HA74" i="1"/>
  <c r="HB74" i="1"/>
  <c r="HC74" i="1"/>
  <c r="HA75" i="1"/>
  <c r="HB75" i="1"/>
  <c r="HC75" i="1"/>
  <c r="HA76" i="1"/>
  <c r="HB76" i="1"/>
  <c r="HC76" i="1"/>
  <c r="HA77" i="1"/>
  <c r="HB77" i="1"/>
  <c r="HC77" i="1"/>
  <c r="HA78" i="1"/>
  <c r="HB78" i="1"/>
  <c r="HC78" i="1"/>
  <c r="HA79" i="1"/>
  <c r="HB79" i="1"/>
  <c r="HC79" i="1"/>
  <c r="HA80" i="1"/>
  <c r="HB80" i="1"/>
  <c r="HC80" i="1"/>
  <c r="HA81" i="1"/>
  <c r="HB81" i="1"/>
  <c r="HC81" i="1"/>
  <c r="HA82" i="1"/>
  <c r="HB82" i="1"/>
  <c r="HC82" i="1"/>
  <c r="HA83" i="1"/>
  <c r="HB83" i="1"/>
  <c r="HC83" i="1"/>
  <c r="HA84" i="1"/>
  <c r="HB84" i="1"/>
  <c r="HC84" i="1"/>
  <c r="HA85" i="1"/>
  <c r="HB85" i="1"/>
  <c r="HC85" i="1"/>
  <c r="HA86" i="1"/>
  <c r="HB86" i="1"/>
  <c r="HC86" i="1"/>
  <c r="HA87" i="1"/>
  <c r="HB87" i="1"/>
  <c r="HC87" i="1"/>
  <c r="HA88" i="1"/>
  <c r="HB88" i="1"/>
  <c r="HC88" i="1"/>
  <c r="HA89" i="1"/>
  <c r="HB89" i="1"/>
  <c r="HC89" i="1"/>
  <c r="HA90" i="1"/>
  <c r="HB90" i="1"/>
  <c r="HC90" i="1"/>
  <c r="HA91" i="1"/>
  <c r="HB91" i="1"/>
  <c r="HC91" i="1"/>
  <c r="HA92" i="1"/>
  <c r="HB92" i="1"/>
  <c r="HC92" i="1"/>
  <c r="HA93" i="1"/>
  <c r="HB93" i="1"/>
  <c r="HC93" i="1"/>
  <c r="HA94" i="1"/>
  <c r="HB94" i="1"/>
  <c r="HC94" i="1"/>
  <c r="HA95" i="1"/>
  <c r="HB95" i="1"/>
  <c r="HC95" i="1"/>
  <c r="HA96" i="1"/>
  <c r="HB96" i="1"/>
  <c r="HC96" i="1"/>
  <c r="HA97" i="1"/>
  <c r="HB97" i="1"/>
  <c r="HC97" i="1"/>
  <c r="HA98" i="1"/>
  <c r="HB98" i="1"/>
  <c r="HC98" i="1"/>
  <c r="HA99" i="1"/>
  <c r="HB99" i="1"/>
  <c r="HC99" i="1"/>
  <c r="HA100" i="1"/>
  <c r="HB100" i="1"/>
  <c r="HC100" i="1"/>
  <c r="HA101" i="1"/>
  <c r="HB101" i="1"/>
  <c r="HC101" i="1"/>
  <c r="HA102" i="1"/>
  <c r="HB102" i="1"/>
  <c r="HC102" i="1"/>
  <c r="HA103" i="1"/>
  <c r="HB103" i="1"/>
  <c r="HC103" i="1"/>
  <c r="HA104" i="1"/>
  <c r="HB104" i="1"/>
  <c r="HC104" i="1"/>
  <c r="HA105" i="1"/>
  <c r="HB105" i="1"/>
  <c r="HC105" i="1"/>
  <c r="HA106" i="1"/>
  <c r="HB106" i="1"/>
  <c r="HC106" i="1"/>
  <c r="HA107" i="1"/>
  <c r="HB107" i="1"/>
  <c r="HC107" i="1"/>
  <c r="HA108" i="1"/>
  <c r="HB108" i="1"/>
  <c r="HC108" i="1"/>
  <c r="HA109" i="1"/>
  <c r="HB109" i="1"/>
  <c r="HC109" i="1"/>
  <c r="HA110" i="1"/>
  <c r="HB110" i="1"/>
  <c r="HC110" i="1"/>
  <c r="HA111" i="1"/>
  <c r="HB111" i="1"/>
  <c r="HC111" i="1"/>
  <c r="HA112" i="1"/>
  <c r="HB112" i="1"/>
  <c r="HC112" i="1"/>
  <c r="HA113" i="1"/>
  <c r="HB113" i="1"/>
  <c r="HC113" i="1"/>
  <c r="HA114" i="1"/>
  <c r="HB114" i="1"/>
  <c r="HC114" i="1"/>
  <c r="HA115" i="1"/>
  <c r="HB115" i="1"/>
  <c r="HC115" i="1"/>
  <c r="HA116" i="1"/>
  <c r="HB116" i="1"/>
  <c r="HC116" i="1"/>
  <c r="HA117" i="1"/>
  <c r="HB117" i="1"/>
  <c r="HC117" i="1"/>
  <c r="HA118" i="1"/>
  <c r="HB118" i="1"/>
  <c r="HC118" i="1"/>
  <c r="HA119" i="1"/>
  <c r="HB119" i="1"/>
  <c r="HC119" i="1"/>
  <c r="HA120" i="1"/>
  <c r="HB120" i="1"/>
  <c r="HC120" i="1"/>
  <c r="HA121" i="1"/>
  <c r="HB121" i="1"/>
  <c r="HC121" i="1"/>
  <c r="HA122" i="1"/>
  <c r="HB122" i="1"/>
  <c r="HC122" i="1"/>
  <c r="HA123" i="1"/>
  <c r="HB123" i="1"/>
  <c r="HC123" i="1"/>
  <c r="HA124" i="1"/>
  <c r="HB124" i="1"/>
  <c r="HC124" i="1"/>
  <c r="HA125" i="1"/>
  <c r="HB125" i="1"/>
  <c r="HC125" i="1"/>
  <c r="HA126" i="1"/>
  <c r="HB126" i="1"/>
  <c r="HC126" i="1"/>
  <c r="HA127" i="1"/>
  <c r="HB127" i="1"/>
  <c r="HC127" i="1"/>
  <c r="HA128" i="1"/>
  <c r="HB128" i="1"/>
  <c r="HC128" i="1"/>
  <c r="HA129" i="1"/>
  <c r="HB129" i="1"/>
  <c r="HC129" i="1"/>
  <c r="HA130" i="1"/>
  <c r="HB130" i="1"/>
  <c r="HC130" i="1"/>
  <c r="HA131" i="1"/>
  <c r="HB131" i="1"/>
  <c r="HC131" i="1"/>
  <c r="HA132" i="1"/>
  <c r="HB132" i="1"/>
  <c r="HC132" i="1"/>
  <c r="HA133" i="1"/>
  <c r="HB133" i="1"/>
  <c r="HC133" i="1"/>
  <c r="HA134" i="1"/>
  <c r="HB134" i="1"/>
  <c r="HC134" i="1"/>
  <c r="HA135" i="1"/>
  <c r="HB135" i="1"/>
  <c r="HC135" i="1"/>
  <c r="HA136" i="1"/>
  <c r="HB136" i="1"/>
  <c r="HC136" i="1"/>
  <c r="HA137" i="1"/>
  <c r="HB137" i="1"/>
  <c r="HC137" i="1"/>
  <c r="HC3" i="1"/>
  <c r="HB3" i="1"/>
  <c r="HA3" i="1"/>
  <c r="GX4" i="1"/>
  <c r="GY4" i="1"/>
  <c r="GZ4" i="1"/>
  <c r="GX5" i="1"/>
  <c r="GY5" i="1"/>
  <c r="GZ5" i="1"/>
  <c r="GX6" i="1"/>
  <c r="GY6" i="1"/>
  <c r="GZ6" i="1"/>
  <c r="GX7" i="1"/>
  <c r="GY7" i="1"/>
  <c r="GZ7" i="1"/>
  <c r="GX8" i="1"/>
  <c r="GY8" i="1"/>
  <c r="GZ8" i="1"/>
  <c r="GX9" i="1"/>
  <c r="GY9" i="1"/>
  <c r="GZ9" i="1"/>
  <c r="GX10" i="1"/>
  <c r="GY10" i="1"/>
  <c r="GZ10" i="1"/>
  <c r="GX11" i="1"/>
  <c r="GY11" i="1"/>
  <c r="GZ11" i="1"/>
  <c r="GX12" i="1"/>
  <c r="GY12" i="1"/>
  <c r="GZ12" i="1"/>
  <c r="GX13" i="1"/>
  <c r="GY13" i="1"/>
  <c r="GZ13" i="1"/>
  <c r="GX14" i="1"/>
  <c r="GY14" i="1"/>
  <c r="GZ14" i="1"/>
  <c r="GX15" i="1"/>
  <c r="GY15" i="1"/>
  <c r="GZ15" i="1"/>
  <c r="GX16" i="1"/>
  <c r="GY16" i="1"/>
  <c r="GZ16" i="1"/>
  <c r="GX17" i="1"/>
  <c r="GY17" i="1"/>
  <c r="GZ17" i="1"/>
  <c r="GX18" i="1"/>
  <c r="GY18" i="1"/>
  <c r="GZ18" i="1"/>
  <c r="GX19" i="1"/>
  <c r="GY19" i="1"/>
  <c r="GZ19" i="1"/>
  <c r="GX20" i="1"/>
  <c r="GY20" i="1"/>
  <c r="GZ20" i="1"/>
  <c r="GX21" i="1"/>
  <c r="GY21" i="1"/>
  <c r="GZ21" i="1"/>
  <c r="GX22" i="1"/>
  <c r="GY22" i="1"/>
  <c r="GZ22" i="1"/>
  <c r="GX23" i="1"/>
  <c r="GY23" i="1"/>
  <c r="GZ23" i="1"/>
  <c r="GX24" i="1"/>
  <c r="GY24" i="1"/>
  <c r="GZ24" i="1"/>
  <c r="GX25" i="1"/>
  <c r="GY25" i="1"/>
  <c r="GZ25" i="1"/>
  <c r="GX26" i="1"/>
  <c r="GY26" i="1"/>
  <c r="GZ26" i="1"/>
  <c r="GX27" i="1"/>
  <c r="GY27" i="1"/>
  <c r="GZ27" i="1"/>
  <c r="GX28" i="1"/>
  <c r="GY28" i="1"/>
  <c r="GZ28" i="1"/>
  <c r="GX29" i="1"/>
  <c r="GY29" i="1"/>
  <c r="GZ29" i="1"/>
  <c r="GX30" i="1"/>
  <c r="GY30" i="1"/>
  <c r="GZ30" i="1"/>
  <c r="GX31" i="1"/>
  <c r="GY31" i="1"/>
  <c r="GZ31" i="1"/>
  <c r="GX32" i="1"/>
  <c r="GY32" i="1"/>
  <c r="GZ32" i="1"/>
  <c r="GX33" i="1"/>
  <c r="GY33" i="1"/>
  <c r="GZ33" i="1"/>
  <c r="GX34" i="1"/>
  <c r="GY34" i="1"/>
  <c r="GZ34" i="1"/>
  <c r="GX35" i="1"/>
  <c r="GY35" i="1"/>
  <c r="GZ35" i="1"/>
  <c r="GX36" i="1"/>
  <c r="GY36" i="1"/>
  <c r="GZ36" i="1"/>
  <c r="GX37" i="1"/>
  <c r="GY37" i="1"/>
  <c r="GZ37" i="1"/>
  <c r="GX38" i="1"/>
  <c r="GY38" i="1"/>
  <c r="GZ38" i="1"/>
  <c r="GX39" i="1"/>
  <c r="GY39" i="1"/>
  <c r="GZ39" i="1"/>
  <c r="GX40" i="1"/>
  <c r="GY40" i="1"/>
  <c r="GZ40" i="1"/>
  <c r="GX41" i="1"/>
  <c r="GY41" i="1"/>
  <c r="GZ41" i="1"/>
  <c r="GX42" i="1"/>
  <c r="GY42" i="1"/>
  <c r="GZ42" i="1"/>
  <c r="GX43" i="1"/>
  <c r="GY43" i="1"/>
  <c r="GZ43" i="1"/>
  <c r="GX44" i="1"/>
  <c r="GY44" i="1"/>
  <c r="GZ44" i="1"/>
  <c r="GX45" i="1"/>
  <c r="GY45" i="1"/>
  <c r="GZ45" i="1"/>
  <c r="GX46" i="1"/>
  <c r="GY46" i="1"/>
  <c r="GZ46" i="1"/>
  <c r="GX47" i="1"/>
  <c r="GY47" i="1"/>
  <c r="GZ47" i="1"/>
  <c r="GX48" i="1"/>
  <c r="GY48" i="1"/>
  <c r="GZ48" i="1"/>
  <c r="GX49" i="1"/>
  <c r="GY49" i="1"/>
  <c r="GZ49" i="1"/>
  <c r="GX50" i="1"/>
  <c r="GY50" i="1"/>
  <c r="GZ50" i="1"/>
  <c r="GX51" i="1"/>
  <c r="GY51" i="1"/>
  <c r="GZ51" i="1"/>
  <c r="GX52" i="1"/>
  <c r="GY52" i="1"/>
  <c r="GZ52" i="1"/>
  <c r="GX53" i="1"/>
  <c r="GY53" i="1"/>
  <c r="GZ53" i="1"/>
  <c r="GX54" i="1"/>
  <c r="GY54" i="1"/>
  <c r="GZ54" i="1"/>
  <c r="GX55" i="1"/>
  <c r="GY55" i="1"/>
  <c r="GZ55" i="1"/>
  <c r="GX56" i="1"/>
  <c r="GY56" i="1"/>
  <c r="GZ56" i="1"/>
  <c r="GX57" i="1"/>
  <c r="GY57" i="1"/>
  <c r="GZ57" i="1"/>
  <c r="GX58" i="1"/>
  <c r="GY58" i="1"/>
  <c r="GZ58" i="1"/>
  <c r="GX59" i="1"/>
  <c r="GY59" i="1"/>
  <c r="GZ59" i="1"/>
  <c r="GX60" i="1"/>
  <c r="GY60" i="1"/>
  <c r="GZ60" i="1"/>
  <c r="GX61" i="1"/>
  <c r="GY61" i="1"/>
  <c r="GZ61" i="1"/>
  <c r="GX62" i="1"/>
  <c r="GY62" i="1"/>
  <c r="GZ62" i="1"/>
  <c r="GX63" i="1"/>
  <c r="GY63" i="1"/>
  <c r="GZ63" i="1"/>
  <c r="GX64" i="1"/>
  <c r="GY64" i="1"/>
  <c r="GZ64" i="1"/>
  <c r="GX65" i="1"/>
  <c r="GY65" i="1"/>
  <c r="GZ65" i="1"/>
  <c r="GX66" i="1"/>
  <c r="GY66" i="1"/>
  <c r="GZ66" i="1"/>
  <c r="GX67" i="1"/>
  <c r="GY67" i="1"/>
  <c r="GZ67" i="1"/>
  <c r="GX68" i="1"/>
  <c r="GY68" i="1"/>
  <c r="GZ68" i="1"/>
  <c r="GX69" i="1"/>
  <c r="GY69" i="1"/>
  <c r="GZ69" i="1"/>
  <c r="GX70" i="1"/>
  <c r="GY70" i="1"/>
  <c r="GZ70" i="1"/>
  <c r="GX71" i="1"/>
  <c r="GY71" i="1"/>
  <c r="GZ71" i="1"/>
  <c r="GX72" i="1"/>
  <c r="GY72" i="1"/>
  <c r="GZ72" i="1"/>
  <c r="GX73" i="1"/>
  <c r="GY73" i="1"/>
  <c r="GZ73" i="1"/>
  <c r="GX74" i="1"/>
  <c r="GY74" i="1"/>
  <c r="GZ74" i="1"/>
  <c r="GX75" i="1"/>
  <c r="GY75" i="1"/>
  <c r="GZ75" i="1"/>
  <c r="GX76" i="1"/>
  <c r="GY76" i="1"/>
  <c r="GZ76" i="1"/>
  <c r="GX77" i="1"/>
  <c r="GY77" i="1"/>
  <c r="GZ77" i="1"/>
  <c r="GX78" i="1"/>
  <c r="GY78" i="1"/>
  <c r="GZ78" i="1"/>
  <c r="GX79" i="1"/>
  <c r="GY79" i="1"/>
  <c r="GZ79" i="1"/>
  <c r="GX80" i="1"/>
  <c r="GY80" i="1"/>
  <c r="GZ80" i="1"/>
  <c r="GX81" i="1"/>
  <c r="GY81" i="1"/>
  <c r="GZ81" i="1"/>
  <c r="GX82" i="1"/>
  <c r="GY82" i="1"/>
  <c r="GZ82" i="1"/>
  <c r="GX83" i="1"/>
  <c r="GY83" i="1"/>
  <c r="GZ83" i="1"/>
  <c r="GX84" i="1"/>
  <c r="GY84" i="1"/>
  <c r="GZ84" i="1"/>
  <c r="GX85" i="1"/>
  <c r="GY85" i="1"/>
  <c r="GZ85" i="1"/>
  <c r="GX86" i="1"/>
  <c r="GY86" i="1"/>
  <c r="GZ86" i="1"/>
  <c r="GX87" i="1"/>
  <c r="GY87" i="1"/>
  <c r="GZ87" i="1"/>
  <c r="GX88" i="1"/>
  <c r="GY88" i="1"/>
  <c r="GZ88" i="1"/>
  <c r="GX89" i="1"/>
  <c r="GY89" i="1"/>
  <c r="GZ89" i="1"/>
  <c r="GX90" i="1"/>
  <c r="GY90" i="1"/>
  <c r="GZ90" i="1"/>
  <c r="GX91" i="1"/>
  <c r="GY91" i="1"/>
  <c r="GZ91" i="1"/>
  <c r="GX92" i="1"/>
  <c r="GY92" i="1"/>
  <c r="GZ92" i="1"/>
  <c r="GX93" i="1"/>
  <c r="GY93" i="1"/>
  <c r="GZ93" i="1"/>
  <c r="GX94" i="1"/>
  <c r="GY94" i="1"/>
  <c r="GZ94" i="1"/>
  <c r="GX95" i="1"/>
  <c r="GY95" i="1"/>
  <c r="GZ95" i="1"/>
  <c r="GX96" i="1"/>
  <c r="GY96" i="1"/>
  <c r="GZ96" i="1"/>
  <c r="GX97" i="1"/>
  <c r="GY97" i="1"/>
  <c r="GZ97" i="1"/>
  <c r="GX98" i="1"/>
  <c r="GY98" i="1"/>
  <c r="GZ98" i="1"/>
  <c r="GX99" i="1"/>
  <c r="GY99" i="1"/>
  <c r="GZ99" i="1"/>
  <c r="GX100" i="1"/>
  <c r="GY100" i="1"/>
  <c r="GZ100" i="1"/>
  <c r="GX101" i="1"/>
  <c r="GY101" i="1"/>
  <c r="GZ101" i="1"/>
  <c r="GX102" i="1"/>
  <c r="GY102" i="1"/>
  <c r="GZ102" i="1"/>
  <c r="GX103" i="1"/>
  <c r="GY103" i="1"/>
  <c r="GZ103" i="1"/>
  <c r="GX104" i="1"/>
  <c r="GY104" i="1"/>
  <c r="GZ104" i="1"/>
  <c r="GX105" i="1"/>
  <c r="GY105" i="1"/>
  <c r="GZ105" i="1"/>
  <c r="GX106" i="1"/>
  <c r="GY106" i="1"/>
  <c r="GZ106" i="1"/>
  <c r="GX107" i="1"/>
  <c r="GY107" i="1"/>
  <c r="GZ107" i="1"/>
  <c r="GX108" i="1"/>
  <c r="GY108" i="1"/>
  <c r="GZ108" i="1"/>
  <c r="GX109" i="1"/>
  <c r="GY109" i="1"/>
  <c r="GZ109" i="1"/>
  <c r="GX110" i="1"/>
  <c r="GY110" i="1"/>
  <c r="GZ110" i="1"/>
  <c r="GX111" i="1"/>
  <c r="GY111" i="1"/>
  <c r="GZ111" i="1"/>
  <c r="GX112" i="1"/>
  <c r="GY112" i="1"/>
  <c r="GZ112" i="1"/>
  <c r="GX113" i="1"/>
  <c r="GY113" i="1"/>
  <c r="GZ113" i="1"/>
  <c r="GX114" i="1"/>
  <c r="GY114" i="1"/>
  <c r="GZ114" i="1"/>
  <c r="GX115" i="1"/>
  <c r="GY115" i="1"/>
  <c r="GZ115" i="1"/>
  <c r="GX116" i="1"/>
  <c r="GY116" i="1"/>
  <c r="GZ116" i="1"/>
  <c r="GX117" i="1"/>
  <c r="GY117" i="1"/>
  <c r="GZ117" i="1"/>
  <c r="GX118" i="1"/>
  <c r="GY118" i="1"/>
  <c r="GZ118" i="1"/>
  <c r="GX119" i="1"/>
  <c r="GY119" i="1"/>
  <c r="GZ119" i="1"/>
  <c r="GX120" i="1"/>
  <c r="GY120" i="1"/>
  <c r="GZ120" i="1"/>
  <c r="GX121" i="1"/>
  <c r="GY121" i="1"/>
  <c r="GZ121" i="1"/>
  <c r="GX122" i="1"/>
  <c r="GY122" i="1"/>
  <c r="GZ122" i="1"/>
  <c r="GX123" i="1"/>
  <c r="GY123" i="1"/>
  <c r="GZ123" i="1"/>
  <c r="GX124" i="1"/>
  <c r="GY124" i="1"/>
  <c r="GZ124" i="1"/>
  <c r="GX125" i="1"/>
  <c r="GY125" i="1"/>
  <c r="GZ125" i="1"/>
  <c r="GX126" i="1"/>
  <c r="GY126" i="1"/>
  <c r="GZ126" i="1"/>
  <c r="GX127" i="1"/>
  <c r="GY127" i="1"/>
  <c r="GZ127" i="1"/>
  <c r="GX128" i="1"/>
  <c r="GY128" i="1"/>
  <c r="GZ128" i="1"/>
  <c r="GX129" i="1"/>
  <c r="GY129" i="1"/>
  <c r="GZ129" i="1"/>
  <c r="GX130" i="1"/>
  <c r="GY130" i="1"/>
  <c r="GZ130" i="1"/>
  <c r="GX131" i="1"/>
  <c r="GY131" i="1"/>
  <c r="GZ131" i="1"/>
  <c r="GX132" i="1"/>
  <c r="GY132" i="1"/>
  <c r="GZ132" i="1"/>
  <c r="GX133" i="1"/>
  <c r="GY133" i="1"/>
  <c r="GZ133" i="1"/>
  <c r="GX134" i="1"/>
  <c r="GY134" i="1"/>
  <c r="GZ134" i="1"/>
  <c r="GX135" i="1"/>
  <c r="GY135" i="1"/>
  <c r="GZ135" i="1"/>
  <c r="GX136" i="1"/>
  <c r="GY136" i="1"/>
  <c r="GZ136" i="1"/>
  <c r="GX137" i="1"/>
  <c r="GY137" i="1"/>
  <c r="GZ137" i="1"/>
  <c r="GZ3" i="1"/>
  <c r="GY3" i="1"/>
  <c r="GX3" i="1"/>
  <c r="GR4" i="1"/>
  <c r="GS4" i="1"/>
  <c r="GT4" i="1"/>
  <c r="GR5" i="1"/>
  <c r="GS5" i="1"/>
  <c r="GT5" i="1"/>
  <c r="GR6" i="1"/>
  <c r="GS6" i="1"/>
  <c r="GT6" i="1"/>
  <c r="GR7" i="1"/>
  <c r="GS7" i="1"/>
  <c r="GT7" i="1"/>
  <c r="GR8" i="1"/>
  <c r="GS8" i="1"/>
  <c r="GT8" i="1"/>
  <c r="GR9" i="1"/>
  <c r="GS9" i="1"/>
  <c r="GT9" i="1"/>
  <c r="GR10" i="1"/>
  <c r="GS10" i="1"/>
  <c r="GT10" i="1"/>
  <c r="GR11" i="1"/>
  <c r="GS11" i="1"/>
  <c r="GT11" i="1"/>
  <c r="GR12" i="1"/>
  <c r="GS12" i="1"/>
  <c r="GT12" i="1"/>
  <c r="GR13" i="1"/>
  <c r="GS13" i="1"/>
  <c r="GT13" i="1"/>
  <c r="GR14" i="1"/>
  <c r="GS14" i="1"/>
  <c r="GT14" i="1"/>
  <c r="GR15" i="1"/>
  <c r="GS15" i="1"/>
  <c r="GT15" i="1"/>
  <c r="GR16" i="1"/>
  <c r="GS16" i="1"/>
  <c r="GT16" i="1"/>
  <c r="GR17" i="1"/>
  <c r="GS17" i="1"/>
  <c r="GT17" i="1"/>
  <c r="GR18" i="1"/>
  <c r="GS18" i="1"/>
  <c r="GT18" i="1"/>
  <c r="GR19" i="1"/>
  <c r="GS19" i="1"/>
  <c r="GT19" i="1"/>
  <c r="GR20" i="1"/>
  <c r="GS20" i="1"/>
  <c r="GT20" i="1"/>
  <c r="GR21" i="1"/>
  <c r="GS21" i="1"/>
  <c r="GT21" i="1"/>
  <c r="GR22" i="1"/>
  <c r="GS22" i="1"/>
  <c r="GT22" i="1"/>
  <c r="GR23" i="1"/>
  <c r="GS23" i="1"/>
  <c r="GT23" i="1"/>
  <c r="GR24" i="1"/>
  <c r="GS24" i="1"/>
  <c r="GT24" i="1"/>
  <c r="GR25" i="1"/>
  <c r="GS25" i="1"/>
  <c r="GT25" i="1"/>
  <c r="GR26" i="1"/>
  <c r="GS26" i="1"/>
  <c r="GT26" i="1"/>
  <c r="GR27" i="1"/>
  <c r="GS27" i="1"/>
  <c r="GT27" i="1"/>
  <c r="GR28" i="1"/>
  <c r="GS28" i="1"/>
  <c r="GT28" i="1"/>
  <c r="GR29" i="1"/>
  <c r="GS29" i="1"/>
  <c r="GT29" i="1"/>
  <c r="GR30" i="1"/>
  <c r="GS30" i="1"/>
  <c r="GT30" i="1"/>
  <c r="GR31" i="1"/>
  <c r="GS31" i="1"/>
  <c r="GT31" i="1"/>
  <c r="GR32" i="1"/>
  <c r="GS32" i="1"/>
  <c r="GT32" i="1"/>
  <c r="GR33" i="1"/>
  <c r="GS33" i="1"/>
  <c r="GT33" i="1"/>
  <c r="GR34" i="1"/>
  <c r="GS34" i="1"/>
  <c r="GT34" i="1"/>
  <c r="GR35" i="1"/>
  <c r="GS35" i="1"/>
  <c r="GT35" i="1"/>
  <c r="GR36" i="1"/>
  <c r="GS36" i="1"/>
  <c r="GT36" i="1"/>
  <c r="GR37" i="1"/>
  <c r="GS37" i="1"/>
  <c r="GT37" i="1"/>
  <c r="GR38" i="1"/>
  <c r="GS38" i="1"/>
  <c r="GT38" i="1"/>
  <c r="GR39" i="1"/>
  <c r="GS39" i="1"/>
  <c r="GT39" i="1"/>
  <c r="GR40" i="1"/>
  <c r="GS40" i="1"/>
  <c r="GT40" i="1"/>
  <c r="GR41" i="1"/>
  <c r="GS41" i="1"/>
  <c r="GT41" i="1"/>
  <c r="GR42" i="1"/>
  <c r="GS42" i="1"/>
  <c r="GT42" i="1"/>
  <c r="GR43" i="1"/>
  <c r="GS43" i="1"/>
  <c r="GT43" i="1"/>
  <c r="GR44" i="1"/>
  <c r="GS44" i="1"/>
  <c r="GT44" i="1"/>
  <c r="GR45" i="1"/>
  <c r="GS45" i="1"/>
  <c r="GT45" i="1"/>
  <c r="GR46" i="1"/>
  <c r="GS46" i="1"/>
  <c r="GT46" i="1"/>
  <c r="GR47" i="1"/>
  <c r="GS47" i="1"/>
  <c r="GT47" i="1"/>
  <c r="GR48" i="1"/>
  <c r="GS48" i="1"/>
  <c r="GT48" i="1"/>
  <c r="GR49" i="1"/>
  <c r="GS49" i="1"/>
  <c r="GT49" i="1"/>
  <c r="GR50" i="1"/>
  <c r="GS50" i="1"/>
  <c r="GT50" i="1"/>
  <c r="GR51" i="1"/>
  <c r="GS51" i="1"/>
  <c r="GT51" i="1"/>
  <c r="GR52" i="1"/>
  <c r="GS52" i="1"/>
  <c r="GT52" i="1"/>
  <c r="GR53" i="1"/>
  <c r="GS53" i="1"/>
  <c r="GT53" i="1"/>
  <c r="GR54" i="1"/>
  <c r="GS54" i="1"/>
  <c r="GT54" i="1"/>
  <c r="GR55" i="1"/>
  <c r="GS55" i="1"/>
  <c r="GT55" i="1"/>
  <c r="GR56" i="1"/>
  <c r="GS56" i="1"/>
  <c r="GT56" i="1"/>
  <c r="GR57" i="1"/>
  <c r="GS57" i="1"/>
  <c r="GT57" i="1"/>
  <c r="GR58" i="1"/>
  <c r="GS58" i="1"/>
  <c r="GT58" i="1"/>
  <c r="GR59" i="1"/>
  <c r="GS59" i="1"/>
  <c r="GT59" i="1"/>
  <c r="GR60" i="1"/>
  <c r="GS60" i="1"/>
  <c r="GT60" i="1"/>
  <c r="GR61" i="1"/>
  <c r="GS61" i="1"/>
  <c r="GT61" i="1"/>
  <c r="GR62" i="1"/>
  <c r="GS62" i="1"/>
  <c r="GT62" i="1"/>
  <c r="GR63" i="1"/>
  <c r="GS63" i="1"/>
  <c r="GT63" i="1"/>
  <c r="GR64" i="1"/>
  <c r="GS64" i="1"/>
  <c r="GT64" i="1"/>
  <c r="GR65" i="1"/>
  <c r="GS65" i="1"/>
  <c r="GT65" i="1"/>
  <c r="GR66" i="1"/>
  <c r="GS66" i="1"/>
  <c r="GT66" i="1"/>
  <c r="GR67" i="1"/>
  <c r="GS67" i="1"/>
  <c r="GT67" i="1"/>
  <c r="GR68" i="1"/>
  <c r="GS68" i="1"/>
  <c r="GT68" i="1"/>
  <c r="GR69" i="1"/>
  <c r="GS69" i="1"/>
  <c r="GT69" i="1"/>
  <c r="GR70" i="1"/>
  <c r="GS70" i="1"/>
  <c r="GT70" i="1"/>
  <c r="GR71" i="1"/>
  <c r="GS71" i="1"/>
  <c r="GT71" i="1"/>
  <c r="GR72" i="1"/>
  <c r="GS72" i="1"/>
  <c r="GT72" i="1"/>
  <c r="GR73" i="1"/>
  <c r="GS73" i="1"/>
  <c r="GT73" i="1"/>
  <c r="GR74" i="1"/>
  <c r="GS74" i="1"/>
  <c r="GT74" i="1"/>
  <c r="GR75" i="1"/>
  <c r="GS75" i="1"/>
  <c r="GT75" i="1"/>
  <c r="GR76" i="1"/>
  <c r="GS76" i="1"/>
  <c r="GT76" i="1"/>
  <c r="GR77" i="1"/>
  <c r="GS77" i="1"/>
  <c r="GT77" i="1"/>
  <c r="GR78" i="1"/>
  <c r="GS78" i="1"/>
  <c r="GT78" i="1"/>
  <c r="GR79" i="1"/>
  <c r="GS79" i="1"/>
  <c r="GT79" i="1"/>
  <c r="GR80" i="1"/>
  <c r="GS80" i="1"/>
  <c r="GT80" i="1"/>
  <c r="GR81" i="1"/>
  <c r="GS81" i="1"/>
  <c r="GT81" i="1"/>
  <c r="GR82" i="1"/>
  <c r="GS82" i="1"/>
  <c r="GT82" i="1"/>
  <c r="GR83" i="1"/>
  <c r="GS83" i="1"/>
  <c r="GT83" i="1"/>
  <c r="GR84" i="1"/>
  <c r="GS84" i="1"/>
  <c r="GT84" i="1"/>
  <c r="GR85" i="1"/>
  <c r="GS85" i="1"/>
  <c r="GT85" i="1"/>
  <c r="GR86" i="1"/>
  <c r="GS86" i="1"/>
  <c r="GT86" i="1"/>
  <c r="GR87" i="1"/>
  <c r="GS87" i="1"/>
  <c r="GT87" i="1"/>
  <c r="GR88" i="1"/>
  <c r="GS88" i="1"/>
  <c r="GT88" i="1"/>
  <c r="GR89" i="1"/>
  <c r="GS89" i="1"/>
  <c r="GT89" i="1"/>
  <c r="GR90" i="1"/>
  <c r="GS90" i="1"/>
  <c r="GT90" i="1"/>
  <c r="GR91" i="1"/>
  <c r="GS91" i="1"/>
  <c r="GT91" i="1"/>
  <c r="GR92" i="1"/>
  <c r="GS92" i="1"/>
  <c r="GT92" i="1"/>
  <c r="GR93" i="1"/>
  <c r="GS93" i="1"/>
  <c r="GT93" i="1"/>
  <c r="GR94" i="1"/>
  <c r="GS94" i="1"/>
  <c r="GT94" i="1"/>
  <c r="GR95" i="1"/>
  <c r="GS95" i="1"/>
  <c r="GT95" i="1"/>
  <c r="GR96" i="1"/>
  <c r="GS96" i="1"/>
  <c r="GT96" i="1"/>
  <c r="GR97" i="1"/>
  <c r="GS97" i="1"/>
  <c r="GT97" i="1"/>
  <c r="GR98" i="1"/>
  <c r="GS98" i="1"/>
  <c r="GT98" i="1"/>
  <c r="GR99" i="1"/>
  <c r="GS99" i="1"/>
  <c r="GT99" i="1"/>
  <c r="GR100" i="1"/>
  <c r="GS100" i="1"/>
  <c r="GT100" i="1"/>
  <c r="GR101" i="1"/>
  <c r="GS101" i="1"/>
  <c r="GT101" i="1"/>
  <c r="GR102" i="1"/>
  <c r="GS102" i="1"/>
  <c r="GT102" i="1"/>
  <c r="GR103" i="1"/>
  <c r="GS103" i="1"/>
  <c r="GT103" i="1"/>
  <c r="GR104" i="1"/>
  <c r="GS104" i="1"/>
  <c r="GT104" i="1"/>
  <c r="GR105" i="1"/>
  <c r="GS105" i="1"/>
  <c r="GT105" i="1"/>
  <c r="GR106" i="1"/>
  <c r="GS106" i="1"/>
  <c r="GT106" i="1"/>
  <c r="GR107" i="1"/>
  <c r="GS107" i="1"/>
  <c r="GT107" i="1"/>
  <c r="GR108" i="1"/>
  <c r="GS108" i="1"/>
  <c r="GT108" i="1"/>
  <c r="GR109" i="1"/>
  <c r="GS109" i="1"/>
  <c r="GT109" i="1"/>
  <c r="GR110" i="1"/>
  <c r="GS110" i="1"/>
  <c r="GT110" i="1"/>
  <c r="GR111" i="1"/>
  <c r="GS111" i="1"/>
  <c r="GT111" i="1"/>
  <c r="GR112" i="1"/>
  <c r="GS112" i="1"/>
  <c r="GT112" i="1"/>
  <c r="GR113" i="1"/>
  <c r="GS113" i="1"/>
  <c r="GT113" i="1"/>
  <c r="GR114" i="1"/>
  <c r="GS114" i="1"/>
  <c r="GT114" i="1"/>
  <c r="GR115" i="1"/>
  <c r="GS115" i="1"/>
  <c r="GT115" i="1"/>
  <c r="GR116" i="1"/>
  <c r="GS116" i="1"/>
  <c r="GT116" i="1"/>
  <c r="GR117" i="1"/>
  <c r="GS117" i="1"/>
  <c r="GT117" i="1"/>
  <c r="GR118" i="1"/>
  <c r="GS118" i="1"/>
  <c r="GT118" i="1"/>
  <c r="GR119" i="1"/>
  <c r="GS119" i="1"/>
  <c r="GT119" i="1"/>
  <c r="GR120" i="1"/>
  <c r="GS120" i="1"/>
  <c r="GT120" i="1"/>
  <c r="GR121" i="1"/>
  <c r="GS121" i="1"/>
  <c r="GT121" i="1"/>
  <c r="GR122" i="1"/>
  <c r="GS122" i="1"/>
  <c r="GT122" i="1"/>
  <c r="GR123" i="1"/>
  <c r="GS123" i="1"/>
  <c r="GT123" i="1"/>
  <c r="GR124" i="1"/>
  <c r="GS124" i="1"/>
  <c r="GT124" i="1"/>
  <c r="GR125" i="1"/>
  <c r="GS125" i="1"/>
  <c r="GT125" i="1"/>
  <c r="GR126" i="1"/>
  <c r="GS126" i="1"/>
  <c r="GT126" i="1"/>
  <c r="GR127" i="1"/>
  <c r="GS127" i="1"/>
  <c r="GT127" i="1"/>
  <c r="GR128" i="1"/>
  <c r="GS128" i="1"/>
  <c r="GT128" i="1"/>
  <c r="GR129" i="1"/>
  <c r="GS129" i="1"/>
  <c r="GT129" i="1"/>
  <c r="GR130" i="1"/>
  <c r="GS130" i="1"/>
  <c r="GT130" i="1"/>
  <c r="GR131" i="1"/>
  <c r="GS131" i="1"/>
  <c r="GT131" i="1"/>
  <c r="GR132" i="1"/>
  <c r="GS132" i="1"/>
  <c r="GT132" i="1"/>
  <c r="GR133" i="1"/>
  <c r="GS133" i="1"/>
  <c r="GT133" i="1"/>
  <c r="GR134" i="1"/>
  <c r="GS134" i="1"/>
  <c r="GT134" i="1"/>
  <c r="GR135" i="1"/>
  <c r="GS135" i="1"/>
  <c r="GT135" i="1"/>
  <c r="GR136" i="1"/>
  <c r="GS136" i="1"/>
  <c r="GT136" i="1"/>
  <c r="GR137" i="1"/>
  <c r="GS137" i="1"/>
  <c r="GT137" i="1"/>
  <c r="GT3" i="1"/>
  <c r="GS3" i="1"/>
  <c r="GR3" i="1"/>
  <c r="GO4" i="1"/>
  <c r="GP4" i="1"/>
  <c r="GQ4" i="1"/>
  <c r="GO5" i="1"/>
  <c r="GP5" i="1"/>
  <c r="GQ5" i="1"/>
  <c r="GO6" i="1"/>
  <c r="GP6" i="1"/>
  <c r="GQ6" i="1"/>
  <c r="GO7" i="1"/>
  <c r="GP7" i="1"/>
  <c r="GQ7" i="1"/>
  <c r="GO8" i="1"/>
  <c r="GP8" i="1"/>
  <c r="GQ8" i="1"/>
  <c r="GO9" i="1"/>
  <c r="GP9" i="1"/>
  <c r="GQ9" i="1"/>
  <c r="GO10" i="1"/>
  <c r="GP10" i="1"/>
  <c r="GQ10" i="1"/>
  <c r="GO11" i="1"/>
  <c r="GP11" i="1"/>
  <c r="GQ11" i="1"/>
  <c r="GO12" i="1"/>
  <c r="GP12" i="1"/>
  <c r="GQ12" i="1"/>
  <c r="GO13" i="1"/>
  <c r="GP13" i="1"/>
  <c r="GQ13" i="1"/>
  <c r="GO14" i="1"/>
  <c r="GP14" i="1"/>
  <c r="GQ14" i="1"/>
  <c r="GO15" i="1"/>
  <c r="GP15" i="1"/>
  <c r="GQ15" i="1"/>
  <c r="GO16" i="1"/>
  <c r="GP16" i="1"/>
  <c r="GQ16" i="1"/>
  <c r="GO17" i="1"/>
  <c r="GP17" i="1"/>
  <c r="GQ17" i="1"/>
  <c r="GO18" i="1"/>
  <c r="GP18" i="1"/>
  <c r="GQ18" i="1"/>
  <c r="GO19" i="1"/>
  <c r="GP19" i="1"/>
  <c r="GQ19" i="1"/>
  <c r="GO20" i="1"/>
  <c r="GP20" i="1"/>
  <c r="GQ20" i="1"/>
  <c r="GO21" i="1"/>
  <c r="GP21" i="1"/>
  <c r="GQ21" i="1"/>
  <c r="GO22" i="1"/>
  <c r="GP22" i="1"/>
  <c r="GQ22" i="1"/>
  <c r="GO23" i="1"/>
  <c r="GP23" i="1"/>
  <c r="GQ23" i="1"/>
  <c r="GO24" i="1"/>
  <c r="GP24" i="1"/>
  <c r="GQ24" i="1"/>
  <c r="GO25" i="1"/>
  <c r="GP25" i="1"/>
  <c r="GQ25" i="1"/>
  <c r="GO26" i="1"/>
  <c r="GP26" i="1"/>
  <c r="GQ26" i="1"/>
  <c r="GO27" i="1"/>
  <c r="GP27" i="1"/>
  <c r="GQ27" i="1"/>
  <c r="GO28" i="1"/>
  <c r="GP28" i="1"/>
  <c r="GQ28" i="1"/>
  <c r="GO29" i="1"/>
  <c r="GP29" i="1"/>
  <c r="GQ29" i="1"/>
  <c r="GO30" i="1"/>
  <c r="GP30" i="1"/>
  <c r="GQ30" i="1"/>
  <c r="GO31" i="1"/>
  <c r="GP31" i="1"/>
  <c r="GQ31" i="1"/>
  <c r="GO32" i="1"/>
  <c r="GP32" i="1"/>
  <c r="GQ32" i="1"/>
  <c r="GO33" i="1"/>
  <c r="GP33" i="1"/>
  <c r="GQ33" i="1"/>
  <c r="GO34" i="1"/>
  <c r="GP34" i="1"/>
  <c r="GQ34" i="1"/>
  <c r="GO35" i="1"/>
  <c r="GP35" i="1"/>
  <c r="GQ35" i="1"/>
  <c r="GO36" i="1"/>
  <c r="GP36" i="1"/>
  <c r="GQ36" i="1"/>
  <c r="GO37" i="1"/>
  <c r="GP37" i="1"/>
  <c r="GQ37" i="1"/>
  <c r="GO38" i="1"/>
  <c r="GP38" i="1"/>
  <c r="GQ38" i="1"/>
  <c r="GO39" i="1"/>
  <c r="GP39" i="1"/>
  <c r="GQ39" i="1"/>
  <c r="GO40" i="1"/>
  <c r="GP40" i="1"/>
  <c r="GQ40" i="1"/>
  <c r="GO41" i="1"/>
  <c r="GP41" i="1"/>
  <c r="GQ41" i="1"/>
  <c r="GO42" i="1"/>
  <c r="GP42" i="1"/>
  <c r="GQ42" i="1"/>
  <c r="GO43" i="1"/>
  <c r="GP43" i="1"/>
  <c r="GQ43" i="1"/>
  <c r="GO44" i="1"/>
  <c r="GP44" i="1"/>
  <c r="GQ44" i="1"/>
  <c r="GO45" i="1"/>
  <c r="GP45" i="1"/>
  <c r="GQ45" i="1"/>
  <c r="GO46" i="1"/>
  <c r="GP46" i="1"/>
  <c r="GQ46" i="1"/>
  <c r="GO47" i="1"/>
  <c r="GP47" i="1"/>
  <c r="GQ47" i="1"/>
  <c r="GO48" i="1"/>
  <c r="GP48" i="1"/>
  <c r="GQ48" i="1"/>
  <c r="GO49" i="1"/>
  <c r="GP49" i="1"/>
  <c r="GQ49" i="1"/>
  <c r="GO50" i="1"/>
  <c r="GP50" i="1"/>
  <c r="GQ50" i="1"/>
  <c r="GO51" i="1"/>
  <c r="GP51" i="1"/>
  <c r="GQ51" i="1"/>
  <c r="GO52" i="1"/>
  <c r="GP52" i="1"/>
  <c r="GQ52" i="1"/>
  <c r="GO53" i="1"/>
  <c r="GP53" i="1"/>
  <c r="GQ53" i="1"/>
  <c r="GO54" i="1"/>
  <c r="GP54" i="1"/>
  <c r="GQ54" i="1"/>
  <c r="GO55" i="1"/>
  <c r="GP55" i="1"/>
  <c r="GQ55" i="1"/>
  <c r="GO56" i="1"/>
  <c r="GP56" i="1"/>
  <c r="GQ56" i="1"/>
  <c r="GO57" i="1"/>
  <c r="GP57" i="1"/>
  <c r="GQ57" i="1"/>
  <c r="GO58" i="1"/>
  <c r="GP58" i="1"/>
  <c r="GQ58" i="1"/>
  <c r="GO59" i="1"/>
  <c r="GP59" i="1"/>
  <c r="GQ59" i="1"/>
  <c r="GO60" i="1"/>
  <c r="GP60" i="1"/>
  <c r="GQ60" i="1"/>
  <c r="GO61" i="1"/>
  <c r="GP61" i="1"/>
  <c r="GQ61" i="1"/>
  <c r="GO62" i="1"/>
  <c r="GP62" i="1"/>
  <c r="GQ62" i="1"/>
  <c r="GO63" i="1"/>
  <c r="GP63" i="1"/>
  <c r="GQ63" i="1"/>
  <c r="GO64" i="1"/>
  <c r="GP64" i="1"/>
  <c r="GQ64" i="1"/>
  <c r="GO65" i="1"/>
  <c r="GP65" i="1"/>
  <c r="GQ65" i="1"/>
  <c r="GO66" i="1"/>
  <c r="GP66" i="1"/>
  <c r="GQ66" i="1"/>
  <c r="GO67" i="1"/>
  <c r="GP67" i="1"/>
  <c r="GQ67" i="1"/>
  <c r="GO68" i="1"/>
  <c r="GP68" i="1"/>
  <c r="GQ68" i="1"/>
  <c r="GO69" i="1"/>
  <c r="GP69" i="1"/>
  <c r="GQ69" i="1"/>
  <c r="GO70" i="1"/>
  <c r="GP70" i="1"/>
  <c r="GQ70" i="1"/>
  <c r="GO71" i="1"/>
  <c r="GP71" i="1"/>
  <c r="GQ71" i="1"/>
  <c r="GO72" i="1"/>
  <c r="GP72" i="1"/>
  <c r="GQ72" i="1"/>
  <c r="GO73" i="1"/>
  <c r="GP73" i="1"/>
  <c r="GQ73" i="1"/>
  <c r="GO74" i="1"/>
  <c r="GP74" i="1"/>
  <c r="GQ74" i="1"/>
  <c r="GO75" i="1"/>
  <c r="GP75" i="1"/>
  <c r="GQ75" i="1"/>
  <c r="GO76" i="1"/>
  <c r="GP76" i="1"/>
  <c r="GQ76" i="1"/>
  <c r="GO77" i="1"/>
  <c r="GP77" i="1"/>
  <c r="GQ77" i="1"/>
  <c r="GO78" i="1"/>
  <c r="GP78" i="1"/>
  <c r="GQ78" i="1"/>
  <c r="GO79" i="1"/>
  <c r="GP79" i="1"/>
  <c r="GQ79" i="1"/>
  <c r="GO80" i="1"/>
  <c r="GP80" i="1"/>
  <c r="GQ80" i="1"/>
  <c r="GO81" i="1"/>
  <c r="GP81" i="1"/>
  <c r="GQ81" i="1"/>
  <c r="GO82" i="1"/>
  <c r="GP82" i="1"/>
  <c r="GQ82" i="1"/>
  <c r="GO83" i="1"/>
  <c r="GP83" i="1"/>
  <c r="GQ83" i="1"/>
  <c r="GO84" i="1"/>
  <c r="GP84" i="1"/>
  <c r="GQ84" i="1"/>
  <c r="GO85" i="1"/>
  <c r="GP85" i="1"/>
  <c r="GQ85" i="1"/>
  <c r="GO86" i="1"/>
  <c r="GP86" i="1"/>
  <c r="GQ86" i="1"/>
  <c r="GO87" i="1"/>
  <c r="GP87" i="1"/>
  <c r="GQ87" i="1"/>
  <c r="GO88" i="1"/>
  <c r="GP88" i="1"/>
  <c r="GQ88" i="1"/>
  <c r="GO89" i="1"/>
  <c r="GP89" i="1"/>
  <c r="GQ89" i="1"/>
  <c r="GO90" i="1"/>
  <c r="GP90" i="1"/>
  <c r="GQ90" i="1"/>
  <c r="GO91" i="1"/>
  <c r="GP91" i="1"/>
  <c r="GQ91" i="1"/>
  <c r="GO92" i="1"/>
  <c r="GP92" i="1"/>
  <c r="GQ92" i="1"/>
  <c r="GO93" i="1"/>
  <c r="GP93" i="1"/>
  <c r="GQ93" i="1"/>
  <c r="GO94" i="1"/>
  <c r="GP94" i="1"/>
  <c r="GQ94" i="1"/>
  <c r="GO95" i="1"/>
  <c r="GP95" i="1"/>
  <c r="GQ95" i="1"/>
  <c r="GO96" i="1"/>
  <c r="GP96" i="1"/>
  <c r="GQ96" i="1"/>
  <c r="GO97" i="1"/>
  <c r="GP97" i="1"/>
  <c r="GQ97" i="1"/>
  <c r="GO98" i="1"/>
  <c r="GP98" i="1"/>
  <c r="GQ98" i="1"/>
  <c r="GO99" i="1"/>
  <c r="GP99" i="1"/>
  <c r="GQ99" i="1"/>
  <c r="GO100" i="1"/>
  <c r="GP100" i="1"/>
  <c r="GQ100" i="1"/>
  <c r="GO101" i="1"/>
  <c r="GP101" i="1"/>
  <c r="GQ101" i="1"/>
  <c r="GO102" i="1"/>
  <c r="GP102" i="1"/>
  <c r="GQ102" i="1"/>
  <c r="GO103" i="1"/>
  <c r="GP103" i="1"/>
  <c r="GQ103" i="1"/>
  <c r="GO104" i="1"/>
  <c r="GP104" i="1"/>
  <c r="GQ104" i="1"/>
  <c r="GO105" i="1"/>
  <c r="GP105" i="1"/>
  <c r="GQ105" i="1"/>
  <c r="GO106" i="1"/>
  <c r="GP106" i="1"/>
  <c r="GQ106" i="1"/>
  <c r="GO107" i="1"/>
  <c r="GP107" i="1"/>
  <c r="GQ107" i="1"/>
  <c r="GO108" i="1"/>
  <c r="GP108" i="1"/>
  <c r="GQ108" i="1"/>
  <c r="GO109" i="1"/>
  <c r="GP109" i="1"/>
  <c r="GQ109" i="1"/>
  <c r="GO110" i="1"/>
  <c r="GP110" i="1"/>
  <c r="GQ110" i="1"/>
  <c r="GO111" i="1"/>
  <c r="GP111" i="1"/>
  <c r="GQ111" i="1"/>
  <c r="GO112" i="1"/>
  <c r="GP112" i="1"/>
  <c r="GQ112" i="1"/>
  <c r="GO113" i="1"/>
  <c r="GP113" i="1"/>
  <c r="GQ113" i="1"/>
  <c r="GO114" i="1"/>
  <c r="GP114" i="1"/>
  <c r="GQ114" i="1"/>
  <c r="GO115" i="1"/>
  <c r="GP115" i="1"/>
  <c r="GQ115" i="1"/>
  <c r="GO116" i="1"/>
  <c r="GP116" i="1"/>
  <c r="GQ116" i="1"/>
  <c r="GO117" i="1"/>
  <c r="GP117" i="1"/>
  <c r="GQ117" i="1"/>
  <c r="GO118" i="1"/>
  <c r="GP118" i="1"/>
  <c r="GQ118" i="1"/>
  <c r="GO119" i="1"/>
  <c r="GP119" i="1"/>
  <c r="GQ119" i="1"/>
  <c r="GO120" i="1"/>
  <c r="GP120" i="1"/>
  <c r="GQ120" i="1"/>
  <c r="GO121" i="1"/>
  <c r="GP121" i="1"/>
  <c r="GQ121" i="1"/>
  <c r="GO122" i="1"/>
  <c r="GP122" i="1"/>
  <c r="GQ122" i="1"/>
  <c r="GO123" i="1"/>
  <c r="GP123" i="1"/>
  <c r="GQ123" i="1"/>
  <c r="GO124" i="1"/>
  <c r="GP124" i="1"/>
  <c r="GQ124" i="1"/>
  <c r="GO125" i="1"/>
  <c r="GP125" i="1"/>
  <c r="GQ125" i="1"/>
  <c r="GO126" i="1"/>
  <c r="GP126" i="1"/>
  <c r="GQ126" i="1"/>
  <c r="GO127" i="1"/>
  <c r="GP127" i="1"/>
  <c r="GQ127" i="1"/>
  <c r="GO128" i="1"/>
  <c r="GP128" i="1"/>
  <c r="GQ128" i="1"/>
  <c r="GO129" i="1"/>
  <c r="GP129" i="1"/>
  <c r="GQ129" i="1"/>
  <c r="GO130" i="1"/>
  <c r="GP130" i="1"/>
  <c r="GQ130" i="1"/>
  <c r="GO131" i="1"/>
  <c r="GP131" i="1"/>
  <c r="GQ131" i="1"/>
  <c r="GO132" i="1"/>
  <c r="GP132" i="1"/>
  <c r="GQ132" i="1"/>
  <c r="GO133" i="1"/>
  <c r="GP133" i="1"/>
  <c r="GQ133" i="1"/>
  <c r="GO134" i="1"/>
  <c r="GP134" i="1"/>
  <c r="GQ134" i="1"/>
  <c r="GO135" i="1"/>
  <c r="GP135" i="1"/>
  <c r="GQ135" i="1"/>
  <c r="GO136" i="1"/>
  <c r="GP136" i="1"/>
  <c r="GQ136" i="1"/>
  <c r="GO137" i="1"/>
  <c r="GP137" i="1"/>
  <c r="GQ137" i="1"/>
  <c r="GQ3" i="1"/>
  <c r="GP3" i="1"/>
  <c r="GO3" i="1"/>
  <c r="GN137" i="1"/>
  <c r="GM137" i="1"/>
  <c r="GL137" i="1"/>
  <c r="GN136" i="1"/>
  <c r="GM136" i="1"/>
  <c r="GL136" i="1"/>
  <c r="GN135" i="1"/>
  <c r="GM135" i="1"/>
  <c r="GL135" i="1"/>
  <c r="GN134" i="1"/>
  <c r="GM134" i="1"/>
  <c r="GL134" i="1"/>
  <c r="GN133" i="1"/>
  <c r="GM133" i="1"/>
  <c r="GL133" i="1"/>
  <c r="GN132" i="1"/>
  <c r="GM132" i="1"/>
  <c r="GL132" i="1"/>
  <c r="GN131" i="1"/>
  <c r="GM131" i="1"/>
  <c r="GL131" i="1"/>
  <c r="GN130" i="1"/>
  <c r="GM130" i="1"/>
  <c r="GL130" i="1"/>
  <c r="GN129" i="1"/>
  <c r="GM129" i="1"/>
  <c r="GL129" i="1"/>
  <c r="GN128" i="1"/>
  <c r="GM128" i="1"/>
  <c r="GL128" i="1"/>
  <c r="GN127" i="1"/>
  <c r="GM127" i="1"/>
  <c r="GL127" i="1"/>
  <c r="GN126" i="1"/>
  <c r="GM126" i="1"/>
  <c r="GL126" i="1"/>
  <c r="GN125" i="1"/>
  <c r="GM125" i="1"/>
  <c r="GL125" i="1"/>
  <c r="GN124" i="1"/>
  <c r="GM124" i="1"/>
  <c r="GL124" i="1"/>
  <c r="GN123" i="1"/>
  <c r="GM123" i="1"/>
  <c r="GL123" i="1"/>
  <c r="GN122" i="1"/>
  <c r="GM122" i="1"/>
  <c r="GL122" i="1"/>
  <c r="GN121" i="1"/>
  <c r="GM121" i="1"/>
  <c r="GL121" i="1"/>
  <c r="GN120" i="1"/>
  <c r="GM120" i="1"/>
  <c r="GL120" i="1"/>
  <c r="GN119" i="1"/>
  <c r="GM119" i="1"/>
  <c r="GL119" i="1"/>
  <c r="GN118" i="1"/>
  <c r="GM118" i="1"/>
  <c r="GL118" i="1"/>
  <c r="GN117" i="1"/>
  <c r="GM117" i="1"/>
  <c r="GL117" i="1"/>
  <c r="GN116" i="1"/>
  <c r="GM116" i="1"/>
  <c r="GL116" i="1"/>
  <c r="GN115" i="1"/>
  <c r="GM115" i="1"/>
  <c r="GL115" i="1"/>
  <c r="GN114" i="1"/>
  <c r="GM114" i="1"/>
  <c r="GL114" i="1"/>
  <c r="GN113" i="1"/>
  <c r="GM113" i="1"/>
  <c r="GL113" i="1"/>
  <c r="GN112" i="1"/>
  <c r="GM112" i="1"/>
  <c r="GL112" i="1"/>
  <c r="GN111" i="1"/>
  <c r="GM111" i="1"/>
  <c r="GL111" i="1"/>
  <c r="GN110" i="1"/>
  <c r="GM110" i="1"/>
  <c r="GL110" i="1"/>
  <c r="GN109" i="1"/>
  <c r="GM109" i="1"/>
  <c r="GL109" i="1"/>
  <c r="GN108" i="1"/>
  <c r="GM108" i="1"/>
  <c r="GL108" i="1"/>
  <c r="GN107" i="1"/>
  <c r="GM107" i="1"/>
  <c r="GL107" i="1"/>
  <c r="GN106" i="1"/>
  <c r="GM106" i="1"/>
  <c r="GL106" i="1"/>
  <c r="GN105" i="1"/>
  <c r="GM105" i="1"/>
  <c r="GL105" i="1"/>
  <c r="GN104" i="1"/>
  <c r="GM104" i="1"/>
  <c r="GL104" i="1"/>
  <c r="GN103" i="1"/>
  <c r="GM103" i="1"/>
  <c r="GL103" i="1"/>
  <c r="GN102" i="1"/>
  <c r="GM102" i="1"/>
  <c r="GL102" i="1"/>
  <c r="GN101" i="1"/>
  <c r="GM101" i="1"/>
  <c r="GL101" i="1"/>
  <c r="GN100" i="1"/>
  <c r="GM100" i="1"/>
  <c r="GL100" i="1"/>
  <c r="GN99" i="1"/>
  <c r="GM99" i="1"/>
  <c r="GL99" i="1"/>
  <c r="GN98" i="1"/>
  <c r="GM98" i="1"/>
  <c r="GL98" i="1"/>
  <c r="GN97" i="1"/>
  <c r="GM97" i="1"/>
  <c r="GL97" i="1"/>
  <c r="GN96" i="1"/>
  <c r="GM96" i="1"/>
  <c r="GL96" i="1"/>
  <c r="GN95" i="1"/>
  <c r="GM95" i="1"/>
  <c r="GL95" i="1"/>
  <c r="GN94" i="1"/>
  <c r="GM94" i="1"/>
  <c r="GL94" i="1"/>
  <c r="GN93" i="1"/>
  <c r="GM93" i="1"/>
  <c r="GL93" i="1"/>
  <c r="GN92" i="1"/>
  <c r="GM92" i="1"/>
  <c r="GL92" i="1"/>
  <c r="GN91" i="1"/>
  <c r="GM91" i="1"/>
  <c r="GL91" i="1"/>
  <c r="GN90" i="1"/>
  <c r="GM90" i="1"/>
  <c r="GL90" i="1"/>
  <c r="GN89" i="1"/>
  <c r="GM89" i="1"/>
  <c r="GL89" i="1"/>
  <c r="GN88" i="1"/>
  <c r="GM88" i="1"/>
  <c r="GL88" i="1"/>
  <c r="GN87" i="1"/>
  <c r="GM87" i="1"/>
  <c r="GL87" i="1"/>
  <c r="GN86" i="1"/>
  <c r="GM86" i="1"/>
  <c r="GL86" i="1"/>
  <c r="GN85" i="1"/>
  <c r="GM85" i="1"/>
  <c r="GL85" i="1"/>
  <c r="GN84" i="1"/>
  <c r="GM84" i="1"/>
  <c r="GL84" i="1"/>
  <c r="GN83" i="1"/>
  <c r="GM83" i="1"/>
  <c r="GL83" i="1"/>
  <c r="GN82" i="1"/>
  <c r="GM82" i="1"/>
  <c r="GL82" i="1"/>
  <c r="GN81" i="1"/>
  <c r="GM81" i="1"/>
  <c r="GL81" i="1"/>
  <c r="GN80" i="1"/>
  <c r="GM80" i="1"/>
  <c r="GL80" i="1"/>
  <c r="GN79" i="1"/>
  <c r="GM79" i="1"/>
  <c r="GL79" i="1"/>
  <c r="GN78" i="1"/>
  <c r="GM78" i="1"/>
  <c r="GL78" i="1"/>
  <c r="GN77" i="1"/>
  <c r="GM77" i="1"/>
  <c r="GL77" i="1"/>
  <c r="GN76" i="1"/>
  <c r="GM76" i="1"/>
  <c r="GL76" i="1"/>
  <c r="GN75" i="1"/>
  <c r="GM75" i="1"/>
  <c r="GL75" i="1"/>
  <c r="GN74" i="1"/>
  <c r="GM74" i="1"/>
  <c r="GL74" i="1"/>
  <c r="GN73" i="1"/>
  <c r="GM73" i="1"/>
  <c r="GL73" i="1"/>
  <c r="GN72" i="1"/>
  <c r="GM72" i="1"/>
  <c r="GL72" i="1"/>
  <c r="GN71" i="1"/>
  <c r="GM71" i="1"/>
  <c r="GL71" i="1"/>
  <c r="GN70" i="1"/>
  <c r="GM70" i="1"/>
  <c r="GL70" i="1"/>
  <c r="GN69" i="1"/>
  <c r="GM69" i="1"/>
  <c r="GL69" i="1"/>
  <c r="GN68" i="1"/>
  <c r="GM68" i="1"/>
  <c r="GL68" i="1"/>
  <c r="GN67" i="1"/>
  <c r="GM67" i="1"/>
  <c r="GL67" i="1"/>
  <c r="GN66" i="1"/>
  <c r="GM66" i="1"/>
  <c r="GL66" i="1"/>
  <c r="GN65" i="1"/>
  <c r="GM65" i="1"/>
  <c r="GL65" i="1"/>
  <c r="GN64" i="1"/>
  <c r="GM64" i="1"/>
  <c r="GL64" i="1"/>
  <c r="GN63" i="1"/>
  <c r="GM63" i="1"/>
  <c r="GL63" i="1"/>
  <c r="GN62" i="1"/>
  <c r="GM62" i="1"/>
  <c r="GL62" i="1"/>
  <c r="GN61" i="1"/>
  <c r="GM61" i="1"/>
  <c r="GL61" i="1"/>
  <c r="GN60" i="1"/>
  <c r="GM60" i="1"/>
  <c r="GL60" i="1"/>
  <c r="GN59" i="1"/>
  <c r="GM59" i="1"/>
  <c r="GL59" i="1"/>
  <c r="GN58" i="1"/>
  <c r="GM58" i="1"/>
  <c r="GL58" i="1"/>
  <c r="GN57" i="1"/>
  <c r="GM57" i="1"/>
  <c r="GL57" i="1"/>
  <c r="GN56" i="1"/>
  <c r="GM56" i="1"/>
  <c r="GL56" i="1"/>
  <c r="GN55" i="1"/>
  <c r="GM55" i="1"/>
  <c r="GL55" i="1"/>
  <c r="GN54" i="1"/>
  <c r="GM54" i="1"/>
  <c r="GL54" i="1"/>
  <c r="GN53" i="1"/>
  <c r="GM53" i="1"/>
  <c r="GL53" i="1"/>
  <c r="GN52" i="1"/>
  <c r="GM52" i="1"/>
  <c r="GL52" i="1"/>
  <c r="GN51" i="1"/>
  <c r="GM51" i="1"/>
  <c r="GL51" i="1"/>
  <c r="GN50" i="1"/>
  <c r="GM50" i="1"/>
  <c r="GL50" i="1"/>
  <c r="GN49" i="1"/>
  <c r="GM49" i="1"/>
  <c r="GL49" i="1"/>
  <c r="GN48" i="1"/>
  <c r="GM48" i="1"/>
  <c r="GL48" i="1"/>
  <c r="GN47" i="1"/>
  <c r="GM47" i="1"/>
  <c r="GL47" i="1"/>
  <c r="GN46" i="1"/>
  <c r="GM46" i="1"/>
  <c r="GL46" i="1"/>
  <c r="GN45" i="1"/>
  <c r="GM45" i="1"/>
  <c r="GL45" i="1"/>
  <c r="GN44" i="1"/>
  <c r="GM44" i="1"/>
  <c r="GL44" i="1"/>
  <c r="GN43" i="1"/>
  <c r="GM43" i="1"/>
  <c r="GL43" i="1"/>
  <c r="GN42" i="1"/>
  <c r="GM42" i="1"/>
  <c r="GL42" i="1"/>
  <c r="GN41" i="1"/>
  <c r="GM41" i="1"/>
  <c r="GL41" i="1"/>
  <c r="GN40" i="1"/>
  <c r="GM40" i="1"/>
  <c r="GL40" i="1"/>
  <c r="GN39" i="1"/>
  <c r="GM39" i="1"/>
  <c r="GL39" i="1"/>
  <c r="GN38" i="1"/>
  <c r="GM38" i="1"/>
  <c r="GL38" i="1"/>
  <c r="GN37" i="1"/>
  <c r="GM37" i="1"/>
  <c r="GL37" i="1"/>
  <c r="GN36" i="1"/>
  <c r="GM36" i="1"/>
  <c r="GL36" i="1"/>
  <c r="GN35" i="1"/>
  <c r="GM35" i="1"/>
  <c r="GL35" i="1"/>
  <c r="GN34" i="1"/>
  <c r="GM34" i="1"/>
  <c r="GL34" i="1"/>
  <c r="GN33" i="1"/>
  <c r="GM33" i="1"/>
  <c r="GL33" i="1"/>
  <c r="GN32" i="1"/>
  <c r="GM32" i="1"/>
  <c r="GL32" i="1"/>
  <c r="GN31" i="1"/>
  <c r="GM31" i="1"/>
  <c r="GL31" i="1"/>
  <c r="GN30" i="1"/>
  <c r="GM30" i="1"/>
  <c r="GL30" i="1"/>
  <c r="GN29" i="1"/>
  <c r="GM29" i="1"/>
  <c r="GL29" i="1"/>
  <c r="GN28" i="1"/>
  <c r="GM28" i="1"/>
  <c r="GL28" i="1"/>
  <c r="GN27" i="1"/>
  <c r="GM27" i="1"/>
  <c r="GL27" i="1"/>
  <c r="GN26" i="1"/>
  <c r="GM26" i="1"/>
  <c r="GL26" i="1"/>
  <c r="GN25" i="1"/>
  <c r="GM25" i="1"/>
  <c r="GL25" i="1"/>
  <c r="GN24" i="1"/>
  <c r="GM24" i="1"/>
  <c r="GL24" i="1"/>
  <c r="GN23" i="1"/>
  <c r="GM23" i="1"/>
  <c r="GL23" i="1"/>
  <c r="GN22" i="1"/>
  <c r="GM22" i="1"/>
  <c r="GL22" i="1"/>
  <c r="GN21" i="1"/>
  <c r="GM21" i="1"/>
  <c r="GL21" i="1"/>
  <c r="GN20" i="1"/>
  <c r="GM20" i="1"/>
  <c r="GL20" i="1"/>
  <c r="GN19" i="1"/>
  <c r="GM19" i="1"/>
  <c r="GL19" i="1"/>
  <c r="GN18" i="1"/>
  <c r="GM18" i="1"/>
  <c r="GL18" i="1"/>
  <c r="GN17" i="1"/>
  <c r="GM17" i="1"/>
  <c r="GL17" i="1"/>
  <c r="GN16" i="1"/>
  <c r="GM16" i="1"/>
  <c r="GL16" i="1"/>
  <c r="GN15" i="1"/>
  <c r="GM15" i="1"/>
  <c r="GL15" i="1"/>
  <c r="GN14" i="1"/>
  <c r="GM14" i="1"/>
  <c r="GL14" i="1"/>
  <c r="GN13" i="1"/>
  <c r="GM13" i="1"/>
  <c r="GL13" i="1"/>
  <c r="GN12" i="1"/>
  <c r="GM12" i="1"/>
  <c r="GL12" i="1"/>
  <c r="GN11" i="1"/>
  <c r="GM11" i="1"/>
  <c r="GL11" i="1"/>
  <c r="GN10" i="1"/>
  <c r="GM10" i="1"/>
  <c r="GL10" i="1"/>
  <c r="GN9" i="1"/>
  <c r="GM9" i="1"/>
  <c r="GL9" i="1"/>
  <c r="GN8" i="1"/>
  <c r="GM8" i="1"/>
  <c r="GL8" i="1"/>
  <c r="GN7" i="1"/>
  <c r="GM7" i="1"/>
  <c r="GL7" i="1"/>
  <c r="GN6" i="1"/>
  <c r="GM6" i="1"/>
  <c r="GL6" i="1"/>
  <c r="GN5" i="1"/>
  <c r="GM5" i="1"/>
  <c r="GL5" i="1"/>
  <c r="GN4" i="1"/>
  <c r="GM4" i="1"/>
  <c r="GL4" i="1"/>
  <c r="GN3" i="1"/>
  <c r="GM3" i="1"/>
  <c r="GL3" i="1"/>
  <c r="GI4" i="1"/>
  <c r="GJ4" i="1"/>
  <c r="GK4" i="1"/>
  <c r="GI5" i="1"/>
  <c r="GJ5" i="1"/>
  <c r="GK5" i="1"/>
  <c r="GI6" i="1"/>
  <c r="GJ6" i="1"/>
  <c r="GK6" i="1"/>
  <c r="GI7" i="1"/>
  <c r="GJ7" i="1"/>
  <c r="GK7" i="1"/>
  <c r="GI8" i="1"/>
  <c r="GJ8" i="1"/>
  <c r="GK8" i="1"/>
  <c r="GI9" i="1"/>
  <c r="GJ9" i="1"/>
  <c r="GK9" i="1"/>
  <c r="GI10" i="1"/>
  <c r="GJ10" i="1"/>
  <c r="GK10" i="1"/>
  <c r="GI11" i="1"/>
  <c r="GJ11" i="1"/>
  <c r="GK11" i="1"/>
  <c r="GI12" i="1"/>
  <c r="GJ12" i="1"/>
  <c r="GK12" i="1"/>
  <c r="GI13" i="1"/>
  <c r="GJ13" i="1"/>
  <c r="GK13" i="1"/>
  <c r="GI14" i="1"/>
  <c r="GJ14" i="1"/>
  <c r="GK14" i="1"/>
  <c r="GI15" i="1"/>
  <c r="GJ15" i="1"/>
  <c r="GK15" i="1"/>
  <c r="GI16" i="1"/>
  <c r="GJ16" i="1"/>
  <c r="GK16" i="1"/>
  <c r="GI17" i="1"/>
  <c r="GJ17" i="1"/>
  <c r="GK17" i="1"/>
  <c r="GI18" i="1"/>
  <c r="GJ18" i="1"/>
  <c r="GK18" i="1"/>
  <c r="GI19" i="1"/>
  <c r="GJ19" i="1"/>
  <c r="GK19" i="1"/>
  <c r="GI20" i="1"/>
  <c r="GJ20" i="1"/>
  <c r="GK20" i="1"/>
  <c r="GI21" i="1"/>
  <c r="GJ21" i="1"/>
  <c r="GK21" i="1"/>
  <c r="GI22" i="1"/>
  <c r="GJ22" i="1"/>
  <c r="GK22" i="1"/>
  <c r="GI23" i="1"/>
  <c r="GJ23" i="1"/>
  <c r="GK23" i="1"/>
  <c r="GI24" i="1"/>
  <c r="GJ24" i="1"/>
  <c r="GK24" i="1"/>
  <c r="GI25" i="1"/>
  <c r="GJ25" i="1"/>
  <c r="GK25" i="1"/>
  <c r="GI26" i="1"/>
  <c r="GJ26" i="1"/>
  <c r="GK26" i="1"/>
  <c r="GI27" i="1"/>
  <c r="GJ27" i="1"/>
  <c r="GK27" i="1"/>
  <c r="GI28" i="1"/>
  <c r="GJ28" i="1"/>
  <c r="GK28" i="1"/>
  <c r="GI29" i="1"/>
  <c r="GJ29" i="1"/>
  <c r="GK29" i="1"/>
  <c r="GI30" i="1"/>
  <c r="GJ30" i="1"/>
  <c r="GK30" i="1"/>
  <c r="GI31" i="1"/>
  <c r="GJ31" i="1"/>
  <c r="GK31" i="1"/>
  <c r="GI32" i="1"/>
  <c r="GJ32" i="1"/>
  <c r="GK32" i="1"/>
  <c r="GI33" i="1"/>
  <c r="GJ33" i="1"/>
  <c r="GK33" i="1"/>
  <c r="GI34" i="1"/>
  <c r="GJ34" i="1"/>
  <c r="GK34" i="1"/>
  <c r="GI35" i="1"/>
  <c r="GJ35" i="1"/>
  <c r="GK35" i="1"/>
  <c r="GI36" i="1"/>
  <c r="GJ36" i="1"/>
  <c r="GK36" i="1"/>
  <c r="GI37" i="1"/>
  <c r="GJ37" i="1"/>
  <c r="GK37" i="1"/>
  <c r="GI38" i="1"/>
  <c r="GJ38" i="1"/>
  <c r="GK38" i="1"/>
  <c r="GI39" i="1"/>
  <c r="GJ39" i="1"/>
  <c r="GK39" i="1"/>
  <c r="GI40" i="1"/>
  <c r="GJ40" i="1"/>
  <c r="GK40" i="1"/>
  <c r="GI41" i="1"/>
  <c r="GJ41" i="1"/>
  <c r="GK41" i="1"/>
  <c r="GI42" i="1"/>
  <c r="GJ42" i="1"/>
  <c r="GK42" i="1"/>
  <c r="GI43" i="1"/>
  <c r="GJ43" i="1"/>
  <c r="GK43" i="1"/>
  <c r="GI44" i="1"/>
  <c r="GJ44" i="1"/>
  <c r="GK44" i="1"/>
  <c r="GI45" i="1"/>
  <c r="GJ45" i="1"/>
  <c r="GK45" i="1"/>
  <c r="GI46" i="1"/>
  <c r="GJ46" i="1"/>
  <c r="GK46" i="1"/>
  <c r="GI47" i="1"/>
  <c r="GJ47" i="1"/>
  <c r="GK47" i="1"/>
  <c r="GI48" i="1"/>
  <c r="GJ48" i="1"/>
  <c r="GK48" i="1"/>
  <c r="GI49" i="1"/>
  <c r="GJ49" i="1"/>
  <c r="GK49" i="1"/>
  <c r="GI50" i="1"/>
  <c r="GJ50" i="1"/>
  <c r="GK50" i="1"/>
  <c r="GI51" i="1"/>
  <c r="GJ51" i="1"/>
  <c r="GK51" i="1"/>
  <c r="GI52" i="1"/>
  <c r="GJ52" i="1"/>
  <c r="GK52" i="1"/>
  <c r="GI53" i="1"/>
  <c r="GJ53" i="1"/>
  <c r="GK53" i="1"/>
  <c r="GI54" i="1"/>
  <c r="GJ54" i="1"/>
  <c r="GK54" i="1"/>
  <c r="GI55" i="1"/>
  <c r="GJ55" i="1"/>
  <c r="GK55" i="1"/>
  <c r="GI56" i="1"/>
  <c r="GJ56" i="1"/>
  <c r="GK56" i="1"/>
  <c r="GI57" i="1"/>
  <c r="GJ57" i="1"/>
  <c r="GK57" i="1"/>
  <c r="GI58" i="1"/>
  <c r="GJ58" i="1"/>
  <c r="GK58" i="1"/>
  <c r="GI59" i="1"/>
  <c r="GJ59" i="1"/>
  <c r="GK59" i="1"/>
  <c r="GI60" i="1"/>
  <c r="GJ60" i="1"/>
  <c r="GK60" i="1"/>
  <c r="GI61" i="1"/>
  <c r="GJ61" i="1"/>
  <c r="GK61" i="1"/>
  <c r="GI62" i="1"/>
  <c r="GJ62" i="1"/>
  <c r="GK62" i="1"/>
  <c r="GI63" i="1"/>
  <c r="GJ63" i="1"/>
  <c r="GK63" i="1"/>
  <c r="GI64" i="1"/>
  <c r="GJ64" i="1"/>
  <c r="GK64" i="1"/>
  <c r="GI65" i="1"/>
  <c r="GJ65" i="1"/>
  <c r="GK65" i="1"/>
  <c r="GI66" i="1"/>
  <c r="GJ66" i="1"/>
  <c r="GK66" i="1"/>
  <c r="GI67" i="1"/>
  <c r="GJ67" i="1"/>
  <c r="GK67" i="1"/>
  <c r="GI68" i="1"/>
  <c r="GJ68" i="1"/>
  <c r="GK68" i="1"/>
  <c r="GI69" i="1"/>
  <c r="GJ69" i="1"/>
  <c r="GK69" i="1"/>
  <c r="GI70" i="1"/>
  <c r="GJ70" i="1"/>
  <c r="GK70" i="1"/>
  <c r="GI71" i="1"/>
  <c r="GJ71" i="1"/>
  <c r="GK71" i="1"/>
  <c r="GI72" i="1"/>
  <c r="GJ72" i="1"/>
  <c r="GK72" i="1"/>
  <c r="GI73" i="1"/>
  <c r="GJ73" i="1"/>
  <c r="GK73" i="1"/>
  <c r="GI74" i="1"/>
  <c r="GJ74" i="1"/>
  <c r="GK74" i="1"/>
  <c r="GI75" i="1"/>
  <c r="GJ75" i="1"/>
  <c r="GK75" i="1"/>
  <c r="GI76" i="1"/>
  <c r="GJ76" i="1"/>
  <c r="GK76" i="1"/>
  <c r="GI77" i="1"/>
  <c r="GJ77" i="1"/>
  <c r="GK77" i="1"/>
  <c r="GI78" i="1"/>
  <c r="GJ78" i="1"/>
  <c r="GK78" i="1"/>
  <c r="GI79" i="1"/>
  <c r="GJ79" i="1"/>
  <c r="GK79" i="1"/>
  <c r="GI80" i="1"/>
  <c r="GJ80" i="1"/>
  <c r="GK80" i="1"/>
  <c r="GI81" i="1"/>
  <c r="GJ81" i="1"/>
  <c r="GK81" i="1"/>
  <c r="GI82" i="1"/>
  <c r="GJ82" i="1"/>
  <c r="GK82" i="1"/>
  <c r="GI83" i="1"/>
  <c r="GJ83" i="1"/>
  <c r="GK83" i="1"/>
  <c r="GI84" i="1"/>
  <c r="GJ84" i="1"/>
  <c r="GK84" i="1"/>
  <c r="GI85" i="1"/>
  <c r="GJ85" i="1"/>
  <c r="GK85" i="1"/>
  <c r="GI86" i="1"/>
  <c r="GJ86" i="1"/>
  <c r="GK86" i="1"/>
  <c r="GI87" i="1"/>
  <c r="GJ87" i="1"/>
  <c r="GK87" i="1"/>
  <c r="GI88" i="1"/>
  <c r="GJ88" i="1"/>
  <c r="GK88" i="1"/>
  <c r="GI89" i="1"/>
  <c r="GJ89" i="1"/>
  <c r="GK89" i="1"/>
  <c r="GI90" i="1"/>
  <c r="GJ90" i="1"/>
  <c r="GK90" i="1"/>
  <c r="GI91" i="1"/>
  <c r="GJ91" i="1"/>
  <c r="GK91" i="1"/>
  <c r="GI92" i="1"/>
  <c r="GJ92" i="1"/>
  <c r="GK92" i="1"/>
  <c r="GI93" i="1"/>
  <c r="GJ93" i="1"/>
  <c r="GK93" i="1"/>
  <c r="GI94" i="1"/>
  <c r="GJ94" i="1"/>
  <c r="GK94" i="1"/>
  <c r="GI95" i="1"/>
  <c r="GJ95" i="1"/>
  <c r="GK95" i="1"/>
  <c r="GI96" i="1"/>
  <c r="GJ96" i="1"/>
  <c r="GK96" i="1"/>
  <c r="GI97" i="1"/>
  <c r="GJ97" i="1"/>
  <c r="GK97" i="1"/>
  <c r="GI98" i="1"/>
  <c r="GJ98" i="1"/>
  <c r="GK98" i="1"/>
  <c r="GI99" i="1"/>
  <c r="GJ99" i="1"/>
  <c r="GK99" i="1"/>
  <c r="GI100" i="1"/>
  <c r="GJ100" i="1"/>
  <c r="GK100" i="1"/>
  <c r="GI101" i="1"/>
  <c r="GJ101" i="1"/>
  <c r="GK101" i="1"/>
  <c r="GI102" i="1"/>
  <c r="GJ102" i="1"/>
  <c r="GK102" i="1"/>
  <c r="GI103" i="1"/>
  <c r="GJ103" i="1"/>
  <c r="GK103" i="1"/>
  <c r="GI104" i="1"/>
  <c r="GJ104" i="1"/>
  <c r="GK104" i="1"/>
  <c r="GI105" i="1"/>
  <c r="GJ105" i="1"/>
  <c r="GK105" i="1"/>
  <c r="GI106" i="1"/>
  <c r="GJ106" i="1"/>
  <c r="GK106" i="1"/>
  <c r="GI107" i="1"/>
  <c r="GJ107" i="1"/>
  <c r="GK107" i="1"/>
  <c r="GI108" i="1"/>
  <c r="GJ108" i="1"/>
  <c r="GK108" i="1"/>
  <c r="GI109" i="1"/>
  <c r="GJ109" i="1"/>
  <c r="GK109" i="1"/>
  <c r="GI110" i="1"/>
  <c r="GJ110" i="1"/>
  <c r="GK110" i="1"/>
  <c r="GI111" i="1"/>
  <c r="GJ111" i="1"/>
  <c r="GK111" i="1"/>
  <c r="GI112" i="1"/>
  <c r="GJ112" i="1"/>
  <c r="GK112" i="1"/>
  <c r="GI113" i="1"/>
  <c r="GJ113" i="1"/>
  <c r="GK113" i="1"/>
  <c r="GI114" i="1"/>
  <c r="GJ114" i="1"/>
  <c r="GK114" i="1"/>
  <c r="GI115" i="1"/>
  <c r="GJ115" i="1"/>
  <c r="GK115" i="1"/>
  <c r="GI116" i="1"/>
  <c r="GJ116" i="1"/>
  <c r="GK116" i="1"/>
  <c r="GI117" i="1"/>
  <c r="GJ117" i="1"/>
  <c r="GK117" i="1"/>
  <c r="GI118" i="1"/>
  <c r="GJ118" i="1"/>
  <c r="GK118" i="1"/>
  <c r="GI119" i="1"/>
  <c r="GJ119" i="1"/>
  <c r="GK119" i="1"/>
  <c r="GI120" i="1"/>
  <c r="GJ120" i="1"/>
  <c r="GK120" i="1"/>
  <c r="GI121" i="1"/>
  <c r="GJ121" i="1"/>
  <c r="GK121" i="1"/>
  <c r="GI122" i="1"/>
  <c r="GJ122" i="1"/>
  <c r="GK122" i="1"/>
  <c r="GI123" i="1"/>
  <c r="GJ123" i="1"/>
  <c r="GK123" i="1"/>
  <c r="GI124" i="1"/>
  <c r="GJ124" i="1"/>
  <c r="GK124" i="1"/>
  <c r="GI125" i="1"/>
  <c r="GJ125" i="1"/>
  <c r="GK125" i="1"/>
  <c r="GI126" i="1"/>
  <c r="GJ126" i="1"/>
  <c r="GK126" i="1"/>
  <c r="GI127" i="1"/>
  <c r="GJ127" i="1"/>
  <c r="GK127" i="1"/>
  <c r="GI128" i="1"/>
  <c r="GJ128" i="1"/>
  <c r="GK128" i="1"/>
  <c r="GI129" i="1"/>
  <c r="GJ129" i="1"/>
  <c r="GK129" i="1"/>
  <c r="GI130" i="1"/>
  <c r="GJ130" i="1"/>
  <c r="GK130" i="1"/>
  <c r="GI131" i="1"/>
  <c r="GJ131" i="1"/>
  <c r="GK131" i="1"/>
  <c r="GI132" i="1"/>
  <c r="GJ132" i="1"/>
  <c r="GK132" i="1"/>
  <c r="GI133" i="1"/>
  <c r="GJ133" i="1"/>
  <c r="GK133" i="1"/>
  <c r="GI134" i="1"/>
  <c r="GJ134" i="1"/>
  <c r="GK134" i="1"/>
  <c r="GI135" i="1"/>
  <c r="GJ135" i="1"/>
  <c r="GK135" i="1"/>
  <c r="GI136" i="1"/>
  <c r="GJ136" i="1"/>
  <c r="GK136" i="1"/>
  <c r="GI137" i="1"/>
  <c r="GJ137" i="1"/>
  <c r="GK137" i="1"/>
  <c r="GK3" i="1"/>
  <c r="GJ3" i="1"/>
  <c r="GI3" i="1"/>
  <c r="GF4" i="1"/>
  <c r="GG4" i="1"/>
  <c r="GH4" i="1"/>
  <c r="GF5" i="1"/>
  <c r="GG5" i="1"/>
  <c r="GH5" i="1"/>
  <c r="GF6" i="1"/>
  <c r="GG6" i="1"/>
  <c r="GH6" i="1"/>
  <c r="GF7" i="1"/>
  <c r="GG7" i="1"/>
  <c r="GH7" i="1"/>
  <c r="GF8" i="1"/>
  <c r="GG8" i="1"/>
  <c r="GH8" i="1"/>
  <c r="GF9" i="1"/>
  <c r="GG9" i="1"/>
  <c r="GH9" i="1"/>
  <c r="GF10" i="1"/>
  <c r="GG10" i="1"/>
  <c r="GH10" i="1"/>
  <c r="GF11" i="1"/>
  <c r="GG11" i="1"/>
  <c r="GH11" i="1"/>
  <c r="GF12" i="1"/>
  <c r="GG12" i="1"/>
  <c r="GH12" i="1"/>
  <c r="GF13" i="1"/>
  <c r="GG13" i="1"/>
  <c r="GH13" i="1"/>
  <c r="GF14" i="1"/>
  <c r="GG14" i="1"/>
  <c r="GH14" i="1"/>
  <c r="GF15" i="1"/>
  <c r="GG15" i="1"/>
  <c r="GH15" i="1"/>
  <c r="GF16" i="1"/>
  <c r="GG16" i="1"/>
  <c r="GH16" i="1"/>
  <c r="GF17" i="1"/>
  <c r="GG17" i="1"/>
  <c r="GH17" i="1"/>
  <c r="GF18" i="1"/>
  <c r="GG18" i="1"/>
  <c r="GH18" i="1"/>
  <c r="GF19" i="1"/>
  <c r="GG19" i="1"/>
  <c r="GH19" i="1"/>
  <c r="GF20" i="1"/>
  <c r="GG20" i="1"/>
  <c r="GH20" i="1"/>
  <c r="GF21" i="1"/>
  <c r="GG21" i="1"/>
  <c r="GH21" i="1"/>
  <c r="GF22" i="1"/>
  <c r="GG22" i="1"/>
  <c r="GH22" i="1"/>
  <c r="GF23" i="1"/>
  <c r="GG23" i="1"/>
  <c r="GH23" i="1"/>
  <c r="GF24" i="1"/>
  <c r="GG24" i="1"/>
  <c r="GH24" i="1"/>
  <c r="GF25" i="1"/>
  <c r="GG25" i="1"/>
  <c r="GH25" i="1"/>
  <c r="GF26" i="1"/>
  <c r="GG26" i="1"/>
  <c r="GH26" i="1"/>
  <c r="GF27" i="1"/>
  <c r="GG27" i="1"/>
  <c r="GH27" i="1"/>
  <c r="GF28" i="1"/>
  <c r="GG28" i="1"/>
  <c r="GH28" i="1"/>
  <c r="GF29" i="1"/>
  <c r="GG29" i="1"/>
  <c r="GH29" i="1"/>
  <c r="GF30" i="1"/>
  <c r="GG30" i="1"/>
  <c r="GH30" i="1"/>
  <c r="GF31" i="1"/>
  <c r="GG31" i="1"/>
  <c r="GH31" i="1"/>
  <c r="GF32" i="1"/>
  <c r="GG32" i="1"/>
  <c r="GH32" i="1"/>
  <c r="GF33" i="1"/>
  <c r="GG33" i="1"/>
  <c r="GH33" i="1"/>
  <c r="GF34" i="1"/>
  <c r="GG34" i="1"/>
  <c r="GH34" i="1"/>
  <c r="GF35" i="1"/>
  <c r="GG35" i="1"/>
  <c r="GH35" i="1"/>
  <c r="GF36" i="1"/>
  <c r="GG36" i="1"/>
  <c r="GH36" i="1"/>
  <c r="GF37" i="1"/>
  <c r="GG37" i="1"/>
  <c r="GH37" i="1"/>
  <c r="GF38" i="1"/>
  <c r="GG38" i="1"/>
  <c r="GH38" i="1"/>
  <c r="GF39" i="1"/>
  <c r="GG39" i="1"/>
  <c r="GH39" i="1"/>
  <c r="GF40" i="1"/>
  <c r="GG40" i="1"/>
  <c r="GH40" i="1"/>
  <c r="GF41" i="1"/>
  <c r="GG41" i="1"/>
  <c r="GH41" i="1"/>
  <c r="GF42" i="1"/>
  <c r="GG42" i="1"/>
  <c r="GH42" i="1"/>
  <c r="GF43" i="1"/>
  <c r="GG43" i="1"/>
  <c r="GH43" i="1"/>
  <c r="GF44" i="1"/>
  <c r="GG44" i="1"/>
  <c r="GH44" i="1"/>
  <c r="GF45" i="1"/>
  <c r="GG45" i="1"/>
  <c r="GH45" i="1"/>
  <c r="GF46" i="1"/>
  <c r="GG46" i="1"/>
  <c r="GH46" i="1"/>
  <c r="GF47" i="1"/>
  <c r="GG47" i="1"/>
  <c r="GH47" i="1"/>
  <c r="GF48" i="1"/>
  <c r="GG48" i="1"/>
  <c r="GH48" i="1"/>
  <c r="GF49" i="1"/>
  <c r="GG49" i="1"/>
  <c r="GH49" i="1"/>
  <c r="GF50" i="1"/>
  <c r="GG50" i="1"/>
  <c r="GH50" i="1"/>
  <c r="GF51" i="1"/>
  <c r="GG51" i="1"/>
  <c r="GH51" i="1"/>
  <c r="GF52" i="1"/>
  <c r="GG52" i="1"/>
  <c r="GH52" i="1"/>
  <c r="GF53" i="1"/>
  <c r="GG53" i="1"/>
  <c r="GH53" i="1"/>
  <c r="GF54" i="1"/>
  <c r="GG54" i="1"/>
  <c r="GH54" i="1"/>
  <c r="GF55" i="1"/>
  <c r="GG55" i="1"/>
  <c r="GH55" i="1"/>
  <c r="GF56" i="1"/>
  <c r="GG56" i="1"/>
  <c r="GH56" i="1"/>
  <c r="GF57" i="1"/>
  <c r="GG57" i="1"/>
  <c r="GH57" i="1"/>
  <c r="GF58" i="1"/>
  <c r="GG58" i="1"/>
  <c r="GH58" i="1"/>
  <c r="GF59" i="1"/>
  <c r="GG59" i="1"/>
  <c r="GH59" i="1"/>
  <c r="GF60" i="1"/>
  <c r="GG60" i="1"/>
  <c r="GH60" i="1"/>
  <c r="GF61" i="1"/>
  <c r="GG61" i="1"/>
  <c r="GH61" i="1"/>
  <c r="GF62" i="1"/>
  <c r="GG62" i="1"/>
  <c r="GH62" i="1"/>
  <c r="GF63" i="1"/>
  <c r="GG63" i="1"/>
  <c r="GH63" i="1"/>
  <c r="GF64" i="1"/>
  <c r="GG64" i="1"/>
  <c r="GH64" i="1"/>
  <c r="GF65" i="1"/>
  <c r="GG65" i="1"/>
  <c r="GH65" i="1"/>
  <c r="GF66" i="1"/>
  <c r="GG66" i="1"/>
  <c r="GH66" i="1"/>
  <c r="GF67" i="1"/>
  <c r="GG67" i="1"/>
  <c r="GH67" i="1"/>
  <c r="GF68" i="1"/>
  <c r="GG68" i="1"/>
  <c r="GH68" i="1"/>
  <c r="GF69" i="1"/>
  <c r="GG69" i="1"/>
  <c r="GH69" i="1"/>
  <c r="GF70" i="1"/>
  <c r="GG70" i="1"/>
  <c r="GH70" i="1"/>
  <c r="GF71" i="1"/>
  <c r="GG71" i="1"/>
  <c r="GH71" i="1"/>
  <c r="GF72" i="1"/>
  <c r="GG72" i="1"/>
  <c r="GH72" i="1"/>
  <c r="GF73" i="1"/>
  <c r="GG73" i="1"/>
  <c r="GH73" i="1"/>
  <c r="GF74" i="1"/>
  <c r="GG74" i="1"/>
  <c r="GH74" i="1"/>
  <c r="GF75" i="1"/>
  <c r="GG75" i="1"/>
  <c r="GH75" i="1"/>
  <c r="GF76" i="1"/>
  <c r="GG76" i="1"/>
  <c r="GH76" i="1"/>
  <c r="GF77" i="1"/>
  <c r="GG77" i="1"/>
  <c r="GH77" i="1"/>
  <c r="GF78" i="1"/>
  <c r="GG78" i="1"/>
  <c r="GH78" i="1"/>
  <c r="GF79" i="1"/>
  <c r="GG79" i="1"/>
  <c r="GH79" i="1"/>
  <c r="GF80" i="1"/>
  <c r="GG80" i="1"/>
  <c r="GH80" i="1"/>
  <c r="GF81" i="1"/>
  <c r="GG81" i="1"/>
  <c r="GH81" i="1"/>
  <c r="GF82" i="1"/>
  <c r="GG82" i="1"/>
  <c r="GH82" i="1"/>
  <c r="GF83" i="1"/>
  <c r="GG83" i="1"/>
  <c r="GH83" i="1"/>
  <c r="GF84" i="1"/>
  <c r="GG84" i="1"/>
  <c r="GH84" i="1"/>
  <c r="GF85" i="1"/>
  <c r="GG85" i="1"/>
  <c r="GH85" i="1"/>
  <c r="GF86" i="1"/>
  <c r="GG86" i="1"/>
  <c r="GH86" i="1"/>
  <c r="GF87" i="1"/>
  <c r="GG87" i="1"/>
  <c r="GH87" i="1"/>
  <c r="GF88" i="1"/>
  <c r="GG88" i="1"/>
  <c r="GH88" i="1"/>
  <c r="GF89" i="1"/>
  <c r="GG89" i="1"/>
  <c r="GH89" i="1"/>
  <c r="GF90" i="1"/>
  <c r="GG90" i="1"/>
  <c r="GH90" i="1"/>
  <c r="GF91" i="1"/>
  <c r="GG91" i="1"/>
  <c r="GH91" i="1"/>
  <c r="GF92" i="1"/>
  <c r="GG92" i="1"/>
  <c r="GH92" i="1"/>
  <c r="GF93" i="1"/>
  <c r="GG93" i="1"/>
  <c r="GH93" i="1"/>
  <c r="GF94" i="1"/>
  <c r="GG94" i="1"/>
  <c r="GH94" i="1"/>
  <c r="GF95" i="1"/>
  <c r="GG95" i="1"/>
  <c r="GH95" i="1"/>
  <c r="GF96" i="1"/>
  <c r="GG96" i="1"/>
  <c r="GH96" i="1"/>
  <c r="GF97" i="1"/>
  <c r="GG97" i="1"/>
  <c r="GH97" i="1"/>
  <c r="GF98" i="1"/>
  <c r="GG98" i="1"/>
  <c r="GH98" i="1"/>
  <c r="GF99" i="1"/>
  <c r="GG99" i="1"/>
  <c r="GH99" i="1"/>
  <c r="GF100" i="1"/>
  <c r="GG100" i="1"/>
  <c r="GH100" i="1"/>
  <c r="GF101" i="1"/>
  <c r="GG101" i="1"/>
  <c r="GH101" i="1"/>
  <c r="GF102" i="1"/>
  <c r="GG102" i="1"/>
  <c r="GH102" i="1"/>
  <c r="GF103" i="1"/>
  <c r="GG103" i="1"/>
  <c r="GH103" i="1"/>
  <c r="GF104" i="1"/>
  <c r="GG104" i="1"/>
  <c r="GH104" i="1"/>
  <c r="GF105" i="1"/>
  <c r="GG105" i="1"/>
  <c r="GH105" i="1"/>
  <c r="GF106" i="1"/>
  <c r="GG106" i="1"/>
  <c r="GH106" i="1"/>
  <c r="GF107" i="1"/>
  <c r="GG107" i="1"/>
  <c r="GH107" i="1"/>
  <c r="GF108" i="1"/>
  <c r="GG108" i="1"/>
  <c r="GH108" i="1"/>
  <c r="GF109" i="1"/>
  <c r="GG109" i="1"/>
  <c r="GH109" i="1"/>
  <c r="GF110" i="1"/>
  <c r="GG110" i="1"/>
  <c r="GH110" i="1"/>
  <c r="GF111" i="1"/>
  <c r="GG111" i="1"/>
  <c r="GH111" i="1"/>
  <c r="GF112" i="1"/>
  <c r="GG112" i="1"/>
  <c r="GH112" i="1"/>
  <c r="GF113" i="1"/>
  <c r="GG113" i="1"/>
  <c r="GH113" i="1"/>
  <c r="GF114" i="1"/>
  <c r="GG114" i="1"/>
  <c r="GH114" i="1"/>
  <c r="GF115" i="1"/>
  <c r="GG115" i="1"/>
  <c r="GH115" i="1"/>
  <c r="GF116" i="1"/>
  <c r="GG116" i="1"/>
  <c r="GH116" i="1"/>
  <c r="GF117" i="1"/>
  <c r="GG117" i="1"/>
  <c r="GH117" i="1"/>
  <c r="GF118" i="1"/>
  <c r="GG118" i="1"/>
  <c r="GH118" i="1"/>
  <c r="GF119" i="1"/>
  <c r="GG119" i="1"/>
  <c r="GH119" i="1"/>
  <c r="GF120" i="1"/>
  <c r="GG120" i="1"/>
  <c r="GH120" i="1"/>
  <c r="GF121" i="1"/>
  <c r="GG121" i="1"/>
  <c r="GH121" i="1"/>
  <c r="GF122" i="1"/>
  <c r="GG122" i="1"/>
  <c r="GH122" i="1"/>
  <c r="GF123" i="1"/>
  <c r="GG123" i="1"/>
  <c r="GH123" i="1"/>
  <c r="GF124" i="1"/>
  <c r="GG124" i="1"/>
  <c r="GH124" i="1"/>
  <c r="GF125" i="1"/>
  <c r="GG125" i="1"/>
  <c r="GH125" i="1"/>
  <c r="GF126" i="1"/>
  <c r="GG126" i="1"/>
  <c r="GH126" i="1"/>
  <c r="GF127" i="1"/>
  <c r="GG127" i="1"/>
  <c r="GH127" i="1"/>
  <c r="GF128" i="1"/>
  <c r="GG128" i="1"/>
  <c r="GH128" i="1"/>
  <c r="GF129" i="1"/>
  <c r="GG129" i="1"/>
  <c r="GH129" i="1"/>
  <c r="GF130" i="1"/>
  <c r="GG130" i="1"/>
  <c r="GH130" i="1"/>
  <c r="GF131" i="1"/>
  <c r="GG131" i="1"/>
  <c r="GH131" i="1"/>
  <c r="GF132" i="1"/>
  <c r="GG132" i="1"/>
  <c r="GH132" i="1"/>
  <c r="GF133" i="1"/>
  <c r="GG133" i="1"/>
  <c r="GH133" i="1"/>
  <c r="GF134" i="1"/>
  <c r="GG134" i="1"/>
  <c r="GH134" i="1"/>
  <c r="GF135" i="1"/>
  <c r="GG135" i="1"/>
  <c r="GH135" i="1"/>
  <c r="GF136" i="1"/>
  <c r="GG136" i="1"/>
  <c r="GH136" i="1"/>
  <c r="GF137" i="1"/>
  <c r="GG137" i="1"/>
  <c r="GH137" i="1"/>
  <c r="GH3" i="1"/>
  <c r="GG3" i="1"/>
  <c r="GF3" i="1"/>
  <c r="GC4" i="1"/>
  <c r="GD4" i="1"/>
  <c r="GE4" i="1"/>
  <c r="GC5" i="1"/>
  <c r="GD5" i="1"/>
  <c r="GE5" i="1"/>
  <c r="GC6" i="1"/>
  <c r="GD6" i="1"/>
  <c r="GE6" i="1"/>
  <c r="GC7" i="1"/>
  <c r="GD7" i="1"/>
  <c r="GE7" i="1"/>
  <c r="GC8" i="1"/>
  <c r="GD8" i="1"/>
  <c r="GE8" i="1"/>
  <c r="GC9" i="1"/>
  <c r="GD9" i="1"/>
  <c r="GE9" i="1"/>
  <c r="GC10" i="1"/>
  <c r="GD10" i="1"/>
  <c r="GE10" i="1"/>
  <c r="GC11" i="1"/>
  <c r="GD11" i="1"/>
  <c r="GE11" i="1"/>
  <c r="GC12" i="1"/>
  <c r="GD12" i="1"/>
  <c r="GE12" i="1"/>
  <c r="GC13" i="1"/>
  <c r="GD13" i="1"/>
  <c r="GE13" i="1"/>
  <c r="GC14" i="1"/>
  <c r="GD14" i="1"/>
  <c r="GE14" i="1"/>
  <c r="GC15" i="1"/>
  <c r="GD15" i="1"/>
  <c r="GE15" i="1"/>
  <c r="GC16" i="1"/>
  <c r="GD16" i="1"/>
  <c r="GE16" i="1"/>
  <c r="GC17" i="1"/>
  <c r="GD17" i="1"/>
  <c r="GE17" i="1"/>
  <c r="GC18" i="1"/>
  <c r="GD18" i="1"/>
  <c r="GE18" i="1"/>
  <c r="GC19" i="1"/>
  <c r="GD19" i="1"/>
  <c r="GE19" i="1"/>
  <c r="GC20" i="1"/>
  <c r="GD20" i="1"/>
  <c r="GE20" i="1"/>
  <c r="GC21" i="1"/>
  <c r="GD21" i="1"/>
  <c r="GE21" i="1"/>
  <c r="GC22" i="1"/>
  <c r="GD22" i="1"/>
  <c r="GE22" i="1"/>
  <c r="GC23" i="1"/>
  <c r="GD23" i="1"/>
  <c r="GE23" i="1"/>
  <c r="GC24" i="1"/>
  <c r="GD24" i="1"/>
  <c r="GE24" i="1"/>
  <c r="GC25" i="1"/>
  <c r="GD25" i="1"/>
  <c r="GE25" i="1"/>
  <c r="GC26" i="1"/>
  <c r="GD26" i="1"/>
  <c r="GE26" i="1"/>
  <c r="GC27" i="1"/>
  <c r="GD27" i="1"/>
  <c r="GE27" i="1"/>
  <c r="GC28" i="1"/>
  <c r="GD28" i="1"/>
  <c r="GE28" i="1"/>
  <c r="GC29" i="1"/>
  <c r="GD29" i="1"/>
  <c r="GE29" i="1"/>
  <c r="GC30" i="1"/>
  <c r="GD30" i="1"/>
  <c r="GE30" i="1"/>
  <c r="GC31" i="1"/>
  <c r="GD31" i="1"/>
  <c r="GE31" i="1"/>
  <c r="GC32" i="1"/>
  <c r="GD32" i="1"/>
  <c r="GE32" i="1"/>
  <c r="GC33" i="1"/>
  <c r="GD33" i="1"/>
  <c r="GE33" i="1"/>
  <c r="GC34" i="1"/>
  <c r="GD34" i="1"/>
  <c r="GE34" i="1"/>
  <c r="GC35" i="1"/>
  <c r="GD35" i="1"/>
  <c r="GE35" i="1"/>
  <c r="GC36" i="1"/>
  <c r="GD36" i="1"/>
  <c r="GE36" i="1"/>
  <c r="GC37" i="1"/>
  <c r="GD37" i="1"/>
  <c r="GE37" i="1"/>
  <c r="GC38" i="1"/>
  <c r="GD38" i="1"/>
  <c r="GE38" i="1"/>
  <c r="GC39" i="1"/>
  <c r="GD39" i="1"/>
  <c r="GE39" i="1"/>
  <c r="GC40" i="1"/>
  <c r="GD40" i="1"/>
  <c r="GE40" i="1"/>
  <c r="GC41" i="1"/>
  <c r="GD41" i="1"/>
  <c r="GE41" i="1"/>
  <c r="GC42" i="1"/>
  <c r="GD42" i="1"/>
  <c r="GE42" i="1"/>
  <c r="GC43" i="1"/>
  <c r="GD43" i="1"/>
  <c r="GE43" i="1"/>
  <c r="GC44" i="1"/>
  <c r="GD44" i="1"/>
  <c r="GE44" i="1"/>
  <c r="GC45" i="1"/>
  <c r="GD45" i="1"/>
  <c r="GE45" i="1"/>
  <c r="GC46" i="1"/>
  <c r="GD46" i="1"/>
  <c r="GE46" i="1"/>
  <c r="GC47" i="1"/>
  <c r="GD47" i="1"/>
  <c r="GE47" i="1"/>
  <c r="GC48" i="1"/>
  <c r="GD48" i="1"/>
  <c r="GE48" i="1"/>
  <c r="GC49" i="1"/>
  <c r="GD49" i="1"/>
  <c r="GE49" i="1"/>
  <c r="GC50" i="1"/>
  <c r="GD50" i="1"/>
  <c r="GE50" i="1"/>
  <c r="GC51" i="1"/>
  <c r="GD51" i="1"/>
  <c r="GE51" i="1"/>
  <c r="GC52" i="1"/>
  <c r="GD52" i="1"/>
  <c r="GE52" i="1"/>
  <c r="GC53" i="1"/>
  <c r="GD53" i="1"/>
  <c r="GE53" i="1"/>
  <c r="GC54" i="1"/>
  <c r="GD54" i="1"/>
  <c r="GE54" i="1"/>
  <c r="GC55" i="1"/>
  <c r="GD55" i="1"/>
  <c r="GE55" i="1"/>
  <c r="GC56" i="1"/>
  <c r="GD56" i="1"/>
  <c r="GE56" i="1"/>
  <c r="GC57" i="1"/>
  <c r="GD57" i="1"/>
  <c r="GE57" i="1"/>
  <c r="GC58" i="1"/>
  <c r="GD58" i="1"/>
  <c r="GE58" i="1"/>
  <c r="GC59" i="1"/>
  <c r="GD59" i="1"/>
  <c r="GE59" i="1"/>
  <c r="GC60" i="1"/>
  <c r="GD60" i="1"/>
  <c r="GE60" i="1"/>
  <c r="GC61" i="1"/>
  <c r="GD61" i="1"/>
  <c r="GE61" i="1"/>
  <c r="GC62" i="1"/>
  <c r="GD62" i="1"/>
  <c r="GE62" i="1"/>
  <c r="GC63" i="1"/>
  <c r="GD63" i="1"/>
  <c r="GE63" i="1"/>
  <c r="GC64" i="1"/>
  <c r="GD64" i="1"/>
  <c r="GE64" i="1"/>
  <c r="GC65" i="1"/>
  <c r="GD65" i="1"/>
  <c r="GE65" i="1"/>
  <c r="GC66" i="1"/>
  <c r="GD66" i="1"/>
  <c r="GE66" i="1"/>
  <c r="GC67" i="1"/>
  <c r="GD67" i="1"/>
  <c r="GE67" i="1"/>
  <c r="GC68" i="1"/>
  <c r="GD68" i="1"/>
  <c r="GE68" i="1"/>
  <c r="GC69" i="1"/>
  <c r="GD69" i="1"/>
  <c r="GE69" i="1"/>
  <c r="GC70" i="1"/>
  <c r="GD70" i="1"/>
  <c r="GE70" i="1"/>
  <c r="GC71" i="1"/>
  <c r="GD71" i="1"/>
  <c r="GE71" i="1"/>
  <c r="GC72" i="1"/>
  <c r="GD72" i="1"/>
  <c r="GE72" i="1"/>
  <c r="GC73" i="1"/>
  <c r="GD73" i="1"/>
  <c r="GE73" i="1"/>
  <c r="GC74" i="1"/>
  <c r="GD74" i="1"/>
  <c r="GE74" i="1"/>
  <c r="GC75" i="1"/>
  <c r="GD75" i="1"/>
  <c r="GE75" i="1"/>
  <c r="GC76" i="1"/>
  <c r="GD76" i="1"/>
  <c r="GE76" i="1"/>
  <c r="GC77" i="1"/>
  <c r="GD77" i="1"/>
  <c r="GE77" i="1"/>
  <c r="GC78" i="1"/>
  <c r="GD78" i="1"/>
  <c r="GE78" i="1"/>
  <c r="GC79" i="1"/>
  <c r="GD79" i="1"/>
  <c r="GE79" i="1"/>
  <c r="GC80" i="1"/>
  <c r="GD80" i="1"/>
  <c r="GE80" i="1"/>
  <c r="GC81" i="1"/>
  <c r="GD81" i="1"/>
  <c r="GE81" i="1"/>
  <c r="GC82" i="1"/>
  <c r="GD82" i="1"/>
  <c r="GE82" i="1"/>
  <c r="GC83" i="1"/>
  <c r="GD83" i="1"/>
  <c r="GE83" i="1"/>
  <c r="GC84" i="1"/>
  <c r="GD84" i="1"/>
  <c r="GE84" i="1"/>
  <c r="GC85" i="1"/>
  <c r="GD85" i="1"/>
  <c r="GE85" i="1"/>
  <c r="GC86" i="1"/>
  <c r="GD86" i="1"/>
  <c r="GE86" i="1"/>
  <c r="GC87" i="1"/>
  <c r="GD87" i="1"/>
  <c r="GE87" i="1"/>
  <c r="GC88" i="1"/>
  <c r="GD88" i="1"/>
  <c r="GE88" i="1"/>
  <c r="GC89" i="1"/>
  <c r="GD89" i="1"/>
  <c r="GE89" i="1"/>
  <c r="GC90" i="1"/>
  <c r="GD90" i="1"/>
  <c r="GE90" i="1"/>
  <c r="GC91" i="1"/>
  <c r="GD91" i="1"/>
  <c r="GE91" i="1"/>
  <c r="GC92" i="1"/>
  <c r="GD92" i="1"/>
  <c r="GE92" i="1"/>
  <c r="GC93" i="1"/>
  <c r="GD93" i="1"/>
  <c r="GE93" i="1"/>
  <c r="GC94" i="1"/>
  <c r="GD94" i="1"/>
  <c r="GE94" i="1"/>
  <c r="GC95" i="1"/>
  <c r="GD95" i="1"/>
  <c r="GE95" i="1"/>
  <c r="GC96" i="1"/>
  <c r="GD96" i="1"/>
  <c r="GE96" i="1"/>
  <c r="GC97" i="1"/>
  <c r="GD97" i="1"/>
  <c r="GE97" i="1"/>
  <c r="GC98" i="1"/>
  <c r="GD98" i="1"/>
  <c r="GE98" i="1"/>
  <c r="GC99" i="1"/>
  <c r="GD99" i="1"/>
  <c r="GE99" i="1"/>
  <c r="GC100" i="1"/>
  <c r="GD100" i="1"/>
  <c r="GE100" i="1"/>
  <c r="GC101" i="1"/>
  <c r="GD101" i="1"/>
  <c r="GE101" i="1"/>
  <c r="GC102" i="1"/>
  <c r="GD102" i="1"/>
  <c r="GE102" i="1"/>
  <c r="GC103" i="1"/>
  <c r="GD103" i="1"/>
  <c r="GE103" i="1"/>
  <c r="GC104" i="1"/>
  <c r="GD104" i="1"/>
  <c r="GE104" i="1"/>
  <c r="GC105" i="1"/>
  <c r="GD105" i="1"/>
  <c r="GE105" i="1"/>
  <c r="GC106" i="1"/>
  <c r="GD106" i="1"/>
  <c r="GE106" i="1"/>
  <c r="GC107" i="1"/>
  <c r="GD107" i="1"/>
  <c r="GE107" i="1"/>
  <c r="GC108" i="1"/>
  <c r="GD108" i="1"/>
  <c r="GE108" i="1"/>
  <c r="GC109" i="1"/>
  <c r="GD109" i="1"/>
  <c r="GE109" i="1"/>
  <c r="GC110" i="1"/>
  <c r="GD110" i="1"/>
  <c r="GE110" i="1"/>
  <c r="GC111" i="1"/>
  <c r="GD111" i="1"/>
  <c r="GE111" i="1"/>
  <c r="GC112" i="1"/>
  <c r="GD112" i="1"/>
  <c r="GE112" i="1"/>
  <c r="GC113" i="1"/>
  <c r="GD113" i="1"/>
  <c r="GE113" i="1"/>
  <c r="GC114" i="1"/>
  <c r="GD114" i="1"/>
  <c r="GE114" i="1"/>
  <c r="GC115" i="1"/>
  <c r="GD115" i="1"/>
  <c r="GE115" i="1"/>
  <c r="GC116" i="1"/>
  <c r="GD116" i="1"/>
  <c r="GE116" i="1"/>
  <c r="GC117" i="1"/>
  <c r="GD117" i="1"/>
  <c r="GE117" i="1"/>
  <c r="GC118" i="1"/>
  <c r="GD118" i="1"/>
  <c r="GE118" i="1"/>
  <c r="GC119" i="1"/>
  <c r="GD119" i="1"/>
  <c r="GE119" i="1"/>
  <c r="GC120" i="1"/>
  <c r="GD120" i="1"/>
  <c r="GE120" i="1"/>
  <c r="GC121" i="1"/>
  <c r="GD121" i="1"/>
  <c r="GE121" i="1"/>
  <c r="GC122" i="1"/>
  <c r="GD122" i="1"/>
  <c r="GE122" i="1"/>
  <c r="GC123" i="1"/>
  <c r="GD123" i="1"/>
  <c r="GE123" i="1"/>
  <c r="GC124" i="1"/>
  <c r="GD124" i="1"/>
  <c r="GE124" i="1"/>
  <c r="GC125" i="1"/>
  <c r="GD125" i="1"/>
  <c r="GE125" i="1"/>
  <c r="GC126" i="1"/>
  <c r="GD126" i="1"/>
  <c r="GE126" i="1"/>
  <c r="GC127" i="1"/>
  <c r="GD127" i="1"/>
  <c r="GE127" i="1"/>
  <c r="GC128" i="1"/>
  <c r="GD128" i="1"/>
  <c r="GE128" i="1"/>
  <c r="GC129" i="1"/>
  <c r="GD129" i="1"/>
  <c r="GE129" i="1"/>
  <c r="GC130" i="1"/>
  <c r="GD130" i="1"/>
  <c r="GE130" i="1"/>
  <c r="GC131" i="1"/>
  <c r="GD131" i="1"/>
  <c r="GE131" i="1"/>
  <c r="GC132" i="1"/>
  <c r="GD132" i="1"/>
  <c r="GE132" i="1"/>
  <c r="GC133" i="1"/>
  <c r="GD133" i="1"/>
  <c r="GE133" i="1"/>
  <c r="GC134" i="1"/>
  <c r="GD134" i="1"/>
  <c r="GE134" i="1"/>
  <c r="GC135" i="1"/>
  <c r="GD135" i="1"/>
  <c r="GE135" i="1"/>
  <c r="GC136" i="1"/>
  <c r="GD136" i="1"/>
  <c r="GE136" i="1"/>
  <c r="GC137" i="1"/>
  <c r="GD137" i="1"/>
  <c r="GE137" i="1"/>
  <c r="GE3" i="1"/>
  <c r="GD3" i="1"/>
  <c r="GC3" i="1"/>
  <c r="FZ4" i="1"/>
  <c r="GA4" i="1"/>
  <c r="GB4" i="1"/>
  <c r="FZ5" i="1"/>
  <c r="GA5" i="1"/>
  <c r="GB5" i="1"/>
  <c r="FZ6" i="1"/>
  <c r="GA6" i="1"/>
  <c r="GB6" i="1"/>
  <c r="FZ7" i="1"/>
  <c r="GA7" i="1"/>
  <c r="GB7" i="1"/>
  <c r="FZ8" i="1"/>
  <c r="GA8" i="1"/>
  <c r="GB8" i="1"/>
  <c r="FZ9" i="1"/>
  <c r="GA9" i="1"/>
  <c r="GB9" i="1"/>
  <c r="FZ10" i="1"/>
  <c r="GA10" i="1"/>
  <c r="GB10" i="1"/>
  <c r="FZ11" i="1"/>
  <c r="GA11" i="1"/>
  <c r="GB11" i="1"/>
  <c r="FZ12" i="1"/>
  <c r="GA12" i="1"/>
  <c r="GB12" i="1"/>
  <c r="FZ13" i="1"/>
  <c r="GA13" i="1"/>
  <c r="GB13" i="1"/>
  <c r="FZ14" i="1"/>
  <c r="GA14" i="1"/>
  <c r="GB14" i="1"/>
  <c r="FZ15" i="1"/>
  <c r="GA15" i="1"/>
  <c r="GB15" i="1"/>
  <c r="FZ16" i="1"/>
  <c r="GA16" i="1"/>
  <c r="GB16" i="1"/>
  <c r="FZ17" i="1"/>
  <c r="GA17" i="1"/>
  <c r="GB17" i="1"/>
  <c r="FZ18" i="1"/>
  <c r="GA18" i="1"/>
  <c r="GB18" i="1"/>
  <c r="FZ19" i="1"/>
  <c r="GA19" i="1"/>
  <c r="GB19" i="1"/>
  <c r="FZ20" i="1"/>
  <c r="GA20" i="1"/>
  <c r="GB20" i="1"/>
  <c r="FZ21" i="1"/>
  <c r="GA21" i="1"/>
  <c r="GB21" i="1"/>
  <c r="FZ22" i="1"/>
  <c r="GA22" i="1"/>
  <c r="GB22" i="1"/>
  <c r="FZ23" i="1"/>
  <c r="GA23" i="1"/>
  <c r="GB23" i="1"/>
  <c r="FZ24" i="1"/>
  <c r="GA24" i="1"/>
  <c r="GB24" i="1"/>
  <c r="FZ25" i="1"/>
  <c r="GA25" i="1"/>
  <c r="GB25" i="1"/>
  <c r="FZ26" i="1"/>
  <c r="GA26" i="1"/>
  <c r="GB26" i="1"/>
  <c r="FZ27" i="1"/>
  <c r="GA27" i="1"/>
  <c r="GB27" i="1"/>
  <c r="FZ28" i="1"/>
  <c r="GA28" i="1"/>
  <c r="GB28" i="1"/>
  <c r="FZ29" i="1"/>
  <c r="GA29" i="1"/>
  <c r="GB29" i="1"/>
  <c r="FZ30" i="1"/>
  <c r="GA30" i="1"/>
  <c r="GB30" i="1"/>
  <c r="FZ31" i="1"/>
  <c r="GA31" i="1"/>
  <c r="GB31" i="1"/>
  <c r="FZ32" i="1"/>
  <c r="GA32" i="1"/>
  <c r="GB32" i="1"/>
  <c r="FZ33" i="1"/>
  <c r="GA33" i="1"/>
  <c r="GB33" i="1"/>
  <c r="FZ34" i="1"/>
  <c r="GA34" i="1"/>
  <c r="GB34" i="1"/>
  <c r="FZ35" i="1"/>
  <c r="GA35" i="1"/>
  <c r="GB35" i="1"/>
  <c r="FZ36" i="1"/>
  <c r="GA36" i="1"/>
  <c r="GB36" i="1"/>
  <c r="FZ37" i="1"/>
  <c r="GA37" i="1"/>
  <c r="GB37" i="1"/>
  <c r="FZ38" i="1"/>
  <c r="GA38" i="1"/>
  <c r="GB38" i="1"/>
  <c r="FZ39" i="1"/>
  <c r="GA39" i="1"/>
  <c r="GB39" i="1"/>
  <c r="FZ40" i="1"/>
  <c r="GA40" i="1"/>
  <c r="GB40" i="1"/>
  <c r="FZ41" i="1"/>
  <c r="GA41" i="1"/>
  <c r="GB41" i="1"/>
  <c r="FZ42" i="1"/>
  <c r="GA42" i="1"/>
  <c r="GB42" i="1"/>
  <c r="FZ43" i="1"/>
  <c r="GA43" i="1"/>
  <c r="GB43" i="1"/>
  <c r="FZ44" i="1"/>
  <c r="GA44" i="1"/>
  <c r="GB44" i="1"/>
  <c r="FZ45" i="1"/>
  <c r="GA45" i="1"/>
  <c r="GB45" i="1"/>
  <c r="FZ46" i="1"/>
  <c r="GA46" i="1"/>
  <c r="GB46" i="1"/>
  <c r="FZ47" i="1"/>
  <c r="GA47" i="1"/>
  <c r="GB47" i="1"/>
  <c r="FZ48" i="1"/>
  <c r="GA48" i="1"/>
  <c r="GB48" i="1"/>
  <c r="FZ49" i="1"/>
  <c r="GA49" i="1"/>
  <c r="GB49" i="1"/>
  <c r="FZ50" i="1"/>
  <c r="GA50" i="1"/>
  <c r="GB50" i="1"/>
  <c r="FZ51" i="1"/>
  <c r="GA51" i="1"/>
  <c r="GB51" i="1"/>
  <c r="FZ52" i="1"/>
  <c r="GA52" i="1"/>
  <c r="GB52" i="1"/>
  <c r="FZ53" i="1"/>
  <c r="GA53" i="1"/>
  <c r="GB53" i="1"/>
  <c r="FZ54" i="1"/>
  <c r="GA54" i="1"/>
  <c r="GB54" i="1"/>
  <c r="FZ55" i="1"/>
  <c r="GA55" i="1"/>
  <c r="GB55" i="1"/>
  <c r="FZ56" i="1"/>
  <c r="GA56" i="1"/>
  <c r="GB56" i="1"/>
  <c r="FZ57" i="1"/>
  <c r="GA57" i="1"/>
  <c r="GB57" i="1"/>
  <c r="FZ58" i="1"/>
  <c r="GA58" i="1"/>
  <c r="GB58" i="1"/>
  <c r="FZ59" i="1"/>
  <c r="GA59" i="1"/>
  <c r="GB59" i="1"/>
  <c r="FZ60" i="1"/>
  <c r="GA60" i="1"/>
  <c r="GB60" i="1"/>
  <c r="FZ61" i="1"/>
  <c r="GA61" i="1"/>
  <c r="GB61" i="1"/>
  <c r="FZ62" i="1"/>
  <c r="GA62" i="1"/>
  <c r="GB62" i="1"/>
  <c r="FZ63" i="1"/>
  <c r="GA63" i="1"/>
  <c r="GB63" i="1"/>
  <c r="FZ64" i="1"/>
  <c r="GA64" i="1"/>
  <c r="GB64" i="1"/>
  <c r="FZ65" i="1"/>
  <c r="GA65" i="1"/>
  <c r="GB65" i="1"/>
  <c r="FZ66" i="1"/>
  <c r="GA66" i="1"/>
  <c r="GB66" i="1"/>
  <c r="FZ67" i="1"/>
  <c r="GA67" i="1"/>
  <c r="GB67" i="1"/>
  <c r="FZ68" i="1"/>
  <c r="GA68" i="1"/>
  <c r="GB68" i="1"/>
  <c r="FZ69" i="1"/>
  <c r="GA69" i="1"/>
  <c r="GB69" i="1"/>
  <c r="FZ70" i="1"/>
  <c r="GA70" i="1"/>
  <c r="GB70" i="1"/>
  <c r="FZ71" i="1"/>
  <c r="GA71" i="1"/>
  <c r="GB71" i="1"/>
  <c r="FZ72" i="1"/>
  <c r="GA72" i="1"/>
  <c r="GB72" i="1"/>
  <c r="FZ73" i="1"/>
  <c r="GA73" i="1"/>
  <c r="GB73" i="1"/>
  <c r="FZ74" i="1"/>
  <c r="GA74" i="1"/>
  <c r="GB74" i="1"/>
  <c r="FZ75" i="1"/>
  <c r="GA75" i="1"/>
  <c r="GB75" i="1"/>
  <c r="FZ76" i="1"/>
  <c r="GA76" i="1"/>
  <c r="GB76" i="1"/>
  <c r="FZ77" i="1"/>
  <c r="GA77" i="1"/>
  <c r="GB77" i="1"/>
  <c r="FZ78" i="1"/>
  <c r="GA78" i="1"/>
  <c r="GB78" i="1"/>
  <c r="FZ79" i="1"/>
  <c r="GA79" i="1"/>
  <c r="GB79" i="1"/>
  <c r="FZ80" i="1"/>
  <c r="GA80" i="1"/>
  <c r="GB80" i="1"/>
  <c r="FZ81" i="1"/>
  <c r="GA81" i="1"/>
  <c r="GB81" i="1"/>
  <c r="FZ82" i="1"/>
  <c r="GA82" i="1"/>
  <c r="GB82" i="1"/>
  <c r="FZ83" i="1"/>
  <c r="GA83" i="1"/>
  <c r="GB83" i="1"/>
  <c r="FZ84" i="1"/>
  <c r="GA84" i="1"/>
  <c r="GB84" i="1"/>
  <c r="FZ85" i="1"/>
  <c r="GA85" i="1"/>
  <c r="GB85" i="1"/>
  <c r="FZ86" i="1"/>
  <c r="GA86" i="1"/>
  <c r="GB86" i="1"/>
  <c r="FZ87" i="1"/>
  <c r="GA87" i="1"/>
  <c r="GB87" i="1"/>
  <c r="FZ88" i="1"/>
  <c r="GA88" i="1"/>
  <c r="GB88" i="1"/>
  <c r="FZ89" i="1"/>
  <c r="GA89" i="1"/>
  <c r="GB89" i="1"/>
  <c r="FZ90" i="1"/>
  <c r="GA90" i="1"/>
  <c r="GB90" i="1"/>
  <c r="FZ91" i="1"/>
  <c r="GA91" i="1"/>
  <c r="GB91" i="1"/>
  <c r="FZ92" i="1"/>
  <c r="GA92" i="1"/>
  <c r="GB92" i="1"/>
  <c r="FZ93" i="1"/>
  <c r="GA93" i="1"/>
  <c r="GB93" i="1"/>
  <c r="FZ94" i="1"/>
  <c r="GA94" i="1"/>
  <c r="GB94" i="1"/>
  <c r="FZ95" i="1"/>
  <c r="GA95" i="1"/>
  <c r="GB95" i="1"/>
  <c r="FZ96" i="1"/>
  <c r="GA96" i="1"/>
  <c r="GB96" i="1"/>
  <c r="FZ97" i="1"/>
  <c r="GA97" i="1"/>
  <c r="GB97" i="1"/>
  <c r="FZ98" i="1"/>
  <c r="GA98" i="1"/>
  <c r="GB98" i="1"/>
  <c r="FZ99" i="1"/>
  <c r="GA99" i="1"/>
  <c r="GB99" i="1"/>
  <c r="FZ100" i="1"/>
  <c r="GA100" i="1"/>
  <c r="GB100" i="1"/>
  <c r="FZ101" i="1"/>
  <c r="GA101" i="1"/>
  <c r="GB101" i="1"/>
  <c r="FZ102" i="1"/>
  <c r="GA102" i="1"/>
  <c r="GB102" i="1"/>
  <c r="FZ103" i="1"/>
  <c r="GA103" i="1"/>
  <c r="GB103" i="1"/>
  <c r="FZ104" i="1"/>
  <c r="GA104" i="1"/>
  <c r="GB104" i="1"/>
  <c r="FZ105" i="1"/>
  <c r="GA105" i="1"/>
  <c r="GB105" i="1"/>
  <c r="FZ106" i="1"/>
  <c r="GA106" i="1"/>
  <c r="GB106" i="1"/>
  <c r="FZ107" i="1"/>
  <c r="GA107" i="1"/>
  <c r="GB107" i="1"/>
  <c r="FZ108" i="1"/>
  <c r="GA108" i="1"/>
  <c r="GB108" i="1"/>
  <c r="FZ109" i="1"/>
  <c r="GA109" i="1"/>
  <c r="GB109" i="1"/>
  <c r="FZ110" i="1"/>
  <c r="GA110" i="1"/>
  <c r="GB110" i="1"/>
  <c r="FZ111" i="1"/>
  <c r="GA111" i="1"/>
  <c r="GB111" i="1"/>
  <c r="FZ112" i="1"/>
  <c r="GA112" i="1"/>
  <c r="GB112" i="1"/>
  <c r="FZ113" i="1"/>
  <c r="GA113" i="1"/>
  <c r="GB113" i="1"/>
  <c r="FZ114" i="1"/>
  <c r="GA114" i="1"/>
  <c r="GB114" i="1"/>
  <c r="FZ115" i="1"/>
  <c r="GA115" i="1"/>
  <c r="GB115" i="1"/>
  <c r="FZ116" i="1"/>
  <c r="GA116" i="1"/>
  <c r="GB116" i="1"/>
  <c r="FZ117" i="1"/>
  <c r="GA117" i="1"/>
  <c r="GB117" i="1"/>
  <c r="FZ118" i="1"/>
  <c r="GA118" i="1"/>
  <c r="GB118" i="1"/>
  <c r="FZ119" i="1"/>
  <c r="GA119" i="1"/>
  <c r="GB119" i="1"/>
  <c r="FZ120" i="1"/>
  <c r="GA120" i="1"/>
  <c r="GB120" i="1"/>
  <c r="FZ121" i="1"/>
  <c r="GA121" i="1"/>
  <c r="GB121" i="1"/>
  <c r="FZ122" i="1"/>
  <c r="GA122" i="1"/>
  <c r="GB122" i="1"/>
  <c r="FZ123" i="1"/>
  <c r="GA123" i="1"/>
  <c r="GB123" i="1"/>
  <c r="FZ124" i="1"/>
  <c r="GA124" i="1"/>
  <c r="GB124" i="1"/>
  <c r="FZ125" i="1"/>
  <c r="GA125" i="1"/>
  <c r="GB125" i="1"/>
  <c r="FZ126" i="1"/>
  <c r="GA126" i="1"/>
  <c r="GB126" i="1"/>
  <c r="FZ127" i="1"/>
  <c r="GA127" i="1"/>
  <c r="GB127" i="1"/>
  <c r="FZ128" i="1"/>
  <c r="GA128" i="1"/>
  <c r="GB128" i="1"/>
  <c r="FZ129" i="1"/>
  <c r="GA129" i="1"/>
  <c r="GB129" i="1"/>
  <c r="FZ130" i="1"/>
  <c r="GA130" i="1"/>
  <c r="GB130" i="1"/>
  <c r="FZ131" i="1"/>
  <c r="GA131" i="1"/>
  <c r="GB131" i="1"/>
  <c r="FZ132" i="1"/>
  <c r="GA132" i="1"/>
  <c r="GB132" i="1"/>
  <c r="FZ133" i="1"/>
  <c r="GA133" i="1"/>
  <c r="GB133" i="1"/>
  <c r="FZ134" i="1"/>
  <c r="GA134" i="1"/>
  <c r="GB134" i="1"/>
  <c r="FZ135" i="1"/>
  <c r="GA135" i="1"/>
  <c r="GB135" i="1"/>
  <c r="FZ136" i="1"/>
  <c r="GA136" i="1"/>
  <c r="GB136" i="1"/>
  <c r="FZ137" i="1"/>
  <c r="GA137" i="1"/>
  <c r="GB137" i="1"/>
  <c r="GB3" i="1"/>
  <c r="GA3" i="1"/>
  <c r="FZ3" i="1"/>
  <c r="FW4" i="1"/>
  <c r="FX4" i="1"/>
  <c r="FY4" i="1"/>
  <c r="FW5" i="1"/>
  <c r="FX5" i="1"/>
  <c r="FY5" i="1"/>
  <c r="FW6" i="1"/>
  <c r="FX6" i="1"/>
  <c r="FY6" i="1"/>
  <c r="FW7" i="1"/>
  <c r="FX7" i="1"/>
  <c r="FY7" i="1"/>
  <c r="FW8" i="1"/>
  <c r="FX8" i="1"/>
  <c r="FY8" i="1"/>
  <c r="FW9" i="1"/>
  <c r="FX9" i="1"/>
  <c r="FY9" i="1"/>
  <c r="FW10" i="1"/>
  <c r="FX10" i="1"/>
  <c r="FY10" i="1"/>
  <c r="FW11" i="1"/>
  <c r="FX11" i="1"/>
  <c r="FY11" i="1"/>
  <c r="FW12" i="1"/>
  <c r="FX12" i="1"/>
  <c r="FY12" i="1"/>
  <c r="FW13" i="1"/>
  <c r="FX13" i="1"/>
  <c r="FY13" i="1"/>
  <c r="FW14" i="1"/>
  <c r="FX14" i="1"/>
  <c r="FY14" i="1"/>
  <c r="FW15" i="1"/>
  <c r="FX15" i="1"/>
  <c r="FY15" i="1"/>
  <c r="FW16" i="1"/>
  <c r="FX16" i="1"/>
  <c r="FY16" i="1"/>
  <c r="FW17" i="1"/>
  <c r="FX17" i="1"/>
  <c r="FY17" i="1"/>
  <c r="FW18" i="1"/>
  <c r="FX18" i="1"/>
  <c r="FY18" i="1"/>
  <c r="FW19" i="1"/>
  <c r="FX19" i="1"/>
  <c r="FY19" i="1"/>
  <c r="FW20" i="1"/>
  <c r="FX20" i="1"/>
  <c r="FY20" i="1"/>
  <c r="FW21" i="1"/>
  <c r="FX21" i="1"/>
  <c r="FY21" i="1"/>
  <c r="FW22" i="1"/>
  <c r="FX22" i="1"/>
  <c r="FY22" i="1"/>
  <c r="FW23" i="1"/>
  <c r="FX23" i="1"/>
  <c r="FY23" i="1"/>
  <c r="FW24" i="1"/>
  <c r="FX24" i="1"/>
  <c r="FY24" i="1"/>
  <c r="FW25" i="1"/>
  <c r="FX25" i="1"/>
  <c r="FY25" i="1"/>
  <c r="FW26" i="1"/>
  <c r="FX26" i="1"/>
  <c r="FY26" i="1"/>
  <c r="FW27" i="1"/>
  <c r="FX27" i="1"/>
  <c r="FY27" i="1"/>
  <c r="FW28" i="1"/>
  <c r="FX28" i="1"/>
  <c r="FY28" i="1"/>
  <c r="FW29" i="1"/>
  <c r="FX29" i="1"/>
  <c r="FY29" i="1"/>
  <c r="FW30" i="1"/>
  <c r="FX30" i="1"/>
  <c r="FY30" i="1"/>
  <c r="FW31" i="1"/>
  <c r="FX31" i="1"/>
  <c r="FY31" i="1"/>
  <c r="FW32" i="1"/>
  <c r="FX32" i="1"/>
  <c r="FY32" i="1"/>
  <c r="FW33" i="1"/>
  <c r="FX33" i="1"/>
  <c r="FY33" i="1"/>
  <c r="FW34" i="1"/>
  <c r="FX34" i="1"/>
  <c r="FY34" i="1"/>
  <c r="FW35" i="1"/>
  <c r="FX35" i="1"/>
  <c r="FY35" i="1"/>
  <c r="FW36" i="1"/>
  <c r="FX36" i="1"/>
  <c r="FY36" i="1"/>
  <c r="FW37" i="1"/>
  <c r="FX37" i="1"/>
  <c r="FY37" i="1"/>
  <c r="FW38" i="1"/>
  <c r="FX38" i="1"/>
  <c r="FY38" i="1"/>
  <c r="FW39" i="1"/>
  <c r="FX39" i="1"/>
  <c r="FY39" i="1"/>
  <c r="FW40" i="1"/>
  <c r="FX40" i="1"/>
  <c r="FY40" i="1"/>
  <c r="FW41" i="1"/>
  <c r="FX41" i="1"/>
  <c r="FY41" i="1"/>
  <c r="FW42" i="1"/>
  <c r="FX42" i="1"/>
  <c r="FY42" i="1"/>
  <c r="FW43" i="1"/>
  <c r="FX43" i="1"/>
  <c r="FY43" i="1"/>
  <c r="FW44" i="1"/>
  <c r="FX44" i="1"/>
  <c r="FY44" i="1"/>
  <c r="FW45" i="1"/>
  <c r="FX45" i="1"/>
  <c r="FY45" i="1"/>
  <c r="FW46" i="1"/>
  <c r="FX46" i="1"/>
  <c r="FY46" i="1"/>
  <c r="FW47" i="1"/>
  <c r="FX47" i="1"/>
  <c r="FY47" i="1"/>
  <c r="FW48" i="1"/>
  <c r="FX48" i="1"/>
  <c r="FY48" i="1"/>
  <c r="FW49" i="1"/>
  <c r="FX49" i="1"/>
  <c r="FY49" i="1"/>
  <c r="FW50" i="1"/>
  <c r="FX50" i="1"/>
  <c r="FY50" i="1"/>
  <c r="FW51" i="1"/>
  <c r="FX51" i="1"/>
  <c r="FY51" i="1"/>
  <c r="FW52" i="1"/>
  <c r="FX52" i="1"/>
  <c r="FY52" i="1"/>
  <c r="FW53" i="1"/>
  <c r="FX53" i="1"/>
  <c r="FY53" i="1"/>
  <c r="FW54" i="1"/>
  <c r="FX54" i="1"/>
  <c r="FY54" i="1"/>
  <c r="FW55" i="1"/>
  <c r="FX55" i="1"/>
  <c r="FY55" i="1"/>
  <c r="FW56" i="1"/>
  <c r="FX56" i="1"/>
  <c r="FY56" i="1"/>
  <c r="FW57" i="1"/>
  <c r="FX57" i="1"/>
  <c r="FY57" i="1"/>
  <c r="FW58" i="1"/>
  <c r="FX58" i="1"/>
  <c r="FY58" i="1"/>
  <c r="FW59" i="1"/>
  <c r="FX59" i="1"/>
  <c r="FY59" i="1"/>
  <c r="FW60" i="1"/>
  <c r="FX60" i="1"/>
  <c r="FY60" i="1"/>
  <c r="FW61" i="1"/>
  <c r="FX61" i="1"/>
  <c r="FY61" i="1"/>
  <c r="FW62" i="1"/>
  <c r="FX62" i="1"/>
  <c r="FY62" i="1"/>
  <c r="FW63" i="1"/>
  <c r="FX63" i="1"/>
  <c r="FY63" i="1"/>
  <c r="FW64" i="1"/>
  <c r="FX64" i="1"/>
  <c r="FY64" i="1"/>
  <c r="FW65" i="1"/>
  <c r="FX65" i="1"/>
  <c r="FY65" i="1"/>
  <c r="FW66" i="1"/>
  <c r="FX66" i="1"/>
  <c r="FY66" i="1"/>
  <c r="FW67" i="1"/>
  <c r="FX67" i="1"/>
  <c r="FY67" i="1"/>
  <c r="FW68" i="1"/>
  <c r="FX68" i="1"/>
  <c r="FY68" i="1"/>
  <c r="FW69" i="1"/>
  <c r="FX69" i="1"/>
  <c r="FY69" i="1"/>
  <c r="FW70" i="1"/>
  <c r="FX70" i="1"/>
  <c r="FY70" i="1"/>
  <c r="FW71" i="1"/>
  <c r="FX71" i="1"/>
  <c r="FY71" i="1"/>
  <c r="FW72" i="1"/>
  <c r="FX72" i="1"/>
  <c r="FY72" i="1"/>
  <c r="FW73" i="1"/>
  <c r="FX73" i="1"/>
  <c r="FY73" i="1"/>
  <c r="FW74" i="1"/>
  <c r="FX74" i="1"/>
  <c r="FY74" i="1"/>
  <c r="FW75" i="1"/>
  <c r="FX75" i="1"/>
  <c r="FY75" i="1"/>
  <c r="FW76" i="1"/>
  <c r="FX76" i="1"/>
  <c r="FY76" i="1"/>
  <c r="FW77" i="1"/>
  <c r="FX77" i="1"/>
  <c r="FY77" i="1"/>
  <c r="FW78" i="1"/>
  <c r="FX78" i="1"/>
  <c r="FY78" i="1"/>
  <c r="FW79" i="1"/>
  <c r="FX79" i="1"/>
  <c r="FY79" i="1"/>
  <c r="FW80" i="1"/>
  <c r="FX80" i="1"/>
  <c r="FY80" i="1"/>
  <c r="FW81" i="1"/>
  <c r="FX81" i="1"/>
  <c r="FY81" i="1"/>
  <c r="FW82" i="1"/>
  <c r="FX82" i="1"/>
  <c r="FY82" i="1"/>
  <c r="FW83" i="1"/>
  <c r="FX83" i="1"/>
  <c r="FY83" i="1"/>
  <c r="FW84" i="1"/>
  <c r="FX84" i="1"/>
  <c r="FY84" i="1"/>
  <c r="FW85" i="1"/>
  <c r="FX85" i="1"/>
  <c r="FY85" i="1"/>
  <c r="FW86" i="1"/>
  <c r="FX86" i="1"/>
  <c r="FY86" i="1"/>
  <c r="FW87" i="1"/>
  <c r="FX87" i="1"/>
  <c r="FY87" i="1"/>
  <c r="FW88" i="1"/>
  <c r="FX88" i="1"/>
  <c r="FY88" i="1"/>
  <c r="FW89" i="1"/>
  <c r="FX89" i="1"/>
  <c r="FY89" i="1"/>
  <c r="FW90" i="1"/>
  <c r="FX90" i="1"/>
  <c r="FY90" i="1"/>
  <c r="FW91" i="1"/>
  <c r="FX91" i="1"/>
  <c r="FY91" i="1"/>
  <c r="FW92" i="1"/>
  <c r="FX92" i="1"/>
  <c r="FY92" i="1"/>
  <c r="FW93" i="1"/>
  <c r="FX93" i="1"/>
  <c r="FY93" i="1"/>
  <c r="FW94" i="1"/>
  <c r="FX94" i="1"/>
  <c r="FY94" i="1"/>
  <c r="FW95" i="1"/>
  <c r="FX95" i="1"/>
  <c r="FY95" i="1"/>
  <c r="FW96" i="1"/>
  <c r="FX96" i="1"/>
  <c r="FY96" i="1"/>
  <c r="FW97" i="1"/>
  <c r="FX97" i="1"/>
  <c r="FY97" i="1"/>
  <c r="FW98" i="1"/>
  <c r="FX98" i="1"/>
  <c r="FY98" i="1"/>
  <c r="FW99" i="1"/>
  <c r="FX99" i="1"/>
  <c r="FY99" i="1"/>
  <c r="FW100" i="1"/>
  <c r="FX100" i="1"/>
  <c r="FY100" i="1"/>
  <c r="FW101" i="1"/>
  <c r="FX101" i="1"/>
  <c r="FY101" i="1"/>
  <c r="FW102" i="1"/>
  <c r="FX102" i="1"/>
  <c r="FY102" i="1"/>
  <c r="FW103" i="1"/>
  <c r="FX103" i="1"/>
  <c r="FY103" i="1"/>
  <c r="FW104" i="1"/>
  <c r="FX104" i="1"/>
  <c r="FY104" i="1"/>
  <c r="FW105" i="1"/>
  <c r="FX105" i="1"/>
  <c r="FY105" i="1"/>
  <c r="FW106" i="1"/>
  <c r="FX106" i="1"/>
  <c r="FY106" i="1"/>
  <c r="FW107" i="1"/>
  <c r="FX107" i="1"/>
  <c r="FY107" i="1"/>
  <c r="FW108" i="1"/>
  <c r="FX108" i="1"/>
  <c r="FY108" i="1"/>
  <c r="FW109" i="1"/>
  <c r="FX109" i="1"/>
  <c r="FY109" i="1"/>
  <c r="FW110" i="1"/>
  <c r="FX110" i="1"/>
  <c r="FY110" i="1"/>
  <c r="FW111" i="1"/>
  <c r="FX111" i="1"/>
  <c r="FY111" i="1"/>
  <c r="FW112" i="1"/>
  <c r="FX112" i="1"/>
  <c r="FY112" i="1"/>
  <c r="FW113" i="1"/>
  <c r="FX113" i="1"/>
  <c r="FY113" i="1"/>
  <c r="FW114" i="1"/>
  <c r="FX114" i="1"/>
  <c r="FY114" i="1"/>
  <c r="FW115" i="1"/>
  <c r="FX115" i="1"/>
  <c r="FY115" i="1"/>
  <c r="FW116" i="1"/>
  <c r="FX116" i="1"/>
  <c r="FY116" i="1"/>
  <c r="FW117" i="1"/>
  <c r="FX117" i="1"/>
  <c r="FY117" i="1"/>
  <c r="FW118" i="1"/>
  <c r="FX118" i="1"/>
  <c r="FY118" i="1"/>
  <c r="FW119" i="1"/>
  <c r="FX119" i="1"/>
  <c r="FY119" i="1"/>
  <c r="FW120" i="1"/>
  <c r="FX120" i="1"/>
  <c r="FY120" i="1"/>
  <c r="FW121" i="1"/>
  <c r="FX121" i="1"/>
  <c r="FY121" i="1"/>
  <c r="FW122" i="1"/>
  <c r="FX122" i="1"/>
  <c r="FY122" i="1"/>
  <c r="FW123" i="1"/>
  <c r="FX123" i="1"/>
  <c r="FY123" i="1"/>
  <c r="FW124" i="1"/>
  <c r="FX124" i="1"/>
  <c r="FY124" i="1"/>
  <c r="FW125" i="1"/>
  <c r="FX125" i="1"/>
  <c r="FY125" i="1"/>
  <c r="FW126" i="1"/>
  <c r="FX126" i="1"/>
  <c r="FY126" i="1"/>
  <c r="FW127" i="1"/>
  <c r="FX127" i="1"/>
  <c r="FY127" i="1"/>
  <c r="FW128" i="1"/>
  <c r="FX128" i="1"/>
  <c r="FY128" i="1"/>
  <c r="FW129" i="1"/>
  <c r="FX129" i="1"/>
  <c r="FY129" i="1"/>
  <c r="FW130" i="1"/>
  <c r="FX130" i="1"/>
  <c r="FY130" i="1"/>
  <c r="FW131" i="1"/>
  <c r="FX131" i="1"/>
  <c r="FY131" i="1"/>
  <c r="FW132" i="1"/>
  <c r="FX132" i="1"/>
  <c r="FY132" i="1"/>
  <c r="FW133" i="1"/>
  <c r="FX133" i="1"/>
  <c r="FY133" i="1"/>
  <c r="FW134" i="1"/>
  <c r="FX134" i="1"/>
  <c r="FY134" i="1"/>
  <c r="FW135" i="1"/>
  <c r="FX135" i="1"/>
  <c r="FY135" i="1"/>
  <c r="FW136" i="1"/>
  <c r="FX136" i="1"/>
  <c r="FY136" i="1"/>
  <c r="FW137" i="1"/>
  <c r="FX137" i="1"/>
  <c r="FY137" i="1"/>
  <c r="FY3" i="1"/>
  <c r="FX3" i="1"/>
  <c r="FW3" i="1"/>
  <c r="FQ4" i="1"/>
  <c r="FR4" i="1"/>
  <c r="FS4" i="1"/>
  <c r="FQ5" i="1"/>
  <c r="FR5" i="1"/>
  <c r="FS5" i="1"/>
  <c r="FQ6" i="1"/>
  <c r="FR6" i="1"/>
  <c r="FS6" i="1"/>
  <c r="FQ7" i="1"/>
  <c r="FR7" i="1"/>
  <c r="FS7" i="1"/>
  <c r="FQ8" i="1"/>
  <c r="FR8" i="1"/>
  <c r="FS8" i="1"/>
  <c r="FQ9" i="1"/>
  <c r="FR9" i="1"/>
  <c r="FS9" i="1"/>
  <c r="FQ10" i="1"/>
  <c r="FR10" i="1"/>
  <c r="FS10" i="1"/>
  <c r="FQ11" i="1"/>
  <c r="FR11" i="1"/>
  <c r="FS11" i="1"/>
  <c r="FQ12" i="1"/>
  <c r="FR12" i="1"/>
  <c r="FS12" i="1"/>
  <c r="FQ13" i="1"/>
  <c r="FR13" i="1"/>
  <c r="FS13" i="1"/>
  <c r="FQ14" i="1"/>
  <c r="FR14" i="1"/>
  <c r="FS14" i="1"/>
  <c r="FQ15" i="1"/>
  <c r="FR15" i="1"/>
  <c r="FS15" i="1"/>
  <c r="FQ16" i="1"/>
  <c r="FR16" i="1"/>
  <c r="FS16" i="1"/>
  <c r="FQ17" i="1"/>
  <c r="FR17" i="1"/>
  <c r="FS17" i="1"/>
  <c r="FQ18" i="1"/>
  <c r="FR18" i="1"/>
  <c r="FS18" i="1"/>
  <c r="FQ19" i="1"/>
  <c r="FR19" i="1"/>
  <c r="FS19" i="1"/>
  <c r="FQ20" i="1"/>
  <c r="FR20" i="1"/>
  <c r="FS20" i="1"/>
  <c r="FQ21" i="1"/>
  <c r="FR21" i="1"/>
  <c r="FS21" i="1"/>
  <c r="FQ22" i="1"/>
  <c r="FR22" i="1"/>
  <c r="FS22" i="1"/>
  <c r="FQ23" i="1"/>
  <c r="FR23" i="1"/>
  <c r="FS23" i="1"/>
  <c r="FQ24" i="1"/>
  <c r="FR24" i="1"/>
  <c r="FS24" i="1"/>
  <c r="FQ25" i="1"/>
  <c r="FR25" i="1"/>
  <c r="FS25" i="1"/>
  <c r="FQ26" i="1"/>
  <c r="FR26" i="1"/>
  <c r="FS26" i="1"/>
  <c r="FQ27" i="1"/>
  <c r="FR27" i="1"/>
  <c r="FS27" i="1"/>
  <c r="FQ28" i="1"/>
  <c r="FR28" i="1"/>
  <c r="FS28" i="1"/>
  <c r="FQ29" i="1"/>
  <c r="FR29" i="1"/>
  <c r="FS29" i="1"/>
  <c r="FQ30" i="1"/>
  <c r="FR30" i="1"/>
  <c r="FS30" i="1"/>
  <c r="FQ31" i="1"/>
  <c r="FR31" i="1"/>
  <c r="FS31" i="1"/>
  <c r="FQ32" i="1"/>
  <c r="FR32" i="1"/>
  <c r="FS32" i="1"/>
  <c r="FQ33" i="1"/>
  <c r="FR33" i="1"/>
  <c r="FS33" i="1"/>
  <c r="FQ34" i="1"/>
  <c r="FR34" i="1"/>
  <c r="FS34" i="1"/>
  <c r="FQ35" i="1"/>
  <c r="FR35" i="1"/>
  <c r="FS35" i="1"/>
  <c r="FQ36" i="1"/>
  <c r="FR36" i="1"/>
  <c r="FS36" i="1"/>
  <c r="FQ37" i="1"/>
  <c r="FR37" i="1"/>
  <c r="FS37" i="1"/>
  <c r="FQ38" i="1"/>
  <c r="FR38" i="1"/>
  <c r="FS38" i="1"/>
  <c r="FQ39" i="1"/>
  <c r="FR39" i="1"/>
  <c r="FS39" i="1"/>
  <c r="FQ40" i="1"/>
  <c r="FR40" i="1"/>
  <c r="FS40" i="1"/>
  <c r="FQ41" i="1"/>
  <c r="FR41" i="1"/>
  <c r="FS41" i="1"/>
  <c r="FQ42" i="1"/>
  <c r="FR42" i="1"/>
  <c r="FS42" i="1"/>
  <c r="FQ43" i="1"/>
  <c r="FR43" i="1"/>
  <c r="FS43" i="1"/>
  <c r="FQ44" i="1"/>
  <c r="FR44" i="1"/>
  <c r="FS44" i="1"/>
  <c r="FQ45" i="1"/>
  <c r="FR45" i="1"/>
  <c r="FS45" i="1"/>
  <c r="FQ46" i="1"/>
  <c r="FR46" i="1"/>
  <c r="FS46" i="1"/>
  <c r="FQ47" i="1"/>
  <c r="FR47" i="1"/>
  <c r="FS47" i="1"/>
  <c r="FQ48" i="1"/>
  <c r="FR48" i="1"/>
  <c r="FS48" i="1"/>
  <c r="FQ49" i="1"/>
  <c r="FR49" i="1"/>
  <c r="FS49" i="1"/>
  <c r="FQ50" i="1"/>
  <c r="FR50" i="1"/>
  <c r="FS50" i="1"/>
  <c r="FQ51" i="1"/>
  <c r="FR51" i="1"/>
  <c r="FS51" i="1"/>
  <c r="FQ52" i="1"/>
  <c r="FR52" i="1"/>
  <c r="FS52" i="1"/>
  <c r="FQ53" i="1"/>
  <c r="FR53" i="1"/>
  <c r="FS53" i="1"/>
  <c r="FQ54" i="1"/>
  <c r="FR54" i="1"/>
  <c r="FS54" i="1"/>
  <c r="FQ55" i="1"/>
  <c r="FR55" i="1"/>
  <c r="FS55" i="1"/>
  <c r="FQ56" i="1"/>
  <c r="FR56" i="1"/>
  <c r="FS56" i="1"/>
  <c r="FQ57" i="1"/>
  <c r="FR57" i="1"/>
  <c r="FS57" i="1"/>
  <c r="FQ58" i="1"/>
  <c r="FR58" i="1"/>
  <c r="FS58" i="1"/>
  <c r="FQ59" i="1"/>
  <c r="FR59" i="1"/>
  <c r="FS59" i="1"/>
  <c r="FQ60" i="1"/>
  <c r="FR60" i="1"/>
  <c r="FS60" i="1"/>
  <c r="FQ61" i="1"/>
  <c r="FR61" i="1"/>
  <c r="FS61" i="1"/>
  <c r="FQ62" i="1"/>
  <c r="FR62" i="1"/>
  <c r="FS62" i="1"/>
  <c r="FQ63" i="1"/>
  <c r="FR63" i="1"/>
  <c r="FS63" i="1"/>
  <c r="FQ64" i="1"/>
  <c r="FR64" i="1"/>
  <c r="FS64" i="1"/>
  <c r="FQ65" i="1"/>
  <c r="FR65" i="1"/>
  <c r="FS65" i="1"/>
  <c r="FQ66" i="1"/>
  <c r="FR66" i="1"/>
  <c r="FS66" i="1"/>
  <c r="FQ67" i="1"/>
  <c r="FR67" i="1"/>
  <c r="FS67" i="1"/>
  <c r="FQ68" i="1"/>
  <c r="FR68" i="1"/>
  <c r="FS68" i="1"/>
  <c r="FQ69" i="1"/>
  <c r="FR69" i="1"/>
  <c r="FS69" i="1"/>
  <c r="FQ70" i="1"/>
  <c r="FR70" i="1"/>
  <c r="FS70" i="1"/>
  <c r="FQ71" i="1"/>
  <c r="FR71" i="1"/>
  <c r="FS71" i="1"/>
  <c r="FQ72" i="1"/>
  <c r="FR72" i="1"/>
  <c r="FS72" i="1"/>
  <c r="FQ73" i="1"/>
  <c r="FR73" i="1"/>
  <c r="FS73" i="1"/>
  <c r="FQ74" i="1"/>
  <c r="FR74" i="1"/>
  <c r="FS74" i="1"/>
  <c r="FQ75" i="1"/>
  <c r="FR75" i="1"/>
  <c r="FS75" i="1"/>
  <c r="FQ76" i="1"/>
  <c r="FR76" i="1"/>
  <c r="FS76" i="1"/>
  <c r="FQ77" i="1"/>
  <c r="FR77" i="1"/>
  <c r="FS77" i="1"/>
  <c r="FQ78" i="1"/>
  <c r="FR78" i="1"/>
  <c r="FS78" i="1"/>
  <c r="FQ79" i="1"/>
  <c r="FR79" i="1"/>
  <c r="FS79" i="1"/>
  <c r="FQ80" i="1"/>
  <c r="FR80" i="1"/>
  <c r="FS80" i="1"/>
  <c r="FQ81" i="1"/>
  <c r="FR81" i="1"/>
  <c r="FS81" i="1"/>
  <c r="FQ82" i="1"/>
  <c r="FR82" i="1"/>
  <c r="FS82" i="1"/>
  <c r="FQ83" i="1"/>
  <c r="FR83" i="1"/>
  <c r="FS83" i="1"/>
  <c r="FQ84" i="1"/>
  <c r="FR84" i="1"/>
  <c r="FS84" i="1"/>
  <c r="FQ85" i="1"/>
  <c r="FR85" i="1"/>
  <c r="FS85" i="1"/>
  <c r="FQ86" i="1"/>
  <c r="FR86" i="1"/>
  <c r="FS86" i="1"/>
  <c r="FQ87" i="1"/>
  <c r="FR87" i="1"/>
  <c r="FS87" i="1"/>
  <c r="FQ88" i="1"/>
  <c r="FR88" i="1"/>
  <c r="FS88" i="1"/>
  <c r="FQ89" i="1"/>
  <c r="FR89" i="1"/>
  <c r="FS89" i="1"/>
  <c r="FQ90" i="1"/>
  <c r="FR90" i="1"/>
  <c r="FS90" i="1"/>
  <c r="FQ91" i="1"/>
  <c r="FR91" i="1"/>
  <c r="FS91" i="1"/>
  <c r="FQ92" i="1"/>
  <c r="FR92" i="1"/>
  <c r="FS92" i="1"/>
  <c r="FQ93" i="1"/>
  <c r="FR93" i="1"/>
  <c r="FS93" i="1"/>
  <c r="FQ94" i="1"/>
  <c r="FR94" i="1"/>
  <c r="FS94" i="1"/>
  <c r="FQ95" i="1"/>
  <c r="FR95" i="1"/>
  <c r="FS95" i="1"/>
  <c r="FQ96" i="1"/>
  <c r="FR96" i="1"/>
  <c r="FS96" i="1"/>
  <c r="FQ97" i="1"/>
  <c r="FR97" i="1"/>
  <c r="FS97" i="1"/>
  <c r="FQ98" i="1"/>
  <c r="FR98" i="1"/>
  <c r="FS98" i="1"/>
  <c r="FQ99" i="1"/>
  <c r="FR99" i="1"/>
  <c r="FS99" i="1"/>
  <c r="FQ100" i="1"/>
  <c r="FR100" i="1"/>
  <c r="FS100" i="1"/>
  <c r="FQ101" i="1"/>
  <c r="FR101" i="1"/>
  <c r="FS101" i="1"/>
  <c r="FQ102" i="1"/>
  <c r="FR102" i="1"/>
  <c r="FS102" i="1"/>
  <c r="FQ103" i="1"/>
  <c r="FR103" i="1"/>
  <c r="FS103" i="1"/>
  <c r="FQ104" i="1"/>
  <c r="FR104" i="1"/>
  <c r="FS104" i="1"/>
  <c r="FQ105" i="1"/>
  <c r="FR105" i="1"/>
  <c r="FS105" i="1"/>
  <c r="FQ106" i="1"/>
  <c r="FR106" i="1"/>
  <c r="FS106" i="1"/>
  <c r="FQ107" i="1"/>
  <c r="FR107" i="1"/>
  <c r="FS107" i="1"/>
  <c r="FQ108" i="1"/>
  <c r="FR108" i="1"/>
  <c r="FS108" i="1"/>
  <c r="FQ109" i="1"/>
  <c r="FR109" i="1"/>
  <c r="FS109" i="1"/>
  <c r="FQ110" i="1"/>
  <c r="FR110" i="1"/>
  <c r="FS110" i="1"/>
  <c r="FQ111" i="1"/>
  <c r="FR111" i="1"/>
  <c r="FS111" i="1"/>
  <c r="FQ112" i="1"/>
  <c r="FR112" i="1"/>
  <c r="FS112" i="1"/>
  <c r="FQ113" i="1"/>
  <c r="FR113" i="1"/>
  <c r="FS113" i="1"/>
  <c r="FQ114" i="1"/>
  <c r="FR114" i="1"/>
  <c r="FS114" i="1"/>
  <c r="FQ115" i="1"/>
  <c r="FR115" i="1"/>
  <c r="FS115" i="1"/>
  <c r="FQ116" i="1"/>
  <c r="FR116" i="1"/>
  <c r="FS116" i="1"/>
  <c r="FQ117" i="1"/>
  <c r="FR117" i="1"/>
  <c r="FS117" i="1"/>
  <c r="FQ118" i="1"/>
  <c r="FR118" i="1"/>
  <c r="FS118" i="1"/>
  <c r="FQ119" i="1"/>
  <c r="FR119" i="1"/>
  <c r="FS119" i="1"/>
  <c r="FQ120" i="1"/>
  <c r="FR120" i="1"/>
  <c r="FS120" i="1"/>
  <c r="FQ121" i="1"/>
  <c r="FR121" i="1"/>
  <c r="FS121" i="1"/>
  <c r="FQ122" i="1"/>
  <c r="FR122" i="1"/>
  <c r="FS122" i="1"/>
  <c r="FQ123" i="1"/>
  <c r="FR123" i="1"/>
  <c r="FS123" i="1"/>
  <c r="FQ124" i="1"/>
  <c r="FR124" i="1"/>
  <c r="FS124" i="1"/>
  <c r="FQ125" i="1"/>
  <c r="FR125" i="1"/>
  <c r="FS125" i="1"/>
  <c r="FQ126" i="1"/>
  <c r="FR126" i="1"/>
  <c r="FS126" i="1"/>
  <c r="FQ127" i="1"/>
  <c r="FR127" i="1"/>
  <c r="FS127" i="1"/>
  <c r="FQ128" i="1"/>
  <c r="FR128" i="1"/>
  <c r="FS128" i="1"/>
  <c r="FQ129" i="1"/>
  <c r="FR129" i="1"/>
  <c r="FS129" i="1"/>
  <c r="FQ130" i="1"/>
  <c r="FR130" i="1"/>
  <c r="FS130" i="1"/>
  <c r="FQ131" i="1"/>
  <c r="FR131" i="1"/>
  <c r="FS131" i="1"/>
  <c r="FQ132" i="1"/>
  <c r="FR132" i="1"/>
  <c r="FS132" i="1"/>
  <c r="FQ133" i="1"/>
  <c r="FR133" i="1"/>
  <c r="FS133" i="1"/>
  <c r="FQ134" i="1"/>
  <c r="FR134" i="1"/>
  <c r="FS134" i="1"/>
  <c r="FQ135" i="1"/>
  <c r="FR135" i="1"/>
  <c r="FS135" i="1"/>
  <c r="FQ136" i="1"/>
  <c r="FR136" i="1"/>
  <c r="FS136" i="1"/>
  <c r="FQ137" i="1"/>
  <c r="FR137" i="1"/>
  <c r="FS137" i="1"/>
  <c r="FS3" i="1"/>
  <c r="FR3" i="1"/>
  <c r="FQ3" i="1"/>
  <c r="FN4" i="1"/>
  <c r="FO4" i="1"/>
  <c r="FP4" i="1"/>
  <c r="FN5" i="1"/>
  <c r="FO5" i="1"/>
  <c r="FP5" i="1"/>
  <c r="FN6" i="1"/>
  <c r="FO6" i="1"/>
  <c r="FP6" i="1"/>
  <c r="FN7" i="1"/>
  <c r="FO7" i="1"/>
  <c r="FP7" i="1"/>
  <c r="FN8" i="1"/>
  <c r="FO8" i="1"/>
  <c r="FP8" i="1"/>
  <c r="FN9" i="1"/>
  <c r="FO9" i="1"/>
  <c r="FP9" i="1"/>
  <c r="FN10" i="1"/>
  <c r="FO10" i="1"/>
  <c r="FP10" i="1"/>
  <c r="FN11" i="1"/>
  <c r="FO11" i="1"/>
  <c r="FP11" i="1"/>
  <c r="FN12" i="1"/>
  <c r="FO12" i="1"/>
  <c r="FP12" i="1"/>
  <c r="FN13" i="1"/>
  <c r="FO13" i="1"/>
  <c r="FP13" i="1"/>
  <c r="FN14" i="1"/>
  <c r="FO14" i="1"/>
  <c r="FP14" i="1"/>
  <c r="FN15" i="1"/>
  <c r="FO15" i="1"/>
  <c r="FP15" i="1"/>
  <c r="FN16" i="1"/>
  <c r="FO16" i="1"/>
  <c r="FP16" i="1"/>
  <c r="FN17" i="1"/>
  <c r="FO17" i="1"/>
  <c r="FP17" i="1"/>
  <c r="FN18" i="1"/>
  <c r="FO18" i="1"/>
  <c r="FP18" i="1"/>
  <c r="FN19" i="1"/>
  <c r="FO19" i="1"/>
  <c r="FP19" i="1"/>
  <c r="FN20" i="1"/>
  <c r="FO20" i="1"/>
  <c r="FP20" i="1"/>
  <c r="FN21" i="1"/>
  <c r="FO21" i="1"/>
  <c r="FP21" i="1"/>
  <c r="FN22" i="1"/>
  <c r="FO22" i="1"/>
  <c r="FP22" i="1"/>
  <c r="FN23" i="1"/>
  <c r="FO23" i="1"/>
  <c r="FP23" i="1"/>
  <c r="FN24" i="1"/>
  <c r="FO24" i="1"/>
  <c r="FP24" i="1"/>
  <c r="FN25" i="1"/>
  <c r="FO25" i="1"/>
  <c r="FP25" i="1"/>
  <c r="FN26" i="1"/>
  <c r="FO26" i="1"/>
  <c r="FP26" i="1"/>
  <c r="FN27" i="1"/>
  <c r="FO27" i="1"/>
  <c r="FP27" i="1"/>
  <c r="FN28" i="1"/>
  <c r="FO28" i="1"/>
  <c r="FP28" i="1"/>
  <c r="FN29" i="1"/>
  <c r="FO29" i="1"/>
  <c r="FP29" i="1"/>
  <c r="FN30" i="1"/>
  <c r="FO30" i="1"/>
  <c r="FP30" i="1"/>
  <c r="FN31" i="1"/>
  <c r="FO31" i="1"/>
  <c r="FP31" i="1"/>
  <c r="FN32" i="1"/>
  <c r="FO32" i="1"/>
  <c r="FP32" i="1"/>
  <c r="FN33" i="1"/>
  <c r="FO33" i="1"/>
  <c r="FP33" i="1"/>
  <c r="FN34" i="1"/>
  <c r="FO34" i="1"/>
  <c r="FP34" i="1"/>
  <c r="FN35" i="1"/>
  <c r="FO35" i="1"/>
  <c r="FP35" i="1"/>
  <c r="FN36" i="1"/>
  <c r="FO36" i="1"/>
  <c r="FP36" i="1"/>
  <c r="FN37" i="1"/>
  <c r="FO37" i="1"/>
  <c r="FP37" i="1"/>
  <c r="FN38" i="1"/>
  <c r="FO38" i="1"/>
  <c r="FP38" i="1"/>
  <c r="FN39" i="1"/>
  <c r="FO39" i="1"/>
  <c r="FP39" i="1"/>
  <c r="FN40" i="1"/>
  <c r="FO40" i="1"/>
  <c r="FP40" i="1"/>
  <c r="FN41" i="1"/>
  <c r="FO41" i="1"/>
  <c r="FP41" i="1"/>
  <c r="FN42" i="1"/>
  <c r="FO42" i="1"/>
  <c r="FP42" i="1"/>
  <c r="FN43" i="1"/>
  <c r="FO43" i="1"/>
  <c r="FP43" i="1"/>
  <c r="FN44" i="1"/>
  <c r="FO44" i="1"/>
  <c r="FP44" i="1"/>
  <c r="FN45" i="1"/>
  <c r="FO45" i="1"/>
  <c r="FP45" i="1"/>
  <c r="FN46" i="1"/>
  <c r="FO46" i="1"/>
  <c r="FP46" i="1"/>
  <c r="FN47" i="1"/>
  <c r="FO47" i="1"/>
  <c r="FP47" i="1"/>
  <c r="FN48" i="1"/>
  <c r="FO48" i="1"/>
  <c r="FP48" i="1"/>
  <c r="FN49" i="1"/>
  <c r="FO49" i="1"/>
  <c r="FP49" i="1"/>
  <c r="FN50" i="1"/>
  <c r="FO50" i="1"/>
  <c r="FP50" i="1"/>
  <c r="FN51" i="1"/>
  <c r="FO51" i="1"/>
  <c r="FP51" i="1"/>
  <c r="FN52" i="1"/>
  <c r="FO52" i="1"/>
  <c r="FP52" i="1"/>
  <c r="FN53" i="1"/>
  <c r="FO53" i="1"/>
  <c r="FP53" i="1"/>
  <c r="FN54" i="1"/>
  <c r="FO54" i="1"/>
  <c r="FP54" i="1"/>
  <c r="FN55" i="1"/>
  <c r="FO55" i="1"/>
  <c r="FP55" i="1"/>
  <c r="FN56" i="1"/>
  <c r="FO56" i="1"/>
  <c r="FP56" i="1"/>
  <c r="FN57" i="1"/>
  <c r="FO57" i="1"/>
  <c r="FP57" i="1"/>
  <c r="FN58" i="1"/>
  <c r="FO58" i="1"/>
  <c r="FP58" i="1"/>
  <c r="FN59" i="1"/>
  <c r="FO59" i="1"/>
  <c r="FP59" i="1"/>
  <c r="FN60" i="1"/>
  <c r="FO60" i="1"/>
  <c r="FP60" i="1"/>
  <c r="FN61" i="1"/>
  <c r="FO61" i="1"/>
  <c r="FP61" i="1"/>
  <c r="FN62" i="1"/>
  <c r="FO62" i="1"/>
  <c r="FP62" i="1"/>
  <c r="FN63" i="1"/>
  <c r="FO63" i="1"/>
  <c r="FP63" i="1"/>
  <c r="FN64" i="1"/>
  <c r="FO64" i="1"/>
  <c r="FP64" i="1"/>
  <c r="FN65" i="1"/>
  <c r="FO65" i="1"/>
  <c r="FP65" i="1"/>
  <c r="FN66" i="1"/>
  <c r="FO66" i="1"/>
  <c r="FP66" i="1"/>
  <c r="FN67" i="1"/>
  <c r="FO67" i="1"/>
  <c r="FP67" i="1"/>
  <c r="FN68" i="1"/>
  <c r="FO68" i="1"/>
  <c r="FP68" i="1"/>
  <c r="FN69" i="1"/>
  <c r="FO69" i="1"/>
  <c r="FP69" i="1"/>
  <c r="FN70" i="1"/>
  <c r="FO70" i="1"/>
  <c r="FP70" i="1"/>
  <c r="FN71" i="1"/>
  <c r="FO71" i="1"/>
  <c r="FP71" i="1"/>
  <c r="FN72" i="1"/>
  <c r="FO72" i="1"/>
  <c r="FP72" i="1"/>
  <c r="FN73" i="1"/>
  <c r="FO73" i="1"/>
  <c r="FP73" i="1"/>
  <c r="FN74" i="1"/>
  <c r="FO74" i="1"/>
  <c r="FP74" i="1"/>
  <c r="FN75" i="1"/>
  <c r="FO75" i="1"/>
  <c r="FP75" i="1"/>
  <c r="FN76" i="1"/>
  <c r="FO76" i="1"/>
  <c r="FP76" i="1"/>
  <c r="FN77" i="1"/>
  <c r="FO77" i="1"/>
  <c r="FP77" i="1"/>
  <c r="FN78" i="1"/>
  <c r="FO78" i="1"/>
  <c r="FP78" i="1"/>
  <c r="FN79" i="1"/>
  <c r="FO79" i="1"/>
  <c r="FP79" i="1"/>
  <c r="FN80" i="1"/>
  <c r="FO80" i="1"/>
  <c r="FP80" i="1"/>
  <c r="FN81" i="1"/>
  <c r="FO81" i="1"/>
  <c r="FP81" i="1"/>
  <c r="FN82" i="1"/>
  <c r="FO82" i="1"/>
  <c r="FP82" i="1"/>
  <c r="FN83" i="1"/>
  <c r="FO83" i="1"/>
  <c r="FP83" i="1"/>
  <c r="FN84" i="1"/>
  <c r="FO84" i="1"/>
  <c r="FP84" i="1"/>
  <c r="FN85" i="1"/>
  <c r="FO85" i="1"/>
  <c r="FP85" i="1"/>
  <c r="FN86" i="1"/>
  <c r="FO86" i="1"/>
  <c r="FP86" i="1"/>
  <c r="FN87" i="1"/>
  <c r="FO87" i="1"/>
  <c r="FP87" i="1"/>
  <c r="FN88" i="1"/>
  <c r="FO88" i="1"/>
  <c r="FP88" i="1"/>
  <c r="FN89" i="1"/>
  <c r="FO89" i="1"/>
  <c r="FP89" i="1"/>
  <c r="FN90" i="1"/>
  <c r="FO90" i="1"/>
  <c r="FP90" i="1"/>
  <c r="FN91" i="1"/>
  <c r="FO91" i="1"/>
  <c r="FP91" i="1"/>
  <c r="FN92" i="1"/>
  <c r="FO92" i="1"/>
  <c r="FP92" i="1"/>
  <c r="FN93" i="1"/>
  <c r="FO93" i="1"/>
  <c r="FP93" i="1"/>
  <c r="FN94" i="1"/>
  <c r="FO94" i="1"/>
  <c r="FP94" i="1"/>
  <c r="FN95" i="1"/>
  <c r="FO95" i="1"/>
  <c r="FP95" i="1"/>
  <c r="FN96" i="1"/>
  <c r="FO96" i="1"/>
  <c r="FP96" i="1"/>
  <c r="FN97" i="1"/>
  <c r="FO97" i="1"/>
  <c r="FP97" i="1"/>
  <c r="FN98" i="1"/>
  <c r="FO98" i="1"/>
  <c r="FP98" i="1"/>
  <c r="FN99" i="1"/>
  <c r="FO99" i="1"/>
  <c r="FP99" i="1"/>
  <c r="FN100" i="1"/>
  <c r="FO100" i="1"/>
  <c r="FP100" i="1"/>
  <c r="FN101" i="1"/>
  <c r="FO101" i="1"/>
  <c r="FP101" i="1"/>
  <c r="FN102" i="1"/>
  <c r="FO102" i="1"/>
  <c r="FP102" i="1"/>
  <c r="FN103" i="1"/>
  <c r="FO103" i="1"/>
  <c r="FP103" i="1"/>
  <c r="FN104" i="1"/>
  <c r="FO104" i="1"/>
  <c r="FP104" i="1"/>
  <c r="FN105" i="1"/>
  <c r="FO105" i="1"/>
  <c r="FP105" i="1"/>
  <c r="FN106" i="1"/>
  <c r="FO106" i="1"/>
  <c r="FP106" i="1"/>
  <c r="FN107" i="1"/>
  <c r="FO107" i="1"/>
  <c r="FP107" i="1"/>
  <c r="FN108" i="1"/>
  <c r="FO108" i="1"/>
  <c r="FP108" i="1"/>
  <c r="FN109" i="1"/>
  <c r="FO109" i="1"/>
  <c r="FP109" i="1"/>
  <c r="FN110" i="1"/>
  <c r="FO110" i="1"/>
  <c r="FP110" i="1"/>
  <c r="FN111" i="1"/>
  <c r="FO111" i="1"/>
  <c r="FP111" i="1"/>
  <c r="FN112" i="1"/>
  <c r="FO112" i="1"/>
  <c r="FP112" i="1"/>
  <c r="FN113" i="1"/>
  <c r="FO113" i="1"/>
  <c r="FP113" i="1"/>
  <c r="FN114" i="1"/>
  <c r="FO114" i="1"/>
  <c r="FP114" i="1"/>
  <c r="FN115" i="1"/>
  <c r="FO115" i="1"/>
  <c r="FP115" i="1"/>
  <c r="FN116" i="1"/>
  <c r="FO116" i="1"/>
  <c r="FP116" i="1"/>
  <c r="FN117" i="1"/>
  <c r="FO117" i="1"/>
  <c r="FP117" i="1"/>
  <c r="FN118" i="1"/>
  <c r="FO118" i="1"/>
  <c r="FP118" i="1"/>
  <c r="FN119" i="1"/>
  <c r="FO119" i="1"/>
  <c r="FP119" i="1"/>
  <c r="FN120" i="1"/>
  <c r="FO120" i="1"/>
  <c r="FP120" i="1"/>
  <c r="FN121" i="1"/>
  <c r="FO121" i="1"/>
  <c r="FP121" i="1"/>
  <c r="FN122" i="1"/>
  <c r="FO122" i="1"/>
  <c r="FP122" i="1"/>
  <c r="FN123" i="1"/>
  <c r="FO123" i="1"/>
  <c r="FP123" i="1"/>
  <c r="FN124" i="1"/>
  <c r="FO124" i="1"/>
  <c r="FP124" i="1"/>
  <c r="FN125" i="1"/>
  <c r="FO125" i="1"/>
  <c r="FP125" i="1"/>
  <c r="FN126" i="1"/>
  <c r="FO126" i="1"/>
  <c r="FP126" i="1"/>
  <c r="FN127" i="1"/>
  <c r="FO127" i="1"/>
  <c r="FP127" i="1"/>
  <c r="FN128" i="1"/>
  <c r="FO128" i="1"/>
  <c r="FP128" i="1"/>
  <c r="FN129" i="1"/>
  <c r="FO129" i="1"/>
  <c r="FP129" i="1"/>
  <c r="FN130" i="1"/>
  <c r="FO130" i="1"/>
  <c r="FP130" i="1"/>
  <c r="FN131" i="1"/>
  <c r="FO131" i="1"/>
  <c r="FP131" i="1"/>
  <c r="FN132" i="1"/>
  <c r="FO132" i="1"/>
  <c r="FP132" i="1"/>
  <c r="FN133" i="1"/>
  <c r="FO133" i="1"/>
  <c r="FP133" i="1"/>
  <c r="FN134" i="1"/>
  <c r="FO134" i="1"/>
  <c r="FP134" i="1"/>
  <c r="FN135" i="1"/>
  <c r="FO135" i="1"/>
  <c r="FP135" i="1"/>
  <c r="FN136" i="1"/>
  <c r="FO136" i="1"/>
  <c r="FP136" i="1"/>
  <c r="FN137" i="1"/>
  <c r="FO137" i="1"/>
  <c r="FP137" i="1"/>
  <c r="FP3" i="1"/>
  <c r="FO3" i="1"/>
  <c r="FN3" i="1"/>
  <c r="FK4" i="1"/>
  <c r="FL4" i="1"/>
  <c r="FM4" i="1"/>
  <c r="FK5" i="1"/>
  <c r="FL5" i="1"/>
  <c r="FM5" i="1"/>
  <c r="FK6" i="1"/>
  <c r="FL6" i="1"/>
  <c r="FM6" i="1"/>
  <c r="FK7" i="1"/>
  <c r="FL7" i="1"/>
  <c r="FM7" i="1"/>
  <c r="FK8" i="1"/>
  <c r="FL8" i="1"/>
  <c r="FM8" i="1"/>
  <c r="FK9" i="1"/>
  <c r="FL9" i="1"/>
  <c r="FM9" i="1"/>
  <c r="FK10" i="1"/>
  <c r="FL10" i="1"/>
  <c r="FM10" i="1"/>
  <c r="FK11" i="1"/>
  <c r="FL11" i="1"/>
  <c r="FM11" i="1"/>
  <c r="FK12" i="1"/>
  <c r="FL12" i="1"/>
  <c r="FM12" i="1"/>
  <c r="FK13" i="1"/>
  <c r="FL13" i="1"/>
  <c r="FM13" i="1"/>
  <c r="FK14" i="1"/>
  <c r="FL14" i="1"/>
  <c r="FM14" i="1"/>
  <c r="FK15" i="1"/>
  <c r="FL15" i="1"/>
  <c r="FM15" i="1"/>
  <c r="FK16" i="1"/>
  <c r="FL16" i="1"/>
  <c r="FM16" i="1"/>
  <c r="FK17" i="1"/>
  <c r="FL17" i="1"/>
  <c r="FM17" i="1"/>
  <c r="FK18" i="1"/>
  <c r="FL18" i="1"/>
  <c r="FM18" i="1"/>
  <c r="FK19" i="1"/>
  <c r="FL19" i="1"/>
  <c r="FM19" i="1"/>
  <c r="FK20" i="1"/>
  <c r="FL20" i="1"/>
  <c r="FM20" i="1"/>
  <c r="FK21" i="1"/>
  <c r="FL21" i="1"/>
  <c r="FM21" i="1"/>
  <c r="FK22" i="1"/>
  <c r="FL22" i="1"/>
  <c r="FM22" i="1"/>
  <c r="FK23" i="1"/>
  <c r="FL23" i="1"/>
  <c r="FM23" i="1"/>
  <c r="FK24" i="1"/>
  <c r="FL24" i="1"/>
  <c r="FM24" i="1"/>
  <c r="FK25" i="1"/>
  <c r="FL25" i="1"/>
  <c r="FM25" i="1"/>
  <c r="FK26" i="1"/>
  <c r="FL26" i="1"/>
  <c r="FM26" i="1"/>
  <c r="FK27" i="1"/>
  <c r="FL27" i="1"/>
  <c r="FM27" i="1"/>
  <c r="FK28" i="1"/>
  <c r="FL28" i="1"/>
  <c r="FM28" i="1"/>
  <c r="FK29" i="1"/>
  <c r="FL29" i="1"/>
  <c r="FM29" i="1"/>
  <c r="FK30" i="1"/>
  <c r="FL30" i="1"/>
  <c r="FM30" i="1"/>
  <c r="FK31" i="1"/>
  <c r="FL31" i="1"/>
  <c r="FM31" i="1"/>
  <c r="FK32" i="1"/>
  <c r="FL32" i="1"/>
  <c r="FM32" i="1"/>
  <c r="FK33" i="1"/>
  <c r="FL33" i="1"/>
  <c r="FM33" i="1"/>
  <c r="FK34" i="1"/>
  <c r="FL34" i="1"/>
  <c r="FM34" i="1"/>
  <c r="FK35" i="1"/>
  <c r="FL35" i="1"/>
  <c r="FM35" i="1"/>
  <c r="FK36" i="1"/>
  <c r="FL36" i="1"/>
  <c r="FM36" i="1"/>
  <c r="FK37" i="1"/>
  <c r="FL37" i="1"/>
  <c r="FM37" i="1"/>
  <c r="FK38" i="1"/>
  <c r="FL38" i="1"/>
  <c r="FM38" i="1"/>
  <c r="FK39" i="1"/>
  <c r="FL39" i="1"/>
  <c r="FM39" i="1"/>
  <c r="FK40" i="1"/>
  <c r="FL40" i="1"/>
  <c r="FM40" i="1"/>
  <c r="FK41" i="1"/>
  <c r="FL41" i="1"/>
  <c r="FM41" i="1"/>
  <c r="FK42" i="1"/>
  <c r="FL42" i="1"/>
  <c r="FM42" i="1"/>
  <c r="FK43" i="1"/>
  <c r="FL43" i="1"/>
  <c r="FM43" i="1"/>
  <c r="FK44" i="1"/>
  <c r="FL44" i="1"/>
  <c r="FM44" i="1"/>
  <c r="FK45" i="1"/>
  <c r="FL45" i="1"/>
  <c r="FM45" i="1"/>
  <c r="FK46" i="1"/>
  <c r="FL46" i="1"/>
  <c r="FM46" i="1"/>
  <c r="FK47" i="1"/>
  <c r="FL47" i="1"/>
  <c r="FM47" i="1"/>
  <c r="FK48" i="1"/>
  <c r="FL48" i="1"/>
  <c r="FM48" i="1"/>
  <c r="FK49" i="1"/>
  <c r="FL49" i="1"/>
  <c r="FM49" i="1"/>
  <c r="FK50" i="1"/>
  <c r="FL50" i="1"/>
  <c r="FM50" i="1"/>
  <c r="FK51" i="1"/>
  <c r="FL51" i="1"/>
  <c r="FM51" i="1"/>
  <c r="FK52" i="1"/>
  <c r="FL52" i="1"/>
  <c r="FM52" i="1"/>
  <c r="FK53" i="1"/>
  <c r="FL53" i="1"/>
  <c r="FM53" i="1"/>
  <c r="FK54" i="1"/>
  <c r="FL54" i="1"/>
  <c r="FM54" i="1"/>
  <c r="FK55" i="1"/>
  <c r="FL55" i="1"/>
  <c r="FM55" i="1"/>
  <c r="FK56" i="1"/>
  <c r="FL56" i="1"/>
  <c r="FM56" i="1"/>
  <c r="FK57" i="1"/>
  <c r="FL57" i="1"/>
  <c r="FM57" i="1"/>
  <c r="FK58" i="1"/>
  <c r="FL58" i="1"/>
  <c r="FM58" i="1"/>
  <c r="FK59" i="1"/>
  <c r="FL59" i="1"/>
  <c r="FM59" i="1"/>
  <c r="FK60" i="1"/>
  <c r="FL60" i="1"/>
  <c r="FM60" i="1"/>
  <c r="FK61" i="1"/>
  <c r="FL61" i="1"/>
  <c r="FM61" i="1"/>
  <c r="FK62" i="1"/>
  <c r="FL62" i="1"/>
  <c r="FM62" i="1"/>
  <c r="FK63" i="1"/>
  <c r="FL63" i="1"/>
  <c r="FM63" i="1"/>
  <c r="FK64" i="1"/>
  <c r="FL64" i="1"/>
  <c r="FM64" i="1"/>
  <c r="FK65" i="1"/>
  <c r="FL65" i="1"/>
  <c r="FM65" i="1"/>
  <c r="FK66" i="1"/>
  <c r="FL66" i="1"/>
  <c r="FM66" i="1"/>
  <c r="FK67" i="1"/>
  <c r="FL67" i="1"/>
  <c r="FM67" i="1"/>
  <c r="FK68" i="1"/>
  <c r="FL68" i="1"/>
  <c r="FM68" i="1"/>
  <c r="FK69" i="1"/>
  <c r="FL69" i="1"/>
  <c r="FM69" i="1"/>
  <c r="FK70" i="1"/>
  <c r="FL70" i="1"/>
  <c r="FM70" i="1"/>
  <c r="FK71" i="1"/>
  <c r="FL71" i="1"/>
  <c r="FM71" i="1"/>
  <c r="FK72" i="1"/>
  <c r="FL72" i="1"/>
  <c r="FM72" i="1"/>
  <c r="FK73" i="1"/>
  <c r="FL73" i="1"/>
  <c r="FM73" i="1"/>
  <c r="FK74" i="1"/>
  <c r="FL74" i="1"/>
  <c r="FM74" i="1"/>
  <c r="FK75" i="1"/>
  <c r="FL75" i="1"/>
  <c r="FM75" i="1"/>
  <c r="FK76" i="1"/>
  <c r="FL76" i="1"/>
  <c r="FM76" i="1"/>
  <c r="FK77" i="1"/>
  <c r="FL77" i="1"/>
  <c r="FM77" i="1"/>
  <c r="FK78" i="1"/>
  <c r="FL78" i="1"/>
  <c r="FM78" i="1"/>
  <c r="FK79" i="1"/>
  <c r="FL79" i="1"/>
  <c r="FM79" i="1"/>
  <c r="FK80" i="1"/>
  <c r="FL80" i="1"/>
  <c r="FM80" i="1"/>
  <c r="FK81" i="1"/>
  <c r="FL81" i="1"/>
  <c r="FM81" i="1"/>
  <c r="FK82" i="1"/>
  <c r="FL82" i="1"/>
  <c r="FM82" i="1"/>
  <c r="FK83" i="1"/>
  <c r="FL83" i="1"/>
  <c r="FM83" i="1"/>
  <c r="FK84" i="1"/>
  <c r="FL84" i="1"/>
  <c r="FM84" i="1"/>
  <c r="FK85" i="1"/>
  <c r="FL85" i="1"/>
  <c r="FM85" i="1"/>
  <c r="FK86" i="1"/>
  <c r="FL86" i="1"/>
  <c r="FM86" i="1"/>
  <c r="FK87" i="1"/>
  <c r="FL87" i="1"/>
  <c r="FM87" i="1"/>
  <c r="FK88" i="1"/>
  <c r="FL88" i="1"/>
  <c r="FM88" i="1"/>
  <c r="FK89" i="1"/>
  <c r="FL89" i="1"/>
  <c r="FM89" i="1"/>
  <c r="FK90" i="1"/>
  <c r="FL90" i="1"/>
  <c r="FM90" i="1"/>
  <c r="FK91" i="1"/>
  <c r="FL91" i="1"/>
  <c r="FM91" i="1"/>
  <c r="FK92" i="1"/>
  <c r="FL92" i="1"/>
  <c r="FM92" i="1"/>
  <c r="FK93" i="1"/>
  <c r="FL93" i="1"/>
  <c r="FM93" i="1"/>
  <c r="FK94" i="1"/>
  <c r="FL94" i="1"/>
  <c r="FM94" i="1"/>
  <c r="FK95" i="1"/>
  <c r="FL95" i="1"/>
  <c r="FM95" i="1"/>
  <c r="FK96" i="1"/>
  <c r="FL96" i="1"/>
  <c r="FM96" i="1"/>
  <c r="FK97" i="1"/>
  <c r="FL97" i="1"/>
  <c r="FM97" i="1"/>
  <c r="FK98" i="1"/>
  <c r="FL98" i="1"/>
  <c r="FM98" i="1"/>
  <c r="FK99" i="1"/>
  <c r="FL99" i="1"/>
  <c r="FM99" i="1"/>
  <c r="FK100" i="1"/>
  <c r="FL100" i="1"/>
  <c r="FM100" i="1"/>
  <c r="FK101" i="1"/>
  <c r="FL101" i="1"/>
  <c r="FM101" i="1"/>
  <c r="FK102" i="1"/>
  <c r="FL102" i="1"/>
  <c r="FM102" i="1"/>
  <c r="FK103" i="1"/>
  <c r="FL103" i="1"/>
  <c r="FM103" i="1"/>
  <c r="FK104" i="1"/>
  <c r="FL104" i="1"/>
  <c r="FM104" i="1"/>
  <c r="FK105" i="1"/>
  <c r="FL105" i="1"/>
  <c r="FM105" i="1"/>
  <c r="FK106" i="1"/>
  <c r="FL106" i="1"/>
  <c r="FM106" i="1"/>
  <c r="FK107" i="1"/>
  <c r="FL107" i="1"/>
  <c r="FM107" i="1"/>
  <c r="FK108" i="1"/>
  <c r="FL108" i="1"/>
  <c r="FM108" i="1"/>
  <c r="FK109" i="1"/>
  <c r="FL109" i="1"/>
  <c r="FM109" i="1"/>
  <c r="FK110" i="1"/>
  <c r="FL110" i="1"/>
  <c r="FM110" i="1"/>
  <c r="FK111" i="1"/>
  <c r="FL111" i="1"/>
  <c r="FM111" i="1"/>
  <c r="FK112" i="1"/>
  <c r="FL112" i="1"/>
  <c r="FM112" i="1"/>
  <c r="FK113" i="1"/>
  <c r="FL113" i="1"/>
  <c r="FM113" i="1"/>
  <c r="FK114" i="1"/>
  <c r="FL114" i="1"/>
  <c r="FM114" i="1"/>
  <c r="FK115" i="1"/>
  <c r="FL115" i="1"/>
  <c r="FM115" i="1"/>
  <c r="FK116" i="1"/>
  <c r="FL116" i="1"/>
  <c r="FM116" i="1"/>
  <c r="FK117" i="1"/>
  <c r="FL117" i="1"/>
  <c r="FM117" i="1"/>
  <c r="FK118" i="1"/>
  <c r="FL118" i="1"/>
  <c r="FM118" i="1"/>
  <c r="FK119" i="1"/>
  <c r="FL119" i="1"/>
  <c r="FM119" i="1"/>
  <c r="FK120" i="1"/>
  <c r="FL120" i="1"/>
  <c r="FM120" i="1"/>
  <c r="FK121" i="1"/>
  <c r="FL121" i="1"/>
  <c r="FM121" i="1"/>
  <c r="FK122" i="1"/>
  <c r="FL122" i="1"/>
  <c r="FM122" i="1"/>
  <c r="FK123" i="1"/>
  <c r="FL123" i="1"/>
  <c r="FM123" i="1"/>
  <c r="FK124" i="1"/>
  <c r="FL124" i="1"/>
  <c r="FM124" i="1"/>
  <c r="FK125" i="1"/>
  <c r="FL125" i="1"/>
  <c r="FM125" i="1"/>
  <c r="FK126" i="1"/>
  <c r="FL126" i="1"/>
  <c r="FM126" i="1"/>
  <c r="FK127" i="1"/>
  <c r="FL127" i="1"/>
  <c r="FM127" i="1"/>
  <c r="FK128" i="1"/>
  <c r="FL128" i="1"/>
  <c r="FM128" i="1"/>
  <c r="FK129" i="1"/>
  <c r="FL129" i="1"/>
  <c r="FM129" i="1"/>
  <c r="FK130" i="1"/>
  <c r="FL130" i="1"/>
  <c r="FM130" i="1"/>
  <c r="FK131" i="1"/>
  <c r="FL131" i="1"/>
  <c r="FM131" i="1"/>
  <c r="FK132" i="1"/>
  <c r="FL132" i="1"/>
  <c r="FM132" i="1"/>
  <c r="FK133" i="1"/>
  <c r="FL133" i="1"/>
  <c r="FM133" i="1"/>
  <c r="FK134" i="1"/>
  <c r="FL134" i="1"/>
  <c r="FM134" i="1"/>
  <c r="FK135" i="1"/>
  <c r="FL135" i="1"/>
  <c r="FM135" i="1"/>
  <c r="FK136" i="1"/>
  <c r="FL136" i="1"/>
  <c r="FM136" i="1"/>
  <c r="FK137" i="1"/>
  <c r="FL137" i="1"/>
  <c r="FM137" i="1"/>
  <c r="FM3" i="1"/>
  <c r="FL3" i="1"/>
  <c r="FK3" i="1"/>
  <c r="FH4" i="1"/>
  <c r="FI4" i="1"/>
  <c r="FJ4" i="1"/>
  <c r="FH5" i="1"/>
  <c r="FI5" i="1"/>
  <c r="FJ5" i="1"/>
  <c r="FH6" i="1"/>
  <c r="FI6" i="1"/>
  <c r="FJ6" i="1"/>
  <c r="FH7" i="1"/>
  <c r="FI7" i="1"/>
  <c r="FJ7" i="1"/>
  <c r="FH8" i="1"/>
  <c r="FI8" i="1"/>
  <c r="FJ8" i="1"/>
  <c r="FH9" i="1"/>
  <c r="FI9" i="1"/>
  <c r="FJ9" i="1"/>
  <c r="FH10" i="1"/>
  <c r="FI10" i="1"/>
  <c r="FJ10" i="1"/>
  <c r="FH11" i="1"/>
  <c r="FI11" i="1"/>
  <c r="FJ11" i="1"/>
  <c r="FH12" i="1"/>
  <c r="FI12" i="1"/>
  <c r="FJ12" i="1"/>
  <c r="FH13" i="1"/>
  <c r="FI13" i="1"/>
  <c r="FJ13" i="1"/>
  <c r="FH14" i="1"/>
  <c r="FI14" i="1"/>
  <c r="FJ14" i="1"/>
  <c r="FH15" i="1"/>
  <c r="FI15" i="1"/>
  <c r="FJ15" i="1"/>
  <c r="FH16" i="1"/>
  <c r="FI16" i="1"/>
  <c r="FJ16" i="1"/>
  <c r="FH17" i="1"/>
  <c r="FI17" i="1"/>
  <c r="FJ17" i="1"/>
  <c r="FH18" i="1"/>
  <c r="FI18" i="1"/>
  <c r="FJ18" i="1"/>
  <c r="FH19" i="1"/>
  <c r="FI19" i="1"/>
  <c r="FJ19" i="1"/>
  <c r="FH20" i="1"/>
  <c r="FI20" i="1"/>
  <c r="FJ20" i="1"/>
  <c r="FH21" i="1"/>
  <c r="FI21" i="1"/>
  <c r="FJ21" i="1"/>
  <c r="FH22" i="1"/>
  <c r="FI22" i="1"/>
  <c r="FJ22" i="1"/>
  <c r="FH23" i="1"/>
  <c r="FI23" i="1"/>
  <c r="FJ23" i="1"/>
  <c r="FH24" i="1"/>
  <c r="FI24" i="1"/>
  <c r="FJ24" i="1"/>
  <c r="FH25" i="1"/>
  <c r="FI25" i="1"/>
  <c r="FJ25" i="1"/>
  <c r="FH26" i="1"/>
  <c r="FI26" i="1"/>
  <c r="FJ26" i="1"/>
  <c r="FH27" i="1"/>
  <c r="FI27" i="1"/>
  <c r="FJ27" i="1"/>
  <c r="FH28" i="1"/>
  <c r="FI28" i="1"/>
  <c r="FJ28" i="1"/>
  <c r="FH29" i="1"/>
  <c r="FI29" i="1"/>
  <c r="FJ29" i="1"/>
  <c r="FH30" i="1"/>
  <c r="FI30" i="1"/>
  <c r="FJ30" i="1"/>
  <c r="FH31" i="1"/>
  <c r="FI31" i="1"/>
  <c r="FJ31" i="1"/>
  <c r="FH32" i="1"/>
  <c r="FI32" i="1"/>
  <c r="FJ32" i="1"/>
  <c r="FH33" i="1"/>
  <c r="FI33" i="1"/>
  <c r="FJ33" i="1"/>
  <c r="FH34" i="1"/>
  <c r="FI34" i="1"/>
  <c r="FJ34" i="1"/>
  <c r="FH35" i="1"/>
  <c r="FI35" i="1"/>
  <c r="FJ35" i="1"/>
  <c r="FH36" i="1"/>
  <c r="FI36" i="1"/>
  <c r="FJ36" i="1"/>
  <c r="FH37" i="1"/>
  <c r="FI37" i="1"/>
  <c r="FJ37" i="1"/>
  <c r="FH38" i="1"/>
  <c r="FI38" i="1"/>
  <c r="FJ38" i="1"/>
  <c r="FH39" i="1"/>
  <c r="FI39" i="1"/>
  <c r="FJ39" i="1"/>
  <c r="FH40" i="1"/>
  <c r="FI40" i="1"/>
  <c r="FJ40" i="1"/>
  <c r="FH41" i="1"/>
  <c r="FI41" i="1"/>
  <c r="FJ41" i="1"/>
  <c r="FH42" i="1"/>
  <c r="FI42" i="1"/>
  <c r="FJ42" i="1"/>
  <c r="FH43" i="1"/>
  <c r="FI43" i="1"/>
  <c r="FJ43" i="1"/>
  <c r="FH44" i="1"/>
  <c r="FI44" i="1"/>
  <c r="FJ44" i="1"/>
  <c r="FH45" i="1"/>
  <c r="FI45" i="1"/>
  <c r="FJ45" i="1"/>
  <c r="FH46" i="1"/>
  <c r="FI46" i="1"/>
  <c r="FJ46" i="1"/>
  <c r="FH47" i="1"/>
  <c r="FI47" i="1"/>
  <c r="FJ47" i="1"/>
  <c r="FH48" i="1"/>
  <c r="FI48" i="1"/>
  <c r="FJ48" i="1"/>
  <c r="FH49" i="1"/>
  <c r="FI49" i="1"/>
  <c r="FJ49" i="1"/>
  <c r="FH50" i="1"/>
  <c r="FI50" i="1"/>
  <c r="FJ50" i="1"/>
  <c r="FH51" i="1"/>
  <c r="FI51" i="1"/>
  <c r="FJ51" i="1"/>
  <c r="FH52" i="1"/>
  <c r="FI52" i="1"/>
  <c r="FJ52" i="1"/>
  <c r="FH53" i="1"/>
  <c r="FI53" i="1"/>
  <c r="FJ53" i="1"/>
  <c r="FH54" i="1"/>
  <c r="FI54" i="1"/>
  <c r="FJ54" i="1"/>
  <c r="FH55" i="1"/>
  <c r="FI55" i="1"/>
  <c r="FJ55" i="1"/>
  <c r="FH56" i="1"/>
  <c r="FI56" i="1"/>
  <c r="FJ56" i="1"/>
  <c r="FH57" i="1"/>
  <c r="FI57" i="1"/>
  <c r="FJ57" i="1"/>
  <c r="FH58" i="1"/>
  <c r="FI58" i="1"/>
  <c r="FJ58" i="1"/>
  <c r="FH59" i="1"/>
  <c r="FI59" i="1"/>
  <c r="FJ59" i="1"/>
  <c r="FH60" i="1"/>
  <c r="FI60" i="1"/>
  <c r="FJ60" i="1"/>
  <c r="FH61" i="1"/>
  <c r="FI61" i="1"/>
  <c r="FJ61" i="1"/>
  <c r="FH62" i="1"/>
  <c r="FI62" i="1"/>
  <c r="FJ62" i="1"/>
  <c r="FH63" i="1"/>
  <c r="FI63" i="1"/>
  <c r="FJ63" i="1"/>
  <c r="FH64" i="1"/>
  <c r="FI64" i="1"/>
  <c r="FJ64" i="1"/>
  <c r="FH65" i="1"/>
  <c r="FI65" i="1"/>
  <c r="FJ65" i="1"/>
  <c r="FH66" i="1"/>
  <c r="FI66" i="1"/>
  <c r="FJ66" i="1"/>
  <c r="FH67" i="1"/>
  <c r="FI67" i="1"/>
  <c r="FJ67" i="1"/>
  <c r="FH68" i="1"/>
  <c r="FI68" i="1"/>
  <c r="FJ68" i="1"/>
  <c r="FH69" i="1"/>
  <c r="FI69" i="1"/>
  <c r="FJ69" i="1"/>
  <c r="FH70" i="1"/>
  <c r="FI70" i="1"/>
  <c r="FJ70" i="1"/>
  <c r="FH71" i="1"/>
  <c r="FI71" i="1"/>
  <c r="FJ71" i="1"/>
  <c r="FH72" i="1"/>
  <c r="FI72" i="1"/>
  <c r="FJ72" i="1"/>
  <c r="FH73" i="1"/>
  <c r="FI73" i="1"/>
  <c r="FJ73" i="1"/>
  <c r="FH74" i="1"/>
  <c r="FI74" i="1"/>
  <c r="FJ74" i="1"/>
  <c r="FH75" i="1"/>
  <c r="FI75" i="1"/>
  <c r="FJ75" i="1"/>
  <c r="FH76" i="1"/>
  <c r="FI76" i="1"/>
  <c r="FJ76" i="1"/>
  <c r="FH77" i="1"/>
  <c r="FI77" i="1"/>
  <c r="FJ77" i="1"/>
  <c r="FH78" i="1"/>
  <c r="FI78" i="1"/>
  <c r="FJ78" i="1"/>
  <c r="FH79" i="1"/>
  <c r="FI79" i="1"/>
  <c r="FJ79" i="1"/>
  <c r="FH80" i="1"/>
  <c r="FI80" i="1"/>
  <c r="FJ80" i="1"/>
  <c r="FH81" i="1"/>
  <c r="FI81" i="1"/>
  <c r="FJ81" i="1"/>
  <c r="FH82" i="1"/>
  <c r="FI82" i="1"/>
  <c r="FJ82" i="1"/>
  <c r="FH83" i="1"/>
  <c r="FI83" i="1"/>
  <c r="FJ83" i="1"/>
  <c r="FH84" i="1"/>
  <c r="FI84" i="1"/>
  <c r="FJ84" i="1"/>
  <c r="FH85" i="1"/>
  <c r="FI85" i="1"/>
  <c r="FJ85" i="1"/>
  <c r="FH86" i="1"/>
  <c r="FI86" i="1"/>
  <c r="FJ86" i="1"/>
  <c r="FH87" i="1"/>
  <c r="FI87" i="1"/>
  <c r="FJ87" i="1"/>
  <c r="FH88" i="1"/>
  <c r="FI88" i="1"/>
  <c r="FJ88" i="1"/>
  <c r="FH89" i="1"/>
  <c r="FI89" i="1"/>
  <c r="FJ89" i="1"/>
  <c r="FH90" i="1"/>
  <c r="FI90" i="1"/>
  <c r="FJ90" i="1"/>
  <c r="FH91" i="1"/>
  <c r="FI91" i="1"/>
  <c r="FJ91" i="1"/>
  <c r="FH92" i="1"/>
  <c r="FI92" i="1"/>
  <c r="FJ92" i="1"/>
  <c r="FH93" i="1"/>
  <c r="FI93" i="1"/>
  <c r="FJ93" i="1"/>
  <c r="FH94" i="1"/>
  <c r="FI94" i="1"/>
  <c r="FJ94" i="1"/>
  <c r="FH95" i="1"/>
  <c r="FI95" i="1"/>
  <c r="FJ95" i="1"/>
  <c r="FH96" i="1"/>
  <c r="FI96" i="1"/>
  <c r="FJ96" i="1"/>
  <c r="FH97" i="1"/>
  <c r="FI97" i="1"/>
  <c r="FJ97" i="1"/>
  <c r="FH98" i="1"/>
  <c r="FI98" i="1"/>
  <c r="FJ98" i="1"/>
  <c r="FH99" i="1"/>
  <c r="FI99" i="1"/>
  <c r="FJ99" i="1"/>
  <c r="FH100" i="1"/>
  <c r="FI100" i="1"/>
  <c r="FJ100" i="1"/>
  <c r="FH101" i="1"/>
  <c r="FI101" i="1"/>
  <c r="FJ101" i="1"/>
  <c r="FH102" i="1"/>
  <c r="FI102" i="1"/>
  <c r="FJ102" i="1"/>
  <c r="FH103" i="1"/>
  <c r="FI103" i="1"/>
  <c r="FJ103" i="1"/>
  <c r="FH104" i="1"/>
  <c r="FI104" i="1"/>
  <c r="FJ104" i="1"/>
  <c r="FH105" i="1"/>
  <c r="FI105" i="1"/>
  <c r="FJ105" i="1"/>
  <c r="FH106" i="1"/>
  <c r="FI106" i="1"/>
  <c r="FJ106" i="1"/>
  <c r="FH107" i="1"/>
  <c r="FI107" i="1"/>
  <c r="FJ107" i="1"/>
  <c r="FH108" i="1"/>
  <c r="FI108" i="1"/>
  <c r="FJ108" i="1"/>
  <c r="FH109" i="1"/>
  <c r="FI109" i="1"/>
  <c r="FJ109" i="1"/>
  <c r="FH110" i="1"/>
  <c r="FI110" i="1"/>
  <c r="FJ110" i="1"/>
  <c r="FH111" i="1"/>
  <c r="FI111" i="1"/>
  <c r="FJ111" i="1"/>
  <c r="FH112" i="1"/>
  <c r="FI112" i="1"/>
  <c r="FJ112" i="1"/>
  <c r="FH113" i="1"/>
  <c r="FI113" i="1"/>
  <c r="FJ113" i="1"/>
  <c r="FH114" i="1"/>
  <c r="FI114" i="1"/>
  <c r="FJ114" i="1"/>
  <c r="FH115" i="1"/>
  <c r="FI115" i="1"/>
  <c r="FJ115" i="1"/>
  <c r="FH116" i="1"/>
  <c r="FI116" i="1"/>
  <c r="FJ116" i="1"/>
  <c r="FH117" i="1"/>
  <c r="FI117" i="1"/>
  <c r="FJ117" i="1"/>
  <c r="FH118" i="1"/>
  <c r="FI118" i="1"/>
  <c r="FJ118" i="1"/>
  <c r="FH119" i="1"/>
  <c r="FI119" i="1"/>
  <c r="FJ119" i="1"/>
  <c r="FH120" i="1"/>
  <c r="FI120" i="1"/>
  <c r="FJ120" i="1"/>
  <c r="FH121" i="1"/>
  <c r="FI121" i="1"/>
  <c r="FJ121" i="1"/>
  <c r="FH122" i="1"/>
  <c r="FI122" i="1"/>
  <c r="FJ122" i="1"/>
  <c r="FH123" i="1"/>
  <c r="FI123" i="1"/>
  <c r="FJ123" i="1"/>
  <c r="FH124" i="1"/>
  <c r="FI124" i="1"/>
  <c r="FJ124" i="1"/>
  <c r="FH125" i="1"/>
  <c r="FI125" i="1"/>
  <c r="FJ125" i="1"/>
  <c r="FH126" i="1"/>
  <c r="FI126" i="1"/>
  <c r="FJ126" i="1"/>
  <c r="FH127" i="1"/>
  <c r="FI127" i="1"/>
  <c r="FJ127" i="1"/>
  <c r="FH128" i="1"/>
  <c r="FI128" i="1"/>
  <c r="FJ128" i="1"/>
  <c r="FH129" i="1"/>
  <c r="FI129" i="1"/>
  <c r="FJ129" i="1"/>
  <c r="FH130" i="1"/>
  <c r="FI130" i="1"/>
  <c r="FJ130" i="1"/>
  <c r="FH131" i="1"/>
  <c r="FI131" i="1"/>
  <c r="FJ131" i="1"/>
  <c r="FH132" i="1"/>
  <c r="FI132" i="1"/>
  <c r="FJ132" i="1"/>
  <c r="FH133" i="1"/>
  <c r="FI133" i="1"/>
  <c r="FJ133" i="1"/>
  <c r="FH134" i="1"/>
  <c r="FI134" i="1"/>
  <c r="FJ134" i="1"/>
  <c r="FH135" i="1"/>
  <c r="FI135" i="1"/>
  <c r="FJ135" i="1"/>
  <c r="FH136" i="1"/>
  <c r="FI136" i="1"/>
  <c r="FJ136" i="1"/>
  <c r="FH137" i="1"/>
  <c r="FI137" i="1"/>
  <c r="FJ137" i="1"/>
  <c r="FJ3" i="1"/>
  <c r="FI3" i="1"/>
  <c r="FH3" i="1"/>
  <c r="FE4" i="1"/>
  <c r="FF4" i="1"/>
  <c r="FG4" i="1"/>
  <c r="FE5" i="1"/>
  <c r="FF5" i="1"/>
  <c r="FG5" i="1"/>
  <c r="FE6" i="1"/>
  <c r="FF6" i="1"/>
  <c r="FG6" i="1"/>
  <c r="FE7" i="1"/>
  <c r="FF7" i="1"/>
  <c r="FG7" i="1"/>
  <c r="FE8" i="1"/>
  <c r="FF8" i="1"/>
  <c r="FG8" i="1"/>
  <c r="FE9" i="1"/>
  <c r="FF9" i="1"/>
  <c r="FG9" i="1"/>
  <c r="FE10" i="1"/>
  <c r="FF10" i="1"/>
  <c r="FG10" i="1"/>
  <c r="FE11" i="1"/>
  <c r="FF11" i="1"/>
  <c r="FG11" i="1"/>
  <c r="FE12" i="1"/>
  <c r="FF12" i="1"/>
  <c r="FG12" i="1"/>
  <c r="FE13" i="1"/>
  <c r="FF13" i="1"/>
  <c r="FG13" i="1"/>
  <c r="FE14" i="1"/>
  <c r="FF14" i="1"/>
  <c r="FG14" i="1"/>
  <c r="FE15" i="1"/>
  <c r="FF15" i="1"/>
  <c r="FG15" i="1"/>
  <c r="FE16" i="1"/>
  <c r="FF16" i="1"/>
  <c r="FG16" i="1"/>
  <c r="FE17" i="1"/>
  <c r="FF17" i="1"/>
  <c r="FG17" i="1"/>
  <c r="FE18" i="1"/>
  <c r="FF18" i="1"/>
  <c r="FG18" i="1"/>
  <c r="FE19" i="1"/>
  <c r="FF19" i="1"/>
  <c r="FG19" i="1"/>
  <c r="FE20" i="1"/>
  <c r="FF20" i="1"/>
  <c r="FG20" i="1"/>
  <c r="FE21" i="1"/>
  <c r="FF21" i="1"/>
  <c r="FG21" i="1"/>
  <c r="FE22" i="1"/>
  <c r="FF22" i="1"/>
  <c r="FG22" i="1"/>
  <c r="FE23" i="1"/>
  <c r="FF23" i="1"/>
  <c r="FG23" i="1"/>
  <c r="FE24" i="1"/>
  <c r="FF24" i="1"/>
  <c r="FG24" i="1"/>
  <c r="FE25" i="1"/>
  <c r="FF25" i="1"/>
  <c r="FG25" i="1"/>
  <c r="FE26" i="1"/>
  <c r="FF26" i="1"/>
  <c r="FG26" i="1"/>
  <c r="FE27" i="1"/>
  <c r="FF27" i="1"/>
  <c r="FG27" i="1"/>
  <c r="FE28" i="1"/>
  <c r="FF28" i="1"/>
  <c r="FG28" i="1"/>
  <c r="FE29" i="1"/>
  <c r="FF29" i="1"/>
  <c r="FG29" i="1"/>
  <c r="FE30" i="1"/>
  <c r="FF30" i="1"/>
  <c r="FG30" i="1"/>
  <c r="FE31" i="1"/>
  <c r="FF31" i="1"/>
  <c r="FG31" i="1"/>
  <c r="FE32" i="1"/>
  <c r="FF32" i="1"/>
  <c r="FG32" i="1"/>
  <c r="FE33" i="1"/>
  <c r="FF33" i="1"/>
  <c r="FG33" i="1"/>
  <c r="FE34" i="1"/>
  <c r="FF34" i="1"/>
  <c r="FG34" i="1"/>
  <c r="FE35" i="1"/>
  <c r="FF35" i="1"/>
  <c r="FG35" i="1"/>
  <c r="FE36" i="1"/>
  <c r="FF36" i="1"/>
  <c r="FG36" i="1"/>
  <c r="FE37" i="1"/>
  <c r="FF37" i="1"/>
  <c r="FG37" i="1"/>
  <c r="FE38" i="1"/>
  <c r="FF38" i="1"/>
  <c r="FG38" i="1"/>
  <c r="FE39" i="1"/>
  <c r="FF39" i="1"/>
  <c r="FG39" i="1"/>
  <c r="FE40" i="1"/>
  <c r="FF40" i="1"/>
  <c r="FG40" i="1"/>
  <c r="FE41" i="1"/>
  <c r="FF41" i="1"/>
  <c r="FG41" i="1"/>
  <c r="FE42" i="1"/>
  <c r="FF42" i="1"/>
  <c r="FG42" i="1"/>
  <c r="FE43" i="1"/>
  <c r="FF43" i="1"/>
  <c r="FG43" i="1"/>
  <c r="FE44" i="1"/>
  <c r="FF44" i="1"/>
  <c r="FG44" i="1"/>
  <c r="FE45" i="1"/>
  <c r="FF45" i="1"/>
  <c r="FG45" i="1"/>
  <c r="FE46" i="1"/>
  <c r="FF46" i="1"/>
  <c r="FG46" i="1"/>
  <c r="FE47" i="1"/>
  <c r="FF47" i="1"/>
  <c r="FG47" i="1"/>
  <c r="FE48" i="1"/>
  <c r="FF48" i="1"/>
  <c r="FG48" i="1"/>
  <c r="FE49" i="1"/>
  <c r="FF49" i="1"/>
  <c r="FG49" i="1"/>
  <c r="FE50" i="1"/>
  <c r="FF50" i="1"/>
  <c r="FG50" i="1"/>
  <c r="FE51" i="1"/>
  <c r="FF51" i="1"/>
  <c r="FG51" i="1"/>
  <c r="FE52" i="1"/>
  <c r="FF52" i="1"/>
  <c r="FG52" i="1"/>
  <c r="FE53" i="1"/>
  <c r="FF53" i="1"/>
  <c r="FG53" i="1"/>
  <c r="FE54" i="1"/>
  <c r="FF54" i="1"/>
  <c r="FG54" i="1"/>
  <c r="FE55" i="1"/>
  <c r="FF55" i="1"/>
  <c r="FG55" i="1"/>
  <c r="FE56" i="1"/>
  <c r="FF56" i="1"/>
  <c r="FG56" i="1"/>
  <c r="FE57" i="1"/>
  <c r="FF57" i="1"/>
  <c r="FG57" i="1"/>
  <c r="FE58" i="1"/>
  <c r="FF58" i="1"/>
  <c r="FG58" i="1"/>
  <c r="FE59" i="1"/>
  <c r="FF59" i="1"/>
  <c r="FG59" i="1"/>
  <c r="FE60" i="1"/>
  <c r="FF60" i="1"/>
  <c r="FG60" i="1"/>
  <c r="FE61" i="1"/>
  <c r="FF61" i="1"/>
  <c r="FG61" i="1"/>
  <c r="FE62" i="1"/>
  <c r="FF62" i="1"/>
  <c r="FG62" i="1"/>
  <c r="FE63" i="1"/>
  <c r="FF63" i="1"/>
  <c r="FG63" i="1"/>
  <c r="FE64" i="1"/>
  <c r="FF64" i="1"/>
  <c r="FG64" i="1"/>
  <c r="FE65" i="1"/>
  <c r="FF65" i="1"/>
  <c r="FG65" i="1"/>
  <c r="FE66" i="1"/>
  <c r="FF66" i="1"/>
  <c r="FG66" i="1"/>
  <c r="FE67" i="1"/>
  <c r="FF67" i="1"/>
  <c r="FG67" i="1"/>
  <c r="FE68" i="1"/>
  <c r="FF68" i="1"/>
  <c r="FG68" i="1"/>
  <c r="FE69" i="1"/>
  <c r="FF69" i="1"/>
  <c r="FG69" i="1"/>
  <c r="FE70" i="1"/>
  <c r="FF70" i="1"/>
  <c r="FG70" i="1"/>
  <c r="FE71" i="1"/>
  <c r="FF71" i="1"/>
  <c r="FG71" i="1"/>
  <c r="FE72" i="1"/>
  <c r="FF72" i="1"/>
  <c r="FG72" i="1"/>
  <c r="FE73" i="1"/>
  <c r="FF73" i="1"/>
  <c r="FG73" i="1"/>
  <c r="FE74" i="1"/>
  <c r="FF74" i="1"/>
  <c r="FG74" i="1"/>
  <c r="FE75" i="1"/>
  <c r="FF75" i="1"/>
  <c r="FG75" i="1"/>
  <c r="FE76" i="1"/>
  <c r="FF76" i="1"/>
  <c r="FG76" i="1"/>
  <c r="FE77" i="1"/>
  <c r="FF77" i="1"/>
  <c r="FG77" i="1"/>
  <c r="FE78" i="1"/>
  <c r="FF78" i="1"/>
  <c r="FG78" i="1"/>
  <c r="FE79" i="1"/>
  <c r="FF79" i="1"/>
  <c r="FG79" i="1"/>
  <c r="FE80" i="1"/>
  <c r="FF80" i="1"/>
  <c r="FG80" i="1"/>
  <c r="FE81" i="1"/>
  <c r="FF81" i="1"/>
  <c r="FG81" i="1"/>
  <c r="FE82" i="1"/>
  <c r="FF82" i="1"/>
  <c r="FG82" i="1"/>
  <c r="FE83" i="1"/>
  <c r="FF83" i="1"/>
  <c r="FG83" i="1"/>
  <c r="FE84" i="1"/>
  <c r="FF84" i="1"/>
  <c r="FG84" i="1"/>
  <c r="FE85" i="1"/>
  <c r="FF85" i="1"/>
  <c r="FG85" i="1"/>
  <c r="FE86" i="1"/>
  <c r="FF86" i="1"/>
  <c r="FG86" i="1"/>
  <c r="FE87" i="1"/>
  <c r="FF87" i="1"/>
  <c r="FG87" i="1"/>
  <c r="FE88" i="1"/>
  <c r="FF88" i="1"/>
  <c r="FG88" i="1"/>
  <c r="FE89" i="1"/>
  <c r="FF89" i="1"/>
  <c r="FG89" i="1"/>
  <c r="FE90" i="1"/>
  <c r="FF90" i="1"/>
  <c r="FG90" i="1"/>
  <c r="FE91" i="1"/>
  <c r="FF91" i="1"/>
  <c r="FG91" i="1"/>
  <c r="FE92" i="1"/>
  <c r="FF92" i="1"/>
  <c r="FG92" i="1"/>
  <c r="FE93" i="1"/>
  <c r="FF93" i="1"/>
  <c r="FG93" i="1"/>
  <c r="FE94" i="1"/>
  <c r="FF94" i="1"/>
  <c r="FG94" i="1"/>
  <c r="FE95" i="1"/>
  <c r="FF95" i="1"/>
  <c r="FG95" i="1"/>
  <c r="FE96" i="1"/>
  <c r="FF96" i="1"/>
  <c r="FG96" i="1"/>
  <c r="FE97" i="1"/>
  <c r="FF97" i="1"/>
  <c r="FG97" i="1"/>
  <c r="FE98" i="1"/>
  <c r="FF98" i="1"/>
  <c r="FG98" i="1"/>
  <c r="FE99" i="1"/>
  <c r="FF99" i="1"/>
  <c r="FG99" i="1"/>
  <c r="FE100" i="1"/>
  <c r="FF100" i="1"/>
  <c r="FG100" i="1"/>
  <c r="FE101" i="1"/>
  <c r="FF101" i="1"/>
  <c r="FG101" i="1"/>
  <c r="FE102" i="1"/>
  <c r="FF102" i="1"/>
  <c r="FG102" i="1"/>
  <c r="FE103" i="1"/>
  <c r="FF103" i="1"/>
  <c r="FG103" i="1"/>
  <c r="FE104" i="1"/>
  <c r="FF104" i="1"/>
  <c r="FG104" i="1"/>
  <c r="FE105" i="1"/>
  <c r="FF105" i="1"/>
  <c r="FG105" i="1"/>
  <c r="FE106" i="1"/>
  <c r="FF106" i="1"/>
  <c r="FG106" i="1"/>
  <c r="FE107" i="1"/>
  <c r="FF107" i="1"/>
  <c r="FG107" i="1"/>
  <c r="FE108" i="1"/>
  <c r="FF108" i="1"/>
  <c r="FG108" i="1"/>
  <c r="FE109" i="1"/>
  <c r="FF109" i="1"/>
  <c r="FG109" i="1"/>
  <c r="FE110" i="1"/>
  <c r="FF110" i="1"/>
  <c r="FG110" i="1"/>
  <c r="FE111" i="1"/>
  <c r="FF111" i="1"/>
  <c r="FG111" i="1"/>
  <c r="FE112" i="1"/>
  <c r="FF112" i="1"/>
  <c r="FG112" i="1"/>
  <c r="FE113" i="1"/>
  <c r="FF113" i="1"/>
  <c r="FG113" i="1"/>
  <c r="FE114" i="1"/>
  <c r="FF114" i="1"/>
  <c r="FG114" i="1"/>
  <c r="FE115" i="1"/>
  <c r="FF115" i="1"/>
  <c r="FG115" i="1"/>
  <c r="FE116" i="1"/>
  <c r="FF116" i="1"/>
  <c r="FG116" i="1"/>
  <c r="FE117" i="1"/>
  <c r="FF117" i="1"/>
  <c r="FG117" i="1"/>
  <c r="FE118" i="1"/>
  <c r="FF118" i="1"/>
  <c r="FG118" i="1"/>
  <c r="FE119" i="1"/>
  <c r="FF119" i="1"/>
  <c r="FG119" i="1"/>
  <c r="FE120" i="1"/>
  <c r="FF120" i="1"/>
  <c r="FG120" i="1"/>
  <c r="FE121" i="1"/>
  <c r="FF121" i="1"/>
  <c r="FG121" i="1"/>
  <c r="FE122" i="1"/>
  <c r="FF122" i="1"/>
  <c r="FG122" i="1"/>
  <c r="FE123" i="1"/>
  <c r="FF123" i="1"/>
  <c r="FG123" i="1"/>
  <c r="FE124" i="1"/>
  <c r="FF124" i="1"/>
  <c r="FG124" i="1"/>
  <c r="FE125" i="1"/>
  <c r="FF125" i="1"/>
  <c r="FG125" i="1"/>
  <c r="FE126" i="1"/>
  <c r="FF126" i="1"/>
  <c r="FG126" i="1"/>
  <c r="FE127" i="1"/>
  <c r="FF127" i="1"/>
  <c r="FG127" i="1"/>
  <c r="FE128" i="1"/>
  <c r="FF128" i="1"/>
  <c r="FG128" i="1"/>
  <c r="FE129" i="1"/>
  <c r="FF129" i="1"/>
  <c r="FG129" i="1"/>
  <c r="FE130" i="1"/>
  <c r="FF130" i="1"/>
  <c r="FG130" i="1"/>
  <c r="FE131" i="1"/>
  <c r="FF131" i="1"/>
  <c r="FG131" i="1"/>
  <c r="FE132" i="1"/>
  <c r="FF132" i="1"/>
  <c r="FG132" i="1"/>
  <c r="FE133" i="1"/>
  <c r="FF133" i="1"/>
  <c r="FG133" i="1"/>
  <c r="FE134" i="1"/>
  <c r="FF134" i="1"/>
  <c r="FG134" i="1"/>
  <c r="FE135" i="1"/>
  <c r="FF135" i="1"/>
  <c r="FG135" i="1"/>
  <c r="FE136" i="1"/>
  <c r="FF136" i="1"/>
  <c r="FG136" i="1"/>
  <c r="FE137" i="1"/>
  <c r="FF137" i="1"/>
  <c r="FG137" i="1"/>
  <c r="FG3" i="1"/>
  <c r="FF3" i="1"/>
  <c r="FE3" i="1"/>
  <c r="FB4" i="1"/>
  <c r="FC4" i="1"/>
  <c r="FD4" i="1"/>
  <c r="FB5" i="1"/>
  <c r="FC5" i="1"/>
  <c r="FD5" i="1"/>
  <c r="FB6" i="1"/>
  <c r="FC6" i="1"/>
  <c r="FD6" i="1"/>
  <c r="FB7" i="1"/>
  <c r="FC7" i="1"/>
  <c r="FD7" i="1"/>
  <c r="FB8" i="1"/>
  <c r="FC8" i="1"/>
  <c r="FD8" i="1"/>
  <c r="FB9" i="1"/>
  <c r="FC9" i="1"/>
  <c r="FD9" i="1"/>
  <c r="FB10" i="1"/>
  <c r="FC10" i="1"/>
  <c r="FD10" i="1"/>
  <c r="FB11" i="1"/>
  <c r="FC11" i="1"/>
  <c r="FD11" i="1"/>
  <c r="FB12" i="1"/>
  <c r="FC12" i="1"/>
  <c r="FD12" i="1"/>
  <c r="FB13" i="1"/>
  <c r="FC13" i="1"/>
  <c r="FD13" i="1"/>
  <c r="FB14" i="1"/>
  <c r="FC14" i="1"/>
  <c r="FD14" i="1"/>
  <c r="FB15" i="1"/>
  <c r="FC15" i="1"/>
  <c r="FD15" i="1"/>
  <c r="FB16" i="1"/>
  <c r="FC16" i="1"/>
  <c r="FD16" i="1"/>
  <c r="FB17" i="1"/>
  <c r="FC17" i="1"/>
  <c r="FD17" i="1"/>
  <c r="FB18" i="1"/>
  <c r="FC18" i="1"/>
  <c r="FD18" i="1"/>
  <c r="FB19" i="1"/>
  <c r="FC19" i="1"/>
  <c r="FD19" i="1"/>
  <c r="FB20" i="1"/>
  <c r="FC20" i="1"/>
  <c r="FD20" i="1"/>
  <c r="FB21" i="1"/>
  <c r="FC21" i="1"/>
  <c r="FD21" i="1"/>
  <c r="FB22" i="1"/>
  <c r="FC22" i="1"/>
  <c r="FD22" i="1"/>
  <c r="FB23" i="1"/>
  <c r="FC23" i="1"/>
  <c r="FD23" i="1"/>
  <c r="FB24" i="1"/>
  <c r="FC24" i="1"/>
  <c r="FD24" i="1"/>
  <c r="FB25" i="1"/>
  <c r="FC25" i="1"/>
  <c r="FD25" i="1"/>
  <c r="FB26" i="1"/>
  <c r="FC26" i="1"/>
  <c r="FD26" i="1"/>
  <c r="FB27" i="1"/>
  <c r="FC27" i="1"/>
  <c r="FD27" i="1"/>
  <c r="FB28" i="1"/>
  <c r="FC28" i="1"/>
  <c r="FD28" i="1"/>
  <c r="FB29" i="1"/>
  <c r="FC29" i="1"/>
  <c r="FD29" i="1"/>
  <c r="FB30" i="1"/>
  <c r="FC30" i="1"/>
  <c r="FD30" i="1"/>
  <c r="FB31" i="1"/>
  <c r="FC31" i="1"/>
  <c r="FD31" i="1"/>
  <c r="FB32" i="1"/>
  <c r="FC32" i="1"/>
  <c r="FD32" i="1"/>
  <c r="FB33" i="1"/>
  <c r="FC33" i="1"/>
  <c r="FD33" i="1"/>
  <c r="FB34" i="1"/>
  <c r="FC34" i="1"/>
  <c r="FD34" i="1"/>
  <c r="FB35" i="1"/>
  <c r="FC35" i="1"/>
  <c r="FD35" i="1"/>
  <c r="FB36" i="1"/>
  <c r="FC36" i="1"/>
  <c r="FD36" i="1"/>
  <c r="FB37" i="1"/>
  <c r="FC37" i="1"/>
  <c r="FD37" i="1"/>
  <c r="FB38" i="1"/>
  <c r="FC38" i="1"/>
  <c r="FD38" i="1"/>
  <c r="FB39" i="1"/>
  <c r="FC39" i="1"/>
  <c r="FD39" i="1"/>
  <c r="FB40" i="1"/>
  <c r="FC40" i="1"/>
  <c r="FD40" i="1"/>
  <c r="FB41" i="1"/>
  <c r="FC41" i="1"/>
  <c r="FD41" i="1"/>
  <c r="FB42" i="1"/>
  <c r="FC42" i="1"/>
  <c r="FD42" i="1"/>
  <c r="FB43" i="1"/>
  <c r="FC43" i="1"/>
  <c r="FD43" i="1"/>
  <c r="FB44" i="1"/>
  <c r="FC44" i="1"/>
  <c r="FD44" i="1"/>
  <c r="FB45" i="1"/>
  <c r="FC45" i="1"/>
  <c r="FD45" i="1"/>
  <c r="FB46" i="1"/>
  <c r="FC46" i="1"/>
  <c r="FD46" i="1"/>
  <c r="FB47" i="1"/>
  <c r="FC47" i="1"/>
  <c r="FD47" i="1"/>
  <c r="FB48" i="1"/>
  <c r="FC48" i="1"/>
  <c r="FD48" i="1"/>
  <c r="FB49" i="1"/>
  <c r="FC49" i="1"/>
  <c r="FD49" i="1"/>
  <c r="FB50" i="1"/>
  <c r="FC50" i="1"/>
  <c r="FD50" i="1"/>
  <c r="FB51" i="1"/>
  <c r="FC51" i="1"/>
  <c r="FD51" i="1"/>
  <c r="FB52" i="1"/>
  <c r="FC52" i="1"/>
  <c r="FD52" i="1"/>
  <c r="FB53" i="1"/>
  <c r="FC53" i="1"/>
  <c r="FD53" i="1"/>
  <c r="FB54" i="1"/>
  <c r="FC54" i="1"/>
  <c r="FD54" i="1"/>
  <c r="FB55" i="1"/>
  <c r="FC55" i="1"/>
  <c r="FD55" i="1"/>
  <c r="FB56" i="1"/>
  <c r="FC56" i="1"/>
  <c r="FD56" i="1"/>
  <c r="FB57" i="1"/>
  <c r="FC57" i="1"/>
  <c r="FD57" i="1"/>
  <c r="FB58" i="1"/>
  <c r="FC58" i="1"/>
  <c r="FD58" i="1"/>
  <c r="FB59" i="1"/>
  <c r="FC59" i="1"/>
  <c r="FD59" i="1"/>
  <c r="FB60" i="1"/>
  <c r="FC60" i="1"/>
  <c r="FD60" i="1"/>
  <c r="FB61" i="1"/>
  <c r="FC61" i="1"/>
  <c r="FD61" i="1"/>
  <c r="FB62" i="1"/>
  <c r="FC62" i="1"/>
  <c r="FD62" i="1"/>
  <c r="FB63" i="1"/>
  <c r="FC63" i="1"/>
  <c r="FD63" i="1"/>
  <c r="FB64" i="1"/>
  <c r="FC64" i="1"/>
  <c r="FD64" i="1"/>
  <c r="FB65" i="1"/>
  <c r="FC65" i="1"/>
  <c r="FD65" i="1"/>
  <c r="FB66" i="1"/>
  <c r="FC66" i="1"/>
  <c r="FD66" i="1"/>
  <c r="FB67" i="1"/>
  <c r="FC67" i="1"/>
  <c r="FD67" i="1"/>
  <c r="FB68" i="1"/>
  <c r="FC68" i="1"/>
  <c r="FD68" i="1"/>
  <c r="FB69" i="1"/>
  <c r="FC69" i="1"/>
  <c r="FD69" i="1"/>
  <c r="FB70" i="1"/>
  <c r="FC70" i="1"/>
  <c r="FD70" i="1"/>
  <c r="FB71" i="1"/>
  <c r="FC71" i="1"/>
  <c r="FD71" i="1"/>
  <c r="FB72" i="1"/>
  <c r="FC72" i="1"/>
  <c r="FD72" i="1"/>
  <c r="FB73" i="1"/>
  <c r="FC73" i="1"/>
  <c r="FD73" i="1"/>
  <c r="FB74" i="1"/>
  <c r="FC74" i="1"/>
  <c r="FD74" i="1"/>
  <c r="FB75" i="1"/>
  <c r="FC75" i="1"/>
  <c r="FD75" i="1"/>
  <c r="FB76" i="1"/>
  <c r="FC76" i="1"/>
  <c r="FD76" i="1"/>
  <c r="FB77" i="1"/>
  <c r="FC77" i="1"/>
  <c r="FD77" i="1"/>
  <c r="FB78" i="1"/>
  <c r="FC78" i="1"/>
  <c r="FD78" i="1"/>
  <c r="FB79" i="1"/>
  <c r="FC79" i="1"/>
  <c r="FD79" i="1"/>
  <c r="FB80" i="1"/>
  <c r="FC80" i="1"/>
  <c r="FD80" i="1"/>
  <c r="FB81" i="1"/>
  <c r="FC81" i="1"/>
  <c r="FD81" i="1"/>
  <c r="FB82" i="1"/>
  <c r="FC82" i="1"/>
  <c r="FD82" i="1"/>
  <c r="FB83" i="1"/>
  <c r="FC83" i="1"/>
  <c r="FD83" i="1"/>
  <c r="FB84" i="1"/>
  <c r="FC84" i="1"/>
  <c r="FD84" i="1"/>
  <c r="FB85" i="1"/>
  <c r="FC85" i="1"/>
  <c r="FD85" i="1"/>
  <c r="FB86" i="1"/>
  <c r="FC86" i="1"/>
  <c r="FD86" i="1"/>
  <c r="FB87" i="1"/>
  <c r="FC87" i="1"/>
  <c r="FD87" i="1"/>
  <c r="FB88" i="1"/>
  <c r="FC88" i="1"/>
  <c r="FD88" i="1"/>
  <c r="FB89" i="1"/>
  <c r="FC89" i="1"/>
  <c r="FD89" i="1"/>
  <c r="FB90" i="1"/>
  <c r="FC90" i="1"/>
  <c r="FD90" i="1"/>
  <c r="FB91" i="1"/>
  <c r="FC91" i="1"/>
  <c r="FD91" i="1"/>
  <c r="FB92" i="1"/>
  <c r="FC92" i="1"/>
  <c r="FD92" i="1"/>
  <c r="FB93" i="1"/>
  <c r="FC93" i="1"/>
  <c r="FD93" i="1"/>
  <c r="FB94" i="1"/>
  <c r="FC94" i="1"/>
  <c r="FD94" i="1"/>
  <c r="FB95" i="1"/>
  <c r="FC95" i="1"/>
  <c r="FD95" i="1"/>
  <c r="FB96" i="1"/>
  <c r="FC96" i="1"/>
  <c r="FD96" i="1"/>
  <c r="FB97" i="1"/>
  <c r="FC97" i="1"/>
  <c r="FD97" i="1"/>
  <c r="FB98" i="1"/>
  <c r="FC98" i="1"/>
  <c r="FD98" i="1"/>
  <c r="FB99" i="1"/>
  <c r="FC99" i="1"/>
  <c r="FD99" i="1"/>
  <c r="FB100" i="1"/>
  <c r="FC100" i="1"/>
  <c r="FD100" i="1"/>
  <c r="FB101" i="1"/>
  <c r="FC101" i="1"/>
  <c r="FD101" i="1"/>
  <c r="FB102" i="1"/>
  <c r="FC102" i="1"/>
  <c r="FD102" i="1"/>
  <c r="FB103" i="1"/>
  <c r="FC103" i="1"/>
  <c r="FD103" i="1"/>
  <c r="FB104" i="1"/>
  <c r="FC104" i="1"/>
  <c r="FD104" i="1"/>
  <c r="FB105" i="1"/>
  <c r="FC105" i="1"/>
  <c r="FD105" i="1"/>
  <c r="FB106" i="1"/>
  <c r="FC106" i="1"/>
  <c r="FD106" i="1"/>
  <c r="FB107" i="1"/>
  <c r="FC107" i="1"/>
  <c r="FD107" i="1"/>
  <c r="FB108" i="1"/>
  <c r="FC108" i="1"/>
  <c r="FD108" i="1"/>
  <c r="FB109" i="1"/>
  <c r="FC109" i="1"/>
  <c r="FD109" i="1"/>
  <c r="FB110" i="1"/>
  <c r="FC110" i="1"/>
  <c r="FD110" i="1"/>
  <c r="FB111" i="1"/>
  <c r="FC111" i="1"/>
  <c r="FD111" i="1"/>
  <c r="FB112" i="1"/>
  <c r="FC112" i="1"/>
  <c r="FD112" i="1"/>
  <c r="FB113" i="1"/>
  <c r="FC113" i="1"/>
  <c r="FD113" i="1"/>
  <c r="FB114" i="1"/>
  <c r="FC114" i="1"/>
  <c r="FD114" i="1"/>
  <c r="FB115" i="1"/>
  <c r="FC115" i="1"/>
  <c r="FD115" i="1"/>
  <c r="FB116" i="1"/>
  <c r="FC116" i="1"/>
  <c r="FD116" i="1"/>
  <c r="FB117" i="1"/>
  <c r="FC117" i="1"/>
  <c r="FD117" i="1"/>
  <c r="FB118" i="1"/>
  <c r="FC118" i="1"/>
  <c r="FD118" i="1"/>
  <c r="FB119" i="1"/>
  <c r="FC119" i="1"/>
  <c r="FD119" i="1"/>
  <c r="FB120" i="1"/>
  <c r="FC120" i="1"/>
  <c r="FD120" i="1"/>
  <c r="FB121" i="1"/>
  <c r="FC121" i="1"/>
  <c r="FD121" i="1"/>
  <c r="FB122" i="1"/>
  <c r="FC122" i="1"/>
  <c r="FD122" i="1"/>
  <c r="FB123" i="1"/>
  <c r="FC123" i="1"/>
  <c r="FD123" i="1"/>
  <c r="FB124" i="1"/>
  <c r="FC124" i="1"/>
  <c r="FD124" i="1"/>
  <c r="FB125" i="1"/>
  <c r="FC125" i="1"/>
  <c r="FD125" i="1"/>
  <c r="FB126" i="1"/>
  <c r="FC126" i="1"/>
  <c r="FD126" i="1"/>
  <c r="FB127" i="1"/>
  <c r="FC127" i="1"/>
  <c r="FD127" i="1"/>
  <c r="FB128" i="1"/>
  <c r="FC128" i="1"/>
  <c r="FD128" i="1"/>
  <c r="FB129" i="1"/>
  <c r="FC129" i="1"/>
  <c r="FD129" i="1"/>
  <c r="FB130" i="1"/>
  <c r="FC130" i="1"/>
  <c r="FD130" i="1"/>
  <c r="FB131" i="1"/>
  <c r="FC131" i="1"/>
  <c r="FD131" i="1"/>
  <c r="FB132" i="1"/>
  <c r="FC132" i="1"/>
  <c r="FD132" i="1"/>
  <c r="FB133" i="1"/>
  <c r="FC133" i="1"/>
  <c r="FD133" i="1"/>
  <c r="FB134" i="1"/>
  <c r="FC134" i="1"/>
  <c r="FD134" i="1"/>
  <c r="FB135" i="1"/>
  <c r="FC135" i="1"/>
  <c r="FD135" i="1"/>
  <c r="FB136" i="1"/>
  <c r="FC136" i="1"/>
  <c r="FD136" i="1"/>
  <c r="FB137" i="1"/>
  <c r="FC137" i="1"/>
  <c r="FD137" i="1"/>
  <c r="FD3" i="1"/>
  <c r="FC3" i="1"/>
  <c r="FB3" i="1"/>
  <c r="EY4" i="1"/>
  <c r="EZ4" i="1"/>
  <c r="FA4" i="1"/>
  <c r="EY5" i="1"/>
  <c r="EZ5" i="1"/>
  <c r="FA5" i="1"/>
  <c r="EY6" i="1"/>
  <c r="EZ6" i="1"/>
  <c r="FA6" i="1"/>
  <c r="EY7" i="1"/>
  <c r="EZ7" i="1"/>
  <c r="FA7" i="1"/>
  <c r="EY8" i="1"/>
  <c r="EZ8" i="1"/>
  <c r="FA8" i="1"/>
  <c r="EY9" i="1"/>
  <c r="EZ9" i="1"/>
  <c r="FA9" i="1"/>
  <c r="EY10" i="1"/>
  <c r="EZ10" i="1"/>
  <c r="FA10" i="1"/>
  <c r="EY11" i="1"/>
  <c r="EZ11" i="1"/>
  <c r="FA11" i="1"/>
  <c r="EY12" i="1"/>
  <c r="EZ12" i="1"/>
  <c r="FA12" i="1"/>
  <c r="EY13" i="1"/>
  <c r="EZ13" i="1"/>
  <c r="FA13" i="1"/>
  <c r="EY14" i="1"/>
  <c r="EZ14" i="1"/>
  <c r="FA14" i="1"/>
  <c r="EY15" i="1"/>
  <c r="EZ15" i="1"/>
  <c r="FA15" i="1"/>
  <c r="EY16" i="1"/>
  <c r="EZ16" i="1"/>
  <c r="FA16" i="1"/>
  <c r="EY17" i="1"/>
  <c r="EZ17" i="1"/>
  <c r="FA17" i="1"/>
  <c r="EY18" i="1"/>
  <c r="EZ18" i="1"/>
  <c r="FA18" i="1"/>
  <c r="EY19" i="1"/>
  <c r="EZ19" i="1"/>
  <c r="FA19" i="1"/>
  <c r="EY20" i="1"/>
  <c r="EZ20" i="1"/>
  <c r="FA20" i="1"/>
  <c r="EY21" i="1"/>
  <c r="EZ21" i="1"/>
  <c r="FA21" i="1"/>
  <c r="EY22" i="1"/>
  <c r="EZ22" i="1"/>
  <c r="FA22" i="1"/>
  <c r="EY23" i="1"/>
  <c r="EZ23" i="1"/>
  <c r="FA23" i="1"/>
  <c r="EY24" i="1"/>
  <c r="EZ24" i="1"/>
  <c r="FA24" i="1"/>
  <c r="EY25" i="1"/>
  <c r="EZ25" i="1"/>
  <c r="FA25" i="1"/>
  <c r="EY26" i="1"/>
  <c r="EZ26" i="1"/>
  <c r="FA26" i="1"/>
  <c r="EY27" i="1"/>
  <c r="EZ27" i="1"/>
  <c r="FA27" i="1"/>
  <c r="EY28" i="1"/>
  <c r="EZ28" i="1"/>
  <c r="FA28" i="1"/>
  <c r="EY29" i="1"/>
  <c r="EZ29" i="1"/>
  <c r="FA29" i="1"/>
  <c r="EY30" i="1"/>
  <c r="EZ30" i="1"/>
  <c r="FA30" i="1"/>
  <c r="EY31" i="1"/>
  <c r="EZ31" i="1"/>
  <c r="FA31" i="1"/>
  <c r="EY32" i="1"/>
  <c r="EZ32" i="1"/>
  <c r="FA32" i="1"/>
  <c r="EY33" i="1"/>
  <c r="EZ33" i="1"/>
  <c r="FA33" i="1"/>
  <c r="EY34" i="1"/>
  <c r="EZ34" i="1"/>
  <c r="FA34" i="1"/>
  <c r="EY35" i="1"/>
  <c r="EZ35" i="1"/>
  <c r="FA35" i="1"/>
  <c r="EY36" i="1"/>
  <c r="EZ36" i="1"/>
  <c r="FA36" i="1"/>
  <c r="EY37" i="1"/>
  <c r="EZ37" i="1"/>
  <c r="FA37" i="1"/>
  <c r="EY38" i="1"/>
  <c r="EZ38" i="1"/>
  <c r="FA38" i="1"/>
  <c r="EY39" i="1"/>
  <c r="EZ39" i="1"/>
  <c r="FA39" i="1"/>
  <c r="EY40" i="1"/>
  <c r="EZ40" i="1"/>
  <c r="FA40" i="1"/>
  <c r="EY41" i="1"/>
  <c r="EZ41" i="1"/>
  <c r="FA41" i="1"/>
  <c r="EY42" i="1"/>
  <c r="EZ42" i="1"/>
  <c r="FA42" i="1"/>
  <c r="EY43" i="1"/>
  <c r="EZ43" i="1"/>
  <c r="FA43" i="1"/>
  <c r="EY44" i="1"/>
  <c r="EZ44" i="1"/>
  <c r="FA44" i="1"/>
  <c r="EY45" i="1"/>
  <c r="EZ45" i="1"/>
  <c r="FA45" i="1"/>
  <c r="EY46" i="1"/>
  <c r="EZ46" i="1"/>
  <c r="FA46" i="1"/>
  <c r="EY47" i="1"/>
  <c r="EZ47" i="1"/>
  <c r="FA47" i="1"/>
  <c r="EY48" i="1"/>
  <c r="EZ48" i="1"/>
  <c r="FA48" i="1"/>
  <c r="EY49" i="1"/>
  <c r="EZ49" i="1"/>
  <c r="FA49" i="1"/>
  <c r="EY50" i="1"/>
  <c r="EZ50" i="1"/>
  <c r="FA50" i="1"/>
  <c r="EY51" i="1"/>
  <c r="EZ51" i="1"/>
  <c r="FA51" i="1"/>
  <c r="EY52" i="1"/>
  <c r="EZ52" i="1"/>
  <c r="FA52" i="1"/>
  <c r="EY53" i="1"/>
  <c r="EZ53" i="1"/>
  <c r="FA53" i="1"/>
  <c r="EY54" i="1"/>
  <c r="EZ54" i="1"/>
  <c r="FA54" i="1"/>
  <c r="EY55" i="1"/>
  <c r="EZ55" i="1"/>
  <c r="FA55" i="1"/>
  <c r="EY56" i="1"/>
  <c r="EZ56" i="1"/>
  <c r="FA56" i="1"/>
  <c r="EY57" i="1"/>
  <c r="EZ57" i="1"/>
  <c r="FA57" i="1"/>
  <c r="EY58" i="1"/>
  <c r="EZ58" i="1"/>
  <c r="FA58" i="1"/>
  <c r="EY59" i="1"/>
  <c r="EZ59" i="1"/>
  <c r="FA59" i="1"/>
  <c r="EY60" i="1"/>
  <c r="EZ60" i="1"/>
  <c r="FA60" i="1"/>
  <c r="EY61" i="1"/>
  <c r="EZ61" i="1"/>
  <c r="FA61" i="1"/>
  <c r="EY62" i="1"/>
  <c r="EZ62" i="1"/>
  <c r="FA62" i="1"/>
  <c r="EY63" i="1"/>
  <c r="EZ63" i="1"/>
  <c r="FA63" i="1"/>
  <c r="EY64" i="1"/>
  <c r="EZ64" i="1"/>
  <c r="FA64" i="1"/>
  <c r="EY65" i="1"/>
  <c r="EZ65" i="1"/>
  <c r="FA65" i="1"/>
  <c r="EY66" i="1"/>
  <c r="EZ66" i="1"/>
  <c r="FA66" i="1"/>
  <c r="EY67" i="1"/>
  <c r="EZ67" i="1"/>
  <c r="FA67" i="1"/>
  <c r="EY68" i="1"/>
  <c r="EZ68" i="1"/>
  <c r="FA68" i="1"/>
  <c r="EY69" i="1"/>
  <c r="EZ69" i="1"/>
  <c r="FA69" i="1"/>
  <c r="EY70" i="1"/>
  <c r="EZ70" i="1"/>
  <c r="FA70" i="1"/>
  <c r="EY71" i="1"/>
  <c r="EZ71" i="1"/>
  <c r="FA71" i="1"/>
  <c r="EY72" i="1"/>
  <c r="EZ72" i="1"/>
  <c r="FA72" i="1"/>
  <c r="EY73" i="1"/>
  <c r="EZ73" i="1"/>
  <c r="FA73" i="1"/>
  <c r="EY74" i="1"/>
  <c r="EZ74" i="1"/>
  <c r="FA74" i="1"/>
  <c r="EY75" i="1"/>
  <c r="EZ75" i="1"/>
  <c r="FA75" i="1"/>
  <c r="EY76" i="1"/>
  <c r="EZ76" i="1"/>
  <c r="FA76" i="1"/>
  <c r="EY77" i="1"/>
  <c r="EZ77" i="1"/>
  <c r="FA77" i="1"/>
  <c r="EY78" i="1"/>
  <c r="EZ78" i="1"/>
  <c r="FA78" i="1"/>
  <c r="EY79" i="1"/>
  <c r="EZ79" i="1"/>
  <c r="FA79" i="1"/>
  <c r="EY80" i="1"/>
  <c r="EZ80" i="1"/>
  <c r="FA80" i="1"/>
  <c r="EY81" i="1"/>
  <c r="EZ81" i="1"/>
  <c r="FA81" i="1"/>
  <c r="EY82" i="1"/>
  <c r="EZ82" i="1"/>
  <c r="FA82" i="1"/>
  <c r="EY83" i="1"/>
  <c r="EZ83" i="1"/>
  <c r="FA83" i="1"/>
  <c r="EY84" i="1"/>
  <c r="EZ84" i="1"/>
  <c r="FA84" i="1"/>
  <c r="EY85" i="1"/>
  <c r="EZ85" i="1"/>
  <c r="FA85" i="1"/>
  <c r="EY86" i="1"/>
  <c r="EZ86" i="1"/>
  <c r="FA86" i="1"/>
  <c r="EY87" i="1"/>
  <c r="EZ87" i="1"/>
  <c r="FA87" i="1"/>
  <c r="EY88" i="1"/>
  <c r="EZ88" i="1"/>
  <c r="FA88" i="1"/>
  <c r="EY89" i="1"/>
  <c r="EZ89" i="1"/>
  <c r="FA89" i="1"/>
  <c r="EY90" i="1"/>
  <c r="EZ90" i="1"/>
  <c r="FA90" i="1"/>
  <c r="EY91" i="1"/>
  <c r="EZ91" i="1"/>
  <c r="FA91" i="1"/>
  <c r="EY92" i="1"/>
  <c r="EZ92" i="1"/>
  <c r="FA92" i="1"/>
  <c r="EY93" i="1"/>
  <c r="EZ93" i="1"/>
  <c r="FA93" i="1"/>
  <c r="EY94" i="1"/>
  <c r="EZ94" i="1"/>
  <c r="FA94" i="1"/>
  <c r="EY95" i="1"/>
  <c r="EZ95" i="1"/>
  <c r="FA95" i="1"/>
  <c r="EY96" i="1"/>
  <c r="EZ96" i="1"/>
  <c r="FA96" i="1"/>
  <c r="EY97" i="1"/>
  <c r="EZ97" i="1"/>
  <c r="FA97" i="1"/>
  <c r="EY98" i="1"/>
  <c r="EZ98" i="1"/>
  <c r="FA98" i="1"/>
  <c r="EY99" i="1"/>
  <c r="EZ99" i="1"/>
  <c r="FA99" i="1"/>
  <c r="EY100" i="1"/>
  <c r="EZ100" i="1"/>
  <c r="FA100" i="1"/>
  <c r="EY101" i="1"/>
  <c r="EZ101" i="1"/>
  <c r="FA101" i="1"/>
  <c r="EY102" i="1"/>
  <c r="EZ102" i="1"/>
  <c r="FA102" i="1"/>
  <c r="EY103" i="1"/>
  <c r="EZ103" i="1"/>
  <c r="FA103" i="1"/>
  <c r="EY104" i="1"/>
  <c r="EZ104" i="1"/>
  <c r="FA104" i="1"/>
  <c r="EY105" i="1"/>
  <c r="EZ105" i="1"/>
  <c r="FA105" i="1"/>
  <c r="EY106" i="1"/>
  <c r="EZ106" i="1"/>
  <c r="FA106" i="1"/>
  <c r="EY107" i="1"/>
  <c r="EZ107" i="1"/>
  <c r="FA107" i="1"/>
  <c r="EY108" i="1"/>
  <c r="EZ108" i="1"/>
  <c r="FA108" i="1"/>
  <c r="EY109" i="1"/>
  <c r="EZ109" i="1"/>
  <c r="FA109" i="1"/>
  <c r="EY110" i="1"/>
  <c r="EZ110" i="1"/>
  <c r="FA110" i="1"/>
  <c r="EY111" i="1"/>
  <c r="EZ111" i="1"/>
  <c r="FA111" i="1"/>
  <c r="EY112" i="1"/>
  <c r="EZ112" i="1"/>
  <c r="FA112" i="1"/>
  <c r="EY113" i="1"/>
  <c r="EZ113" i="1"/>
  <c r="FA113" i="1"/>
  <c r="EY114" i="1"/>
  <c r="EZ114" i="1"/>
  <c r="FA114" i="1"/>
  <c r="EY115" i="1"/>
  <c r="EZ115" i="1"/>
  <c r="FA115" i="1"/>
  <c r="EY116" i="1"/>
  <c r="EZ116" i="1"/>
  <c r="FA116" i="1"/>
  <c r="EY117" i="1"/>
  <c r="EZ117" i="1"/>
  <c r="FA117" i="1"/>
  <c r="EY118" i="1"/>
  <c r="EZ118" i="1"/>
  <c r="FA118" i="1"/>
  <c r="EY119" i="1"/>
  <c r="EZ119" i="1"/>
  <c r="FA119" i="1"/>
  <c r="EY120" i="1"/>
  <c r="EZ120" i="1"/>
  <c r="FA120" i="1"/>
  <c r="EY121" i="1"/>
  <c r="EZ121" i="1"/>
  <c r="FA121" i="1"/>
  <c r="EY122" i="1"/>
  <c r="EZ122" i="1"/>
  <c r="FA122" i="1"/>
  <c r="EY123" i="1"/>
  <c r="EZ123" i="1"/>
  <c r="FA123" i="1"/>
  <c r="EY124" i="1"/>
  <c r="EZ124" i="1"/>
  <c r="FA124" i="1"/>
  <c r="EY125" i="1"/>
  <c r="EZ125" i="1"/>
  <c r="FA125" i="1"/>
  <c r="EY126" i="1"/>
  <c r="EZ126" i="1"/>
  <c r="FA126" i="1"/>
  <c r="EY127" i="1"/>
  <c r="EZ127" i="1"/>
  <c r="FA127" i="1"/>
  <c r="EY128" i="1"/>
  <c r="EZ128" i="1"/>
  <c r="FA128" i="1"/>
  <c r="EY129" i="1"/>
  <c r="EZ129" i="1"/>
  <c r="FA129" i="1"/>
  <c r="EY130" i="1"/>
  <c r="EZ130" i="1"/>
  <c r="FA130" i="1"/>
  <c r="EY131" i="1"/>
  <c r="EZ131" i="1"/>
  <c r="FA131" i="1"/>
  <c r="EY132" i="1"/>
  <c r="EZ132" i="1"/>
  <c r="FA132" i="1"/>
  <c r="EY133" i="1"/>
  <c r="EZ133" i="1"/>
  <c r="FA133" i="1"/>
  <c r="EY134" i="1"/>
  <c r="EZ134" i="1"/>
  <c r="FA134" i="1"/>
  <c r="EY135" i="1"/>
  <c r="EZ135" i="1"/>
  <c r="FA135" i="1"/>
  <c r="EY136" i="1"/>
  <c r="EZ136" i="1"/>
  <c r="FA136" i="1"/>
  <c r="EY137" i="1"/>
  <c r="EZ137" i="1"/>
  <c r="FA137" i="1"/>
  <c r="FA3" i="1"/>
  <c r="EZ3" i="1"/>
  <c r="EY3" i="1"/>
  <c r="EV4" i="1"/>
  <c r="EW4" i="1"/>
  <c r="EX4" i="1"/>
  <c r="EV5" i="1"/>
  <c r="EW5" i="1"/>
  <c r="EX5" i="1"/>
  <c r="EV6" i="1"/>
  <c r="EW6" i="1"/>
  <c r="EX6" i="1"/>
  <c r="EV7" i="1"/>
  <c r="EW7" i="1"/>
  <c r="EX7" i="1"/>
  <c r="EV8" i="1"/>
  <c r="EW8" i="1"/>
  <c r="EX8" i="1"/>
  <c r="EV9" i="1"/>
  <c r="EW9" i="1"/>
  <c r="EX9" i="1"/>
  <c r="EV10" i="1"/>
  <c r="EW10" i="1"/>
  <c r="EX10" i="1"/>
  <c r="EV11" i="1"/>
  <c r="EW11" i="1"/>
  <c r="EX11" i="1"/>
  <c r="EV12" i="1"/>
  <c r="EW12" i="1"/>
  <c r="EX12" i="1"/>
  <c r="EV13" i="1"/>
  <c r="EW13" i="1"/>
  <c r="EX13" i="1"/>
  <c r="EV14" i="1"/>
  <c r="EW14" i="1"/>
  <c r="EX14" i="1"/>
  <c r="EV15" i="1"/>
  <c r="EW15" i="1"/>
  <c r="EX15" i="1"/>
  <c r="EV16" i="1"/>
  <c r="EW16" i="1"/>
  <c r="EX16" i="1"/>
  <c r="EV17" i="1"/>
  <c r="EW17" i="1"/>
  <c r="EX17" i="1"/>
  <c r="EV18" i="1"/>
  <c r="EW18" i="1"/>
  <c r="EX18" i="1"/>
  <c r="EV19" i="1"/>
  <c r="EW19" i="1"/>
  <c r="EX19" i="1"/>
  <c r="EV20" i="1"/>
  <c r="EW20" i="1"/>
  <c r="EX20" i="1"/>
  <c r="EV21" i="1"/>
  <c r="EW21" i="1"/>
  <c r="EX21" i="1"/>
  <c r="EV22" i="1"/>
  <c r="EW22" i="1"/>
  <c r="EX22" i="1"/>
  <c r="EV23" i="1"/>
  <c r="EW23" i="1"/>
  <c r="EX23" i="1"/>
  <c r="EV24" i="1"/>
  <c r="EW24" i="1"/>
  <c r="EX24" i="1"/>
  <c r="EV25" i="1"/>
  <c r="EW25" i="1"/>
  <c r="EX25" i="1"/>
  <c r="EV26" i="1"/>
  <c r="EW26" i="1"/>
  <c r="EX26" i="1"/>
  <c r="EV27" i="1"/>
  <c r="EW27" i="1"/>
  <c r="EX27" i="1"/>
  <c r="EV28" i="1"/>
  <c r="EW28" i="1"/>
  <c r="EX28" i="1"/>
  <c r="EV29" i="1"/>
  <c r="EW29" i="1"/>
  <c r="EX29" i="1"/>
  <c r="EV30" i="1"/>
  <c r="EW30" i="1"/>
  <c r="EX30" i="1"/>
  <c r="EV31" i="1"/>
  <c r="EW31" i="1"/>
  <c r="EX31" i="1"/>
  <c r="EV32" i="1"/>
  <c r="EW32" i="1"/>
  <c r="EX32" i="1"/>
  <c r="EV33" i="1"/>
  <c r="EW33" i="1"/>
  <c r="EX33" i="1"/>
  <c r="EV34" i="1"/>
  <c r="EW34" i="1"/>
  <c r="EX34" i="1"/>
  <c r="EV35" i="1"/>
  <c r="EW35" i="1"/>
  <c r="EX35" i="1"/>
  <c r="EV36" i="1"/>
  <c r="EW36" i="1"/>
  <c r="EX36" i="1"/>
  <c r="EV37" i="1"/>
  <c r="EW37" i="1"/>
  <c r="EX37" i="1"/>
  <c r="EV38" i="1"/>
  <c r="EW38" i="1"/>
  <c r="EX38" i="1"/>
  <c r="EV39" i="1"/>
  <c r="EW39" i="1"/>
  <c r="EX39" i="1"/>
  <c r="EV40" i="1"/>
  <c r="EW40" i="1"/>
  <c r="EX40" i="1"/>
  <c r="EV41" i="1"/>
  <c r="EW41" i="1"/>
  <c r="EX41" i="1"/>
  <c r="EV42" i="1"/>
  <c r="EW42" i="1"/>
  <c r="EX42" i="1"/>
  <c r="EV43" i="1"/>
  <c r="EW43" i="1"/>
  <c r="EX43" i="1"/>
  <c r="EV44" i="1"/>
  <c r="EW44" i="1"/>
  <c r="EX44" i="1"/>
  <c r="EV45" i="1"/>
  <c r="EW45" i="1"/>
  <c r="EX45" i="1"/>
  <c r="EV46" i="1"/>
  <c r="EW46" i="1"/>
  <c r="EX46" i="1"/>
  <c r="EV47" i="1"/>
  <c r="EW47" i="1"/>
  <c r="EX47" i="1"/>
  <c r="EV48" i="1"/>
  <c r="EW48" i="1"/>
  <c r="EX48" i="1"/>
  <c r="EV49" i="1"/>
  <c r="EW49" i="1"/>
  <c r="EX49" i="1"/>
  <c r="EV50" i="1"/>
  <c r="EW50" i="1"/>
  <c r="EX50" i="1"/>
  <c r="EV51" i="1"/>
  <c r="EW51" i="1"/>
  <c r="EX51" i="1"/>
  <c r="EV52" i="1"/>
  <c r="EW52" i="1"/>
  <c r="EX52" i="1"/>
  <c r="EV53" i="1"/>
  <c r="EW53" i="1"/>
  <c r="EX53" i="1"/>
  <c r="EV54" i="1"/>
  <c r="EW54" i="1"/>
  <c r="EX54" i="1"/>
  <c r="EV55" i="1"/>
  <c r="EW55" i="1"/>
  <c r="EX55" i="1"/>
  <c r="EV56" i="1"/>
  <c r="EW56" i="1"/>
  <c r="EX56" i="1"/>
  <c r="EV57" i="1"/>
  <c r="EW57" i="1"/>
  <c r="EX57" i="1"/>
  <c r="EV58" i="1"/>
  <c r="EW58" i="1"/>
  <c r="EX58" i="1"/>
  <c r="EV59" i="1"/>
  <c r="EW59" i="1"/>
  <c r="EX59" i="1"/>
  <c r="EV60" i="1"/>
  <c r="EW60" i="1"/>
  <c r="EX60" i="1"/>
  <c r="EV61" i="1"/>
  <c r="EW61" i="1"/>
  <c r="EX61" i="1"/>
  <c r="EV62" i="1"/>
  <c r="EW62" i="1"/>
  <c r="EX62" i="1"/>
  <c r="EV63" i="1"/>
  <c r="EW63" i="1"/>
  <c r="EX63" i="1"/>
  <c r="EV64" i="1"/>
  <c r="EW64" i="1"/>
  <c r="EX64" i="1"/>
  <c r="EV65" i="1"/>
  <c r="EW65" i="1"/>
  <c r="EX65" i="1"/>
  <c r="EV66" i="1"/>
  <c r="EW66" i="1"/>
  <c r="EX66" i="1"/>
  <c r="EV67" i="1"/>
  <c r="EW67" i="1"/>
  <c r="EX67" i="1"/>
  <c r="EV68" i="1"/>
  <c r="EW68" i="1"/>
  <c r="EX68" i="1"/>
  <c r="EV69" i="1"/>
  <c r="EW69" i="1"/>
  <c r="EX69" i="1"/>
  <c r="EV70" i="1"/>
  <c r="EW70" i="1"/>
  <c r="EX70" i="1"/>
  <c r="EV71" i="1"/>
  <c r="EW71" i="1"/>
  <c r="EX71" i="1"/>
  <c r="EV72" i="1"/>
  <c r="EW72" i="1"/>
  <c r="EX72" i="1"/>
  <c r="EV73" i="1"/>
  <c r="EW73" i="1"/>
  <c r="EX73" i="1"/>
  <c r="EV74" i="1"/>
  <c r="EW74" i="1"/>
  <c r="EX74" i="1"/>
  <c r="EV75" i="1"/>
  <c r="EW75" i="1"/>
  <c r="EX75" i="1"/>
  <c r="EV76" i="1"/>
  <c r="EW76" i="1"/>
  <c r="EX76" i="1"/>
  <c r="EV77" i="1"/>
  <c r="EW77" i="1"/>
  <c r="EX77" i="1"/>
  <c r="EV78" i="1"/>
  <c r="EW78" i="1"/>
  <c r="EX78" i="1"/>
  <c r="EV79" i="1"/>
  <c r="EW79" i="1"/>
  <c r="EX79" i="1"/>
  <c r="EV80" i="1"/>
  <c r="EW80" i="1"/>
  <c r="EX80" i="1"/>
  <c r="EV81" i="1"/>
  <c r="EW81" i="1"/>
  <c r="EX81" i="1"/>
  <c r="EV82" i="1"/>
  <c r="EW82" i="1"/>
  <c r="EX82" i="1"/>
  <c r="EV83" i="1"/>
  <c r="EW83" i="1"/>
  <c r="EX83" i="1"/>
  <c r="EV84" i="1"/>
  <c r="EW84" i="1"/>
  <c r="EX84" i="1"/>
  <c r="EV85" i="1"/>
  <c r="EW85" i="1"/>
  <c r="EX85" i="1"/>
  <c r="EV86" i="1"/>
  <c r="EW86" i="1"/>
  <c r="EX86" i="1"/>
  <c r="EV87" i="1"/>
  <c r="EW87" i="1"/>
  <c r="EX87" i="1"/>
  <c r="EV88" i="1"/>
  <c r="EW88" i="1"/>
  <c r="EX88" i="1"/>
  <c r="EV89" i="1"/>
  <c r="EW89" i="1"/>
  <c r="EX89" i="1"/>
  <c r="EV90" i="1"/>
  <c r="EW90" i="1"/>
  <c r="EX90" i="1"/>
  <c r="EV91" i="1"/>
  <c r="EW91" i="1"/>
  <c r="EX91" i="1"/>
  <c r="EV92" i="1"/>
  <c r="EW92" i="1"/>
  <c r="EX92" i="1"/>
  <c r="EV93" i="1"/>
  <c r="EW93" i="1"/>
  <c r="EX93" i="1"/>
  <c r="EV94" i="1"/>
  <c r="EW94" i="1"/>
  <c r="EX94" i="1"/>
  <c r="EV95" i="1"/>
  <c r="EW95" i="1"/>
  <c r="EX95" i="1"/>
  <c r="EV96" i="1"/>
  <c r="EW96" i="1"/>
  <c r="EX96" i="1"/>
  <c r="EV97" i="1"/>
  <c r="EW97" i="1"/>
  <c r="EX97" i="1"/>
  <c r="EV98" i="1"/>
  <c r="EW98" i="1"/>
  <c r="EX98" i="1"/>
  <c r="EV99" i="1"/>
  <c r="EW99" i="1"/>
  <c r="EX99" i="1"/>
  <c r="EV100" i="1"/>
  <c r="EW100" i="1"/>
  <c r="EX100" i="1"/>
  <c r="EV101" i="1"/>
  <c r="EW101" i="1"/>
  <c r="EX101" i="1"/>
  <c r="EV102" i="1"/>
  <c r="EW102" i="1"/>
  <c r="EX102" i="1"/>
  <c r="EV103" i="1"/>
  <c r="EW103" i="1"/>
  <c r="EX103" i="1"/>
  <c r="EV104" i="1"/>
  <c r="EW104" i="1"/>
  <c r="EX104" i="1"/>
  <c r="EV105" i="1"/>
  <c r="EW105" i="1"/>
  <c r="EX105" i="1"/>
  <c r="EV106" i="1"/>
  <c r="EW106" i="1"/>
  <c r="EX106" i="1"/>
  <c r="EV107" i="1"/>
  <c r="EW107" i="1"/>
  <c r="EX107" i="1"/>
  <c r="EV108" i="1"/>
  <c r="EW108" i="1"/>
  <c r="EX108" i="1"/>
  <c r="EV109" i="1"/>
  <c r="EW109" i="1"/>
  <c r="EX109" i="1"/>
  <c r="EV110" i="1"/>
  <c r="EW110" i="1"/>
  <c r="EX110" i="1"/>
  <c r="EV111" i="1"/>
  <c r="EW111" i="1"/>
  <c r="EX111" i="1"/>
  <c r="EV112" i="1"/>
  <c r="EW112" i="1"/>
  <c r="EX112" i="1"/>
  <c r="EV113" i="1"/>
  <c r="EW113" i="1"/>
  <c r="EX113" i="1"/>
  <c r="EV114" i="1"/>
  <c r="EW114" i="1"/>
  <c r="EX114" i="1"/>
  <c r="EV115" i="1"/>
  <c r="EW115" i="1"/>
  <c r="EX115" i="1"/>
  <c r="EV116" i="1"/>
  <c r="EW116" i="1"/>
  <c r="EX116" i="1"/>
  <c r="EV117" i="1"/>
  <c r="EW117" i="1"/>
  <c r="EX117" i="1"/>
  <c r="EV118" i="1"/>
  <c r="EW118" i="1"/>
  <c r="EX118" i="1"/>
  <c r="EV119" i="1"/>
  <c r="EW119" i="1"/>
  <c r="EX119" i="1"/>
  <c r="EV120" i="1"/>
  <c r="EW120" i="1"/>
  <c r="EX120" i="1"/>
  <c r="EV121" i="1"/>
  <c r="EW121" i="1"/>
  <c r="EX121" i="1"/>
  <c r="EV122" i="1"/>
  <c r="EW122" i="1"/>
  <c r="EX122" i="1"/>
  <c r="EV123" i="1"/>
  <c r="EW123" i="1"/>
  <c r="EX123" i="1"/>
  <c r="EV124" i="1"/>
  <c r="EW124" i="1"/>
  <c r="EX124" i="1"/>
  <c r="EV125" i="1"/>
  <c r="EW125" i="1"/>
  <c r="EX125" i="1"/>
  <c r="EV126" i="1"/>
  <c r="EW126" i="1"/>
  <c r="EX126" i="1"/>
  <c r="EV127" i="1"/>
  <c r="EW127" i="1"/>
  <c r="EX127" i="1"/>
  <c r="EV128" i="1"/>
  <c r="EW128" i="1"/>
  <c r="EX128" i="1"/>
  <c r="EV129" i="1"/>
  <c r="EW129" i="1"/>
  <c r="EX129" i="1"/>
  <c r="EV130" i="1"/>
  <c r="EW130" i="1"/>
  <c r="EX130" i="1"/>
  <c r="EV131" i="1"/>
  <c r="EW131" i="1"/>
  <c r="EX131" i="1"/>
  <c r="EV132" i="1"/>
  <c r="EW132" i="1"/>
  <c r="EX132" i="1"/>
  <c r="EV133" i="1"/>
  <c r="EW133" i="1"/>
  <c r="EX133" i="1"/>
  <c r="EV134" i="1"/>
  <c r="EW134" i="1"/>
  <c r="EX134" i="1"/>
  <c r="EV135" i="1"/>
  <c r="EW135" i="1"/>
  <c r="EX135" i="1"/>
  <c r="EV136" i="1"/>
  <c r="EW136" i="1"/>
  <c r="EX136" i="1"/>
  <c r="EV137" i="1"/>
  <c r="EW137" i="1"/>
  <c r="EX137" i="1"/>
  <c r="EX3" i="1"/>
  <c r="EW3" i="1"/>
  <c r="EV3" i="1"/>
  <c r="ES4" i="1"/>
  <c r="ET4" i="1"/>
  <c r="EU4" i="1"/>
  <c r="ES5" i="1"/>
  <c r="ET5" i="1"/>
  <c r="EU5" i="1"/>
  <c r="ES6" i="1"/>
  <c r="ET6" i="1"/>
  <c r="EU6" i="1"/>
  <c r="ES7" i="1"/>
  <c r="ET7" i="1"/>
  <c r="EU7" i="1"/>
  <c r="ES8" i="1"/>
  <c r="ET8" i="1"/>
  <c r="EU8" i="1"/>
  <c r="ES9" i="1"/>
  <c r="ET9" i="1"/>
  <c r="EU9" i="1"/>
  <c r="ES10" i="1"/>
  <c r="ET10" i="1"/>
  <c r="EU10" i="1"/>
  <c r="ES11" i="1"/>
  <c r="ET11" i="1"/>
  <c r="EU11" i="1"/>
  <c r="ES12" i="1"/>
  <c r="ET12" i="1"/>
  <c r="EU12" i="1"/>
  <c r="ES13" i="1"/>
  <c r="ET13" i="1"/>
  <c r="EU13" i="1"/>
  <c r="ES14" i="1"/>
  <c r="ET14" i="1"/>
  <c r="EU14" i="1"/>
  <c r="ES15" i="1"/>
  <c r="ET15" i="1"/>
  <c r="EU15" i="1"/>
  <c r="ES16" i="1"/>
  <c r="ET16" i="1"/>
  <c r="EU16" i="1"/>
  <c r="ES17" i="1"/>
  <c r="ET17" i="1"/>
  <c r="EU17" i="1"/>
  <c r="ES18" i="1"/>
  <c r="ET18" i="1"/>
  <c r="EU18" i="1"/>
  <c r="ES19" i="1"/>
  <c r="ET19" i="1"/>
  <c r="EU19" i="1"/>
  <c r="ES20" i="1"/>
  <c r="ET20" i="1"/>
  <c r="EU20" i="1"/>
  <c r="ES21" i="1"/>
  <c r="ET21" i="1"/>
  <c r="EU21" i="1"/>
  <c r="ES22" i="1"/>
  <c r="ET22" i="1"/>
  <c r="EU22" i="1"/>
  <c r="ES23" i="1"/>
  <c r="ET23" i="1"/>
  <c r="EU23" i="1"/>
  <c r="ES24" i="1"/>
  <c r="ET24" i="1"/>
  <c r="EU24" i="1"/>
  <c r="ES25" i="1"/>
  <c r="ET25" i="1"/>
  <c r="EU25" i="1"/>
  <c r="ES26" i="1"/>
  <c r="ET26" i="1"/>
  <c r="EU26" i="1"/>
  <c r="ES27" i="1"/>
  <c r="ET27" i="1"/>
  <c r="EU27" i="1"/>
  <c r="ES28" i="1"/>
  <c r="ET28" i="1"/>
  <c r="EU28" i="1"/>
  <c r="ES29" i="1"/>
  <c r="ET29" i="1"/>
  <c r="EU29" i="1"/>
  <c r="ES30" i="1"/>
  <c r="ET30" i="1"/>
  <c r="EU30" i="1"/>
  <c r="ES31" i="1"/>
  <c r="ET31" i="1"/>
  <c r="EU31" i="1"/>
  <c r="ES32" i="1"/>
  <c r="ET32" i="1"/>
  <c r="EU32" i="1"/>
  <c r="ES33" i="1"/>
  <c r="ET33" i="1"/>
  <c r="EU33" i="1"/>
  <c r="ES34" i="1"/>
  <c r="ET34" i="1"/>
  <c r="EU34" i="1"/>
  <c r="ES35" i="1"/>
  <c r="ET35" i="1"/>
  <c r="EU35" i="1"/>
  <c r="ES36" i="1"/>
  <c r="ET36" i="1"/>
  <c r="EU36" i="1"/>
  <c r="ES37" i="1"/>
  <c r="ET37" i="1"/>
  <c r="EU37" i="1"/>
  <c r="ES38" i="1"/>
  <c r="ET38" i="1"/>
  <c r="EU38" i="1"/>
  <c r="ES39" i="1"/>
  <c r="ET39" i="1"/>
  <c r="EU39" i="1"/>
  <c r="ES40" i="1"/>
  <c r="ET40" i="1"/>
  <c r="EU40" i="1"/>
  <c r="ES41" i="1"/>
  <c r="ET41" i="1"/>
  <c r="EU41" i="1"/>
  <c r="ES42" i="1"/>
  <c r="ET42" i="1"/>
  <c r="EU42" i="1"/>
  <c r="ES43" i="1"/>
  <c r="ET43" i="1"/>
  <c r="EU43" i="1"/>
  <c r="ES44" i="1"/>
  <c r="ET44" i="1"/>
  <c r="EU44" i="1"/>
  <c r="ES45" i="1"/>
  <c r="ET45" i="1"/>
  <c r="EU45" i="1"/>
  <c r="ES46" i="1"/>
  <c r="ET46" i="1"/>
  <c r="EU46" i="1"/>
  <c r="ES47" i="1"/>
  <c r="ET47" i="1"/>
  <c r="EU47" i="1"/>
  <c r="ES48" i="1"/>
  <c r="ET48" i="1"/>
  <c r="EU48" i="1"/>
  <c r="ES49" i="1"/>
  <c r="ET49" i="1"/>
  <c r="EU49" i="1"/>
  <c r="ES50" i="1"/>
  <c r="ET50" i="1"/>
  <c r="EU50" i="1"/>
  <c r="ES51" i="1"/>
  <c r="ET51" i="1"/>
  <c r="EU51" i="1"/>
  <c r="ES52" i="1"/>
  <c r="ET52" i="1"/>
  <c r="EU52" i="1"/>
  <c r="ES53" i="1"/>
  <c r="ET53" i="1"/>
  <c r="EU53" i="1"/>
  <c r="ES54" i="1"/>
  <c r="ET54" i="1"/>
  <c r="EU54" i="1"/>
  <c r="ES55" i="1"/>
  <c r="ET55" i="1"/>
  <c r="EU55" i="1"/>
  <c r="ES56" i="1"/>
  <c r="ET56" i="1"/>
  <c r="EU56" i="1"/>
  <c r="ES57" i="1"/>
  <c r="ET57" i="1"/>
  <c r="EU57" i="1"/>
  <c r="ES58" i="1"/>
  <c r="ET58" i="1"/>
  <c r="EU58" i="1"/>
  <c r="ES59" i="1"/>
  <c r="ET59" i="1"/>
  <c r="EU59" i="1"/>
  <c r="ES60" i="1"/>
  <c r="ET60" i="1"/>
  <c r="EU60" i="1"/>
  <c r="ES61" i="1"/>
  <c r="ET61" i="1"/>
  <c r="EU61" i="1"/>
  <c r="ES62" i="1"/>
  <c r="ET62" i="1"/>
  <c r="EU62" i="1"/>
  <c r="ES63" i="1"/>
  <c r="ET63" i="1"/>
  <c r="EU63" i="1"/>
  <c r="ES64" i="1"/>
  <c r="ET64" i="1"/>
  <c r="EU64" i="1"/>
  <c r="ES65" i="1"/>
  <c r="ET65" i="1"/>
  <c r="EU65" i="1"/>
  <c r="ES66" i="1"/>
  <c r="ET66" i="1"/>
  <c r="EU66" i="1"/>
  <c r="ES67" i="1"/>
  <c r="ET67" i="1"/>
  <c r="EU67" i="1"/>
  <c r="ES68" i="1"/>
  <c r="ET68" i="1"/>
  <c r="EU68" i="1"/>
  <c r="ES69" i="1"/>
  <c r="ET69" i="1"/>
  <c r="EU69" i="1"/>
  <c r="ES70" i="1"/>
  <c r="ET70" i="1"/>
  <c r="EU70" i="1"/>
  <c r="ES71" i="1"/>
  <c r="ET71" i="1"/>
  <c r="EU71" i="1"/>
  <c r="ES72" i="1"/>
  <c r="ET72" i="1"/>
  <c r="EU72" i="1"/>
  <c r="ES73" i="1"/>
  <c r="ET73" i="1"/>
  <c r="EU73" i="1"/>
  <c r="ES74" i="1"/>
  <c r="ET74" i="1"/>
  <c r="EU74" i="1"/>
  <c r="ES75" i="1"/>
  <c r="ET75" i="1"/>
  <c r="EU75" i="1"/>
  <c r="ES76" i="1"/>
  <c r="ET76" i="1"/>
  <c r="EU76" i="1"/>
  <c r="ES77" i="1"/>
  <c r="ET77" i="1"/>
  <c r="EU77" i="1"/>
  <c r="ES78" i="1"/>
  <c r="ET78" i="1"/>
  <c r="EU78" i="1"/>
  <c r="ES79" i="1"/>
  <c r="ET79" i="1"/>
  <c r="EU79" i="1"/>
  <c r="ES80" i="1"/>
  <c r="ET80" i="1"/>
  <c r="EU80" i="1"/>
  <c r="ES81" i="1"/>
  <c r="ET81" i="1"/>
  <c r="EU81" i="1"/>
  <c r="ES82" i="1"/>
  <c r="ET82" i="1"/>
  <c r="EU82" i="1"/>
  <c r="ES83" i="1"/>
  <c r="ET83" i="1"/>
  <c r="EU83" i="1"/>
  <c r="ES84" i="1"/>
  <c r="ET84" i="1"/>
  <c r="EU84" i="1"/>
  <c r="ES85" i="1"/>
  <c r="ET85" i="1"/>
  <c r="EU85" i="1"/>
  <c r="ES86" i="1"/>
  <c r="ET86" i="1"/>
  <c r="EU86" i="1"/>
  <c r="ES87" i="1"/>
  <c r="ET87" i="1"/>
  <c r="EU87" i="1"/>
  <c r="ES88" i="1"/>
  <c r="ET88" i="1"/>
  <c r="EU88" i="1"/>
  <c r="ES89" i="1"/>
  <c r="ET89" i="1"/>
  <c r="EU89" i="1"/>
  <c r="ES90" i="1"/>
  <c r="ET90" i="1"/>
  <c r="EU90" i="1"/>
  <c r="ES91" i="1"/>
  <c r="ET91" i="1"/>
  <c r="EU91" i="1"/>
  <c r="ES92" i="1"/>
  <c r="ET92" i="1"/>
  <c r="EU92" i="1"/>
  <c r="ES93" i="1"/>
  <c r="ET93" i="1"/>
  <c r="EU93" i="1"/>
  <c r="ES94" i="1"/>
  <c r="ET94" i="1"/>
  <c r="EU94" i="1"/>
  <c r="ES95" i="1"/>
  <c r="ET95" i="1"/>
  <c r="EU95" i="1"/>
  <c r="ES96" i="1"/>
  <c r="ET96" i="1"/>
  <c r="EU96" i="1"/>
  <c r="ES97" i="1"/>
  <c r="ET97" i="1"/>
  <c r="EU97" i="1"/>
  <c r="ES98" i="1"/>
  <c r="ET98" i="1"/>
  <c r="EU98" i="1"/>
  <c r="ES99" i="1"/>
  <c r="ET99" i="1"/>
  <c r="EU99" i="1"/>
  <c r="ES100" i="1"/>
  <c r="ET100" i="1"/>
  <c r="EU100" i="1"/>
  <c r="ES101" i="1"/>
  <c r="ET101" i="1"/>
  <c r="EU101" i="1"/>
  <c r="ES102" i="1"/>
  <c r="ET102" i="1"/>
  <c r="EU102" i="1"/>
  <c r="ES103" i="1"/>
  <c r="ET103" i="1"/>
  <c r="EU103" i="1"/>
  <c r="ES104" i="1"/>
  <c r="ET104" i="1"/>
  <c r="EU104" i="1"/>
  <c r="ES105" i="1"/>
  <c r="ET105" i="1"/>
  <c r="EU105" i="1"/>
  <c r="ES106" i="1"/>
  <c r="ET106" i="1"/>
  <c r="EU106" i="1"/>
  <c r="ES107" i="1"/>
  <c r="ET107" i="1"/>
  <c r="EU107" i="1"/>
  <c r="ES108" i="1"/>
  <c r="ET108" i="1"/>
  <c r="EU108" i="1"/>
  <c r="ES109" i="1"/>
  <c r="ET109" i="1"/>
  <c r="EU109" i="1"/>
  <c r="ES110" i="1"/>
  <c r="ET110" i="1"/>
  <c r="EU110" i="1"/>
  <c r="ES111" i="1"/>
  <c r="ET111" i="1"/>
  <c r="EU111" i="1"/>
  <c r="ES112" i="1"/>
  <c r="ET112" i="1"/>
  <c r="EU112" i="1"/>
  <c r="ES113" i="1"/>
  <c r="ET113" i="1"/>
  <c r="EU113" i="1"/>
  <c r="ES114" i="1"/>
  <c r="ET114" i="1"/>
  <c r="EU114" i="1"/>
  <c r="ES115" i="1"/>
  <c r="ET115" i="1"/>
  <c r="EU115" i="1"/>
  <c r="ES116" i="1"/>
  <c r="ET116" i="1"/>
  <c r="EU116" i="1"/>
  <c r="ES117" i="1"/>
  <c r="ET117" i="1"/>
  <c r="EU117" i="1"/>
  <c r="ES118" i="1"/>
  <c r="ET118" i="1"/>
  <c r="EU118" i="1"/>
  <c r="ES119" i="1"/>
  <c r="ET119" i="1"/>
  <c r="EU119" i="1"/>
  <c r="ES120" i="1"/>
  <c r="ET120" i="1"/>
  <c r="EU120" i="1"/>
  <c r="ES121" i="1"/>
  <c r="ET121" i="1"/>
  <c r="EU121" i="1"/>
  <c r="ES122" i="1"/>
  <c r="ET122" i="1"/>
  <c r="EU122" i="1"/>
  <c r="ES123" i="1"/>
  <c r="ET123" i="1"/>
  <c r="EU123" i="1"/>
  <c r="ES124" i="1"/>
  <c r="ET124" i="1"/>
  <c r="EU124" i="1"/>
  <c r="ES125" i="1"/>
  <c r="ET125" i="1"/>
  <c r="EU125" i="1"/>
  <c r="ES126" i="1"/>
  <c r="ET126" i="1"/>
  <c r="EU126" i="1"/>
  <c r="ES127" i="1"/>
  <c r="ET127" i="1"/>
  <c r="EU127" i="1"/>
  <c r="ES128" i="1"/>
  <c r="ET128" i="1"/>
  <c r="EU128" i="1"/>
  <c r="ES129" i="1"/>
  <c r="ET129" i="1"/>
  <c r="EU129" i="1"/>
  <c r="ES130" i="1"/>
  <c r="ET130" i="1"/>
  <c r="EU130" i="1"/>
  <c r="ES131" i="1"/>
  <c r="ET131" i="1"/>
  <c r="EU131" i="1"/>
  <c r="ES132" i="1"/>
  <c r="ET132" i="1"/>
  <c r="EU132" i="1"/>
  <c r="ES133" i="1"/>
  <c r="ET133" i="1"/>
  <c r="EU133" i="1"/>
  <c r="ES134" i="1"/>
  <c r="ET134" i="1"/>
  <c r="EU134" i="1"/>
  <c r="ES135" i="1"/>
  <c r="ET135" i="1"/>
  <c r="EU135" i="1"/>
  <c r="ES136" i="1"/>
  <c r="ET136" i="1"/>
  <c r="EU136" i="1"/>
  <c r="ES137" i="1"/>
  <c r="ET137" i="1"/>
  <c r="EU137" i="1"/>
  <c r="EU3" i="1"/>
  <c r="ET3" i="1"/>
  <c r="ES3" i="1"/>
  <c r="EP4" i="1"/>
  <c r="EQ4" i="1"/>
  <c r="ER4" i="1"/>
  <c r="EP5" i="1"/>
  <c r="EQ5" i="1"/>
  <c r="ER5" i="1"/>
  <c r="EP6" i="1"/>
  <c r="EQ6" i="1"/>
  <c r="ER6" i="1"/>
  <c r="EP7" i="1"/>
  <c r="EQ7" i="1"/>
  <c r="ER7" i="1"/>
  <c r="EP8" i="1"/>
  <c r="EQ8" i="1"/>
  <c r="ER8" i="1"/>
  <c r="EP9" i="1"/>
  <c r="EQ9" i="1"/>
  <c r="ER9" i="1"/>
  <c r="EP10" i="1"/>
  <c r="EQ10" i="1"/>
  <c r="ER10" i="1"/>
  <c r="EP11" i="1"/>
  <c r="EQ11" i="1"/>
  <c r="ER11" i="1"/>
  <c r="EP12" i="1"/>
  <c r="EQ12" i="1"/>
  <c r="ER12" i="1"/>
  <c r="EP13" i="1"/>
  <c r="EQ13" i="1"/>
  <c r="ER13" i="1"/>
  <c r="EP14" i="1"/>
  <c r="EQ14" i="1"/>
  <c r="ER14" i="1"/>
  <c r="EP15" i="1"/>
  <c r="EQ15" i="1"/>
  <c r="ER15" i="1"/>
  <c r="EP16" i="1"/>
  <c r="EQ16" i="1"/>
  <c r="ER16" i="1"/>
  <c r="EP17" i="1"/>
  <c r="EQ17" i="1"/>
  <c r="ER17" i="1"/>
  <c r="EP18" i="1"/>
  <c r="EQ18" i="1"/>
  <c r="ER18" i="1"/>
  <c r="EP19" i="1"/>
  <c r="EQ19" i="1"/>
  <c r="ER19" i="1"/>
  <c r="EP20" i="1"/>
  <c r="EQ20" i="1"/>
  <c r="ER20" i="1"/>
  <c r="EP21" i="1"/>
  <c r="EQ21" i="1"/>
  <c r="ER21" i="1"/>
  <c r="EP22" i="1"/>
  <c r="EQ22" i="1"/>
  <c r="ER22" i="1"/>
  <c r="EP23" i="1"/>
  <c r="EQ23" i="1"/>
  <c r="ER23" i="1"/>
  <c r="EP24" i="1"/>
  <c r="EQ24" i="1"/>
  <c r="ER24" i="1"/>
  <c r="EP25" i="1"/>
  <c r="EQ25" i="1"/>
  <c r="ER25" i="1"/>
  <c r="EP26" i="1"/>
  <c r="EQ26" i="1"/>
  <c r="ER26" i="1"/>
  <c r="EP27" i="1"/>
  <c r="EQ27" i="1"/>
  <c r="ER27" i="1"/>
  <c r="EP28" i="1"/>
  <c r="EQ28" i="1"/>
  <c r="ER28" i="1"/>
  <c r="EP29" i="1"/>
  <c r="EQ29" i="1"/>
  <c r="ER29" i="1"/>
  <c r="EP30" i="1"/>
  <c r="EQ30" i="1"/>
  <c r="ER30" i="1"/>
  <c r="EP31" i="1"/>
  <c r="EQ31" i="1"/>
  <c r="ER31" i="1"/>
  <c r="EP32" i="1"/>
  <c r="EQ32" i="1"/>
  <c r="ER32" i="1"/>
  <c r="EP33" i="1"/>
  <c r="EQ33" i="1"/>
  <c r="ER33" i="1"/>
  <c r="EP34" i="1"/>
  <c r="EQ34" i="1"/>
  <c r="ER34" i="1"/>
  <c r="EP35" i="1"/>
  <c r="EQ35" i="1"/>
  <c r="ER35" i="1"/>
  <c r="EP36" i="1"/>
  <c r="EQ36" i="1"/>
  <c r="ER36" i="1"/>
  <c r="EP37" i="1"/>
  <c r="EQ37" i="1"/>
  <c r="ER37" i="1"/>
  <c r="EP38" i="1"/>
  <c r="EQ38" i="1"/>
  <c r="ER38" i="1"/>
  <c r="EP39" i="1"/>
  <c r="EQ39" i="1"/>
  <c r="ER39" i="1"/>
  <c r="EP40" i="1"/>
  <c r="EQ40" i="1"/>
  <c r="ER40" i="1"/>
  <c r="EP41" i="1"/>
  <c r="EQ41" i="1"/>
  <c r="ER41" i="1"/>
  <c r="EP42" i="1"/>
  <c r="EQ42" i="1"/>
  <c r="ER42" i="1"/>
  <c r="EP43" i="1"/>
  <c r="EQ43" i="1"/>
  <c r="ER43" i="1"/>
  <c r="EP44" i="1"/>
  <c r="EQ44" i="1"/>
  <c r="ER44" i="1"/>
  <c r="EP45" i="1"/>
  <c r="EQ45" i="1"/>
  <c r="ER45" i="1"/>
  <c r="EP46" i="1"/>
  <c r="EQ46" i="1"/>
  <c r="ER46" i="1"/>
  <c r="EP47" i="1"/>
  <c r="EQ47" i="1"/>
  <c r="ER47" i="1"/>
  <c r="EP48" i="1"/>
  <c r="EQ48" i="1"/>
  <c r="ER48" i="1"/>
  <c r="EP49" i="1"/>
  <c r="EQ49" i="1"/>
  <c r="ER49" i="1"/>
  <c r="EP50" i="1"/>
  <c r="EQ50" i="1"/>
  <c r="ER50" i="1"/>
  <c r="EP51" i="1"/>
  <c r="EQ51" i="1"/>
  <c r="ER51" i="1"/>
  <c r="EP52" i="1"/>
  <c r="EQ52" i="1"/>
  <c r="ER52" i="1"/>
  <c r="EP53" i="1"/>
  <c r="EQ53" i="1"/>
  <c r="ER53" i="1"/>
  <c r="EP54" i="1"/>
  <c r="EQ54" i="1"/>
  <c r="ER54" i="1"/>
  <c r="EP55" i="1"/>
  <c r="EQ55" i="1"/>
  <c r="ER55" i="1"/>
  <c r="EP56" i="1"/>
  <c r="EQ56" i="1"/>
  <c r="ER56" i="1"/>
  <c r="EP57" i="1"/>
  <c r="EQ57" i="1"/>
  <c r="ER57" i="1"/>
  <c r="EP58" i="1"/>
  <c r="EQ58" i="1"/>
  <c r="ER58" i="1"/>
  <c r="EP59" i="1"/>
  <c r="EQ59" i="1"/>
  <c r="ER59" i="1"/>
  <c r="EP60" i="1"/>
  <c r="EQ60" i="1"/>
  <c r="ER60" i="1"/>
  <c r="EP61" i="1"/>
  <c r="EQ61" i="1"/>
  <c r="ER61" i="1"/>
  <c r="EP62" i="1"/>
  <c r="EQ62" i="1"/>
  <c r="ER62" i="1"/>
  <c r="EP63" i="1"/>
  <c r="EQ63" i="1"/>
  <c r="ER63" i="1"/>
  <c r="EP64" i="1"/>
  <c r="EQ64" i="1"/>
  <c r="ER64" i="1"/>
  <c r="EP65" i="1"/>
  <c r="EQ65" i="1"/>
  <c r="ER65" i="1"/>
  <c r="EP66" i="1"/>
  <c r="EQ66" i="1"/>
  <c r="ER66" i="1"/>
  <c r="EP67" i="1"/>
  <c r="EQ67" i="1"/>
  <c r="ER67" i="1"/>
  <c r="EP68" i="1"/>
  <c r="EQ68" i="1"/>
  <c r="ER68" i="1"/>
  <c r="EP69" i="1"/>
  <c r="EQ69" i="1"/>
  <c r="ER69" i="1"/>
  <c r="EP70" i="1"/>
  <c r="EQ70" i="1"/>
  <c r="ER70" i="1"/>
  <c r="EP71" i="1"/>
  <c r="EQ71" i="1"/>
  <c r="ER71" i="1"/>
  <c r="EP72" i="1"/>
  <c r="EQ72" i="1"/>
  <c r="ER72" i="1"/>
  <c r="EP73" i="1"/>
  <c r="EQ73" i="1"/>
  <c r="ER73" i="1"/>
  <c r="EP74" i="1"/>
  <c r="EQ74" i="1"/>
  <c r="ER74" i="1"/>
  <c r="EP75" i="1"/>
  <c r="EQ75" i="1"/>
  <c r="ER75" i="1"/>
  <c r="EP76" i="1"/>
  <c r="EQ76" i="1"/>
  <c r="ER76" i="1"/>
  <c r="EP77" i="1"/>
  <c r="EQ77" i="1"/>
  <c r="ER77" i="1"/>
  <c r="EP78" i="1"/>
  <c r="EQ78" i="1"/>
  <c r="ER78" i="1"/>
  <c r="EP79" i="1"/>
  <c r="EQ79" i="1"/>
  <c r="ER79" i="1"/>
  <c r="EP80" i="1"/>
  <c r="EQ80" i="1"/>
  <c r="ER80" i="1"/>
  <c r="EP81" i="1"/>
  <c r="EQ81" i="1"/>
  <c r="ER81" i="1"/>
  <c r="EP82" i="1"/>
  <c r="EQ82" i="1"/>
  <c r="ER82" i="1"/>
  <c r="EP83" i="1"/>
  <c r="EQ83" i="1"/>
  <c r="ER83" i="1"/>
  <c r="EP84" i="1"/>
  <c r="EQ84" i="1"/>
  <c r="ER84" i="1"/>
  <c r="EP85" i="1"/>
  <c r="EQ85" i="1"/>
  <c r="ER85" i="1"/>
  <c r="EP86" i="1"/>
  <c r="EQ86" i="1"/>
  <c r="ER86" i="1"/>
  <c r="EP87" i="1"/>
  <c r="EQ87" i="1"/>
  <c r="ER87" i="1"/>
  <c r="EP88" i="1"/>
  <c r="EQ88" i="1"/>
  <c r="ER88" i="1"/>
  <c r="EP89" i="1"/>
  <c r="EQ89" i="1"/>
  <c r="ER89" i="1"/>
  <c r="EP90" i="1"/>
  <c r="EQ90" i="1"/>
  <c r="ER90" i="1"/>
  <c r="EP91" i="1"/>
  <c r="EQ91" i="1"/>
  <c r="ER91" i="1"/>
  <c r="EP92" i="1"/>
  <c r="EQ92" i="1"/>
  <c r="ER92" i="1"/>
  <c r="EP93" i="1"/>
  <c r="EQ93" i="1"/>
  <c r="ER93" i="1"/>
  <c r="EP94" i="1"/>
  <c r="EQ94" i="1"/>
  <c r="ER94" i="1"/>
  <c r="EP95" i="1"/>
  <c r="EQ95" i="1"/>
  <c r="ER95" i="1"/>
  <c r="EP96" i="1"/>
  <c r="EQ96" i="1"/>
  <c r="ER96" i="1"/>
  <c r="EP97" i="1"/>
  <c r="EQ97" i="1"/>
  <c r="ER97" i="1"/>
  <c r="EP98" i="1"/>
  <c r="EQ98" i="1"/>
  <c r="ER98" i="1"/>
  <c r="EP99" i="1"/>
  <c r="EQ99" i="1"/>
  <c r="ER99" i="1"/>
  <c r="EP100" i="1"/>
  <c r="EQ100" i="1"/>
  <c r="ER100" i="1"/>
  <c r="EP101" i="1"/>
  <c r="EQ101" i="1"/>
  <c r="ER101" i="1"/>
  <c r="EP102" i="1"/>
  <c r="EQ102" i="1"/>
  <c r="ER102" i="1"/>
  <c r="EP103" i="1"/>
  <c r="EQ103" i="1"/>
  <c r="ER103" i="1"/>
  <c r="EP104" i="1"/>
  <c r="EQ104" i="1"/>
  <c r="ER104" i="1"/>
  <c r="EP105" i="1"/>
  <c r="EQ105" i="1"/>
  <c r="ER105" i="1"/>
  <c r="EP106" i="1"/>
  <c r="EQ106" i="1"/>
  <c r="ER106" i="1"/>
  <c r="EP107" i="1"/>
  <c r="EQ107" i="1"/>
  <c r="ER107" i="1"/>
  <c r="EP108" i="1"/>
  <c r="EQ108" i="1"/>
  <c r="ER108" i="1"/>
  <c r="EP109" i="1"/>
  <c r="EQ109" i="1"/>
  <c r="ER109" i="1"/>
  <c r="EP110" i="1"/>
  <c r="EQ110" i="1"/>
  <c r="ER110" i="1"/>
  <c r="EP111" i="1"/>
  <c r="EQ111" i="1"/>
  <c r="ER111" i="1"/>
  <c r="EP112" i="1"/>
  <c r="EQ112" i="1"/>
  <c r="ER112" i="1"/>
  <c r="EP113" i="1"/>
  <c r="EQ113" i="1"/>
  <c r="ER113" i="1"/>
  <c r="EP114" i="1"/>
  <c r="EQ114" i="1"/>
  <c r="ER114" i="1"/>
  <c r="EP115" i="1"/>
  <c r="EQ115" i="1"/>
  <c r="ER115" i="1"/>
  <c r="EP116" i="1"/>
  <c r="EQ116" i="1"/>
  <c r="ER116" i="1"/>
  <c r="EP117" i="1"/>
  <c r="EQ117" i="1"/>
  <c r="ER117" i="1"/>
  <c r="EP118" i="1"/>
  <c r="EQ118" i="1"/>
  <c r="ER118" i="1"/>
  <c r="EP119" i="1"/>
  <c r="EQ119" i="1"/>
  <c r="ER119" i="1"/>
  <c r="EP120" i="1"/>
  <c r="EQ120" i="1"/>
  <c r="ER120" i="1"/>
  <c r="EP121" i="1"/>
  <c r="EQ121" i="1"/>
  <c r="ER121" i="1"/>
  <c r="EP122" i="1"/>
  <c r="EQ122" i="1"/>
  <c r="ER122" i="1"/>
  <c r="EP123" i="1"/>
  <c r="EQ123" i="1"/>
  <c r="ER123" i="1"/>
  <c r="EP124" i="1"/>
  <c r="EQ124" i="1"/>
  <c r="ER124" i="1"/>
  <c r="EP125" i="1"/>
  <c r="EQ125" i="1"/>
  <c r="ER125" i="1"/>
  <c r="EP126" i="1"/>
  <c r="EQ126" i="1"/>
  <c r="ER126" i="1"/>
  <c r="EP127" i="1"/>
  <c r="EQ127" i="1"/>
  <c r="ER127" i="1"/>
  <c r="EP128" i="1"/>
  <c r="EQ128" i="1"/>
  <c r="ER128" i="1"/>
  <c r="EP129" i="1"/>
  <c r="EQ129" i="1"/>
  <c r="ER129" i="1"/>
  <c r="EP130" i="1"/>
  <c r="EQ130" i="1"/>
  <c r="ER130" i="1"/>
  <c r="EP131" i="1"/>
  <c r="EQ131" i="1"/>
  <c r="ER131" i="1"/>
  <c r="EP132" i="1"/>
  <c r="EQ132" i="1"/>
  <c r="ER132" i="1"/>
  <c r="EP133" i="1"/>
  <c r="EQ133" i="1"/>
  <c r="ER133" i="1"/>
  <c r="EP134" i="1"/>
  <c r="EQ134" i="1"/>
  <c r="ER134" i="1"/>
  <c r="EP135" i="1"/>
  <c r="EQ135" i="1"/>
  <c r="ER135" i="1"/>
  <c r="EP136" i="1"/>
  <c r="EQ136" i="1"/>
  <c r="ER136" i="1"/>
  <c r="EP137" i="1"/>
  <c r="EQ137" i="1"/>
  <c r="ER137" i="1"/>
  <c r="ER3" i="1"/>
  <c r="EQ3" i="1"/>
  <c r="EP3" i="1"/>
  <c r="EM4" i="1"/>
  <c r="EN4" i="1"/>
  <c r="EO4" i="1"/>
  <c r="EM5" i="1"/>
  <c r="EN5" i="1"/>
  <c r="EO5" i="1"/>
  <c r="EM6" i="1"/>
  <c r="EN6" i="1"/>
  <c r="EO6" i="1"/>
  <c r="EM7" i="1"/>
  <c r="EN7" i="1"/>
  <c r="EO7" i="1"/>
  <c r="EM8" i="1"/>
  <c r="EN8" i="1"/>
  <c r="EO8" i="1"/>
  <c r="EM9" i="1"/>
  <c r="EN9" i="1"/>
  <c r="EO9" i="1"/>
  <c r="EM10" i="1"/>
  <c r="EN10" i="1"/>
  <c r="EO10" i="1"/>
  <c r="EM11" i="1"/>
  <c r="EN11" i="1"/>
  <c r="EO11" i="1"/>
  <c r="EM12" i="1"/>
  <c r="EN12" i="1"/>
  <c r="EO12" i="1"/>
  <c r="EM13" i="1"/>
  <c r="EN13" i="1"/>
  <c r="EO13" i="1"/>
  <c r="EM14" i="1"/>
  <c r="EN14" i="1"/>
  <c r="EO14" i="1"/>
  <c r="EM15" i="1"/>
  <c r="EN15" i="1"/>
  <c r="EO15" i="1"/>
  <c r="EM16" i="1"/>
  <c r="EN16" i="1"/>
  <c r="EO16" i="1"/>
  <c r="EM17" i="1"/>
  <c r="EN17" i="1"/>
  <c r="EO17" i="1"/>
  <c r="EM18" i="1"/>
  <c r="EN18" i="1"/>
  <c r="EO18" i="1"/>
  <c r="EM19" i="1"/>
  <c r="EN19" i="1"/>
  <c r="EO19" i="1"/>
  <c r="EM20" i="1"/>
  <c r="EN20" i="1"/>
  <c r="EO20" i="1"/>
  <c r="EM21" i="1"/>
  <c r="EN21" i="1"/>
  <c r="EO21" i="1"/>
  <c r="EM22" i="1"/>
  <c r="EN22" i="1"/>
  <c r="EO22" i="1"/>
  <c r="EM23" i="1"/>
  <c r="EN23" i="1"/>
  <c r="EO23" i="1"/>
  <c r="EM24" i="1"/>
  <c r="EN24" i="1"/>
  <c r="EO24" i="1"/>
  <c r="EM25" i="1"/>
  <c r="EN25" i="1"/>
  <c r="EO25" i="1"/>
  <c r="EM26" i="1"/>
  <c r="EN26" i="1"/>
  <c r="EO26" i="1"/>
  <c r="EM27" i="1"/>
  <c r="EN27" i="1"/>
  <c r="EO27" i="1"/>
  <c r="EM28" i="1"/>
  <c r="EN28" i="1"/>
  <c r="EO28" i="1"/>
  <c r="EM29" i="1"/>
  <c r="EN29" i="1"/>
  <c r="EO29" i="1"/>
  <c r="EM30" i="1"/>
  <c r="EN30" i="1"/>
  <c r="EO30" i="1"/>
  <c r="EM31" i="1"/>
  <c r="EN31" i="1"/>
  <c r="EO31" i="1"/>
  <c r="EM32" i="1"/>
  <c r="EN32" i="1"/>
  <c r="EO32" i="1"/>
  <c r="EM33" i="1"/>
  <c r="EN33" i="1"/>
  <c r="EO33" i="1"/>
  <c r="EM34" i="1"/>
  <c r="EN34" i="1"/>
  <c r="EO34" i="1"/>
  <c r="EM35" i="1"/>
  <c r="EN35" i="1"/>
  <c r="EO35" i="1"/>
  <c r="EM36" i="1"/>
  <c r="EN36" i="1"/>
  <c r="EO36" i="1"/>
  <c r="EM37" i="1"/>
  <c r="EN37" i="1"/>
  <c r="EO37" i="1"/>
  <c r="EM38" i="1"/>
  <c r="EN38" i="1"/>
  <c r="EO38" i="1"/>
  <c r="EM39" i="1"/>
  <c r="EN39" i="1"/>
  <c r="EO39" i="1"/>
  <c r="EM40" i="1"/>
  <c r="EN40" i="1"/>
  <c r="EO40" i="1"/>
  <c r="EM41" i="1"/>
  <c r="EN41" i="1"/>
  <c r="EO41" i="1"/>
  <c r="EM42" i="1"/>
  <c r="EN42" i="1"/>
  <c r="EO42" i="1"/>
  <c r="EM43" i="1"/>
  <c r="EN43" i="1"/>
  <c r="EO43" i="1"/>
  <c r="EM44" i="1"/>
  <c r="EN44" i="1"/>
  <c r="EO44" i="1"/>
  <c r="EM45" i="1"/>
  <c r="EN45" i="1"/>
  <c r="EO45" i="1"/>
  <c r="EM46" i="1"/>
  <c r="EN46" i="1"/>
  <c r="EO46" i="1"/>
  <c r="EM47" i="1"/>
  <c r="EN47" i="1"/>
  <c r="EO47" i="1"/>
  <c r="EM48" i="1"/>
  <c r="EN48" i="1"/>
  <c r="EO48" i="1"/>
  <c r="EM49" i="1"/>
  <c r="EN49" i="1"/>
  <c r="EO49" i="1"/>
  <c r="EM50" i="1"/>
  <c r="EN50" i="1"/>
  <c r="EO50" i="1"/>
  <c r="EM51" i="1"/>
  <c r="EN51" i="1"/>
  <c r="EO51" i="1"/>
  <c r="EM52" i="1"/>
  <c r="EN52" i="1"/>
  <c r="EO52" i="1"/>
  <c r="EM53" i="1"/>
  <c r="EN53" i="1"/>
  <c r="EO53" i="1"/>
  <c r="EM54" i="1"/>
  <c r="EN54" i="1"/>
  <c r="EO54" i="1"/>
  <c r="EM55" i="1"/>
  <c r="EN55" i="1"/>
  <c r="EO55" i="1"/>
  <c r="EM56" i="1"/>
  <c r="EN56" i="1"/>
  <c r="EO56" i="1"/>
  <c r="EM57" i="1"/>
  <c r="EN57" i="1"/>
  <c r="EO57" i="1"/>
  <c r="EM58" i="1"/>
  <c r="EN58" i="1"/>
  <c r="EO58" i="1"/>
  <c r="EM59" i="1"/>
  <c r="EN59" i="1"/>
  <c r="EO59" i="1"/>
  <c r="EM60" i="1"/>
  <c r="EN60" i="1"/>
  <c r="EO60" i="1"/>
  <c r="EM61" i="1"/>
  <c r="EN61" i="1"/>
  <c r="EO61" i="1"/>
  <c r="EM62" i="1"/>
  <c r="EN62" i="1"/>
  <c r="EO62" i="1"/>
  <c r="EM63" i="1"/>
  <c r="EN63" i="1"/>
  <c r="EO63" i="1"/>
  <c r="EM64" i="1"/>
  <c r="EN64" i="1"/>
  <c r="EO64" i="1"/>
  <c r="EM65" i="1"/>
  <c r="EN65" i="1"/>
  <c r="EO65" i="1"/>
  <c r="EM66" i="1"/>
  <c r="EN66" i="1"/>
  <c r="EO66" i="1"/>
  <c r="EM67" i="1"/>
  <c r="EN67" i="1"/>
  <c r="EO67" i="1"/>
  <c r="EM68" i="1"/>
  <c r="EN68" i="1"/>
  <c r="EO68" i="1"/>
  <c r="EM69" i="1"/>
  <c r="EN69" i="1"/>
  <c r="EO69" i="1"/>
  <c r="EM70" i="1"/>
  <c r="EN70" i="1"/>
  <c r="EO70" i="1"/>
  <c r="EM71" i="1"/>
  <c r="EN71" i="1"/>
  <c r="EO71" i="1"/>
  <c r="EM72" i="1"/>
  <c r="EN72" i="1"/>
  <c r="EO72" i="1"/>
  <c r="EM73" i="1"/>
  <c r="EN73" i="1"/>
  <c r="EO73" i="1"/>
  <c r="EM74" i="1"/>
  <c r="EN74" i="1"/>
  <c r="EO74" i="1"/>
  <c r="EM75" i="1"/>
  <c r="EN75" i="1"/>
  <c r="EO75" i="1"/>
  <c r="EM76" i="1"/>
  <c r="EN76" i="1"/>
  <c r="EO76" i="1"/>
  <c r="EM77" i="1"/>
  <c r="EN77" i="1"/>
  <c r="EO77" i="1"/>
  <c r="EM78" i="1"/>
  <c r="EN78" i="1"/>
  <c r="EO78" i="1"/>
  <c r="EM79" i="1"/>
  <c r="EN79" i="1"/>
  <c r="EO79" i="1"/>
  <c r="EM80" i="1"/>
  <c r="EN80" i="1"/>
  <c r="EO80" i="1"/>
  <c r="EM81" i="1"/>
  <c r="EN81" i="1"/>
  <c r="EO81" i="1"/>
  <c r="EM82" i="1"/>
  <c r="EN82" i="1"/>
  <c r="EO82" i="1"/>
  <c r="EM83" i="1"/>
  <c r="EN83" i="1"/>
  <c r="EO83" i="1"/>
  <c r="EM84" i="1"/>
  <c r="EN84" i="1"/>
  <c r="EO84" i="1"/>
  <c r="EM85" i="1"/>
  <c r="EN85" i="1"/>
  <c r="EO85" i="1"/>
  <c r="EM86" i="1"/>
  <c r="EN86" i="1"/>
  <c r="EO86" i="1"/>
  <c r="EM87" i="1"/>
  <c r="EN87" i="1"/>
  <c r="EO87" i="1"/>
  <c r="EM88" i="1"/>
  <c r="EN88" i="1"/>
  <c r="EO88" i="1"/>
  <c r="EM89" i="1"/>
  <c r="EN89" i="1"/>
  <c r="EO89" i="1"/>
  <c r="EM90" i="1"/>
  <c r="EN90" i="1"/>
  <c r="EO90" i="1"/>
  <c r="EM91" i="1"/>
  <c r="EN91" i="1"/>
  <c r="EO91" i="1"/>
  <c r="EM92" i="1"/>
  <c r="EN92" i="1"/>
  <c r="EO92" i="1"/>
  <c r="EM93" i="1"/>
  <c r="EN93" i="1"/>
  <c r="EO93" i="1"/>
  <c r="EM94" i="1"/>
  <c r="EN94" i="1"/>
  <c r="EO94" i="1"/>
  <c r="EM95" i="1"/>
  <c r="EN95" i="1"/>
  <c r="EO95" i="1"/>
  <c r="EM96" i="1"/>
  <c r="EN96" i="1"/>
  <c r="EO96" i="1"/>
  <c r="EM97" i="1"/>
  <c r="EN97" i="1"/>
  <c r="EO97" i="1"/>
  <c r="EM98" i="1"/>
  <c r="EN98" i="1"/>
  <c r="EO98" i="1"/>
  <c r="EM99" i="1"/>
  <c r="EN99" i="1"/>
  <c r="EO99" i="1"/>
  <c r="EM100" i="1"/>
  <c r="EN100" i="1"/>
  <c r="EO100" i="1"/>
  <c r="EM101" i="1"/>
  <c r="EN101" i="1"/>
  <c r="EO101" i="1"/>
  <c r="EM102" i="1"/>
  <c r="EN102" i="1"/>
  <c r="EO102" i="1"/>
  <c r="EM103" i="1"/>
  <c r="EN103" i="1"/>
  <c r="EO103" i="1"/>
  <c r="EM104" i="1"/>
  <c r="EN104" i="1"/>
  <c r="EO104" i="1"/>
  <c r="EM105" i="1"/>
  <c r="EN105" i="1"/>
  <c r="EO105" i="1"/>
  <c r="EM106" i="1"/>
  <c r="EN106" i="1"/>
  <c r="EO106" i="1"/>
  <c r="EM107" i="1"/>
  <c r="EN107" i="1"/>
  <c r="EO107" i="1"/>
  <c r="EM108" i="1"/>
  <c r="EN108" i="1"/>
  <c r="EO108" i="1"/>
  <c r="EM109" i="1"/>
  <c r="EN109" i="1"/>
  <c r="EO109" i="1"/>
  <c r="EM110" i="1"/>
  <c r="EN110" i="1"/>
  <c r="EO110" i="1"/>
  <c r="EM111" i="1"/>
  <c r="EN111" i="1"/>
  <c r="EO111" i="1"/>
  <c r="EM112" i="1"/>
  <c r="EN112" i="1"/>
  <c r="EO112" i="1"/>
  <c r="EM113" i="1"/>
  <c r="EN113" i="1"/>
  <c r="EO113" i="1"/>
  <c r="EM114" i="1"/>
  <c r="EN114" i="1"/>
  <c r="EO114" i="1"/>
  <c r="EM115" i="1"/>
  <c r="EN115" i="1"/>
  <c r="EO115" i="1"/>
  <c r="EM116" i="1"/>
  <c r="EN116" i="1"/>
  <c r="EO116" i="1"/>
  <c r="EM117" i="1"/>
  <c r="EN117" i="1"/>
  <c r="EO117" i="1"/>
  <c r="EM118" i="1"/>
  <c r="EN118" i="1"/>
  <c r="EO118" i="1"/>
  <c r="EM119" i="1"/>
  <c r="EN119" i="1"/>
  <c r="EO119" i="1"/>
  <c r="EM120" i="1"/>
  <c r="EN120" i="1"/>
  <c r="EO120" i="1"/>
  <c r="EM121" i="1"/>
  <c r="EN121" i="1"/>
  <c r="EO121" i="1"/>
  <c r="EM122" i="1"/>
  <c r="EN122" i="1"/>
  <c r="EO122" i="1"/>
  <c r="EM123" i="1"/>
  <c r="EN123" i="1"/>
  <c r="EO123" i="1"/>
  <c r="EM124" i="1"/>
  <c r="EN124" i="1"/>
  <c r="EO124" i="1"/>
  <c r="EM125" i="1"/>
  <c r="EN125" i="1"/>
  <c r="EO125" i="1"/>
  <c r="EM126" i="1"/>
  <c r="EN126" i="1"/>
  <c r="EO126" i="1"/>
  <c r="EM127" i="1"/>
  <c r="EN127" i="1"/>
  <c r="EO127" i="1"/>
  <c r="EM128" i="1"/>
  <c r="EN128" i="1"/>
  <c r="EO128" i="1"/>
  <c r="EM129" i="1"/>
  <c r="EN129" i="1"/>
  <c r="EO129" i="1"/>
  <c r="EM130" i="1"/>
  <c r="EN130" i="1"/>
  <c r="EO130" i="1"/>
  <c r="EM131" i="1"/>
  <c r="EN131" i="1"/>
  <c r="EO131" i="1"/>
  <c r="EM132" i="1"/>
  <c r="EN132" i="1"/>
  <c r="EO132" i="1"/>
  <c r="EM133" i="1"/>
  <c r="EN133" i="1"/>
  <c r="EO133" i="1"/>
  <c r="EM134" i="1"/>
  <c r="EN134" i="1"/>
  <c r="EO134" i="1"/>
  <c r="EM135" i="1"/>
  <c r="EN135" i="1"/>
  <c r="EO135" i="1"/>
  <c r="EM136" i="1"/>
  <c r="EN136" i="1"/>
  <c r="EO136" i="1"/>
  <c r="EM137" i="1"/>
  <c r="EN137" i="1"/>
  <c r="EO137" i="1"/>
  <c r="EO3" i="1"/>
  <c r="EN3" i="1"/>
  <c r="EM3" i="1"/>
  <c r="EJ4" i="1"/>
  <c r="EK4" i="1"/>
  <c r="EL4" i="1"/>
  <c r="EJ5" i="1"/>
  <c r="EK5" i="1"/>
  <c r="EL5" i="1"/>
  <c r="EJ6" i="1"/>
  <c r="EK6" i="1"/>
  <c r="EL6" i="1"/>
  <c r="EJ7" i="1"/>
  <c r="EK7" i="1"/>
  <c r="EL7" i="1"/>
  <c r="EJ8" i="1"/>
  <c r="EK8" i="1"/>
  <c r="EL8" i="1"/>
  <c r="EJ9" i="1"/>
  <c r="EK9" i="1"/>
  <c r="EL9" i="1"/>
  <c r="EJ10" i="1"/>
  <c r="EK10" i="1"/>
  <c r="EL10" i="1"/>
  <c r="EJ11" i="1"/>
  <c r="EK11" i="1"/>
  <c r="EL11" i="1"/>
  <c r="EJ12" i="1"/>
  <c r="EK12" i="1"/>
  <c r="EL12" i="1"/>
  <c r="EJ13" i="1"/>
  <c r="EK13" i="1"/>
  <c r="EL13" i="1"/>
  <c r="EJ14" i="1"/>
  <c r="EK14" i="1"/>
  <c r="EL14" i="1"/>
  <c r="EJ15" i="1"/>
  <c r="EK15" i="1"/>
  <c r="EL15" i="1"/>
  <c r="EJ16" i="1"/>
  <c r="EK16" i="1"/>
  <c r="EL16" i="1"/>
  <c r="EJ17" i="1"/>
  <c r="EK17" i="1"/>
  <c r="EL17" i="1"/>
  <c r="EJ18" i="1"/>
  <c r="EK18" i="1"/>
  <c r="EL18" i="1"/>
  <c r="EJ19" i="1"/>
  <c r="EK19" i="1"/>
  <c r="EL19" i="1"/>
  <c r="EJ20" i="1"/>
  <c r="EK20" i="1"/>
  <c r="EL20" i="1"/>
  <c r="EJ21" i="1"/>
  <c r="EK21" i="1"/>
  <c r="EL21" i="1"/>
  <c r="EJ22" i="1"/>
  <c r="EK22" i="1"/>
  <c r="EL22" i="1"/>
  <c r="EJ23" i="1"/>
  <c r="EK23" i="1"/>
  <c r="EL23" i="1"/>
  <c r="EJ24" i="1"/>
  <c r="EK24" i="1"/>
  <c r="EL24" i="1"/>
  <c r="EJ25" i="1"/>
  <c r="EK25" i="1"/>
  <c r="EL25" i="1"/>
  <c r="EJ26" i="1"/>
  <c r="EK26" i="1"/>
  <c r="EL26" i="1"/>
  <c r="EJ27" i="1"/>
  <c r="EK27" i="1"/>
  <c r="EL27" i="1"/>
  <c r="EJ28" i="1"/>
  <c r="EK28" i="1"/>
  <c r="EL28" i="1"/>
  <c r="EJ29" i="1"/>
  <c r="EK29" i="1"/>
  <c r="EL29" i="1"/>
  <c r="EJ30" i="1"/>
  <c r="EK30" i="1"/>
  <c r="EL30" i="1"/>
  <c r="EJ31" i="1"/>
  <c r="EK31" i="1"/>
  <c r="EL31" i="1"/>
  <c r="EJ32" i="1"/>
  <c r="EK32" i="1"/>
  <c r="EL32" i="1"/>
  <c r="EJ33" i="1"/>
  <c r="EK33" i="1"/>
  <c r="EL33" i="1"/>
  <c r="EJ34" i="1"/>
  <c r="EK34" i="1"/>
  <c r="EL34" i="1"/>
  <c r="EJ35" i="1"/>
  <c r="EK35" i="1"/>
  <c r="EL35" i="1"/>
  <c r="EJ36" i="1"/>
  <c r="EK36" i="1"/>
  <c r="EL36" i="1"/>
  <c r="EJ37" i="1"/>
  <c r="EK37" i="1"/>
  <c r="EL37" i="1"/>
  <c r="EJ38" i="1"/>
  <c r="EK38" i="1"/>
  <c r="EL38" i="1"/>
  <c r="EJ39" i="1"/>
  <c r="EK39" i="1"/>
  <c r="EL39" i="1"/>
  <c r="EJ40" i="1"/>
  <c r="EK40" i="1"/>
  <c r="EL40" i="1"/>
  <c r="EJ41" i="1"/>
  <c r="EK41" i="1"/>
  <c r="EL41" i="1"/>
  <c r="EJ42" i="1"/>
  <c r="EK42" i="1"/>
  <c r="EL42" i="1"/>
  <c r="EJ43" i="1"/>
  <c r="EK43" i="1"/>
  <c r="EL43" i="1"/>
  <c r="EJ44" i="1"/>
  <c r="EK44" i="1"/>
  <c r="EL44" i="1"/>
  <c r="EJ45" i="1"/>
  <c r="EK45" i="1"/>
  <c r="EL45" i="1"/>
  <c r="EJ46" i="1"/>
  <c r="EK46" i="1"/>
  <c r="EL46" i="1"/>
  <c r="EJ47" i="1"/>
  <c r="EK47" i="1"/>
  <c r="EL47" i="1"/>
  <c r="EJ48" i="1"/>
  <c r="EK48" i="1"/>
  <c r="EL48" i="1"/>
  <c r="EJ49" i="1"/>
  <c r="EK49" i="1"/>
  <c r="EL49" i="1"/>
  <c r="EJ50" i="1"/>
  <c r="EK50" i="1"/>
  <c r="EL50" i="1"/>
  <c r="EJ51" i="1"/>
  <c r="EK51" i="1"/>
  <c r="EL51" i="1"/>
  <c r="EJ52" i="1"/>
  <c r="EK52" i="1"/>
  <c r="EL52" i="1"/>
  <c r="EJ53" i="1"/>
  <c r="EK53" i="1"/>
  <c r="EL53" i="1"/>
  <c r="EJ54" i="1"/>
  <c r="EK54" i="1"/>
  <c r="EL54" i="1"/>
  <c r="EJ55" i="1"/>
  <c r="EK55" i="1"/>
  <c r="EL55" i="1"/>
  <c r="EJ56" i="1"/>
  <c r="EK56" i="1"/>
  <c r="EL56" i="1"/>
  <c r="EJ57" i="1"/>
  <c r="EK57" i="1"/>
  <c r="EL57" i="1"/>
  <c r="EJ58" i="1"/>
  <c r="EK58" i="1"/>
  <c r="EL58" i="1"/>
  <c r="EJ59" i="1"/>
  <c r="EK59" i="1"/>
  <c r="EL59" i="1"/>
  <c r="EJ60" i="1"/>
  <c r="EK60" i="1"/>
  <c r="EL60" i="1"/>
  <c r="EJ61" i="1"/>
  <c r="EK61" i="1"/>
  <c r="EL61" i="1"/>
  <c r="EJ62" i="1"/>
  <c r="EK62" i="1"/>
  <c r="EL62" i="1"/>
  <c r="EJ63" i="1"/>
  <c r="EK63" i="1"/>
  <c r="EL63" i="1"/>
  <c r="EJ64" i="1"/>
  <c r="EK64" i="1"/>
  <c r="EL64" i="1"/>
  <c r="EJ65" i="1"/>
  <c r="EK65" i="1"/>
  <c r="EL65" i="1"/>
  <c r="EJ66" i="1"/>
  <c r="EK66" i="1"/>
  <c r="EL66" i="1"/>
  <c r="EJ67" i="1"/>
  <c r="EK67" i="1"/>
  <c r="EL67" i="1"/>
  <c r="EJ68" i="1"/>
  <c r="EK68" i="1"/>
  <c r="EL68" i="1"/>
  <c r="EJ69" i="1"/>
  <c r="EK69" i="1"/>
  <c r="EL69" i="1"/>
  <c r="EJ70" i="1"/>
  <c r="EK70" i="1"/>
  <c r="EL70" i="1"/>
  <c r="EJ71" i="1"/>
  <c r="EK71" i="1"/>
  <c r="EL71" i="1"/>
  <c r="EJ72" i="1"/>
  <c r="EK72" i="1"/>
  <c r="EL72" i="1"/>
  <c r="EJ73" i="1"/>
  <c r="EK73" i="1"/>
  <c r="EL73" i="1"/>
  <c r="EJ74" i="1"/>
  <c r="EK74" i="1"/>
  <c r="EL74" i="1"/>
  <c r="EJ75" i="1"/>
  <c r="EK75" i="1"/>
  <c r="EL75" i="1"/>
  <c r="EJ76" i="1"/>
  <c r="EK76" i="1"/>
  <c r="EL76" i="1"/>
  <c r="EJ77" i="1"/>
  <c r="EK77" i="1"/>
  <c r="EL77" i="1"/>
  <c r="EJ78" i="1"/>
  <c r="EK78" i="1"/>
  <c r="EL78" i="1"/>
  <c r="EJ79" i="1"/>
  <c r="EK79" i="1"/>
  <c r="EL79" i="1"/>
  <c r="EJ80" i="1"/>
  <c r="EK80" i="1"/>
  <c r="EL80" i="1"/>
  <c r="EJ81" i="1"/>
  <c r="EK81" i="1"/>
  <c r="EL81" i="1"/>
  <c r="EJ82" i="1"/>
  <c r="EK82" i="1"/>
  <c r="EL82" i="1"/>
  <c r="EJ83" i="1"/>
  <c r="EK83" i="1"/>
  <c r="EL83" i="1"/>
  <c r="EJ84" i="1"/>
  <c r="EK84" i="1"/>
  <c r="EL84" i="1"/>
  <c r="EJ85" i="1"/>
  <c r="EK85" i="1"/>
  <c r="EL85" i="1"/>
  <c r="EJ86" i="1"/>
  <c r="EK86" i="1"/>
  <c r="EL86" i="1"/>
  <c r="EJ87" i="1"/>
  <c r="EK87" i="1"/>
  <c r="EL87" i="1"/>
  <c r="EJ88" i="1"/>
  <c r="EK88" i="1"/>
  <c r="EL88" i="1"/>
  <c r="EJ89" i="1"/>
  <c r="EK89" i="1"/>
  <c r="EL89" i="1"/>
  <c r="EJ90" i="1"/>
  <c r="EK90" i="1"/>
  <c r="EL90" i="1"/>
  <c r="EJ91" i="1"/>
  <c r="EK91" i="1"/>
  <c r="EL91" i="1"/>
  <c r="EJ92" i="1"/>
  <c r="EK92" i="1"/>
  <c r="EL92" i="1"/>
  <c r="EJ93" i="1"/>
  <c r="EK93" i="1"/>
  <c r="EL93" i="1"/>
  <c r="EJ94" i="1"/>
  <c r="EK94" i="1"/>
  <c r="EL94" i="1"/>
  <c r="EJ95" i="1"/>
  <c r="EK95" i="1"/>
  <c r="EL95" i="1"/>
  <c r="EJ96" i="1"/>
  <c r="EK96" i="1"/>
  <c r="EL96" i="1"/>
  <c r="EJ97" i="1"/>
  <c r="EK97" i="1"/>
  <c r="EL97" i="1"/>
  <c r="EJ98" i="1"/>
  <c r="EK98" i="1"/>
  <c r="EL98" i="1"/>
  <c r="EJ99" i="1"/>
  <c r="EK99" i="1"/>
  <c r="EL99" i="1"/>
  <c r="EJ100" i="1"/>
  <c r="EK100" i="1"/>
  <c r="EL100" i="1"/>
  <c r="EJ101" i="1"/>
  <c r="EK101" i="1"/>
  <c r="EL101" i="1"/>
  <c r="EJ102" i="1"/>
  <c r="EK102" i="1"/>
  <c r="EL102" i="1"/>
  <c r="EJ103" i="1"/>
  <c r="EK103" i="1"/>
  <c r="EL103" i="1"/>
  <c r="EJ104" i="1"/>
  <c r="EK104" i="1"/>
  <c r="EL104" i="1"/>
  <c r="EJ105" i="1"/>
  <c r="EK105" i="1"/>
  <c r="EL105" i="1"/>
  <c r="EJ106" i="1"/>
  <c r="EK106" i="1"/>
  <c r="EL106" i="1"/>
  <c r="EJ107" i="1"/>
  <c r="EK107" i="1"/>
  <c r="EL107" i="1"/>
  <c r="EJ108" i="1"/>
  <c r="EK108" i="1"/>
  <c r="EL108" i="1"/>
  <c r="EJ109" i="1"/>
  <c r="EK109" i="1"/>
  <c r="EL109" i="1"/>
  <c r="EJ110" i="1"/>
  <c r="EK110" i="1"/>
  <c r="EL110" i="1"/>
  <c r="EJ111" i="1"/>
  <c r="EK111" i="1"/>
  <c r="EL111" i="1"/>
  <c r="EJ112" i="1"/>
  <c r="EK112" i="1"/>
  <c r="EL112" i="1"/>
  <c r="EJ113" i="1"/>
  <c r="EK113" i="1"/>
  <c r="EL113" i="1"/>
  <c r="EJ114" i="1"/>
  <c r="EK114" i="1"/>
  <c r="EL114" i="1"/>
  <c r="EJ115" i="1"/>
  <c r="EK115" i="1"/>
  <c r="EL115" i="1"/>
  <c r="EJ116" i="1"/>
  <c r="EK116" i="1"/>
  <c r="EL116" i="1"/>
  <c r="EJ117" i="1"/>
  <c r="EK117" i="1"/>
  <c r="EL117" i="1"/>
  <c r="EJ118" i="1"/>
  <c r="EK118" i="1"/>
  <c r="EL118" i="1"/>
  <c r="EJ119" i="1"/>
  <c r="EK119" i="1"/>
  <c r="EL119" i="1"/>
  <c r="EJ120" i="1"/>
  <c r="EK120" i="1"/>
  <c r="EL120" i="1"/>
  <c r="EJ121" i="1"/>
  <c r="EK121" i="1"/>
  <c r="EL121" i="1"/>
  <c r="EJ122" i="1"/>
  <c r="EK122" i="1"/>
  <c r="EL122" i="1"/>
  <c r="EJ123" i="1"/>
  <c r="EK123" i="1"/>
  <c r="EL123" i="1"/>
  <c r="EJ124" i="1"/>
  <c r="EK124" i="1"/>
  <c r="EL124" i="1"/>
  <c r="EJ125" i="1"/>
  <c r="EK125" i="1"/>
  <c r="EL125" i="1"/>
  <c r="EJ126" i="1"/>
  <c r="EK126" i="1"/>
  <c r="EL126" i="1"/>
  <c r="EJ127" i="1"/>
  <c r="EK127" i="1"/>
  <c r="EL127" i="1"/>
  <c r="EJ128" i="1"/>
  <c r="EK128" i="1"/>
  <c r="EL128" i="1"/>
  <c r="EJ129" i="1"/>
  <c r="EK129" i="1"/>
  <c r="EL129" i="1"/>
  <c r="EJ130" i="1"/>
  <c r="EK130" i="1"/>
  <c r="EL130" i="1"/>
  <c r="EJ131" i="1"/>
  <c r="EK131" i="1"/>
  <c r="EL131" i="1"/>
  <c r="EJ132" i="1"/>
  <c r="EK132" i="1"/>
  <c r="EL132" i="1"/>
  <c r="EJ133" i="1"/>
  <c r="EK133" i="1"/>
  <c r="EL133" i="1"/>
  <c r="EJ134" i="1"/>
  <c r="EK134" i="1"/>
  <c r="EL134" i="1"/>
  <c r="EJ135" i="1"/>
  <c r="EK135" i="1"/>
  <c r="EL135" i="1"/>
  <c r="EJ136" i="1"/>
  <c r="EK136" i="1"/>
  <c r="EL136" i="1"/>
  <c r="EJ137" i="1"/>
  <c r="EK137" i="1"/>
  <c r="EL137" i="1"/>
  <c r="EL3" i="1"/>
  <c r="EK3" i="1"/>
  <c r="EJ3" i="1"/>
  <c r="EG4" i="1"/>
  <c r="EH4" i="1"/>
  <c r="EI4" i="1"/>
  <c r="EG5" i="1"/>
  <c r="EH5" i="1"/>
  <c r="EI5" i="1"/>
  <c r="EG6" i="1"/>
  <c r="EH6" i="1"/>
  <c r="EI6" i="1"/>
  <c r="EG7" i="1"/>
  <c r="EH7" i="1"/>
  <c r="EI7" i="1"/>
  <c r="EG8" i="1"/>
  <c r="EH8" i="1"/>
  <c r="EI8" i="1"/>
  <c r="EG9" i="1"/>
  <c r="EH9" i="1"/>
  <c r="EI9" i="1"/>
  <c r="EG10" i="1"/>
  <c r="EH10" i="1"/>
  <c r="EI10" i="1"/>
  <c r="EG11" i="1"/>
  <c r="EH11" i="1"/>
  <c r="EI11" i="1"/>
  <c r="EG12" i="1"/>
  <c r="EH12" i="1"/>
  <c r="EI12" i="1"/>
  <c r="EG13" i="1"/>
  <c r="EH13" i="1"/>
  <c r="EI13" i="1"/>
  <c r="EG14" i="1"/>
  <c r="EH14" i="1"/>
  <c r="EI14" i="1"/>
  <c r="EG15" i="1"/>
  <c r="EH15" i="1"/>
  <c r="EI15" i="1"/>
  <c r="EG16" i="1"/>
  <c r="EH16" i="1"/>
  <c r="EI16" i="1"/>
  <c r="EG17" i="1"/>
  <c r="EH17" i="1"/>
  <c r="EI17" i="1"/>
  <c r="EG18" i="1"/>
  <c r="EH18" i="1"/>
  <c r="EI18" i="1"/>
  <c r="EG19" i="1"/>
  <c r="EH19" i="1"/>
  <c r="EI19" i="1"/>
  <c r="EG20" i="1"/>
  <c r="EH20" i="1"/>
  <c r="EI20" i="1"/>
  <c r="EG21" i="1"/>
  <c r="EH21" i="1"/>
  <c r="EI21" i="1"/>
  <c r="EG22" i="1"/>
  <c r="EH22" i="1"/>
  <c r="EI22" i="1"/>
  <c r="EG23" i="1"/>
  <c r="EH23" i="1"/>
  <c r="EI23" i="1"/>
  <c r="EG24" i="1"/>
  <c r="EH24" i="1"/>
  <c r="EI24" i="1"/>
  <c r="EG25" i="1"/>
  <c r="EH25" i="1"/>
  <c r="EI25" i="1"/>
  <c r="EG26" i="1"/>
  <c r="EH26" i="1"/>
  <c r="EI26" i="1"/>
  <c r="EG27" i="1"/>
  <c r="EH27" i="1"/>
  <c r="EI27" i="1"/>
  <c r="EG28" i="1"/>
  <c r="EH28" i="1"/>
  <c r="EI28" i="1"/>
  <c r="EG29" i="1"/>
  <c r="EH29" i="1"/>
  <c r="EI29" i="1"/>
  <c r="EG30" i="1"/>
  <c r="EH30" i="1"/>
  <c r="EI30" i="1"/>
  <c r="EG31" i="1"/>
  <c r="EH31" i="1"/>
  <c r="EI31" i="1"/>
  <c r="EG32" i="1"/>
  <c r="EH32" i="1"/>
  <c r="EI32" i="1"/>
  <c r="EG33" i="1"/>
  <c r="EH33" i="1"/>
  <c r="EI33" i="1"/>
  <c r="EG34" i="1"/>
  <c r="EH34" i="1"/>
  <c r="EI34" i="1"/>
  <c r="EG35" i="1"/>
  <c r="EH35" i="1"/>
  <c r="EI35" i="1"/>
  <c r="EG36" i="1"/>
  <c r="EH36" i="1"/>
  <c r="EI36" i="1"/>
  <c r="EG37" i="1"/>
  <c r="EH37" i="1"/>
  <c r="EI37" i="1"/>
  <c r="EG38" i="1"/>
  <c r="EH38" i="1"/>
  <c r="EI38" i="1"/>
  <c r="EG39" i="1"/>
  <c r="EH39" i="1"/>
  <c r="EI39" i="1"/>
  <c r="EG40" i="1"/>
  <c r="EH40" i="1"/>
  <c r="EI40" i="1"/>
  <c r="EG41" i="1"/>
  <c r="EH41" i="1"/>
  <c r="EI41" i="1"/>
  <c r="EG42" i="1"/>
  <c r="EH42" i="1"/>
  <c r="EI42" i="1"/>
  <c r="EG43" i="1"/>
  <c r="EH43" i="1"/>
  <c r="EI43" i="1"/>
  <c r="EG44" i="1"/>
  <c r="EH44" i="1"/>
  <c r="EI44" i="1"/>
  <c r="EG45" i="1"/>
  <c r="EH45" i="1"/>
  <c r="EI45" i="1"/>
  <c r="EG46" i="1"/>
  <c r="EH46" i="1"/>
  <c r="EI46" i="1"/>
  <c r="EG47" i="1"/>
  <c r="EH47" i="1"/>
  <c r="EI47" i="1"/>
  <c r="EG48" i="1"/>
  <c r="EH48" i="1"/>
  <c r="EI48" i="1"/>
  <c r="EG49" i="1"/>
  <c r="EH49" i="1"/>
  <c r="EI49" i="1"/>
  <c r="EG50" i="1"/>
  <c r="EH50" i="1"/>
  <c r="EI50" i="1"/>
  <c r="EG51" i="1"/>
  <c r="EH51" i="1"/>
  <c r="EI51" i="1"/>
  <c r="EG52" i="1"/>
  <c r="EH52" i="1"/>
  <c r="EI52" i="1"/>
  <c r="EG53" i="1"/>
  <c r="EH53" i="1"/>
  <c r="EI53" i="1"/>
  <c r="EG54" i="1"/>
  <c r="EH54" i="1"/>
  <c r="EI54" i="1"/>
  <c r="EG55" i="1"/>
  <c r="EH55" i="1"/>
  <c r="EI55" i="1"/>
  <c r="EG56" i="1"/>
  <c r="EH56" i="1"/>
  <c r="EI56" i="1"/>
  <c r="EG57" i="1"/>
  <c r="EH57" i="1"/>
  <c r="EI57" i="1"/>
  <c r="EG58" i="1"/>
  <c r="EH58" i="1"/>
  <c r="EI58" i="1"/>
  <c r="EG59" i="1"/>
  <c r="EH59" i="1"/>
  <c r="EI59" i="1"/>
  <c r="EG60" i="1"/>
  <c r="EH60" i="1"/>
  <c r="EI60" i="1"/>
  <c r="EG61" i="1"/>
  <c r="EH61" i="1"/>
  <c r="EI61" i="1"/>
  <c r="EG62" i="1"/>
  <c r="EH62" i="1"/>
  <c r="EI62" i="1"/>
  <c r="EG63" i="1"/>
  <c r="EH63" i="1"/>
  <c r="EI63" i="1"/>
  <c r="EG64" i="1"/>
  <c r="EH64" i="1"/>
  <c r="EI64" i="1"/>
  <c r="EG65" i="1"/>
  <c r="EH65" i="1"/>
  <c r="EI65" i="1"/>
  <c r="EG66" i="1"/>
  <c r="EH66" i="1"/>
  <c r="EI66" i="1"/>
  <c r="EG67" i="1"/>
  <c r="EH67" i="1"/>
  <c r="EI67" i="1"/>
  <c r="EG68" i="1"/>
  <c r="EH68" i="1"/>
  <c r="EI68" i="1"/>
  <c r="EG69" i="1"/>
  <c r="EH69" i="1"/>
  <c r="EI69" i="1"/>
  <c r="EG70" i="1"/>
  <c r="EH70" i="1"/>
  <c r="EI70" i="1"/>
  <c r="EG71" i="1"/>
  <c r="EH71" i="1"/>
  <c r="EI71" i="1"/>
  <c r="EG72" i="1"/>
  <c r="EH72" i="1"/>
  <c r="EI72" i="1"/>
  <c r="EG73" i="1"/>
  <c r="EH73" i="1"/>
  <c r="EI73" i="1"/>
  <c r="EG74" i="1"/>
  <c r="EH74" i="1"/>
  <c r="EI74" i="1"/>
  <c r="EG75" i="1"/>
  <c r="EH75" i="1"/>
  <c r="EI75" i="1"/>
  <c r="EG76" i="1"/>
  <c r="EH76" i="1"/>
  <c r="EI76" i="1"/>
  <c r="EG77" i="1"/>
  <c r="EH77" i="1"/>
  <c r="EI77" i="1"/>
  <c r="EG78" i="1"/>
  <c r="EH78" i="1"/>
  <c r="EI78" i="1"/>
  <c r="EG79" i="1"/>
  <c r="EH79" i="1"/>
  <c r="EI79" i="1"/>
  <c r="EG80" i="1"/>
  <c r="EH80" i="1"/>
  <c r="EI80" i="1"/>
  <c r="EG81" i="1"/>
  <c r="EH81" i="1"/>
  <c r="EI81" i="1"/>
  <c r="EG82" i="1"/>
  <c r="EH82" i="1"/>
  <c r="EI82" i="1"/>
  <c r="EG83" i="1"/>
  <c r="EH83" i="1"/>
  <c r="EI83" i="1"/>
  <c r="EG84" i="1"/>
  <c r="EH84" i="1"/>
  <c r="EI84" i="1"/>
  <c r="EG85" i="1"/>
  <c r="EH85" i="1"/>
  <c r="EI85" i="1"/>
  <c r="EG86" i="1"/>
  <c r="EH86" i="1"/>
  <c r="EI86" i="1"/>
  <c r="EG87" i="1"/>
  <c r="EH87" i="1"/>
  <c r="EI87" i="1"/>
  <c r="EG88" i="1"/>
  <c r="EH88" i="1"/>
  <c r="EI88" i="1"/>
  <c r="EG89" i="1"/>
  <c r="EH89" i="1"/>
  <c r="EI89" i="1"/>
  <c r="EG90" i="1"/>
  <c r="EH90" i="1"/>
  <c r="EI90" i="1"/>
  <c r="EG91" i="1"/>
  <c r="EH91" i="1"/>
  <c r="EI91" i="1"/>
  <c r="EG92" i="1"/>
  <c r="EH92" i="1"/>
  <c r="EI92" i="1"/>
  <c r="EG93" i="1"/>
  <c r="EH93" i="1"/>
  <c r="EI93" i="1"/>
  <c r="EG94" i="1"/>
  <c r="EH94" i="1"/>
  <c r="EI94" i="1"/>
  <c r="EG95" i="1"/>
  <c r="EH95" i="1"/>
  <c r="EI95" i="1"/>
  <c r="EG96" i="1"/>
  <c r="EH96" i="1"/>
  <c r="EI96" i="1"/>
  <c r="EG97" i="1"/>
  <c r="EH97" i="1"/>
  <c r="EI97" i="1"/>
  <c r="EG98" i="1"/>
  <c r="EH98" i="1"/>
  <c r="EI98" i="1"/>
  <c r="EG99" i="1"/>
  <c r="EH99" i="1"/>
  <c r="EI99" i="1"/>
  <c r="EG100" i="1"/>
  <c r="EH100" i="1"/>
  <c r="EI100" i="1"/>
  <c r="EG101" i="1"/>
  <c r="EH101" i="1"/>
  <c r="EI101" i="1"/>
  <c r="EG102" i="1"/>
  <c r="EH102" i="1"/>
  <c r="EI102" i="1"/>
  <c r="EG103" i="1"/>
  <c r="EH103" i="1"/>
  <c r="EI103" i="1"/>
  <c r="EG104" i="1"/>
  <c r="EH104" i="1"/>
  <c r="EI104" i="1"/>
  <c r="EG105" i="1"/>
  <c r="EH105" i="1"/>
  <c r="EI105" i="1"/>
  <c r="EG106" i="1"/>
  <c r="EH106" i="1"/>
  <c r="EI106" i="1"/>
  <c r="EG107" i="1"/>
  <c r="EH107" i="1"/>
  <c r="EI107" i="1"/>
  <c r="EG108" i="1"/>
  <c r="EH108" i="1"/>
  <c r="EI108" i="1"/>
  <c r="EG109" i="1"/>
  <c r="EH109" i="1"/>
  <c r="EI109" i="1"/>
  <c r="EG110" i="1"/>
  <c r="EH110" i="1"/>
  <c r="EI110" i="1"/>
  <c r="EG111" i="1"/>
  <c r="EH111" i="1"/>
  <c r="EI111" i="1"/>
  <c r="EG112" i="1"/>
  <c r="EH112" i="1"/>
  <c r="EI112" i="1"/>
  <c r="EG113" i="1"/>
  <c r="EH113" i="1"/>
  <c r="EI113" i="1"/>
  <c r="EG114" i="1"/>
  <c r="EH114" i="1"/>
  <c r="EI114" i="1"/>
  <c r="EG115" i="1"/>
  <c r="EH115" i="1"/>
  <c r="EI115" i="1"/>
  <c r="EG116" i="1"/>
  <c r="EH116" i="1"/>
  <c r="EI116" i="1"/>
  <c r="EG117" i="1"/>
  <c r="EH117" i="1"/>
  <c r="EI117" i="1"/>
  <c r="EG118" i="1"/>
  <c r="EH118" i="1"/>
  <c r="EI118" i="1"/>
  <c r="EG119" i="1"/>
  <c r="EH119" i="1"/>
  <c r="EI119" i="1"/>
  <c r="EG120" i="1"/>
  <c r="EH120" i="1"/>
  <c r="EI120" i="1"/>
  <c r="EG121" i="1"/>
  <c r="EH121" i="1"/>
  <c r="EI121" i="1"/>
  <c r="EG122" i="1"/>
  <c r="EH122" i="1"/>
  <c r="EI122" i="1"/>
  <c r="EG123" i="1"/>
  <c r="EH123" i="1"/>
  <c r="EI123" i="1"/>
  <c r="EG124" i="1"/>
  <c r="EH124" i="1"/>
  <c r="EI124" i="1"/>
  <c r="EG125" i="1"/>
  <c r="EH125" i="1"/>
  <c r="EI125" i="1"/>
  <c r="EG126" i="1"/>
  <c r="EH126" i="1"/>
  <c r="EI126" i="1"/>
  <c r="EG127" i="1"/>
  <c r="EH127" i="1"/>
  <c r="EI127" i="1"/>
  <c r="EG128" i="1"/>
  <c r="EH128" i="1"/>
  <c r="EI128" i="1"/>
  <c r="EG129" i="1"/>
  <c r="EH129" i="1"/>
  <c r="EI129" i="1"/>
  <c r="EG130" i="1"/>
  <c r="EH130" i="1"/>
  <c r="EI130" i="1"/>
  <c r="EG131" i="1"/>
  <c r="EH131" i="1"/>
  <c r="EI131" i="1"/>
  <c r="EG132" i="1"/>
  <c r="EH132" i="1"/>
  <c r="EI132" i="1"/>
  <c r="EG133" i="1"/>
  <c r="EH133" i="1"/>
  <c r="EI133" i="1"/>
  <c r="EG134" i="1"/>
  <c r="EH134" i="1"/>
  <c r="EI134" i="1"/>
  <c r="EG135" i="1"/>
  <c r="EH135" i="1"/>
  <c r="EI135" i="1"/>
  <c r="EG136" i="1"/>
  <c r="EH136" i="1"/>
  <c r="EI136" i="1"/>
  <c r="EG137" i="1"/>
  <c r="EH137" i="1"/>
  <c r="EI137" i="1"/>
  <c r="EI3" i="1"/>
  <c r="EH3" i="1"/>
  <c r="EG3" i="1"/>
  <c r="ED4" i="1"/>
  <c r="EE4" i="1"/>
  <c r="EF4" i="1"/>
  <c r="ED5" i="1"/>
  <c r="EE5" i="1"/>
  <c r="EF5" i="1"/>
  <c r="ED6" i="1"/>
  <c r="EE6" i="1"/>
  <c r="EF6" i="1"/>
  <c r="ED7" i="1"/>
  <c r="EE7" i="1"/>
  <c r="EF7" i="1"/>
  <c r="ED8" i="1"/>
  <c r="EE8" i="1"/>
  <c r="EF8" i="1"/>
  <c r="ED9" i="1"/>
  <c r="EE9" i="1"/>
  <c r="EF9" i="1"/>
  <c r="ED10" i="1"/>
  <c r="EE10" i="1"/>
  <c r="EF10" i="1"/>
  <c r="ED11" i="1"/>
  <c r="EE11" i="1"/>
  <c r="EF11" i="1"/>
  <c r="ED12" i="1"/>
  <c r="EE12" i="1"/>
  <c r="EF12" i="1"/>
  <c r="ED13" i="1"/>
  <c r="EE13" i="1"/>
  <c r="EF13" i="1"/>
  <c r="ED14" i="1"/>
  <c r="EE14" i="1"/>
  <c r="EF14" i="1"/>
  <c r="ED15" i="1"/>
  <c r="EE15" i="1"/>
  <c r="EF15" i="1"/>
  <c r="ED16" i="1"/>
  <c r="EE16" i="1"/>
  <c r="EF16" i="1"/>
  <c r="ED17" i="1"/>
  <c r="EE17" i="1"/>
  <c r="EF17" i="1"/>
  <c r="ED18" i="1"/>
  <c r="EE18" i="1"/>
  <c r="EF18" i="1"/>
  <c r="ED19" i="1"/>
  <c r="EE19" i="1"/>
  <c r="EF19" i="1"/>
  <c r="ED20" i="1"/>
  <c r="EE20" i="1"/>
  <c r="EF20" i="1"/>
  <c r="ED21" i="1"/>
  <c r="EE21" i="1"/>
  <c r="EF21" i="1"/>
  <c r="ED22" i="1"/>
  <c r="EE22" i="1"/>
  <c r="EF22" i="1"/>
  <c r="ED23" i="1"/>
  <c r="EE23" i="1"/>
  <c r="EF23" i="1"/>
  <c r="ED24" i="1"/>
  <c r="EE24" i="1"/>
  <c r="EF24" i="1"/>
  <c r="ED25" i="1"/>
  <c r="EE25" i="1"/>
  <c r="EF25" i="1"/>
  <c r="ED26" i="1"/>
  <c r="EE26" i="1"/>
  <c r="EF26" i="1"/>
  <c r="ED27" i="1"/>
  <c r="EE27" i="1"/>
  <c r="EF27" i="1"/>
  <c r="ED28" i="1"/>
  <c r="EE28" i="1"/>
  <c r="EF28" i="1"/>
  <c r="ED29" i="1"/>
  <c r="EE29" i="1"/>
  <c r="EF29" i="1"/>
  <c r="ED30" i="1"/>
  <c r="EE30" i="1"/>
  <c r="EF30" i="1"/>
  <c r="ED31" i="1"/>
  <c r="EE31" i="1"/>
  <c r="EF31" i="1"/>
  <c r="ED32" i="1"/>
  <c r="EE32" i="1"/>
  <c r="EF32" i="1"/>
  <c r="ED33" i="1"/>
  <c r="EE33" i="1"/>
  <c r="EF33" i="1"/>
  <c r="ED34" i="1"/>
  <c r="EE34" i="1"/>
  <c r="EF34" i="1"/>
  <c r="ED35" i="1"/>
  <c r="EE35" i="1"/>
  <c r="EF35" i="1"/>
  <c r="ED36" i="1"/>
  <c r="EE36" i="1"/>
  <c r="EF36" i="1"/>
  <c r="ED37" i="1"/>
  <c r="EE37" i="1"/>
  <c r="EF37" i="1"/>
  <c r="ED38" i="1"/>
  <c r="EE38" i="1"/>
  <c r="EF38" i="1"/>
  <c r="ED39" i="1"/>
  <c r="EE39" i="1"/>
  <c r="EF39" i="1"/>
  <c r="ED40" i="1"/>
  <c r="EE40" i="1"/>
  <c r="EF40" i="1"/>
  <c r="ED41" i="1"/>
  <c r="EE41" i="1"/>
  <c r="EF41" i="1"/>
  <c r="ED42" i="1"/>
  <c r="EE42" i="1"/>
  <c r="EF42" i="1"/>
  <c r="ED43" i="1"/>
  <c r="EE43" i="1"/>
  <c r="EF43" i="1"/>
  <c r="ED44" i="1"/>
  <c r="EE44" i="1"/>
  <c r="EF44" i="1"/>
  <c r="ED45" i="1"/>
  <c r="EE45" i="1"/>
  <c r="EF45" i="1"/>
  <c r="ED46" i="1"/>
  <c r="EE46" i="1"/>
  <c r="EF46" i="1"/>
  <c r="ED47" i="1"/>
  <c r="EE47" i="1"/>
  <c r="EF47" i="1"/>
  <c r="ED48" i="1"/>
  <c r="EE48" i="1"/>
  <c r="EF48" i="1"/>
  <c r="ED49" i="1"/>
  <c r="EE49" i="1"/>
  <c r="EF49" i="1"/>
  <c r="ED50" i="1"/>
  <c r="EE50" i="1"/>
  <c r="EF50" i="1"/>
  <c r="ED51" i="1"/>
  <c r="EE51" i="1"/>
  <c r="EF51" i="1"/>
  <c r="ED52" i="1"/>
  <c r="EE52" i="1"/>
  <c r="EF52" i="1"/>
  <c r="ED53" i="1"/>
  <c r="EE53" i="1"/>
  <c r="EF53" i="1"/>
  <c r="ED54" i="1"/>
  <c r="EE54" i="1"/>
  <c r="EF54" i="1"/>
  <c r="ED55" i="1"/>
  <c r="EE55" i="1"/>
  <c r="EF55" i="1"/>
  <c r="ED56" i="1"/>
  <c r="EE56" i="1"/>
  <c r="EF56" i="1"/>
  <c r="ED57" i="1"/>
  <c r="EE57" i="1"/>
  <c r="EF57" i="1"/>
  <c r="ED58" i="1"/>
  <c r="EE58" i="1"/>
  <c r="EF58" i="1"/>
  <c r="ED59" i="1"/>
  <c r="EE59" i="1"/>
  <c r="EF59" i="1"/>
  <c r="ED60" i="1"/>
  <c r="EE60" i="1"/>
  <c r="EF60" i="1"/>
  <c r="ED61" i="1"/>
  <c r="EE61" i="1"/>
  <c r="EF61" i="1"/>
  <c r="ED62" i="1"/>
  <c r="EE62" i="1"/>
  <c r="EF62" i="1"/>
  <c r="ED63" i="1"/>
  <c r="EE63" i="1"/>
  <c r="EF63" i="1"/>
  <c r="ED64" i="1"/>
  <c r="EE64" i="1"/>
  <c r="EF64" i="1"/>
  <c r="ED65" i="1"/>
  <c r="EE65" i="1"/>
  <c r="EF65" i="1"/>
  <c r="ED66" i="1"/>
  <c r="EE66" i="1"/>
  <c r="EF66" i="1"/>
  <c r="ED67" i="1"/>
  <c r="EE67" i="1"/>
  <c r="EF67" i="1"/>
  <c r="ED68" i="1"/>
  <c r="EE68" i="1"/>
  <c r="EF68" i="1"/>
  <c r="ED69" i="1"/>
  <c r="EE69" i="1"/>
  <c r="EF69" i="1"/>
  <c r="ED70" i="1"/>
  <c r="EE70" i="1"/>
  <c r="EF70" i="1"/>
  <c r="ED71" i="1"/>
  <c r="EE71" i="1"/>
  <c r="EF71" i="1"/>
  <c r="ED72" i="1"/>
  <c r="EE72" i="1"/>
  <c r="EF72" i="1"/>
  <c r="ED73" i="1"/>
  <c r="EE73" i="1"/>
  <c r="EF73" i="1"/>
  <c r="ED74" i="1"/>
  <c r="EE74" i="1"/>
  <c r="EF74" i="1"/>
  <c r="ED75" i="1"/>
  <c r="EE75" i="1"/>
  <c r="EF75" i="1"/>
  <c r="ED76" i="1"/>
  <c r="EE76" i="1"/>
  <c r="EF76" i="1"/>
  <c r="ED77" i="1"/>
  <c r="EE77" i="1"/>
  <c r="EF77" i="1"/>
  <c r="ED78" i="1"/>
  <c r="EE78" i="1"/>
  <c r="EF78" i="1"/>
  <c r="ED79" i="1"/>
  <c r="EE79" i="1"/>
  <c r="EF79" i="1"/>
  <c r="ED80" i="1"/>
  <c r="EE80" i="1"/>
  <c r="EF80" i="1"/>
  <c r="ED81" i="1"/>
  <c r="EE81" i="1"/>
  <c r="EF81" i="1"/>
  <c r="ED82" i="1"/>
  <c r="EE82" i="1"/>
  <c r="EF82" i="1"/>
  <c r="ED83" i="1"/>
  <c r="EE83" i="1"/>
  <c r="EF83" i="1"/>
  <c r="ED84" i="1"/>
  <c r="EE84" i="1"/>
  <c r="EF84" i="1"/>
  <c r="ED85" i="1"/>
  <c r="EE85" i="1"/>
  <c r="EF85" i="1"/>
  <c r="ED86" i="1"/>
  <c r="EE86" i="1"/>
  <c r="EF86" i="1"/>
  <c r="ED87" i="1"/>
  <c r="EE87" i="1"/>
  <c r="EF87" i="1"/>
  <c r="ED88" i="1"/>
  <c r="EE88" i="1"/>
  <c r="EF88" i="1"/>
  <c r="ED89" i="1"/>
  <c r="EE89" i="1"/>
  <c r="EF89" i="1"/>
  <c r="ED90" i="1"/>
  <c r="EE90" i="1"/>
  <c r="EF90" i="1"/>
  <c r="ED91" i="1"/>
  <c r="EE91" i="1"/>
  <c r="EF91" i="1"/>
  <c r="ED92" i="1"/>
  <c r="EE92" i="1"/>
  <c r="EF92" i="1"/>
  <c r="ED93" i="1"/>
  <c r="EE93" i="1"/>
  <c r="EF93" i="1"/>
  <c r="ED94" i="1"/>
  <c r="EE94" i="1"/>
  <c r="EF94" i="1"/>
  <c r="ED95" i="1"/>
  <c r="EE95" i="1"/>
  <c r="EF95" i="1"/>
  <c r="ED96" i="1"/>
  <c r="EE96" i="1"/>
  <c r="EF96" i="1"/>
  <c r="ED97" i="1"/>
  <c r="EE97" i="1"/>
  <c r="EF97" i="1"/>
  <c r="ED98" i="1"/>
  <c r="EE98" i="1"/>
  <c r="EF98" i="1"/>
  <c r="ED99" i="1"/>
  <c r="EE99" i="1"/>
  <c r="EF99" i="1"/>
  <c r="ED100" i="1"/>
  <c r="EE100" i="1"/>
  <c r="EF100" i="1"/>
  <c r="ED101" i="1"/>
  <c r="EE101" i="1"/>
  <c r="EF101" i="1"/>
  <c r="ED102" i="1"/>
  <c r="EE102" i="1"/>
  <c r="EF102" i="1"/>
  <c r="ED103" i="1"/>
  <c r="EE103" i="1"/>
  <c r="EF103" i="1"/>
  <c r="ED104" i="1"/>
  <c r="EE104" i="1"/>
  <c r="EF104" i="1"/>
  <c r="ED105" i="1"/>
  <c r="EE105" i="1"/>
  <c r="EF105" i="1"/>
  <c r="ED106" i="1"/>
  <c r="EE106" i="1"/>
  <c r="EF106" i="1"/>
  <c r="ED107" i="1"/>
  <c r="EE107" i="1"/>
  <c r="EF107" i="1"/>
  <c r="ED108" i="1"/>
  <c r="EE108" i="1"/>
  <c r="EF108" i="1"/>
  <c r="ED109" i="1"/>
  <c r="EE109" i="1"/>
  <c r="EF109" i="1"/>
  <c r="ED110" i="1"/>
  <c r="EE110" i="1"/>
  <c r="EF110" i="1"/>
  <c r="ED111" i="1"/>
  <c r="EE111" i="1"/>
  <c r="EF111" i="1"/>
  <c r="ED112" i="1"/>
  <c r="EE112" i="1"/>
  <c r="EF112" i="1"/>
  <c r="ED113" i="1"/>
  <c r="EE113" i="1"/>
  <c r="EF113" i="1"/>
  <c r="ED114" i="1"/>
  <c r="EE114" i="1"/>
  <c r="EF114" i="1"/>
  <c r="ED115" i="1"/>
  <c r="EE115" i="1"/>
  <c r="EF115" i="1"/>
  <c r="ED116" i="1"/>
  <c r="EE116" i="1"/>
  <c r="EF116" i="1"/>
  <c r="ED117" i="1"/>
  <c r="EE117" i="1"/>
  <c r="EF117" i="1"/>
  <c r="ED118" i="1"/>
  <c r="EE118" i="1"/>
  <c r="EF118" i="1"/>
  <c r="ED119" i="1"/>
  <c r="EE119" i="1"/>
  <c r="EF119" i="1"/>
  <c r="ED120" i="1"/>
  <c r="EE120" i="1"/>
  <c r="EF120" i="1"/>
  <c r="ED121" i="1"/>
  <c r="EE121" i="1"/>
  <c r="EF121" i="1"/>
  <c r="ED122" i="1"/>
  <c r="EE122" i="1"/>
  <c r="EF122" i="1"/>
  <c r="ED123" i="1"/>
  <c r="EE123" i="1"/>
  <c r="EF123" i="1"/>
  <c r="ED124" i="1"/>
  <c r="EE124" i="1"/>
  <c r="EF124" i="1"/>
  <c r="ED125" i="1"/>
  <c r="EE125" i="1"/>
  <c r="EF125" i="1"/>
  <c r="ED126" i="1"/>
  <c r="EE126" i="1"/>
  <c r="EF126" i="1"/>
  <c r="ED127" i="1"/>
  <c r="EE127" i="1"/>
  <c r="EF127" i="1"/>
  <c r="ED128" i="1"/>
  <c r="EE128" i="1"/>
  <c r="EF128" i="1"/>
  <c r="ED129" i="1"/>
  <c r="EE129" i="1"/>
  <c r="EF129" i="1"/>
  <c r="ED130" i="1"/>
  <c r="EE130" i="1"/>
  <c r="EF130" i="1"/>
  <c r="ED131" i="1"/>
  <c r="EE131" i="1"/>
  <c r="EF131" i="1"/>
  <c r="ED132" i="1"/>
  <c r="EE132" i="1"/>
  <c r="EF132" i="1"/>
  <c r="ED133" i="1"/>
  <c r="EE133" i="1"/>
  <c r="EF133" i="1"/>
  <c r="ED134" i="1"/>
  <c r="EE134" i="1"/>
  <c r="EF134" i="1"/>
  <c r="ED135" i="1"/>
  <c r="EE135" i="1"/>
  <c r="EF135" i="1"/>
  <c r="ED136" i="1"/>
  <c r="EE136" i="1"/>
  <c r="EF136" i="1"/>
  <c r="ED137" i="1"/>
  <c r="EE137" i="1"/>
  <c r="EF137" i="1"/>
  <c r="EF3" i="1"/>
  <c r="EE3" i="1"/>
  <c r="ED3" i="1"/>
  <c r="EA4" i="1"/>
  <c r="EB4" i="1"/>
  <c r="EC4" i="1"/>
  <c r="EA5" i="1"/>
  <c r="EB5" i="1"/>
  <c r="EC5" i="1"/>
  <c r="EA6" i="1"/>
  <c r="EB6" i="1"/>
  <c r="EC6" i="1"/>
  <c r="EA7" i="1"/>
  <c r="EB7" i="1"/>
  <c r="EC7" i="1"/>
  <c r="EA8" i="1"/>
  <c r="EB8" i="1"/>
  <c r="EC8" i="1"/>
  <c r="EA9" i="1"/>
  <c r="EB9" i="1"/>
  <c r="EC9" i="1"/>
  <c r="EA10" i="1"/>
  <c r="EB10" i="1"/>
  <c r="EC10" i="1"/>
  <c r="EA11" i="1"/>
  <c r="EB11" i="1"/>
  <c r="EC11" i="1"/>
  <c r="EA12" i="1"/>
  <c r="EB12" i="1"/>
  <c r="EC12" i="1"/>
  <c r="EA13" i="1"/>
  <c r="EB13" i="1"/>
  <c r="EC13" i="1"/>
  <c r="EA14" i="1"/>
  <c r="EB14" i="1"/>
  <c r="EC14" i="1"/>
  <c r="EA15" i="1"/>
  <c r="EB15" i="1"/>
  <c r="EC15" i="1"/>
  <c r="EA16" i="1"/>
  <c r="EB16" i="1"/>
  <c r="EC16" i="1"/>
  <c r="EA17" i="1"/>
  <c r="EB17" i="1"/>
  <c r="EC17" i="1"/>
  <c r="EA18" i="1"/>
  <c r="EB18" i="1"/>
  <c r="EC18" i="1"/>
  <c r="EA19" i="1"/>
  <c r="EB19" i="1"/>
  <c r="EC19" i="1"/>
  <c r="EA20" i="1"/>
  <c r="EB20" i="1"/>
  <c r="EC20" i="1"/>
  <c r="EA21" i="1"/>
  <c r="EB21" i="1"/>
  <c r="EC21" i="1"/>
  <c r="EA22" i="1"/>
  <c r="EB22" i="1"/>
  <c r="EC22" i="1"/>
  <c r="EA23" i="1"/>
  <c r="EB23" i="1"/>
  <c r="EC23" i="1"/>
  <c r="EA24" i="1"/>
  <c r="EB24" i="1"/>
  <c r="EC24" i="1"/>
  <c r="EA25" i="1"/>
  <c r="EB25" i="1"/>
  <c r="EC25" i="1"/>
  <c r="EA26" i="1"/>
  <c r="EB26" i="1"/>
  <c r="EC26" i="1"/>
  <c r="EA27" i="1"/>
  <c r="EB27" i="1"/>
  <c r="EC27" i="1"/>
  <c r="EA28" i="1"/>
  <c r="EB28" i="1"/>
  <c r="EC28" i="1"/>
  <c r="EA29" i="1"/>
  <c r="EB29" i="1"/>
  <c r="EC29" i="1"/>
  <c r="EA30" i="1"/>
  <c r="EB30" i="1"/>
  <c r="EC30" i="1"/>
  <c r="EA31" i="1"/>
  <c r="EB31" i="1"/>
  <c r="EC31" i="1"/>
  <c r="EA32" i="1"/>
  <c r="EB32" i="1"/>
  <c r="EC32" i="1"/>
  <c r="EA33" i="1"/>
  <c r="EB33" i="1"/>
  <c r="EC33" i="1"/>
  <c r="EA34" i="1"/>
  <c r="EB34" i="1"/>
  <c r="EC34" i="1"/>
  <c r="EA35" i="1"/>
  <c r="EB35" i="1"/>
  <c r="EC35" i="1"/>
  <c r="EA36" i="1"/>
  <c r="EB36" i="1"/>
  <c r="EC36" i="1"/>
  <c r="EA37" i="1"/>
  <c r="EB37" i="1"/>
  <c r="EC37" i="1"/>
  <c r="EA38" i="1"/>
  <c r="EB38" i="1"/>
  <c r="EC38" i="1"/>
  <c r="EA39" i="1"/>
  <c r="EB39" i="1"/>
  <c r="EC39" i="1"/>
  <c r="EA40" i="1"/>
  <c r="EB40" i="1"/>
  <c r="EC40" i="1"/>
  <c r="EA41" i="1"/>
  <c r="EB41" i="1"/>
  <c r="EC41" i="1"/>
  <c r="EA42" i="1"/>
  <c r="EB42" i="1"/>
  <c r="EC42" i="1"/>
  <c r="EA43" i="1"/>
  <c r="EB43" i="1"/>
  <c r="EC43" i="1"/>
  <c r="EA44" i="1"/>
  <c r="EB44" i="1"/>
  <c r="EC44" i="1"/>
  <c r="EA45" i="1"/>
  <c r="EB45" i="1"/>
  <c r="EC45" i="1"/>
  <c r="EA46" i="1"/>
  <c r="EB46" i="1"/>
  <c r="EC46" i="1"/>
  <c r="EA47" i="1"/>
  <c r="EB47" i="1"/>
  <c r="EC47" i="1"/>
  <c r="EA48" i="1"/>
  <c r="EB48" i="1"/>
  <c r="EC48" i="1"/>
  <c r="EA49" i="1"/>
  <c r="EB49" i="1"/>
  <c r="EC49" i="1"/>
  <c r="EA50" i="1"/>
  <c r="EB50" i="1"/>
  <c r="EC50" i="1"/>
  <c r="EA51" i="1"/>
  <c r="EB51" i="1"/>
  <c r="EC51" i="1"/>
  <c r="EA52" i="1"/>
  <c r="EB52" i="1"/>
  <c r="EC52" i="1"/>
  <c r="EA53" i="1"/>
  <c r="EB53" i="1"/>
  <c r="EC53" i="1"/>
  <c r="EA54" i="1"/>
  <c r="EB54" i="1"/>
  <c r="EC54" i="1"/>
  <c r="EA55" i="1"/>
  <c r="EB55" i="1"/>
  <c r="EC55" i="1"/>
  <c r="EA56" i="1"/>
  <c r="EB56" i="1"/>
  <c r="EC56" i="1"/>
  <c r="EA57" i="1"/>
  <c r="EB57" i="1"/>
  <c r="EC57" i="1"/>
  <c r="EA58" i="1"/>
  <c r="EB58" i="1"/>
  <c r="EC58" i="1"/>
  <c r="EA59" i="1"/>
  <c r="EB59" i="1"/>
  <c r="EC59" i="1"/>
  <c r="EA60" i="1"/>
  <c r="EB60" i="1"/>
  <c r="EC60" i="1"/>
  <c r="EA61" i="1"/>
  <c r="EB61" i="1"/>
  <c r="EC61" i="1"/>
  <c r="EA62" i="1"/>
  <c r="EB62" i="1"/>
  <c r="EC62" i="1"/>
  <c r="EA63" i="1"/>
  <c r="EB63" i="1"/>
  <c r="EC63" i="1"/>
  <c r="EA64" i="1"/>
  <c r="EB64" i="1"/>
  <c r="EC64" i="1"/>
  <c r="EA65" i="1"/>
  <c r="EB65" i="1"/>
  <c r="EC65" i="1"/>
  <c r="EA66" i="1"/>
  <c r="EB66" i="1"/>
  <c r="EC66" i="1"/>
  <c r="EA67" i="1"/>
  <c r="EB67" i="1"/>
  <c r="EC67" i="1"/>
  <c r="EA68" i="1"/>
  <c r="EB68" i="1"/>
  <c r="EC68" i="1"/>
  <c r="EA69" i="1"/>
  <c r="EB69" i="1"/>
  <c r="EC69" i="1"/>
  <c r="EA70" i="1"/>
  <c r="EB70" i="1"/>
  <c r="EC70" i="1"/>
  <c r="EA71" i="1"/>
  <c r="EB71" i="1"/>
  <c r="EC71" i="1"/>
  <c r="EA72" i="1"/>
  <c r="EB72" i="1"/>
  <c r="EC72" i="1"/>
  <c r="EA73" i="1"/>
  <c r="EB73" i="1"/>
  <c r="EC73" i="1"/>
  <c r="EA74" i="1"/>
  <c r="EB74" i="1"/>
  <c r="EC74" i="1"/>
  <c r="EA75" i="1"/>
  <c r="EB75" i="1"/>
  <c r="EC75" i="1"/>
  <c r="EA76" i="1"/>
  <c r="EB76" i="1"/>
  <c r="EC76" i="1"/>
  <c r="EA77" i="1"/>
  <c r="EB77" i="1"/>
  <c r="EC77" i="1"/>
  <c r="EA78" i="1"/>
  <c r="EB78" i="1"/>
  <c r="EC78" i="1"/>
  <c r="EA79" i="1"/>
  <c r="EB79" i="1"/>
  <c r="EC79" i="1"/>
  <c r="EA80" i="1"/>
  <c r="EB80" i="1"/>
  <c r="EC80" i="1"/>
  <c r="EA81" i="1"/>
  <c r="EB81" i="1"/>
  <c r="EC81" i="1"/>
  <c r="EA82" i="1"/>
  <c r="EB82" i="1"/>
  <c r="EC82" i="1"/>
  <c r="EA83" i="1"/>
  <c r="EB83" i="1"/>
  <c r="EC83" i="1"/>
  <c r="EA84" i="1"/>
  <c r="EB84" i="1"/>
  <c r="EC84" i="1"/>
  <c r="EA85" i="1"/>
  <c r="EB85" i="1"/>
  <c r="EC85" i="1"/>
  <c r="EA86" i="1"/>
  <c r="EB86" i="1"/>
  <c r="EC86" i="1"/>
  <c r="EA87" i="1"/>
  <c r="EB87" i="1"/>
  <c r="EC87" i="1"/>
  <c r="EA88" i="1"/>
  <c r="EB88" i="1"/>
  <c r="EC88" i="1"/>
  <c r="EA89" i="1"/>
  <c r="EB89" i="1"/>
  <c r="EC89" i="1"/>
  <c r="EA90" i="1"/>
  <c r="EB90" i="1"/>
  <c r="EC90" i="1"/>
  <c r="EA91" i="1"/>
  <c r="EB91" i="1"/>
  <c r="EC91" i="1"/>
  <c r="EA92" i="1"/>
  <c r="EB92" i="1"/>
  <c r="EC92" i="1"/>
  <c r="EA93" i="1"/>
  <c r="EB93" i="1"/>
  <c r="EC93" i="1"/>
  <c r="EA94" i="1"/>
  <c r="EB94" i="1"/>
  <c r="EC94" i="1"/>
  <c r="EA95" i="1"/>
  <c r="EB95" i="1"/>
  <c r="EC95" i="1"/>
  <c r="EA96" i="1"/>
  <c r="EB96" i="1"/>
  <c r="EC96" i="1"/>
  <c r="EA97" i="1"/>
  <c r="EB97" i="1"/>
  <c r="EC97" i="1"/>
  <c r="EA98" i="1"/>
  <c r="EB98" i="1"/>
  <c r="EC98" i="1"/>
  <c r="EA99" i="1"/>
  <c r="EB99" i="1"/>
  <c r="EC99" i="1"/>
  <c r="EA100" i="1"/>
  <c r="EB100" i="1"/>
  <c r="EC100" i="1"/>
  <c r="EA101" i="1"/>
  <c r="EB101" i="1"/>
  <c r="EC101" i="1"/>
  <c r="EA102" i="1"/>
  <c r="EB102" i="1"/>
  <c r="EC102" i="1"/>
  <c r="EA103" i="1"/>
  <c r="EB103" i="1"/>
  <c r="EC103" i="1"/>
  <c r="EA104" i="1"/>
  <c r="EB104" i="1"/>
  <c r="EC104" i="1"/>
  <c r="EA105" i="1"/>
  <c r="EB105" i="1"/>
  <c r="EC105" i="1"/>
  <c r="EA106" i="1"/>
  <c r="EB106" i="1"/>
  <c r="EC106" i="1"/>
  <c r="EA107" i="1"/>
  <c r="EB107" i="1"/>
  <c r="EC107" i="1"/>
  <c r="EA108" i="1"/>
  <c r="EB108" i="1"/>
  <c r="EC108" i="1"/>
  <c r="EA109" i="1"/>
  <c r="EB109" i="1"/>
  <c r="EC109" i="1"/>
  <c r="EA110" i="1"/>
  <c r="EB110" i="1"/>
  <c r="EC110" i="1"/>
  <c r="EA111" i="1"/>
  <c r="EB111" i="1"/>
  <c r="EC111" i="1"/>
  <c r="EA112" i="1"/>
  <c r="EB112" i="1"/>
  <c r="EC112" i="1"/>
  <c r="EA113" i="1"/>
  <c r="EB113" i="1"/>
  <c r="EC113" i="1"/>
  <c r="EA114" i="1"/>
  <c r="EB114" i="1"/>
  <c r="EC114" i="1"/>
  <c r="EA115" i="1"/>
  <c r="EB115" i="1"/>
  <c r="EC115" i="1"/>
  <c r="EA116" i="1"/>
  <c r="EB116" i="1"/>
  <c r="EC116" i="1"/>
  <c r="EA117" i="1"/>
  <c r="EB117" i="1"/>
  <c r="EC117" i="1"/>
  <c r="EA118" i="1"/>
  <c r="EB118" i="1"/>
  <c r="EC118" i="1"/>
  <c r="EA119" i="1"/>
  <c r="EB119" i="1"/>
  <c r="EC119" i="1"/>
  <c r="EA120" i="1"/>
  <c r="EB120" i="1"/>
  <c r="EC120" i="1"/>
  <c r="EA121" i="1"/>
  <c r="EB121" i="1"/>
  <c r="EC121" i="1"/>
  <c r="EA122" i="1"/>
  <c r="EB122" i="1"/>
  <c r="EC122" i="1"/>
  <c r="EA123" i="1"/>
  <c r="EB123" i="1"/>
  <c r="EC123" i="1"/>
  <c r="EA124" i="1"/>
  <c r="EB124" i="1"/>
  <c r="EC124" i="1"/>
  <c r="EA125" i="1"/>
  <c r="EB125" i="1"/>
  <c r="EC125" i="1"/>
  <c r="EA126" i="1"/>
  <c r="EB126" i="1"/>
  <c r="EC126" i="1"/>
  <c r="EA127" i="1"/>
  <c r="EB127" i="1"/>
  <c r="EC127" i="1"/>
  <c r="EA128" i="1"/>
  <c r="EB128" i="1"/>
  <c r="EC128" i="1"/>
  <c r="EA129" i="1"/>
  <c r="EB129" i="1"/>
  <c r="EC129" i="1"/>
  <c r="EA130" i="1"/>
  <c r="EB130" i="1"/>
  <c r="EC130" i="1"/>
  <c r="EA131" i="1"/>
  <c r="EB131" i="1"/>
  <c r="EC131" i="1"/>
  <c r="EA132" i="1"/>
  <c r="EB132" i="1"/>
  <c r="EC132" i="1"/>
  <c r="EA133" i="1"/>
  <c r="EB133" i="1"/>
  <c r="EC133" i="1"/>
  <c r="EA134" i="1"/>
  <c r="EB134" i="1"/>
  <c r="EC134" i="1"/>
  <c r="EA135" i="1"/>
  <c r="EB135" i="1"/>
  <c r="EC135" i="1"/>
  <c r="EA136" i="1"/>
  <c r="EB136" i="1"/>
  <c r="EC136" i="1"/>
  <c r="EA137" i="1"/>
  <c r="EB137" i="1"/>
  <c r="EC137" i="1"/>
  <c r="EC3" i="1"/>
  <c r="EB3" i="1"/>
  <c r="EA3" i="1"/>
  <c r="DX4" i="1"/>
  <c r="DY4" i="1"/>
  <c r="DZ4" i="1"/>
  <c r="DX5" i="1"/>
  <c r="DY5" i="1"/>
  <c r="DZ5" i="1"/>
  <c r="DX6" i="1"/>
  <c r="DY6" i="1"/>
  <c r="DZ6" i="1"/>
  <c r="DX7" i="1"/>
  <c r="DY7" i="1"/>
  <c r="DZ7" i="1"/>
  <c r="DX8" i="1"/>
  <c r="DY8" i="1"/>
  <c r="DZ8" i="1"/>
  <c r="DX9" i="1"/>
  <c r="DY9" i="1"/>
  <c r="DZ9" i="1"/>
  <c r="DX10" i="1"/>
  <c r="DY10" i="1"/>
  <c r="DZ10" i="1"/>
  <c r="DX11" i="1"/>
  <c r="DY11" i="1"/>
  <c r="DZ11" i="1"/>
  <c r="DX12" i="1"/>
  <c r="DY12" i="1"/>
  <c r="DZ12" i="1"/>
  <c r="DX13" i="1"/>
  <c r="DY13" i="1"/>
  <c r="DZ13" i="1"/>
  <c r="DX14" i="1"/>
  <c r="DY14" i="1"/>
  <c r="DZ14" i="1"/>
  <c r="DX15" i="1"/>
  <c r="DY15" i="1"/>
  <c r="DZ15" i="1"/>
  <c r="DX16" i="1"/>
  <c r="DY16" i="1"/>
  <c r="DZ16" i="1"/>
  <c r="DX17" i="1"/>
  <c r="DY17" i="1"/>
  <c r="DZ17" i="1"/>
  <c r="DX18" i="1"/>
  <c r="DY18" i="1"/>
  <c r="DZ18" i="1"/>
  <c r="DX19" i="1"/>
  <c r="DY19" i="1"/>
  <c r="DZ19" i="1"/>
  <c r="DX20" i="1"/>
  <c r="DY20" i="1"/>
  <c r="DZ20" i="1"/>
  <c r="DX21" i="1"/>
  <c r="DY21" i="1"/>
  <c r="DZ21" i="1"/>
  <c r="DX22" i="1"/>
  <c r="DY22" i="1"/>
  <c r="DZ22" i="1"/>
  <c r="DX23" i="1"/>
  <c r="DY23" i="1"/>
  <c r="DZ23" i="1"/>
  <c r="DX24" i="1"/>
  <c r="DY24" i="1"/>
  <c r="DZ24" i="1"/>
  <c r="DX25" i="1"/>
  <c r="DY25" i="1"/>
  <c r="DZ25" i="1"/>
  <c r="DX26" i="1"/>
  <c r="DY26" i="1"/>
  <c r="DZ26" i="1"/>
  <c r="DX27" i="1"/>
  <c r="DY27" i="1"/>
  <c r="DZ27" i="1"/>
  <c r="DX28" i="1"/>
  <c r="DY28" i="1"/>
  <c r="DZ28" i="1"/>
  <c r="DX29" i="1"/>
  <c r="DY29" i="1"/>
  <c r="DZ29" i="1"/>
  <c r="DX30" i="1"/>
  <c r="DY30" i="1"/>
  <c r="DZ30" i="1"/>
  <c r="DX31" i="1"/>
  <c r="DY31" i="1"/>
  <c r="DZ31" i="1"/>
  <c r="DX32" i="1"/>
  <c r="DY32" i="1"/>
  <c r="DZ32" i="1"/>
  <c r="DX33" i="1"/>
  <c r="DY33" i="1"/>
  <c r="DZ33" i="1"/>
  <c r="DX34" i="1"/>
  <c r="DY34" i="1"/>
  <c r="DZ34" i="1"/>
  <c r="DX35" i="1"/>
  <c r="DY35" i="1"/>
  <c r="DZ35" i="1"/>
  <c r="DX36" i="1"/>
  <c r="DY36" i="1"/>
  <c r="DZ36" i="1"/>
  <c r="DX37" i="1"/>
  <c r="DY37" i="1"/>
  <c r="DZ37" i="1"/>
  <c r="DX38" i="1"/>
  <c r="DY38" i="1"/>
  <c r="DZ38" i="1"/>
  <c r="DX39" i="1"/>
  <c r="DY39" i="1"/>
  <c r="DZ39" i="1"/>
  <c r="DX40" i="1"/>
  <c r="DY40" i="1"/>
  <c r="DZ40" i="1"/>
  <c r="DX41" i="1"/>
  <c r="DY41" i="1"/>
  <c r="DZ41" i="1"/>
  <c r="DX42" i="1"/>
  <c r="DY42" i="1"/>
  <c r="DZ42" i="1"/>
  <c r="DX43" i="1"/>
  <c r="DY43" i="1"/>
  <c r="DZ43" i="1"/>
  <c r="DX44" i="1"/>
  <c r="DY44" i="1"/>
  <c r="DZ44" i="1"/>
  <c r="DX45" i="1"/>
  <c r="DY45" i="1"/>
  <c r="DZ45" i="1"/>
  <c r="DX46" i="1"/>
  <c r="DY46" i="1"/>
  <c r="DZ46" i="1"/>
  <c r="DX47" i="1"/>
  <c r="DY47" i="1"/>
  <c r="DZ47" i="1"/>
  <c r="DX48" i="1"/>
  <c r="DY48" i="1"/>
  <c r="DZ48" i="1"/>
  <c r="DX49" i="1"/>
  <c r="DY49" i="1"/>
  <c r="DZ49" i="1"/>
  <c r="DX50" i="1"/>
  <c r="DY50" i="1"/>
  <c r="DZ50" i="1"/>
  <c r="DX51" i="1"/>
  <c r="DY51" i="1"/>
  <c r="DZ51" i="1"/>
  <c r="DX52" i="1"/>
  <c r="DY52" i="1"/>
  <c r="DZ52" i="1"/>
  <c r="DX53" i="1"/>
  <c r="DY53" i="1"/>
  <c r="DZ53" i="1"/>
  <c r="DX54" i="1"/>
  <c r="DY54" i="1"/>
  <c r="DZ54" i="1"/>
  <c r="DX55" i="1"/>
  <c r="DY55" i="1"/>
  <c r="DZ55" i="1"/>
  <c r="DX56" i="1"/>
  <c r="DY56" i="1"/>
  <c r="DZ56" i="1"/>
  <c r="DX57" i="1"/>
  <c r="DY57" i="1"/>
  <c r="DZ57" i="1"/>
  <c r="DX58" i="1"/>
  <c r="DY58" i="1"/>
  <c r="DZ58" i="1"/>
  <c r="DX59" i="1"/>
  <c r="DY59" i="1"/>
  <c r="DZ59" i="1"/>
  <c r="DX60" i="1"/>
  <c r="DY60" i="1"/>
  <c r="DZ60" i="1"/>
  <c r="DX61" i="1"/>
  <c r="DY61" i="1"/>
  <c r="DZ61" i="1"/>
  <c r="DX62" i="1"/>
  <c r="DY62" i="1"/>
  <c r="DZ62" i="1"/>
  <c r="DX63" i="1"/>
  <c r="DY63" i="1"/>
  <c r="DZ63" i="1"/>
  <c r="DX64" i="1"/>
  <c r="DY64" i="1"/>
  <c r="DZ64" i="1"/>
  <c r="DX65" i="1"/>
  <c r="DY65" i="1"/>
  <c r="DZ65" i="1"/>
  <c r="DX66" i="1"/>
  <c r="DY66" i="1"/>
  <c r="DZ66" i="1"/>
  <c r="DX67" i="1"/>
  <c r="DY67" i="1"/>
  <c r="DZ67" i="1"/>
  <c r="DX68" i="1"/>
  <c r="DY68" i="1"/>
  <c r="DZ68" i="1"/>
  <c r="DX69" i="1"/>
  <c r="DY69" i="1"/>
  <c r="DZ69" i="1"/>
  <c r="DX70" i="1"/>
  <c r="DY70" i="1"/>
  <c r="DZ70" i="1"/>
  <c r="DX71" i="1"/>
  <c r="DY71" i="1"/>
  <c r="DZ71" i="1"/>
  <c r="DX72" i="1"/>
  <c r="DY72" i="1"/>
  <c r="DZ72" i="1"/>
  <c r="DX73" i="1"/>
  <c r="DY73" i="1"/>
  <c r="DZ73" i="1"/>
  <c r="DX74" i="1"/>
  <c r="DY74" i="1"/>
  <c r="DZ74" i="1"/>
  <c r="DX75" i="1"/>
  <c r="DY75" i="1"/>
  <c r="DZ75" i="1"/>
  <c r="DX76" i="1"/>
  <c r="DY76" i="1"/>
  <c r="DZ76" i="1"/>
  <c r="DX77" i="1"/>
  <c r="DY77" i="1"/>
  <c r="DZ77" i="1"/>
  <c r="DX78" i="1"/>
  <c r="DY78" i="1"/>
  <c r="DZ78" i="1"/>
  <c r="DX79" i="1"/>
  <c r="DY79" i="1"/>
  <c r="DZ79" i="1"/>
  <c r="DX80" i="1"/>
  <c r="DY80" i="1"/>
  <c r="DZ80" i="1"/>
  <c r="DX81" i="1"/>
  <c r="DY81" i="1"/>
  <c r="DZ81" i="1"/>
  <c r="DX82" i="1"/>
  <c r="DY82" i="1"/>
  <c r="DZ82" i="1"/>
  <c r="DX83" i="1"/>
  <c r="DY83" i="1"/>
  <c r="DZ83" i="1"/>
  <c r="DX84" i="1"/>
  <c r="DY84" i="1"/>
  <c r="DZ84" i="1"/>
  <c r="DX85" i="1"/>
  <c r="DY85" i="1"/>
  <c r="DZ85" i="1"/>
  <c r="DX86" i="1"/>
  <c r="DY86" i="1"/>
  <c r="DZ86" i="1"/>
  <c r="DX87" i="1"/>
  <c r="DY87" i="1"/>
  <c r="DZ87" i="1"/>
  <c r="DX88" i="1"/>
  <c r="DY88" i="1"/>
  <c r="DZ88" i="1"/>
  <c r="DX89" i="1"/>
  <c r="DY89" i="1"/>
  <c r="DZ89" i="1"/>
  <c r="DX90" i="1"/>
  <c r="DY90" i="1"/>
  <c r="DZ90" i="1"/>
  <c r="DX91" i="1"/>
  <c r="DY91" i="1"/>
  <c r="DZ91" i="1"/>
  <c r="DX92" i="1"/>
  <c r="DY92" i="1"/>
  <c r="DZ92" i="1"/>
  <c r="DX93" i="1"/>
  <c r="DY93" i="1"/>
  <c r="DZ93" i="1"/>
  <c r="DX94" i="1"/>
  <c r="DY94" i="1"/>
  <c r="DZ94" i="1"/>
  <c r="DX95" i="1"/>
  <c r="DY95" i="1"/>
  <c r="DZ95" i="1"/>
  <c r="DX96" i="1"/>
  <c r="DY96" i="1"/>
  <c r="DZ96" i="1"/>
  <c r="DX97" i="1"/>
  <c r="DY97" i="1"/>
  <c r="DZ97" i="1"/>
  <c r="DX98" i="1"/>
  <c r="DY98" i="1"/>
  <c r="DZ98" i="1"/>
  <c r="DX99" i="1"/>
  <c r="DY99" i="1"/>
  <c r="DZ99" i="1"/>
  <c r="DX100" i="1"/>
  <c r="DY100" i="1"/>
  <c r="DZ100" i="1"/>
  <c r="DX101" i="1"/>
  <c r="DY101" i="1"/>
  <c r="DZ101" i="1"/>
  <c r="DX102" i="1"/>
  <c r="DY102" i="1"/>
  <c r="DZ102" i="1"/>
  <c r="DX103" i="1"/>
  <c r="DY103" i="1"/>
  <c r="DZ103" i="1"/>
  <c r="DX104" i="1"/>
  <c r="DY104" i="1"/>
  <c r="DZ104" i="1"/>
  <c r="DX105" i="1"/>
  <c r="DY105" i="1"/>
  <c r="DZ105" i="1"/>
  <c r="DX106" i="1"/>
  <c r="DY106" i="1"/>
  <c r="DZ106" i="1"/>
  <c r="DX107" i="1"/>
  <c r="DY107" i="1"/>
  <c r="DZ107" i="1"/>
  <c r="DX108" i="1"/>
  <c r="DY108" i="1"/>
  <c r="DZ108" i="1"/>
  <c r="DX109" i="1"/>
  <c r="DY109" i="1"/>
  <c r="DZ109" i="1"/>
  <c r="DX110" i="1"/>
  <c r="DY110" i="1"/>
  <c r="DZ110" i="1"/>
  <c r="DX111" i="1"/>
  <c r="DY111" i="1"/>
  <c r="DZ111" i="1"/>
  <c r="DX112" i="1"/>
  <c r="DY112" i="1"/>
  <c r="DZ112" i="1"/>
  <c r="DX113" i="1"/>
  <c r="DY113" i="1"/>
  <c r="DZ113" i="1"/>
  <c r="DX114" i="1"/>
  <c r="DY114" i="1"/>
  <c r="DZ114" i="1"/>
  <c r="DX115" i="1"/>
  <c r="DY115" i="1"/>
  <c r="DZ115" i="1"/>
  <c r="DX116" i="1"/>
  <c r="DY116" i="1"/>
  <c r="DZ116" i="1"/>
  <c r="DX117" i="1"/>
  <c r="DY117" i="1"/>
  <c r="DZ117" i="1"/>
  <c r="DX118" i="1"/>
  <c r="DY118" i="1"/>
  <c r="DZ118" i="1"/>
  <c r="DX119" i="1"/>
  <c r="DY119" i="1"/>
  <c r="DZ119" i="1"/>
  <c r="DX120" i="1"/>
  <c r="DY120" i="1"/>
  <c r="DZ120" i="1"/>
  <c r="DX121" i="1"/>
  <c r="DY121" i="1"/>
  <c r="DZ121" i="1"/>
  <c r="DX122" i="1"/>
  <c r="DY122" i="1"/>
  <c r="DZ122" i="1"/>
  <c r="DX123" i="1"/>
  <c r="DY123" i="1"/>
  <c r="DZ123" i="1"/>
  <c r="DX124" i="1"/>
  <c r="DY124" i="1"/>
  <c r="DZ124" i="1"/>
  <c r="DX125" i="1"/>
  <c r="DY125" i="1"/>
  <c r="DZ125" i="1"/>
  <c r="DX126" i="1"/>
  <c r="DY126" i="1"/>
  <c r="DZ126" i="1"/>
  <c r="DX127" i="1"/>
  <c r="DY127" i="1"/>
  <c r="DZ127" i="1"/>
  <c r="DX128" i="1"/>
  <c r="DY128" i="1"/>
  <c r="DZ128" i="1"/>
  <c r="DX129" i="1"/>
  <c r="DY129" i="1"/>
  <c r="DZ129" i="1"/>
  <c r="DX130" i="1"/>
  <c r="DY130" i="1"/>
  <c r="DZ130" i="1"/>
  <c r="DX131" i="1"/>
  <c r="DY131" i="1"/>
  <c r="DZ131" i="1"/>
  <c r="DX132" i="1"/>
  <c r="DY132" i="1"/>
  <c r="DZ132" i="1"/>
  <c r="DX133" i="1"/>
  <c r="DY133" i="1"/>
  <c r="DZ133" i="1"/>
  <c r="DX134" i="1"/>
  <c r="DY134" i="1"/>
  <c r="DZ134" i="1"/>
  <c r="DX135" i="1"/>
  <c r="DY135" i="1"/>
  <c r="DZ135" i="1"/>
  <c r="DX136" i="1"/>
  <c r="DY136" i="1"/>
  <c r="DZ136" i="1"/>
  <c r="DX137" i="1"/>
  <c r="DY137" i="1"/>
  <c r="DZ137" i="1"/>
  <c r="DZ3" i="1"/>
  <c r="DY3" i="1"/>
  <c r="DX3" i="1"/>
  <c r="DU4" i="1"/>
  <c r="DV4" i="1"/>
  <c r="DW4" i="1"/>
  <c r="DU5" i="1"/>
  <c r="DV5" i="1"/>
  <c r="DW5" i="1"/>
  <c r="DU6" i="1"/>
  <c r="DV6" i="1"/>
  <c r="DW6" i="1"/>
  <c r="DU7" i="1"/>
  <c r="DV7" i="1"/>
  <c r="DW7" i="1"/>
  <c r="DU8" i="1"/>
  <c r="DV8" i="1"/>
  <c r="DW8" i="1"/>
  <c r="DU9" i="1"/>
  <c r="DV9" i="1"/>
  <c r="DW9" i="1"/>
  <c r="DU10" i="1"/>
  <c r="DV10" i="1"/>
  <c r="DW10" i="1"/>
  <c r="DU11" i="1"/>
  <c r="DV11" i="1"/>
  <c r="DW11" i="1"/>
  <c r="DU12" i="1"/>
  <c r="DV12" i="1"/>
  <c r="DW12" i="1"/>
  <c r="DU13" i="1"/>
  <c r="DV13" i="1"/>
  <c r="DW13" i="1"/>
  <c r="DU14" i="1"/>
  <c r="DV14" i="1"/>
  <c r="DW14" i="1"/>
  <c r="DU15" i="1"/>
  <c r="DV15" i="1"/>
  <c r="DW15" i="1"/>
  <c r="DU16" i="1"/>
  <c r="DV16" i="1"/>
  <c r="DW16" i="1"/>
  <c r="DU17" i="1"/>
  <c r="DV17" i="1"/>
  <c r="DW17" i="1"/>
  <c r="DU18" i="1"/>
  <c r="DV18" i="1"/>
  <c r="DW18" i="1"/>
  <c r="DU19" i="1"/>
  <c r="DV19" i="1"/>
  <c r="DW19" i="1"/>
  <c r="DU20" i="1"/>
  <c r="DV20" i="1"/>
  <c r="DW20" i="1"/>
  <c r="DU21" i="1"/>
  <c r="DV21" i="1"/>
  <c r="DW21" i="1"/>
  <c r="DU22" i="1"/>
  <c r="DV22" i="1"/>
  <c r="DW22" i="1"/>
  <c r="DU23" i="1"/>
  <c r="DV23" i="1"/>
  <c r="DW23" i="1"/>
  <c r="DU24" i="1"/>
  <c r="DV24" i="1"/>
  <c r="DW24" i="1"/>
  <c r="DU25" i="1"/>
  <c r="DV25" i="1"/>
  <c r="DW25" i="1"/>
  <c r="DU26" i="1"/>
  <c r="DV26" i="1"/>
  <c r="DW26" i="1"/>
  <c r="DU27" i="1"/>
  <c r="DV27" i="1"/>
  <c r="DW27" i="1"/>
  <c r="DU28" i="1"/>
  <c r="DV28" i="1"/>
  <c r="DW28" i="1"/>
  <c r="DU29" i="1"/>
  <c r="DV29" i="1"/>
  <c r="DW29" i="1"/>
  <c r="DU30" i="1"/>
  <c r="DV30" i="1"/>
  <c r="DW30" i="1"/>
  <c r="DU31" i="1"/>
  <c r="DV31" i="1"/>
  <c r="DW31" i="1"/>
  <c r="DU32" i="1"/>
  <c r="DV32" i="1"/>
  <c r="DW32" i="1"/>
  <c r="DU33" i="1"/>
  <c r="DV33" i="1"/>
  <c r="DW33" i="1"/>
  <c r="DU34" i="1"/>
  <c r="DV34" i="1"/>
  <c r="DW34" i="1"/>
  <c r="DU35" i="1"/>
  <c r="DV35" i="1"/>
  <c r="DW35" i="1"/>
  <c r="DU36" i="1"/>
  <c r="DV36" i="1"/>
  <c r="DW36" i="1"/>
  <c r="DU37" i="1"/>
  <c r="DV37" i="1"/>
  <c r="DW37" i="1"/>
  <c r="DU38" i="1"/>
  <c r="DV38" i="1"/>
  <c r="DW38" i="1"/>
  <c r="DU39" i="1"/>
  <c r="DV39" i="1"/>
  <c r="DW39" i="1"/>
  <c r="DU40" i="1"/>
  <c r="DV40" i="1"/>
  <c r="DW40" i="1"/>
  <c r="DU41" i="1"/>
  <c r="DV41" i="1"/>
  <c r="DW41" i="1"/>
  <c r="DU42" i="1"/>
  <c r="DV42" i="1"/>
  <c r="DW42" i="1"/>
  <c r="DU43" i="1"/>
  <c r="DV43" i="1"/>
  <c r="DW43" i="1"/>
  <c r="DU44" i="1"/>
  <c r="DV44" i="1"/>
  <c r="DW44" i="1"/>
  <c r="DU45" i="1"/>
  <c r="DV45" i="1"/>
  <c r="DW45" i="1"/>
  <c r="DU46" i="1"/>
  <c r="DV46" i="1"/>
  <c r="DW46" i="1"/>
  <c r="DU47" i="1"/>
  <c r="DV47" i="1"/>
  <c r="DW47" i="1"/>
  <c r="DU48" i="1"/>
  <c r="DV48" i="1"/>
  <c r="DW48" i="1"/>
  <c r="DU49" i="1"/>
  <c r="DV49" i="1"/>
  <c r="DW49" i="1"/>
  <c r="DU50" i="1"/>
  <c r="DV50" i="1"/>
  <c r="DW50" i="1"/>
  <c r="DU51" i="1"/>
  <c r="DV51" i="1"/>
  <c r="DW51" i="1"/>
  <c r="DU52" i="1"/>
  <c r="DV52" i="1"/>
  <c r="DW52" i="1"/>
  <c r="DU53" i="1"/>
  <c r="DV53" i="1"/>
  <c r="DW53" i="1"/>
  <c r="DU54" i="1"/>
  <c r="DV54" i="1"/>
  <c r="DW54" i="1"/>
  <c r="DU55" i="1"/>
  <c r="DV55" i="1"/>
  <c r="DW55" i="1"/>
  <c r="DU56" i="1"/>
  <c r="DV56" i="1"/>
  <c r="DW56" i="1"/>
  <c r="DU57" i="1"/>
  <c r="DV57" i="1"/>
  <c r="DW57" i="1"/>
  <c r="DU58" i="1"/>
  <c r="DV58" i="1"/>
  <c r="DW58" i="1"/>
  <c r="DU59" i="1"/>
  <c r="DV59" i="1"/>
  <c r="DW59" i="1"/>
  <c r="DU60" i="1"/>
  <c r="DV60" i="1"/>
  <c r="DW60" i="1"/>
  <c r="DU61" i="1"/>
  <c r="DV61" i="1"/>
  <c r="DW61" i="1"/>
  <c r="DU62" i="1"/>
  <c r="DV62" i="1"/>
  <c r="DW62" i="1"/>
  <c r="DU63" i="1"/>
  <c r="DV63" i="1"/>
  <c r="DW63" i="1"/>
  <c r="DU64" i="1"/>
  <c r="DV64" i="1"/>
  <c r="DW64" i="1"/>
  <c r="DU65" i="1"/>
  <c r="DV65" i="1"/>
  <c r="DW65" i="1"/>
  <c r="DU66" i="1"/>
  <c r="DV66" i="1"/>
  <c r="DW66" i="1"/>
  <c r="DU67" i="1"/>
  <c r="DV67" i="1"/>
  <c r="DW67" i="1"/>
  <c r="DU68" i="1"/>
  <c r="DV68" i="1"/>
  <c r="DW68" i="1"/>
  <c r="DU69" i="1"/>
  <c r="DV69" i="1"/>
  <c r="DW69" i="1"/>
  <c r="DU70" i="1"/>
  <c r="DV70" i="1"/>
  <c r="DW70" i="1"/>
  <c r="DU71" i="1"/>
  <c r="DV71" i="1"/>
  <c r="DW71" i="1"/>
  <c r="DU72" i="1"/>
  <c r="DV72" i="1"/>
  <c r="DW72" i="1"/>
  <c r="DU73" i="1"/>
  <c r="DV73" i="1"/>
  <c r="DW73" i="1"/>
  <c r="DU74" i="1"/>
  <c r="DV74" i="1"/>
  <c r="DW74" i="1"/>
  <c r="DU75" i="1"/>
  <c r="DV75" i="1"/>
  <c r="DW75" i="1"/>
  <c r="DU76" i="1"/>
  <c r="DV76" i="1"/>
  <c r="DW76" i="1"/>
  <c r="DU77" i="1"/>
  <c r="DV77" i="1"/>
  <c r="DW77" i="1"/>
  <c r="DU78" i="1"/>
  <c r="DV78" i="1"/>
  <c r="DW78" i="1"/>
  <c r="DU79" i="1"/>
  <c r="DV79" i="1"/>
  <c r="DW79" i="1"/>
  <c r="DU80" i="1"/>
  <c r="DV80" i="1"/>
  <c r="DW80" i="1"/>
  <c r="DU81" i="1"/>
  <c r="DV81" i="1"/>
  <c r="DW81" i="1"/>
  <c r="DU82" i="1"/>
  <c r="DV82" i="1"/>
  <c r="DW82" i="1"/>
  <c r="DU83" i="1"/>
  <c r="DV83" i="1"/>
  <c r="DW83" i="1"/>
  <c r="DU84" i="1"/>
  <c r="DV84" i="1"/>
  <c r="DW84" i="1"/>
  <c r="DU85" i="1"/>
  <c r="DV85" i="1"/>
  <c r="DW85" i="1"/>
  <c r="DU86" i="1"/>
  <c r="DV86" i="1"/>
  <c r="DW86" i="1"/>
  <c r="DU87" i="1"/>
  <c r="DV87" i="1"/>
  <c r="DW87" i="1"/>
  <c r="DU88" i="1"/>
  <c r="DV88" i="1"/>
  <c r="DW88" i="1"/>
  <c r="DU89" i="1"/>
  <c r="DV89" i="1"/>
  <c r="DW89" i="1"/>
  <c r="DU90" i="1"/>
  <c r="DV90" i="1"/>
  <c r="DW90" i="1"/>
  <c r="DU91" i="1"/>
  <c r="DV91" i="1"/>
  <c r="DW91" i="1"/>
  <c r="DU92" i="1"/>
  <c r="DV92" i="1"/>
  <c r="DW92" i="1"/>
  <c r="DU93" i="1"/>
  <c r="DV93" i="1"/>
  <c r="DW93" i="1"/>
  <c r="DU94" i="1"/>
  <c r="DV94" i="1"/>
  <c r="DW94" i="1"/>
  <c r="DU95" i="1"/>
  <c r="DV95" i="1"/>
  <c r="DW95" i="1"/>
  <c r="DU96" i="1"/>
  <c r="DV96" i="1"/>
  <c r="DW96" i="1"/>
  <c r="DU97" i="1"/>
  <c r="DV97" i="1"/>
  <c r="DW97" i="1"/>
  <c r="DU98" i="1"/>
  <c r="DV98" i="1"/>
  <c r="DW98" i="1"/>
  <c r="DU99" i="1"/>
  <c r="DV99" i="1"/>
  <c r="DW99" i="1"/>
  <c r="DU100" i="1"/>
  <c r="DV100" i="1"/>
  <c r="DW100" i="1"/>
  <c r="DU101" i="1"/>
  <c r="DV101" i="1"/>
  <c r="DW101" i="1"/>
  <c r="DU102" i="1"/>
  <c r="DV102" i="1"/>
  <c r="DW102" i="1"/>
  <c r="DU103" i="1"/>
  <c r="DV103" i="1"/>
  <c r="DW103" i="1"/>
  <c r="DU104" i="1"/>
  <c r="DV104" i="1"/>
  <c r="DW104" i="1"/>
  <c r="DU105" i="1"/>
  <c r="DV105" i="1"/>
  <c r="DW105" i="1"/>
  <c r="DU106" i="1"/>
  <c r="DV106" i="1"/>
  <c r="DW106" i="1"/>
  <c r="DU107" i="1"/>
  <c r="DV107" i="1"/>
  <c r="DW107" i="1"/>
  <c r="DU108" i="1"/>
  <c r="DV108" i="1"/>
  <c r="DW108" i="1"/>
  <c r="DU109" i="1"/>
  <c r="DV109" i="1"/>
  <c r="DW109" i="1"/>
  <c r="DU110" i="1"/>
  <c r="DV110" i="1"/>
  <c r="DW110" i="1"/>
  <c r="DU111" i="1"/>
  <c r="DV111" i="1"/>
  <c r="DW111" i="1"/>
  <c r="DU112" i="1"/>
  <c r="DV112" i="1"/>
  <c r="DW112" i="1"/>
  <c r="DU113" i="1"/>
  <c r="DV113" i="1"/>
  <c r="DW113" i="1"/>
  <c r="DU114" i="1"/>
  <c r="DV114" i="1"/>
  <c r="DW114" i="1"/>
  <c r="DU115" i="1"/>
  <c r="DV115" i="1"/>
  <c r="DW115" i="1"/>
  <c r="DU116" i="1"/>
  <c r="DV116" i="1"/>
  <c r="DW116" i="1"/>
  <c r="DU117" i="1"/>
  <c r="DV117" i="1"/>
  <c r="DW117" i="1"/>
  <c r="DU118" i="1"/>
  <c r="DV118" i="1"/>
  <c r="DW118" i="1"/>
  <c r="DU119" i="1"/>
  <c r="DV119" i="1"/>
  <c r="DW119" i="1"/>
  <c r="DU120" i="1"/>
  <c r="DV120" i="1"/>
  <c r="DW120" i="1"/>
  <c r="DU121" i="1"/>
  <c r="DV121" i="1"/>
  <c r="DW121" i="1"/>
  <c r="DU122" i="1"/>
  <c r="DV122" i="1"/>
  <c r="DW122" i="1"/>
  <c r="DU123" i="1"/>
  <c r="DV123" i="1"/>
  <c r="DW123" i="1"/>
  <c r="DU124" i="1"/>
  <c r="DV124" i="1"/>
  <c r="DW124" i="1"/>
  <c r="DU125" i="1"/>
  <c r="DV125" i="1"/>
  <c r="DW125" i="1"/>
  <c r="DU126" i="1"/>
  <c r="DV126" i="1"/>
  <c r="DW126" i="1"/>
  <c r="DU127" i="1"/>
  <c r="DV127" i="1"/>
  <c r="DW127" i="1"/>
  <c r="DU128" i="1"/>
  <c r="DV128" i="1"/>
  <c r="DW128" i="1"/>
  <c r="DU129" i="1"/>
  <c r="DV129" i="1"/>
  <c r="DW129" i="1"/>
  <c r="DU130" i="1"/>
  <c r="DV130" i="1"/>
  <c r="DW130" i="1"/>
  <c r="DU131" i="1"/>
  <c r="DV131" i="1"/>
  <c r="DW131" i="1"/>
  <c r="DU132" i="1"/>
  <c r="DV132" i="1"/>
  <c r="DW132" i="1"/>
  <c r="DU133" i="1"/>
  <c r="DV133" i="1"/>
  <c r="DW133" i="1"/>
  <c r="DU134" i="1"/>
  <c r="DV134" i="1"/>
  <c r="DW134" i="1"/>
  <c r="DU135" i="1"/>
  <c r="DV135" i="1"/>
  <c r="DW135" i="1"/>
  <c r="DU136" i="1"/>
  <c r="DV136" i="1"/>
  <c r="DW136" i="1"/>
  <c r="DU137" i="1"/>
  <c r="DV137" i="1"/>
  <c r="DW137" i="1"/>
  <c r="DW3" i="1"/>
  <c r="DV3" i="1"/>
  <c r="DU3" i="1"/>
  <c r="DR4" i="1"/>
  <c r="DS4" i="1"/>
  <c r="DT4" i="1"/>
  <c r="DR5" i="1"/>
  <c r="DS5" i="1"/>
  <c r="DT5" i="1"/>
  <c r="DR6" i="1"/>
  <c r="DS6" i="1"/>
  <c r="DT6" i="1"/>
  <c r="DR7" i="1"/>
  <c r="DS7" i="1"/>
  <c r="DT7" i="1"/>
  <c r="DR8" i="1"/>
  <c r="DS8" i="1"/>
  <c r="DT8" i="1"/>
  <c r="DR9" i="1"/>
  <c r="DS9" i="1"/>
  <c r="DT9" i="1"/>
  <c r="DR10" i="1"/>
  <c r="DS10" i="1"/>
  <c r="DT10" i="1"/>
  <c r="DR11" i="1"/>
  <c r="DS11" i="1"/>
  <c r="DT11" i="1"/>
  <c r="DR12" i="1"/>
  <c r="DS12" i="1"/>
  <c r="DT12" i="1"/>
  <c r="DR13" i="1"/>
  <c r="DS13" i="1"/>
  <c r="DT13" i="1"/>
  <c r="DR14" i="1"/>
  <c r="DS14" i="1"/>
  <c r="DT14" i="1"/>
  <c r="DR15" i="1"/>
  <c r="DS15" i="1"/>
  <c r="DT15" i="1"/>
  <c r="DR16" i="1"/>
  <c r="DS16" i="1"/>
  <c r="DT16" i="1"/>
  <c r="DR17" i="1"/>
  <c r="DS17" i="1"/>
  <c r="DT17" i="1"/>
  <c r="DR18" i="1"/>
  <c r="DS18" i="1"/>
  <c r="DT18" i="1"/>
  <c r="DR19" i="1"/>
  <c r="DS19" i="1"/>
  <c r="DT19" i="1"/>
  <c r="DR20" i="1"/>
  <c r="DS20" i="1"/>
  <c r="DT20" i="1"/>
  <c r="DR21" i="1"/>
  <c r="DS21" i="1"/>
  <c r="DT21" i="1"/>
  <c r="DR22" i="1"/>
  <c r="DS22" i="1"/>
  <c r="DT22" i="1"/>
  <c r="DR23" i="1"/>
  <c r="DS23" i="1"/>
  <c r="DT23" i="1"/>
  <c r="DR24" i="1"/>
  <c r="DS24" i="1"/>
  <c r="DT24" i="1"/>
  <c r="DR25" i="1"/>
  <c r="DS25" i="1"/>
  <c r="DT25" i="1"/>
  <c r="DR26" i="1"/>
  <c r="DS26" i="1"/>
  <c r="DT26" i="1"/>
  <c r="DR27" i="1"/>
  <c r="DS27" i="1"/>
  <c r="DT27" i="1"/>
  <c r="DR28" i="1"/>
  <c r="DS28" i="1"/>
  <c r="DT28" i="1"/>
  <c r="DR29" i="1"/>
  <c r="DS29" i="1"/>
  <c r="DT29" i="1"/>
  <c r="DR30" i="1"/>
  <c r="DS30" i="1"/>
  <c r="DT30" i="1"/>
  <c r="DR31" i="1"/>
  <c r="DS31" i="1"/>
  <c r="DT31" i="1"/>
  <c r="DR32" i="1"/>
  <c r="DS32" i="1"/>
  <c r="DT32" i="1"/>
  <c r="DR33" i="1"/>
  <c r="DS33" i="1"/>
  <c r="DT33" i="1"/>
  <c r="DR34" i="1"/>
  <c r="DS34" i="1"/>
  <c r="DT34" i="1"/>
  <c r="DR35" i="1"/>
  <c r="DS35" i="1"/>
  <c r="DT35" i="1"/>
  <c r="DR36" i="1"/>
  <c r="DS36" i="1"/>
  <c r="DT36" i="1"/>
  <c r="DR37" i="1"/>
  <c r="DS37" i="1"/>
  <c r="DT37" i="1"/>
  <c r="DR38" i="1"/>
  <c r="DS38" i="1"/>
  <c r="DT38" i="1"/>
  <c r="DR39" i="1"/>
  <c r="DS39" i="1"/>
  <c r="DT39" i="1"/>
  <c r="DR40" i="1"/>
  <c r="DS40" i="1"/>
  <c r="DT40" i="1"/>
  <c r="DR41" i="1"/>
  <c r="DS41" i="1"/>
  <c r="DT41" i="1"/>
  <c r="DR42" i="1"/>
  <c r="DS42" i="1"/>
  <c r="DT42" i="1"/>
  <c r="DR43" i="1"/>
  <c r="DS43" i="1"/>
  <c r="DT43" i="1"/>
  <c r="DR44" i="1"/>
  <c r="DS44" i="1"/>
  <c r="DT44" i="1"/>
  <c r="DR45" i="1"/>
  <c r="DS45" i="1"/>
  <c r="DT45" i="1"/>
  <c r="DR46" i="1"/>
  <c r="DS46" i="1"/>
  <c r="DT46" i="1"/>
  <c r="DR47" i="1"/>
  <c r="DS47" i="1"/>
  <c r="DT47" i="1"/>
  <c r="DR48" i="1"/>
  <c r="DS48" i="1"/>
  <c r="DT48" i="1"/>
  <c r="DR49" i="1"/>
  <c r="DS49" i="1"/>
  <c r="DT49" i="1"/>
  <c r="DR50" i="1"/>
  <c r="DS50" i="1"/>
  <c r="DT50" i="1"/>
  <c r="DR51" i="1"/>
  <c r="DS51" i="1"/>
  <c r="DT51" i="1"/>
  <c r="DR52" i="1"/>
  <c r="DS52" i="1"/>
  <c r="DT52" i="1"/>
  <c r="DR53" i="1"/>
  <c r="DS53" i="1"/>
  <c r="DT53" i="1"/>
  <c r="DR54" i="1"/>
  <c r="DS54" i="1"/>
  <c r="DT54" i="1"/>
  <c r="DR55" i="1"/>
  <c r="DS55" i="1"/>
  <c r="DT55" i="1"/>
  <c r="DR56" i="1"/>
  <c r="DS56" i="1"/>
  <c r="DT56" i="1"/>
  <c r="DR57" i="1"/>
  <c r="DS57" i="1"/>
  <c r="DT57" i="1"/>
  <c r="DR58" i="1"/>
  <c r="DS58" i="1"/>
  <c r="DT58" i="1"/>
  <c r="DR59" i="1"/>
  <c r="DS59" i="1"/>
  <c r="DT59" i="1"/>
  <c r="DR60" i="1"/>
  <c r="DS60" i="1"/>
  <c r="DT60" i="1"/>
  <c r="DR61" i="1"/>
  <c r="DS61" i="1"/>
  <c r="DT61" i="1"/>
  <c r="DR62" i="1"/>
  <c r="DS62" i="1"/>
  <c r="DT62" i="1"/>
  <c r="DR63" i="1"/>
  <c r="DS63" i="1"/>
  <c r="DT63" i="1"/>
  <c r="DR64" i="1"/>
  <c r="DS64" i="1"/>
  <c r="DT64" i="1"/>
  <c r="DR65" i="1"/>
  <c r="DS65" i="1"/>
  <c r="DT65" i="1"/>
  <c r="DR66" i="1"/>
  <c r="DS66" i="1"/>
  <c r="DT66" i="1"/>
  <c r="DR67" i="1"/>
  <c r="DS67" i="1"/>
  <c r="DT67" i="1"/>
  <c r="DR68" i="1"/>
  <c r="DS68" i="1"/>
  <c r="DT68" i="1"/>
  <c r="DR69" i="1"/>
  <c r="DS69" i="1"/>
  <c r="DT69" i="1"/>
  <c r="DR70" i="1"/>
  <c r="DS70" i="1"/>
  <c r="DT70" i="1"/>
  <c r="DR71" i="1"/>
  <c r="DS71" i="1"/>
  <c r="DT71" i="1"/>
  <c r="DR72" i="1"/>
  <c r="DS72" i="1"/>
  <c r="DT72" i="1"/>
  <c r="DR73" i="1"/>
  <c r="DS73" i="1"/>
  <c r="DT73" i="1"/>
  <c r="DR74" i="1"/>
  <c r="DS74" i="1"/>
  <c r="DT74" i="1"/>
  <c r="DR75" i="1"/>
  <c r="DS75" i="1"/>
  <c r="DT75" i="1"/>
  <c r="DR76" i="1"/>
  <c r="DS76" i="1"/>
  <c r="DT76" i="1"/>
  <c r="DR77" i="1"/>
  <c r="DS77" i="1"/>
  <c r="DT77" i="1"/>
  <c r="DR78" i="1"/>
  <c r="DS78" i="1"/>
  <c r="DT78" i="1"/>
  <c r="DR79" i="1"/>
  <c r="DS79" i="1"/>
  <c r="DT79" i="1"/>
  <c r="DR80" i="1"/>
  <c r="DS80" i="1"/>
  <c r="DT80" i="1"/>
  <c r="DR81" i="1"/>
  <c r="DS81" i="1"/>
  <c r="DT81" i="1"/>
  <c r="DR82" i="1"/>
  <c r="DS82" i="1"/>
  <c r="DT82" i="1"/>
  <c r="DR83" i="1"/>
  <c r="DS83" i="1"/>
  <c r="DT83" i="1"/>
  <c r="DR84" i="1"/>
  <c r="DS84" i="1"/>
  <c r="DT84" i="1"/>
  <c r="DR85" i="1"/>
  <c r="DS85" i="1"/>
  <c r="DT85" i="1"/>
  <c r="DR86" i="1"/>
  <c r="DS86" i="1"/>
  <c r="DT86" i="1"/>
  <c r="DR87" i="1"/>
  <c r="DS87" i="1"/>
  <c r="DT87" i="1"/>
  <c r="DR88" i="1"/>
  <c r="DS88" i="1"/>
  <c r="DT88" i="1"/>
  <c r="DR89" i="1"/>
  <c r="DS89" i="1"/>
  <c r="DT89" i="1"/>
  <c r="DR90" i="1"/>
  <c r="DS90" i="1"/>
  <c r="DT90" i="1"/>
  <c r="DR91" i="1"/>
  <c r="DS91" i="1"/>
  <c r="DT91" i="1"/>
  <c r="DR92" i="1"/>
  <c r="DS92" i="1"/>
  <c r="DT92" i="1"/>
  <c r="DR93" i="1"/>
  <c r="DS93" i="1"/>
  <c r="DT93" i="1"/>
  <c r="DR94" i="1"/>
  <c r="DS94" i="1"/>
  <c r="DT94" i="1"/>
  <c r="DR95" i="1"/>
  <c r="DS95" i="1"/>
  <c r="DT95" i="1"/>
  <c r="DR96" i="1"/>
  <c r="DS96" i="1"/>
  <c r="DT96" i="1"/>
  <c r="DR97" i="1"/>
  <c r="DS97" i="1"/>
  <c r="DT97" i="1"/>
  <c r="DR98" i="1"/>
  <c r="DS98" i="1"/>
  <c r="DT98" i="1"/>
  <c r="DR99" i="1"/>
  <c r="DS99" i="1"/>
  <c r="DT99" i="1"/>
  <c r="DR100" i="1"/>
  <c r="DS100" i="1"/>
  <c r="DT100" i="1"/>
  <c r="DR101" i="1"/>
  <c r="DS101" i="1"/>
  <c r="DT101" i="1"/>
  <c r="DR102" i="1"/>
  <c r="DS102" i="1"/>
  <c r="DT102" i="1"/>
  <c r="DR103" i="1"/>
  <c r="DS103" i="1"/>
  <c r="DT103" i="1"/>
  <c r="DR104" i="1"/>
  <c r="DS104" i="1"/>
  <c r="DT104" i="1"/>
  <c r="DR105" i="1"/>
  <c r="DS105" i="1"/>
  <c r="DT105" i="1"/>
  <c r="DR106" i="1"/>
  <c r="DS106" i="1"/>
  <c r="DT106" i="1"/>
  <c r="DR107" i="1"/>
  <c r="DS107" i="1"/>
  <c r="DT107" i="1"/>
  <c r="DR108" i="1"/>
  <c r="DS108" i="1"/>
  <c r="DT108" i="1"/>
  <c r="DR109" i="1"/>
  <c r="DS109" i="1"/>
  <c r="DT109" i="1"/>
  <c r="DR110" i="1"/>
  <c r="DS110" i="1"/>
  <c r="DT110" i="1"/>
  <c r="DR111" i="1"/>
  <c r="DS111" i="1"/>
  <c r="DT111" i="1"/>
  <c r="DR112" i="1"/>
  <c r="DS112" i="1"/>
  <c r="DT112" i="1"/>
  <c r="DR113" i="1"/>
  <c r="DS113" i="1"/>
  <c r="DT113" i="1"/>
  <c r="DR114" i="1"/>
  <c r="DS114" i="1"/>
  <c r="DT114" i="1"/>
  <c r="DR115" i="1"/>
  <c r="DS115" i="1"/>
  <c r="DT115" i="1"/>
  <c r="DR116" i="1"/>
  <c r="DS116" i="1"/>
  <c r="DT116" i="1"/>
  <c r="DR117" i="1"/>
  <c r="DS117" i="1"/>
  <c r="DT117" i="1"/>
  <c r="DR118" i="1"/>
  <c r="DS118" i="1"/>
  <c r="DT118" i="1"/>
  <c r="DR119" i="1"/>
  <c r="DS119" i="1"/>
  <c r="DT119" i="1"/>
  <c r="DR120" i="1"/>
  <c r="DS120" i="1"/>
  <c r="DT120" i="1"/>
  <c r="DR121" i="1"/>
  <c r="DS121" i="1"/>
  <c r="DT121" i="1"/>
  <c r="DR122" i="1"/>
  <c r="DS122" i="1"/>
  <c r="DT122" i="1"/>
  <c r="DR123" i="1"/>
  <c r="DS123" i="1"/>
  <c r="DT123" i="1"/>
  <c r="DR124" i="1"/>
  <c r="DS124" i="1"/>
  <c r="DT124" i="1"/>
  <c r="DR125" i="1"/>
  <c r="DS125" i="1"/>
  <c r="DT125" i="1"/>
  <c r="DR126" i="1"/>
  <c r="DS126" i="1"/>
  <c r="DT126" i="1"/>
  <c r="DR127" i="1"/>
  <c r="DS127" i="1"/>
  <c r="DT127" i="1"/>
  <c r="DR128" i="1"/>
  <c r="DS128" i="1"/>
  <c r="DT128" i="1"/>
  <c r="DR129" i="1"/>
  <c r="DS129" i="1"/>
  <c r="DT129" i="1"/>
  <c r="DR130" i="1"/>
  <c r="DS130" i="1"/>
  <c r="DT130" i="1"/>
  <c r="DR131" i="1"/>
  <c r="DS131" i="1"/>
  <c r="DT131" i="1"/>
  <c r="DR132" i="1"/>
  <c r="DS132" i="1"/>
  <c r="DT132" i="1"/>
  <c r="DR133" i="1"/>
  <c r="DS133" i="1"/>
  <c r="DT133" i="1"/>
  <c r="DR134" i="1"/>
  <c r="DS134" i="1"/>
  <c r="DT134" i="1"/>
  <c r="DR135" i="1"/>
  <c r="DS135" i="1"/>
  <c r="DT135" i="1"/>
  <c r="DR136" i="1"/>
  <c r="DS136" i="1"/>
  <c r="DT136" i="1"/>
  <c r="DR137" i="1"/>
  <c r="DS137" i="1"/>
  <c r="DT137" i="1"/>
  <c r="DT3" i="1"/>
  <c r="DS3" i="1"/>
  <c r="DR3" i="1"/>
  <c r="DO4" i="1"/>
  <c r="DP4" i="1"/>
  <c r="DQ4" i="1"/>
  <c r="DO5" i="1"/>
  <c r="DP5" i="1"/>
  <c r="DQ5" i="1"/>
  <c r="DO6" i="1"/>
  <c r="DP6" i="1"/>
  <c r="DQ6" i="1"/>
  <c r="DO7" i="1"/>
  <c r="DP7" i="1"/>
  <c r="DQ7" i="1"/>
  <c r="DO8" i="1"/>
  <c r="DP8" i="1"/>
  <c r="DQ8" i="1"/>
  <c r="DO9" i="1"/>
  <c r="DP9" i="1"/>
  <c r="DQ9" i="1"/>
  <c r="DO10" i="1"/>
  <c r="DP10" i="1"/>
  <c r="DQ10" i="1"/>
  <c r="DO11" i="1"/>
  <c r="DP11" i="1"/>
  <c r="DQ11" i="1"/>
  <c r="DO12" i="1"/>
  <c r="DP12" i="1"/>
  <c r="DQ12" i="1"/>
  <c r="DO13" i="1"/>
  <c r="DP13" i="1"/>
  <c r="DQ13" i="1"/>
  <c r="DO14" i="1"/>
  <c r="DP14" i="1"/>
  <c r="DQ14" i="1"/>
  <c r="DO15" i="1"/>
  <c r="DP15" i="1"/>
  <c r="DQ15" i="1"/>
  <c r="DO16" i="1"/>
  <c r="DP16" i="1"/>
  <c r="DQ16" i="1"/>
  <c r="DO17" i="1"/>
  <c r="DP17" i="1"/>
  <c r="DQ17" i="1"/>
  <c r="DO18" i="1"/>
  <c r="DP18" i="1"/>
  <c r="DQ18" i="1"/>
  <c r="DO19" i="1"/>
  <c r="DP19" i="1"/>
  <c r="DQ19" i="1"/>
  <c r="DO20" i="1"/>
  <c r="DP20" i="1"/>
  <c r="DQ20" i="1"/>
  <c r="DO21" i="1"/>
  <c r="DP21" i="1"/>
  <c r="DQ21" i="1"/>
  <c r="DO22" i="1"/>
  <c r="DP22" i="1"/>
  <c r="DQ22" i="1"/>
  <c r="DO23" i="1"/>
  <c r="DP23" i="1"/>
  <c r="DQ23" i="1"/>
  <c r="DO24" i="1"/>
  <c r="DP24" i="1"/>
  <c r="DQ24" i="1"/>
  <c r="DO25" i="1"/>
  <c r="DP25" i="1"/>
  <c r="DQ25" i="1"/>
  <c r="DO26" i="1"/>
  <c r="DP26" i="1"/>
  <c r="DQ26" i="1"/>
  <c r="DO27" i="1"/>
  <c r="DP27" i="1"/>
  <c r="DQ27" i="1"/>
  <c r="DO28" i="1"/>
  <c r="DP28" i="1"/>
  <c r="DQ28" i="1"/>
  <c r="DO29" i="1"/>
  <c r="DP29" i="1"/>
  <c r="DQ29" i="1"/>
  <c r="DO30" i="1"/>
  <c r="DP30" i="1"/>
  <c r="DQ30" i="1"/>
  <c r="DO31" i="1"/>
  <c r="DP31" i="1"/>
  <c r="DQ31" i="1"/>
  <c r="DO32" i="1"/>
  <c r="DP32" i="1"/>
  <c r="DQ32" i="1"/>
  <c r="DO33" i="1"/>
  <c r="DP33" i="1"/>
  <c r="DQ33" i="1"/>
  <c r="DO34" i="1"/>
  <c r="DP34" i="1"/>
  <c r="DQ34" i="1"/>
  <c r="DO35" i="1"/>
  <c r="DP35" i="1"/>
  <c r="DQ35" i="1"/>
  <c r="DO36" i="1"/>
  <c r="DP36" i="1"/>
  <c r="DQ36" i="1"/>
  <c r="DO37" i="1"/>
  <c r="DP37" i="1"/>
  <c r="DQ37" i="1"/>
  <c r="DO38" i="1"/>
  <c r="DP38" i="1"/>
  <c r="DQ38" i="1"/>
  <c r="DO39" i="1"/>
  <c r="DP39" i="1"/>
  <c r="DQ39" i="1"/>
  <c r="DO40" i="1"/>
  <c r="DP40" i="1"/>
  <c r="DQ40" i="1"/>
  <c r="DO41" i="1"/>
  <c r="DP41" i="1"/>
  <c r="DQ41" i="1"/>
  <c r="DO42" i="1"/>
  <c r="DP42" i="1"/>
  <c r="DQ42" i="1"/>
  <c r="DO43" i="1"/>
  <c r="DP43" i="1"/>
  <c r="DQ43" i="1"/>
  <c r="DO44" i="1"/>
  <c r="DP44" i="1"/>
  <c r="DQ44" i="1"/>
  <c r="DO45" i="1"/>
  <c r="DP45" i="1"/>
  <c r="DQ45" i="1"/>
  <c r="DO46" i="1"/>
  <c r="DP46" i="1"/>
  <c r="DQ46" i="1"/>
  <c r="DO47" i="1"/>
  <c r="DP47" i="1"/>
  <c r="DQ47" i="1"/>
  <c r="DO48" i="1"/>
  <c r="DP48" i="1"/>
  <c r="DQ48" i="1"/>
  <c r="DO49" i="1"/>
  <c r="DP49" i="1"/>
  <c r="DQ49" i="1"/>
  <c r="DO50" i="1"/>
  <c r="DP50" i="1"/>
  <c r="DQ50" i="1"/>
  <c r="DO51" i="1"/>
  <c r="DP51" i="1"/>
  <c r="DQ51" i="1"/>
  <c r="DO52" i="1"/>
  <c r="DP52" i="1"/>
  <c r="DQ52" i="1"/>
  <c r="DO53" i="1"/>
  <c r="DP53" i="1"/>
  <c r="DQ53" i="1"/>
  <c r="DO54" i="1"/>
  <c r="DP54" i="1"/>
  <c r="DQ54" i="1"/>
  <c r="DO55" i="1"/>
  <c r="DP55" i="1"/>
  <c r="DQ55" i="1"/>
  <c r="DO56" i="1"/>
  <c r="DP56" i="1"/>
  <c r="DQ56" i="1"/>
  <c r="DO57" i="1"/>
  <c r="DP57" i="1"/>
  <c r="DQ57" i="1"/>
  <c r="DO58" i="1"/>
  <c r="DP58" i="1"/>
  <c r="DQ58" i="1"/>
  <c r="DO59" i="1"/>
  <c r="DP59" i="1"/>
  <c r="DQ59" i="1"/>
  <c r="DO60" i="1"/>
  <c r="DP60" i="1"/>
  <c r="DQ60" i="1"/>
  <c r="DO61" i="1"/>
  <c r="DP61" i="1"/>
  <c r="DQ61" i="1"/>
  <c r="DO62" i="1"/>
  <c r="DP62" i="1"/>
  <c r="DQ62" i="1"/>
  <c r="DO63" i="1"/>
  <c r="DP63" i="1"/>
  <c r="DQ63" i="1"/>
  <c r="DO64" i="1"/>
  <c r="DP64" i="1"/>
  <c r="DQ64" i="1"/>
  <c r="DO65" i="1"/>
  <c r="DP65" i="1"/>
  <c r="DQ65" i="1"/>
  <c r="DO66" i="1"/>
  <c r="DP66" i="1"/>
  <c r="DQ66" i="1"/>
  <c r="DO67" i="1"/>
  <c r="DP67" i="1"/>
  <c r="DQ67" i="1"/>
  <c r="DO68" i="1"/>
  <c r="DP68" i="1"/>
  <c r="DQ68" i="1"/>
  <c r="DO69" i="1"/>
  <c r="DP69" i="1"/>
  <c r="DQ69" i="1"/>
  <c r="DO70" i="1"/>
  <c r="DP70" i="1"/>
  <c r="DQ70" i="1"/>
  <c r="DO71" i="1"/>
  <c r="DP71" i="1"/>
  <c r="DQ71" i="1"/>
  <c r="DO72" i="1"/>
  <c r="DP72" i="1"/>
  <c r="DQ72" i="1"/>
  <c r="DO73" i="1"/>
  <c r="DP73" i="1"/>
  <c r="DQ73" i="1"/>
  <c r="DO74" i="1"/>
  <c r="DP74" i="1"/>
  <c r="DQ74" i="1"/>
  <c r="DO75" i="1"/>
  <c r="DP75" i="1"/>
  <c r="DQ75" i="1"/>
  <c r="DO76" i="1"/>
  <c r="DP76" i="1"/>
  <c r="DQ76" i="1"/>
  <c r="DO77" i="1"/>
  <c r="DP77" i="1"/>
  <c r="DQ77" i="1"/>
  <c r="DO78" i="1"/>
  <c r="DP78" i="1"/>
  <c r="DQ78" i="1"/>
  <c r="DO79" i="1"/>
  <c r="DP79" i="1"/>
  <c r="DQ79" i="1"/>
  <c r="DO80" i="1"/>
  <c r="DP80" i="1"/>
  <c r="DQ80" i="1"/>
  <c r="DO81" i="1"/>
  <c r="DP81" i="1"/>
  <c r="DQ81" i="1"/>
  <c r="DO82" i="1"/>
  <c r="DP82" i="1"/>
  <c r="DQ82" i="1"/>
  <c r="DO83" i="1"/>
  <c r="DP83" i="1"/>
  <c r="DQ83" i="1"/>
  <c r="DO84" i="1"/>
  <c r="DP84" i="1"/>
  <c r="DQ84" i="1"/>
  <c r="DO85" i="1"/>
  <c r="DP85" i="1"/>
  <c r="DQ85" i="1"/>
  <c r="DO86" i="1"/>
  <c r="DP86" i="1"/>
  <c r="DQ86" i="1"/>
  <c r="DO87" i="1"/>
  <c r="DP87" i="1"/>
  <c r="DQ87" i="1"/>
  <c r="DO88" i="1"/>
  <c r="DP88" i="1"/>
  <c r="DQ88" i="1"/>
  <c r="DO89" i="1"/>
  <c r="DP89" i="1"/>
  <c r="DQ89" i="1"/>
  <c r="DO90" i="1"/>
  <c r="DP90" i="1"/>
  <c r="DQ90" i="1"/>
  <c r="DO91" i="1"/>
  <c r="DP91" i="1"/>
  <c r="DQ91" i="1"/>
  <c r="DO92" i="1"/>
  <c r="DP92" i="1"/>
  <c r="DQ92" i="1"/>
  <c r="DO93" i="1"/>
  <c r="DP93" i="1"/>
  <c r="DQ93" i="1"/>
  <c r="DO94" i="1"/>
  <c r="DP94" i="1"/>
  <c r="DQ94" i="1"/>
  <c r="DO95" i="1"/>
  <c r="DP95" i="1"/>
  <c r="DQ95" i="1"/>
  <c r="DO96" i="1"/>
  <c r="DP96" i="1"/>
  <c r="DQ96" i="1"/>
  <c r="DO97" i="1"/>
  <c r="DP97" i="1"/>
  <c r="DQ97" i="1"/>
  <c r="DO98" i="1"/>
  <c r="DP98" i="1"/>
  <c r="DQ98" i="1"/>
  <c r="DO99" i="1"/>
  <c r="DP99" i="1"/>
  <c r="DQ99" i="1"/>
  <c r="DO100" i="1"/>
  <c r="DP100" i="1"/>
  <c r="DQ100" i="1"/>
  <c r="DO101" i="1"/>
  <c r="DP101" i="1"/>
  <c r="DQ101" i="1"/>
  <c r="DO102" i="1"/>
  <c r="DP102" i="1"/>
  <c r="DQ102" i="1"/>
  <c r="DO103" i="1"/>
  <c r="DP103" i="1"/>
  <c r="DQ103" i="1"/>
  <c r="DO104" i="1"/>
  <c r="DP104" i="1"/>
  <c r="DQ104" i="1"/>
  <c r="DO105" i="1"/>
  <c r="DP105" i="1"/>
  <c r="DQ105" i="1"/>
  <c r="DO106" i="1"/>
  <c r="DP106" i="1"/>
  <c r="DQ106" i="1"/>
  <c r="DO107" i="1"/>
  <c r="DP107" i="1"/>
  <c r="DQ107" i="1"/>
  <c r="DO108" i="1"/>
  <c r="DP108" i="1"/>
  <c r="DQ108" i="1"/>
  <c r="DO109" i="1"/>
  <c r="DP109" i="1"/>
  <c r="DQ109" i="1"/>
  <c r="DO110" i="1"/>
  <c r="DP110" i="1"/>
  <c r="DQ110" i="1"/>
  <c r="DO111" i="1"/>
  <c r="DP111" i="1"/>
  <c r="DQ111" i="1"/>
  <c r="DO112" i="1"/>
  <c r="DP112" i="1"/>
  <c r="DQ112" i="1"/>
  <c r="DO113" i="1"/>
  <c r="DP113" i="1"/>
  <c r="DQ113" i="1"/>
  <c r="DO114" i="1"/>
  <c r="DP114" i="1"/>
  <c r="DQ114" i="1"/>
  <c r="DO115" i="1"/>
  <c r="DP115" i="1"/>
  <c r="DQ115" i="1"/>
  <c r="DO116" i="1"/>
  <c r="DP116" i="1"/>
  <c r="DQ116" i="1"/>
  <c r="DO117" i="1"/>
  <c r="DP117" i="1"/>
  <c r="DQ117" i="1"/>
  <c r="DO118" i="1"/>
  <c r="DP118" i="1"/>
  <c r="DQ118" i="1"/>
  <c r="DO119" i="1"/>
  <c r="DP119" i="1"/>
  <c r="DQ119" i="1"/>
  <c r="DO120" i="1"/>
  <c r="DP120" i="1"/>
  <c r="DQ120" i="1"/>
  <c r="DO121" i="1"/>
  <c r="DP121" i="1"/>
  <c r="DQ121" i="1"/>
  <c r="DO122" i="1"/>
  <c r="DP122" i="1"/>
  <c r="DQ122" i="1"/>
  <c r="DO123" i="1"/>
  <c r="DP123" i="1"/>
  <c r="DQ123" i="1"/>
  <c r="DO124" i="1"/>
  <c r="DP124" i="1"/>
  <c r="DQ124" i="1"/>
  <c r="DO125" i="1"/>
  <c r="DP125" i="1"/>
  <c r="DQ125" i="1"/>
  <c r="DO126" i="1"/>
  <c r="DP126" i="1"/>
  <c r="DQ126" i="1"/>
  <c r="DO127" i="1"/>
  <c r="DP127" i="1"/>
  <c r="DQ127" i="1"/>
  <c r="DO128" i="1"/>
  <c r="DP128" i="1"/>
  <c r="DQ128" i="1"/>
  <c r="DO129" i="1"/>
  <c r="DP129" i="1"/>
  <c r="DQ129" i="1"/>
  <c r="DO130" i="1"/>
  <c r="DP130" i="1"/>
  <c r="DQ130" i="1"/>
  <c r="DO131" i="1"/>
  <c r="DP131" i="1"/>
  <c r="DQ131" i="1"/>
  <c r="DO132" i="1"/>
  <c r="DP132" i="1"/>
  <c r="DQ132" i="1"/>
  <c r="DO133" i="1"/>
  <c r="DP133" i="1"/>
  <c r="DQ133" i="1"/>
  <c r="DO134" i="1"/>
  <c r="DP134" i="1"/>
  <c r="DQ134" i="1"/>
  <c r="DO135" i="1"/>
  <c r="DP135" i="1"/>
  <c r="DQ135" i="1"/>
  <c r="DO136" i="1"/>
  <c r="DP136" i="1"/>
  <c r="DQ136" i="1"/>
  <c r="DO137" i="1"/>
  <c r="DP137" i="1"/>
  <c r="DQ137" i="1"/>
  <c r="DQ3" i="1"/>
  <c r="DP3" i="1"/>
  <c r="DO3" i="1"/>
  <c r="DL4" i="1"/>
  <c r="DM4" i="1"/>
  <c r="DN4" i="1"/>
  <c r="DL5" i="1"/>
  <c r="DM5" i="1"/>
  <c r="DN5" i="1"/>
  <c r="DL6" i="1"/>
  <c r="DM6" i="1"/>
  <c r="DN6" i="1"/>
  <c r="DL7" i="1"/>
  <c r="DM7" i="1"/>
  <c r="DN7" i="1"/>
  <c r="DL8" i="1"/>
  <c r="DM8" i="1"/>
  <c r="DN8" i="1"/>
  <c r="DL9" i="1"/>
  <c r="DM9" i="1"/>
  <c r="DN9" i="1"/>
  <c r="DL10" i="1"/>
  <c r="DM10" i="1"/>
  <c r="DN10" i="1"/>
  <c r="DL11" i="1"/>
  <c r="DM11" i="1"/>
  <c r="DN11" i="1"/>
  <c r="DL12" i="1"/>
  <c r="DM12" i="1"/>
  <c r="DN12" i="1"/>
  <c r="DL13" i="1"/>
  <c r="DM13" i="1"/>
  <c r="DN13" i="1"/>
  <c r="DL14" i="1"/>
  <c r="DM14" i="1"/>
  <c r="DN14" i="1"/>
  <c r="DL15" i="1"/>
  <c r="DM15" i="1"/>
  <c r="DN15" i="1"/>
  <c r="DL16" i="1"/>
  <c r="DM16" i="1"/>
  <c r="DN16" i="1"/>
  <c r="DL17" i="1"/>
  <c r="DM17" i="1"/>
  <c r="DN17" i="1"/>
  <c r="DL18" i="1"/>
  <c r="DM18" i="1"/>
  <c r="DN18" i="1"/>
  <c r="DL19" i="1"/>
  <c r="DM19" i="1"/>
  <c r="DN19" i="1"/>
  <c r="DL20" i="1"/>
  <c r="DM20" i="1"/>
  <c r="DN20" i="1"/>
  <c r="DL21" i="1"/>
  <c r="DM21" i="1"/>
  <c r="DN21" i="1"/>
  <c r="DL22" i="1"/>
  <c r="DM22" i="1"/>
  <c r="DN22" i="1"/>
  <c r="DL23" i="1"/>
  <c r="DM23" i="1"/>
  <c r="DN23" i="1"/>
  <c r="DL24" i="1"/>
  <c r="DM24" i="1"/>
  <c r="DN24" i="1"/>
  <c r="DL25" i="1"/>
  <c r="DM25" i="1"/>
  <c r="DN25" i="1"/>
  <c r="DL26" i="1"/>
  <c r="DM26" i="1"/>
  <c r="DN26" i="1"/>
  <c r="DL27" i="1"/>
  <c r="DM27" i="1"/>
  <c r="DN27" i="1"/>
  <c r="DL28" i="1"/>
  <c r="DM28" i="1"/>
  <c r="DN28" i="1"/>
  <c r="DL29" i="1"/>
  <c r="DM29" i="1"/>
  <c r="DN29" i="1"/>
  <c r="DL30" i="1"/>
  <c r="DM30" i="1"/>
  <c r="DN30" i="1"/>
  <c r="DL31" i="1"/>
  <c r="DM31" i="1"/>
  <c r="DN31" i="1"/>
  <c r="DL32" i="1"/>
  <c r="DM32" i="1"/>
  <c r="DN32" i="1"/>
  <c r="DL33" i="1"/>
  <c r="DM33" i="1"/>
  <c r="DN33" i="1"/>
  <c r="DL34" i="1"/>
  <c r="DM34" i="1"/>
  <c r="DN34" i="1"/>
  <c r="DL35" i="1"/>
  <c r="DM35" i="1"/>
  <c r="DN35" i="1"/>
  <c r="DL36" i="1"/>
  <c r="DM36" i="1"/>
  <c r="DN36" i="1"/>
  <c r="DL37" i="1"/>
  <c r="DM37" i="1"/>
  <c r="DN37" i="1"/>
  <c r="DL38" i="1"/>
  <c r="DM38" i="1"/>
  <c r="DN38" i="1"/>
  <c r="DL39" i="1"/>
  <c r="DM39" i="1"/>
  <c r="DN39" i="1"/>
  <c r="DL40" i="1"/>
  <c r="DM40" i="1"/>
  <c r="DN40" i="1"/>
  <c r="DL41" i="1"/>
  <c r="DM41" i="1"/>
  <c r="DN41" i="1"/>
  <c r="DL42" i="1"/>
  <c r="DM42" i="1"/>
  <c r="DN42" i="1"/>
  <c r="DL43" i="1"/>
  <c r="DM43" i="1"/>
  <c r="DN43" i="1"/>
  <c r="DL44" i="1"/>
  <c r="DM44" i="1"/>
  <c r="DN44" i="1"/>
  <c r="DL45" i="1"/>
  <c r="DM45" i="1"/>
  <c r="DN45" i="1"/>
  <c r="DL46" i="1"/>
  <c r="DM46" i="1"/>
  <c r="DN46" i="1"/>
  <c r="DL47" i="1"/>
  <c r="DM47" i="1"/>
  <c r="DN47" i="1"/>
  <c r="DL48" i="1"/>
  <c r="DM48" i="1"/>
  <c r="DN48" i="1"/>
  <c r="DL49" i="1"/>
  <c r="DM49" i="1"/>
  <c r="DN49" i="1"/>
  <c r="DL50" i="1"/>
  <c r="DM50" i="1"/>
  <c r="DN50" i="1"/>
  <c r="DL51" i="1"/>
  <c r="DM51" i="1"/>
  <c r="DN51" i="1"/>
  <c r="DL52" i="1"/>
  <c r="DM52" i="1"/>
  <c r="DN52" i="1"/>
  <c r="DL53" i="1"/>
  <c r="DM53" i="1"/>
  <c r="DN53" i="1"/>
  <c r="DL54" i="1"/>
  <c r="DM54" i="1"/>
  <c r="DN54" i="1"/>
  <c r="DL55" i="1"/>
  <c r="DM55" i="1"/>
  <c r="DN55" i="1"/>
  <c r="DL56" i="1"/>
  <c r="DM56" i="1"/>
  <c r="DN56" i="1"/>
  <c r="DL57" i="1"/>
  <c r="DM57" i="1"/>
  <c r="DN57" i="1"/>
  <c r="DL58" i="1"/>
  <c r="DM58" i="1"/>
  <c r="DN58" i="1"/>
  <c r="DL59" i="1"/>
  <c r="DM59" i="1"/>
  <c r="DN59" i="1"/>
  <c r="DL60" i="1"/>
  <c r="DM60" i="1"/>
  <c r="DN60" i="1"/>
  <c r="DL61" i="1"/>
  <c r="DM61" i="1"/>
  <c r="DN61" i="1"/>
  <c r="DL62" i="1"/>
  <c r="DM62" i="1"/>
  <c r="DN62" i="1"/>
  <c r="DL63" i="1"/>
  <c r="DM63" i="1"/>
  <c r="DN63" i="1"/>
  <c r="DL64" i="1"/>
  <c r="DM64" i="1"/>
  <c r="DN64" i="1"/>
  <c r="DL65" i="1"/>
  <c r="DM65" i="1"/>
  <c r="DN65" i="1"/>
  <c r="DL66" i="1"/>
  <c r="DM66" i="1"/>
  <c r="DN66" i="1"/>
  <c r="DL67" i="1"/>
  <c r="DM67" i="1"/>
  <c r="DN67" i="1"/>
  <c r="DL68" i="1"/>
  <c r="DM68" i="1"/>
  <c r="DN68" i="1"/>
  <c r="DL69" i="1"/>
  <c r="DM69" i="1"/>
  <c r="DN69" i="1"/>
  <c r="DL70" i="1"/>
  <c r="DM70" i="1"/>
  <c r="DN70" i="1"/>
  <c r="DL71" i="1"/>
  <c r="DM71" i="1"/>
  <c r="DN71" i="1"/>
  <c r="DL72" i="1"/>
  <c r="DM72" i="1"/>
  <c r="DN72" i="1"/>
  <c r="DL73" i="1"/>
  <c r="DM73" i="1"/>
  <c r="DN73" i="1"/>
  <c r="DL74" i="1"/>
  <c r="DM74" i="1"/>
  <c r="DN74" i="1"/>
  <c r="DL75" i="1"/>
  <c r="DM75" i="1"/>
  <c r="DN75" i="1"/>
  <c r="DL76" i="1"/>
  <c r="DM76" i="1"/>
  <c r="DN76" i="1"/>
  <c r="DL77" i="1"/>
  <c r="DM77" i="1"/>
  <c r="DN77" i="1"/>
  <c r="DL78" i="1"/>
  <c r="DM78" i="1"/>
  <c r="DN78" i="1"/>
  <c r="DL79" i="1"/>
  <c r="DM79" i="1"/>
  <c r="DN79" i="1"/>
  <c r="DL80" i="1"/>
  <c r="DM80" i="1"/>
  <c r="DN80" i="1"/>
  <c r="DL81" i="1"/>
  <c r="DM81" i="1"/>
  <c r="DN81" i="1"/>
  <c r="DL82" i="1"/>
  <c r="DM82" i="1"/>
  <c r="DN82" i="1"/>
  <c r="DL83" i="1"/>
  <c r="DM83" i="1"/>
  <c r="DN83" i="1"/>
  <c r="DL84" i="1"/>
  <c r="DM84" i="1"/>
  <c r="DN84" i="1"/>
  <c r="DL85" i="1"/>
  <c r="DM85" i="1"/>
  <c r="DN85" i="1"/>
  <c r="DL86" i="1"/>
  <c r="DM86" i="1"/>
  <c r="DN86" i="1"/>
  <c r="DL87" i="1"/>
  <c r="DM87" i="1"/>
  <c r="DN87" i="1"/>
  <c r="DL88" i="1"/>
  <c r="DM88" i="1"/>
  <c r="DN88" i="1"/>
  <c r="DL89" i="1"/>
  <c r="DM89" i="1"/>
  <c r="DN89" i="1"/>
  <c r="DL90" i="1"/>
  <c r="DM90" i="1"/>
  <c r="DN90" i="1"/>
  <c r="DL91" i="1"/>
  <c r="DM91" i="1"/>
  <c r="DN91" i="1"/>
  <c r="DL92" i="1"/>
  <c r="DM92" i="1"/>
  <c r="DN92" i="1"/>
  <c r="DL93" i="1"/>
  <c r="DM93" i="1"/>
  <c r="DN93" i="1"/>
  <c r="DL94" i="1"/>
  <c r="DM94" i="1"/>
  <c r="DN94" i="1"/>
  <c r="DL95" i="1"/>
  <c r="DM95" i="1"/>
  <c r="DN95" i="1"/>
  <c r="DL96" i="1"/>
  <c r="DM96" i="1"/>
  <c r="DN96" i="1"/>
  <c r="DL97" i="1"/>
  <c r="DM97" i="1"/>
  <c r="DN97" i="1"/>
  <c r="DL98" i="1"/>
  <c r="DM98" i="1"/>
  <c r="DN98" i="1"/>
  <c r="DL99" i="1"/>
  <c r="DM99" i="1"/>
  <c r="DN99" i="1"/>
  <c r="DL100" i="1"/>
  <c r="DM100" i="1"/>
  <c r="DN100" i="1"/>
  <c r="DL101" i="1"/>
  <c r="DM101" i="1"/>
  <c r="DN101" i="1"/>
  <c r="DL102" i="1"/>
  <c r="DM102" i="1"/>
  <c r="DN102" i="1"/>
  <c r="DL103" i="1"/>
  <c r="DM103" i="1"/>
  <c r="DN103" i="1"/>
  <c r="DL104" i="1"/>
  <c r="DM104" i="1"/>
  <c r="DN104" i="1"/>
  <c r="DL105" i="1"/>
  <c r="DM105" i="1"/>
  <c r="DN105" i="1"/>
  <c r="DL106" i="1"/>
  <c r="DM106" i="1"/>
  <c r="DN106" i="1"/>
  <c r="DL107" i="1"/>
  <c r="DM107" i="1"/>
  <c r="DN107" i="1"/>
  <c r="DL108" i="1"/>
  <c r="DM108" i="1"/>
  <c r="DN108" i="1"/>
  <c r="DL109" i="1"/>
  <c r="DM109" i="1"/>
  <c r="DN109" i="1"/>
  <c r="DL110" i="1"/>
  <c r="DM110" i="1"/>
  <c r="DN110" i="1"/>
  <c r="DL111" i="1"/>
  <c r="DM111" i="1"/>
  <c r="DN111" i="1"/>
  <c r="DL112" i="1"/>
  <c r="DM112" i="1"/>
  <c r="DN112" i="1"/>
  <c r="DL113" i="1"/>
  <c r="DM113" i="1"/>
  <c r="DN113" i="1"/>
  <c r="DL114" i="1"/>
  <c r="DM114" i="1"/>
  <c r="DN114" i="1"/>
  <c r="DL115" i="1"/>
  <c r="DM115" i="1"/>
  <c r="DN115" i="1"/>
  <c r="DL116" i="1"/>
  <c r="DM116" i="1"/>
  <c r="DN116" i="1"/>
  <c r="DL117" i="1"/>
  <c r="DM117" i="1"/>
  <c r="DN117" i="1"/>
  <c r="DL118" i="1"/>
  <c r="DM118" i="1"/>
  <c r="DN118" i="1"/>
  <c r="DL119" i="1"/>
  <c r="DM119" i="1"/>
  <c r="DN119" i="1"/>
  <c r="DL120" i="1"/>
  <c r="DM120" i="1"/>
  <c r="DN120" i="1"/>
  <c r="DL121" i="1"/>
  <c r="DM121" i="1"/>
  <c r="DN121" i="1"/>
  <c r="DL122" i="1"/>
  <c r="DM122" i="1"/>
  <c r="DN122" i="1"/>
  <c r="DL123" i="1"/>
  <c r="DM123" i="1"/>
  <c r="DN123" i="1"/>
  <c r="DL124" i="1"/>
  <c r="DM124" i="1"/>
  <c r="DN124" i="1"/>
  <c r="DL125" i="1"/>
  <c r="DM125" i="1"/>
  <c r="DN125" i="1"/>
  <c r="DL126" i="1"/>
  <c r="DM126" i="1"/>
  <c r="DN126" i="1"/>
  <c r="DL127" i="1"/>
  <c r="DM127" i="1"/>
  <c r="DN127" i="1"/>
  <c r="DL128" i="1"/>
  <c r="DM128" i="1"/>
  <c r="DN128" i="1"/>
  <c r="DL129" i="1"/>
  <c r="DM129" i="1"/>
  <c r="DN129" i="1"/>
  <c r="DL130" i="1"/>
  <c r="DM130" i="1"/>
  <c r="DN130" i="1"/>
  <c r="DL131" i="1"/>
  <c r="DM131" i="1"/>
  <c r="DN131" i="1"/>
  <c r="DL132" i="1"/>
  <c r="DM132" i="1"/>
  <c r="DN132" i="1"/>
  <c r="DL133" i="1"/>
  <c r="DM133" i="1"/>
  <c r="DN133" i="1"/>
  <c r="DL134" i="1"/>
  <c r="DM134" i="1"/>
  <c r="DN134" i="1"/>
  <c r="DL135" i="1"/>
  <c r="DM135" i="1"/>
  <c r="DN135" i="1"/>
  <c r="DL136" i="1"/>
  <c r="DM136" i="1"/>
  <c r="DN136" i="1"/>
  <c r="DL137" i="1"/>
  <c r="DM137" i="1"/>
  <c r="DN137" i="1"/>
  <c r="DN3" i="1"/>
  <c r="DM3" i="1"/>
  <c r="DL3" i="1"/>
  <c r="DI4" i="1"/>
  <c r="DJ4" i="1"/>
  <c r="DK4" i="1"/>
  <c r="DI5" i="1"/>
  <c r="DJ5" i="1"/>
  <c r="DK5" i="1"/>
  <c r="DI6" i="1"/>
  <c r="DJ6" i="1"/>
  <c r="DK6" i="1"/>
  <c r="DI7" i="1"/>
  <c r="DJ7" i="1"/>
  <c r="DK7" i="1"/>
  <c r="DI8" i="1"/>
  <c r="DJ8" i="1"/>
  <c r="DK8" i="1"/>
  <c r="DI9" i="1"/>
  <c r="DJ9" i="1"/>
  <c r="DK9" i="1"/>
  <c r="DI10" i="1"/>
  <c r="DJ10" i="1"/>
  <c r="DK10" i="1"/>
  <c r="DI11" i="1"/>
  <c r="DJ11" i="1"/>
  <c r="DK11" i="1"/>
  <c r="DI12" i="1"/>
  <c r="DJ12" i="1"/>
  <c r="DK12" i="1"/>
  <c r="DI13" i="1"/>
  <c r="DJ13" i="1"/>
  <c r="DK13" i="1"/>
  <c r="DI14" i="1"/>
  <c r="DJ14" i="1"/>
  <c r="DK14" i="1"/>
  <c r="DI15" i="1"/>
  <c r="DJ15" i="1"/>
  <c r="DK15" i="1"/>
  <c r="DI16" i="1"/>
  <c r="DJ16" i="1"/>
  <c r="DK16" i="1"/>
  <c r="DI17" i="1"/>
  <c r="DJ17" i="1"/>
  <c r="DK17" i="1"/>
  <c r="DI18" i="1"/>
  <c r="DJ18" i="1"/>
  <c r="DK18" i="1"/>
  <c r="DI19" i="1"/>
  <c r="DJ19" i="1"/>
  <c r="DK19" i="1"/>
  <c r="DI20" i="1"/>
  <c r="DJ20" i="1"/>
  <c r="DK20" i="1"/>
  <c r="DI21" i="1"/>
  <c r="DJ21" i="1"/>
  <c r="DK21" i="1"/>
  <c r="DI22" i="1"/>
  <c r="DJ22" i="1"/>
  <c r="DK22" i="1"/>
  <c r="DI23" i="1"/>
  <c r="DJ23" i="1"/>
  <c r="DK23" i="1"/>
  <c r="DI24" i="1"/>
  <c r="DJ24" i="1"/>
  <c r="DK24" i="1"/>
  <c r="DI25" i="1"/>
  <c r="DJ25" i="1"/>
  <c r="DK25" i="1"/>
  <c r="DI26" i="1"/>
  <c r="DJ26" i="1"/>
  <c r="DK26" i="1"/>
  <c r="DI27" i="1"/>
  <c r="DJ27" i="1"/>
  <c r="DK27" i="1"/>
  <c r="DI28" i="1"/>
  <c r="DJ28" i="1"/>
  <c r="DK28" i="1"/>
  <c r="DI29" i="1"/>
  <c r="DJ29" i="1"/>
  <c r="DK29" i="1"/>
  <c r="DI30" i="1"/>
  <c r="DJ30" i="1"/>
  <c r="DK30" i="1"/>
  <c r="DI31" i="1"/>
  <c r="DJ31" i="1"/>
  <c r="DK31" i="1"/>
  <c r="DI32" i="1"/>
  <c r="DJ32" i="1"/>
  <c r="DK32" i="1"/>
  <c r="DI33" i="1"/>
  <c r="DJ33" i="1"/>
  <c r="DK33" i="1"/>
  <c r="DI34" i="1"/>
  <c r="DJ34" i="1"/>
  <c r="DK34" i="1"/>
  <c r="DI35" i="1"/>
  <c r="DJ35" i="1"/>
  <c r="DK35" i="1"/>
  <c r="DI36" i="1"/>
  <c r="DJ36" i="1"/>
  <c r="DK36" i="1"/>
  <c r="DI37" i="1"/>
  <c r="DJ37" i="1"/>
  <c r="DK37" i="1"/>
  <c r="DI38" i="1"/>
  <c r="DJ38" i="1"/>
  <c r="DK38" i="1"/>
  <c r="DI39" i="1"/>
  <c r="DJ39" i="1"/>
  <c r="DK39" i="1"/>
  <c r="DI40" i="1"/>
  <c r="DJ40" i="1"/>
  <c r="DK40" i="1"/>
  <c r="DI41" i="1"/>
  <c r="DJ41" i="1"/>
  <c r="DK41" i="1"/>
  <c r="DI42" i="1"/>
  <c r="DJ42" i="1"/>
  <c r="DK42" i="1"/>
  <c r="DI43" i="1"/>
  <c r="DJ43" i="1"/>
  <c r="DK43" i="1"/>
  <c r="DI44" i="1"/>
  <c r="DJ44" i="1"/>
  <c r="DK44" i="1"/>
  <c r="DI45" i="1"/>
  <c r="DJ45" i="1"/>
  <c r="DK45" i="1"/>
  <c r="DI46" i="1"/>
  <c r="DJ46" i="1"/>
  <c r="DK46" i="1"/>
  <c r="DI47" i="1"/>
  <c r="DJ47" i="1"/>
  <c r="DK47" i="1"/>
  <c r="DI48" i="1"/>
  <c r="DJ48" i="1"/>
  <c r="DK48" i="1"/>
  <c r="DI49" i="1"/>
  <c r="DJ49" i="1"/>
  <c r="DK49" i="1"/>
  <c r="DI50" i="1"/>
  <c r="DJ50" i="1"/>
  <c r="DK50" i="1"/>
  <c r="DI51" i="1"/>
  <c r="DJ51" i="1"/>
  <c r="DK51" i="1"/>
  <c r="DI52" i="1"/>
  <c r="DJ52" i="1"/>
  <c r="DK52" i="1"/>
  <c r="DI53" i="1"/>
  <c r="DJ53" i="1"/>
  <c r="DK53" i="1"/>
  <c r="DI54" i="1"/>
  <c r="DJ54" i="1"/>
  <c r="DK54" i="1"/>
  <c r="DI55" i="1"/>
  <c r="DJ55" i="1"/>
  <c r="DK55" i="1"/>
  <c r="DI56" i="1"/>
  <c r="DJ56" i="1"/>
  <c r="DK56" i="1"/>
  <c r="DI57" i="1"/>
  <c r="DJ57" i="1"/>
  <c r="DK57" i="1"/>
  <c r="DI58" i="1"/>
  <c r="DJ58" i="1"/>
  <c r="DK58" i="1"/>
  <c r="DI59" i="1"/>
  <c r="DJ59" i="1"/>
  <c r="DK59" i="1"/>
  <c r="DI60" i="1"/>
  <c r="DJ60" i="1"/>
  <c r="DK60" i="1"/>
  <c r="DI61" i="1"/>
  <c r="DJ61" i="1"/>
  <c r="DK61" i="1"/>
  <c r="DI62" i="1"/>
  <c r="DJ62" i="1"/>
  <c r="DK62" i="1"/>
  <c r="DI63" i="1"/>
  <c r="DJ63" i="1"/>
  <c r="DK63" i="1"/>
  <c r="DI64" i="1"/>
  <c r="DJ64" i="1"/>
  <c r="DK64" i="1"/>
  <c r="DI65" i="1"/>
  <c r="DJ65" i="1"/>
  <c r="DK65" i="1"/>
  <c r="DI66" i="1"/>
  <c r="DJ66" i="1"/>
  <c r="DK66" i="1"/>
  <c r="DI67" i="1"/>
  <c r="DJ67" i="1"/>
  <c r="DK67" i="1"/>
  <c r="DI68" i="1"/>
  <c r="DJ68" i="1"/>
  <c r="DK68" i="1"/>
  <c r="DI69" i="1"/>
  <c r="DJ69" i="1"/>
  <c r="DK69" i="1"/>
  <c r="DI70" i="1"/>
  <c r="DJ70" i="1"/>
  <c r="DK70" i="1"/>
  <c r="DI71" i="1"/>
  <c r="DJ71" i="1"/>
  <c r="DK71" i="1"/>
  <c r="DI72" i="1"/>
  <c r="DJ72" i="1"/>
  <c r="DK72" i="1"/>
  <c r="DI73" i="1"/>
  <c r="DJ73" i="1"/>
  <c r="DK73" i="1"/>
  <c r="DI74" i="1"/>
  <c r="DJ74" i="1"/>
  <c r="DK74" i="1"/>
  <c r="DI75" i="1"/>
  <c r="DJ75" i="1"/>
  <c r="DK75" i="1"/>
  <c r="DI76" i="1"/>
  <c r="DJ76" i="1"/>
  <c r="DK76" i="1"/>
  <c r="DI77" i="1"/>
  <c r="DJ77" i="1"/>
  <c r="DK77" i="1"/>
  <c r="DI78" i="1"/>
  <c r="DJ78" i="1"/>
  <c r="DK78" i="1"/>
  <c r="DI79" i="1"/>
  <c r="DJ79" i="1"/>
  <c r="DK79" i="1"/>
  <c r="DI80" i="1"/>
  <c r="DJ80" i="1"/>
  <c r="DK80" i="1"/>
  <c r="DI81" i="1"/>
  <c r="DJ81" i="1"/>
  <c r="DK81" i="1"/>
  <c r="DI82" i="1"/>
  <c r="DJ82" i="1"/>
  <c r="DK82" i="1"/>
  <c r="DI83" i="1"/>
  <c r="DJ83" i="1"/>
  <c r="DK83" i="1"/>
  <c r="DI84" i="1"/>
  <c r="DJ84" i="1"/>
  <c r="DK84" i="1"/>
  <c r="DI85" i="1"/>
  <c r="DJ85" i="1"/>
  <c r="DK85" i="1"/>
  <c r="DI86" i="1"/>
  <c r="DJ86" i="1"/>
  <c r="DK86" i="1"/>
  <c r="DI87" i="1"/>
  <c r="DJ87" i="1"/>
  <c r="DK87" i="1"/>
  <c r="DI88" i="1"/>
  <c r="DJ88" i="1"/>
  <c r="DK88" i="1"/>
  <c r="DI89" i="1"/>
  <c r="DJ89" i="1"/>
  <c r="DK89" i="1"/>
  <c r="DI90" i="1"/>
  <c r="DJ90" i="1"/>
  <c r="DK90" i="1"/>
  <c r="DI91" i="1"/>
  <c r="DJ91" i="1"/>
  <c r="DK91" i="1"/>
  <c r="DI92" i="1"/>
  <c r="DJ92" i="1"/>
  <c r="DK92" i="1"/>
  <c r="DI93" i="1"/>
  <c r="DJ93" i="1"/>
  <c r="DK93" i="1"/>
  <c r="DI94" i="1"/>
  <c r="DJ94" i="1"/>
  <c r="DK94" i="1"/>
  <c r="DI95" i="1"/>
  <c r="DJ95" i="1"/>
  <c r="DK95" i="1"/>
  <c r="DI96" i="1"/>
  <c r="DJ96" i="1"/>
  <c r="DK96" i="1"/>
  <c r="DI97" i="1"/>
  <c r="DJ97" i="1"/>
  <c r="DK97" i="1"/>
  <c r="DI98" i="1"/>
  <c r="DJ98" i="1"/>
  <c r="DK98" i="1"/>
  <c r="DI99" i="1"/>
  <c r="DJ99" i="1"/>
  <c r="DK99" i="1"/>
  <c r="DI100" i="1"/>
  <c r="DJ100" i="1"/>
  <c r="DK100" i="1"/>
  <c r="DI101" i="1"/>
  <c r="DJ101" i="1"/>
  <c r="DK101" i="1"/>
  <c r="DI102" i="1"/>
  <c r="DJ102" i="1"/>
  <c r="DK102" i="1"/>
  <c r="DI103" i="1"/>
  <c r="DJ103" i="1"/>
  <c r="DK103" i="1"/>
  <c r="DI104" i="1"/>
  <c r="DJ104" i="1"/>
  <c r="DK104" i="1"/>
  <c r="DI105" i="1"/>
  <c r="DJ105" i="1"/>
  <c r="DK105" i="1"/>
  <c r="DI106" i="1"/>
  <c r="DJ106" i="1"/>
  <c r="DK106" i="1"/>
  <c r="DI107" i="1"/>
  <c r="DJ107" i="1"/>
  <c r="DK107" i="1"/>
  <c r="DI108" i="1"/>
  <c r="DJ108" i="1"/>
  <c r="DK108" i="1"/>
  <c r="DI109" i="1"/>
  <c r="DJ109" i="1"/>
  <c r="DK109" i="1"/>
  <c r="DI110" i="1"/>
  <c r="DJ110" i="1"/>
  <c r="DK110" i="1"/>
  <c r="DI111" i="1"/>
  <c r="DJ111" i="1"/>
  <c r="DK111" i="1"/>
  <c r="DI112" i="1"/>
  <c r="DJ112" i="1"/>
  <c r="DK112" i="1"/>
  <c r="DI113" i="1"/>
  <c r="DJ113" i="1"/>
  <c r="DK113" i="1"/>
  <c r="DI114" i="1"/>
  <c r="DJ114" i="1"/>
  <c r="DK114" i="1"/>
  <c r="DI115" i="1"/>
  <c r="DJ115" i="1"/>
  <c r="DK115" i="1"/>
  <c r="DI116" i="1"/>
  <c r="DJ116" i="1"/>
  <c r="DK116" i="1"/>
  <c r="DI117" i="1"/>
  <c r="DJ117" i="1"/>
  <c r="DK117" i="1"/>
  <c r="DI118" i="1"/>
  <c r="DJ118" i="1"/>
  <c r="DK118" i="1"/>
  <c r="DI119" i="1"/>
  <c r="DJ119" i="1"/>
  <c r="DK119" i="1"/>
  <c r="DI120" i="1"/>
  <c r="DJ120" i="1"/>
  <c r="DK120" i="1"/>
  <c r="DI121" i="1"/>
  <c r="DJ121" i="1"/>
  <c r="DK121" i="1"/>
  <c r="DI122" i="1"/>
  <c r="DJ122" i="1"/>
  <c r="DK122" i="1"/>
  <c r="DI123" i="1"/>
  <c r="DJ123" i="1"/>
  <c r="DK123" i="1"/>
  <c r="DI124" i="1"/>
  <c r="DJ124" i="1"/>
  <c r="DK124" i="1"/>
  <c r="DI125" i="1"/>
  <c r="DJ125" i="1"/>
  <c r="DK125" i="1"/>
  <c r="DI126" i="1"/>
  <c r="DJ126" i="1"/>
  <c r="DK126" i="1"/>
  <c r="DI127" i="1"/>
  <c r="DJ127" i="1"/>
  <c r="DK127" i="1"/>
  <c r="DI128" i="1"/>
  <c r="DJ128" i="1"/>
  <c r="DK128" i="1"/>
  <c r="DI129" i="1"/>
  <c r="DJ129" i="1"/>
  <c r="DK129" i="1"/>
  <c r="DI130" i="1"/>
  <c r="DJ130" i="1"/>
  <c r="DK130" i="1"/>
  <c r="DI131" i="1"/>
  <c r="DJ131" i="1"/>
  <c r="DK131" i="1"/>
  <c r="DI132" i="1"/>
  <c r="DJ132" i="1"/>
  <c r="DK132" i="1"/>
  <c r="DI133" i="1"/>
  <c r="DJ133" i="1"/>
  <c r="DK133" i="1"/>
  <c r="DI134" i="1"/>
  <c r="DJ134" i="1"/>
  <c r="DK134" i="1"/>
  <c r="DI135" i="1"/>
  <c r="DJ135" i="1"/>
  <c r="DK135" i="1"/>
  <c r="DI136" i="1"/>
  <c r="DJ136" i="1"/>
  <c r="DK136" i="1"/>
  <c r="DI137" i="1"/>
  <c r="DJ137" i="1"/>
  <c r="DK137" i="1"/>
  <c r="DK3" i="1"/>
  <c r="DJ3" i="1"/>
  <c r="DI3" i="1"/>
  <c r="DF137" i="1"/>
  <c r="DG137" i="1"/>
  <c r="DH137" i="1"/>
  <c r="DF4" i="1"/>
  <c r="DG4" i="1"/>
  <c r="DH4" i="1"/>
  <c r="DF5" i="1"/>
  <c r="DG5" i="1"/>
  <c r="DH5" i="1"/>
  <c r="DF6" i="1"/>
  <c r="DG6" i="1"/>
  <c r="DH6" i="1"/>
  <c r="DF7" i="1"/>
  <c r="DG7" i="1"/>
  <c r="DH7" i="1"/>
  <c r="DF8" i="1"/>
  <c r="DG8" i="1"/>
  <c r="DH8" i="1"/>
  <c r="DF9" i="1"/>
  <c r="DG9" i="1"/>
  <c r="DH9" i="1"/>
  <c r="DF10" i="1"/>
  <c r="DG10" i="1"/>
  <c r="DH10" i="1"/>
  <c r="DF11" i="1"/>
  <c r="DG11" i="1"/>
  <c r="DH11" i="1"/>
  <c r="DF12" i="1"/>
  <c r="DG12" i="1"/>
  <c r="DH12" i="1"/>
  <c r="DF13" i="1"/>
  <c r="DG13" i="1"/>
  <c r="DH13" i="1"/>
  <c r="DF14" i="1"/>
  <c r="DG14" i="1"/>
  <c r="DH14" i="1"/>
  <c r="DF15" i="1"/>
  <c r="DG15" i="1"/>
  <c r="DH15" i="1"/>
  <c r="DF16" i="1"/>
  <c r="DG16" i="1"/>
  <c r="DH16" i="1"/>
  <c r="DF17" i="1"/>
  <c r="DG17" i="1"/>
  <c r="DH17" i="1"/>
  <c r="DF18" i="1"/>
  <c r="DG18" i="1"/>
  <c r="DH18" i="1"/>
  <c r="DF19" i="1"/>
  <c r="DG19" i="1"/>
  <c r="DH19" i="1"/>
  <c r="DF20" i="1"/>
  <c r="DG20" i="1"/>
  <c r="DH20" i="1"/>
  <c r="DF21" i="1"/>
  <c r="DG21" i="1"/>
  <c r="DH21" i="1"/>
  <c r="DF22" i="1"/>
  <c r="DG22" i="1"/>
  <c r="DH22" i="1"/>
  <c r="DF23" i="1"/>
  <c r="DG23" i="1"/>
  <c r="DH23" i="1"/>
  <c r="DF24" i="1"/>
  <c r="DG24" i="1"/>
  <c r="DH24" i="1"/>
  <c r="DF25" i="1"/>
  <c r="DG25" i="1"/>
  <c r="DH25" i="1"/>
  <c r="DF26" i="1"/>
  <c r="DG26" i="1"/>
  <c r="DH26" i="1"/>
  <c r="DF27" i="1"/>
  <c r="DG27" i="1"/>
  <c r="DH27" i="1"/>
  <c r="DF28" i="1"/>
  <c r="DG28" i="1"/>
  <c r="DH28" i="1"/>
  <c r="DF29" i="1"/>
  <c r="DG29" i="1"/>
  <c r="DH29" i="1"/>
  <c r="DF30" i="1"/>
  <c r="DG30" i="1"/>
  <c r="DH30" i="1"/>
  <c r="DF31" i="1"/>
  <c r="DG31" i="1"/>
  <c r="DH31" i="1"/>
  <c r="DF32" i="1"/>
  <c r="DG32" i="1"/>
  <c r="DH32" i="1"/>
  <c r="DF33" i="1"/>
  <c r="DG33" i="1"/>
  <c r="DH33" i="1"/>
  <c r="DF34" i="1"/>
  <c r="DG34" i="1"/>
  <c r="DH34" i="1"/>
  <c r="DF35" i="1"/>
  <c r="DG35" i="1"/>
  <c r="DH35" i="1"/>
  <c r="DF36" i="1"/>
  <c r="DG36" i="1"/>
  <c r="DH36" i="1"/>
  <c r="DF37" i="1"/>
  <c r="DG37" i="1"/>
  <c r="DH37" i="1"/>
  <c r="DF38" i="1"/>
  <c r="DG38" i="1"/>
  <c r="DH38" i="1"/>
  <c r="DF39" i="1"/>
  <c r="DG39" i="1"/>
  <c r="DH39" i="1"/>
  <c r="DF40" i="1"/>
  <c r="DG40" i="1"/>
  <c r="DH40" i="1"/>
  <c r="DF41" i="1"/>
  <c r="DG41" i="1"/>
  <c r="DH41" i="1"/>
  <c r="DF42" i="1"/>
  <c r="DG42" i="1"/>
  <c r="DH42" i="1"/>
  <c r="DF43" i="1"/>
  <c r="DG43" i="1"/>
  <c r="DH43" i="1"/>
  <c r="DF44" i="1"/>
  <c r="DG44" i="1"/>
  <c r="DH44" i="1"/>
  <c r="DF45" i="1"/>
  <c r="DG45" i="1"/>
  <c r="DH45" i="1"/>
  <c r="DF46" i="1"/>
  <c r="DG46" i="1"/>
  <c r="DH46" i="1"/>
  <c r="DF47" i="1"/>
  <c r="DG47" i="1"/>
  <c r="DH47" i="1"/>
  <c r="DF48" i="1"/>
  <c r="DG48" i="1"/>
  <c r="DH48" i="1"/>
  <c r="DF49" i="1"/>
  <c r="DG49" i="1"/>
  <c r="DH49" i="1"/>
  <c r="DF50" i="1"/>
  <c r="DG50" i="1"/>
  <c r="DH50" i="1"/>
  <c r="DF51" i="1"/>
  <c r="DG51" i="1"/>
  <c r="DH51" i="1"/>
  <c r="DF52" i="1"/>
  <c r="DG52" i="1"/>
  <c r="DH52" i="1"/>
  <c r="DF53" i="1"/>
  <c r="DG53" i="1"/>
  <c r="DH53" i="1"/>
  <c r="DF54" i="1"/>
  <c r="DG54" i="1"/>
  <c r="DH54" i="1"/>
  <c r="DF55" i="1"/>
  <c r="DG55" i="1"/>
  <c r="DH55" i="1"/>
  <c r="DF56" i="1"/>
  <c r="DG56" i="1"/>
  <c r="DH56" i="1"/>
  <c r="DF57" i="1"/>
  <c r="DG57" i="1"/>
  <c r="DH57" i="1"/>
  <c r="DF58" i="1"/>
  <c r="DG58" i="1"/>
  <c r="DH58" i="1"/>
  <c r="DF59" i="1"/>
  <c r="DG59" i="1"/>
  <c r="DH59" i="1"/>
  <c r="DF60" i="1"/>
  <c r="DG60" i="1"/>
  <c r="DH60" i="1"/>
  <c r="DF61" i="1"/>
  <c r="DG61" i="1"/>
  <c r="DH61" i="1"/>
  <c r="DF62" i="1"/>
  <c r="DG62" i="1"/>
  <c r="DH62" i="1"/>
  <c r="DF63" i="1"/>
  <c r="DG63" i="1"/>
  <c r="DH63" i="1"/>
  <c r="DF64" i="1"/>
  <c r="DG64" i="1"/>
  <c r="DH64" i="1"/>
  <c r="DF65" i="1"/>
  <c r="DG65" i="1"/>
  <c r="DH65" i="1"/>
  <c r="DF66" i="1"/>
  <c r="DG66" i="1"/>
  <c r="DH66" i="1"/>
  <c r="DF67" i="1"/>
  <c r="DG67" i="1"/>
  <c r="DH67" i="1"/>
  <c r="DF68" i="1"/>
  <c r="DG68" i="1"/>
  <c r="DH68" i="1"/>
  <c r="DF69" i="1"/>
  <c r="DG69" i="1"/>
  <c r="DH69" i="1"/>
  <c r="DF70" i="1"/>
  <c r="DG70" i="1"/>
  <c r="DH70" i="1"/>
  <c r="DF71" i="1"/>
  <c r="DG71" i="1"/>
  <c r="DH71" i="1"/>
  <c r="DF72" i="1"/>
  <c r="DG72" i="1"/>
  <c r="DH72" i="1"/>
  <c r="DF73" i="1"/>
  <c r="DG73" i="1"/>
  <c r="DH73" i="1"/>
  <c r="DF74" i="1"/>
  <c r="DG74" i="1"/>
  <c r="DH74" i="1"/>
  <c r="DF75" i="1"/>
  <c r="DG75" i="1"/>
  <c r="DH75" i="1"/>
  <c r="DF76" i="1"/>
  <c r="DG76" i="1"/>
  <c r="DH76" i="1"/>
  <c r="DF77" i="1"/>
  <c r="DG77" i="1"/>
  <c r="DH77" i="1"/>
  <c r="DF78" i="1"/>
  <c r="DG78" i="1"/>
  <c r="DH78" i="1"/>
  <c r="DF79" i="1"/>
  <c r="DG79" i="1"/>
  <c r="DH79" i="1"/>
  <c r="DF80" i="1"/>
  <c r="DG80" i="1"/>
  <c r="DH80" i="1"/>
  <c r="DF81" i="1"/>
  <c r="DG81" i="1"/>
  <c r="DH81" i="1"/>
  <c r="DF82" i="1"/>
  <c r="DG82" i="1"/>
  <c r="DH82" i="1"/>
  <c r="DF83" i="1"/>
  <c r="DG83" i="1"/>
  <c r="DH83" i="1"/>
  <c r="DF84" i="1"/>
  <c r="DG84" i="1"/>
  <c r="DH84" i="1"/>
  <c r="DF85" i="1"/>
  <c r="DG85" i="1"/>
  <c r="DH85" i="1"/>
  <c r="DF86" i="1"/>
  <c r="DG86" i="1"/>
  <c r="DH86" i="1"/>
  <c r="DF87" i="1"/>
  <c r="DG87" i="1"/>
  <c r="DH87" i="1"/>
  <c r="DF88" i="1"/>
  <c r="DG88" i="1"/>
  <c r="DH88" i="1"/>
  <c r="DF89" i="1"/>
  <c r="DG89" i="1"/>
  <c r="DH89" i="1"/>
  <c r="DF90" i="1"/>
  <c r="DG90" i="1"/>
  <c r="DH90" i="1"/>
  <c r="DF91" i="1"/>
  <c r="DG91" i="1"/>
  <c r="DH91" i="1"/>
  <c r="DF92" i="1"/>
  <c r="DG92" i="1"/>
  <c r="DH92" i="1"/>
  <c r="DF93" i="1"/>
  <c r="DG93" i="1"/>
  <c r="DH93" i="1"/>
  <c r="DF94" i="1"/>
  <c r="DG94" i="1"/>
  <c r="DH94" i="1"/>
  <c r="DF95" i="1"/>
  <c r="DG95" i="1"/>
  <c r="DH95" i="1"/>
  <c r="DF96" i="1"/>
  <c r="DG96" i="1"/>
  <c r="DH96" i="1"/>
  <c r="DF97" i="1"/>
  <c r="DG97" i="1"/>
  <c r="DH97" i="1"/>
  <c r="DF98" i="1"/>
  <c r="DG98" i="1"/>
  <c r="DH98" i="1"/>
  <c r="DF99" i="1"/>
  <c r="DG99" i="1"/>
  <c r="DH99" i="1"/>
  <c r="DF100" i="1"/>
  <c r="DG100" i="1"/>
  <c r="DH100" i="1"/>
  <c r="DF101" i="1"/>
  <c r="DG101" i="1"/>
  <c r="DH101" i="1"/>
  <c r="DF102" i="1"/>
  <c r="DG102" i="1"/>
  <c r="DH102" i="1"/>
  <c r="DF103" i="1"/>
  <c r="DG103" i="1"/>
  <c r="DH103" i="1"/>
  <c r="DF104" i="1"/>
  <c r="DG104" i="1"/>
  <c r="DH104" i="1"/>
  <c r="DF105" i="1"/>
  <c r="DG105" i="1"/>
  <c r="DH105" i="1"/>
  <c r="DF106" i="1"/>
  <c r="DG106" i="1"/>
  <c r="DH106" i="1"/>
  <c r="DF107" i="1"/>
  <c r="DG107" i="1"/>
  <c r="DH107" i="1"/>
  <c r="DF108" i="1"/>
  <c r="DG108" i="1"/>
  <c r="DH108" i="1"/>
  <c r="DF109" i="1"/>
  <c r="DG109" i="1"/>
  <c r="DH109" i="1"/>
  <c r="DF110" i="1"/>
  <c r="DG110" i="1"/>
  <c r="DH110" i="1"/>
  <c r="DF111" i="1"/>
  <c r="DG111" i="1"/>
  <c r="DH111" i="1"/>
  <c r="DF112" i="1"/>
  <c r="DG112" i="1"/>
  <c r="DH112" i="1"/>
  <c r="DF113" i="1"/>
  <c r="DG113" i="1"/>
  <c r="DH113" i="1"/>
  <c r="DF114" i="1"/>
  <c r="DG114" i="1"/>
  <c r="DH114" i="1"/>
  <c r="DF115" i="1"/>
  <c r="DG115" i="1"/>
  <c r="DH115" i="1"/>
  <c r="DF116" i="1"/>
  <c r="DG116" i="1"/>
  <c r="DH116" i="1"/>
  <c r="DF117" i="1"/>
  <c r="DG117" i="1"/>
  <c r="DH117" i="1"/>
  <c r="DF118" i="1"/>
  <c r="DG118" i="1"/>
  <c r="DH118" i="1"/>
  <c r="DF119" i="1"/>
  <c r="DG119" i="1"/>
  <c r="DH119" i="1"/>
  <c r="DF120" i="1"/>
  <c r="DG120" i="1"/>
  <c r="DH120" i="1"/>
  <c r="DF121" i="1"/>
  <c r="DG121" i="1"/>
  <c r="DH121" i="1"/>
  <c r="DF122" i="1"/>
  <c r="DG122" i="1"/>
  <c r="DH122" i="1"/>
  <c r="DF123" i="1"/>
  <c r="DG123" i="1"/>
  <c r="DH123" i="1"/>
  <c r="DF124" i="1"/>
  <c r="DG124" i="1"/>
  <c r="DH124" i="1"/>
  <c r="DF125" i="1"/>
  <c r="DG125" i="1"/>
  <c r="DH125" i="1"/>
  <c r="DF126" i="1"/>
  <c r="DG126" i="1"/>
  <c r="DH126" i="1"/>
  <c r="DF127" i="1"/>
  <c r="DG127" i="1"/>
  <c r="DH127" i="1"/>
  <c r="DF128" i="1"/>
  <c r="DG128" i="1"/>
  <c r="DH128" i="1"/>
  <c r="DF129" i="1"/>
  <c r="DG129" i="1"/>
  <c r="DH129" i="1"/>
  <c r="DF130" i="1"/>
  <c r="DG130" i="1"/>
  <c r="DH130" i="1"/>
  <c r="DF131" i="1"/>
  <c r="DG131" i="1"/>
  <c r="DH131" i="1"/>
  <c r="DF132" i="1"/>
  <c r="DG132" i="1"/>
  <c r="DH132" i="1"/>
  <c r="DF133" i="1"/>
  <c r="DG133" i="1"/>
  <c r="DH133" i="1"/>
  <c r="DF134" i="1"/>
  <c r="DG134" i="1"/>
  <c r="DH134" i="1"/>
  <c r="DF135" i="1"/>
  <c r="DG135" i="1"/>
  <c r="DH135" i="1"/>
  <c r="DF136" i="1"/>
  <c r="DG136" i="1"/>
  <c r="DH136" i="1"/>
  <c r="DH3" i="1"/>
  <c r="DG3" i="1"/>
  <c r="DF3" i="1"/>
  <c r="DC137" i="1"/>
  <c r="DD137" i="1"/>
  <c r="DE137" i="1"/>
  <c r="DC4" i="1"/>
  <c r="DD4" i="1"/>
  <c r="DE4" i="1"/>
  <c r="DC5" i="1"/>
  <c r="DD5" i="1"/>
  <c r="DE5" i="1"/>
  <c r="DC6" i="1"/>
  <c r="DD6" i="1"/>
  <c r="DE6" i="1"/>
  <c r="DC7" i="1"/>
  <c r="DD7" i="1"/>
  <c r="DE7" i="1"/>
  <c r="DC8" i="1"/>
  <c r="DD8" i="1"/>
  <c r="DE8" i="1"/>
  <c r="DC9" i="1"/>
  <c r="DD9" i="1"/>
  <c r="DE9" i="1"/>
  <c r="DC10" i="1"/>
  <c r="DD10" i="1"/>
  <c r="DE10" i="1"/>
  <c r="DC11" i="1"/>
  <c r="DD11" i="1"/>
  <c r="DE11" i="1"/>
  <c r="DC12" i="1"/>
  <c r="DD12" i="1"/>
  <c r="DE12" i="1"/>
  <c r="DC13" i="1"/>
  <c r="DD13" i="1"/>
  <c r="DE13" i="1"/>
  <c r="DC14" i="1"/>
  <c r="DD14" i="1"/>
  <c r="DE14" i="1"/>
  <c r="DC15" i="1"/>
  <c r="DD15" i="1"/>
  <c r="DE15" i="1"/>
  <c r="DC16" i="1"/>
  <c r="DD16" i="1"/>
  <c r="DE16" i="1"/>
  <c r="DC17" i="1"/>
  <c r="DD17" i="1"/>
  <c r="DE17" i="1"/>
  <c r="DC18" i="1"/>
  <c r="DD18" i="1"/>
  <c r="DE18" i="1"/>
  <c r="DC19" i="1"/>
  <c r="DD19" i="1"/>
  <c r="DE19" i="1"/>
  <c r="DC20" i="1"/>
  <c r="DD20" i="1"/>
  <c r="DE20" i="1"/>
  <c r="DC21" i="1"/>
  <c r="DD21" i="1"/>
  <c r="DE21" i="1"/>
  <c r="DC22" i="1"/>
  <c r="DD22" i="1"/>
  <c r="DE22" i="1"/>
  <c r="DC23" i="1"/>
  <c r="DD23" i="1"/>
  <c r="DE23" i="1"/>
  <c r="DC24" i="1"/>
  <c r="DD24" i="1"/>
  <c r="DE24" i="1"/>
  <c r="DC25" i="1"/>
  <c r="DD25" i="1"/>
  <c r="DE25" i="1"/>
  <c r="DC26" i="1"/>
  <c r="DD26" i="1"/>
  <c r="DE26" i="1"/>
  <c r="DC27" i="1"/>
  <c r="DD27" i="1"/>
  <c r="DE27" i="1"/>
  <c r="DC28" i="1"/>
  <c r="DD28" i="1"/>
  <c r="DE28" i="1"/>
  <c r="DC29" i="1"/>
  <c r="DD29" i="1"/>
  <c r="DE29" i="1"/>
  <c r="DC30" i="1"/>
  <c r="DD30" i="1"/>
  <c r="DE30" i="1"/>
  <c r="DC31" i="1"/>
  <c r="DD31" i="1"/>
  <c r="DE31" i="1"/>
  <c r="DC32" i="1"/>
  <c r="DD32" i="1"/>
  <c r="DE32" i="1"/>
  <c r="DC33" i="1"/>
  <c r="DD33" i="1"/>
  <c r="DE33" i="1"/>
  <c r="DC34" i="1"/>
  <c r="DD34" i="1"/>
  <c r="DE34" i="1"/>
  <c r="DC35" i="1"/>
  <c r="DD35" i="1"/>
  <c r="DE35" i="1"/>
  <c r="DC36" i="1"/>
  <c r="DD36" i="1"/>
  <c r="DE36" i="1"/>
  <c r="DC37" i="1"/>
  <c r="DD37" i="1"/>
  <c r="DE37" i="1"/>
  <c r="DC38" i="1"/>
  <c r="DD38" i="1"/>
  <c r="DE38" i="1"/>
  <c r="DC39" i="1"/>
  <c r="DD39" i="1"/>
  <c r="DE39" i="1"/>
  <c r="DC40" i="1"/>
  <c r="DD40" i="1"/>
  <c r="DE40" i="1"/>
  <c r="DC41" i="1"/>
  <c r="DD41" i="1"/>
  <c r="DE41" i="1"/>
  <c r="DC42" i="1"/>
  <c r="DD42" i="1"/>
  <c r="DE42" i="1"/>
  <c r="DC43" i="1"/>
  <c r="DD43" i="1"/>
  <c r="DE43" i="1"/>
  <c r="DC44" i="1"/>
  <c r="DD44" i="1"/>
  <c r="DE44" i="1"/>
  <c r="DC45" i="1"/>
  <c r="DD45" i="1"/>
  <c r="DE45" i="1"/>
  <c r="DC46" i="1"/>
  <c r="DD46" i="1"/>
  <c r="DE46" i="1"/>
  <c r="DC47" i="1"/>
  <c r="DD47" i="1"/>
  <c r="DE47" i="1"/>
  <c r="DC48" i="1"/>
  <c r="DD48" i="1"/>
  <c r="DE48" i="1"/>
  <c r="DC49" i="1"/>
  <c r="DD49" i="1"/>
  <c r="DE49" i="1"/>
  <c r="DC50" i="1"/>
  <c r="DD50" i="1"/>
  <c r="DE50" i="1"/>
  <c r="DC51" i="1"/>
  <c r="DD51" i="1"/>
  <c r="DE51" i="1"/>
  <c r="DC52" i="1"/>
  <c r="DD52" i="1"/>
  <c r="DE52" i="1"/>
  <c r="DC53" i="1"/>
  <c r="DD53" i="1"/>
  <c r="DE53" i="1"/>
  <c r="DC54" i="1"/>
  <c r="DD54" i="1"/>
  <c r="DE54" i="1"/>
  <c r="DC55" i="1"/>
  <c r="DD55" i="1"/>
  <c r="DE55" i="1"/>
  <c r="DC56" i="1"/>
  <c r="DD56" i="1"/>
  <c r="DE56" i="1"/>
  <c r="DC57" i="1"/>
  <c r="DD57" i="1"/>
  <c r="DE57" i="1"/>
  <c r="DC58" i="1"/>
  <c r="DD58" i="1"/>
  <c r="DE58" i="1"/>
  <c r="DC59" i="1"/>
  <c r="DD59" i="1"/>
  <c r="DE59" i="1"/>
  <c r="DC60" i="1"/>
  <c r="DD60" i="1"/>
  <c r="DE60" i="1"/>
  <c r="DC61" i="1"/>
  <c r="DD61" i="1"/>
  <c r="DE61" i="1"/>
  <c r="DC62" i="1"/>
  <c r="DD62" i="1"/>
  <c r="DE62" i="1"/>
  <c r="DC63" i="1"/>
  <c r="DD63" i="1"/>
  <c r="DE63" i="1"/>
  <c r="DC64" i="1"/>
  <c r="DD64" i="1"/>
  <c r="DE64" i="1"/>
  <c r="DC65" i="1"/>
  <c r="DD65" i="1"/>
  <c r="DE65" i="1"/>
  <c r="DC66" i="1"/>
  <c r="DD66" i="1"/>
  <c r="DE66" i="1"/>
  <c r="DC67" i="1"/>
  <c r="DD67" i="1"/>
  <c r="DE67" i="1"/>
  <c r="DC68" i="1"/>
  <c r="DD68" i="1"/>
  <c r="DE68" i="1"/>
  <c r="DC69" i="1"/>
  <c r="DD69" i="1"/>
  <c r="DE69" i="1"/>
  <c r="DC70" i="1"/>
  <c r="DD70" i="1"/>
  <c r="DE70" i="1"/>
  <c r="DC71" i="1"/>
  <c r="DD71" i="1"/>
  <c r="DE71" i="1"/>
  <c r="DC72" i="1"/>
  <c r="DD72" i="1"/>
  <c r="DE72" i="1"/>
  <c r="DC73" i="1"/>
  <c r="DD73" i="1"/>
  <c r="DE73" i="1"/>
  <c r="DC74" i="1"/>
  <c r="DD74" i="1"/>
  <c r="DE74" i="1"/>
  <c r="DC75" i="1"/>
  <c r="DD75" i="1"/>
  <c r="DE75" i="1"/>
  <c r="DC76" i="1"/>
  <c r="DD76" i="1"/>
  <c r="DE76" i="1"/>
  <c r="DC77" i="1"/>
  <c r="DD77" i="1"/>
  <c r="DE77" i="1"/>
  <c r="DC78" i="1"/>
  <c r="DD78" i="1"/>
  <c r="DE78" i="1"/>
  <c r="DC79" i="1"/>
  <c r="DD79" i="1"/>
  <c r="DE79" i="1"/>
  <c r="DC80" i="1"/>
  <c r="DD80" i="1"/>
  <c r="DE80" i="1"/>
  <c r="DC81" i="1"/>
  <c r="DD81" i="1"/>
  <c r="DE81" i="1"/>
  <c r="DC82" i="1"/>
  <c r="DD82" i="1"/>
  <c r="DE82" i="1"/>
  <c r="DC83" i="1"/>
  <c r="DD83" i="1"/>
  <c r="DE83" i="1"/>
  <c r="DC84" i="1"/>
  <c r="DD84" i="1"/>
  <c r="DE84" i="1"/>
  <c r="DC85" i="1"/>
  <c r="DD85" i="1"/>
  <c r="DE85" i="1"/>
  <c r="DC86" i="1"/>
  <c r="DD86" i="1"/>
  <c r="DE86" i="1"/>
  <c r="DC87" i="1"/>
  <c r="DD87" i="1"/>
  <c r="DE87" i="1"/>
  <c r="DC88" i="1"/>
  <c r="DD88" i="1"/>
  <c r="DE88" i="1"/>
  <c r="DC89" i="1"/>
  <c r="DD89" i="1"/>
  <c r="DE89" i="1"/>
  <c r="DC90" i="1"/>
  <c r="DD90" i="1"/>
  <c r="DE90" i="1"/>
  <c r="DC91" i="1"/>
  <c r="DD91" i="1"/>
  <c r="DE91" i="1"/>
  <c r="DC92" i="1"/>
  <c r="DD92" i="1"/>
  <c r="DE92" i="1"/>
  <c r="DC93" i="1"/>
  <c r="DD93" i="1"/>
  <c r="DE93" i="1"/>
  <c r="DC94" i="1"/>
  <c r="DD94" i="1"/>
  <c r="DE94" i="1"/>
  <c r="DC95" i="1"/>
  <c r="DD95" i="1"/>
  <c r="DE95" i="1"/>
  <c r="DC96" i="1"/>
  <c r="DD96" i="1"/>
  <c r="DE96" i="1"/>
  <c r="DC97" i="1"/>
  <c r="DD97" i="1"/>
  <c r="DE97" i="1"/>
  <c r="DC98" i="1"/>
  <c r="DD98" i="1"/>
  <c r="DE98" i="1"/>
  <c r="DC99" i="1"/>
  <c r="DD99" i="1"/>
  <c r="DE99" i="1"/>
  <c r="DC100" i="1"/>
  <c r="DD100" i="1"/>
  <c r="DE100" i="1"/>
  <c r="DC101" i="1"/>
  <c r="DD101" i="1"/>
  <c r="DE101" i="1"/>
  <c r="DC102" i="1"/>
  <c r="DD102" i="1"/>
  <c r="DE102" i="1"/>
  <c r="DC103" i="1"/>
  <c r="DD103" i="1"/>
  <c r="DE103" i="1"/>
  <c r="DC104" i="1"/>
  <c r="DD104" i="1"/>
  <c r="DE104" i="1"/>
  <c r="DC105" i="1"/>
  <c r="DD105" i="1"/>
  <c r="DE105" i="1"/>
  <c r="DC106" i="1"/>
  <c r="DD106" i="1"/>
  <c r="DE106" i="1"/>
  <c r="DC107" i="1"/>
  <c r="DD107" i="1"/>
  <c r="DE107" i="1"/>
  <c r="DC108" i="1"/>
  <c r="DD108" i="1"/>
  <c r="DE108" i="1"/>
  <c r="DC109" i="1"/>
  <c r="DD109" i="1"/>
  <c r="DE109" i="1"/>
  <c r="DC110" i="1"/>
  <c r="DD110" i="1"/>
  <c r="DE110" i="1"/>
  <c r="DC111" i="1"/>
  <c r="DD111" i="1"/>
  <c r="DE111" i="1"/>
  <c r="DC112" i="1"/>
  <c r="DD112" i="1"/>
  <c r="DE112" i="1"/>
  <c r="DC113" i="1"/>
  <c r="DD113" i="1"/>
  <c r="DE113" i="1"/>
  <c r="DC114" i="1"/>
  <c r="DD114" i="1"/>
  <c r="DE114" i="1"/>
  <c r="DC115" i="1"/>
  <c r="DD115" i="1"/>
  <c r="DE115" i="1"/>
  <c r="DC116" i="1"/>
  <c r="DD116" i="1"/>
  <c r="DE116" i="1"/>
  <c r="DC117" i="1"/>
  <c r="DD117" i="1"/>
  <c r="DE117" i="1"/>
  <c r="DC118" i="1"/>
  <c r="DD118" i="1"/>
  <c r="DE118" i="1"/>
  <c r="DC119" i="1"/>
  <c r="DD119" i="1"/>
  <c r="DE119" i="1"/>
  <c r="DC120" i="1"/>
  <c r="DD120" i="1"/>
  <c r="DE120" i="1"/>
  <c r="DC121" i="1"/>
  <c r="DD121" i="1"/>
  <c r="DE121" i="1"/>
  <c r="DC122" i="1"/>
  <c r="DD122" i="1"/>
  <c r="DE122" i="1"/>
  <c r="DC123" i="1"/>
  <c r="DD123" i="1"/>
  <c r="DE123" i="1"/>
  <c r="DC124" i="1"/>
  <c r="DD124" i="1"/>
  <c r="DE124" i="1"/>
  <c r="DC125" i="1"/>
  <c r="DD125" i="1"/>
  <c r="DE125" i="1"/>
  <c r="DC126" i="1"/>
  <c r="DD126" i="1"/>
  <c r="DE126" i="1"/>
  <c r="DC127" i="1"/>
  <c r="DD127" i="1"/>
  <c r="DE127" i="1"/>
  <c r="DC128" i="1"/>
  <c r="DD128" i="1"/>
  <c r="DE128" i="1"/>
  <c r="DC129" i="1"/>
  <c r="DD129" i="1"/>
  <c r="DE129" i="1"/>
  <c r="DC130" i="1"/>
  <c r="DD130" i="1"/>
  <c r="DE130" i="1"/>
  <c r="DC131" i="1"/>
  <c r="DD131" i="1"/>
  <c r="DE131" i="1"/>
  <c r="DC132" i="1"/>
  <c r="DD132" i="1"/>
  <c r="DE132" i="1"/>
  <c r="DC133" i="1"/>
  <c r="DD133" i="1"/>
  <c r="DE133" i="1"/>
  <c r="DC134" i="1"/>
  <c r="DD134" i="1"/>
  <c r="DE134" i="1"/>
  <c r="DC135" i="1"/>
  <c r="DD135" i="1"/>
  <c r="DE135" i="1"/>
  <c r="DC136" i="1"/>
  <c r="DD136" i="1"/>
  <c r="DE136" i="1"/>
  <c r="DE3" i="1"/>
  <c r="DD3" i="1"/>
  <c r="DC3" i="1"/>
  <c r="J52" i="2"/>
  <c r="M52" i="2"/>
  <c r="L53" i="2"/>
  <c r="I53" i="2"/>
  <c r="N55" i="2"/>
  <c r="K55" i="2"/>
  <c r="J56" i="2"/>
  <c r="M56" i="2"/>
  <c r="L57" i="2"/>
  <c r="I57" i="2"/>
  <c r="K59" i="2"/>
  <c r="N59" i="2"/>
  <c r="J60" i="2"/>
  <c r="M60" i="2"/>
  <c r="L61" i="2"/>
  <c r="I61" i="2"/>
  <c r="N63" i="2"/>
  <c r="K63" i="2"/>
  <c r="N64" i="2"/>
  <c r="J64" i="2"/>
  <c r="M64" i="2"/>
  <c r="L65" i="2"/>
  <c r="I65" i="2"/>
  <c r="K67" i="2"/>
  <c r="N67" i="2"/>
  <c r="J68" i="2"/>
  <c r="M68" i="2"/>
  <c r="L69" i="2"/>
  <c r="I69" i="2"/>
  <c r="N71" i="2"/>
  <c r="K71" i="2"/>
  <c r="J72" i="2"/>
  <c r="M72" i="2"/>
  <c r="L74" i="2"/>
  <c r="I74" i="2"/>
  <c r="K76" i="2"/>
  <c r="N76" i="2"/>
  <c r="J77" i="2"/>
  <c r="M77" i="2"/>
  <c r="L78" i="2"/>
  <c r="I78" i="2"/>
  <c r="N80" i="2"/>
  <c r="K80" i="2"/>
  <c r="J81" i="2"/>
  <c r="M81" i="2"/>
  <c r="L82" i="2"/>
  <c r="I82" i="2"/>
  <c r="K88" i="2"/>
  <c r="N88" i="2"/>
  <c r="J89" i="2"/>
  <c r="M89" i="2"/>
  <c r="L90" i="2"/>
  <c r="I90" i="2"/>
  <c r="N93" i="2"/>
  <c r="K93" i="2"/>
  <c r="J95" i="2"/>
  <c r="M95" i="2"/>
  <c r="L96" i="2"/>
  <c r="I96" i="2"/>
  <c r="N52" i="2"/>
  <c r="K52" i="2"/>
  <c r="J53" i="2"/>
  <c r="M53" i="2"/>
  <c r="I54" i="2"/>
  <c r="L54" i="2"/>
  <c r="N56" i="2"/>
  <c r="K56" i="2"/>
  <c r="M57" i="2"/>
  <c r="J57" i="2"/>
  <c r="L58" i="2"/>
  <c r="I58" i="2"/>
  <c r="N60" i="2"/>
  <c r="K60" i="2"/>
  <c r="J61" i="2"/>
  <c r="M61" i="2"/>
  <c r="I62" i="2"/>
  <c r="L62" i="2"/>
  <c r="K64" i="2"/>
  <c r="M65" i="2"/>
  <c r="J65" i="2"/>
  <c r="L66" i="2"/>
  <c r="I66" i="2"/>
  <c r="N68" i="2"/>
  <c r="K68" i="2"/>
  <c r="J69" i="2"/>
  <c r="M69" i="2"/>
  <c r="I70" i="2"/>
  <c r="L70" i="2"/>
  <c r="N72" i="2"/>
  <c r="K72" i="2"/>
  <c r="M74" i="2"/>
  <c r="J74" i="2"/>
  <c r="L75" i="2"/>
  <c r="I75" i="2"/>
  <c r="N77" i="2"/>
  <c r="K77" i="2"/>
  <c r="J78" i="2"/>
  <c r="M78" i="2"/>
  <c r="I79" i="2"/>
  <c r="L79" i="2"/>
  <c r="N81" i="2"/>
  <c r="K81" i="2"/>
  <c r="M82" i="2"/>
  <c r="J82" i="2"/>
  <c r="L87" i="2"/>
  <c r="I87" i="2"/>
  <c r="N89" i="2"/>
  <c r="K89" i="2"/>
  <c r="J90" i="2"/>
  <c r="M90" i="2"/>
  <c r="I92" i="2"/>
  <c r="L92" i="2"/>
  <c r="N95" i="2"/>
  <c r="K95" i="2"/>
  <c r="M96" i="2"/>
  <c r="J96" i="2"/>
  <c r="L98" i="2"/>
  <c r="I98" i="2"/>
  <c r="K53" i="2"/>
  <c r="N53" i="2"/>
  <c r="J54" i="2"/>
  <c r="M54" i="2"/>
  <c r="L55" i="2"/>
  <c r="I55" i="2"/>
  <c r="N57" i="2"/>
  <c r="K57" i="2"/>
  <c r="J58" i="2"/>
  <c r="M58" i="2"/>
  <c r="L59" i="2"/>
  <c r="I59" i="2"/>
  <c r="K61" i="2"/>
  <c r="N61" i="2"/>
  <c r="J62" i="2"/>
  <c r="M62" i="2"/>
  <c r="L63" i="2"/>
  <c r="I63" i="2"/>
  <c r="N65" i="2"/>
  <c r="K65" i="2"/>
  <c r="J66" i="2"/>
  <c r="M66" i="2"/>
  <c r="L67" i="2"/>
  <c r="I67" i="2"/>
  <c r="K69" i="2"/>
  <c r="N69" i="2"/>
  <c r="J70" i="2"/>
  <c r="M70" i="2"/>
  <c r="L71" i="2"/>
  <c r="I71" i="2"/>
  <c r="N74" i="2"/>
  <c r="K74" i="2"/>
  <c r="J75" i="2"/>
  <c r="M75" i="2"/>
  <c r="L76" i="2"/>
  <c r="I76" i="2"/>
  <c r="K78" i="2"/>
  <c r="N78" i="2"/>
  <c r="L80" i="2"/>
  <c r="I80" i="2"/>
  <c r="N82" i="2"/>
  <c r="K82" i="2"/>
  <c r="J87" i="2"/>
  <c r="M87" i="2"/>
  <c r="L88" i="2"/>
  <c r="I88" i="2"/>
  <c r="K90" i="2"/>
  <c r="N90" i="2"/>
  <c r="J92" i="2"/>
  <c r="M92" i="2"/>
  <c r="L93" i="2"/>
  <c r="I93" i="2"/>
  <c r="N96" i="2"/>
  <c r="K96" i="2"/>
  <c r="J98" i="2"/>
  <c r="M98" i="2"/>
  <c r="L52" i="2"/>
  <c r="I52" i="2"/>
  <c r="K54" i="2"/>
  <c r="N54" i="2"/>
  <c r="J55" i="2"/>
  <c r="M55" i="2"/>
  <c r="I56" i="2"/>
  <c r="L56" i="2"/>
  <c r="N58" i="2"/>
  <c r="K58" i="2"/>
  <c r="M59" i="2"/>
  <c r="J59" i="2"/>
  <c r="L60" i="2"/>
  <c r="I60" i="2"/>
  <c r="N62" i="2"/>
  <c r="K62" i="2"/>
  <c r="J63" i="2"/>
  <c r="M63" i="2"/>
  <c r="I64" i="2"/>
  <c r="L64" i="2"/>
  <c r="N66" i="2"/>
  <c r="K66" i="2"/>
  <c r="M67" i="2"/>
  <c r="J67" i="2"/>
  <c r="L68" i="2"/>
  <c r="I68" i="2"/>
  <c r="N70" i="2"/>
  <c r="K70" i="2"/>
  <c r="J71" i="2"/>
  <c r="M71" i="2"/>
  <c r="I72" i="2"/>
  <c r="L72" i="2"/>
  <c r="N75" i="2"/>
  <c r="K75" i="2"/>
  <c r="M76" i="2"/>
  <c r="J76" i="2"/>
  <c r="L77" i="2"/>
  <c r="I77" i="2"/>
  <c r="J80" i="2"/>
  <c r="M80" i="2"/>
  <c r="I81" i="2"/>
  <c r="L81" i="2"/>
  <c r="N87" i="2"/>
  <c r="K87" i="2"/>
  <c r="M88" i="2"/>
  <c r="J88" i="2"/>
  <c r="L89" i="2"/>
  <c r="I89" i="2"/>
  <c r="N92" i="2"/>
  <c r="K92" i="2"/>
  <c r="J93" i="2"/>
  <c r="M93" i="2"/>
  <c r="I95" i="2"/>
  <c r="L95" i="2"/>
  <c r="N98" i="2"/>
  <c r="K98" i="2"/>
  <c r="CT4" i="1"/>
  <c r="CU4" i="1"/>
  <c r="CV4" i="1"/>
  <c r="CT5" i="1"/>
  <c r="CU5" i="1"/>
  <c r="CV5" i="1"/>
  <c r="CT6" i="1"/>
  <c r="CU6" i="1"/>
  <c r="CV6" i="1"/>
  <c r="CT7" i="1"/>
  <c r="CU7" i="1"/>
  <c r="CV7" i="1"/>
  <c r="CT8" i="1"/>
  <c r="CU8" i="1"/>
  <c r="CV8" i="1"/>
  <c r="CT9" i="1"/>
  <c r="CU9" i="1"/>
  <c r="CV9" i="1"/>
  <c r="CT10" i="1"/>
  <c r="CU10" i="1"/>
  <c r="CV10" i="1"/>
  <c r="CT11" i="1"/>
  <c r="CU11" i="1"/>
  <c r="CV11" i="1"/>
  <c r="CT12" i="1"/>
  <c r="CU12" i="1"/>
  <c r="CV12" i="1"/>
  <c r="CT13" i="1"/>
  <c r="CU13" i="1"/>
  <c r="CV13" i="1"/>
  <c r="CT14" i="1"/>
  <c r="CU14" i="1"/>
  <c r="CV14" i="1"/>
  <c r="CT15" i="1"/>
  <c r="CU15" i="1"/>
  <c r="CV15" i="1"/>
  <c r="CT16" i="1"/>
  <c r="CU16" i="1"/>
  <c r="CV16" i="1"/>
  <c r="CT17" i="1"/>
  <c r="CU17" i="1"/>
  <c r="CV17" i="1"/>
  <c r="CT18" i="1"/>
  <c r="CU18" i="1"/>
  <c r="CV18" i="1"/>
  <c r="CT19" i="1"/>
  <c r="CU19" i="1"/>
  <c r="CV19" i="1"/>
  <c r="CT20" i="1"/>
  <c r="CU20" i="1"/>
  <c r="CV20" i="1"/>
  <c r="CT21" i="1"/>
  <c r="CU21" i="1"/>
  <c r="CV21" i="1"/>
  <c r="CT22" i="1"/>
  <c r="CU22" i="1"/>
  <c r="CV22" i="1"/>
  <c r="CT23" i="1"/>
  <c r="CU23" i="1"/>
  <c r="CV23" i="1"/>
  <c r="CT24" i="1"/>
  <c r="CU24" i="1"/>
  <c r="CV24" i="1"/>
  <c r="CT25" i="1"/>
  <c r="CU25" i="1"/>
  <c r="CV25" i="1"/>
  <c r="CT26" i="1"/>
  <c r="CU26" i="1"/>
  <c r="CV26" i="1"/>
  <c r="CT27" i="1"/>
  <c r="CU27" i="1"/>
  <c r="CV27" i="1"/>
  <c r="CT28" i="1"/>
  <c r="CU28" i="1"/>
  <c r="CV28" i="1"/>
  <c r="CT29" i="1"/>
  <c r="CU29" i="1"/>
  <c r="CV29" i="1"/>
  <c r="CT30" i="1"/>
  <c r="CU30" i="1"/>
  <c r="CV30" i="1"/>
  <c r="CT31" i="1"/>
  <c r="CU31" i="1"/>
  <c r="CV31" i="1"/>
  <c r="CT32" i="1"/>
  <c r="CU32" i="1"/>
  <c r="CV32" i="1"/>
  <c r="CT33" i="1"/>
  <c r="CU33" i="1"/>
  <c r="CV33" i="1"/>
  <c r="CT34" i="1"/>
  <c r="CU34" i="1"/>
  <c r="CV34" i="1"/>
  <c r="CT35" i="1"/>
  <c r="CU35" i="1"/>
  <c r="CV35" i="1"/>
  <c r="CT36" i="1"/>
  <c r="CU36" i="1"/>
  <c r="CV36" i="1"/>
  <c r="CT37" i="1"/>
  <c r="CU37" i="1"/>
  <c r="CV37" i="1"/>
  <c r="CT38" i="1"/>
  <c r="CU38" i="1"/>
  <c r="CV38" i="1"/>
  <c r="CT39" i="1"/>
  <c r="CU39" i="1"/>
  <c r="CV39" i="1"/>
  <c r="CT40" i="1"/>
  <c r="CU40" i="1"/>
  <c r="CV40" i="1"/>
  <c r="CT41" i="1"/>
  <c r="CU41" i="1"/>
  <c r="CV41" i="1"/>
  <c r="CT42" i="1"/>
  <c r="CU42" i="1"/>
  <c r="CV42" i="1"/>
  <c r="CT43" i="1"/>
  <c r="CU43" i="1"/>
  <c r="CV43" i="1"/>
  <c r="CT44" i="1"/>
  <c r="CU44" i="1"/>
  <c r="CV44" i="1"/>
  <c r="CT45" i="1"/>
  <c r="CU45" i="1"/>
  <c r="CV45" i="1"/>
  <c r="CT46" i="1"/>
  <c r="CU46" i="1"/>
  <c r="CV46" i="1"/>
  <c r="CT47" i="1"/>
  <c r="CU47" i="1"/>
  <c r="CV47" i="1"/>
  <c r="CT48" i="1"/>
  <c r="CU48" i="1"/>
  <c r="CV48" i="1"/>
  <c r="CT49" i="1"/>
  <c r="CU49" i="1"/>
  <c r="CV49" i="1"/>
  <c r="CT50" i="1"/>
  <c r="CU50" i="1"/>
  <c r="CV50" i="1"/>
  <c r="CT51" i="1"/>
  <c r="CU51" i="1"/>
  <c r="CV51" i="1"/>
  <c r="CT52" i="1"/>
  <c r="CU52" i="1"/>
  <c r="CV52" i="1"/>
  <c r="CT53" i="1"/>
  <c r="CU53" i="1"/>
  <c r="CV53" i="1"/>
  <c r="CT54" i="1"/>
  <c r="CU54" i="1"/>
  <c r="CV54" i="1"/>
  <c r="CT55" i="1"/>
  <c r="CU55" i="1"/>
  <c r="CV55" i="1"/>
  <c r="CT56" i="1"/>
  <c r="CU56" i="1"/>
  <c r="CV56" i="1"/>
  <c r="CT57" i="1"/>
  <c r="CU57" i="1"/>
  <c r="CV57" i="1"/>
  <c r="CT58" i="1"/>
  <c r="CU58" i="1"/>
  <c r="CV58" i="1"/>
  <c r="CT59" i="1"/>
  <c r="CU59" i="1"/>
  <c r="CV59" i="1"/>
  <c r="CT60" i="1"/>
  <c r="CU60" i="1"/>
  <c r="CV60" i="1"/>
  <c r="CT61" i="1"/>
  <c r="CU61" i="1"/>
  <c r="CV61" i="1"/>
  <c r="CT62" i="1"/>
  <c r="CU62" i="1"/>
  <c r="CV62" i="1"/>
  <c r="CT63" i="1"/>
  <c r="CU63" i="1"/>
  <c r="CV63" i="1"/>
  <c r="CT64" i="1"/>
  <c r="CU64" i="1"/>
  <c r="CV64" i="1"/>
  <c r="CT65" i="1"/>
  <c r="CU65" i="1"/>
  <c r="CV65" i="1"/>
  <c r="CT66" i="1"/>
  <c r="CU66" i="1"/>
  <c r="CV66" i="1"/>
  <c r="CT67" i="1"/>
  <c r="CU67" i="1"/>
  <c r="CV67" i="1"/>
  <c r="CT68" i="1"/>
  <c r="CU68" i="1"/>
  <c r="CV68" i="1"/>
  <c r="CT69" i="1"/>
  <c r="CU69" i="1"/>
  <c r="CV69" i="1"/>
  <c r="CT70" i="1"/>
  <c r="CU70" i="1"/>
  <c r="CV70" i="1"/>
  <c r="CT71" i="1"/>
  <c r="CU71" i="1"/>
  <c r="CV71" i="1"/>
  <c r="CT72" i="1"/>
  <c r="CU72" i="1"/>
  <c r="CV72" i="1"/>
  <c r="CT73" i="1"/>
  <c r="CU73" i="1"/>
  <c r="CV73" i="1"/>
  <c r="CT74" i="1"/>
  <c r="CU74" i="1"/>
  <c r="CV74" i="1"/>
  <c r="CT75" i="1"/>
  <c r="CU75" i="1"/>
  <c r="CV75" i="1"/>
  <c r="CT76" i="1"/>
  <c r="CU76" i="1"/>
  <c r="CV76" i="1"/>
  <c r="CT77" i="1"/>
  <c r="CU77" i="1"/>
  <c r="CV77" i="1"/>
  <c r="CT78" i="1"/>
  <c r="CU78" i="1"/>
  <c r="CV78" i="1"/>
  <c r="CT79" i="1"/>
  <c r="CU79" i="1"/>
  <c r="CV79" i="1"/>
  <c r="CT80" i="1"/>
  <c r="CU80" i="1"/>
  <c r="CV80" i="1"/>
  <c r="CT81" i="1"/>
  <c r="CU81" i="1"/>
  <c r="CV81" i="1"/>
  <c r="CT82" i="1"/>
  <c r="CU82" i="1"/>
  <c r="CV82" i="1"/>
  <c r="CT83" i="1"/>
  <c r="CU83" i="1"/>
  <c r="CV83" i="1"/>
  <c r="CT84" i="1"/>
  <c r="CU84" i="1"/>
  <c r="CV84" i="1"/>
  <c r="CT85" i="1"/>
  <c r="CU85" i="1"/>
  <c r="CV85" i="1"/>
  <c r="CT86" i="1"/>
  <c r="CU86" i="1"/>
  <c r="CV86" i="1"/>
  <c r="CT87" i="1"/>
  <c r="CU87" i="1"/>
  <c r="CV87" i="1"/>
  <c r="CT88" i="1"/>
  <c r="CU88" i="1"/>
  <c r="CV88" i="1"/>
  <c r="CT89" i="1"/>
  <c r="CU89" i="1"/>
  <c r="CV89" i="1"/>
  <c r="CT90" i="1"/>
  <c r="CU90" i="1"/>
  <c r="CV90" i="1"/>
  <c r="CT91" i="1"/>
  <c r="CU91" i="1"/>
  <c r="CV91" i="1"/>
  <c r="CT92" i="1"/>
  <c r="CU92" i="1"/>
  <c r="CV92" i="1"/>
  <c r="CT93" i="1"/>
  <c r="CU93" i="1"/>
  <c r="CV93" i="1"/>
  <c r="CT94" i="1"/>
  <c r="CU94" i="1"/>
  <c r="CV94" i="1"/>
  <c r="CT95" i="1"/>
  <c r="CU95" i="1"/>
  <c r="CV95" i="1"/>
  <c r="CT96" i="1"/>
  <c r="CU96" i="1"/>
  <c r="CV96" i="1"/>
  <c r="CT97" i="1"/>
  <c r="CU97" i="1"/>
  <c r="CV97" i="1"/>
  <c r="CT98" i="1"/>
  <c r="CU98" i="1"/>
  <c r="CV98" i="1"/>
  <c r="CT99" i="1"/>
  <c r="CU99" i="1"/>
  <c r="CV99" i="1"/>
  <c r="CT100" i="1"/>
  <c r="CU100" i="1"/>
  <c r="CV100" i="1"/>
  <c r="CT101" i="1"/>
  <c r="CU101" i="1"/>
  <c r="CV101" i="1"/>
  <c r="CT102" i="1"/>
  <c r="CU102" i="1"/>
  <c r="CV102" i="1"/>
  <c r="CT103" i="1"/>
  <c r="CU103" i="1"/>
  <c r="CV103" i="1"/>
  <c r="CT104" i="1"/>
  <c r="CU104" i="1"/>
  <c r="CV104" i="1"/>
  <c r="CT105" i="1"/>
  <c r="CU105" i="1"/>
  <c r="CV105" i="1"/>
  <c r="CT106" i="1"/>
  <c r="CU106" i="1"/>
  <c r="CV106" i="1"/>
  <c r="CT107" i="1"/>
  <c r="CU107" i="1"/>
  <c r="CV107" i="1"/>
  <c r="CT108" i="1"/>
  <c r="CU108" i="1"/>
  <c r="CV108" i="1"/>
  <c r="CT109" i="1"/>
  <c r="CU109" i="1"/>
  <c r="CV109" i="1"/>
  <c r="CT110" i="1"/>
  <c r="CU110" i="1"/>
  <c r="CV110" i="1"/>
  <c r="CT111" i="1"/>
  <c r="CU111" i="1"/>
  <c r="CV111" i="1"/>
  <c r="CT112" i="1"/>
  <c r="CU112" i="1"/>
  <c r="CV112" i="1"/>
  <c r="CT113" i="1"/>
  <c r="CU113" i="1"/>
  <c r="CV113" i="1"/>
  <c r="CT114" i="1"/>
  <c r="CU114" i="1"/>
  <c r="CV114" i="1"/>
  <c r="CT115" i="1"/>
  <c r="CU115" i="1"/>
  <c r="CV115" i="1"/>
  <c r="CT116" i="1"/>
  <c r="CU116" i="1"/>
  <c r="CV116" i="1"/>
  <c r="CT117" i="1"/>
  <c r="CU117" i="1"/>
  <c r="CV117" i="1"/>
  <c r="CT118" i="1"/>
  <c r="CU118" i="1"/>
  <c r="CV118" i="1"/>
  <c r="CT119" i="1"/>
  <c r="CU119" i="1"/>
  <c r="CV119" i="1"/>
  <c r="CT120" i="1"/>
  <c r="CU120" i="1"/>
  <c r="CV120" i="1"/>
  <c r="CT121" i="1"/>
  <c r="CU121" i="1"/>
  <c r="CV121" i="1"/>
  <c r="CT122" i="1"/>
  <c r="CU122" i="1"/>
  <c r="CV122" i="1"/>
  <c r="CT123" i="1"/>
  <c r="CU123" i="1"/>
  <c r="CV123" i="1"/>
  <c r="CT124" i="1"/>
  <c r="CU124" i="1"/>
  <c r="CV124" i="1"/>
  <c r="CT125" i="1"/>
  <c r="CU125" i="1"/>
  <c r="CV125" i="1"/>
  <c r="CT126" i="1"/>
  <c r="CU126" i="1"/>
  <c r="CV126" i="1"/>
  <c r="CT127" i="1"/>
  <c r="CU127" i="1"/>
  <c r="CV127" i="1"/>
  <c r="CT128" i="1"/>
  <c r="CU128" i="1"/>
  <c r="CV128" i="1"/>
  <c r="CT129" i="1"/>
  <c r="CU129" i="1"/>
  <c r="CV129" i="1"/>
  <c r="CT130" i="1"/>
  <c r="CU130" i="1"/>
  <c r="CV130" i="1"/>
  <c r="CT131" i="1"/>
  <c r="CU131" i="1"/>
  <c r="CV131" i="1"/>
  <c r="CT132" i="1"/>
  <c r="CU132" i="1"/>
  <c r="CV132" i="1"/>
  <c r="CT133" i="1"/>
  <c r="CU133" i="1"/>
  <c r="CV133" i="1"/>
  <c r="CT134" i="1"/>
  <c r="CU134" i="1"/>
  <c r="CV134" i="1"/>
  <c r="CT135" i="1"/>
  <c r="CU135" i="1"/>
  <c r="CV135" i="1"/>
  <c r="CT136" i="1"/>
  <c r="CU136" i="1"/>
  <c r="CV136" i="1"/>
  <c r="CT137" i="1"/>
  <c r="CU137" i="1"/>
  <c r="CV137" i="1"/>
  <c r="CV3" i="1"/>
  <c r="CU3" i="1"/>
  <c r="CT3" i="1"/>
  <c r="CN4" i="1"/>
  <c r="CO4" i="1"/>
  <c r="CP4" i="1"/>
  <c r="CN5" i="1"/>
  <c r="CO5" i="1"/>
  <c r="CP5" i="1"/>
  <c r="CN6" i="1"/>
  <c r="CO6" i="1"/>
  <c r="CP6" i="1"/>
  <c r="CN7" i="1"/>
  <c r="CO7" i="1"/>
  <c r="CP7" i="1"/>
  <c r="CN8" i="1"/>
  <c r="CO8" i="1"/>
  <c r="CP8" i="1"/>
  <c r="CN9" i="1"/>
  <c r="CO9" i="1"/>
  <c r="CP9" i="1"/>
  <c r="CN10" i="1"/>
  <c r="CO10" i="1"/>
  <c r="CP10" i="1"/>
  <c r="CN11" i="1"/>
  <c r="CO11" i="1"/>
  <c r="CP11" i="1"/>
  <c r="CN12" i="1"/>
  <c r="CO12" i="1"/>
  <c r="CP12" i="1"/>
  <c r="CN13" i="1"/>
  <c r="CO13" i="1"/>
  <c r="CP13" i="1"/>
  <c r="CN14" i="1"/>
  <c r="CO14" i="1"/>
  <c r="CP14" i="1"/>
  <c r="CN15" i="1"/>
  <c r="CO15" i="1"/>
  <c r="CP15" i="1"/>
  <c r="CN16" i="1"/>
  <c r="CO16" i="1"/>
  <c r="CP16" i="1"/>
  <c r="CN17" i="1"/>
  <c r="CO17" i="1"/>
  <c r="CP17" i="1"/>
  <c r="CN18" i="1"/>
  <c r="CO18" i="1"/>
  <c r="CP18" i="1"/>
  <c r="CN19" i="1"/>
  <c r="CO19" i="1"/>
  <c r="CP19" i="1"/>
  <c r="CN20" i="1"/>
  <c r="CO20" i="1"/>
  <c r="CP20" i="1"/>
  <c r="CN21" i="1"/>
  <c r="CO21" i="1"/>
  <c r="CP21" i="1"/>
  <c r="CN22" i="1"/>
  <c r="CO22" i="1"/>
  <c r="CP22" i="1"/>
  <c r="CN23" i="1"/>
  <c r="CO23" i="1"/>
  <c r="CP23" i="1"/>
  <c r="CN24" i="1"/>
  <c r="CO24" i="1"/>
  <c r="CP24" i="1"/>
  <c r="CN25" i="1"/>
  <c r="CO25" i="1"/>
  <c r="CP25" i="1"/>
  <c r="CN26" i="1"/>
  <c r="CO26" i="1"/>
  <c r="CP26" i="1"/>
  <c r="CN27" i="1"/>
  <c r="CO27" i="1"/>
  <c r="CP27" i="1"/>
  <c r="CN28" i="1"/>
  <c r="CO28" i="1"/>
  <c r="CP28" i="1"/>
  <c r="CN29" i="1"/>
  <c r="CO29" i="1"/>
  <c r="CP29" i="1"/>
  <c r="CN30" i="1"/>
  <c r="CO30" i="1"/>
  <c r="CP30" i="1"/>
  <c r="CN31" i="1"/>
  <c r="CO31" i="1"/>
  <c r="CP31" i="1"/>
  <c r="CN32" i="1"/>
  <c r="CO32" i="1"/>
  <c r="CP32" i="1"/>
  <c r="CN33" i="1"/>
  <c r="CO33" i="1"/>
  <c r="CP33" i="1"/>
  <c r="CN34" i="1"/>
  <c r="CO34" i="1"/>
  <c r="CP34" i="1"/>
  <c r="CN35" i="1"/>
  <c r="CO35" i="1"/>
  <c r="CP35" i="1"/>
  <c r="CN36" i="1"/>
  <c r="CO36" i="1"/>
  <c r="CP36" i="1"/>
  <c r="CN37" i="1"/>
  <c r="CO37" i="1"/>
  <c r="CP37" i="1"/>
  <c r="CN38" i="1"/>
  <c r="CO38" i="1"/>
  <c r="CP38" i="1"/>
  <c r="CN39" i="1"/>
  <c r="CO39" i="1"/>
  <c r="CP39" i="1"/>
  <c r="CN40" i="1"/>
  <c r="CO40" i="1"/>
  <c r="CP40" i="1"/>
  <c r="CN41" i="1"/>
  <c r="CO41" i="1"/>
  <c r="CP41" i="1"/>
  <c r="CN42" i="1"/>
  <c r="CO42" i="1"/>
  <c r="CP42" i="1"/>
  <c r="CN43" i="1"/>
  <c r="CO43" i="1"/>
  <c r="CP43" i="1"/>
  <c r="CN44" i="1"/>
  <c r="CO44" i="1"/>
  <c r="CP44" i="1"/>
  <c r="CN45" i="1"/>
  <c r="CO45" i="1"/>
  <c r="CP45" i="1"/>
  <c r="CN46" i="1"/>
  <c r="CO46" i="1"/>
  <c r="CP46" i="1"/>
  <c r="CN47" i="1"/>
  <c r="CO47" i="1"/>
  <c r="CP47" i="1"/>
  <c r="CN48" i="1"/>
  <c r="CO48" i="1"/>
  <c r="CP48" i="1"/>
  <c r="CN49" i="1"/>
  <c r="CO49" i="1"/>
  <c r="CP49" i="1"/>
  <c r="CN50" i="1"/>
  <c r="CO50" i="1"/>
  <c r="CP50" i="1"/>
  <c r="CN51" i="1"/>
  <c r="CO51" i="1"/>
  <c r="CP51" i="1"/>
  <c r="CN52" i="1"/>
  <c r="CO52" i="1"/>
  <c r="CP52" i="1"/>
  <c r="CN53" i="1"/>
  <c r="CO53" i="1"/>
  <c r="CP53" i="1"/>
  <c r="CN54" i="1"/>
  <c r="CO54" i="1"/>
  <c r="CP54" i="1"/>
  <c r="CN55" i="1"/>
  <c r="CO55" i="1"/>
  <c r="CP55" i="1"/>
  <c r="CN56" i="1"/>
  <c r="CO56" i="1"/>
  <c r="CP56" i="1"/>
  <c r="CN57" i="1"/>
  <c r="CO57" i="1"/>
  <c r="CP57" i="1"/>
  <c r="CN58" i="1"/>
  <c r="CO58" i="1"/>
  <c r="CP58" i="1"/>
  <c r="CN59" i="1"/>
  <c r="CO59" i="1"/>
  <c r="CP59" i="1"/>
  <c r="CN60" i="1"/>
  <c r="CO60" i="1"/>
  <c r="CP60" i="1"/>
  <c r="CN61" i="1"/>
  <c r="CO61" i="1"/>
  <c r="CP61" i="1"/>
  <c r="CN62" i="1"/>
  <c r="CO62" i="1"/>
  <c r="CP62" i="1"/>
  <c r="CN63" i="1"/>
  <c r="CO63" i="1"/>
  <c r="CP63" i="1"/>
  <c r="CN64" i="1"/>
  <c r="CO64" i="1"/>
  <c r="CP64" i="1"/>
  <c r="CN65" i="1"/>
  <c r="CO65" i="1"/>
  <c r="CP65" i="1"/>
  <c r="CN66" i="1"/>
  <c r="CO66" i="1"/>
  <c r="CP66" i="1"/>
  <c r="CN67" i="1"/>
  <c r="CO67" i="1"/>
  <c r="CP67" i="1"/>
  <c r="CN68" i="1"/>
  <c r="CO68" i="1"/>
  <c r="CP68" i="1"/>
  <c r="CN69" i="1"/>
  <c r="CO69" i="1"/>
  <c r="CP69" i="1"/>
  <c r="CN70" i="1"/>
  <c r="CO70" i="1"/>
  <c r="CP70" i="1"/>
  <c r="CN71" i="1"/>
  <c r="CO71" i="1"/>
  <c r="CP71" i="1"/>
  <c r="CN72" i="1"/>
  <c r="CO72" i="1"/>
  <c r="CP72" i="1"/>
  <c r="CN73" i="1"/>
  <c r="CO73" i="1"/>
  <c r="CP73" i="1"/>
  <c r="CN74" i="1"/>
  <c r="CO74" i="1"/>
  <c r="CP74" i="1"/>
  <c r="CN75" i="1"/>
  <c r="CO75" i="1"/>
  <c r="CP75" i="1"/>
  <c r="CN76" i="1"/>
  <c r="CO76" i="1"/>
  <c r="CP76" i="1"/>
  <c r="CN77" i="1"/>
  <c r="CO77" i="1"/>
  <c r="CP77" i="1"/>
  <c r="CN78" i="1"/>
  <c r="CO78" i="1"/>
  <c r="CP78" i="1"/>
  <c r="CN79" i="1"/>
  <c r="CO79" i="1"/>
  <c r="CP79" i="1"/>
  <c r="CN80" i="1"/>
  <c r="CO80" i="1"/>
  <c r="CP80" i="1"/>
  <c r="CN81" i="1"/>
  <c r="CO81" i="1"/>
  <c r="CP81" i="1"/>
  <c r="CN82" i="1"/>
  <c r="CO82" i="1"/>
  <c r="CP82" i="1"/>
  <c r="CN83" i="1"/>
  <c r="CO83" i="1"/>
  <c r="CP83" i="1"/>
  <c r="CN84" i="1"/>
  <c r="CO84" i="1"/>
  <c r="CP84" i="1"/>
  <c r="CN85" i="1"/>
  <c r="CO85" i="1"/>
  <c r="CP85" i="1"/>
  <c r="CN86" i="1"/>
  <c r="CO86" i="1"/>
  <c r="CP86" i="1"/>
  <c r="CN87" i="1"/>
  <c r="CO87" i="1"/>
  <c r="CP87" i="1"/>
  <c r="CN88" i="1"/>
  <c r="CO88" i="1"/>
  <c r="CP88" i="1"/>
  <c r="CN89" i="1"/>
  <c r="CO89" i="1"/>
  <c r="CP89" i="1"/>
  <c r="CN90" i="1"/>
  <c r="CO90" i="1"/>
  <c r="CP90" i="1"/>
  <c r="CN91" i="1"/>
  <c r="CO91" i="1"/>
  <c r="CP91" i="1"/>
  <c r="CN92" i="1"/>
  <c r="CO92" i="1"/>
  <c r="CP92" i="1"/>
  <c r="CN93" i="1"/>
  <c r="CO93" i="1"/>
  <c r="CP93" i="1"/>
  <c r="CN94" i="1"/>
  <c r="CO94" i="1"/>
  <c r="CP94" i="1"/>
  <c r="CN95" i="1"/>
  <c r="CO95" i="1"/>
  <c r="CP95" i="1"/>
  <c r="CN96" i="1"/>
  <c r="CO96" i="1"/>
  <c r="CP96" i="1"/>
  <c r="CN97" i="1"/>
  <c r="CO97" i="1"/>
  <c r="CP97" i="1"/>
  <c r="CN98" i="1"/>
  <c r="CO98" i="1"/>
  <c r="CP98" i="1"/>
  <c r="CN99" i="1"/>
  <c r="CO99" i="1"/>
  <c r="CP99" i="1"/>
  <c r="CN100" i="1"/>
  <c r="CO100" i="1"/>
  <c r="CP100" i="1"/>
  <c r="CN101" i="1"/>
  <c r="CO101" i="1"/>
  <c r="CP101" i="1"/>
  <c r="CN102" i="1"/>
  <c r="CO102" i="1"/>
  <c r="CP102" i="1"/>
  <c r="CN103" i="1"/>
  <c r="CO103" i="1"/>
  <c r="CP103" i="1"/>
  <c r="CN104" i="1"/>
  <c r="CO104" i="1"/>
  <c r="CP104" i="1"/>
  <c r="CN105" i="1"/>
  <c r="CO105" i="1"/>
  <c r="CP105" i="1"/>
  <c r="CN106" i="1"/>
  <c r="CO106" i="1"/>
  <c r="CP106" i="1"/>
  <c r="CN107" i="1"/>
  <c r="CO107" i="1"/>
  <c r="CP107" i="1"/>
  <c r="CN108" i="1"/>
  <c r="CO108" i="1"/>
  <c r="CP108" i="1"/>
  <c r="CN109" i="1"/>
  <c r="CO109" i="1"/>
  <c r="CP109" i="1"/>
  <c r="CN110" i="1"/>
  <c r="CO110" i="1"/>
  <c r="CP110" i="1"/>
  <c r="CN111" i="1"/>
  <c r="CO111" i="1"/>
  <c r="CP111" i="1"/>
  <c r="CN112" i="1"/>
  <c r="CO112" i="1"/>
  <c r="CP112" i="1"/>
  <c r="CN113" i="1"/>
  <c r="CO113" i="1"/>
  <c r="CP113" i="1"/>
  <c r="CN114" i="1"/>
  <c r="CO114" i="1"/>
  <c r="CP114" i="1"/>
  <c r="CN115" i="1"/>
  <c r="CO115" i="1"/>
  <c r="CP115" i="1"/>
  <c r="CN116" i="1"/>
  <c r="CO116" i="1"/>
  <c r="CP116" i="1"/>
  <c r="CN117" i="1"/>
  <c r="CO117" i="1"/>
  <c r="CP117" i="1"/>
  <c r="CN118" i="1"/>
  <c r="CO118" i="1"/>
  <c r="CP118" i="1"/>
  <c r="CN119" i="1"/>
  <c r="CO119" i="1"/>
  <c r="CP119" i="1"/>
  <c r="CN120" i="1"/>
  <c r="CO120" i="1"/>
  <c r="CP120" i="1"/>
  <c r="CN121" i="1"/>
  <c r="CO121" i="1"/>
  <c r="CP121" i="1"/>
  <c r="CN122" i="1"/>
  <c r="CO122" i="1"/>
  <c r="CP122" i="1"/>
  <c r="CN123" i="1"/>
  <c r="CO123" i="1"/>
  <c r="CP123" i="1"/>
  <c r="CN124" i="1"/>
  <c r="CO124" i="1"/>
  <c r="CP124" i="1"/>
  <c r="CN125" i="1"/>
  <c r="CO125" i="1"/>
  <c r="CP125" i="1"/>
  <c r="CN126" i="1"/>
  <c r="CO126" i="1"/>
  <c r="CP126" i="1"/>
  <c r="CN127" i="1"/>
  <c r="CO127" i="1"/>
  <c r="CP127" i="1"/>
  <c r="CN128" i="1"/>
  <c r="CO128" i="1"/>
  <c r="CP128" i="1"/>
  <c r="CN129" i="1"/>
  <c r="CO129" i="1"/>
  <c r="CP129" i="1"/>
  <c r="CN130" i="1"/>
  <c r="CO130" i="1"/>
  <c r="CP130" i="1"/>
  <c r="CN131" i="1"/>
  <c r="CO131" i="1"/>
  <c r="CP131" i="1"/>
  <c r="CN132" i="1"/>
  <c r="CO132" i="1"/>
  <c r="CP132" i="1"/>
  <c r="CN133" i="1"/>
  <c r="CO133" i="1"/>
  <c r="CP133" i="1"/>
  <c r="CN134" i="1"/>
  <c r="CO134" i="1"/>
  <c r="CP134" i="1"/>
  <c r="CN135" i="1"/>
  <c r="CO135" i="1"/>
  <c r="CP135" i="1"/>
  <c r="CN136" i="1"/>
  <c r="CO136" i="1"/>
  <c r="CP136" i="1"/>
  <c r="CN137" i="1"/>
  <c r="CO137" i="1"/>
  <c r="CP137" i="1"/>
  <c r="CP3" i="1"/>
  <c r="CO3" i="1"/>
  <c r="CN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M3" i="1"/>
  <c r="CL3" i="1"/>
  <c r="CK3" i="1"/>
  <c r="CH4" i="1"/>
  <c r="CI4" i="1"/>
  <c r="CJ4" i="1"/>
  <c r="CH5" i="1"/>
  <c r="CI5" i="1"/>
  <c r="CJ5" i="1"/>
  <c r="CH6" i="1"/>
  <c r="CI6" i="1"/>
  <c r="CJ6" i="1"/>
  <c r="CH7" i="1"/>
  <c r="CI7" i="1"/>
  <c r="CJ7" i="1"/>
  <c r="CH8" i="1"/>
  <c r="CI8" i="1"/>
  <c r="CJ8" i="1"/>
  <c r="CH9" i="1"/>
  <c r="CI9" i="1"/>
  <c r="CJ9" i="1"/>
  <c r="CH10" i="1"/>
  <c r="CI10" i="1"/>
  <c r="CJ10" i="1"/>
  <c r="CH11" i="1"/>
  <c r="CI11" i="1"/>
  <c r="CJ11" i="1"/>
  <c r="CH12" i="1"/>
  <c r="CI12" i="1"/>
  <c r="CJ12" i="1"/>
  <c r="CH13" i="1"/>
  <c r="CI13" i="1"/>
  <c r="CJ13" i="1"/>
  <c r="CH14" i="1"/>
  <c r="CI14" i="1"/>
  <c r="CJ14" i="1"/>
  <c r="CH15" i="1"/>
  <c r="CI15" i="1"/>
  <c r="CJ15" i="1"/>
  <c r="CH16" i="1"/>
  <c r="CI16" i="1"/>
  <c r="CJ16" i="1"/>
  <c r="CH17" i="1"/>
  <c r="CI17" i="1"/>
  <c r="CJ17" i="1"/>
  <c r="CH18" i="1"/>
  <c r="CI18" i="1"/>
  <c r="CJ18" i="1"/>
  <c r="CH19" i="1"/>
  <c r="CI19" i="1"/>
  <c r="CJ19" i="1"/>
  <c r="CH20" i="1"/>
  <c r="CI20" i="1"/>
  <c r="CJ20" i="1"/>
  <c r="CH21" i="1"/>
  <c r="CI21" i="1"/>
  <c r="CJ21" i="1"/>
  <c r="CH22" i="1"/>
  <c r="CI22" i="1"/>
  <c r="CJ22" i="1"/>
  <c r="CH23" i="1"/>
  <c r="CI23" i="1"/>
  <c r="CJ23" i="1"/>
  <c r="CH24" i="1"/>
  <c r="CI24" i="1"/>
  <c r="CJ24" i="1"/>
  <c r="CH25" i="1"/>
  <c r="CI25" i="1"/>
  <c r="CJ25" i="1"/>
  <c r="CH26" i="1"/>
  <c r="CI26" i="1"/>
  <c r="CJ26" i="1"/>
  <c r="CH27" i="1"/>
  <c r="CI27" i="1"/>
  <c r="CJ27" i="1"/>
  <c r="CH28" i="1"/>
  <c r="CI28" i="1"/>
  <c r="CJ28" i="1"/>
  <c r="CH29" i="1"/>
  <c r="CI29" i="1"/>
  <c r="CJ29" i="1"/>
  <c r="CH30" i="1"/>
  <c r="CI30" i="1"/>
  <c r="CJ30" i="1"/>
  <c r="CH31" i="1"/>
  <c r="CI31" i="1"/>
  <c r="CJ31" i="1"/>
  <c r="CH32" i="1"/>
  <c r="CI32" i="1"/>
  <c r="CJ32" i="1"/>
  <c r="CH33" i="1"/>
  <c r="CI33" i="1"/>
  <c r="CJ33" i="1"/>
  <c r="CH34" i="1"/>
  <c r="CI34" i="1"/>
  <c r="CJ34" i="1"/>
  <c r="CH35" i="1"/>
  <c r="CI35" i="1"/>
  <c r="CJ35" i="1"/>
  <c r="CH36" i="1"/>
  <c r="CI36" i="1"/>
  <c r="CJ36" i="1"/>
  <c r="CH37" i="1"/>
  <c r="CI37" i="1"/>
  <c r="CJ37" i="1"/>
  <c r="CH38" i="1"/>
  <c r="CI38" i="1"/>
  <c r="CJ38" i="1"/>
  <c r="CH39" i="1"/>
  <c r="CI39" i="1"/>
  <c r="CJ39" i="1"/>
  <c r="CH40" i="1"/>
  <c r="CI40" i="1"/>
  <c r="CJ40" i="1"/>
  <c r="CH41" i="1"/>
  <c r="CI41" i="1"/>
  <c r="CJ41" i="1"/>
  <c r="CH42" i="1"/>
  <c r="CI42" i="1"/>
  <c r="CJ42" i="1"/>
  <c r="CH43" i="1"/>
  <c r="CI43" i="1"/>
  <c r="CJ43" i="1"/>
  <c r="CH44" i="1"/>
  <c r="CI44" i="1"/>
  <c r="CJ44" i="1"/>
  <c r="CH45" i="1"/>
  <c r="CI45" i="1"/>
  <c r="CJ45" i="1"/>
  <c r="CH46" i="1"/>
  <c r="CI46" i="1"/>
  <c r="CJ46" i="1"/>
  <c r="CH47" i="1"/>
  <c r="CI47" i="1"/>
  <c r="CJ47" i="1"/>
  <c r="CH48" i="1"/>
  <c r="CI48" i="1"/>
  <c r="CJ48" i="1"/>
  <c r="CH49" i="1"/>
  <c r="CI49" i="1"/>
  <c r="CJ49" i="1"/>
  <c r="CH50" i="1"/>
  <c r="CI50" i="1"/>
  <c r="CJ50" i="1"/>
  <c r="CH51" i="1"/>
  <c r="CI51" i="1"/>
  <c r="CJ51" i="1"/>
  <c r="CH52" i="1"/>
  <c r="CI52" i="1"/>
  <c r="CJ52" i="1"/>
  <c r="CH53" i="1"/>
  <c r="CI53" i="1"/>
  <c r="CJ53" i="1"/>
  <c r="CH54" i="1"/>
  <c r="CI54" i="1"/>
  <c r="CJ54" i="1"/>
  <c r="CH55" i="1"/>
  <c r="CI55" i="1"/>
  <c r="CJ55" i="1"/>
  <c r="CH56" i="1"/>
  <c r="CI56" i="1"/>
  <c r="CJ56" i="1"/>
  <c r="CH57" i="1"/>
  <c r="CI57" i="1"/>
  <c r="CJ57" i="1"/>
  <c r="CH58" i="1"/>
  <c r="CI58" i="1"/>
  <c r="CJ58" i="1"/>
  <c r="CH59" i="1"/>
  <c r="CI59" i="1"/>
  <c r="CJ59" i="1"/>
  <c r="CH60" i="1"/>
  <c r="CI60" i="1"/>
  <c r="CJ60" i="1"/>
  <c r="CH61" i="1"/>
  <c r="CI61" i="1"/>
  <c r="CJ61" i="1"/>
  <c r="CH62" i="1"/>
  <c r="CI62" i="1"/>
  <c r="CJ62" i="1"/>
  <c r="CH63" i="1"/>
  <c r="CI63" i="1"/>
  <c r="CJ63" i="1"/>
  <c r="CH64" i="1"/>
  <c r="CI64" i="1"/>
  <c r="CJ64" i="1"/>
  <c r="CH65" i="1"/>
  <c r="CI65" i="1"/>
  <c r="CJ65" i="1"/>
  <c r="CH66" i="1"/>
  <c r="CI66" i="1"/>
  <c r="CJ66" i="1"/>
  <c r="CH67" i="1"/>
  <c r="CI67" i="1"/>
  <c r="CJ67" i="1"/>
  <c r="CH68" i="1"/>
  <c r="CI68" i="1"/>
  <c r="CJ68" i="1"/>
  <c r="CH69" i="1"/>
  <c r="CI69" i="1"/>
  <c r="CJ69" i="1"/>
  <c r="CH70" i="1"/>
  <c r="CI70" i="1"/>
  <c r="CJ70" i="1"/>
  <c r="CH71" i="1"/>
  <c r="CI71" i="1"/>
  <c r="CJ71" i="1"/>
  <c r="CH72" i="1"/>
  <c r="CI72" i="1"/>
  <c r="CJ72" i="1"/>
  <c r="CH73" i="1"/>
  <c r="CI73" i="1"/>
  <c r="CJ73" i="1"/>
  <c r="CH74" i="1"/>
  <c r="CI74" i="1"/>
  <c r="CJ74" i="1"/>
  <c r="CH75" i="1"/>
  <c r="CI75" i="1"/>
  <c r="CJ75" i="1"/>
  <c r="CH76" i="1"/>
  <c r="CI76" i="1"/>
  <c r="CJ76" i="1"/>
  <c r="CH77" i="1"/>
  <c r="CI77" i="1"/>
  <c r="CJ77" i="1"/>
  <c r="CH78" i="1"/>
  <c r="CI78" i="1"/>
  <c r="CJ78" i="1"/>
  <c r="CH79" i="1"/>
  <c r="CI79" i="1"/>
  <c r="CJ79" i="1"/>
  <c r="CH80" i="1"/>
  <c r="CI80" i="1"/>
  <c r="CJ80" i="1"/>
  <c r="CH81" i="1"/>
  <c r="CI81" i="1"/>
  <c r="CJ81" i="1"/>
  <c r="CH82" i="1"/>
  <c r="CI82" i="1"/>
  <c r="CJ82" i="1"/>
  <c r="CH83" i="1"/>
  <c r="CI83" i="1"/>
  <c r="CJ83" i="1"/>
  <c r="CH84" i="1"/>
  <c r="CI84" i="1"/>
  <c r="CJ84" i="1"/>
  <c r="CH85" i="1"/>
  <c r="CI85" i="1"/>
  <c r="CJ85" i="1"/>
  <c r="CH86" i="1"/>
  <c r="CI86" i="1"/>
  <c r="CJ86" i="1"/>
  <c r="CH87" i="1"/>
  <c r="CI87" i="1"/>
  <c r="CJ87" i="1"/>
  <c r="CH88" i="1"/>
  <c r="CI88" i="1"/>
  <c r="CJ88" i="1"/>
  <c r="CH89" i="1"/>
  <c r="CI89" i="1"/>
  <c r="CJ89" i="1"/>
  <c r="CH90" i="1"/>
  <c r="CI90" i="1"/>
  <c r="CJ90" i="1"/>
  <c r="CH91" i="1"/>
  <c r="CI91" i="1"/>
  <c r="CJ91" i="1"/>
  <c r="CH92" i="1"/>
  <c r="CI92" i="1"/>
  <c r="CJ92" i="1"/>
  <c r="CH93" i="1"/>
  <c r="CI93" i="1"/>
  <c r="CJ93" i="1"/>
  <c r="CH94" i="1"/>
  <c r="CI94" i="1"/>
  <c r="CJ94" i="1"/>
  <c r="CH95" i="1"/>
  <c r="CI95" i="1"/>
  <c r="CJ95" i="1"/>
  <c r="CH96" i="1"/>
  <c r="CI96" i="1"/>
  <c r="CJ96" i="1"/>
  <c r="CH97" i="1"/>
  <c r="CI97" i="1"/>
  <c r="CJ97" i="1"/>
  <c r="CH98" i="1"/>
  <c r="CI98" i="1"/>
  <c r="CJ98" i="1"/>
  <c r="CH99" i="1"/>
  <c r="CI99" i="1"/>
  <c r="CJ99" i="1"/>
  <c r="CH100" i="1"/>
  <c r="CI100" i="1"/>
  <c r="CJ100" i="1"/>
  <c r="CH101" i="1"/>
  <c r="CI101" i="1"/>
  <c r="CJ101" i="1"/>
  <c r="CH102" i="1"/>
  <c r="CI102" i="1"/>
  <c r="CJ102" i="1"/>
  <c r="CH103" i="1"/>
  <c r="CI103" i="1"/>
  <c r="CJ103" i="1"/>
  <c r="CH104" i="1"/>
  <c r="CI104" i="1"/>
  <c r="CJ104" i="1"/>
  <c r="CH105" i="1"/>
  <c r="CI105" i="1"/>
  <c r="CJ105" i="1"/>
  <c r="CH106" i="1"/>
  <c r="CI106" i="1"/>
  <c r="CJ106" i="1"/>
  <c r="CH107" i="1"/>
  <c r="CI107" i="1"/>
  <c r="CJ107" i="1"/>
  <c r="CH108" i="1"/>
  <c r="CI108" i="1"/>
  <c r="CJ108" i="1"/>
  <c r="CH109" i="1"/>
  <c r="CI109" i="1"/>
  <c r="CJ109" i="1"/>
  <c r="CH110" i="1"/>
  <c r="CI110" i="1"/>
  <c r="CJ110" i="1"/>
  <c r="CH111" i="1"/>
  <c r="CI111" i="1"/>
  <c r="CJ111" i="1"/>
  <c r="CH112" i="1"/>
  <c r="CI112" i="1"/>
  <c r="CJ112" i="1"/>
  <c r="CH113" i="1"/>
  <c r="CI113" i="1"/>
  <c r="CJ113" i="1"/>
  <c r="CH114" i="1"/>
  <c r="CI114" i="1"/>
  <c r="CJ114" i="1"/>
  <c r="CH115" i="1"/>
  <c r="CI115" i="1"/>
  <c r="CJ115" i="1"/>
  <c r="CH116" i="1"/>
  <c r="CI116" i="1"/>
  <c r="CJ116" i="1"/>
  <c r="CH117" i="1"/>
  <c r="CI117" i="1"/>
  <c r="CJ117" i="1"/>
  <c r="CH118" i="1"/>
  <c r="CI118" i="1"/>
  <c r="CJ118" i="1"/>
  <c r="CH119" i="1"/>
  <c r="CI119" i="1"/>
  <c r="CJ119" i="1"/>
  <c r="CH120" i="1"/>
  <c r="CI120" i="1"/>
  <c r="CJ120" i="1"/>
  <c r="CH121" i="1"/>
  <c r="CI121" i="1"/>
  <c r="CJ121" i="1"/>
  <c r="CH122" i="1"/>
  <c r="CI122" i="1"/>
  <c r="CJ122" i="1"/>
  <c r="CH123" i="1"/>
  <c r="CI123" i="1"/>
  <c r="CJ123" i="1"/>
  <c r="CH124" i="1"/>
  <c r="CI124" i="1"/>
  <c r="CJ124" i="1"/>
  <c r="CH125" i="1"/>
  <c r="CI125" i="1"/>
  <c r="CJ125" i="1"/>
  <c r="CH126" i="1"/>
  <c r="CI126" i="1"/>
  <c r="CJ126" i="1"/>
  <c r="CH127" i="1"/>
  <c r="CI127" i="1"/>
  <c r="CJ127" i="1"/>
  <c r="CH128" i="1"/>
  <c r="CI128" i="1"/>
  <c r="CJ128" i="1"/>
  <c r="CH129" i="1"/>
  <c r="CI129" i="1"/>
  <c r="CJ129" i="1"/>
  <c r="CH130" i="1"/>
  <c r="CI130" i="1"/>
  <c r="CJ130" i="1"/>
  <c r="CH131" i="1"/>
  <c r="CI131" i="1"/>
  <c r="CJ131" i="1"/>
  <c r="CH132" i="1"/>
  <c r="CI132" i="1"/>
  <c r="CJ132" i="1"/>
  <c r="CH133" i="1"/>
  <c r="CI133" i="1"/>
  <c r="CJ133" i="1"/>
  <c r="CH134" i="1"/>
  <c r="CI134" i="1"/>
  <c r="CJ134" i="1"/>
  <c r="CH135" i="1"/>
  <c r="CI135" i="1"/>
  <c r="CJ135" i="1"/>
  <c r="CH136" i="1"/>
  <c r="CI136" i="1"/>
  <c r="CJ136" i="1"/>
  <c r="CH137" i="1"/>
  <c r="CI137" i="1"/>
  <c r="CJ137" i="1"/>
  <c r="CJ3" i="1"/>
  <c r="CI3" i="1"/>
  <c r="CH3" i="1"/>
  <c r="CE4" i="1"/>
  <c r="CF4" i="1"/>
  <c r="CG4" i="1"/>
  <c r="CE5" i="1"/>
  <c r="CF5" i="1"/>
  <c r="CG5" i="1"/>
  <c r="CE6" i="1"/>
  <c r="CF6" i="1"/>
  <c r="CG6" i="1"/>
  <c r="CE7" i="1"/>
  <c r="CF7" i="1"/>
  <c r="CG7" i="1"/>
  <c r="CE8" i="1"/>
  <c r="CF8" i="1"/>
  <c r="CG8" i="1"/>
  <c r="CE9" i="1"/>
  <c r="CF9" i="1"/>
  <c r="CG9" i="1"/>
  <c r="CE10" i="1"/>
  <c r="CF10" i="1"/>
  <c r="CG10" i="1"/>
  <c r="CE11" i="1"/>
  <c r="CF11" i="1"/>
  <c r="CG11" i="1"/>
  <c r="CE12" i="1"/>
  <c r="CF12" i="1"/>
  <c r="CG12" i="1"/>
  <c r="CE13" i="1"/>
  <c r="CF13" i="1"/>
  <c r="CG13" i="1"/>
  <c r="CE14" i="1"/>
  <c r="CF14" i="1"/>
  <c r="CG14" i="1"/>
  <c r="CE15" i="1"/>
  <c r="CF15" i="1"/>
  <c r="CG15" i="1"/>
  <c r="CE16" i="1"/>
  <c r="CF16" i="1"/>
  <c r="CG16" i="1"/>
  <c r="CE17" i="1"/>
  <c r="CF17" i="1"/>
  <c r="CG17" i="1"/>
  <c r="CE18" i="1"/>
  <c r="CF18" i="1"/>
  <c r="CG18" i="1"/>
  <c r="CE19" i="1"/>
  <c r="CF19" i="1"/>
  <c r="CG19" i="1"/>
  <c r="CE20" i="1"/>
  <c r="CF20" i="1"/>
  <c r="CG20" i="1"/>
  <c r="CE21" i="1"/>
  <c r="CF21" i="1"/>
  <c r="CG21" i="1"/>
  <c r="CE22" i="1"/>
  <c r="CF22" i="1"/>
  <c r="CG22" i="1"/>
  <c r="CE23" i="1"/>
  <c r="CF23" i="1"/>
  <c r="CG23" i="1"/>
  <c r="CE24" i="1"/>
  <c r="CF24" i="1"/>
  <c r="CG24" i="1"/>
  <c r="CE25" i="1"/>
  <c r="CF25" i="1"/>
  <c r="CG25" i="1"/>
  <c r="CE26" i="1"/>
  <c r="CF26" i="1"/>
  <c r="CG26" i="1"/>
  <c r="CE27" i="1"/>
  <c r="CF27" i="1"/>
  <c r="CG27" i="1"/>
  <c r="CE28" i="1"/>
  <c r="CF28" i="1"/>
  <c r="CG28" i="1"/>
  <c r="CE29" i="1"/>
  <c r="CF29" i="1"/>
  <c r="CG29" i="1"/>
  <c r="CE30" i="1"/>
  <c r="CF30" i="1"/>
  <c r="CG30" i="1"/>
  <c r="CE31" i="1"/>
  <c r="CF31" i="1"/>
  <c r="CG31" i="1"/>
  <c r="CE32" i="1"/>
  <c r="CF32" i="1"/>
  <c r="CG32" i="1"/>
  <c r="CE33" i="1"/>
  <c r="CF33" i="1"/>
  <c r="CG33" i="1"/>
  <c r="CE34" i="1"/>
  <c r="CF34" i="1"/>
  <c r="CG34" i="1"/>
  <c r="CE35" i="1"/>
  <c r="CF35" i="1"/>
  <c r="CG35" i="1"/>
  <c r="CE36" i="1"/>
  <c r="CF36" i="1"/>
  <c r="CG36" i="1"/>
  <c r="CE37" i="1"/>
  <c r="CF37" i="1"/>
  <c r="CG37" i="1"/>
  <c r="CE38" i="1"/>
  <c r="CF38" i="1"/>
  <c r="CG38" i="1"/>
  <c r="CE39" i="1"/>
  <c r="CF39" i="1"/>
  <c r="CG39" i="1"/>
  <c r="CE40" i="1"/>
  <c r="CF40" i="1"/>
  <c r="CG40" i="1"/>
  <c r="CE41" i="1"/>
  <c r="CF41" i="1"/>
  <c r="CG41" i="1"/>
  <c r="CE42" i="1"/>
  <c r="CF42" i="1"/>
  <c r="CG42" i="1"/>
  <c r="CE43" i="1"/>
  <c r="CF43" i="1"/>
  <c r="CG43" i="1"/>
  <c r="CE44" i="1"/>
  <c r="CF44" i="1"/>
  <c r="CG44" i="1"/>
  <c r="CE45" i="1"/>
  <c r="CF45" i="1"/>
  <c r="CG45" i="1"/>
  <c r="CE46" i="1"/>
  <c r="CF46" i="1"/>
  <c r="CG46" i="1"/>
  <c r="CE47" i="1"/>
  <c r="CF47" i="1"/>
  <c r="CG47" i="1"/>
  <c r="CE48" i="1"/>
  <c r="CF48" i="1"/>
  <c r="CG48" i="1"/>
  <c r="CE49" i="1"/>
  <c r="CF49" i="1"/>
  <c r="CG49" i="1"/>
  <c r="CE50" i="1"/>
  <c r="CF50" i="1"/>
  <c r="CG50" i="1"/>
  <c r="CE51" i="1"/>
  <c r="CF51" i="1"/>
  <c r="CG51" i="1"/>
  <c r="CE52" i="1"/>
  <c r="CF52" i="1"/>
  <c r="CG52" i="1"/>
  <c r="CE53" i="1"/>
  <c r="CF53" i="1"/>
  <c r="CG53" i="1"/>
  <c r="CE54" i="1"/>
  <c r="CF54" i="1"/>
  <c r="CG54" i="1"/>
  <c r="CE55" i="1"/>
  <c r="CF55" i="1"/>
  <c r="CG55" i="1"/>
  <c r="CE56" i="1"/>
  <c r="CF56" i="1"/>
  <c r="CG56" i="1"/>
  <c r="CE57" i="1"/>
  <c r="CF57" i="1"/>
  <c r="CG57" i="1"/>
  <c r="CE58" i="1"/>
  <c r="CF58" i="1"/>
  <c r="CG58" i="1"/>
  <c r="CE59" i="1"/>
  <c r="CF59" i="1"/>
  <c r="CG59" i="1"/>
  <c r="CE60" i="1"/>
  <c r="CF60" i="1"/>
  <c r="CG60" i="1"/>
  <c r="CE61" i="1"/>
  <c r="CF61" i="1"/>
  <c r="CG61" i="1"/>
  <c r="CE62" i="1"/>
  <c r="CF62" i="1"/>
  <c r="CG62" i="1"/>
  <c r="CE63" i="1"/>
  <c r="CF63" i="1"/>
  <c r="CG63" i="1"/>
  <c r="CE64" i="1"/>
  <c r="CF64" i="1"/>
  <c r="CG64" i="1"/>
  <c r="CE65" i="1"/>
  <c r="CF65" i="1"/>
  <c r="CG65" i="1"/>
  <c r="CE66" i="1"/>
  <c r="CF66" i="1"/>
  <c r="CG66" i="1"/>
  <c r="CE67" i="1"/>
  <c r="CF67" i="1"/>
  <c r="CG67" i="1"/>
  <c r="CE68" i="1"/>
  <c r="CF68" i="1"/>
  <c r="CG68" i="1"/>
  <c r="CE69" i="1"/>
  <c r="CF69" i="1"/>
  <c r="CG69" i="1"/>
  <c r="CE70" i="1"/>
  <c r="CF70" i="1"/>
  <c r="CG70" i="1"/>
  <c r="CE71" i="1"/>
  <c r="CF71" i="1"/>
  <c r="CG71" i="1"/>
  <c r="CE72" i="1"/>
  <c r="CF72" i="1"/>
  <c r="CG72" i="1"/>
  <c r="CE73" i="1"/>
  <c r="CF73" i="1"/>
  <c r="CG73" i="1"/>
  <c r="CE74" i="1"/>
  <c r="CF74" i="1"/>
  <c r="CG74" i="1"/>
  <c r="CE75" i="1"/>
  <c r="CF75" i="1"/>
  <c r="CG75" i="1"/>
  <c r="CE76" i="1"/>
  <c r="CF76" i="1"/>
  <c r="CG76" i="1"/>
  <c r="CE77" i="1"/>
  <c r="CF77" i="1"/>
  <c r="CG77" i="1"/>
  <c r="CE78" i="1"/>
  <c r="CF78" i="1"/>
  <c r="CG78" i="1"/>
  <c r="CE79" i="1"/>
  <c r="CF79" i="1"/>
  <c r="CG79" i="1"/>
  <c r="CE80" i="1"/>
  <c r="CF80" i="1"/>
  <c r="CG80" i="1"/>
  <c r="CE81" i="1"/>
  <c r="CF81" i="1"/>
  <c r="CG81" i="1"/>
  <c r="CE82" i="1"/>
  <c r="CF82" i="1"/>
  <c r="CG82" i="1"/>
  <c r="CE83" i="1"/>
  <c r="CF83" i="1"/>
  <c r="CG83" i="1"/>
  <c r="CE84" i="1"/>
  <c r="CF84" i="1"/>
  <c r="CG84" i="1"/>
  <c r="CE85" i="1"/>
  <c r="CF85" i="1"/>
  <c r="CG85" i="1"/>
  <c r="CE86" i="1"/>
  <c r="CF86" i="1"/>
  <c r="CG86" i="1"/>
  <c r="CE87" i="1"/>
  <c r="CF87" i="1"/>
  <c r="CG87" i="1"/>
  <c r="CE88" i="1"/>
  <c r="CF88" i="1"/>
  <c r="CG88" i="1"/>
  <c r="CE89" i="1"/>
  <c r="CF89" i="1"/>
  <c r="CG89" i="1"/>
  <c r="CE90" i="1"/>
  <c r="CF90" i="1"/>
  <c r="CG90" i="1"/>
  <c r="CE91" i="1"/>
  <c r="CF91" i="1"/>
  <c r="CG91" i="1"/>
  <c r="CE92" i="1"/>
  <c r="CF92" i="1"/>
  <c r="CG92" i="1"/>
  <c r="CE93" i="1"/>
  <c r="CF93" i="1"/>
  <c r="CG93" i="1"/>
  <c r="CE94" i="1"/>
  <c r="CF94" i="1"/>
  <c r="CG94" i="1"/>
  <c r="CE95" i="1"/>
  <c r="CF95" i="1"/>
  <c r="CG95" i="1"/>
  <c r="CE96" i="1"/>
  <c r="CF96" i="1"/>
  <c r="CG96" i="1"/>
  <c r="CE97" i="1"/>
  <c r="CF97" i="1"/>
  <c r="CG97" i="1"/>
  <c r="CE98" i="1"/>
  <c r="CF98" i="1"/>
  <c r="CG98" i="1"/>
  <c r="CE99" i="1"/>
  <c r="CF99" i="1"/>
  <c r="CG99" i="1"/>
  <c r="CE100" i="1"/>
  <c r="CF100" i="1"/>
  <c r="CG100" i="1"/>
  <c r="CE101" i="1"/>
  <c r="CF101" i="1"/>
  <c r="CG101" i="1"/>
  <c r="CE102" i="1"/>
  <c r="CF102" i="1"/>
  <c r="CG102" i="1"/>
  <c r="CE103" i="1"/>
  <c r="CF103" i="1"/>
  <c r="CG103" i="1"/>
  <c r="CE104" i="1"/>
  <c r="CF104" i="1"/>
  <c r="CG104" i="1"/>
  <c r="CE105" i="1"/>
  <c r="CF105" i="1"/>
  <c r="CG105" i="1"/>
  <c r="CE106" i="1"/>
  <c r="CF106" i="1"/>
  <c r="CG106" i="1"/>
  <c r="CE107" i="1"/>
  <c r="CF107" i="1"/>
  <c r="CG107" i="1"/>
  <c r="CE108" i="1"/>
  <c r="CF108" i="1"/>
  <c r="CG108" i="1"/>
  <c r="CE109" i="1"/>
  <c r="CF109" i="1"/>
  <c r="CG109" i="1"/>
  <c r="CE110" i="1"/>
  <c r="CF110" i="1"/>
  <c r="CG110" i="1"/>
  <c r="CE111" i="1"/>
  <c r="CF111" i="1"/>
  <c r="CG111" i="1"/>
  <c r="CE112" i="1"/>
  <c r="CF112" i="1"/>
  <c r="CG112" i="1"/>
  <c r="CE113" i="1"/>
  <c r="CF113" i="1"/>
  <c r="CG113" i="1"/>
  <c r="CE114" i="1"/>
  <c r="CF114" i="1"/>
  <c r="CG114" i="1"/>
  <c r="CE115" i="1"/>
  <c r="CF115" i="1"/>
  <c r="CG115" i="1"/>
  <c r="CE116" i="1"/>
  <c r="CF116" i="1"/>
  <c r="CG116" i="1"/>
  <c r="CE117" i="1"/>
  <c r="CF117" i="1"/>
  <c r="CG117" i="1"/>
  <c r="CE118" i="1"/>
  <c r="CF118" i="1"/>
  <c r="CG118" i="1"/>
  <c r="CE119" i="1"/>
  <c r="CF119" i="1"/>
  <c r="CG119" i="1"/>
  <c r="CE120" i="1"/>
  <c r="CF120" i="1"/>
  <c r="CG120" i="1"/>
  <c r="CE121" i="1"/>
  <c r="CF121" i="1"/>
  <c r="CG121" i="1"/>
  <c r="CE122" i="1"/>
  <c r="CF122" i="1"/>
  <c r="CG122" i="1"/>
  <c r="CE123" i="1"/>
  <c r="CF123" i="1"/>
  <c r="CG123" i="1"/>
  <c r="CE124" i="1"/>
  <c r="CF124" i="1"/>
  <c r="CG124" i="1"/>
  <c r="CE125" i="1"/>
  <c r="CF125" i="1"/>
  <c r="CG125" i="1"/>
  <c r="CE126" i="1"/>
  <c r="CF126" i="1"/>
  <c r="CG126" i="1"/>
  <c r="CE127" i="1"/>
  <c r="CF127" i="1"/>
  <c r="CG127" i="1"/>
  <c r="CE128" i="1"/>
  <c r="CF128" i="1"/>
  <c r="CG128" i="1"/>
  <c r="CE129" i="1"/>
  <c r="CF129" i="1"/>
  <c r="CG129" i="1"/>
  <c r="CE130" i="1"/>
  <c r="CF130" i="1"/>
  <c r="CG130" i="1"/>
  <c r="CE131" i="1"/>
  <c r="CF131" i="1"/>
  <c r="CG131" i="1"/>
  <c r="CE132" i="1"/>
  <c r="CF132" i="1"/>
  <c r="CG132" i="1"/>
  <c r="CE133" i="1"/>
  <c r="CF133" i="1"/>
  <c r="CG133" i="1"/>
  <c r="CE134" i="1"/>
  <c r="CF134" i="1"/>
  <c r="CG134" i="1"/>
  <c r="CE135" i="1"/>
  <c r="CF135" i="1"/>
  <c r="CG135" i="1"/>
  <c r="CE136" i="1"/>
  <c r="CF136" i="1"/>
  <c r="CG136" i="1"/>
  <c r="CE137" i="1"/>
  <c r="CF137" i="1"/>
  <c r="CG137" i="1"/>
  <c r="CG3" i="1"/>
  <c r="CF3" i="1"/>
  <c r="CE3" i="1"/>
  <c r="CB4" i="1"/>
  <c r="CC4" i="1"/>
  <c r="CD4" i="1"/>
  <c r="CB5" i="1"/>
  <c r="CC5" i="1"/>
  <c r="CD5" i="1"/>
  <c r="CB6" i="1"/>
  <c r="CC6" i="1"/>
  <c r="CD6" i="1"/>
  <c r="CB7" i="1"/>
  <c r="CC7" i="1"/>
  <c r="CD7" i="1"/>
  <c r="CB8" i="1"/>
  <c r="CC8" i="1"/>
  <c r="CD8" i="1"/>
  <c r="CB9" i="1"/>
  <c r="CC9" i="1"/>
  <c r="CD9" i="1"/>
  <c r="CB10" i="1"/>
  <c r="CC10" i="1"/>
  <c r="CD10" i="1"/>
  <c r="CB11" i="1"/>
  <c r="CC11" i="1"/>
  <c r="CD11" i="1"/>
  <c r="CB12" i="1"/>
  <c r="CC12" i="1"/>
  <c r="CD12" i="1"/>
  <c r="CB13" i="1"/>
  <c r="CC13" i="1"/>
  <c r="CD13" i="1"/>
  <c r="CB14" i="1"/>
  <c r="CC14" i="1"/>
  <c r="CD14" i="1"/>
  <c r="CB15" i="1"/>
  <c r="CC15" i="1"/>
  <c r="CD15" i="1"/>
  <c r="CB16" i="1"/>
  <c r="CC16" i="1"/>
  <c r="CD16" i="1"/>
  <c r="CB17" i="1"/>
  <c r="CC17" i="1"/>
  <c r="CD17" i="1"/>
  <c r="CB18" i="1"/>
  <c r="CC18" i="1"/>
  <c r="CD18" i="1"/>
  <c r="CB19" i="1"/>
  <c r="CC19" i="1"/>
  <c r="CD19" i="1"/>
  <c r="CB20" i="1"/>
  <c r="CC20" i="1"/>
  <c r="CD20" i="1"/>
  <c r="CB21" i="1"/>
  <c r="CC21" i="1"/>
  <c r="CD21" i="1"/>
  <c r="CB22" i="1"/>
  <c r="CC22" i="1"/>
  <c r="CD22" i="1"/>
  <c r="CB23" i="1"/>
  <c r="CC23" i="1"/>
  <c r="CD23" i="1"/>
  <c r="CB24" i="1"/>
  <c r="CC24" i="1"/>
  <c r="CD24" i="1"/>
  <c r="CB25" i="1"/>
  <c r="CC25" i="1"/>
  <c r="CD25" i="1"/>
  <c r="CB26" i="1"/>
  <c r="CC26" i="1"/>
  <c r="CD26" i="1"/>
  <c r="CB27" i="1"/>
  <c r="CC27" i="1"/>
  <c r="CD27" i="1"/>
  <c r="CB28" i="1"/>
  <c r="CC28" i="1"/>
  <c r="CD28" i="1"/>
  <c r="CB29" i="1"/>
  <c r="CC29" i="1"/>
  <c r="CD29" i="1"/>
  <c r="CB30" i="1"/>
  <c r="CC30" i="1"/>
  <c r="CD30" i="1"/>
  <c r="CB31" i="1"/>
  <c r="CC31" i="1"/>
  <c r="CD31" i="1"/>
  <c r="CB32" i="1"/>
  <c r="CC32" i="1"/>
  <c r="CD32" i="1"/>
  <c r="CB33" i="1"/>
  <c r="CC33" i="1"/>
  <c r="CD33" i="1"/>
  <c r="CB34" i="1"/>
  <c r="CC34" i="1"/>
  <c r="CD34" i="1"/>
  <c r="CB35" i="1"/>
  <c r="CC35" i="1"/>
  <c r="CD35" i="1"/>
  <c r="CB36" i="1"/>
  <c r="CC36" i="1"/>
  <c r="CD36" i="1"/>
  <c r="CB37" i="1"/>
  <c r="CC37" i="1"/>
  <c r="CD37" i="1"/>
  <c r="CB38" i="1"/>
  <c r="CC38" i="1"/>
  <c r="CD38" i="1"/>
  <c r="CB39" i="1"/>
  <c r="CC39" i="1"/>
  <c r="CD39" i="1"/>
  <c r="CB40" i="1"/>
  <c r="CC40" i="1"/>
  <c r="CD40" i="1"/>
  <c r="CB41" i="1"/>
  <c r="CC41" i="1"/>
  <c r="CD41" i="1"/>
  <c r="CB42" i="1"/>
  <c r="CC42" i="1"/>
  <c r="CD42" i="1"/>
  <c r="CB43" i="1"/>
  <c r="CC43" i="1"/>
  <c r="CD43" i="1"/>
  <c r="CB44" i="1"/>
  <c r="CC44" i="1"/>
  <c r="CD44" i="1"/>
  <c r="CB45" i="1"/>
  <c r="CC45" i="1"/>
  <c r="CD45" i="1"/>
  <c r="CB46" i="1"/>
  <c r="CC46" i="1"/>
  <c r="CD46" i="1"/>
  <c r="CB47" i="1"/>
  <c r="CC47" i="1"/>
  <c r="CD47" i="1"/>
  <c r="CB48" i="1"/>
  <c r="CC48" i="1"/>
  <c r="CD48" i="1"/>
  <c r="CB49" i="1"/>
  <c r="CC49" i="1"/>
  <c r="CD49" i="1"/>
  <c r="CB50" i="1"/>
  <c r="CC50" i="1"/>
  <c r="CD50" i="1"/>
  <c r="CB51" i="1"/>
  <c r="CC51" i="1"/>
  <c r="CD51" i="1"/>
  <c r="CB52" i="1"/>
  <c r="CC52" i="1"/>
  <c r="CD52" i="1"/>
  <c r="CB53" i="1"/>
  <c r="CC53" i="1"/>
  <c r="CD53" i="1"/>
  <c r="CB54" i="1"/>
  <c r="CC54" i="1"/>
  <c r="CD54" i="1"/>
  <c r="CB55" i="1"/>
  <c r="CC55" i="1"/>
  <c r="CD55" i="1"/>
  <c r="CB56" i="1"/>
  <c r="CC56" i="1"/>
  <c r="CD56" i="1"/>
  <c r="CB57" i="1"/>
  <c r="CC57" i="1"/>
  <c r="CD57" i="1"/>
  <c r="CB58" i="1"/>
  <c r="CC58" i="1"/>
  <c r="CD58" i="1"/>
  <c r="CB59" i="1"/>
  <c r="CC59" i="1"/>
  <c r="CD59" i="1"/>
  <c r="CB60" i="1"/>
  <c r="CC60" i="1"/>
  <c r="CD60" i="1"/>
  <c r="CB61" i="1"/>
  <c r="CC61" i="1"/>
  <c r="CD61" i="1"/>
  <c r="CB62" i="1"/>
  <c r="CC62" i="1"/>
  <c r="CD62" i="1"/>
  <c r="CB63" i="1"/>
  <c r="CC63" i="1"/>
  <c r="CD63" i="1"/>
  <c r="CB64" i="1"/>
  <c r="CC64" i="1"/>
  <c r="CD64" i="1"/>
  <c r="CB65" i="1"/>
  <c r="CC65" i="1"/>
  <c r="CD65" i="1"/>
  <c r="CB66" i="1"/>
  <c r="CC66" i="1"/>
  <c r="CD66" i="1"/>
  <c r="CB67" i="1"/>
  <c r="CC67" i="1"/>
  <c r="CD67" i="1"/>
  <c r="CB68" i="1"/>
  <c r="CC68" i="1"/>
  <c r="CD68" i="1"/>
  <c r="CB69" i="1"/>
  <c r="CC69" i="1"/>
  <c r="CD69" i="1"/>
  <c r="CB70" i="1"/>
  <c r="CC70" i="1"/>
  <c r="CD70" i="1"/>
  <c r="CB71" i="1"/>
  <c r="CC71" i="1"/>
  <c r="CD71" i="1"/>
  <c r="CB72" i="1"/>
  <c r="CC72" i="1"/>
  <c r="CD72" i="1"/>
  <c r="CB73" i="1"/>
  <c r="CC73" i="1"/>
  <c r="CD73" i="1"/>
  <c r="CB74" i="1"/>
  <c r="CC74" i="1"/>
  <c r="CD74" i="1"/>
  <c r="CB75" i="1"/>
  <c r="CC75" i="1"/>
  <c r="CD75" i="1"/>
  <c r="CB76" i="1"/>
  <c r="CC76" i="1"/>
  <c r="CD76" i="1"/>
  <c r="CB77" i="1"/>
  <c r="CC77" i="1"/>
  <c r="CD77" i="1"/>
  <c r="CB78" i="1"/>
  <c r="CC78" i="1"/>
  <c r="CD78" i="1"/>
  <c r="CB79" i="1"/>
  <c r="CC79" i="1"/>
  <c r="CD79" i="1"/>
  <c r="CB80" i="1"/>
  <c r="CC80" i="1"/>
  <c r="CD80" i="1"/>
  <c r="CB81" i="1"/>
  <c r="CC81" i="1"/>
  <c r="CD81" i="1"/>
  <c r="CB82" i="1"/>
  <c r="CC82" i="1"/>
  <c r="CD82" i="1"/>
  <c r="CB83" i="1"/>
  <c r="CC83" i="1"/>
  <c r="CD83" i="1"/>
  <c r="CB84" i="1"/>
  <c r="CC84" i="1"/>
  <c r="CD84" i="1"/>
  <c r="CB85" i="1"/>
  <c r="CC85" i="1"/>
  <c r="CD85" i="1"/>
  <c r="CB86" i="1"/>
  <c r="CC86" i="1"/>
  <c r="CD86" i="1"/>
  <c r="CB87" i="1"/>
  <c r="CC87" i="1"/>
  <c r="CD87" i="1"/>
  <c r="CB88" i="1"/>
  <c r="CC88" i="1"/>
  <c r="CD88" i="1"/>
  <c r="CB89" i="1"/>
  <c r="CC89" i="1"/>
  <c r="CD89" i="1"/>
  <c r="CB90" i="1"/>
  <c r="CC90" i="1"/>
  <c r="CD90" i="1"/>
  <c r="CB91" i="1"/>
  <c r="CC91" i="1"/>
  <c r="CD91" i="1"/>
  <c r="CB92" i="1"/>
  <c r="CC92" i="1"/>
  <c r="CD92" i="1"/>
  <c r="CB93" i="1"/>
  <c r="CC93" i="1"/>
  <c r="CD93" i="1"/>
  <c r="CB94" i="1"/>
  <c r="CC94" i="1"/>
  <c r="CD94" i="1"/>
  <c r="CB95" i="1"/>
  <c r="CC95" i="1"/>
  <c r="CD95" i="1"/>
  <c r="CB96" i="1"/>
  <c r="CC96" i="1"/>
  <c r="CD96" i="1"/>
  <c r="CB97" i="1"/>
  <c r="CC97" i="1"/>
  <c r="CD97" i="1"/>
  <c r="CB98" i="1"/>
  <c r="CC98" i="1"/>
  <c r="CD98" i="1"/>
  <c r="CB99" i="1"/>
  <c r="CC99" i="1"/>
  <c r="CD99" i="1"/>
  <c r="CB100" i="1"/>
  <c r="CC100" i="1"/>
  <c r="CD100" i="1"/>
  <c r="CB101" i="1"/>
  <c r="CC101" i="1"/>
  <c r="CD101" i="1"/>
  <c r="CB102" i="1"/>
  <c r="CC102" i="1"/>
  <c r="CD102" i="1"/>
  <c r="CB103" i="1"/>
  <c r="CC103" i="1"/>
  <c r="CD103" i="1"/>
  <c r="CB104" i="1"/>
  <c r="CC104" i="1"/>
  <c r="CD104" i="1"/>
  <c r="CB105" i="1"/>
  <c r="CC105" i="1"/>
  <c r="CD105" i="1"/>
  <c r="CB106" i="1"/>
  <c r="CC106" i="1"/>
  <c r="CD106" i="1"/>
  <c r="CB107" i="1"/>
  <c r="CC107" i="1"/>
  <c r="CD107" i="1"/>
  <c r="CB108" i="1"/>
  <c r="CC108" i="1"/>
  <c r="CD108" i="1"/>
  <c r="CB109" i="1"/>
  <c r="CC109" i="1"/>
  <c r="CD109" i="1"/>
  <c r="CB110" i="1"/>
  <c r="CC110" i="1"/>
  <c r="CD110" i="1"/>
  <c r="CB111" i="1"/>
  <c r="CC111" i="1"/>
  <c r="CD111" i="1"/>
  <c r="CB112" i="1"/>
  <c r="CC112" i="1"/>
  <c r="CD112" i="1"/>
  <c r="CB113" i="1"/>
  <c r="CC113" i="1"/>
  <c r="CD113" i="1"/>
  <c r="CB114" i="1"/>
  <c r="CC114" i="1"/>
  <c r="CD114" i="1"/>
  <c r="CB115" i="1"/>
  <c r="CC115" i="1"/>
  <c r="CD115" i="1"/>
  <c r="CB116" i="1"/>
  <c r="CC116" i="1"/>
  <c r="CD116" i="1"/>
  <c r="CB117" i="1"/>
  <c r="CC117" i="1"/>
  <c r="CD117" i="1"/>
  <c r="CB118" i="1"/>
  <c r="CC118" i="1"/>
  <c r="CD118" i="1"/>
  <c r="CB119" i="1"/>
  <c r="CC119" i="1"/>
  <c r="CD119" i="1"/>
  <c r="CB120" i="1"/>
  <c r="CC120" i="1"/>
  <c r="CD120" i="1"/>
  <c r="CB121" i="1"/>
  <c r="CC121" i="1"/>
  <c r="CD121" i="1"/>
  <c r="CB122" i="1"/>
  <c r="CC122" i="1"/>
  <c r="CD122" i="1"/>
  <c r="CB123" i="1"/>
  <c r="CC123" i="1"/>
  <c r="CD123" i="1"/>
  <c r="CB124" i="1"/>
  <c r="CC124" i="1"/>
  <c r="CD124" i="1"/>
  <c r="CB125" i="1"/>
  <c r="CC125" i="1"/>
  <c r="CD125" i="1"/>
  <c r="CB126" i="1"/>
  <c r="CC126" i="1"/>
  <c r="CD126" i="1"/>
  <c r="CB127" i="1"/>
  <c r="CC127" i="1"/>
  <c r="CD127" i="1"/>
  <c r="CB128" i="1"/>
  <c r="CC128" i="1"/>
  <c r="CD128" i="1"/>
  <c r="CB129" i="1"/>
  <c r="CC129" i="1"/>
  <c r="CD129" i="1"/>
  <c r="CB130" i="1"/>
  <c r="CC130" i="1"/>
  <c r="CD130" i="1"/>
  <c r="CB131" i="1"/>
  <c r="CC131" i="1"/>
  <c r="CD131" i="1"/>
  <c r="CB132" i="1"/>
  <c r="CC132" i="1"/>
  <c r="CD132" i="1"/>
  <c r="CB133" i="1"/>
  <c r="CC133" i="1"/>
  <c r="CD133" i="1"/>
  <c r="CB134" i="1"/>
  <c r="CC134" i="1"/>
  <c r="CD134" i="1"/>
  <c r="CB135" i="1"/>
  <c r="CC135" i="1"/>
  <c r="CD135" i="1"/>
  <c r="CB136" i="1"/>
  <c r="CC136" i="1"/>
  <c r="CD136" i="1"/>
  <c r="CB137" i="1"/>
  <c r="CC137" i="1"/>
  <c r="CD137" i="1"/>
  <c r="CD3" i="1"/>
  <c r="CC3" i="1"/>
  <c r="CB3" i="1"/>
  <c r="N48" i="2"/>
  <c r="K48" i="2"/>
  <c r="K45" i="2"/>
  <c r="N45" i="2"/>
  <c r="J46" i="2"/>
  <c r="M46" i="2"/>
  <c r="L47" i="2"/>
  <c r="I47" i="2"/>
  <c r="N49" i="2"/>
  <c r="K49" i="2"/>
  <c r="J50" i="2"/>
  <c r="M50" i="2"/>
  <c r="L51" i="2"/>
  <c r="I51" i="2"/>
  <c r="N44" i="2"/>
  <c r="K44" i="2"/>
  <c r="J47" i="2"/>
  <c r="M47" i="2"/>
  <c r="I48" i="2"/>
  <c r="L48" i="2"/>
  <c r="J45" i="2"/>
  <c r="M45" i="2"/>
  <c r="I46" i="2"/>
  <c r="L46" i="2"/>
  <c r="M49" i="2"/>
  <c r="J49" i="2"/>
  <c r="L50" i="2"/>
  <c r="I50" i="2"/>
  <c r="L44" i="2"/>
  <c r="I44" i="2"/>
  <c r="N46" i="2"/>
  <c r="K46" i="2"/>
  <c r="N50" i="2"/>
  <c r="K50" i="2"/>
  <c r="M51" i="2"/>
  <c r="J51" i="2"/>
  <c r="J44" i="2"/>
  <c r="M44" i="2"/>
  <c r="L45" i="2"/>
  <c r="I45" i="2"/>
  <c r="N47" i="2"/>
  <c r="K47" i="2"/>
  <c r="J48" i="2"/>
  <c r="M48" i="2"/>
  <c r="L49" i="2"/>
  <c r="I49" i="2"/>
  <c r="K51" i="2"/>
  <c r="N51" i="2"/>
  <c r="BY4" i="1"/>
  <c r="BZ4" i="1"/>
  <c r="CA4" i="1"/>
  <c r="BY5" i="1"/>
  <c r="BZ5" i="1"/>
  <c r="CA5" i="1"/>
  <c r="BY6" i="1"/>
  <c r="BZ6" i="1"/>
  <c r="CA6" i="1"/>
  <c r="BY7" i="1"/>
  <c r="BZ7" i="1"/>
  <c r="CA7" i="1"/>
  <c r="BY8" i="1"/>
  <c r="BZ8" i="1"/>
  <c r="CA8" i="1"/>
  <c r="BY9" i="1"/>
  <c r="BZ9" i="1"/>
  <c r="CA9" i="1"/>
  <c r="BY10" i="1"/>
  <c r="BZ10" i="1"/>
  <c r="CA10" i="1"/>
  <c r="BY11" i="1"/>
  <c r="BZ11" i="1"/>
  <c r="CA11" i="1"/>
  <c r="BY12" i="1"/>
  <c r="BZ12" i="1"/>
  <c r="CA12" i="1"/>
  <c r="BY13" i="1"/>
  <c r="BZ13" i="1"/>
  <c r="CA13" i="1"/>
  <c r="BY14" i="1"/>
  <c r="BZ14" i="1"/>
  <c r="CA14" i="1"/>
  <c r="BY15" i="1"/>
  <c r="BZ15" i="1"/>
  <c r="CA15" i="1"/>
  <c r="BY16" i="1"/>
  <c r="BZ16" i="1"/>
  <c r="CA16" i="1"/>
  <c r="BY17" i="1"/>
  <c r="BZ17" i="1"/>
  <c r="CA17" i="1"/>
  <c r="BY18" i="1"/>
  <c r="BZ18" i="1"/>
  <c r="CA18" i="1"/>
  <c r="BY19" i="1"/>
  <c r="BZ19" i="1"/>
  <c r="CA19" i="1"/>
  <c r="BY20" i="1"/>
  <c r="BZ20" i="1"/>
  <c r="CA20" i="1"/>
  <c r="BY21" i="1"/>
  <c r="BZ21" i="1"/>
  <c r="CA21" i="1"/>
  <c r="BY22" i="1"/>
  <c r="BZ22" i="1"/>
  <c r="CA22" i="1"/>
  <c r="BY23" i="1"/>
  <c r="BZ23" i="1"/>
  <c r="CA23" i="1"/>
  <c r="BY24" i="1"/>
  <c r="BZ24" i="1"/>
  <c r="CA24" i="1"/>
  <c r="BY25" i="1"/>
  <c r="BZ25" i="1"/>
  <c r="CA25" i="1"/>
  <c r="BY26" i="1"/>
  <c r="BZ26" i="1"/>
  <c r="CA26" i="1"/>
  <c r="BY27" i="1"/>
  <c r="BZ27" i="1"/>
  <c r="CA27" i="1"/>
  <c r="BY28" i="1"/>
  <c r="BZ28" i="1"/>
  <c r="CA28" i="1"/>
  <c r="BY29" i="1"/>
  <c r="BZ29" i="1"/>
  <c r="CA29" i="1"/>
  <c r="BY30" i="1"/>
  <c r="BZ30" i="1"/>
  <c r="CA30" i="1"/>
  <c r="BY31" i="1"/>
  <c r="BZ31" i="1"/>
  <c r="CA31" i="1"/>
  <c r="BY32" i="1"/>
  <c r="BZ32" i="1"/>
  <c r="CA32" i="1"/>
  <c r="BY33" i="1"/>
  <c r="BZ33" i="1"/>
  <c r="CA33" i="1"/>
  <c r="BY34" i="1"/>
  <c r="BZ34" i="1"/>
  <c r="CA34" i="1"/>
  <c r="BY35" i="1"/>
  <c r="BZ35" i="1"/>
  <c r="CA35" i="1"/>
  <c r="BY36" i="1"/>
  <c r="BZ36" i="1"/>
  <c r="CA36" i="1"/>
  <c r="BY37" i="1"/>
  <c r="BZ37" i="1"/>
  <c r="CA37" i="1"/>
  <c r="BY38" i="1"/>
  <c r="BZ38" i="1"/>
  <c r="CA38" i="1"/>
  <c r="BY39" i="1"/>
  <c r="BZ39" i="1"/>
  <c r="CA39" i="1"/>
  <c r="BY40" i="1"/>
  <c r="BZ40" i="1"/>
  <c r="CA40" i="1"/>
  <c r="BY41" i="1"/>
  <c r="BZ41" i="1"/>
  <c r="CA41" i="1"/>
  <c r="BY42" i="1"/>
  <c r="BZ42" i="1"/>
  <c r="CA42" i="1"/>
  <c r="BY43" i="1"/>
  <c r="BZ43" i="1"/>
  <c r="CA43" i="1"/>
  <c r="BY44" i="1"/>
  <c r="BZ44" i="1"/>
  <c r="CA44" i="1"/>
  <c r="BY45" i="1"/>
  <c r="BZ45" i="1"/>
  <c r="CA45" i="1"/>
  <c r="BY46" i="1"/>
  <c r="BZ46" i="1"/>
  <c r="CA46" i="1"/>
  <c r="BY47" i="1"/>
  <c r="BZ47" i="1"/>
  <c r="CA47" i="1"/>
  <c r="BY48" i="1"/>
  <c r="BZ48" i="1"/>
  <c r="CA48" i="1"/>
  <c r="BY49" i="1"/>
  <c r="BZ49" i="1"/>
  <c r="CA49" i="1"/>
  <c r="BY50" i="1"/>
  <c r="BZ50" i="1"/>
  <c r="CA50" i="1"/>
  <c r="BY51" i="1"/>
  <c r="BZ51" i="1"/>
  <c r="CA51" i="1"/>
  <c r="BY52" i="1"/>
  <c r="BZ52" i="1"/>
  <c r="CA52" i="1"/>
  <c r="BY53" i="1"/>
  <c r="BZ53" i="1"/>
  <c r="CA53" i="1"/>
  <c r="BY54" i="1"/>
  <c r="BZ54" i="1"/>
  <c r="CA54" i="1"/>
  <c r="BY55" i="1"/>
  <c r="BZ55" i="1"/>
  <c r="CA55" i="1"/>
  <c r="BY56" i="1"/>
  <c r="BZ56" i="1"/>
  <c r="CA56" i="1"/>
  <c r="BY57" i="1"/>
  <c r="BZ57" i="1"/>
  <c r="CA57" i="1"/>
  <c r="BY58" i="1"/>
  <c r="BZ58" i="1"/>
  <c r="CA58" i="1"/>
  <c r="BY59" i="1"/>
  <c r="BZ59" i="1"/>
  <c r="CA59" i="1"/>
  <c r="BY60" i="1"/>
  <c r="BZ60" i="1"/>
  <c r="CA60" i="1"/>
  <c r="BY61" i="1"/>
  <c r="BZ61" i="1"/>
  <c r="CA61" i="1"/>
  <c r="BY62" i="1"/>
  <c r="BZ62" i="1"/>
  <c r="CA62" i="1"/>
  <c r="BY63" i="1"/>
  <c r="BZ63" i="1"/>
  <c r="CA63" i="1"/>
  <c r="BY64" i="1"/>
  <c r="BZ64" i="1"/>
  <c r="CA64" i="1"/>
  <c r="BY65" i="1"/>
  <c r="BZ65" i="1"/>
  <c r="CA65" i="1"/>
  <c r="BY66" i="1"/>
  <c r="BZ66" i="1"/>
  <c r="CA66" i="1"/>
  <c r="BY67" i="1"/>
  <c r="BZ67" i="1"/>
  <c r="CA67" i="1"/>
  <c r="BY68" i="1"/>
  <c r="BZ68" i="1"/>
  <c r="CA68" i="1"/>
  <c r="BY69" i="1"/>
  <c r="BZ69" i="1"/>
  <c r="CA69" i="1"/>
  <c r="BY70" i="1"/>
  <c r="BZ70" i="1"/>
  <c r="CA70" i="1"/>
  <c r="BY71" i="1"/>
  <c r="BZ71" i="1"/>
  <c r="CA71" i="1"/>
  <c r="BY72" i="1"/>
  <c r="BZ72" i="1"/>
  <c r="CA72" i="1"/>
  <c r="BY73" i="1"/>
  <c r="BZ73" i="1"/>
  <c r="CA73" i="1"/>
  <c r="BY74" i="1"/>
  <c r="BZ74" i="1"/>
  <c r="CA74" i="1"/>
  <c r="BY75" i="1"/>
  <c r="BZ75" i="1"/>
  <c r="CA75" i="1"/>
  <c r="BY76" i="1"/>
  <c r="BZ76" i="1"/>
  <c r="CA76" i="1"/>
  <c r="BY77" i="1"/>
  <c r="BZ77" i="1"/>
  <c r="CA77" i="1"/>
  <c r="BY78" i="1"/>
  <c r="BZ78" i="1"/>
  <c r="CA78" i="1"/>
  <c r="BY79" i="1"/>
  <c r="BZ79" i="1"/>
  <c r="CA79" i="1"/>
  <c r="BY80" i="1"/>
  <c r="BZ80" i="1"/>
  <c r="CA80" i="1"/>
  <c r="BY81" i="1"/>
  <c r="BZ81" i="1"/>
  <c r="CA81" i="1"/>
  <c r="BY82" i="1"/>
  <c r="BZ82" i="1"/>
  <c r="CA82" i="1"/>
  <c r="BY83" i="1"/>
  <c r="BZ83" i="1"/>
  <c r="CA83" i="1"/>
  <c r="BY84" i="1"/>
  <c r="BZ84" i="1"/>
  <c r="CA84" i="1"/>
  <c r="BY85" i="1"/>
  <c r="BZ85" i="1"/>
  <c r="CA85" i="1"/>
  <c r="BY86" i="1"/>
  <c r="BZ86" i="1"/>
  <c r="CA86" i="1"/>
  <c r="BY87" i="1"/>
  <c r="BZ87" i="1"/>
  <c r="CA87" i="1"/>
  <c r="BY88" i="1"/>
  <c r="BZ88" i="1"/>
  <c r="CA88" i="1"/>
  <c r="BY89" i="1"/>
  <c r="BZ89" i="1"/>
  <c r="CA89" i="1"/>
  <c r="BY90" i="1"/>
  <c r="BZ90" i="1"/>
  <c r="CA90" i="1"/>
  <c r="BY91" i="1"/>
  <c r="BZ91" i="1"/>
  <c r="CA91" i="1"/>
  <c r="BY92" i="1"/>
  <c r="BZ92" i="1"/>
  <c r="CA92" i="1"/>
  <c r="BY93" i="1"/>
  <c r="BZ93" i="1"/>
  <c r="CA93" i="1"/>
  <c r="BY94" i="1"/>
  <c r="BZ94" i="1"/>
  <c r="CA94" i="1"/>
  <c r="BY95" i="1"/>
  <c r="BZ95" i="1"/>
  <c r="CA95" i="1"/>
  <c r="BY96" i="1"/>
  <c r="BZ96" i="1"/>
  <c r="CA96" i="1"/>
  <c r="BY97" i="1"/>
  <c r="BZ97" i="1"/>
  <c r="CA97" i="1"/>
  <c r="BY98" i="1"/>
  <c r="BZ98" i="1"/>
  <c r="CA98" i="1"/>
  <c r="BY99" i="1"/>
  <c r="BZ99" i="1"/>
  <c r="CA99" i="1"/>
  <c r="BY100" i="1"/>
  <c r="BZ100" i="1"/>
  <c r="CA100" i="1"/>
  <c r="BY101" i="1"/>
  <c r="BZ101" i="1"/>
  <c r="CA101" i="1"/>
  <c r="BY102" i="1"/>
  <c r="BZ102" i="1"/>
  <c r="CA102" i="1"/>
  <c r="BY103" i="1"/>
  <c r="BZ103" i="1"/>
  <c r="CA103" i="1"/>
  <c r="BY104" i="1"/>
  <c r="BZ104" i="1"/>
  <c r="CA104" i="1"/>
  <c r="BY105" i="1"/>
  <c r="BZ105" i="1"/>
  <c r="CA105" i="1"/>
  <c r="BY106" i="1"/>
  <c r="BZ106" i="1"/>
  <c r="CA106" i="1"/>
  <c r="BY107" i="1"/>
  <c r="BZ107" i="1"/>
  <c r="CA107" i="1"/>
  <c r="BY108" i="1"/>
  <c r="BZ108" i="1"/>
  <c r="CA108" i="1"/>
  <c r="BY109" i="1"/>
  <c r="BZ109" i="1"/>
  <c r="CA109" i="1"/>
  <c r="BY110" i="1"/>
  <c r="BZ110" i="1"/>
  <c r="CA110" i="1"/>
  <c r="BY111" i="1"/>
  <c r="BZ111" i="1"/>
  <c r="CA111" i="1"/>
  <c r="BY112" i="1"/>
  <c r="BZ112" i="1"/>
  <c r="CA112" i="1"/>
  <c r="BY113" i="1"/>
  <c r="BZ113" i="1"/>
  <c r="CA113" i="1"/>
  <c r="BY114" i="1"/>
  <c r="BZ114" i="1"/>
  <c r="CA114" i="1"/>
  <c r="BY115" i="1"/>
  <c r="BZ115" i="1"/>
  <c r="CA115" i="1"/>
  <c r="BY116" i="1"/>
  <c r="BZ116" i="1"/>
  <c r="CA116" i="1"/>
  <c r="BY117" i="1"/>
  <c r="BZ117" i="1"/>
  <c r="CA117" i="1"/>
  <c r="BY118" i="1"/>
  <c r="BZ118" i="1"/>
  <c r="CA118" i="1"/>
  <c r="BY119" i="1"/>
  <c r="BZ119" i="1"/>
  <c r="CA119" i="1"/>
  <c r="BY120" i="1"/>
  <c r="BZ120" i="1"/>
  <c r="CA120" i="1"/>
  <c r="BY121" i="1"/>
  <c r="BZ121" i="1"/>
  <c r="CA121" i="1"/>
  <c r="BY122" i="1"/>
  <c r="BZ122" i="1"/>
  <c r="CA122" i="1"/>
  <c r="BY123" i="1"/>
  <c r="BZ123" i="1"/>
  <c r="CA123" i="1"/>
  <c r="BY124" i="1"/>
  <c r="BZ124" i="1"/>
  <c r="CA124" i="1"/>
  <c r="BY125" i="1"/>
  <c r="BZ125" i="1"/>
  <c r="CA125" i="1"/>
  <c r="BY126" i="1"/>
  <c r="BZ126" i="1"/>
  <c r="CA126" i="1"/>
  <c r="BY127" i="1"/>
  <c r="BZ127" i="1"/>
  <c r="CA127" i="1"/>
  <c r="BY128" i="1"/>
  <c r="BZ128" i="1"/>
  <c r="CA128" i="1"/>
  <c r="BY129" i="1"/>
  <c r="BZ129" i="1"/>
  <c r="CA129" i="1"/>
  <c r="BY130" i="1"/>
  <c r="BZ130" i="1"/>
  <c r="CA130" i="1"/>
  <c r="BY131" i="1"/>
  <c r="BZ131" i="1"/>
  <c r="CA131" i="1"/>
  <c r="BY132" i="1"/>
  <c r="BZ132" i="1"/>
  <c r="CA132" i="1"/>
  <c r="BY133" i="1"/>
  <c r="BZ133" i="1"/>
  <c r="CA133" i="1"/>
  <c r="BY134" i="1"/>
  <c r="BZ134" i="1"/>
  <c r="CA134" i="1"/>
  <c r="BY135" i="1"/>
  <c r="BZ135" i="1"/>
  <c r="CA135" i="1"/>
  <c r="BY136" i="1"/>
  <c r="BZ136" i="1"/>
  <c r="CA136" i="1"/>
  <c r="BY137" i="1"/>
  <c r="BZ137" i="1"/>
  <c r="CA137" i="1"/>
  <c r="CA3" i="1"/>
  <c r="BZ3" i="1"/>
  <c r="BY3" i="1"/>
  <c r="BV4" i="1"/>
  <c r="BW4" i="1"/>
  <c r="BX4" i="1"/>
  <c r="BV5" i="1"/>
  <c r="BW5" i="1"/>
  <c r="BX5" i="1"/>
  <c r="BV6" i="1"/>
  <c r="BW6" i="1"/>
  <c r="BX6" i="1"/>
  <c r="BV7" i="1"/>
  <c r="BW7" i="1"/>
  <c r="BX7" i="1"/>
  <c r="BV8" i="1"/>
  <c r="BW8" i="1"/>
  <c r="BX8" i="1"/>
  <c r="BV9" i="1"/>
  <c r="BW9" i="1"/>
  <c r="BX9" i="1"/>
  <c r="BV10" i="1"/>
  <c r="BW10" i="1"/>
  <c r="BX10" i="1"/>
  <c r="BV11" i="1"/>
  <c r="BW11" i="1"/>
  <c r="BX11" i="1"/>
  <c r="BV12" i="1"/>
  <c r="BW12" i="1"/>
  <c r="BX12" i="1"/>
  <c r="BV13" i="1"/>
  <c r="BW13" i="1"/>
  <c r="BX13" i="1"/>
  <c r="BV14" i="1"/>
  <c r="BW14" i="1"/>
  <c r="BX14" i="1"/>
  <c r="BV15" i="1"/>
  <c r="BW15" i="1"/>
  <c r="BX15" i="1"/>
  <c r="BV16" i="1"/>
  <c r="BW16" i="1"/>
  <c r="BX16" i="1"/>
  <c r="BV17" i="1"/>
  <c r="BW17" i="1"/>
  <c r="BX17" i="1"/>
  <c r="BV18" i="1"/>
  <c r="BW18" i="1"/>
  <c r="BX18" i="1"/>
  <c r="BV19" i="1"/>
  <c r="BW19" i="1"/>
  <c r="BX19" i="1"/>
  <c r="BV20" i="1"/>
  <c r="BW20" i="1"/>
  <c r="BX20" i="1"/>
  <c r="BV21" i="1"/>
  <c r="BW21" i="1"/>
  <c r="BX21" i="1"/>
  <c r="BV22" i="1"/>
  <c r="BW22" i="1"/>
  <c r="BX22" i="1"/>
  <c r="BV23" i="1"/>
  <c r="BW23" i="1"/>
  <c r="BX23" i="1"/>
  <c r="BV24" i="1"/>
  <c r="BW24" i="1"/>
  <c r="BX24" i="1"/>
  <c r="BV25" i="1"/>
  <c r="BW25" i="1"/>
  <c r="BX25" i="1"/>
  <c r="BV26" i="1"/>
  <c r="BW26" i="1"/>
  <c r="BX26" i="1"/>
  <c r="BV27" i="1"/>
  <c r="BW27" i="1"/>
  <c r="BX27" i="1"/>
  <c r="BV28" i="1"/>
  <c r="BW28" i="1"/>
  <c r="BX28" i="1"/>
  <c r="BV29" i="1"/>
  <c r="BW29" i="1"/>
  <c r="BX29" i="1"/>
  <c r="BV30" i="1"/>
  <c r="BW30" i="1"/>
  <c r="BX30" i="1"/>
  <c r="BV31" i="1"/>
  <c r="BW31" i="1"/>
  <c r="BX31" i="1"/>
  <c r="BV32" i="1"/>
  <c r="BW32" i="1"/>
  <c r="BX32" i="1"/>
  <c r="BV33" i="1"/>
  <c r="BW33" i="1"/>
  <c r="BX33" i="1"/>
  <c r="BV34" i="1"/>
  <c r="BW34" i="1"/>
  <c r="BX34" i="1"/>
  <c r="BV35" i="1"/>
  <c r="BW35" i="1"/>
  <c r="BX35" i="1"/>
  <c r="BV36" i="1"/>
  <c r="BW36" i="1"/>
  <c r="BX36" i="1"/>
  <c r="BV37" i="1"/>
  <c r="BW37" i="1"/>
  <c r="BX37" i="1"/>
  <c r="BV38" i="1"/>
  <c r="BW38" i="1"/>
  <c r="BX38" i="1"/>
  <c r="BV39" i="1"/>
  <c r="BW39" i="1"/>
  <c r="BX39" i="1"/>
  <c r="BV40" i="1"/>
  <c r="BW40" i="1"/>
  <c r="BX40" i="1"/>
  <c r="BV41" i="1"/>
  <c r="BW41" i="1"/>
  <c r="BX41" i="1"/>
  <c r="BV42" i="1"/>
  <c r="BW42" i="1"/>
  <c r="BX42" i="1"/>
  <c r="BV43" i="1"/>
  <c r="BW43" i="1"/>
  <c r="BX43" i="1"/>
  <c r="BV44" i="1"/>
  <c r="BW44" i="1"/>
  <c r="BX44" i="1"/>
  <c r="BV45" i="1"/>
  <c r="BW45" i="1"/>
  <c r="BX45" i="1"/>
  <c r="BV46" i="1"/>
  <c r="BW46" i="1"/>
  <c r="BX46" i="1"/>
  <c r="BV47" i="1"/>
  <c r="BW47" i="1"/>
  <c r="BX47" i="1"/>
  <c r="BV48" i="1"/>
  <c r="BW48" i="1"/>
  <c r="BX48" i="1"/>
  <c r="BV49" i="1"/>
  <c r="BW49" i="1"/>
  <c r="BX49" i="1"/>
  <c r="BV50" i="1"/>
  <c r="BW50" i="1"/>
  <c r="BX50" i="1"/>
  <c r="BV51" i="1"/>
  <c r="BW51" i="1"/>
  <c r="BX51" i="1"/>
  <c r="BV52" i="1"/>
  <c r="BW52" i="1"/>
  <c r="BX52" i="1"/>
  <c r="BV53" i="1"/>
  <c r="BW53" i="1"/>
  <c r="BX53" i="1"/>
  <c r="BV54" i="1"/>
  <c r="BW54" i="1"/>
  <c r="BX54" i="1"/>
  <c r="BV55" i="1"/>
  <c r="BW55" i="1"/>
  <c r="BX55" i="1"/>
  <c r="BV56" i="1"/>
  <c r="BW56" i="1"/>
  <c r="BX56" i="1"/>
  <c r="BV57" i="1"/>
  <c r="BW57" i="1"/>
  <c r="BX57" i="1"/>
  <c r="BV58" i="1"/>
  <c r="BW58" i="1"/>
  <c r="BX58" i="1"/>
  <c r="BV59" i="1"/>
  <c r="BW59" i="1"/>
  <c r="BX59" i="1"/>
  <c r="BV60" i="1"/>
  <c r="BW60" i="1"/>
  <c r="BX60" i="1"/>
  <c r="BV61" i="1"/>
  <c r="BW61" i="1"/>
  <c r="BX61" i="1"/>
  <c r="BV62" i="1"/>
  <c r="BW62" i="1"/>
  <c r="BX62" i="1"/>
  <c r="BV63" i="1"/>
  <c r="BW63" i="1"/>
  <c r="BX63" i="1"/>
  <c r="BV64" i="1"/>
  <c r="BW64" i="1"/>
  <c r="BX64" i="1"/>
  <c r="BV65" i="1"/>
  <c r="BW65" i="1"/>
  <c r="BX65" i="1"/>
  <c r="BV66" i="1"/>
  <c r="BW66" i="1"/>
  <c r="BX66" i="1"/>
  <c r="BV67" i="1"/>
  <c r="BW67" i="1"/>
  <c r="BX67" i="1"/>
  <c r="BV68" i="1"/>
  <c r="BW68" i="1"/>
  <c r="BX68" i="1"/>
  <c r="BV69" i="1"/>
  <c r="BW69" i="1"/>
  <c r="BX69" i="1"/>
  <c r="BV70" i="1"/>
  <c r="BW70" i="1"/>
  <c r="BX70" i="1"/>
  <c r="BV71" i="1"/>
  <c r="BW71" i="1"/>
  <c r="BX71" i="1"/>
  <c r="BV72" i="1"/>
  <c r="BW72" i="1"/>
  <c r="BX72" i="1"/>
  <c r="BV73" i="1"/>
  <c r="BW73" i="1"/>
  <c r="BX73" i="1"/>
  <c r="BV74" i="1"/>
  <c r="BW74" i="1"/>
  <c r="BX74" i="1"/>
  <c r="BV75" i="1"/>
  <c r="BW75" i="1"/>
  <c r="BX75" i="1"/>
  <c r="BV76" i="1"/>
  <c r="BW76" i="1"/>
  <c r="BX76" i="1"/>
  <c r="BV77" i="1"/>
  <c r="BW77" i="1"/>
  <c r="BX77" i="1"/>
  <c r="BV78" i="1"/>
  <c r="BW78" i="1"/>
  <c r="BX78" i="1"/>
  <c r="BV79" i="1"/>
  <c r="BW79" i="1"/>
  <c r="BX79" i="1"/>
  <c r="BV80" i="1"/>
  <c r="BW80" i="1"/>
  <c r="BX80" i="1"/>
  <c r="BV81" i="1"/>
  <c r="BW81" i="1"/>
  <c r="BX81" i="1"/>
  <c r="BV82" i="1"/>
  <c r="BW82" i="1"/>
  <c r="BX82" i="1"/>
  <c r="BV83" i="1"/>
  <c r="BW83" i="1"/>
  <c r="BX83" i="1"/>
  <c r="BV84" i="1"/>
  <c r="BW84" i="1"/>
  <c r="BX84" i="1"/>
  <c r="BV85" i="1"/>
  <c r="BW85" i="1"/>
  <c r="BX85" i="1"/>
  <c r="BV86" i="1"/>
  <c r="BW86" i="1"/>
  <c r="BX86" i="1"/>
  <c r="BV87" i="1"/>
  <c r="BW87" i="1"/>
  <c r="BX87" i="1"/>
  <c r="BV88" i="1"/>
  <c r="BW88" i="1"/>
  <c r="BX88" i="1"/>
  <c r="BV89" i="1"/>
  <c r="BW89" i="1"/>
  <c r="BX89" i="1"/>
  <c r="BV90" i="1"/>
  <c r="BW90" i="1"/>
  <c r="BX90" i="1"/>
  <c r="BV91" i="1"/>
  <c r="BW91" i="1"/>
  <c r="BX91" i="1"/>
  <c r="BV92" i="1"/>
  <c r="BW92" i="1"/>
  <c r="BX92" i="1"/>
  <c r="BV93" i="1"/>
  <c r="BW93" i="1"/>
  <c r="BX93" i="1"/>
  <c r="BV94" i="1"/>
  <c r="BW94" i="1"/>
  <c r="BX94" i="1"/>
  <c r="BV95" i="1"/>
  <c r="BW95" i="1"/>
  <c r="BX95" i="1"/>
  <c r="BV96" i="1"/>
  <c r="BW96" i="1"/>
  <c r="BX96" i="1"/>
  <c r="BV97" i="1"/>
  <c r="BW97" i="1"/>
  <c r="BX97" i="1"/>
  <c r="BV98" i="1"/>
  <c r="BW98" i="1"/>
  <c r="BX98" i="1"/>
  <c r="BV99" i="1"/>
  <c r="BW99" i="1"/>
  <c r="BX99" i="1"/>
  <c r="BV100" i="1"/>
  <c r="BW100" i="1"/>
  <c r="BX100" i="1"/>
  <c r="BV101" i="1"/>
  <c r="BW101" i="1"/>
  <c r="BX101" i="1"/>
  <c r="BV102" i="1"/>
  <c r="BW102" i="1"/>
  <c r="BX102" i="1"/>
  <c r="BV103" i="1"/>
  <c r="BW103" i="1"/>
  <c r="BX103" i="1"/>
  <c r="BV104" i="1"/>
  <c r="BW104" i="1"/>
  <c r="BX104" i="1"/>
  <c r="BV105" i="1"/>
  <c r="BW105" i="1"/>
  <c r="BX105" i="1"/>
  <c r="BV106" i="1"/>
  <c r="BW106" i="1"/>
  <c r="BX106" i="1"/>
  <c r="BV107" i="1"/>
  <c r="BW107" i="1"/>
  <c r="BX107" i="1"/>
  <c r="BV108" i="1"/>
  <c r="BW108" i="1"/>
  <c r="BX108" i="1"/>
  <c r="BV109" i="1"/>
  <c r="BW109" i="1"/>
  <c r="BX109" i="1"/>
  <c r="BV110" i="1"/>
  <c r="BW110" i="1"/>
  <c r="BX110" i="1"/>
  <c r="BV111" i="1"/>
  <c r="BW111" i="1"/>
  <c r="BX111" i="1"/>
  <c r="BV112" i="1"/>
  <c r="BW112" i="1"/>
  <c r="BX112" i="1"/>
  <c r="BV113" i="1"/>
  <c r="BW113" i="1"/>
  <c r="BX113" i="1"/>
  <c r="BV114" i="1"/>
  <c r="BW114" i="1"/>
  <c r="BX114" i="1"/>
  <c r="BV115" i="1"/>
  <c r="BW115" i="1"/>
  <c r="BX115" i="1"/>
  <c r="BV116" i="1"/>
  <c r="BW116" i="1"/>
  <c r="BX116" i="1"/>
  <c r="BV117" i="1"/>
  <c r="BW117" i="1"/>
  <c r="BX117" i="1"/>
  <c r="BV118" i="1"/>
  <c r="BW118" i="1"/>
  <c r="BX118" i="1"/>
  <c r="BV119" i="1"/>
  <c r="BW119" i="1"/>
  <c r="BX119" i="1"/>
  <c r="BV120" i="1"/>
  <c r="BW120" i="1"/>
  <c r="BX120" i="1"/>
  <c r="BV121" i="1"/>
  <c r="BW121" i="1"/>
  <c r="BX121" i="1"/>
  <c r="BV122" i="1"/>
  <c r="BW122" i="1"/>
  <c r="BX122" i="1"/>
  <c r="BV123" i="1"/>
  <c r="BW123" i="1"/>
  <c r="BX123" i="1"/>
  <c r="BV124" i="1"/>
  <c r="BW124" i="1"/>
  <c r="BX124" i="1"/>
  <c r="BV125" i="1"/>
  <c r="BW125" i="1"/>
  <c r="BX125" i="1"/>
  <c r="BV126" i="1"/>
  <c r="BW126" i="1"/>
  <c r="BX126" i="1"/>
  <c r="BV127" i="1"/>
  <c r="BW127" i="1"/>
  <c r="BX127" i="1"/>
  <c r="BV128" i="1"/>
  <c r="BW128" i="1"/>
  <c r="BX128" i="1"/>
  <c r="BV129" i="1"/>
  <c r="BW129" i="1"/>
  <c r="BX129" i="1"/>
  <c r="BV130" i="1"/>
  <c r="BW130" i="1"/>
  <c r="BX130" i="1"/>
  <c r="BV131" i="1"/>
  <c r="BW131" i="1"/>
  <c r="BX131" i="1"/>
  <c r="BV132" i="1"/>
  <c r="BW132" i="1"/>
  <c r="BX132" i="1"/>
  <c r="BV133" i="1"/>
  <c r="BW133" i="1"/>
  <c r="BX133" i="1"/>
  <c r="BV134" i="1"/>
  <c r="BW134" i="1"/>
  <c r="BX134" i="1"/>
  <c r="BV135" i="1"/>
  <c r="BW135" i="1"/>
  <c r="BX135" i="1"/>
  <c r="BV136" i="1"/>
  <c r="BW136" i="1"/>
  <c r="BX136" i="1"/>
  <c r="BV137" i="1"/>
  <c r="BW137" i="1"/>
  <c r="BX137" i="1"/>
  <c r="BX3" i="1"/>
  <c r="BW3" i="1"/>
  <c r="BV3" i="1"/>
  <c r="BS4" i="1"/>
  <c r="BT4" i="1"/>
  <c r="BU4" i="1"/>
  <c r="BS5" i="1"/>
  <c r="BT5" i="1"/>
  <c r="BU5" i="1"/>
  <c r="BS6" i="1"/>
  <c r="BT6" i="1"/>
  <c r="BU6" i="1"/>
  <c r="BS7" i="1"/>
  <c r="BT7" i="1"/>
  <c r="BU7" i="1"/>
  <c r="BS8" i="1"/>
  <c r="BT8" i="1"/>
  <c r="BU8" i="1"/>
  <c r="BS9" i="1"/>
  <c r="BT9" i="1"/>
  <c r="BU9" i="1"/>
  <c r="BS10" i="1"/>
  <c r="BT10" i="1"/>
  <c r="BU10" i="1"/>
  <c r="BS11" i="1"/>
  <c r="BT11" i="1"/>
  <c r="BU11" i="1"/>
  <c r="BS12" i="1"/>
  <c r="BT12" i="1"/>
  <c r="BU12" i="1"/>
  <c r="BS13" i="1"/>
  <c r="BT13" i="1"/>
  <c r="BU13" i="1"/>
  <c r="BS14" i="1"/>
  <c r="BT14" i="1"/>
  <c r="BU14" i="1"/>
  <c r="BS15" i="1"/>
  <c r="BT15" i="1"/>
  <c r="BU15" i="1"/>
  <c r="BS16" i="1"/>
  <c r="BT16" i="1"/>
  <c r="BU16" i="1"/>
  <c r="BS17" i="1"/>
  <c r="BT17" i="1"/>
  <c r="BU17" i="1"/>
  <c r="BS18" i="1"/>
  <c r="BT18" i="1"/>
  <c r="BU18" i="1"/>
  <c r="BS19" i="1"/>
  <c r="BT19" i="1"/>
  <c r="BU19" i="1"/>
  <c r="BS20" i="1"/>
  <c r="BT20" i="1"/>
  <c r="BU20" i="1"/>
  <c r="BS21" i="1"/>
  <c r="BT21" i="1"/>
  <c r="BU21" i="1"/>
  <c r="BS22" i="1"/>
  <c r="BT22" i="1"/>
  <c r="BU22" i="1"/>
  <c r="BS23" i="1"/>
  <c r="BT23" i="1"/>
  <c r="BU23" i="1"/>
  <c r="BS24" i="1"/>
  <c r="BT24" i="1"/>
  <c r="BU24" i="1"/>
  <c r="BS25" i="1"/>
  <c r="BT25" i="1"/>
  <c r="BU25" i="1"/>
  <c r="BS26" i="1"/>
  <c r="BT26" i="1"/>
  <c r="BU26" i="1"/>
  <c r="BS27" i="1"/>
  <c r="BT27" i="1"/>
  <c r="BU27" i="1"/>
  <c r="BS28" i="1"/>
  <c r="BT28" i="1"/>
  <c r="BU28" i="1"/>
  <c r="BS29" i="1"/>
  <c r="BT29" i="1"/>
  <c r="BU29" i="1"/>
  <c r="BS30" i="1"/>
  <c r="BT30" i="1"/>
  <c r="BU30" i="1"/>
  <c r="BS31" i="1"/>
  <c r="BT31" i="1"/>
  <c r="BU31" i="1"/>
  <c r="BS32" i="1"/>
  <c r="BT32" i="1"/>
  <c r="BU32" i="1"/>
  <c r="BS33" i="1"/>
  <c r="BT33" i="1"/>
  <c r="BU33" i="1"/>
  <c r="BS34" i="1"/>
  <c r="BT34" i="1"/>
  <c r="BU34" i="1"/>
  <c r="BS35" i="1"/>
  <c r="BT35" i="1"/>
  <c r="BU35" i="1"/>
  <c r="BS36" i="1"/>
  <c r="BT36" i="1"/>
  <c r="BU36" i="1"/>
  <c r="BS37" i="1"/>
  <c r="BT37" i="1"/>
  <c r="BU37" i="1"/>
  <c r="BS38" i="1"/>
  <c r="BT38" i="1"/>
  <c r="BU38" i="1"/>
  <c r="BS39" i="1"/>
  <c r="BT39" i="1"/>
  <c r="BU39" i="1"/>
  <c r="BS40" i="1"/>
  <c r="BT40" i="1"/>
  <c r="BU40" i="1"/>
  <c r="BS41" i="1"/>
  <c r="BT41" i="1"/>
  <c r="BU41" i="1"/>
  <c r="BS42" i="1"/>
  <c r="BT42" i="1"/>
  <c r="BU42" i="1"/>
  <c r="BS43" i="1"/>
  <c r="BT43" i="1"/>
  <c r="BU43" i="1"/>
  <c r="BS44" i="1"/>
  <c r="BT44" i="1"/>
  <c r="BU44" i="1"/>
  <c r="BS45" i="1"/>
  <c r="BT45" i="1"/>
  <c r="BU45" i="1"/>
  <c r="BS46" i="1"/>
  <c r="BT46" i="1"/>
  <c r="BU46" i="1"/>
  <c r="BS47" i="1"/>
  <c r="BT47" i="1"/>
  <c r="BU47" i="1"/>
  <c r="BS48" i="1"/>
  <c r="BT48" i="1"/>
  <c r="BU48" i="1"/>
  <c r="BS49" i="1"/>
  <c r="BT49" i="1"/>
  <c r="BU49" i="1"/>
  <c r="BS50" i="1"/>
  <c r="BT50" i="1"/>
  <c r="BU50" i="1"/>
  <c r="BS51" i="1"/>
  <c r="BT51" i="1"/>
  <c r="BU51" i="1"/>
  <c r="BS52" i="1"/>
  <c r="BT52" i="1"/>
  <c r="BU52" i="1"/>
  <c r="BS53" i="1"/>
  <c r="BT53" i="1"/>
  <c r="BU53" i="1"/>
  <c r="BS54" i="1"/>
  <c r="BT54" i="1"/>
  <c r="BU54" i="1"/>
  <c r="BS55" i="1"/>
  <c r="BT55" i="1"/>
  <c r="BU55" i="1"/>
  <c r="BS56" i="1"/>
  <c r="BT56" i="1"/>
  <c r="BU56" i="1"/>
  <c r="BS57" i="1"/>
  <c r="BT57" i="1"/>
  <c r="BU57" i="1"/>
  <c r="BS58" i="1"/>
  <c r="BT58" i="1"/>
  <c r="BU58" i="1"/>
  <c r="BS59" i="1"/>
  <c r="BT59" i="1"/>
  <c r="BU59" i="1"/>
  <c r="BS60" i="1"/>
  <c r="BT60" i="1"/>
  <c r="BU60" i="1"/>
  <c r="BS61" i="1"/>
  <c r="BT61" i="1"/>
  <c r="BU61" i="1"/>
  <c r="BS62" i="1"/>
  <c r="BT62" i="1"/>
  <c r="BU62" i="1"/>
  <c r="BS63" i="1"/>
  <c r="BT63" i="1"/>
  <c r="BU63" i="1"/>
  <c r="BS64" i="1"/>
  <c r="BT64" i="1"/>
  <c r="BU64" i="1"/>
  <c r="BS65" i="1"/>
  <c r="BT65" i="1"/>
  <c r="BU65" i="1"/>
  <c r="BS66" i="1"/>
  <c r="BT66" i="1"/>
  <c r="BU66" i="1"/>
  <c r="BS67" i="1"/>
  <c r="BT67" i="1"/>
  <c r="BU67" i="1"/>
  <c r="BS68" i="1"/>
  <c r="BT68" i="1"/>
  <c r="BU68" i="1"/>
  <c r="BS69" i="1"/>
  <c r="BT69" i="1"/>
  <c r="BU69" i="1"/>
  <c r="BS70" i="1"/>
  <c r="BT70" i="1"/>
  <c r="BU70" i="1"/>
  <c r="BS71" i="1"/>
  <c r="BT71" i="1"/>
  <c r="BU71" i="1"/>
  <c r="BS72" i="1"/>
  <c r="BT72" i="1"/>
  <c r="BU72" i="1"/>
  <c r="BS73" i="1"/>
  <c r="BT73" i="1"/>
  <c r="BU73" i="1"/>
  <c r="BS74" i="1"/>
  <c r="BT74" i="1"/>
  <c r="BU74" i="1"/>
  <c r="BS75" i="1"/>
  <c r="BT75" i="1"/>
  <c r="BU75" i="1"/>
  <c r="BS76" i="1"/>
  <c r="BT76" i="1"/>
  <c r="BU76" i="1"/>
  <c r="BS77" i="1"/>
  <c r="BT77" i="1"/>
  <c r="BU77" i="1"/>
  <c r="BS78" i="1"/>
  <c r="BT78" i="1"/>
  <c r="BU78" i="1"/>
  <c r="BS79" i="1"/>
  <c r="BT79" i="1"/>
  <c r="BU79" i="1"/>
  <c r="BS80" i="1"/>
  <c r="BT80" i="1"/>
  <c r="BU80" i="1"/>
  <c r="BS81" i="1"/>
  <c r="BT81" i="1"/>
  <c r="BU81" i="1"/>
  <c r="BS82" i="1"/>
  <c r="BT82" i="1"/>
  <c r="BU82" i="1"/>
  <c r="BS83" i="1"/>
  <c r="BT83" i="1"/>
  <c r="BU83" i="1"/>
  <c r="BS84" i="1"/>
  <c r="BT84" i="1"/>
  <c r="BU84" i="1"/>
  <c r="BS85" i="1"/>
  <c r="BT85" i="1"/>
  <c r="BU85" i="1"/>
  <c r="BS86" i="1"/>
  <c r="BT86" i="1"/>
  <c r="BU86" i="1"/>
  <c r="BS87" i="1"/>
  <c r="BT87" i="1"/>
  <c r="BU87" i="1"/>
  <c r="BS88" i="1"/>
  <c r="BT88" i="1"/>
  <c r="BU88" i="1"/>
  <c r="BS89" i="1"/>
  <c r="BT89" i="1"/>
  <c r="BU89" i="1"/>
  <c r="BS90" i="1"/>
  <c r="BT90" i="1"/>
  <c r="BU90" i="1"/>
  <c r="BS91" i="1"/>
  <c r="BT91" i="1"/>
  <c r="BU91" i="1"/>
  <c r="BS92" i="1"/>
  <c r="BT92" i="1"/>
  <c r="BU92" i="1"/>
  <c r="BS93" i="1"/>
  <c r="BT93" i="1"/>
  <c r="BU93" i="1"/>
  <c r="BS94" i="1"/>
  <c r="BT94" i="1"/>
  <c r="BU94" i="1"/>
  <c r="BS95" i="1"/>
  <c r="BT95" i="1"/>
  <c r="BU95" i="1"/>
  <c r="BS96" i="1"/>
  <c r="BT96" i="1"/>
  <c r="BU96" i="1"/>
  <c r="BS97" i="1"/>
  <c r="BT97" i="1"/>
  <c r="BU97" i="1"/>
  <c r="BS98" i="1"/>
  <c r="BT98" i="1"/>
  <c r="BU98" i="1"/>
  <c r="BS99" i="1"/>
  <c r="BT99" i="1"/>
  <c r="BU99" i="1"/>
  <c r="BS100" i="1"/>
  <c r="BT100" i="1"/>
  <c r="BU100" i="1"/>
  <c r="BS101" i="1"/>
  <c r="BT101" i="1"/>
  <c r="BU101" i="1"/>
  <c r="BS102" i="1"/>
  <c r="BT102" i="1"/>
  <c r="BU102" i="1"/>
  <c r="BS103" i="1"/>
  <c r="BT103" i="1"/>
  <c r="BU103" i="1"/>
  <c r="BS104" i="1"/>
  <c r="BT104" i="1"/>
  <c r="BU104" i="1"/>
  <c r="BS105" i="1"/>
  <c r="BT105" i="1"/>
  <c r="BU105" i="1"/>
  <c r="BS106" i="1"/>
  <c r="BT106" i="1"/>
  <c r="BU106" i="1"/>
  <c r="BS107" i="1"/>
  <c r="BT107" i="1"/>
  <c r="BU107" i="1"/>
  <c r="BS108" i="1"/>
  <c r="BT108" i="1"/>
  <c r="BU108" i="1"/>
  <c r="BS109" i="1"/>
  <c r="BT109" i="1"/>
  <c r="BU109" i="1"/>
  <c r="BS110" i="1"/>
  <c r="BT110" i="1"/>
  <c r="BU110" i="1"/>
  <c r="BS111" i="1"/>
  <c r="BT111" i="1"/>
  <c r="BU111" i="1"/>
  <c r="BS112" i="1"/>
  <c r="BT112" i="1"/>
  <c r="BU112" i="1"/>
  <c r="BS113" i="1"/>
  <c r="BT113" i="1"/>
  <c r="BU113" i="1"/>
  <c r="BS114" i="1"/>
  <c r="BT114" i="1"/>
  <c r="BU114" i="1"/>
  <c r="BS115" i="1"/>
  <c r="BT115" i="1"/>
  <c r="BU115" i="1"/>
  <c r="BS116" i="1"/>
  <c r="BT116" i="1"/>
  <c r="BU116" i="1"/>
  <c r="BS117" i="1"/>
  <c r="BT117" i="1"/>
  <c r="BU117" i="1"/>
  <c r="BS118" i="1"/>
  <c r="BT118" i="1"/>
  <c r="BU118" i="1"/>
  <c r="BS119" i="1"/>
  <c r="BT119" i="1"/>
  <c r="BU119" i="1"/>
  <c r="BS120" i="1"/>
  <c r="BT120" i="1"/>
  <c r="BU120" i="1"/>
  <c r="BS121" i="1"/>
  <c r="BT121" i="1"/>
  <c r="BU121" i="1"/>
  <c r="BS122" i="1"/>
  <c r="BT122" i="1"/>
  <c r="BU122" i="1"/>
  <c r="BS123" i="1"/>
  <c r="BT123" i="1"/>
  <c r="BU123" i="1"/>
  <c r="BS124" i="1"/>
  <c r="BT124" i="1"/>
  <c r="BU124" i="1"/>
  <c r="BS125" i="1"/>
  <c r="BT125" i="1"/>
  <c r="BU125" i="1"/>
  <c r="BS126" i="1"/>
  <c r="BT126" i="1"/>
  <c r="BU126" i="1"/>
  <c r="BS127" i="1"/>
  <c r="BT127" i="1"/>
  <c r="BU127" i="1"/>
  <c r="BS128" i="1"/>
  <c r="BT128" i="1"/>
  <c r="BU128" i="1"/>
  <c r="BS129" i="1"/>
  <c r="BT129" i="1"/>
  <c r="BU129" i="1"/>
  <c r="BS130" i="1"/>
  <c r="BT130" i="1"/>
  <c r="BU130" i="1"/>
  <c r="BS131" i="1"/>
  <c r="BT131" i="1"/>
  <c r="BU131" i="1"/>
  <c r="BS132" i="1"/>
  <c r="BT132" i="1"/>
  <c r="BU132" i="1"/>
  <c r="BS133" i="1"/>
  <c r="BT133" i="1"/>
  <c r="BU133" i="1"/>
  <c r="BS134" i="1"/>
  <c r="BT134" i="1"/>
  <c r="BU134" i="1"/>
  <c r="BS135" i="1"/>
  <c r="BT135" i="1"/>
  <c r="BU135" i="1"/>
  <c r="BS136" i="1"/>
  <c r="BT136" i="1"/>
  <c r="BU136" i="1"/>
  <c r="BS137" i="1"/>
  <c r="BT137" i="1"/>
  <c r="BU137" i="1"/>
  <c r="BU3" i="1"/>
  <c r="BT3" i="1"/>
  <c r="BS3" i="1"/>
  <c r="BP4" i="1"/>
  <c r="BQ4" i="1"/>
  <c r="BR4" i="1"/>
  <c r="BP5" i="1"/>
  <c r="BQ5" i="1"/>
  <c r="BR5" i="1"/>
  <c r="BP6" i="1"/>
  <c r="BQ6" i="1"/>
  <c r="BR6" i="1"/>
  <c r="BP7" i="1"/>
  <c r="BQ7" i="1"/>
  <c r="BR7" i="1"/>
  <c r="BP8" i="1"/>
  <c r="BQ8" i="1"/>
  <c r="BR8" i="1"/>
  <c r="BP9" i="1"/>
  <c r="BQ9" i="1"/>
  <c r="BR9" i="1"/>
  <c r="BP10" i="1"/>
  <c r="BQ10" i="1"/>
  <c r="BR10" i="1"/>
  <c r="BP11" i="1"/>
  <c r="BQ11" i="1"/>
  <c r="BR11" i="1"/>
  <c r="BP12" i="1"/>
  <c r="BQ12" i="1"/>
  <c r="BR12" i="1"/>
  <c r="BP13" i="1"/>
  <c r="BQ13" i="1"/>
  <c r="BR13" i="1"/>
  <c r="BP14" i="1"/>
  <c r="BQ14" i="1"/>
  <c r="BR14" i="1"/>
  <c r="BP15" i="1"/>
  <c r="BQ15" i="1"/>
  <c r="BR15" i="1"/>
  <c r="BP16" i="1"/>
  <c r="BQ16" i="1"/>
  <c r="BR16" i="1"/>
  <c r="BP17" i="1"/>
  <c r="BQ17" i="1"/>
  <c r="BR17" i="1"/>
  <c r="BP18" i="1"/>
  <c r="BQ18" i="1"/>
  <c r="BR18" i="1"/>
  <c r="BP19" i="1"/>
  <c r="BQ19" i="1"/>
  <c r="BR19" i="1"/>
  <c r="BP20" i="1"/>
  <c r="BQ20" i="1"/>
  <c r="BR20" i="1"/>
  <c r="BP21" i="1"/>
  <c r="BQ21" i="1"/>
  <c r="BR21" i="1"/>
  <c r="BP22" i="1"/>
  <c r="BQ22" i="1"/>
  <c r="BR22" i="1"/>
  <c r="BP23" i="1"/>
  <c r="BQ23" i="1"/>
  <c r="BR23" i="1"/>
  <c r="BP24" i="1"/>
  <c r="BQ24" i="1"/>
  <c r="BR24" i="1"/>
  <c r="BP25" i="1"/>
  <c r="BQ25" i="1"/>
  <c r="BR25" i="1"/>
  <c r="BP26" i="1"/>
  <c r="BQ26" i="1"/>
  <c r="BR26" i="1"/>
  <c r="BP27" i="1"/>
  <c r="BQ27" i="1"/>
  <c r="BR27" i="1"/>
  <c r="BP28" i="1"/>
  <c r="BQ28" i="1"/>
  <c r="BR28" i="1"/>
  <c r="BP29" i="1"/>
  <c r="BQ29" i="1"/>
  <c r="BR29" i="1"/>
  <c r="BP30" i="1"/>
  <c r="BQ30" i="1"/>
  <c r="BR30" i="1"/>
  <c r="BP31" i="1"/>
  <c r="BQ31" i="1"/>
  <c r="BR31" i="1"/>
  <c r="BP32" i="1"/>
  <c r="BQ32" i="1"/>
  <c r="BR32" i="1"/>
  <c r="BP33" i="1"/>
  <c r="BQ33" i="1"/>
  <c r="BR33" i="1"/>
  <c r="BP34" i="1"/>
  <c r="BQ34" i="1"/>
  <c r="BR34" i="1"/>
  <c r="BP35" i="1"/>
  <c r="BQ35" i="1"/>
  <c r="BR35" i="1"/>
  <c r="BP36" i="1"/>
  <c r="BQ36" i="1"/>
  <c r="BR36" i="1"/>
  <c r="BP37" i="1"/>
  <c r="BQ37" i="1"/>
  <c r="BR37" i="1"/>
  <c r="BP38" i="1"/>
  <c r="BQ38" i="1"/>
  <c r="BR38" i="1"/>
  <c r="BP39" i="1"/>
  <c r="BQ39" i="1"/>
  <c r="BR39" i="1"/>
  <c r="BP40" i="1"/>
  <c r="BQ40" i="1"/>
  <c r="BR40" i="1"/>
  <c r="BP41" i="1"/>
  <c r="BQ41" i="1"/>
  <c r="BR41" i="1"/>
  <c r="BP42" i="1"/>
  <c r="BQ42" i="1"/>
  <c r="BR42" i="1"/>
  <c r="BP43" i="1"/>
  <c r="BQ43" i="1"/>
  <c r="BR43" i="1"/>
  <c r="BP44" i="1"/>
  <c r="BQ44" i="1"/>
  <c r="BR44" i="1"/>
  <c r="BP45" i="1"/>
  <c r="BQ45" i="1"/>
  <c r="BR45" i="1"/>
  <c r="BP46" i="1"/>
  <c r="BQ46" i="1"/>
  <c r="BR46" i="1"/>
  <c r="BP47" i="1"/>
  <c r="BQ47" i="1"/>
  <c r="BR47" i="1"/>
  <c r="BP48" i="1"/>
  <c r="BQ48" i="1"/>
  <c r="BR48" i="1"/>
  <c r="BP49" i="1"/>
  <c r="BQ49" i="1"/>
  <c r="BR49" i="1"/>
  <c r="BP50" i="1"/>
  <c r="BQ50" i="1"/>
  <c r="BR50" i="1"/>
  <c r="BP51" i="1"/>
  <c r="BQ51" i="1"/>
  <c r="BR51" i="1"/>
  <c r="BP52" i="1"/>
  <c r="BQ52" i="1"/>
  <c r="BR52" i="1"/>
  <c r="BP53" i="1"/>
  <c r="BQ53" i="1"/>
  <c r="BR53" i="1"/>
  <c r="BP54" i="1"/>
  <c r="BQ54" i="1"/>
  <c r="BR54" i="1"/>
  <c r="BP55" i="1"/>
  <c r="BQ55" i="1"/>
  <c r="BR55" i="1"/>
  <c r="BP56" i="1"/>
  <c r="BQ56" i="1"/>
  <c r="BR56" i="1"/>
  <c r="BP57" i="1"/>
  <c r="BQ57" i="1"/>
  <c r="BR57" i="1"/>
  <c r="BP58" i="1"/>
  <c r="BQ58" i="1"/>
  <c r="BR58" i="1"/>
  <c r="BP59" i="1"/>
  <c r="BQ59" i="1"/>
  <c r="BR59" i="1"/>
  <c r="BP60" i="1"/>
  <c r="BQ60" i="1"/>
  <c r="BR60" i="1"/>
  <c r="BP61" i="1"/>
  <c r="BQ61" i="1"/>
  <c r="BR61" i="1"/>
  <c r="BP62" i="1"/>
  <c r="BQ62" i="1"/>
  <c r="BR62" i="1"/>
  <c r="BP63" i="1"/>
  <c r="BQ63" i="1"/>
  <c r="BR63" i="1"/>
  <c r="BP64" i="1"/>
  <c r="BQ64" i="1"/>
  <c r="BR64" i="1"/>
  <c r="BP65" i="1"/>
  <c r="BQ65" i="1"/>
  <c r="BR65" i="1"/>
  <c r="BP66" i="1"/>
  <c r="BQ66" i="1"/>
  <c r="BR66" i="1"/>
  <c r="BP67" i="1"/>
  <c r="BQ67" i="1"/>
  <c r="BR67" i="1"/>
  <c r="BP68" i="1"/>
  <c r="BQ68" i="1"/>
  <c r="BR68" i="1"/>
  <c r="BP69" i="1"/>
  <c r="BQ69" i="1"/>
  <c r="BR69" i="1"/>
  <c r="BP70" i="1"/>
  <c r="BQ70" i="1"/>
  <c r="BR70" i="1"/>
  <c r="BP71" i="1"/>
  <c r="BQ71" i="1"/>
  <c r="BR71" i="1"/>
  <c r="BP72" i="1"/>
  <c r="BQ72" i="1"/>
  <c r="BR72" i="1"/>
  <c r="BP73" i="1"/>
  <c r="BQ73" i="1"/>
  <c r="BR73" i="1"/>
  <c r="BP74" i="1"/>
  <c r="BQ74" i="1"/>
  <c r="BR74" i="1"/>
  <c r="BP75" i="1"/>
  <c r="BQ75" i="1"/>
  <c r="BR75" i="1"/>
  <c r="BP76" i="1"/>
  <c r="BQ76" i="1"/>
  <c r="BR76" i="1"/>
  <c r="BP77" i="1"/>
  <c r="BQ77" i="1"/>
  <c r="BR77" i="1"/>
  <c r="BP78" i="1"/>
  <c r="BQ78" i="1"/>
  <c r="BR78" i="1"/>
  <c r="BP79" i="1"/>
  <c r="BQ79" i="1"/>
  <c r="BR79" i="1"/>
  <c r="BP80" i="1"/>
  <c r="BQ80" i="1"/>
  <c r="BR80" i="1"/>
  <c r="BP81" i="1"/>
  <c r="BQ81" i="1"/>
  <c r="BR81" i="1"/>
  <c r="BP82" i="1"/>
  <c r="BQ82" i="1"/>
  <c r="BR82" i="1"/>
  <c r="BP83" i="1"/>
  <c r="BQ83" i="1"/>
  <c r="BR83" i="1"/>
  <c r="BP84" i="1"/>
  <c r="BQ84" i="1"/>
  <c r="BR84" i="1"/>
  <c r="BP85" i="1"/>
  <c r="BQ85" i="1"/>
  <c r="BR85" i="1"/>
  <c r="BP86" i="1"/>
  <c r="BQ86" i="1"/>
  <c r="BR86" i="1"/>
  <c r="BP87" i="1"/>
  <c r="BQ87" i="1"/>
  <c r="BR87" i="1"/>
  <c r="BP88" i="1"/>
  <c r="BQ88" i="1"/>
  <c r="BR88" i="1"/>
  <c r="BP89" i="1"/>
  <c r="BQ89" i="1"/>
  <c r="BR89" i="1"/>
  <c r="BP90" i="1"/>
  <c r="BQ90" i="1"/>
  <c r="BR90" i="1"/>
  <c r="BP91" i="1"/>
  <c r="BQ91" i="1"/>
  <c r="BR91" i="1"/>
  <c r="BP92" i="1"/>
  <c r="BQ92" i="1"/>
  <c r="BR92" i="1"/>
  <c r="BP93" i="1"/>
  <c r="BQ93" i="1"/>
  <c r="BR93" i="1"/>
  <c r="BP94" i="1"/>
  <c r="BQ94" i="1"/>
  <c r="BR94" i="1"/>
  <c r="BP95" i="1"/>
  <c r="BQ95" i="1"/>
  <c r="BR95" i="1"/>
  <c r="BP96" i="1"/>
  <c r="BQ96" i="1"/>
  <c r="BR96" i="1"/>
  <c r="BP97" i="1"/>
  <c r="BQ97" i="1"/>
  <c r="BR97" i="1"/>
  <c r="BP98" i="1"/>
  <c r="BQ98" i="1"/>
  <c r="BR98" i="1"/>
  <c r="BP99" i="1"/>
  <c r="BQ99" i="1"/>
  <c r="BR99" i="1"/>
  <c r="BP100" i="1"/>
  <c r="BQ100" i="1"/>
  <c r="BR100" i="1"/>
  <c r="BP101" i="1"/>
  <c r="BQ101" i="1"/>
  <c r="BR101" i="1"/>
  <c r="BP102" i="1"/>
  <c r="BQ102" i="1"/>
  <c r="BR102" i="1"/>
  <c r="BP103" i="1"/>
  <c r="BQ103" i="1"/>
  <c r="BR103" i="1"/>
  <c r="BP104" i="1"/>
  <c r="BQ104" i="1"/>
  <c r="BR104" i="1"/>
  <c r="BP105" i="1"/>
  <c r="BQ105" i="1"/>
  <c r="BR105" i="1"/>
  <c r="BP106" i="1"/>
  <c r="BQ106" i="1"/>
  <c r="BR106" i="1"/>
  <c r="BP107" i="1"/>
  <c r="BQ107" i="1"/>
  <c r="BR107" i="1"/>
  <c r="BP108" i="1"/>
  <c r="BQ108" i="1"/>
  <c r="BR108" i="1"/>
  <c r="BP109" i="1"/>
  <c r="BQ109" i="1"/>
  <c r="BR109" i="1"/>
  <c r="BP110" i="1"/>
  <c r="BQ110" i="1"/>
  <c r="BR110" i="1"/>
  <c r="BP111" i="1"/>
  <c r="BQ111" i="1"/>
  <c r="BR111" i="1"/>
  <c r="BP112" i="1"/>
  <c r="BQ112" i="1"/>
  <c r="BR112" i="1"/>
  <c r="BP113" i="1"/>
  <c r="BQ113" i="1"/>
  <c r="BR113" i="1"/>
  <c r="BP114" i="1"/>
  <c r="BQ114" i="1"/>
  <c r="BR114" i="1"/>
  <c r="BP115" i="1"/>
  <c r="BQ115" i="1"/>
  <c r="BR115" i="1"/>
  <c r="BP116" i="1"/>
  <c r="BQ116" i="1"/>
  <c r="BR116" i="1"/>
  <c r="BP117" i="1"/>
  <c r="BQ117" i="1"/>
  <c r="BR117" i="1"/>
  <c r="BP118" i="1"/>
  <c r="BQ118" i="1"/>
  <c r="BR118" i="1"/>
  <c r="BP119" i="1"/>
  <c r="BQ119" i="1"/>
  <c r="BR119" i="1"/>
  <c r="BP120" i="1"/>
  <c r="BQ120" i="1"/>
  <c r="BR120" i="1"/>
  <c r="BP121" i="1"/>
  <c r="BQ121" i="1"/>
  <c r="BR121" i="1"/>
  <c r="BP122" i="1"/>
  <c r="BQ122" i="1"/>
  <c r="BR122" i="1"/>
  <c r="BP123" i="1"/>
  <c r="BQ123" i="1"/>
  <c r="BR123" i="1"/>
  <c r="BP124" i="1"/>
  <c r="BQ124" i="1"/>
  <c r="BR124" i="1"/>
  <c r="BP125" i="1"/>
  <c r="BQ125" i="1"/>
  <c r="BR125" i="1"/>
  <c r="BP126" i="1"/>
  <c r="BQ126" i="1"/>
  <c r="BR126" i="1"/>
  <c r="BP127" i="1"/>
  <c r="BQ127" i="1"/>
  <c r="BR127" i="1"/>
  <c r="BP128" i="1"/>
  <c r="BQ128" i="1"/>
  <c r="BR128" i="1"/>
  <c r="BP129" i="1"/>
  <c r="BQ129" i="1"/>
  <c r="BR129" i="1"/>
  <c r="BP130" i="1"/>
  <c r="BQ130" i="1"/>
  <c r="BR130" i="1"/>
  <c r="BP131" i="1"/>
  <c r="BQ131" i="1"/>
  <c r="BR131" i="1"/>
  <c r="BP132" i="1"/>
  <c r="BQ132" i="1"/>
  <c r="BR132" i="1"/>
  <c r="BP133" i="1"/>
  <c r="BQ133" i="1"/>
  <c r="BR133" i="1"/>
  <c r="BP134" i="1"/>
  <c r="BQ134" i="1"/>
  <c r="BR134" i="1"/>
  <c r="BP135" i="1"/>
  <c r="BQ135" i="1"/>
  <c r="BR135" i="1"/>
  <c r="BP136" i="1"/>
  <c r="BQ136" i="1"/>
  <c r="BR136" i="1"/>
  <c r="BP137" i="1"/>
  <c r="BQ137" i="1"/>
  <c r="BR137" i="1"/>
  <c r="BR3" i="1"/>
  <c r="BQ3" i="1"/>
  <c r="BP3" i="1"/>
  <c r="BM4" i="1"/>
  <c r="BN4" i="1"/>
  <c r="BO4" i="1"/>
  <c r="BM5" i="1"/>
  <c r="BN5" i="1"/>
  <c r="BO5" i="1"/>
  <c r="BM6" i="1"/>
  <c r="BN6" i="1"/>
  <c r="BO6" i="1"/>
  <c r="BM7" i="1"/>
  <c r="BN7" i="1"/>
  <c r="BO7" i="1"/>
  <c r="BM8" i="1"/>
  <c r="BN8" i="1"/>
  <c r="BO8" i="1"/>
  <c r="BM9" i="1"/>
  <c r="BN9" i="1"/>
  <c r="BO9" i="1"/>
  <c r="BM10" i="1"/>
  <c r="BN10" i="1"/>
  <c r="BO10" i="1"/>
  <c r="BM11" i="1"/>
  <c r="BN11" i="1"/>
  <c r="BO11" i="1"/>
  <c r="BM12" i="1"/>
  <c r="BN12" i="1"/>
  <c r="BO12" i="1"/>
  <c r="BM13" i="1"/>
  <c r="BN13" i="1"/>
  <c r="BO13" i="1"/>
  <c r="BM14" i="1"/>
  <c r="BN14" i="1"/>
  <c r="BO14" i="1"/>
  <c r="BM15" i="1"/>
  <c r="BN15" i="1"/>
  <c r="BO15" i="1"/>
  <c r="BM16" i="1"/>
  <c r="BN16" i="1"/>
  <c r="BO16" i="1"/>
  <c r="BM17" i="1"/>
  <c r="BN17" i="1"/>
  <c r="BO17" i="1"/>
  <c r="BM18" i="1"/>
  <c r="BN18" i="1"/>
  <c r="BO18" i="1"/>
  <c r="BM19" i="1"/>
  <c r="BN19" i="1"/>
  <c r="BO19" i="1"/>
  <c r="BM20" i="1"/>
  <c r="BN20" i="1"/>
  <c r="BO20" i="1"/>
  <c r="BM21" i="1"/>
  <c r="BN21" i="1"/>
  <c r="BO21" i="1"/>
  <c r="BM22" i="1"/>
  <c r="BN22" i="1"/>
  <c r="BO22" i="1"/>
  <c r="BM23" i="1"/>
  <c r="BN23" i="1"/>
  <c r="BO23" i="1"/>
  <c r="BM24" i="1"/>
  <c r="BN24" i="1"/>
  <c r="BO24" i="1"/>
  <c r="BM25" i="1"/>
  <c r="BN25" i="1"/>
  <c r="BO25" i="1"/>
  <c r="BM26" i="1"/>
  <c r="BN26" i="1"/>
  <c r="BO26" i="1"/>
  <c r="BM27" i="1"/>
  <c r="BN27" i="1"/>
  <c r="BO27" i="1"/>
  <c r="BM28" i="1"/>
  <c r="BN28" i="1"/>
  <c r="BO28" i="1"/>
  <c r="BM29" i="1"/>
  <c r="BN29" i="1"/>
  <c r="BO29" i="1"/>
  <c r="BM30" i="1"/>
  <c r="BN30" i="1"/>
  <c r="BO30" i="1"/>
  <c r="BM31" i="1"/>
  <c r="BN31" i="1"/>
  <c r="BO31" i="1"/>
  <c r="BM32" i="1"/>
  <c r="BN32" i="1"/>
  <c r="BO32" i="1"/>
  <c r="BM33" i="1"/>
  <c r="BN33" i="1"/>
  <c r="BO33" i="1"/>
  <c r="BM34" i="1"/>
  <c r="BN34" i="1"/>
  <c r="BO34" i="1"/>
  <c r="BM35" i="1"/>
  <c r="BN35" i="1"/>
  <c r="BO35" i="1"/>
  <c r="BM36" i="1"/>
  <c r="BN36" i="1"/>
  <c r="BO36" i="1"/>
  <c r="BM37" i="1"/>
  <c r="BN37" i="1"/>
  <c r="BO37" i="1"/>
  <c r="BM38" i="1"/>
  <c r="BN38" i="1"/>
  <c r="BO38" i="1"/>
  <c r="BM39" i="1"/>
  <c r="BN39" i="1"/>
  <c r="BO39" i="1"/>
  <c r="BM40" i="1"/>
  <c r="BN40" i="1"/>
  <c r="BO40" i="1"/>
  <c r="BM41" i="1"/>
  <c r="BN41" i="1"/>
  <c r="BO41" i="1"/>
  <c r="BM42" i="1"/>
  <c r="BN42" i="1"/>
  <c r="BO42" i="1"/>
  <c r="BM43" i="1"/>
  <c r="BN43" i="1"/>
  <c r="BO43" i="1"/>
  <c r="BM44" i="1"/>
  <c r="BN44" i="1"/>
  <c r="BO44" i="1"/>
  <c r="BM45" i="1"/>
  <c r="BN45" i="1"/>
  <c r="BO45" i="1"/>
  <c r="BM46" i="1"/>
  <c r="BN46" i="1"/>
  <c r="BO46" i="1"/>
  <c r="BM47" i="1"/>
  <c r="BN47" i="1"/>
  <c r="BO47" i="1"/>
  <c r="BM48" i="1"/>
  <c r="BN48" i="1"/>
  <c r="BO48" i="1"/>
  <c r="BM49" i="1"/>
  <c r="BN49" i="1"/>
  <c r="BO49" i="1"/>
  <c r="BM50" i="1"/>
  <c r="BN50" i="1"/>
  <c r="BO50" i="1"/>
  <c r="BM51" i="1"/>
  <c r="BN51" i="1"/>
  <c r="BO51" i="1"/>
  <c r="BM52" i="1"/>
  <c r="BN52" i="1"/>
  <c r="BO52" i="1"/>
  <c r="BM53" i="1"/>
  <c r="BN53" i="1"/>
  <c r="BO53" i="1"/>
  <c r="BM54" i="1"/>
  <c r="BN54" i="1"/>
  <c r="BO54" i="1"/>
  <c r="BM55" i="1"/>
  <c r="BN55" i="1"/>
  <c r="BO55" i="1"/>
  <c r="BM56" i="1"/>
  <c r="BN56" i="1"/>
  <c r="BO56" i="1"/>
  <c r="BM57" i="1"/>
  <c r="BN57" i="1"/>
  <c r="BO57" i="1"/>
  <c r="BM58" i="1"/>
  <c r="BN58" i="1"/>
  <c r="BO58" i="1"/>
  <c r="BM59" i="1"/>
  <c r="BN59" i="1"/>
  <c r="BO59" i="1"/>
  <c r="BM60" i="1"/>
  <c r="BN60" i="1"/>
  <c r="BO60" i="1"/>
  <c r="BM61" i="1"/>
  <c r="BN61" i="1"/>
  <c r="BO61" i="1"/>
  <c r="BM62" i="1"/>
  <c r="BN62" i="1"/>
  <c r="BO62" i="1"/>
  <c r="BM63" i="1"/>
  <c r="BN63" i="1"/>
  <c r="BO63" i="1"/>
  <c r="BM64" i="1"/>
  <c r="BN64" i="1"/>
  <c r="BO64" i="1"/>
  <c r="BM65" i="1"/>
  <c r="BN65" i="1"/>
  <c r="BO65" i="1"/>
  <c r="BM66" i="1"/>
  <c r="BN66" i="1"/>
  <c r="BO66" i="1"/>
  <c r="BM67" i="1"/>
  <c r="BN67" i="1"/>
  <c r="BO67" i="1"/>
  <c r="BM68" i="1"/>
  <c r="BN68" i="1"/>
  <c r="BO68" i="1"/>
  <c r="BM69" i="1"/>
  <c r="BN69" i="1"/>
  <c r="BO69" i="1"/>
  <c r="BM70" i="1"/>
  <c r="BN70" i="1"/>
  <c r="BO70" i="1"/>
  <c r="BM71" i="1"/>
  <c r="BN71" i="1"/>
  <c r="BO71" i="1"/>
  <c r="BM72" i="1"/>
  <c r="BN72" i="1"/>
  <c r="BO72" i="1"/>
  <c r="BM73" i="1"/>
  <c r="BN73" i="1"/>
  <c r="BO73" i="1"/>
  <c r="BM74" i="1"/>
  <c r="BN74" i="1"/>
  <c r="BO74" i="1"/>
  <c r="BM75" i="1"/>
  <c r="BN75" i="1"/>
  <c r="BO75" i="1"/>
  <c r="BM76" i="1"/>
  <c r="BN76" i="1"/>
  <c r="BO76" i="1"/>
  <c r="BM77" i="1"/>
  <c r="BN77" i="1"/>
  <c r="BO77" i="1"/>
  <c r="BM78" i="1"/>
  <c r="BN78" i="1"/>
  <c r="BO78" i="1"/>
  <c r="BM79" i="1"/>
  <c r="BN79" i="1"/>
  <c r="BO79" i="1"/>
  <c r="BM80" i="1"/>
  <c r="BN80" i="1"/>
  <c r="BO80" i="1"/>
  <c r="BM81" i="1"/>
  <c r="BN81" i="1"/>
  <c r="BO81" i="1"/>
  <c r="BM82" i="1"/>
  <c r="BN82" i="1"/>
  <c r="BO82" i="1"/>
  <c r="BM83" i="1"/>
  <c r="BN83" i="1"/>
  <c r="BO83" i="1"/>
  <c r="BM84" i="1"/>
  <c r="BN84" i="1"/>
  <c r="BO84" i="1"/>
  <c r="BM85" i="1"/>
  <c r="BN85" i="1"/>
  <c r="BO85" i="1"/>
  <c r="BM86" i="1"/>
  <c r="BN86" i="1"/>
  <c r="BO86" i="1"/>
  <c r="BM87" i="1"/>
  <c r="BN87" i="1"/>
  <c r="BO87" i="1"/>
  <c r="BM88" i="1"/>
  <c r="BN88" i="1"/>
  <c r="BO88" i="1"/>
  <c r="BM89" i="1"/>
  <c r="BN89" i="1"/>
  <c r="BO89" i="1"/>
  <c r="BM90" i="1"/>
  <c r="BN90" i="1"/>
  <c r="BO90" i="1"/>
  <c r="BM91" i="1"/>
  <c r="BN91" i="1"/>
  <c r="BO91" i="1"/>
  <c r="BM92" i="1"/>
  <c r="BN92" i="1"/>
  <c r="BO92" i="1"/>
  <c r="BM93" i="1"/>
  <c r="BN93" i="1"/>
  <c r="BO93" i="1"/>
  <c r="BM94" i="1"/>
  <c r="BN94" i="1"/>
  <c r="BO94" i="1"/>
  <c r="BM95" i="1"/>
  <c r="BN95" i="1"/>
  <c r="BO95" i="1"/>
  <c r="BM96" i="1"/>
  <c r="BN96" i="1"/>
  <c r="BO96" i="1"/>
  <c r="BM97" i="1"/>
  <c r="BN97" i="1"/>
  <c r="BO97" i="1"/>
  <c r="BM98" i="1"/>
  <c r="BN98" i="1"/>
  <c r="BO98" i="1"/>
  <c r="BM99" i="1"/>
  <c r="BN99" i="1"/>
  <c r="BO99" i="1"/>
  <c r="BM100" i="1"/>
  <c r="BN100" i="1"/>
  <c r="BO100" i="1"/>
  <c r="BM101" i="1"/>
  <c r="BN101" i="1"/>
  <c r="BO101" i="1"/>
  <c r="BM102" i="1"/>
  <c r="BN102" i="1"/>
  <c r="BO102" i="1"/>
  <c r="BM103" i="1"/>
  <c r="BN103" i="1"/>
  <c r="BO103" i="1"/>
  <c r="BM104" i="1"/>
  <c r="BN104" i="1"/>
  <c r="BO104" i="1"/>
  <c r="BM105" i="1"/>
  <c r="BN105" i="1"/>
  <c r="BO105" i="1"/>
  <c r="BM106" i="1"/>
  <c r="BN106" i="1"/>
  <c r="BO106" i="1"/>
  <c r="BM107" i="1"/>
  <c r="BN107" i="1"/>
  <c r="BO107" i="1"/>
  <c r="BM108" i="1"/>
  <c r="BN108" i="1"/>
  <c r="BO108" i="1"/>
  <c r="BM109" i="1"/>
  <c r="BN109" i="1"/>
  <c r="BO109" i="1"/>
  <c r="BM110" i="1"/>
  <c r="BN110" i="1"/>
  <c r="BO110" i="1"/>
  <c r="BM111" i="1"/>
  <c r="BN111" i="1"/>
  <c r="BO111" i="1"/>
  <c r="BM112" i="1"/>
  <c r="BN112" i="1"/>
  <c r="BO112" i="1"/>
  <c r="BM113" i="1"/>
  <c r="BN113" i="1"/>
  <c r="BO113" i="1"/>
  <c r="BM114" i="1"/>
  <c r="BN114" i="1"/>
  <c r="BO114" i="1"/>
  <c r="BM115" i="1"/>
  <c r="BN115" i="1"/>
  <c r="BO115" i="1"/>
  <c r="BM116" i="1"/>
  <c r="BN116" i="1"/>
  <c r="BO116" i="1"/>
  <c r="BM117" i="1"/>
  <c r="BN117" i="1"/>
  <c r="BO117" i="1"/>
  <c r="BM118" i="1"/>
  <c r="BN118" i="1"/>
  <c r="BO118" i="1"/>
  <c r="BM119" i="1"/>
  <c r="BN119" i="1"/>
  <c r="BO119" i="1"/>
  <c r="BM120" i="1"/>
  <c r="BN120" i="1"/>
  <c r="BO120" i="1"/>
  <c r="BM121" i="1"/>
  <c r="BN121" i="1"/>
  <c r="BO121" i="1"/>
  <c r="BM122" i="1"/>
  <c r="BN122" i="1"/>
  <c r="BO122" i="1"/>
  <c r="BM123" i="1"/>
  <c r="BN123" i="1"/>
  <c r="BO123" i="1"/>
  <c r="BM124" i="1"/>
  <c r="BN124" i="1"/>
  <c r="BO124" i="1"/>
  <c r="BM125" i="1"/>
  <c r="BN125" i="1"/>
  <c r="BO125" i="1"/>
  <c r="BM126" i="1"/>
  <c r="BN126" i="1"/>
  <c r="BO126" i="1"/>
  <c r="BM127" i="1"/>
  <c r="BN127" i="1"/>
  <c r="BO127" i="1"/>
  <c r="BM128" i="1"/>
  <c r="BN128" i="1"/>
  <c r="BO128" i="1"/>
  <c r="BM129" i="1"/>
  <c r="BN129" i="1"/>
  <c r="BO129" i="1"/>
  <c r="BM130" i="1"/>
  <c r="BN130" i="1"/>
  <c r="BO130" i="1"/>
  <c r="BM131" i="1"/>
  <c r="BN131" i="1"/>
  <c r="BO131" i="1"/>
  <c r="BM132" i="1"/>
  <c r="BN132" i="1"/>
  <c r="BO132" i="1"/>
  <c r="BM133" i="1"/>
  <c r="BN133" i="1"/>
  <c r="BO133" i="1"/>
  <c r="BM134" i="1"/>
  <c r="BN134" i="1"/>
  <c r="BO134" i="1"/>
  <c r="BM135" i="1"/>
  <c r="BN135" i="1"/>
  <c r="BO135" i="1"/>
  <c r="BM136" i="1"/>
  <c r="BN136" i="1"/>
  <c r="BO136" i="1"/>
  <c r="BM137" i="1"/>
  <c r="BN137" i="1"/>
  <c r="BO137" i="1"/>
  <c r="BO3" i="1"/>
  <c r="BN3" i="1"/>
  <c r="BM3" i="1"/>
  <c r="BJ4" i="1"/>
  <c r="BK4" i="1"/>
  <c r="BL4" i="1"/>
  <c r="BJ5" i="1"/>
  <c r="BK5" i="1"/>
  <c r="BL5" i="1"/>
  <c r="BJ6" i="1"/>
  <c r="BK6" i="1"/>
  <c r="BL6" i="1"/>
  <c r="BJ7" i="1"/>
  <c r="BK7" i="1"/>
  <c r="BL7" i="1"/>
  <c r="BJ8" i="1"/>
  <c r="BK8" i="1"/>
  <c r="BL8" i="1"/>
  <c r="BJ9" i="1"/>
  <c r="BK9" i="1"/>
  <c r="BL9" i="1"/>
  <c r="BJ10" i="1"/>
  <c r="BK10" i="1"/>
  <c r="BL10" i="1"/>
  <c r="BJ11" i="1"/>
  <c r="BK11" i="1"/>
  <c r="BL11" i="1"/>
  <c r="BJ12" i="1"/>
  <c r="BK12" i="1"/>
  <c r="BL12" i="1"/>
  <c r="BJ13" i="1"/>
  <c r="BK13" i="1"/>
  <c r="BL13" i="1"/>
  <c r="BJ14" i="1"/>
  <c r="BK14" i="1"/>
  <c r="BL14" i="1"/>
  <c r="BJ15" i="1"/>
  <c r="BK15" i="1"/>
  <c r="BL15" i="1"/>
  <c r="BJ16" i="1"/>
  <c r="BK16" i="1"/>
  <c r="BL16" i="1"/>
  <c r="BJ17" i="1"/>
  <c r="BK17" i="1"/>
  <c r="BL17" i="1"/>
  <c r="BJ18" i="1"/>
  <c r="BK18" i="1"/>
  <c r="BL18" i="1"/>
  <c r="BJ19" i="1"/>
  <c r="BK19" i="1"/>
  <c r="BL19" i="1"/>
  <c r="BJ20" i="1"/>
  <c r="BK20" i="1"/>
  <c r="BL20" i="1"/>
  <c r="BJ21" i="1"/>
  <c r="BK21" i="1"/>
  <c r="BL21" i="1"/>
  <c r="BJ22" i="1"/>
  <c r="BK22" i="1"/>
  <c r="BL22" i="1"/>
  <c r="BJ23" i="1"/>
  <c r="BK23" i="1"/>
  <c r="BL23" i="1"/>
  <c r="BJ24" i="1"/>
  <c r="BK24" i="1"/>
  <c r="BL24" i="1"/>
  <c r="BJ25" i="1"/>
  <c r="BK25" i="1"/>
  <c r="BL25" i="1"/>
  <c r="BJ26" i="1"/>
  <c r="BK26" i="1"/>
  <c r="BL26" i="1"/>
  <c r="BJ27" i="1"/>
  <c r="BK27" i="1"/>
  <c r="BL27" i="1"/>
  <c r="BJ28" i="1"/>
  <c r="BK28" i="1"/>
  <c r="BL28" i="1"/>
  <c r="BJ29" i="1"/>
  <c r="BK29" i="1"/>
  <c r="BL29" i="1"/>
  <c r="BJ30" i="1"/>
  <c r="BK30" i="1"/>
  <c r="BL30" i="1"/>
  <c r="BJ31" i="1"/>
  <c r="BK31" i="1"/>
  <c r="BL31" i="1"/>
  <c r="BJ32" i="1"/>
  <c r="BK32" i="1"/>
  <c r="BL32" i="1"/>
  <c r="BJ33" i="1"/>
  <c r="BK33" i="1"/>
  <c r="BL33" i="1"/>
  <c r="BJ34" i="1"/>
  <c r="BK34" i="1"/>
  <c r="BL34" i="1"/>
  <c r="BJ35" i="1"/>
  <c r="BK35" i="1"/>
  <c r="BL35" i="1"/>
  <c r="BJ36" i="1"/>
  <c r="BK36" i="1"/>
  <c r="BL36" i="1"/>
  <c r="BJ37" i="1"/>
  <c r="BK37" i="1"/>
  <c r="BL37" i="1"/>
  <c r="BJ38" i="1"/>
  <c r="BK38" i="1"/>
  <c r="BL38" i="1"/>
  <c r="BJ39" i="1"/>
  <c r="BK39" i="1"/>
  <c r="BL39" i="1"/>
  <c r="BJ40" i="1"/>
  <c r="BK40" i="1"/>
  <c r="BL40" i="1"/>
  <c r="BJ41" i="1"/>
  <c r="BK41" i="1"/>
  <c r="BL41" i="1"/>
  <c r="BJ42" i="1"/>
  <c r="BK42" i="1"/>
  <c r="BL42" i="1"/>
  <c r="BJ43" i="1"/>
  <c r="BK43" i="1"/>
  <c r="BL43" i="1"/>
  <c r="BJ44" i="1"/>
  <c r="BK44" i="1"/>
  <c r="BL44" i="1"/>
  <c r="BJ45" i="1"/>
  <c r="BK45" i="1"/>
  <c r="BL45" i="1"/>
  <c r="BJ46" i="1"/>
  <c r="BK46" i="1"/>
  <c r="BL46" i="1"/>
  <c r="BJ47" i="1"/>
  <c r="BK47" i="1"/>
  <c r="BL47" i="1"/>
  <c r="BJ48" i="1"/>
  <c r="BK48" i="1"/>
  <c r="BL48" i="1"/>
  <c r="BJ49" i="1"/>
  <c r="BK49" i="1"/>
  <c r="BL49" i="1"/>
  <c r="BJ50" i="1"/>
  <c r="BK50" i="1"/>
  <c r="BL50" i="1"/>
  <c r="BJ51" i="1"/>
  <c r="BK51" i="1"/>
  <c r="BL51" i="1"/>
  <c r="BJ52" i="1"/>
  <c r="BK52" i="1"/>
  <c r="BL52" i="1"/>
  <c r="BJ53" i="1"/>
  <c r="BK53" i="1"/>
  <c r="BL53" i="1"/>
  <c r="BJ54" i="1"/>
  <c r="BK54" i="1"/>
  <c r="BL54" i="1"/>
  <c r="BJ55" i="1"/>
  <c r="BK55" i="1"/>
  <c r="BL55" i="1"/>
  <c r="BJ56" i="1"/>
  <c r="BK56" i="1"/>
  <c r="BL56" i="1"/>
  <c r="BJ57" i="1"/>
  <c r="BK57" i="1"/>
  <c r="BL57" i="1"/>
  <c r="BJ58" i="1"/>
  <c r="BK58" i="1"/>
  <c r="BL58" i="1"/>
  <c r="BJ59" i="1"/>
  <c r="BK59" i="1"/>
  <c r="BL59" i="1"/>
  <c r="BJ60" i="1"/>
  <c r="BK60" i="1"/>
  <c r="BL60" i="1"/>
  <c r="BJ61" i="1"/>
  <c r="BK61" i="1"/>
  <c r="BL61" i="1"/>
  <c r="BJ62" i="1"/>
  <c r="BK62" i="1"/>
  <c r="BL62" i="1"/>
  <c r="BJ63" i="1"/>
  <c r="BK63" i="1"/>
  <c r="BL63" i="1"/>
  <c r="BJ64" i="1"/>
  <c r="BK64" i="1"/>
  <c r="BL64" i="1"/>
  <c r="BJ65" i="1"/>
  <c r="BK65" i="1"/>
  <c r="BL65" i="1"/>
  <c r="BJ66" i="1"/>
  <c r="BK66" i="1"/>
  <c r="BL66" i="1"/>
  <c r="BJ67" i="1"/>
  <c r="BK67" i="1"/>
  <c r="BL67" i="1"/>
  <c r="BJ68" i="1"/>
  <c r="BK68" i="1"/>
  <c r="BL68" i="1"/>
  <c r="BJ69" i="1"/>
  <c r="BK69" i="1"/>
  <c r="BL69" i="1"/>
  <c r="BJ70" i="1"/>
  <c r="BK70" i="1"/>
  <c r="BL70" i="1"/>
  <c r="BJ71" i="1"/>
  <c r="BK71" i="1"/>
  <c r="BL71" i="1"/>
  <c r="BJ72" i="1"/>
  <c r="BK72" i="1"/>
  <c r="BL72" i="1"/>
  <c r="BJ73" i="1"/>
  <c r="BK73" i="1"/>
  <c r="BL73" i="1"/>
  <c r="BJ74" i="1"/>
  <c r="BK74" i="1"/>
  <c r="BL74" i="1"/>
  <c r="BJ75" i="1"/>
  <c r="BK75" i="1"/>
  <c r="BL75" i="1"/>
  <c r="BJ76" i="1"/>
  <c r="BK76" i="1"/>
  <c r="BL76" i="1"/>
  <c r="BJ77" i="1"/>
  <c r="BK77" i="1"/>
  <c r="BL77" i="1"/>
  <c r="BJ78" i="1"/>
  <c r="BK78" i="1"/>
  <c r="BL78" i="1"/>
  <c r="BJ79" i="1"/>
  <c r="BK79" i="1"/>
  <c r="BL79" i="1"/>
  <c r="BJ80" i="1"/>
  <c r="BK80" i="1"/>
  <c r="BL80" i="1"/>
  <c r="BJ81" i="1"/>
  <c r="BK81" i="1"/>
  <c r="BL81" i="1"/>
  <c r="BJ82" i="1"/>
  <c r="BK82" i="1"/>
  <c r="BL82" i="1"/>
  <c r="BJ83" i="1"/>
  <c r="BK83" i="1"/>
  <c r="BL83" i="1"/>
  <c r="BJ84" i="1"/>
  <c r="BK84" i="1"/>
  <c r="BL84" i="1"/>
  <c r="BJ85" i="1"/>
  <c r="BK85" i="1"/>
  <c r="BL85" i="1"/>
  <c r="BJ86" i="1"/>
  <c r="BK86" i="1"/>
  <c r="BL86" i="1"/>
  <c r="BJ87" i="1"/>
  <c r="BK87" i="1"/>
  <c r="BL87" i="1"/>
  <c r="BJ88" i="1"/>
  <c r="BK88" i="1"/>
  <c r="BL88" i="1"/>
  <c r="BJ89" i="1"/>
  <c r="BK89" i="1"/>
  <c r="BL89" i="1"/>
  <c r="BJ90" i="1"/>
  <c r="BK90" i="1"/>
  <c r="BL90" i="1"/>
  <c r="BJ91" i="1"/>
  <c r="BK91" i="1"/>
  <c r="BL91" i="1"/>
  <c r="BJ92" i="1"/>
  <c r="BK92" i="1"/>
  <c r="BL92" i="1"/>
  <c r="BJ93" i="1"/>
  <c r="BK93" i="1"/>
  <c r="BL93" i="1"/>
  <c r="BJ94" i="1"/>
  <c r="BK94" i="1"/>
  <c r="BL94" i="1"/>
  <c r="BJ95" i="1"/>
  <c r="BK95" i="1"/>
  <c r="BL95" i="1"/>
  <c r="BJ96" i="1"/>
  <c r="BK96" i="1"/>
  <c r="BL96" i="1"/>
  <c r="BJ97" i="1"/>
  <c r="BK97" i="1"/>
  <c r="BL97" i="1"/>
  <c r="BJ98" i="1"/>
  <c r="BK98" i="1"/>
  <c r="BL98" i="1"/>
  <c r="BJ99" i="1"/>
  <c r="BK99" i="1"/>
  <c r="BL99" i="1"/>
  <c r="BJ100" i="1"/>
  <c r="BK100" i="1"/>
  <c r="BL100" i="1"/>
  <c r="BJ101" i="1"/>
  <c r="BK101" i="1"/>
  <c r="BL101" i="1"/>
  <c r="BJ102" i="1"/>
  <c r="BK102" i="1"/>
  <c r="BL102" i="1"/>
  <c r="BJ103" i="1"/>
  <c r="BK103" i="1"/>
  <c r="BL103" i="1"/>
  <c r="BJ104" i="1"/>
  <c r="BK104" i="1"/>
  <c r="BL104" i="1"/>
  <c r="BJ105" i="1"/>
  <c r="BK105" i="1"/>
  <c r="BL105" i="1"/>
  <c r="BJ106" i="1"/>
  <c r="BK106" i="1"/>
  <c r="BL106" i="1"/>
  <c r="BJ107" i="1"/>
  <c r="BK107" i="1"/>
  <c r="BL107" i="1"/>
  <c r="BJ108" i="1"/>
  <c r="BK108" i="1"/>
  <c r="BL108" i="1"/>
  <c r="BJ109" i="1"/>
  <c r="BK109" i="1"/>
  <c r="BL109" i="1"/>
  <c r="BJ110" i="1"/>
  <c r="BK110" i="1"/>
  <c r="BL110" i="1"/>
  <c r="BJ111" i="1"/>
  <c r="BK111" i="1"/>
  <c r="BL111" i="1"/>
  <c r="BJ112" i="1"/>
  <c r="BK112" i="1"/>
  <c r="BL112" i="1"/>
  <c r="BJ113" i="1"/>
  <c r="BK113" i="1"/>
  <c r="BL113" i="1"/>
  <c r="BJ114" i="1"/>
  <c r="BK114" i="1"/>
  <c r="BL114" i="1"/>
  <c r="BJ115" i="1"/>
  <c r="BK115" i="1"/>
  <c r="BL115" i="1"/>
  <c r="BJ116" i="1"/>
  <c r="BK116" i="1"/>
  <c r="BL116" i="1"/>
  <c r="BJ117" i="1"/>
  <c r="BK117" i="1"/>
  <c r="BL117" i="1"/>
  <c r="BJ118" i="1"/>
  <c r="BK118" i="1"/>
  <c r="BL118" i="1"/>
  <c r="BJ119" i="1"/>
  <c r="BK119" i="1"/>
  <c r="BL119" i="1"/>
  <c r="BJ120" i="1"/>
  <c r="BK120" i="1"/>
  <c r="BL120" i="1"/>
  <c r="BJ121" i="1"/>
  <c r="BK121" i="1"/>
  <c r="BL121" i="1"/>
  <c r="BJ122" i="1"/>
  <c r="BK122" i="1"/>
  <c r="BL122" i="1"/>
  <c r="BJ123" i="1"/>
  <c r="BK123" i="1"/>
  <c r="BL123" i="1"/>
  <c r="BJ124" i="1"/>
  <c r="BK124" i="1"/>
  <c r="BL124" i="1"/>
  <c r="BJ125" i="1"/>
  <c r="BK125" i="1"/>
  <c r="BL125" i="1"/>
  <c r="BJ126" i="1"/>
  <c r="BK126" i="1"/>
  <c r="BL126" i="1"/>
  <c r="BJ127" i="1"/>
  <c r="BK127" i="1"/>
  <c r="BL127" i="1"/>
  <c r="BJ128" i="1"/>
  <c r="BK128" i="1"/>
  <c r="BL128" i="1"/>
  <c r="BJ129" i="1"/>
  <c r="BK129" i="1"/>
  <c r="BL129" i="1"/>
  <c r="BJ130" i="1"/>
  <c r="BK130" i="1"/>
  <c r="BL130" i="1"/>
  <c r="BJ131" i="1"/>
  <c r="BK131" i="1"/>
  <c r="BL131" i="1"/>
  <c r="BJ132" i="1"/>
  <c r="BK132" i="1"/>
  <c r="BL132" i="1"/>
  <c r="BJ133" i="1"/>
  <c r="BK133" i="1"/>
  <c r="BL133" i="1"/>
  <c r="BJ134" i="1"/>
  <c r="BK134" i="1"/>
  <c r="BL134" i="1"/>
  <c r="BJ135" i="1"/>
  <c r="BK135" i="1"/>
  <c r="BL135" i="1"/>
  <c r="BJ136" i="1"/>
  <c r="BK136" i="1"/>
  <c r="BL136" i="1"/>
  <c r="BJ137" i="1"/>
  <c r="BK137" i="1"/>
  <c r="BL137" i="1"/>
  <c r="BL3" i="1"/>
  <c r="BK3" i="1"/>
  <c r="BJ3" i="1"/>
  <c r="BG4" i="1"/>
  <c r="BH4" i="1"/>
  <c r="BI4" i="1"/>
  <c r="BG5" i="1"/>
  <c r="BH5" i="1"/>
  <c r="BI5" i="1"/>
  <c r="BG6" i="1"/>
  <c r="BH6" i="1"/>
  <c r="BI6" i="1"/>
  <c r="BG7" i="1"/>
  <c r="BH7" i="1"/>
  <c r="BI7" i="1"/>
  <c r="BG8" i="1"/>
  <c r="BH8" i="1"/>
  <c r="BI8" i="1"/>
  <c r="BG9" i="1"/>
  <c r="BH9" i="1"/>
  <c r="BI9" i="1"/>
  <c r="BG10" i="1"/>
  <c r="BH10" i="1"/>
  <c r="BI10" i="1"/>
  <c r="BG11" i="1"/>
  <c r="BH11" i="1"/>
  <c r="BI11" i="1"/>
  <c r="BG12" i="1"/>
  <c r="BH12" i="1"/>
  <c r="BI12" i="1"/>
  <c r="BG13" i="1"/>
  <c r="BH13" i="1"/>
  <c r="BI13" i="1"/>
  <c r="BG14" i="1"/>
  <c r="BH14" i="1"/>
  <c r="BI14" i="1"/>
  <c r="BG15" i="1"/>
  <c r="BH15" i="1"/>
  <c r="BI15" i="1"/>
  <c r="BG16" i="1"/>
  <c r="BH16" i="1"/>
  <c r="BI16" i="1"/>
  <c r="BG17" i="1"/>
  <c r="BH17" i="1"/>
  <c r="BI17" i="1"/>
  <c r="BG18" i="1"/>
  <c r="BH18" i="1"/>
  <c r="BI18" i="1"/>
  <c r="BG19" i="1"/>
  <c r="BH19" i="1"/>
  <c r="BI19" i="1"/>
  <c r="BG20" i="1"/>
  <c r="BH20" i="1"/>
  <c r="BI20" i="1"/>
  <c r="BG21" i="1"/>
  <c r="BH21" i="1"/>
  <c r="BI21" i="1"/>
  <c r="BG22" i="1"/>
  <c r="BH22" i="1"/>
  <c r="BI22" i="1"/>
  <c r="BG23" i="1"/>
  <c r="BH23" i="1"/>
  <c r="BI23" i="1"/>
  <c r="BG24" i="1"/>
  <c r="BH24" i="1"/>
  <c r="BI24" i="1"/>
  <c r="BG25" i="1"/>
  <c r="BH25" i="1"/>
  <c r="BI25" i="1"/>
  <c r="BG26" i="1"/>
  <c r="BH26" i="1"/>
  <c r="BI26" i="1"/>
  <c r="BG27" i="1"/>
  <c r="BH27" i="1"/>
  <c r="BI27" i="1"/>
  <c r="BG28" i="1"/>
  <c r="BH28" i="1"/>
  <c r="BI28" i="1"/>
  <c r="BG29" i="1"/>
  <c r="BH29" i="1"/>
  <c r="BI29" i="1"/>
  <c r="BG30" i="1"/>
  <c r="BH30" i="1"/>
  <c r="BI30" i="1"/>
  <c r="BG31" i="1"/>
  <c r="BH31" i="1"/>
  <c r="BI31" i="1"/>
  <c r="BG32" i="1"/>
  <c r="BH32" i="1"/>
  <c r="BI32" i="1"/>
  <c r="BG33" i="1"/>
  <c r="BH33" i="1"/>
  <c r="BI33" i="1"/>
  <c r="BG34" i="1"/>
  <c r="BH34" i="1"/>
  <c r="BI34" i="1"/>
  <c r="BG35" i="1"/>
  <c r="BH35" i="1"/>
  <c r="BI35" i="1"/>
  <c r="BG36" i="1"/>
  <c r="BH36" i="1"/>
  <c r="BI36" i="1"/>
  <c r="BG37" i="1"/>
  <c r="BH37" i="1"/>
  <c r="BI37" i="1"/>
  <c r="BG38" i="1"/>
  <c r="BH38" i="1"/>
  <c r="BI38" i="1"/>
  <c r="BG39" i="1"/>
  <c r="BH39" i="1"/>
  <c r="BI39" i="1"/>
  <c r="BG40" i="1"/>
  <c r="BH40" i="1"/>
  <c r="BI40" i="1"/>
  <c r="BG41" i="1"/>
  <c r="BH41" i="1"/>
  <c r="BI41" i="1"/>
  <c r="BG42" i="1"/>
  <c r="BH42" i="1"/>
  <c r="BI42" i="1"/>
  <c r="BG43" i="1"/>
  <c r="BH43" i="1"/>
  <c r="BI43" i="1"/>
  <c r="BG44" i="1"/>
  <c r="BH44" i="1"/>
  <c r="BI44" i="1"/>
  <c r="BG45" i="1"/>
  <c r="BH45" i="1"/>
  <c r="BI45" i="1"/>
  <c r="BG46" i="1"/>
  <c r="BH46" i="1"/>
  <c r="BI46" i="1"/>
  <c r="BG47" i="1"/>
  <c r="BH47" i="1"/>
  <c r="BI47" i="1"/>
  <c r="BG48" i="1"/>
  <c r="BH48" i="1"/>
  <c r="BI48" i="1"/>
  <c r="BG49" i="1"/>
  <c r="BH49" i="1"/>
  <c r="BI49" i="1"/>
  <c r="BG50" i="1"/>
  <c r="BH50" i="1"/>
  <c r="BI50" i="1"/>
  <c r="BG51" i="1"/>
  <c r="BH51" i="1"/>
  <c r="BI51" i="1"/>
  <c r="BG52" i="1"/>
  <c r="BH52" i="1"/>
  <c r="BI52" i="1"/>
  <c r="BG53" i="1"/>
  <c r="BH53" i="1"/>
  <c r="BI53" i="1"/>
  <c r="BG54" i="1"/>
  <c r="BH54" i="1"/>
  <c r="BI54" i="1"/>
  <c r="BG55" i="1"/>
  <c r="BH55" i="1"/>
  <c r="BI55" i="1"/>
  <c r="BG56" i="1"/>
  <c r="BH56" i="1"/>
  <c r="BI56" i="1"/>
  <c r="BG57" i="1"/>
  <c r="BH57" i="1"/>
  <c r="BI57" i="1"/>
  <c r="BG58" i="1"/>
  <c r="BH58" i="1"/>
  <c r="BI58" i="1"/>
  <c r="BG59" i="1"/>
  <c r="BH59" i="1"/>
  <c r="BI59" i="1"/>
  <c r="BG60" i="1"/>
  <c r="BH60" i="1"/>
  <c r="BI60" i="1"/>
  <c r="BG61" i="1"/>
  <c r="BH61" i="1"/>
  <c r="BI61" i="1"/>
  <c r="BG62" i="1"/>
  <c r="BH62" i="1"/>
  <c r="BI62" i="1"/>
  <c r="BG63" i="1"/>
  <c r="BH63" i="1"/>
  <c r="BI63" i="1"/>
  <c r="BG64" i="1"/>
  <c r="BH64" i="1"/>
  <c r="BI64" i="1"/>
  <c r="BG65" i="1"/>
  <c r="BH65" i="1"/>
  <c r="BI65" i="1"/>
  <c r="BG66" i="1"/>
  <c r="BH66" i="1"/>
  <c r="BI66" i="1"/>
  <c r="BG67" i="1"/>
  <c r="BH67" i="1"/>
  <c r="BI67" i="1"/>
  <c r="BG68" i="1"/>
  <c r="BH68" i="1"/>
  <c r="BI68" i="1"/>
  <c r="BG69" i="1"/>
  <c r="BH69" i="1"/>
  <c r="BI69" i="1"/>
  <c r="BG70" i="1"/>
  <c r="BH70" i="1"/>
  <c r="BI70" i="1"/>
  <c r="BG71" i="1"/>
  <c r="BH71" i="1"/>
  <c r="BI71" i="1"/>
  <c r="BG72" i="1"/>
  <c r="BH72" i="1"/>
  <c r="BI72" i="1"/>
  <c r="BG73" i="1"/>
  <c r="BH73" i="1"/>
  <c r="BI73" i="1"/>
  <c r="BG74" i="1"/>
  <c r="BH74" i="1"/>
  <c r="BI74" i="1"/>
  <c r="BG75" i="1"/>
  <c r="BH75" i="1"/>
  <c r="BI75" i="1"/>
  <c r="BG76" i="1"/>
  <c r="BH76" i="1"/>
  <c r="BI76" i="1"/>
  <c r="BG77" i="1"/>
  <c r="BH77" i="1"/>
  <c r="BI77" i="1"/>
  <c r="BG78" i="1"/>
  <c r="BH78" i="1"/>
  <c r="BI78" i="1"/>
  <c r="BG79" i="1"/>
  <c r="BH79" i="1"/>
  <c r="BI79" i="1"/>
  <c r="BG80" i="1"/>
  <c r="BH80" i="1"/>
  <c r="BI80" i="1"/>
  <c r="BG81" i="1"/>
  <c r="BH81" i="1"/>
  <c r="BI81" i="1"/>
  <c r="BG82" i="1"/>
  <c r="BH82" i="1"/>
  <c r="BI82" i="1"/>
  <c r="BG83" i="1"/>
  <c r="BH83" i="1"/>
  <c r="BI83" i="1"/>
  <c r="BG84" i="1"/>
  <c r="BH84" i="1"/>
  <c r="BI84" i="1"/>
  <c r="BG85" i="1"/>
  <c r="BH85" i="1"/>
  <c r="BI85" i="1"/>
  <c r="BG86" i="1"/>
  <c r="BH86" i="1"/>
  <c r="BI86" i="1"/>
  <c r="BG87" i="1"/>
  <c r="BH87" i="1"/>
  <c r="BI87" i="1"/>
  <c r="BG88" i="1"/>
  <c r="BH88" i="1"/>
  <c r="BI88" i="1"/>
  <c r="BG89" i="1"/>
  <c r="BH89" i="1"/>
  <c r="BI89" i="1"/>
  <c r="BG90" i="1"/>
  <c r="BH90" i="1"/>
  <c r="BI90" i="1"/>
  <c r="BG91" i="1"/>
  <c r="BH91" i="1"/>
  <c r="BI91" i="1"/>
  <c r="BG92" i="1"/>
  <c r="BH92" i="1"/>
  <c r="BI92" i="1"/>
  <c r="BG93" i="1"/>
  <c r="BH93" i="1"/>
  <c r="BI93" i="1"/>
  <c r="BG94" i="1"/>
  <c r="BH94" i="1"/>
  <c r="BI94" i="1"/>
  <c r="BG95" i="1"/>
  <c r="BH95" i="1"/>
  <c r="BI95" i="1"/>
  <c r="BG96" i="1"/>
  <c r="BH96" i="1"/>
  <c r="BI96" i="1"/>
  <c r="BG97" i="1"/>
  <c r="BH97" i="1"/>
  <c r="BI97" i="1"/>
  <c r="BG98" i="1"/>
  <c r="BH98" i="1"/>
  <c r="BI98" i="1"/>
  <c r="BG99" i="1"/>
  <c r="BH99" i="1"/>
  <c r="BI99" i="1"/>
  <c r="BG100" i="1"/>
  <c r="BH100" i="1"/>
  <c r="BI100" i="1"/>
  <c r="BG101" i="1"/>
  <c r="BH101" i="1"/>
  <c r="BI101" i="1"/>
  <c r="BG102" i="1"/>
  <c r="BH102" i="1"/>
  <c r="BI102" i="1"/>
  <c r="BG103" i="1"/>
  <c r="BH103" i="1"/>
  <c r="BI103" i="1"/>
  <c r="BG104" i="1"/>
  <c r="BH104" i="1"/>
  <c r="BI104" i="1"/>
  <c r="BG105" i="1"/>
  <c r="BH105" i="1"/>
  <c r="BI105" i="1"/>
  <c r="BG106" i="1"/>
  <c r="BH106" i="1"/>
  <c r="BI106" i="1"/>
  <c r="BG107" i="1"/>
  <c r="BH107" i="1"/>
  <c r="BI107" i="1"/>
  <c r="BG108" i="1"/>
  <c r="BH108" i="1"/>
  <c r="BI108" i="1"/>
  <c r="BG109" i="1"/>
  <c r="BH109" i="1"/>
  <c r="BI109" i="1"/>
  <c r="BG110" i="1"/>
  <c r="BH110" i="1"/>
  <c r="BI110" i="1"/>
  <c r="BG111" i="1"/>
  <c r="BH111" i="1"/>
  <c r="BI111" i="1"/>
  <c r="BG112" i="1"/>
  <c r="BH112" i="1"/>
  <c r="BI112" i="1"/>
  <c r="BG113" i="1"/>
  <c r="BH113" i="1"/>
  <c r="BI113" i="1"/>
  <c r="BG114" i="1"/>
  <c r="BH114" i="1"/>
  <c r="BI114" i="1"/>
  <c r="BG115" i="1"/>
  <c r="BH115" i="1"/>
  <c r="BI115" i="1"/>
  <c r="BG116" i="1"/>
  <c r="BH116" i="1"/>
  <c r="BI116" i="1"/>
  <c r="BG117" i="1"/>
  <c r="BH117" i="1"/>
  <c r="BI117" i="1"/>
  <c r="BG118" i="1"/>
  <c r="BH118" i="1"/>
  <c r="BI118" i="1"/>
  <c r="BG119" i="1"/>
  <c r="BH119" i="1"/>
  <c r="BI119" i="1"/>
  <c r="BG120" i="1"/>
  <c r="BH120" i="1"/>
  <c r="BI120" i="1"/>
  <c r="BG121" i="1"/>
  <c r="BH121" i="1"/>
  <c r="BI121" i="1"/>
  <c r="BG122" i="1"/>
  <c r="BH122" i="1"/>
  <c r="BI122" i="1"/>
  <c r="BG123" i="1"/>
  <c r="BH123" i="1"/>
  <c r="BI123" i="1"/>
  <c r="BG124" i="1"/>
  <c r="BH124" i="1"/>
  <c r="BI124" i="1"/>
  <c r="BG125" i="1"/>
  <c r="BH125" i="1"/>
  <c r="BI125" i="1"/>
  <c r="BG126" i="1"/>
  <c r="BH126" i="1"/>
  <c r="BI126" i="1"/>
  <c r="BG127" i="1"/>
  <c r="BH127" i="1"/>
  <c r="BI127" i="1"/>
  <c r="BG128" i="1"/>
  <c r="BH128" i="1"/>
  <c r="BI128" i="1"/>
  <c r="BG129" i="1"/>
  <c r="BH129" i="1"/>
  <c r="BI129" i="1"/>
  <c r="BG130" i="1"/>
  <c r="BH130" i="1"/>
  <c r="BI130" i="1"/>
  <c r="BG131" i="1"/>
  <c r="BH131" i="1"/>
  <c r="BI131" i="1"/>
  <c r="BG132" i="1"/>
  <c r="BH132" i="1"/>
  <c r="BI132" i="1"/>
  <c r="BG133" i="1"/>
  <c r="BH133" i="1"/>
  <c r="BI133" i="1"/>
  <c r="BG134" i="1"/>
  <c r="BH134" i="1"/>
  <c r="BI134" i="1"/>
  <c r="BG135" i="1"/>
  <c r="BH135" i="1"/>
  <c r="BI135" i="1"/>
  <c r="BG136" i="1"/>
  <c r="BH136" i="1"/>
  <c r="BI136" i="1"/>
  <c r="BG137" i="1"/>
  <c r="BH137" i="1"/>
  <c r="BI137" i="1"/>
  <c r="BI3" i="1"/>
  <c r="BH3" i="1"/>
  <c r="BG3" i="1"/>
  <c r="BD4" i="1"/>
  <c r="BE4" i="1"/>
  <c r="BF4" i="1"/>
  <c r="BD5" i="1"/>
  <c r="BE5" i="1"/>
  <c r="BF5" i="1"/>
  <c r="BD6" i="1"/>
  <c r="BE6" i="1"/>
  <c r="BF6" i="1"/>
  <c r="BD7" i="1"/>
  <c r="BE7" i="1"/>
  <c r="BF7" i="1"/>
  <c r="BD8" i="1"/>
  <c r="BE8" i="1"/>
  <c r="BF8" i="1"/>
  <c r="BD9" i="1"/>
  <c r="BE9" i="1"/>
  <c r="BF9" i="1"/>
  <c r="BD10" i="1"/>
  <c r="BE10" i="1"/>
  <c r="BF10" i="1"/>
  <c r="BD11" i="1"/>
  <c r="BE11" i="1"/>
  <c r="BF11" i="1"/>
  <c r="BD12" i="1"/>
  <c r="BE12" i="1"/>
  <c r="BF12" i="1"/>
  <c r="BD13" i="1"/>
  <c r="BE13" i="1"/>
  <c r="BF13" i="1"/>
  <c r="BD14" i="1"/>
  <c r="BE14" i="1"/>
  <c r="BF14" i="1"/>
  <c r="BD15" i="1"/>
  <c r="BE15" i="1"/>
  <c r="BF15" i="1"/>
  <c r="BD16" i="1"/>
  <c r="BE16" i="1"/>
  <c r="BF16" i="1"/>
  <c r="BD17" i="1"/>
  <c r="BE17" i="1"/>
  <c r="BF17" i="1"/>
  <c r="BD18" i="1"/>
  <c r="BE18" i="1"/>
  <c r="BF18" i="1"/>
  <c r="BD19" i="1"/>
  <c r="BE19" i="1"/>
  <c r="BF19" i="1"/>
  <c r="BD20" i="1"/>
  <c r="BE20" i="1"/>
  <c r="BF20" i="1"/>
  <c r="BD21" i="1"/>
  <c r="BE21" i="1"/>
  <c r="BF21" i="1"/>
  <c r="BD22" i="1"/>
  <c r="BE22" i="1"/>
  <c r="BF22" i="1"/>
  <c r="BD23" i="1"/>
  <c r="BE23" i="1"/>
  <c r="BF23" i="1"/>
  <c r="BD24" i="1"/>
  <c r="BE24" i="1"/>
  <c r="BF24" i="1"/>
  <c r="BD25" i="1"/>
  <c r="BE25" i="1"/>
  <c r="BF25" i="1"/>
  <c r="BD26" i="1"/>
  <c r="BE26" i="1"/>
  <c r="BF26" i="1"/>
  <c r="BD27" i="1"/>
  <c r="BE27" i="1"/>
  <c r="BF27" i="1"/>
  <c r="BD28" i="1"/>
  <c r="BE28" i="1"/>
  <c r="BF28" i="1"/>
  <c r="BD29" i="1"/>
  <c r="BE29" i="1"/>
  <c r="BF29" i="1"/>
  <c r="BD30" i="1"/>
  <c r="BE30" i="1"/>
  <c r="BF30" i="1"/>
  <c r="BD31" i="1"/>
  <c r="BE31" i="1"/>
  <c r="BF31" i="1"/>
  <c r="BD32" i="1"/>
  <c r="BE32" i="1"/>
  <c r="BF32" i="1"/>
  <c r="BD33" i="1"/>
  <c r="BE33" i="1"/>
  <c r="BF33" i="1"/>
  <c r="BD34" i="1"/>
  <c r="BE34" i="1"/>
  <c r="BF34" i="1"/>
  <c r="BD35" i="1"/>
  <c r="BE35" i="1"/>
  <c r="BF35" i="1"/>
  <c r="BD36" i="1"/>
  <c r="BE36" i="1"/>
  <c r="BF36" i="1"/>
  <c r="BD37" i="1"/>
  <c r="BE37" i="1"/>
  <c r="BF37" i="1"/>
  <c r="BD38" i="1"/>
  <c r="BE38" i="1"/>
  <c r="BF38" i="1"/>
  <c r="BD39" i="1"/>
  <c r="BE39" i="1"/>
  <c r="BF39" i="1"/>
  <c r="BD40" i="1"/>
  <c r="BE40" i="1"/>
  <c r="BF40" i="1"/>
  <c r="BD41" i="1"/>
  <c r="BE41" i="1"/>
  <c r="BF41" i="1"/>
  <c r="BD42" i="1"/>
  <c r="BE42" i="1"/>
  <c r="BF42" i="1"/>
  <c r="BD43" i="1"/>
  <c r="BE43" i="1"/>
  <c r="BF43" i="1"/>
  <c r="BD44" i="1"/>
  <c r="BE44" i="1"/>
  <c r="BF44" i="1"/>
  <c r="BD45" i="1"/>
  <c r="BE45" i="1"/>
  <c r="BF45" i="1"/>
  <c r="BD46" i="1"/>
  <c r="BE46" i="1"/>
  <c r="BF46" i="1"/>
  <c r="BD47" i="1"/>
  <c r="BE47" i="1"/>
  <c r="BF47" i="1"/>
  <c r="BD48" i="1"/>
  <c r="BE48" i="1"/>
  <c r="BF48" i="1"/>
  <c r="BD49" i="1"/>
  <c r="BE49" i="1"/>
  <c r="BF49" i="1"/>
  <c r="BD50" i="1"/>
  <c r="BE50" i="1"/>
  <c r="BF50" i="1"/>
  <c r="BD51" i="1"/>
  <c r="BE51" i="1"/>
  <c r="BF51" i="1"/>
  <c r="BD52" i="1"/>
  <c r="BE52" i="1"/>
  <c r="BF52" i="1"/>
  <c r="BD53" i="1"/>
  <c r="BE53" i="1"/>
  <c r="BF53" i="1"/>
  <c r="BD54" i="1"/>
  <c r="BE54" i="1"/>
  <c r="BF54" i="1"/>
  <c r="BD55" i="1"/>
  <c r="BE55" i="1"/>
  <c r="BF55" i="1"/>
  <c r="BD56" i="1"/>
  <c r="BE56" i="1"/>
  <c r="BF56" i="1"/>
  <c r="BD57" i="1"/>
  <c r="BE57" i="1"/>
  <c r="BF57" i="1"/>
  <c r="BD58" i="1"/>
  <c r="BE58" i="1"/>
  <c r="BF58" i="1"/>
  <c r="BD59" i="1"/>
  <c r="BE59" i="1"/>
  <c r="BF59" i="1"/>
  <c r="BD60" i="1"/>
  <c r="BE60" i="1"/>
  <c r="BF60" i="1"/>
  <c r="BD61" i="1"/>
  <c r="BE61" i="1"/>
  <c r="BF61" i="1"/>
  <c r="BD62" i="1"/>
  <c r="BE62" i="1"/>
  <c r="BF62" i="1"/>
  <c r="BD63" i="1"/>
  <c r="BE63" i="1"/>
  <c r="BF63" i="1"/>
  <c r="BD64" i="1"/>
  <c r="BE64" i="1"/>
  <c r="BF64" i="1"/>
  <c r="BD65" i="1"/>
  <c r="BE65" i="1"/>
  <c r="BF65" i="1"/>
  <c r="BD66" i="1"/>
  <c r="BE66" i="1"/>
  <c r="BF66" i="1"/>
  <c r="BD67" i="1"/>
  <c r="BE67" i="1"/>
  <c r="BF67" i="1"/>
  <c r="BD68" i="1"/>
  <c r="BE68" i="1"/>
  <c r="BF68" i="1"/>
  <c r="BD69" i="1"/>
  <c r="BE69" i="1"/>
  <c r="BF69" i="1"/>
  <c r="BD70" i="1"/>
  <c r="BE70" i="1"/>
  <c r="BF70" i="1"/>
  <c r="BD71" i="1"/>
  <c r="BE71" i="1"/>
  <c r="BF71" i="1"/>
  <c r="BD72" i="1"/>
  <c r="BE72" i="1"/>
  <c r="BF72" i="1"/>
  <c r="BD73" i="1"/>
  <c r="BE73" i="1"/>
  <c r="BF73" i="1"/>
  <c r="BD74" i="1"/>
  <c r="BE74" i="1"/>
  <c r="BF74" i="1"/>
  <c r="BD75" i="1"/>
  <c r="BE75" i="1"/>
  <c r="BF75" i="1"/>
  <c r="BD76" i="1"/>
  <c r="BE76" i="1"/>
  <c r="BF76" i="1"/>
  <c r="BD77" i="1"/>
  <c r="BE77" i="1"/>
  <c r="BF77" i="1"/>
  <c r="BD78" i="1"/>
  <c r="BE78" i="1"/>
  <c r="BF78" i="1"/>
  <c r="BD79" i="1"/>
  <c r="BE79" i="1"/>
  <c r="BF79" i="1"/>
  <c r="BD80" i="1"/>
  <c r="BE80" i="1"/>
  <c r="BF80" i="1"/>
  <c r="BD81" i="1"/>
  <c r="BE81" i="1"/>
  <c r="BF81" i="1"/>
  <c r="BD82" i="1"/>
  <c r="BE82" i="1"/>
  <c r="BF82" i="1"/>
  <c r="BD83" i="1"/>
  <c r="BE83" i="1"/>
  <c r="BF83" i="1"/>
  <c r="BD84" i="1"/>
  <c r="BE84" i="1"/>
  <c r="BF84" i="1"/>
  <c r="BD85" i="1"/>
  <c r="BE85" i="1"/>
  <c r="BF85" i="1"/>
  <c r="BD86" i="1"/>
  <c r="BE86" i="1"/>
  <c r="BF86" i="1"/>
  <c r="BD87" i="1"/>
  <c r="BE87" i="1"/>
  <c r="BF87" i="1"/>
  <c r="BD88" i="1"/>
  <c r="BE88" i="1"/>
  <c r="BF88" i="1"/>
  <c r="BD89" i="1"/>
  <c r="BE89" i="1"/>
  <c r="BF89" i="1"/>
  <c r="BD90" i="1"/>
  <c r="BE90" i="1"/>
  <c r="BF90" i="1"/>
  <c r="BD91" i="1"/>
  <c r="BE91" i="1"/>
  <c r="BF91" i="1"/>
  <c r="BD92" i="1"/>
  <c r="BE92" i="1"/>
  <c r="BF92" i="1"/>
  <c r="BD93" i="1"/>
  <c r="BE93" i="1"/>
  <c r="BF93" i="1"/>
  <c r="BD94" i="1"/>
  <c r="BE94" i="1"/>
  <c r="BF94" i="1"/>
  <c r="BD95" i="1"/>
  <c r="BE95" i="1"/>
  <c r="BF95" i="1"/>
  <c r="BD96" i="1"/>
  <c r="BE96" i="1"/>
  <c r="BF96" i="1"/>
  <c r="BD97" i="1"/>
  <c r="BE97" i="1"/>
  <c r="BF97" i="1"/>
  <c r="BD98" i="1"/>
  <c r="BE98" i="1"/>
  <c r="BF98" i="1"/>
  <c r="BD99" i="1"/>
  <c r="BE99" i="1"/>
  <c r="BF99" i="1"/>
  <c r="BD100" i="1"/>
  <c r="BE100" i="1"/>
  <c r="BF100" i="1"/>
  <c r="BD101" i="1"/>
  <c r="BE101" i="1"/>
  <c r="BF101" i="1"/>
  <c r="BD102" i="1"/>
  <c r="BE102" i="1"/>
  <c r="BF102" i="1"/>
  <c r="BD103" i="1"/>
  <c r="BE103" i="1"/>
  <c r="BF103" i="1"/>
  <c r="BD104" i="1"/>
  <c r="BE104" i="1"/>
  <c r="BF104" i="1"/>
  <c r="BD105" i="1"/>
  <c r="BE105" i="1"/>
  <c r="BF105" i="1"/>
  <c r="BD106" i="1"/>
  <c r="BE106" i="1"/>
  <c r="BF106" i="1"/>
  <c r="BD107" i="1"/>
  <c r="BE107" i="1"/>
  <c r="BF107" i="1"/>
  <c r="BD108" i="1"/>
  <c r="BE108" i="1"/>
  <c r="BF108" i="1"/>
  <c r="BD109" i="1"/>
  <c r="BE109" i="1"/>
  <c r="BF109" i="1"/>
  <c r="BD110" i="1"/>
  <c r="BE110" i="1"/>
  <c r="BF110" i="1"/>
  <c r="BD111" i="1"/>
  <c r="BE111" i="1"/>
  <c r="BF111" i="1"/>
  <c r="BD112" i="1"/>
  <c r="BE112" i="1"/>
  <c r="BF112" i="1"/>
  <c r="BD113" i="1"/>
  <c r="BE113" i="1"/>
  <c r="BF113" i="1"/>
  <c r="BD114" i="1"/>
  <c r="BE114" i="1"/>
  <c r="BF114" i="1"/>
  <c r="BD115" i="1"/>
  <c r="BE115" i="1"/>
  <c r="BF115" i="1"/>
  <c r="BD116" i="1"/>
  <c r="BE116" i="1"/>
  <c r="BF116" i="1"/>
  <c r="BD117" i="1"/>
  <c r="BE117" i="1"/>
  <c r="BF117" i="1"/>
  <c r="BD118" i="1"/>
  <c r="BE118" i="1"/>
  <c r="BF118" i="1"/>
  <c r="BD119" i="1"/>
  <c r="BE119" i="1"/>
  <c r="BF119" i="1"/>
  <c r="BD120" i="1"/>
  <c r="BE120" i="1"/>
  <c r="BF120" i="1"/>
  <c r="BD121" i="1"/>
  <c r="BE121" i="1"/>
  <c r="BF121" i="1"/>
  <c r="BD122" i="1"/>
  <c r="BE122" i="1"/>
  <c r="BF122" i="1"/>
  <c r="BD123" i="1"/>
  <c r="BE123" i="1"/>
  <c r="BF123" i="1"/>
  <c r="BD124" i="1"/>
  <c r="BE124" i="1"/>
  <c r="BF124" i="1"/>
  <c r="BD125" i="1"/>
  <c r="BE125" i="1"/>
  <c r="BF125" i="1"/>
  <c r="BD126" i="1"/>
  <c r="BE126" i="1"/>
  <c r="BF126" i="1"/>
  <c r="BD127" i="1"/>
  <c r="BE127" i="1"/>
  <c r="BF127" i="1"/>
  <c r="BD128" i="1"/>
  <c r="BE128" i="1"/>
  <c r="BF128" i="1"/>
  <c r="BD129" i="1"/>
  <c r="BE129" i="1"/>
  <c r="BF129" i="1"/>
  <c r="BD130" i="1"/>
  <c r="BE130" i="1"/>
  <c r="BF130" i="1"/>
  <c r="BD131" i="1"/>
  <c r="BE131" i="1"/>
  <c r="BF131" i="1"/>
  <c r="BD132" i="1"/>
  <c r="BE132" i="1"/>
  <c r="BF132" i="1"/>
  <c r="BD133" i="1"/>
  <c r="BE133" i="1"/>
  <c r="BF133" i="1"/>
  <c r="BD134" i="1"/>
  <c r="BE134" i="1"/>
  <c r="BF134" i="1"/>
  <c r="BD135" i="1"/>
  <c r="BE135" i="1"/>
  <c r="BF135" i="1"/>
  <c r="BD136" i="1"/>
  <c r="BE136" i="1"/>
  <c r="BF136" i="1"/>
  <c r="BD137" i="1"/>
  <c r="BE137" i="1"/>
  <c r="BF137" i="1"/>
  <c r="BF3" i="1"/>
  <c r="BE3" i="1"/>
  <c r="BD3" i="1"/>
  <c r="J40" i="2"/>
  <c r="M40" i="2"/>
  <c r="I38" i="2"/>
  <c r="L38" i="2"/>
  <c r="N40" i="2"/>
  <c r="K40" i="2"/>
  <c r="M32" i="2"/>
  <c r="J32" i="2"/>
  <c r="L34" i="2"/>
  <c r="I34" i="2"/>
  <c r="N36" i="2"/>
  <c r="K36" i="2"/>
  <c r="L35" i="2"/>
  <c r="I35" i="2"/>
  <c r="L32" i="2"/>
  <c r="I32" i="2"/>
  <c r="K35" i="2"/>
  <c r="N35" i="2"/>
  <c r="J36" i="2"/>
  <c r="M36" i="2"/>
  <c r="L37" i="2"/>
  <c r="I37" i="2"/>
  <c r="N39" i="2"/>
  <c r="K39" i="2"/>
  <c r="J37" i="2"/>
  <c r="M37" i="2"/>
  <c r="K32" i="2"/>
  <c r="N32" i="2"/>
  <c r="J34" i="2"/>
  <c r="M34" i="2"/>
  <c r="N37" i="2"/>
  <c r="K37" i="2"/>
  <c r="J38" i="2"/>
  <c r="M38" i="2"/>
  <c r="L39" i="2"/>
  <c r="I39" i="2"/>
  <c r="N34" i="2"/>
  <c r="K34" i="2"/>
  <c r="J35" i="2"/>
  <c r="M35" i="2"/>
  <c r="I36" i="2"/>
  <c r="L36" i="2"/>
  <c r="N38" i="2"/>
  <c r="K38" i="2"/>
  <c r="M39" i="2"/>
  <c r="J39" i="2"/>
  <c r="L40" i="2"/>
  <c r="I40" i="2"/>
  <c r="BA4" i="1"/>
  <c r="BB4" i="1"/>
  <c r="BC4" i="1"/>
  <c r="BA5" i="1"/>
  <c r="BB5" i="1"/>
  <c r="BC5" i="1"/>
  <c r="BA6" i="1"/>
  <c r="BB6" i="1"/>
  <c r="BC6" i="1"/>
  <c r="BA7" i="1"/>
  <c r="BB7" i="1"/>
  <c r="BC7" i="1"/>
  <c r="BA8" i="1"/>
  <c r="BB8" i="1"/>
  <c r="BC8" i="1"/>
  <c r="BA9" i="1"/>
  <c r="BB9" i="1"/>
  <c r="BC9" i="1"/>
  <c r="BA10" i="1"/>
  <c r="BB10" i="1"/>
  <c r="BC10" i="1"/>
  <c r="BA11" i="1"/>
  <c r="BB11" i="1"/>
  <c r="BC11" i="1"/>
  <c r="BA12" i="1"/>
  <c r="BB12" i="1"/>
  <c r="BC12" i="1"/>
  <c r="BA13" i="1"/>
  <c r="BB13" i="1"/>
  <c r="BC13" i="1"/>
  <c r="BA14" i="1"/>
  <c r="BB14" i="1"/>
  <c r="BC14" i="1"/>
  <c r="BA15" i="1"/>
  <c r="BB15" i="1"/>
  <c r="BC15" i="1"/>
  <c r="BA16" i="1"/>
  <c r="BB16" i="1"/>
  <c r="BC16" i="1"/>
  <c r="BA17" i="1"/>
  <c r="BB17" i="1"/>
  <c r="BC17" i="1"/>
  <c r="BA18" i="1"/>
  <c r="BB18" i="1"/>
  <c r="BC18" i="1"/>
  <c r="BA19" i="1"/>
  <c r="BB19" i="1"/>
  <c r="BC19" i="1"/>
  <c r="BA20" i="1"/>
  <c r="BB20" i="1"/>
  <c r="BC20" i="1"/>
  <c r="BA21" i="1"/>
  <c r="BB21" i="1"/>
  <c r="BC21" i="1"/>
  <c r="BA22" i="1"/>
  <c r="BB22" i="1"/>
  <c r="BC22" i="1"/>
  <c r="BA23" i="1"/>
  <c r="BB23" i="1"/>
  <c r="BC23" i="1"/>
  <c r="BA24" i="1"/>
  <c r="BB24" i="1"/>
  <c r="BC24" i="1"/>
  <c r="BA25" i="1"/>
  <c r="BB25" i="1"/>
  <c r="BC25" i="1"/>
  <c r="BA26" i="1"/>
  <c r="BB26" i="1"/>
  <c r="BC26" i="1"/>
  <c r="BA27" i="1"/>
  <c r="BB27" i="1"/>
  <c r="BC27" i="1"/>
  <c r="BA28" i="1"/>
  <c r="BB28" i="1"/>
  <c r="BC28" i="1"/>
  <c r="BA29" i="1"/>
  <c r="BB29" i="1"/>
  <c r="BC29" i="1"/>
  <c r="BA30" i="1"/>
  <c r="BB30" i="1"/>
  <c r="BC30" i="1"/>
  <c r="BA31" i="1"/>
  <c r="BB31" i="1"/>
  <c r="BC31" i="1"/>
  <c r="BA32" i="1"/>
  <c r="BB32" i="1"/>
  <c r="BC32" i="1"/>
  <c r="BA33" i="1"/>
  <c r="BB33" i="1"/>
  <c r="BC33" i="1"/>
  <c r="BA34" i="1"/>
  <c r="BB34" i="1"/>
  <c r="BC34" i="1"/>
  <c r="BA35" i="1"/>
  <c r="BB35" i="1"/>
  <c r="BC35" i="1"/>
  <c r="BA36" i="1"/>
  <c r="BB36" i="1"/>
  <c r="BC36" i="1"/>
  <c r="BA37" i="1"/>
  <c r="BB37" i="1"/>
  <c r="BC37" i="1"/>
  <c r="BA38" i="1"/>
  <c r="BB38" i="1"/>
  <c r="BC38" i="1"/>
  <c r="BA39" i="1"/>
  <c r="BB39" i="1"/>
  <c r="BC39" i="1"/>
  <c r="BA40" i="1"/>
  <c r="BB40" i="1"/>
  <c r="BC40" i="1"/>
  <c r="BA41" i="1"/>
  <c r="BB41" i="1"/>
  <c r="BC41" i="1"/>
  <c r="BA42" i="1"/>
  <c r="BB42" i="1"/>
  <c r="BC42" i="1"/>
  <c r="BA43" i="1"/>
  <c r="BB43" i="1"/>
  <c r="BC43" i="1"/>
  <c r="BA44" i="1"/>
  <c r="BB44" i="1"/>
  <c r="BC44" i="1"/>
  <c r="BA45" i="1"/>
  <c r="BB45" i="1"/>
  <c r="BC45" i="1"/>
  <c r="BA46" i="1"/>
  <c r="BB46" i="1"/>
  <c r="BC46" i="1"/>
  <c r="BA47" i="1"/>
  <c r="BB47" i="1"/>
  <c r="BC47" i="1"/>
  <c r="BA48" i="1"/>
  <c r="BB48" i="1"/>
  <c r="BC48" i="1"/>
  <c r="BA49" i="1"/>
  <c r="BB49" i="1"/>
  <c r="BC49" i="1"/>
  <c r="BA50" i="1"/>
  <c r="BB50" i="1"/>
  <c r="BC50" i="1"/>
  <c r="BA51" i="1"/>
  <c r="BB51" i="1"/>
  <c r="BC51" i="1"/>
  <c r="BA52" i="1"/>
  <c r="BB52" i="1"/>
  <c r="BC52" i="1"/>
  <c r="BA53" i="1"/>
  <c r="BB53" i="1"/>
  <c r="BC53" i="1"/>
  <c r="BA54" i="1"/>
  <c r="BB54" i="1"/>
  <c r="BC54" i="1"/>
  <c r="BA55" i="1"/>
  <c r="BB55" i="1"/>
  <c r="BC55" i="1"/>
  <c r="BA56" i="1"/>
  <c r="BB56" i="1"/>
  <c r="BC56" i="1"/>
  <c r="BA57" i="1"/>
  <c r="BB57" i="1"/>
  <c r="BC57" i="1"/>
  <c r="BA58" i="1"/>
  <c r="BB58" i="1"/>
  <c r="BC58" i="1"/>
  <c r="BA59" i="1"/>
  <c r="BB59" i="1"/>
  <c r="BC59" i="1"/>
  <c r="BA60" i="1"/>
  <c r="BB60" i="1"/>
  <c r="BC60" i="1"/>
  <c r="BA61" i="1"/>
  <c r="BB61" i="1"/>
  <c r="BC61" i="1"/>
  <c r="BA62" i="1"/>
  <c r="BB62" i="1"/>
  <c r="BC62" i="1"/>
  <c r="BA63" i="1"/>
  <c r="BB63" i="1"/>
  <c r="BC63" i="1"/>
  <c r="BA64" i="1"/>
  <c r="BB64" i="1"/>
  <c r="BC64" i="1"/>
  <c r="BA65" i="1"/>
  <c r="BB65" i="1"/>
  <c r="BC65" i="1"/>
  <c r="BA66" i="1"/>
  <c r="BB66" i="1"/>
  <c r="BC66" i="1"/>
  <c r="BA67" i="1"/>
  <c r="BB67" i="1"/>
  <c r="BC67" i="1"/>
  <c r="BA68" i="1"/>
  <c r="BB68" i="1"/>
  <c r="BC68" i="1"/>
  <c r="BA69" i="1"/>
  <c r="BB69" i="1"/>
  <c r="BC69" i="1"/>
  <c r="BA70" i="1"/>
  <c r="BB70" i="1"/>
  <c r="BC70" i="1"/>
  <c r="BA71" i="1"/>
  <c r="BB71" i="1"/>
  <c r="BC71" i="1"/>
  <c r="BA72" i="1"/>
  <c r="BB72" i="1"/>
  <c r="BC72" i="1"/>
  <c r="BA73" i="1"/>
  <c r="BB73" i="1"/>
  <c r="BC73" i="1"/>
  <c r="BA74" i="1"/>
  <c r="BB74" i="1"/>
  <c r="BC74" i="1"/>
  <c r="BA75" i="1"/>
  <c r="BB75" i="1"/>
  <c r="BC75" i="1"/>
  <c r="BA76" i="1"/>
  <c r="BB76" i="1"/>
  <c r="BC76" i="1"/>
  <c r="BA77" i="1"/>
  <c r="BB77" i="1"/>
  <c r="BC77" i="1"/>
  <c r="BA78" i="1"/>
  <c r="BB78" i="1"/>
  <c r="BC78"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0" i="1"/>
  <c r="BB100" i="1"/>
  <c r="BC100" i="1"/>
  <c r="BA101" i="1"/>
  <c r="BB101" i="1"/>
  <c r="BC101" i="1"/>
  <c r="BA102" i="1"/>
  <c r="BB102" i="1"/>
  <c r="BC102" i="1"/>
  <c r="BA103" i="1"/>
  <c r="BB103" i="1"/>
  <c r="BC103" i="1"/>
  <c r="BA104" i="1"/>
  <c r="BB104" i="1"/>
  <c r="BC104" i="1"/>
  <c r="BA105" i="1"/>
  <c r="BB105" i="1"/>
  <c r="BC105" i="1"/>
  <c r="BA106" i="1"/>
  <c r="BB106" i="1"/>
  <c r="BC106" i="1"/>
  <c r="BA107" i="1"/>
  <c r="BB107" i="1"/>
  <c r="BC107" i="1"/>
  <c r="BA108" i="1"/>
  <c r="BB108" i="1"/>
  <c r="BC108" i="1"/>
  <c r="BA109" i="1"/>
  <c r="BB109" i="1"/>
  <c r="BC109" i="1"/>
  <c r="BA110" i="1"/>
  <c r="BB110" i="1"/>
  <c r="BC110" i="1"/>
  <c r="BA111" i="1"/>
  <c r="BB111" i="1"/>
  <c r="BC111" i="1"/>
  <c r="BA112" i="1"/>
  <c r="BB112" i="1"/>
  <c r="BC112" i="1"/>
  <c r="BA113" i="1"/>
  <c r="BB113" i="1"/>
  <c r="BC113" i="1"/>
  <c r="BA114" i="1"/>
  <c r="BB114" i="1"/>
  <c r="BC114" i="1"/>
  <c r="BA115" i="1"/>
  <c r="BB115" i="1"/>
  <c r="BC115" i="1"/>
  <c r="BA116" i="1"/>
  <c r="BB116" i="1"/>
  <c r="BC116" i="1"/>
  <c r="BA117" i="1"/>
  <c r="BB117" i="1"/>
  <c r="BC117" i="1"/>
  <c r="BA118" i="1"/>
  <c r="BB118" i="1"/>
  <c r="BC118" i="1"/>
  <c r="BA119" i="1"/>
  <c r="BB119" i="1"/>
  <c r="BC119" i="1"/>
  <c r="BA120" i="1"/>
  <c r="BB120" i="1"/>
  <c r="BC120" i="1"/>
  <c r="BA121" i="1"/>
  <c r="BB121" i="1"/>
  <c r="BC121" i="1"/>
  <c r="BA122" i="1"/>
  <c r="BB122" i="1"/>
  <c r="BC122" i="1"/>
  <c r="BA123" i="1"/>
  <c r="BB123" i="1"/>
  <c r="BC123" i="1"/>
  <c r="BA124" i="1"/>
  <c r="BB124" i="1"/>
  <c r="BC124" i="1"/>
  <c r="BA125" i="1"/>
  <c r="BB125" i="1"/>
  <c r="BC125" i="1"/>
  <c r="BA126" i="1"/>
  <c r="BB126" i="1"/>
  <c r="BC126" i="1"/>
  <c r="BA127" i="1"/>
  <c r="BB127" i="1"/>
  <c r="BC127" i="1"/>
  <c r="BA128" i="1"/>
  <c r="BB128" i="1"/>
  <c r="BC128" i="1"/>
  <c r="BA129" i="1"/>
  <c r="BB129" i="1"/>
  <c r="BC129" i="1"/>
  <c r="BA130" i="1"/>
  <c r="BB130" i="1"/>
  <c r="BC130" i="1"/>
  <c r="BA131" i="1"/>
  <c r="BB131" i="1"/>
  <c r="BC131" i="1"/>
  <c r="BA132" i="1"/>
  <c r="BB132" i="1"/>
  <c r="BC132" i="1"/>
  <c r="BA133" i="1"/>
  <c r="BB133" i="1"/>
  <c r="BC133" i="1"/>
  <c r="BA134" i="1"/>
  <c r="BB134" i="1"/>
  <c r="BC134" i="1"/>
  <c r="BA135" i="1"/>
  <c r="BB135" i="1"/>
  <c r="BC135" i="1"/>
  <c r="BA136" i="1"/>
  <c r="BB136" i="1"/>
  <c r="BC136" i="1"/>
  <c r="BA137" i="1"/>
  <c r="BB137" i="1"/>
  <c r="BC137" i="1"/>
  <c r="BC3" i="1"/>
  <c r="BB3" i="1"/>
  <c r="BA3" i="1"/>
  <c r="AX4" i="1"/>
  <c r="AY4" i="1"/>
  <c r="AZ4" i="1"/>
  <c r="AX5" i="1"/>
  <c r="AY5" i="1"/>
  <c r="AZ5" i="1"/>
  <c r="AX6" i="1"/>
  <c r="AY6" i="1"/>
  <c r="AZ6" i="1"/>
  <c r="AX7" i="1"/>
  <c r="AY7" i="1"/>
  <c r="AZ7" i="1"/>
  <c r="AX8" i="1"/>
  <c r="AY8" i="1"/>
  <c r="AZ8" i="1"/>
  <c r="AX9" i="1"/>
  <c r="AY9" i="1"/>
  <c r="AZ9" i="1"/>
  <c r="AX10" i="1"/>
  <c r="AY10" i="1"/>
  <c r="AZ10" i="1"/>
  <c r="AX11" i="1"/>
  <c r="AY11" i="1"/>
  <c r="AZ11" i="1"/>
  <c r="AX12" i="1"/>
  <c r="AY12" i="1"/>
  <c r="AZ12" i="1"/>
  <c r="AX13" i="1"/>
  <c r="AY13" i="1"/>
  <c r="AZ13" i="1"/>
  <c r="AX14" i="1"/>
  <c r="AY14" i="1"/>
  <c r="AZ14" i="1"/>
  <c r="AX15" i="1"/>
  <c r="AY15" i="1"/>
  <c r="AZ15" i="1"/>
  <c r="AX16" i="1"/>
  <c r="AY16" i="1"/>
  <c r="AZ16" i="1"/>
  <c r="AX17" i="1"/>
  <c r="AY17" i="1"/>
  <c r="AZ17" i="1"/>
  <c r="AX18" i="1"/>
  <c r="AY18" i="1"/>
  <c r="AZ18" i="1"/>
  <c r="AX19" i="1"/>
  <c r="AY19" i="1"/>
  <c r="AZ19" i="1"/>
  <c r="AX20" i="1"/>
  <c r="AY20" i="1"/>
  <c r="AZ20" i="1"/>
  <c r="AX21" i="1"/>
  <c r="AY21" i="1"/>
  <c r="AZ21" i="1"/>
  <c r="AX22" i="1"/>
  <c r="AY22" i="1"/>
  <c r="AZ22" i="1"/>
  <c r="AX23" i="1"/>
  <c r="AY23" i="1"/>
  <c r="AZ23" i="1"/>
  <c r="AX24" i="1"/>
  <c r="AY24" i="1"/>
  <c r="AZ24" i="1"/>
  <c r="AX25" i="1"/>
  <c r="AY25" i="1"/>
  <c r="AZ25" i="1"/>
  <c r="AX26" i="1"/>
  <c r="AY26" i="1"/>
  <c r="AZ26" i="1"/>
  <c r="AX27" i="1"/>
  <c r="AY27" i="1"/>
  <c r="AZ27" i="1"/>
  <c r="AX28" i="1"/>
  <c r="AY28" i="1"/>
  <c r="AZ28" i="1"/>
  <c r="AX29" i="1"/>
  <c r="AY29" i="1"/>
  <c r="AZ29" i="1"/>
  <c r="AX30" i="1"/>
  <c r="AY30" i="1"/>
  <c r="AZ30" i="1"/>
  <c r="AX31" i="1"/>
  <c r="AY31" i="1"/>
  <c r="AZ31" i="1"/>
  <c r="AX32" i="1"/>
  <c r="AY32" i="1"/>
  <c r="AZ32" i="1"/>
  <c r="AX33" i="1"/>
  <c r="AY33" i="1"/>
  <c r="AZ33" i="1"/>
  <c r="AX34" i="1"/>
  <c r="AY34" i="1"/>
  <c r="AZ34" i="1"/>
  <c r="AX35" i="1"/>
  <c r="AY35" i="1"/>
  <c r="AZ35" i="1"/>
  <c r="AX36" i="1"/>
  <c r="AY36" i="1"/>
  <c r="AZ36" i="1"/>
  <c r="AX37" i="1"/>
  <c r="AY37" i="1"/>
  <c r="AZ37" i="1"/>
  <c r="AX38" i="1"/>
  <c r="AY38" i="1"/>
  <c r="AZ38" i="1"/>
  <c r="AX39" i="1"/>
  <c r="AY39" i="1"/>
  <c r="AZ39" i="1"/>
  <c r="AX40" i="1"/>
  <c r="AY40" i="1"/>
  <c r="AZ40" i="1"/>
  <c r="AX41" i="1"/>
  <c r="AY41" i="1"/>
  <c r="AZ41" i="1"/>
  <c r="AX42" i="1"/>
  <c r="AY42" i="1"/>
  <c r="AZ42" i="1"/>
  <c r="AX43" i="1"/>
  <c r="AY43" i="1"/>
  <c r="AZ43" i="1"/>
  <c r="AX44" i="1"/>
  <c r="AY44" i="1"/>
  <c r="AZ44" i="1"/>
  <c r="AX45" i="1"/>
  <c r="AY45" i="1"/>
  <c r="AZ45" i="1"/>
  <c r="AX46" i="1"/>
  <c r="AY46" i="1"/>
  <c r="AZ46" i="1"/>
  <c r="AX47" i="1"/>
  <c r="AY47" i="1"/>
  <c r="AZ47"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X64" i="1"/>
  <c r="AY64" i="1"/>
  <c r="AZ64" i="1"/>
  <c r="AX65" i="1"/>
  <c r="AY65" i="1"/>
  <c r="AZ65" i="1"/>
  <c r="AX66" i="1"/>
  <c r="AY66" i="1"/>
  <c r="AZ66" i="1"/>
  <c r="AX67" i="1"/>
  <c r="AY67" i="1"/>
  <c r="AZ67" i="1"/>
  <c r="AX68" i="1"/>
  <c r="AY68" i="1"/>
  <c r="AZ68" i="1"/>
  <c r="AX69" i="1"/>
  <c r="AY69" i="1"/>
  <c r="AZ69" i="1"/>
  <c r="AX70" i="1"/>
  <c r="AY70" i="1"/>
  <c r="AZ70" i="1"/>
  <c r="AX71" i="1"/>
  <c r="AY71" i="1"/>
  <c r="AZ71" i="1"/>
  <c r="AX72" i="1"/>
  <c r="AY72" i="1"/>
  <c r="AZ72" i="1"/>
  <c r="AX73" i="1"/>
  <c r="AY73" i="1"/>
  <c r="AZ73" i="1"/>
  <c r="AX74" i="1"/>
  <c r="AY74" i="1"/>
  <c r="AZ74" i="1"/>
  <c r="AX75" i="1"/>
  <c r="AY75" i="1"/>
  <c r="AZ75" i="1"/>
  <c r="AX76" i="1"/>
  <c r="AY76" i="1"/>
  <c r="AZ76" i="1"/>
  <c r="AX77" i="1"/>
  <c r="AY77" i="1"/>
  <c r="AZ77" i="1"/>
  <c r="AX78" i="1"/>
  <c r="AY78" i="1"/>
  <c r="AZ78" i="1"/>
  <c r="AX79" i="1"/>
  <c r="AY79" i="1"/>
  <c r="AZ79" i="1"/>
  <c r="AX80" i="1"/>
  <c r="AY80" i="1"/>
  <c r="AZ80" i="1"/>
  <c r="AX81" i="1"/>
  <c r="AY81" i="1"/>
  <c r="AZ81" i="1"/>
  <c r="AX82" i="1"/>
  <c r="AY82" i="1"/>
  <c r="AZ82" i="1"/>
  <c r="AX83" i="1"/>
  <c r="AY83" i="1"/>
  <c r="AZ83" i="1"/>
  <c r="AX84" i="1"/>
  <c r="AY84" i="1"/>
  <c r="AZ84" i="1"/>
  <c r="AX85" i="1"/>
  <c r="AY85" i="1"/>
  <c r="AZ85" i="1"/>
  <c r="AX86" i="1"/>
  <c r="AY86" i="1"/>
  <c r="AZ86" i="1"/>
  <c r="AX87" i="1"/>
  <c r="AY87" i="1"/>
  <c r="AZ87" i="1"/>
  <c r="AX88" i="1"/>
  <c r="AY88" i="1"/>
  <c r="AZ88" i="1"/>
  <c r="AX89" i="1"/>
  <c r="AY89" i="1"/>
  <c r="AZ89" i="1"/>
  <c r="AX90" i="1"/>
  <c r="AY90" i="1"/>
  <c r="AZ90" i="1"/>
  <c r="AX91" i="1"/>
  <c r="AY91" i="1"/>
  <c r="AZ91" i="1"/>
  <c r="AX92" i="1"/>
  <c r="AY92" i="1"/>
  <c r="AZ92" i="1"/>
  <c r="AX93" i="1"/>
  <c r="AY93" i="1"/>
  <c r="AZ93" i="1"/>
  <c r="AX94" i="1"/>
  <c r="AY94" i="1"/>
  <c r="AZ94" i="1"/>
  <c r="AX95" i="1"/>
  <c r="AY95" i="1"/>
  <c r="AZ95" i="1"/>
  <c r="AX96" i="1"/>
  <c r="AY96" i="1"/>
  <c r="AZ96" i="1"/>
  <c r="AX97" i="1"/>
  <c r="AY97" i="1"/>
  <c r="AZ97" i="1"/>
  <c r="AX98" i="1"/>
  <c r="AY98" i="1"/>
  <c r="AZ98" i="1"/>
  <c r="AX99" i="1"/>
  <c r="AY99" i="1"/>
  <c r="AZ99" i="1"/>
  <c r="AX100" i="1"/>
  <c r="AY100" i="1"/>
  <c r="AZ100" i="1"/>
  <c r="AX101" i="1"/>
  <c r="AY101" i="1"/>
  <c r="AZ101" i="1"/>
  <c r="AX102" i="1"/>
  <c r="AY102" i="1"/>
  <c r="AZ102" i="1"/>
  <c r="AX103" i="1"/>
  <c r="AY103" i="1"/>
  <c r="AZ103" i="1"/>
  <c r="AX104" i="1"/>
  <c r="AY104" i="1"/>
  <c r="AZ104" i="1"/>
  <c r="AX105" i="1"/>
  <c r="AY105" i="1"/>
  <c r="AZ105" i="1"/>
  <c r="AX106" i="1"/>
  <c r="AY106" i="1"/>
  <c r="AZ106" i="1"/>
  <c r="AX107" i="1"/>
  <c r="AY107" i="1"/>
  <c r="AZ107" i="1"/>
  <c r="AX108" i="1"/>
  <c r="AY108" i="1"/>
  <c r="AZ108" i="1"/>
  <c r="AX109" i="1"/>
  <c r="AY109" i="1"/>
  <c r="AZ109" i="1"/>
  <c r="AX110" i="1"/>
  <c r="AY110" i="1"/>
  <c r="AZ110" i="1"/>
  <c r="AX111" i="1"/>
  <c r="AY111" i="1"/>
  <c r="AZ111" i="1"/>
  <c r="AX112" i="1"/>
  <c r="AY112" i="1"/>
  <c r="AZ112" i="1"/>
  <c r="AX113" i="1"/>
  <c r="AY113" i="1"/>
  <c r="AZ113" i="1"/>
  <c r="AX114" i="1"/>
  <c r="AY114" i="1"/>
  <c r="AZ114" i="1"/>
  <c r="AX115" i="1"/>
  <c r="AY115" i="1"/>
  <c r="AZ115" i="1"/>
  <c r="AX116" i="1"/>
  <c r="AY116" i="1"/>
  <c r="AZ116" i="1"/>
  <c r="AX117" i="1"/>
  <c r="AY117" i="1"/>
  <c r="AZ117" i="1"/>
  <c r="AX118" i="1"/>
  <c r="AY118" i="1"/>
  <c r="AZ118" i="1"/>
  <c r="AX119" i="1"/>
  <c r="AY119" i="1"/>
  <c r="AZ119" i="1"/>
  <c r="AX120" i="1"/>
  <c r="AY120" i="1"/>
  <c r="AZ120" i="1"/>
  <c r="AX121" i="1"/>
  <c r="AY121" i="1"/>
  <c r="AZ121" i="1"/>
  <c r="AX122" i="1"/>
  <c r="AY122" i="1"/>
  <c r="AZ122" i="1"/>
  <c r="AX123" i="1"/>
  <c r="AY123" i="1"/>
  <c r="AZ123" i="1"/>
  <c r="AX124" i="1"/>
  <c r="AY124" i="1"/>
  <c r="AZ124" i="1"/>
  <c r="AX125" i="1"/>
  <c r="AY125" i="1"/>
  <c r="AZ125" i="1"/>
  <c r="AX126" i="1"/>
  <c r="AY126" i="1"/>
  <c r="AZ126" i="1"/>
  <c r="AX127" i="1"/>
  <c r="AY127" i="1"/>
  <c r="AZ127" i="1"/>
  <c r="AX128" i="1"/>
  <c r="AY128" i="1"/>
  <c r="AZ128" i="1"/>
  <c r="AX129" i="1"/>
  <c r="AY129" i="1"/>
  <c r="AZ129" i="1"/>
  <c r="AX130" i="1"/>
  <c r="AY130" i="1"/>
  <c r="AZ130" i="1"/>
  <c r="AX131" i="1"/>
  <c r="AY131" i="1"/>
  <c r="AZ131" i="1"/>
  <c r="AX132" i="1"/>
  <c r="AY132" i="1"/>
  <c r="AZ132" i="1"/>
  <c r="AX133" i="1"/>
  <c r="AY133" i="1"/>
  <c r="AZ133" i="1"/>
  <c r="AX134" i="1"/>
  <c r="AY134" i="1"/>
  <c r="AZ134" i="1"/>
  <c r="AX135" i="1"/>
  <c r="AY135" i="1"/>
  <c r="AZ135" i="1"/>
  <c r="AX136" i="1"/>
  <c r="AY136" i="1"/>
  <c r="AZ136" i="1"/>
  <c r="AX137" i="1"/>
  <c r="AY137" i="1"/>
  <c r="AZ137" i="1"/>
  <c r="AZ3" i="1"/>
  <c r="AY3" i="1"/>
  <c r="AX3" i="1"/>
  <c r="AU4" i="1"/>
  <c r="AV4" i="1"/>
  <c r="AW4" i="1"/>
  <c r="AU5" i="1"/>
  <c r="AV5" i="1"/>
  <c r="AW5" i="1"/>
  <c r="AU6" i="1"/>
  <c r="AV6" i="1"/>
  <c r="AW6" i="1"/>
  <c r="AU7" i="1"/>
  <c r="AV7" i="1"/>
  <c r="AW7" i="1"/>
  <c r="AU8" i="1"/>
  <c r="AV8" i="1"/>
  <c r="AW8" i="1"/>
  <c r="AU9" i="1"/>
  <c r="AV9" i="1"/>
  <c r="AW9" i="1"/>
  <c r="AU10" i="1"/>
  <c r="AV10" i="1"/>
  <c r="AW10" i="1"/>
  <c r="AU11" i="1"/>
  <c r="AV11" i="1"/>
  <c r="AW11" i="1"/>
  <c r="AU12" i="1"/>
  <c r="AV12" i="1"/>
  <c r="AW12" i="1"/>
  <c r="AU13" i="1"/>
  <c r="AV13" i="1"/>
  <c r="AW13" i="1"/>
  <c r="AU14" i="1"/>
  <c r="AV14" i="1"/>
  <c r="AW14" i="1"/>
  <c r="AU15" i="1"/>
  <c r="AV15" i="1"/>
  <c r="AW15" i="1"/>
  <c r="AU16" i="1"/>
  <c r="AV16" i="1"/>
  <c r="AW16" i="1"/>
  <c r="AU17" i="1"/>
  <c r="AV17" i="1"/>
  <c r="AW17" i="1"/>
  <c r="AU18" i="1"/>
  <c r="AV18" i="1"/>
  <c r="AW18" i="1"/>
  <c r="AU19" i="1"/>
  <c r="AV19" i="1"/>
  <c r="AW19" i="1"/>
  <c r="AU20" i="1"/>
  <c r="AV20" i="1"/>
  <c r="AW20" i="1"/>
  <c r="AU21" i="1"/>
  <c r="AV21" i="1"/>
  <c r="AW21" i="1"/>
  <c r="AU22" i="1"/>
  <c r="AV22" i="1"/>
  <c r="AW22" i="1"/>
  <c r="AU23" i="1"/>
  <c r="AV23" i="1"/>
  <c r="AW23" i="1"/>
  <c r="AU24" i="1"/>
  <c r="AV24" i="1"/>
  <c r="AW24" i="1"/>
  <c r="AU25" i="1"/>
  <c r="AV25" i="1"/>
  <c r="AW25" i="1"/>
  <c r="AU26" i="1"/>
  <c r="AV26" i="1"/>
  <c r="AW26" i="1"/>
  <c r="AU27" i="1"/>
  <c r="AV27" i="1"/>
  <c r="AW27" i="1"/>
  <c r="AU28" i="1"/>
  <c r="AV28" i="1"/>
  <c r="AW28" i="1"/>
  <c r="AU29" i="1"/>
  <c r="AV29" i="1"/>
  <c r="AW29" i="1"/>
  <c r="AU30" i="1"/>
  <c r="AV30" i="1"/>
  <c r="AW30" i="1"/>
  <c r="AU31" i="1"/>
  <c r="AV31" i="1"/>
  <c r="AW31" i="1"/>
  <c r="AU32" i="1"/>
  <c r="AV32" i="1"/>
  <c r="AW32" i="1"/>
  <c r="AU33" i="1"/>
  <c r="AV33" i="1"/>
  <c r="AW33" i="1"/>
  <c r="AU34" i="1"/>
  <c r="AV34" i="1"/>
  <c r="AW34" i="1"/>
  <c r="AU35" i="1"/>
  <c r="AV35" i="1"/>
  <c r="AW35" i="1"/>
  <c r="AU36" i="1"/>
  <c r="AV36" i="1"/>
  <c r="AW36" i="1"/>
  <c r="AU37" i="1"/>
  <c r="AV37" i="1"/>
  <c r="AW37" i="1"/>
  <c r="AU38" i="1"/>
  <c r="AV38" i="1"/>
  <c r="AW38" i="1"/>
  <c r="AU39" i="1"/>
  <c r="AV39" i="1"/>
  <c r="AW39" i="1"/>
  <c r="AU40" i="1"/>
  <c r="AV40" i="1"/>
  <c r="AW40" i="1"/>
  <c r="AU41" i="1"/>
  <c r="AV41" i="1"/>
  <c r="AW41" i="1"/>
  <c r="AU42" i="1"/>
  <c r="AV42" i="1"/>
  <c r="AW42" i="1"/>
  <c r="AU43" i="1"/>
  <c r="AV43" i="1"/>
  <c r="AW43" i="1"/>
  <c r="AU44" i="1"/>
  <c r="AV44" i="1"/>
  <c r="AW44" i="1"/>
  <c r="AU45" i="1"/>
  <c r="AV45" i="1"/>
  <c r="AW45" i="1"/>
  <c r="AU46" i="1"/>
  <c r="AV46" i="1"/>
  <c r="AW46" i="1"/>
  <c r="AU47" i="1"/>
  <c r="AV47" i="1"/>
  <c r="AW47"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U64" i="1"/>
  <c r="AV64" i="1"/>
  <c r="AW64" i="1"/>
  <c r="AU65" i="1"/>
  <c r="AV65" i="1"/>
  <c r="AW65" i="1"/>
  <c r="AU66" i="1"/>
  <c r="AV66" i="1"/>
  <c r="AW66" i="1"/>
  <c r="AU67" i="1"/>
  <c r="AV67" i="1"/>
  <c r="AW67" i="1"/>
  <c r="AU68" i="1"/>
  <c r="AV68" i="1"/>
  <c r="AW68" i="1"/>
  <c r="AU69" i="1"/>
  <c r="AV69" i="1"/>
  <c r="AW69" i="1"/>
  <c r="AU70" i="1"/>
  <c r="AV70" i="1"/>
  <c r="AW70" i="1"/>
  <c r="AU71" i="1"/>
  <c r="AV71" i="1"/>
  <c r="AW71" i="1"/>
  <c r="AU72" i="1"/>
  <c r="AV72" i="1"/>
  <c r="AW72" i="1"/>
  <c r="AU73" i="1"/>
  <c r="AV73" i="1"/>
  <c r="AW73" i="1"/>
  <c r="AU74" i="1"/>
  <c r="AV74" i="1"/>
  <c r="AW74" i="1"/>
  <c r="AU75" i="1"/>
  <c r="AV75" i="1"/>
  <c r="AW75" i="1"/>
  <c r="AU76" i="1"/>
  <c r="AV76" i="1"/>
  <c r="AW76" i="1"/>
  <c r="AU77" i="1"/>
  <c r="AV77" i="1"/>
  <c r="AW77" i="1"/>
  <c r="AU78" i="1"/>
  <c r="AV78" i="1"/>
  <c r="AW78" i="1"/>
  <c r="AU79" i="1"/>
  <c r="AV79" i="1"/>
  <c r="AW79" i="1"/>
  <c r="AU80" i="1"/>
  <c r="AV80" i="1"/>
  <c r="AW80" i="1"/>
  <c r="AU81" i="1"/>
  <c r="AV81" i="1"/>
  <c r="AW81" i="1"/>
  <c r="AU82" i="1"/>
  <c r="AV82" i="1"/>
  <c r="AW82" i="1"/>
  <c r="AU83" i="1"/>
  <c r="AV83" i="1"/>
  <c r="AW83" i="1"/>
  <c r="AU84" i="1"/>
  <c r="AV84" i="1"/>
  <c r="AW84" i="1"/>
  <c r="AU85" i="1"/>
  <c r="AV85" i="1"/>
  <c r="AW85" i="1"/>
  <c r="AU86" i="1"/>
  <c r="AV86" i="1"/>
  <c r="AW86" i="1"/>
  <c r="AU87" i="1"/>
  <c r="AV87" i="1"/>
  <c r="AW87" i="1"/>
  <c r="AU88" i="1"/>
  <c r="AV88" i="1"/>
  <c r="AW88" i="1"/>
  <c r="AU89" i="1"/>
  <c r="AV89" i="1"/>
  <c r="AW89" i="1"/>
  <c r="AU90" i="1"/>
  <c r="AV90" i="1"/>
  <c r="AW90" i="1"/>
  <c r="AU91" i="1"/>
  <c r="AV91" i="1"/>
  <c r="AW91" i="1"/>
  <c r="AU92" i="1"/>
  <c r="AV92" i="1"/>
  <c r="AW92" i="1"/>
  <c r="AU93" i="1"/>
  <c r="AV93" i="1"/>
  <c r="AW93" i="1"/>
  <c r="AU94" i="1"/>
  <c r="AV94" i="1"/>
  <c r="AW94" i="1"/>
  <c r="AU95" i="1"/>
  <c r="AV95" i="1"/>
  <c r="AW95" i="1"/>
  <c r="AU96" i="1"/>
  <c r="AV96" i="1"/>
  <c r="AW96" i="1"/>
  <c r="AU97" i="1"/>
  <c r="AV97" i="1"/>
  <c r="AW97" i="1"/>
  <c r="AU98" i="1"/>
  <c r="AV98" i="1"/>
  <c r="AW98" i="1"/>
  <c r="AU99" i="1"/>
  <c r="AV99" i="1"/>
  <c r="AW99" i="1"/>
  <c r="AU100" i="1"/>
  <c r="AV100" i="1"/>
  <c r="AW100" i="1"/>
  <c r="AU101" i="1"/>
  <c r="AV101" i="1"/>
  <c r="AW101" i="1"/>
  <c r="AU102" i="1"/>
  <c r="AV102" i="1"/>
  <c r="AW102" i="1"/>
  <c r="AU103" i="1"/>
  <c r="AV103" i="1"/>
  <c r="AW103" i="1"/>
  <c r="AU104" i="1"/>
  <c r="AV104" i="1"/>
  <c r="AW104" i="1"/>
  <c r="AU105" i="1"/>
  <c r="AV105" i="1"/>
  <c r="AW105" i="1"/>
  <c r="AU106" i="1"/>
  <c r="AV106" i="1"/>
  <c r="AW106" i="1"/>
  <c r="AU107" i="1"/>
  <c r="AV107" i="1"/>
  <c r="AW107" i="1"/>
  <c r="AU108" i="1"/>
  <c r="AV108" i="1"/>
  <c r="AW108" i="1"/>
  <c r="AU109" i="1"/>
  <c r="AV109" i="1"/>
  <c r="AW109" i="1"/>
  <c r="AU110" i="1"/>
  <c r="AV110" i="1"/>
  <c r="AW110" i="1"/>
  <c r="AU111" i="1"/>
  <c r="AV111" i="1"/>
  <c r="AW111" i="1"/>
  <c r="AU112" i="1"/>
  <c r="AV112" i="1"/>
  <c r="AW112" i="1"/>
  <c r="AU113" i="1"/>
  <c r="AV113" i="1"/>
  <c r="AW113" i="1"/>
  <c r="AU114" i="1"/>
  <c r="AV114" i="1"/>
  <c r="AW114" i="1"/>
  <c r="AU115" i="1"/>
  <c r="AV115" i="1"/>
  <c r="AW115" i="1"/>
  <c r="AU116" i="1"/>
  <c r="AV116" i="1"/>
  <c r="AW116" i="1"/>
  <c r="AU117" i="1"/>
  <c r="AV117" i="1"/>
  <c r="AW117" i="1"/>
  <c r="AU118" i="1"/>
  <c r="AV118" i="1"/>
  <c r="AW118" i="1"/>
  <c r="AU119" i="1"/>
  <c r="AV119" i="1"/>
  <c r="AW119" i="1"/>
  <c r="AU120" i="1"/>
  <c r="AV120" i="1"/>
  <c r="AW120" i="1"/>
  <c r="AU121" i="1"/>
  <c r="AV121" i="1"/>
  <c r="AW121" i="1"/>
  <c r="AU122" i="1"/>
  <c r="AV122" i="1"/>
  <c r="AW122" i="1"/>
  <c r="AU123" i="1"/>
  <c r="AV123" i="1"/>
  <c r="AW123" i="1"/>
  <c r="AU124" i="1"/>
  <c r="AV124" i="1"/>
  <c r="AW124" i="1"/>
  <c r="AU125" i="1"/>
  <c r="AV125" i="1"/>
  <c r="AW125" i="1"/>
  <c r="AU126" i="1"/>
  <c r="AV126" i="1"/>
  <c r="AW126" i="1"/>
  <c r="AU127" i="1"/>
  <c r="AV127" i="1"/>
  <c r="AW127" i="1"/>
  <c r="AU128" i="1"/>
  <c r="AV128" i="1"/>
  <c r="AW128" i="1"/>
  <c r="AU129" i="1"/>
  <c r="AV129" i="1"/>
  <c r="AW129" i="1"/>
  <c r="AU130" i="1"/>
  <c r="AV130" i="1"/>
  <c r="AW130" i="1"/>
  <c r="AU131" i="1"/>
  <c r="AV131" i="1"/>
  <c r="AW131" i="1"/>
  <c r="AU132" i="1"/>
  <c r="AV132" i="1"/>
  <c r="AW132" i="1"/>
  <c r="AU133" i="1"/>
  <c r="AV133" i="1"/>
  <c r="AW133" i="1"/>
  <c r="AU134" i="1"/>
  <c r="AV134" i="1"/>
  <c r="AW134" i="1"/>
  <c r="AU135" i="1"/>
  <c r="AV135" i="1"/>
  <c r="AW135" i="1"/>
  <c r="AU136" i="1"/>
  <c r="AV136" i="1"/>
  <c r="AW136" i="1"/>
  <c r="AU137" i="1"/>
  <c r="AV137" i="1"/>
  <c r="AW137" i="1"/>
  <c r="AW3" i="1"/>
  <c r="AV3" i="1"/>
  <c r="AU3" i="1"/>
  <c r="AR4" i="1"/>
  <c r="AS4" i="1"/>
  <c r="AT4" i="1"/>
  <c r="AR5" i="1"/>
  <c r="AS5" i="1"/>
  <c r="AT5" i="1"/>
  <c r="AR6" i="1"/>
  <c r="AS6" i="1"/>
  <c r="AT6" i="1"/>
  <c r="AR7" i="1"/>
  <c r="AS7" i="1"/>
  <c r="AT7" i="1"/>
  <c r="AR8" i="1"/>
  <c r="AS8" i="1"/>
  <c r="AT8" i="1"/>
  <c r="AR9" i="1"/>
  <c r="AS9" i="1"/>
  <c r="AT9" i="1"/>
  <c r="AR10" i="1"/>
  <c r="AS10" i="1"/>
  <c r="AT10" i="1"/>
  <c r="AR11" i="1"/>
  <c r="AS11" i="1"/>
  <c r="AT11" i="1"/>
  <c r="AR12" i="1"/>
  <c r="AS12" i="1"/>
  <c r="AT12" i="1"/>
  <c r="AR13" i="1"/>
  <c r="AS13" i="1"/>
  <c r="AT13" i="1"/>
  <c r="AR14" i="1"/>
  <c r="AS14" i="1"/>
  <c r="AT14" i="1"/>
  <c r="AR15" i="1"/>
  <c r="AS15" i="1"/>
  <c r="AT15" i="1"/>
  <c r="AR16" i="1"/>
  <c r="AS16" i="1"/>
  <c r="AT16" i="1"/>
  <c r="AR17" i="1"/>
  <c r="AS17" i="1"/>
  <c r="AT17" i="1"/>
  <c r="AR18" i="1"/>
  <c r="AS18" i="1"/>
  <c r="AT18" i="1"/>
  <c r="AR19" i="1"/>
  <c r="AS19" i="1"/>
  <c r="AT19" i="1"/>
  <c r="AR20" i="1"/>
  <c r="AS20" i="1"/>
  <c r="AT20" i="1"/>
  <c r="AR21" i="1"/>
  <c r="AS21" i="1"/>
  <c r="AT21" i="1"/>
  <c r="AR22" i="1"/>
  <c r="AS22" i="1"/>
  <c r="AT22" i="1"/>
  <c r="AR23" i="1"/>
  <c r="AS23" i="1"/>
  <c r="AT23" i="1"/>
  <c r="AR24" i="1"/>
  <c r="AS24" i="1"/>
  <c r="AT24" i="1"/>
  <c r="AR25" i="1"/>
  <c r="AS25" i="1"/>
  <c r="AT25" i="1"/>
  <c r="AR26" i="1"/>
  <c r="AS26" i="1"/>
  <c r="AT26" i="1"/>
  <c r="AR27" i="1"/>
  <c r="AS27" i="1"/>
  <c r="AT27" i="1"/>
  <c r="AR28" i="1"/>
  <c r="AS28" i="1"/>
  <c r="AT28" i="1"/>
  <c r="AR29" i="1"/>
  <c r="AS29" i="1"/>
  <c r="AT29" i="1"/>
  <c r="AR30" i="1"/>
  <c r="AS30" i="1"/>
  <c r="AT30" i="1"/>
  <c r="AR31" i="1"/>
  <c r="AS31" i="1"/>
  <c r="AT31" i="1"/>
  <c r="AR32" i="1"/>
  <c r="AS32" i="1"/>
  <c r="AT32" i="1"/>
  <c r="AR33" i="1"/>
  <c r="AS33" i="1"/>
  <c r="AT33" i="1"/>
  <c r="AR34" i="1"/>
  <c r="AS34" i="1"/>
  <c r="AT34" i="1"/>
  <c r="AR35" i="1"/>
  <c r="AS35" i="1"/>
  <c r="AT35" i="1"/>
  <c r="AR36" i="1"/>
  <c r="AS36" i="1"/>
  <c r="AT36" i="1"/>
  <c r="AR37" i="1"/>
  <c r="AS37" i="1"/>
  <c r="AT37" i="1"/>
  <c r="AR38" i="1"/>
  <c r="AS38" i="1"/>
  <c r="AT38" i="1"/>
  <c r="AR39" i="1"/>
  <c r="AS39" i="1"/>
  <c r="AT39" i="1"/>
  <c r="AR40" i="1"/>
  <c r="AS40" i="1"/>
  <c r="AT40" i="1"/>
  <c r="AR41" i="1"/>
  <c r="AS41" i="1"/>
  <c r="AT41" i="1"/>
  <c r="AR42" i="1"/>
  <c r="AS42" i="1"/>
  <c r="AT42" i="1"/>
  <c r="AR43" i="1"/>
  <c r="AS43" i="1"/>
  <c r="AT43" i="1"/>
  <c r="AR44" i="1"/>
  <c r="AS44" i="1"/>
  <c r="AT44" i="1"/>
  <c r="AR45" i="1"/>
  <c r="AS45" i="1"/>
  <c r="AT45" i="1"/>
  <c r="AR46" i="1"/>
  <c r="AS46" i="1"/>
  <c r="AT46" i="1"/>
  <c r="AR47" i="1"/>
  <c r="AS47" i="1"/>
  <c r="AT47"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R64" i="1"/>
  <c r="AS64" i="1"/>
  <c r="AT64" i="1"/>
  <c r="AR65" i="1"/>
  <c r="AS65" i="1"/>
  <c r="AT65" i="1"/>
  <c r="AR66" i="1"/>
  <c r="AS66" i="1"/>
  <c r="AT66" i="1"/>
  <c r="AR67" i="1"/>
  <c r="AS67" i="1"/>
  <c r="AT67" i="1"/>
  <c r="AR68" i="1"/>
  <c r="AS68" i="1"/>
  <c r="AT68" i="1"/>
  <c r="AR69" i="1"/>
  <c r="AS69" i="1"/>
  <c r="AT69" i="1"/>
  <c r="AR70" i="1"/>
  <c r="AS70" i="1"/>
  <c r="AT70" i="1"/>
  <c r="AR71" i="1"/>
  <c r="AS71" i="1"/>
  <c r="AT71" i="1"/>
  <c r="AR72" i="1"/>
  <c r="AS72" i="1"/>
  <c r="AT72" i="1"/>
  <c r="AR73" i="1"/>
  <c r="AS73" i="1"/>
  <c r="AT73" i="1"/>
  <c r="AR74" i="1"/>
  <c r="AS74" i="1"/>
  <c r="AT74" i="1"/>
  <c r="AR75" i="1"/>
  <c r="AS75" i="1"/>
  <c r="AT75" i="1"/>
  <c r="AR76" i="1"/>
  <c r="AS76" i="1"/>
  <c r="AT76" i="1"/>
  <c r="AR77" i="1"/>
  <c r="AS77" i="1"/>
  <c r="AT77" i="1"/>
  <c r="AR78" i="1"/>
  <c r="AS78" i="1"/>
  <c r="AT78" i="1"/>
  <c r="AR79" i="1"/>
  <c r="AS79" i="1"/>
  <c r="AT79" i="1"/>
  <c r="AR80" i="1"/>
  <c r="AS80" i="1"/>
  <c r="AT80" i="1"/>
  <c r="AR81" i="1"/>
  <c r="AS81" i="1"/>
  <c r="AT81" i="1"/>
  <c r="AR82" i="1"/>
  <c r="AS82" i="1"/>
  <c r="AT82" i="1"/>
  <c r="AR83" i="1"/>
  <c r="AS83" i="1"/>
  <c r="AT83" i="1"/>
  <c r="AR84" i="1"/>
  <c r="AS84" i="1"/>
  <c r="AT84" i="1"/>
  <c r="AR85" i="1"/>
  <c r="AS85" i="1"/>
  <c r="AT85" i="1"/>
  <c r="AR86" i="1"/>
  <c r="AS86" i="1"/>
  <c r="AT86" i="1"/>
  <c r="AR87" i="1"/>
  <c r="AS87" i="1"/>
  <c r="AT87" i="1"/>
  <c r="AR88" i="1"/>
  <c r="AS88" i="1"/>
  <c r="AT88" i="1"/>
  <c r="AR89" i="1"/>
  <c r="AS89" i="1"/>
  <c r="AT89" i="1"/>
  <c r="AR90" i="1"/>
  <c r="AS90" i="1"/>
  <c r="AT90" i="1"/>
  <c r="AR91" i="1"/>
  <c r="AS91" i="1"/>
  <c r="AT91" i="1"/>
  <c r="AR92" i="1"/>
  <c r="AS92" i="1"/>
  <c r="AT92" i="1"/>
  <c r="AR93" i="1"/>
  <c r="AS93" i="1"/>
  <c r="AT93" i="1"/>
  <c r="AR94" i="1"/>
  <c r="AS94" i="1"/>
  <c r="AT94" i="1"/>
  <c r="AR95" i="1"/>
  <c r="AS95" i="1"/>
  <c r="AT95" i="1"/>
  <c r="AR96" i="1"/>
  <c r="AS96" i="1"/>
  <c r="AT96" i="1"/>
  <c r="AR97" i="1"/>
  <c r="AS97" i="1"/>
  <c r="AT97" i="1"/>
  <c r="AR98" i="1"/>
  <c r="AS98" i="1"/>
  <c r="AT98" i="1"/>
  <c r="AR99" i="1"/>
  <c r="AS99" i="1"/>
  <c r="AT99" i="1"/>
  <c r="AR100" i="1"/>
  <c r="AS100" i="1"/>
  <c r="AT100" i="1"/>
  <c r="AR101" i="1"/>
  <c r="AS101" i="1"/>
  <c r="AT101" i="1"/>
  <c r="AR102" i="1"/>
  <c r="AS102" i="1"/>
  <c r="AT102" i="1"/>
  <c r="AR103" i="1"/>
  <c r="AS103" i="1"/>
  <c r="AT103" i="1"/>
  <c r="AR104" i="1"/>
  <c r="AS104" i="1"/>
  <c r="AT104" i="1"/>
  <c r="AR105" i="1"/>
  <c r="AS105" i="1"/>
  <c r="AT105" i="1"/>
  <c r="AR106" i="1"/>
  <c r="AS106" i="1"/>
  <c r="AT106" i="1"/>
  <c r="AR107" i="1"/>
  <c r="AS107" i="1"/>
  <c r="AT107" i="1"/>
  <c r="AR108" i="1"/>
  <c r="AS108" i="1"/>
  <c r="AT108" i="1"/>
  <c r="AR109" i="1"/>
  <c r="AS109" i="1"/>
  <c r="AT109" i="1"/>
  <c r="AR110" i="1"/>
  <c r="AS110" i="1"/>
  <c r="AT110" i="1"/>
  <c r="AR111" i="1"/>
  <c r="AS111" i="1"/>
  <c r="AT111" i="1"/>
  <c r="AR112" i="1"/>
  <c r="AS112" i="1"/>
  <c r="AT112" i="1"/>
  <c r="AR113" i="1"/>
  <c r="AS113" i="1"/>
  <c r="AT113" i="1"/>
  <c r="AR114" i="1"/>
  <c r="AS114" i="1"/>
  <c r="AT114" i="1"/>
  <c r="AR115" i="1"/>
  <c r="AS115" i="1"/>
  <c r="AT115" i="1"/>
  <c r="AR116" i="1"/>
  <c r="AS116" i="1"/>
  <c r="AT116" i="1"/>
  <c r="AR117" i="1"/>
  <c r="AS117" i="1"/>
  <c r="AT117" i="1"/>
  <c r="AR118" i="1"/>
  <c r="AS118" i="1"/>
  <c r="AT118" i="1"/>
  <c r="AR119" i="1"/>
  <c r="AS119" i="1"/>
  <c r="AT119" i="1"/>
  <c r="AR120" i="1"/>
  <c r="AS120" i="1"/>
  <c r="AT120" i="1"/>
  <c r="AR121" i="1"/>
  <c r="AS121" i="1"/>
  <c r="AT121" i="1"/>
  <c r="AR122" i="1"/>
  <c r="AS122" i="1"/>
  <c r="AT122" i="1"/>
  <c r="AR123" i="1"/>
  <c r="AS123" i="1"/>
  <c r="AT123" i="1"/>
  <c r="AR124" i="1"/>
  <c r="AS124" i="1"/>
  <c r="AT124" i="1"/>
  <c r="AR125" i="1"/>
  <c r="AS125" i="1"/>
  <c r="AT125" i="1"/>
  <c r="AR126" i="1"/>
  <c r="AS126" i="1"/>
  <c r="AT126" i="1"/>
  <c r="AR127" i="1"/>
  <c r="AS127" i="1"/>
  <c r="AT127" i="1"/>
  <c r="AR128" i="1"/>
  <c r="AS128" i="1"/>
  <c r="AT128" i="1"/>
  <c r="AR129" i="1"/>
  <c r="AS129" i="1"/>
  <c r="AT129" i="1"/>
  <c r="AR130" i="1"/>
  <c r="AS130" i="1"/>
  <c r="AT130" i="1"/>
  <c r="AR131" i="1"/>
  <c r="AS131" i="1"/>
  <c r="AT131" i="1"/>
  <c r="AR132" i="1"/>
  <c r="AS132" i="1"/>
  <c r="AT132" i="1"/>
  <c r="AR133" i="1"/>
  <c r="AS133" i="1"/>
  <c r="AT133" i="1"/>
  <c r="AR134" i="1"/>
  <c r="AS134" i="1"/>
  <c r="AT134" i="1"/>
  <c r="AR135" i="1"/>
  <c r="AS135" i="1"/>
  <c r="AT135" i="1"/>
  <c r="AR136" i="1"/>
  <c r="AS136" i="1"/>
  <c r="AT136" i="1"/>
  <c r="AR137" i="1"/>
  <c r="AS137" i="1"/>
  <c r="AT137" i="1"/>
  <c r="AT3" i="1"/>
  <c r="AS3" i="1"/>
  <c r="AR3" i="1"/>
  <c r="I28" i="2"/>
  <c r="L28" i="2"/>
  <c r="N31" i="2"/>
  <c r="K31" i="2"/>
  <c r="M31" i="2"/>
  <c r="J31" i="2"/>
  <c r="K30" i="2"/>
  <c r="N30" i="2"/>
  <c r="J28" i="2"/>
  <c r="M28" i="2"/>
  <c r="I29" i="2"/>
  <c r="L29" i="2"/>
  <c r="K28" i="2"/>
  <c r="N28" i="2"/>
  <c r="M29" i="2"/>
  <c r="J29" i="2"/>
  <c r="L30" i="2"/>
  <c r="I30" i="2"/>
  <c r="N29" i="2"/>
  <c r="K29" i="2"/>
  <c r="J30" i="2"/>
  <c r="M30" i="2"/>
  <c r="I31" i="2"/>
  <c r="L31" i="2"/>
  <c r="AO4" i="1"/>
  <c r="AP4" i="1"/>
  <c r="AQ4" i="1"/>
  <c r="AO5" i="1"/>
  <c r="AP5" i="1"/>
  <c r="AQ5" i="1"/>
  <c r="AO6" i="1"/>
  <c r="AP6" i="1"/>
  <c r="AQ6" i="1"/>
  <c r="AO7" i="1"/>
  <c r="AP7" i="1"/>
  <c r="AQ7" i="1"/>
  <c r="AO8" i="1"/>
  <c r="AP8" i="1"/>
  <c r="AQ8" i="1"/>
  <c r="AO9" i="1"/>
  <c r="AP9" i="1"/>
  <c r="AQ9" i="1"/>
  <c r="AO10" i="1"/>
  <c r="AP10" i="1"/>
  <c r="AQ10" i="1"/>
  <c r="AO11" i="1"/>
  <c r="AP11" i="1"/>
  <c r="AQ11" i="1"/>
  <c r="AO12" i="1"/>
  <c r="AP12" i="1"/>
  <c r="AQ12" i="1"/>
  <c r="AO13" i="1"/>
  <c r="AP13" i="1"/>
  <c r="AQ13" i="1"/>
  <c r="AO14" i="1"/>
  <c r="AP14" i="1"/>
  <c r="AQ14" i="1"/>
  <c r="AO15" i="1"/>
  <c r="AP15" i="1"/>
  <c r="AQ15" i="1"/>
  <c r="AO16" i="1"/>
  <c r="AP16" i="1"/>
  <c r="AQ16" i="1"/>
  <c r="AO17" i="1"/>
  <c r="AP17" i="1"/>
  <c r="AQ17" i="1"/>
  <c r="AO18" i="1"/>
  <c r="AP18" i="1"/>
  <c r="AQ18" i="1"/>
  <c r="AO19" i="1"/>
  <c r="AP19" i="1"/>
  <c r="AQ19" i="1"/>
  <c r="AO20" i="1"/>
  <c r="AP20" i="1"/>
  <c r="AQ20" i="1"/>
  <c r="AO21" i="1"/>
  <c r="AP21" i="1"/>
  <c r="AQ21" i="1"/>
  <c r="AO22" i="1"/>
  <c r="AP22" i="1"/>
  <c r="AQ22" i="1"/>
  <c r="AO23" i="1"/>
  <c r="AP23" i="1"/>
  <c r="AQ23" i="1"/>
  <c r="AO24" i="1"/>
  <c r="AP24" i="1"/>
  <c r="AQ24" i="1"/>
  <c r="AO25" i="1"/>
  <c r="AP25" i="1"/>
  <c r="AQ25" i="1"/>
  <c r="AO26" i="1"/>
  <c r="AP26" i="1"/>
  <c r="AQ26" i="1"/>
  <c r="AO27" i="1"/>
  <c r="AP27" i="1"/>
  <c r="AQ27" i="1"/>
  <c r="AO28" i="1"/>
  <c r="AP28" i="1"/>
  <c r="AQ28" i="1"/>
  <c r="AO29" i="1"/>
  <c r="AP29" i="1"/>
  <c r="AQ29" i="1"/>
  <c r="AO30" i="1"/>
  <c r="AP30" i="1"/>
  <c r="AQ30" i="1"/>
  <c r="AO31" i="1"/>
  <c r="AP31" i="1"/>
  <c r="AQ31" i="1"/>
  <c r="AO32" i="1"/>
  <c r="AP32" i="1"/>
  <c r="AQ32" i="1"/>
  <c r="AO33" i="1"/>
  <c r="AP33" i="1"/>
  <c r="AQ33" i="1"/>
  <c r="AO34" i="1"/>
  <c r="AP34" i="1"/>
  <c r="AQ34" i="1"/>
  <c r="AO35" i="1"/>
  <c r="AP35" i="1"/>
  <c r="AQ35" i="1"/>
  <c r="AO36" i="1"/>
  <c r="AP36" i="1"/>
  <c r="AQ36" i="1"/>
  <c r="AO37" i="1"/>
  <c r="AP37" i="1"/>
  <c r="AQ37" i="1"/>
  <c r="AO38" i="1"/>
  <c r="AP38" i="1"/>
  <c r="AQ38" i="1"/>
  <c r="AO39" i="1"/>
  <c r="AP39" i="1"/>
  <c r="AQ39" i="1"/>
  <c r="AO40" i="1"/>
  <c r="AP40" i="1"/>
  <c r="AQ40" i="1"/>
  <c r="AO41" i="1"/>
  <c r="AP41" i="1"/>
  <c r="AQ41" i="1"/>
  <c r="AO42" i="1"/>
  <c r="AP42" i="1"/>
  <c r="AQ42" i="1"/>
  <c r="AO43" i="1"/>
  <c r="AP43" i="1"/>
  <c r="AQ43" i="1"/>
  <c r="AO44" i="1"/>
  <c r="AP44" i="1"/>
  <c r="AQ44" i="1"/>
  <c r="AO45" i="1"/>
  <c r="AP45" i="1"/>
  <c r="AQ45" i="1"/>
  <c r="AO46" i="1"/>
  <c r="AP46" i="1"/>
  <c r="AQ46" i="1"/>
  <c r="AO47" i="1"/>
  <c r="AP47" i="1"/>
  <c r="AQ47" i="1"/>
  <c r="AO48" i="1"/>
  <c r="AP48" i="1"/>
  <c r="AQ48" i="1"/>
  <c r="AO49" i="1"/>
  <c r="AP49" i="1"/>
  <c r="AQ49" i="1"/>
  <c r="AO50" i="1"/>
  <c r="AP50" i="1"/>
  <c r="AQ50" i="1"/>
  <c r="AO51" i="1"/>
  <c r="AP51" i="1"/>
  <c r="AQ51" i="1"/>
  <c r="AO52" i="1"/>
  <c r="AP52" i="1"/>
  <c r="AQ52" i="1"/>
  <c r="AO53" i="1"/>
  <c r="AP53" i="1"/>
  <c r="AQ53" i="1"/>
  <c r="AO54" i="1"/>
  <c r="AP54" i="1"/>
  <c r="AQ54" i="1"/>
  <c r="AO55" i="1"/>
  <c r="AP55" i="1"/>
  <c r="AQ55" i="1"/>
  <c r="AO56" i="1"/>
  <c r="AP56" i="1"/>
  <c r="AQ56" i="1"/>
  <c r="AO57" i="1"/>
  <c r="AP57" i="1"/>
  <c r="AQ57" i="1"/>
  <c r="AO58" i="1"/>
  <c r="AP58" i="1"/>
  <c r="AQ58" i="1"/>
  <c r="AO59" i="1"/>
  <c r="AP59" i="1"/>
  <c r="AQ59" i="1"/>
  <c r="AO60" i="1"/>
  <c r="AP60" i="1"/>
  <c r="AQ60" i="1"/>
  <c r="AO61" i="1"/>
  <c r="AP61" i="1"/>
  <c r="AQ61" i="1"/>
  <c r="AO62" i="1"/>
  <c r="AP62" i="1"/>
  <c r="AQ62" i="1"/>
  <c r="AO63" i="1"/>
  <c r="AP63" i="1"/>
  <c r="AQ63" i="1"/>
  <c r="AO64" i="1"/>
  <c r="AP64" i="1"/>
  <c r="AQ64" i="1"/>
  <c r="AO65" i="1"/>
  <c r="AP65" i="1"/>
  <c r="AQ65" i="1"/>
  <c r="AO66" i="1"/>
  <c r="AP66" i="1"/>
  <c r="AQ66" i="1"/>
  <c r="AO67" i="1"/>
  <c r="AP67" i="1"/>
  <c r="AQ67" i="1"/>
  <c r="AO68" i="1"/>
  <c r="AP68" i="1"/>
  <c r="AQ68" i="1"/>
  <c r="AO69" i="1"/>
  <c r="AP69" i="1"/>
  <c r="AQ69" i="1"/>
  <c r="AO70" i="1"/>
  <c r="AP70" i="1"/>
  <c r="AQ70" i="1"/>
  <c r="AO71" i="1"/>
  <c r="AP71" i="1"/>
  <c r="AQ71" i="1"/>
  <c r="AO72" i="1"/>
  <c r="AP72" i="1"/>
  <c r="AQ72" i="1"/>
  <c r="AO73" i="1"/>
  <c r="AP73" i="1"/>
  <c r="AQ73" i="1"/>
  <c r="AO74" i="1"/>
  <c r="AP74" i="1"/>
  <c r="AQ74" i="1"/>
  <c r="AO75" i="1"/>
  <c r="AP75" i="1"/>
  <c r="AQ75" i="1"/>
  <c r="AO76" i="1"/>
  <c r="AP76" i="1"/>
  <c r="AQ76" i="1"/>
  <c r="AO77" i="1"/>
  <c r="AP77" i="1"/>
  <c r="AQ77" i="1"/>
  <c r="AO78" i="1"/>
  <c r="AP78" i="1"/>
  <c r="AQ78" i="1"/>
  <c r="AO79" i="1"/>
  <c r="AP79" i="1"/>
  <c r="AQ79" i="1"/>
  <c r="AO80" i="1"/>
  <c r="AP80" i="1"/>
  <c r="AQ80" i="1"/>
  <c r="AO81" i="1"/>
  <c r="AP81" i="1"/>
  <c r="AQ81" i="1"/>
  <c r="AO82" i="1"/>
  <c r="AP82" i="1"/>
  <c r="AQ82" i="1"/>
  <c r="AO83" i="1"/>
  <c r="AP83" i="1"/>
  <c r="AQ83" i="1"/>
  <c r="AO84" i="1"/>
  <c r="AP84" i="1"/>
  <c r="AQ84" i="1"/>
  <c r="AO85" i="1"/>
  <c r="AP85" i="1"/>
  <c r="AQ85" i="1"/>
  <c r="AO86" i="1"/>
  <c r="AP86" i="1"/>
  <c r="AQ86" i="1"/>
  <c r="AO87" i="1"/>
  <c r="AP87" i="1"/>
  <c r="AQ87" i="1"/>
  <c r="AO88" i="1"/>
  <c r="AP88" i="1"/>
  <c r="AQ88" i="1"/>
  <c r="AO89" i="1"/>
  <c r="AP89" i="1"/>
  <c r="AQ89" i="1"/>
  <c r="AO90" i="1"/>
  <c r="AP90" i="1"/>
  <c r="AQ90" i="1"/>
  <c r="AO91" i="1"/>
  <c r="AP91" i="1"/>
  <c r="AQ91" i="1"/>
  <c r="AO92" i="1"/>
  <c r="AP92" i="1"/>
  <c r="AQ92" i="1"/>
  <c r="AO93" i="1"/>
  <c r="AP93" i="1"/>
  <c r="AQ93" i="1"/>
  <c r="AO94" i="1"/>
  <c r="AP94" i="1"/>
  <c r="AQ94" i="1"/>
  <c r="AO95" i="1"/>
  <c r="AP95" i="1"/>
  <c r="AQ95" i="1"/>
  <c r="AO96" i="1"/>
  <c r="AP96" i="1"/>
  <c r="AQ96" i="1"/>
  <c r="AO97" i="1"/>
  <c r="AP97" i="1"/>
  <c r="AQ97" i="1"/>
  <c r="AO98" i="1"/>
  <c r="AP98" i="1"/>
  <c r="AQ98" i="1"/>
  <c r="AO99" i="1"/>
  <c r="AP99" i="1"/>
  <c r="AQ99" i="1"/>
  <c r="AO100" i="1"/>
  <c r="AP100" i="1"/>
  <c r="AQ100" i="1"/>
  <c r="AO101" i="1"/>
  <c r="AP101" i="1"/>
  <c r="AQ101" i="1"/>
  <c r="AO102" i="1"/>
  <c r="AP102" i="1"/>
  <c r="AQ102" i="1"/>
  <c r="AO103" i="1"/>
  <c r="AP103" i="1"/>
  <c r="AQ103" i="1"/>
  <c r="AO104" i="1"/>
  <c r="AP104" i="1"/>
  <c r="AQ104" i="1"/>
  <c r="AO105" i="1"/>
  <c r="AP105" i="1"/>
  <c r="AQ105" i="1"/>
  <c r="AO106" i="1"/>
  <c r="AP106" i="1"/>
  <c r="AQ106" i="1"/>
  <c r="AO107" i="1"/>
  <c r="AP107" i="1"/>
  <c r="AQ107" i="1"/>
  <c r="AO108" i="1"/>
  <c r="AP108" i="1"/>
  <c r="AQ108" i="1"/>
  <c r="AO109" i="1"/>
  <c r="AP109" i="1"/>
  <c r="AQ109" i="1"/>
  <c r="AO110" i="1"/>
  <c r="AP110" i="1"/>
  <c r="AQ110" i="1"/>
  <c r="AO111" i="1"/>
  <c r="AP111" i="1"/>
  <c r="AQ111" i="1"/>
  <c r="AO112" i="1"/>
  <c r="AP112" i="1"/>
  <c r="AQ112" i="1"/>
  <c r="AO113" i="1"/>
  <c r="AP113" i="1"/>
  <c r="AQ113" i="1"/>
  <c r="AO114" i="1"/>
  <c r="AP114" i="1"/>
  <c r="AQ114" i="1"/>
  <c r="AO115" i="1"/>
  <c r="AP115" i="1"/>
  <c r="AQ115" i="1"/>
  <c r="AO116" i="1"/>
  <c r="AP116" i="1"/>
  <c r="AQ116" i="1"/>
  <c r="AO117" i="1"/>
  <c r="AP117" i="1"/>
  <c r="AQ117" i="1"/>
  <c r="AO118" i="1"/>
  <c r="AP118" i="1"/>
  <c r="AQ118" i="1"/>
  <c r="AO119" i="1"/>
  <c r="AP119" i="1"/>
  <c r="AQ119" i="1"/>
  <c r="AO120" i="1"/>
  <c r="AP120" i="1"/>
  <c r="AQ120" i="1"/>
  <c r="AO121" i="1"/>
  <c r="AP121" i="1"/>
  <c r="AQ121" i="1"/>
  <c r="AO122" i="1"/>
  <c r="AP122" i="1"/>
  <c r="AQ122" i="1"/>
  <c r="AO123" i="1"/>
  <c r="AP123" i="1"/>
  <c r="AQ123" i="1"/>
  <c r="AO124" i="1"/>
  <c r="AP124" i="1"/>
  <c r="AQ124" i="1"/>
  <c r="AO125" i="1"/>
  <c r="AP125" i="1"/>
  <c r="AQ125" i="1"/>
  <c r="AO126" i="1"/>
  <c r="AP126" i="1"/>
  <c r="AQ126" i="1"/>
  <c r="AO127" i="1"/>
  <c r="AP127" i="1"/>
  <c r="AQ127" i="1"/>
  <c r="AO128" i="1"/>
  <c r="AP128" i="1"/>
  <c r="AQ128" i="1"/>
  <c r="AO129" i="1"/>
  <c r="AP129" i="1"/>
  <c r="AQ129" i="1"/>
  <c r="AO130" i="1"/>
  <c r="AP130" i="1"/>
  <c r="AQ130" i="1"/>
  <c r="AO131" i="1"/>
  <c r="AP131" i="1"/>
  <c r="AQ131" i="1"/>
  <c r="AO132" i="1"/>
  <c r="AP132" i="1"/>
  <c r="AQ132" i="1"/>
  <c r="AO133" i="1"/>
  <c r="AP133" i="1"/>
  <c r="AQ133" i="1"/>
  <c r="AO134" i="1"/>
  <c r="AP134" i="1"/>
  <c r="AQ134" i="1"/>
  <c r="AO135" i="1"/>
  <c r="AP135" i="1"/>
  <c r="AQ135" i="1"/>
  <c r="AO136" i="1"/>
  <c r="AP136" i="1"/>
  <c r="AQ136" i="1"/>
  <c r="AO137" i="1"/>
  <c r="AP137" i="1"/>
  <c r="AQ137" i="1"/>
  <c r="AQ3" i="1"/>
  <c r="AP3" i="1"/>
  <c r="AO3" i="1"/>
  <c r="AL4" i="1"/>
  <c r="AM4" i="1"/>
  <c r="AN4" i="1"/>
  <c r="AL5" i="1"/>
  <c r="AM5" i="1"/>
  <c r="AN5" i="1"/>
  <c r="AL6" i="1"/>
  <c r="AM6" i="1"/>
  <c r="AN6" i="1"/>
  <c r="AL7" i="1"/>
  <c r="AM7" i="1"/>
  <c r="AN7" i="1"/>
  <c r="AL8" i="1"/>
  <c r="AM8" i="1"/>
  <c r="AN8" i="1"/>
  <c r="AL9" i="1"/>
  <c r="AM9" i="1"/>
  <c r="AN9" i="1"/>
  <c r="AL10" i="1"/>
  <c r="AM10" i="1"/>
  <c r="AN10" i="1"/>
  <c r="AL11" i="1"/>
  <c r="AM11" i="1"/>
  <c r="AN11" i="1"/>
  <c r="AL12" i="1"/>
  <c r="AM12" i="1"/>
  <c r="AN12" i="1"/>
  <c r="AL13" i="1"/>
  <c r="AM13" i="1"/>
  <c r="AN13" i="1"/>
  <c r="AL14" i="1"/>
  <c r="AM14" i="1"/>
  <c r="AN14" i="1"/>
  <c r="AL15" i="1"/>
  <c r="AM15" i="1"/>
  <c r="AN15" i="1"/>
  <c r="AL16" i="1"/>
  <c r="AM16" i="1"/>
  <c r="AN16" i="1"/>
  <c r="AL17" i="1"/>
  <c r="AM17" i="1"/>
  <c r="AN17" i="1"/>
  <c r="AL18" i="1"/>
  <c r="AM18" i="1"/>
  <c r="AN18" i="1"/>
  <c r="AL19" i="1"/>
  <c r="AM19" i="1"/>
  <c r="AN19" i="1"/>
  <c r="AL20" i="1"/>
  <c r="AM20" i="1"/>
  <c r="AN20" i="1"/>
  <c r="AL21" i="1"/>
  <c r="AM21" i="1"/>
  <c r="AN21" i="1"/>
  <c r="AL22" i="1"/>
  <c r="AM22" i="1"/>
  <c r="AN22" i="1"/>
  <c r="AL23" i="1"/>
  <c r="AM23" i="1"/>
  <c r="AN23" i="1"/>
  <c r="AL24" i="1"/>
  <c r="AM24" i="1"/>
  <c r="AN24" i="1"/>
  <c r="AL25" i="1"/>
  <c r="AM25" i="1"/>
  <c r="AN25" i="1"/>
  <c r="AL26" i="1"/>
  <c r="AM26" i="1"/>
  <c r="AN26" i="1"/>
  <c r="AL27" i="1"/>
  <c r="AM27" i="1"/>
  <c r="AN27" i="1"/>
  <c r="AL28" i="1"/>
  <c r="AM28" i="1"/>
  <c r="AN28" i="1"/>
  <c r="AL29" i="1"/>
  <c r="AM29" i="1"/>
  <c r="AN29" i="1"/>
  <c r="AL30" i="1"/>
  <c r="AM30" i="1"/>
  <c r="AN30" i="1"/>
  <c r="AL31" i="1"/>
  <c r="AM31" i="1"/>
  <c r="AN31" i="1"/>
  <c r="AL32" i="1"/>
  <c r="AM32" i="1"/>
  <c r="AN32" i="1"/>
  <c r="AL33" i="1"/>
  <c r="AM33" i="1"/>
  <c r="AN33" i="1"/>
  <c r="AL34" i="1"/>
  <c r="AM34" i="1"/>
  <c r="AN34" i="1"/>
  <c r="AL35" i="1"/>
  <c r="AM35" i="1"/>
  <c r="AN35" i="1"/>
  <c r="AL36" i="1"/>
  <c r="AM36" i="1"/>
  <c r="AN36" i="1"/>
  <c r="AL37" i="1"/>
  <c r="AM37" i="1"/>
  <c r="AN37" i="1"/>
  <c r="AL38" i="1"/>
  <c r="AM38" i="1"/>
  <c r="AN38" i="1"/>
  <c r="AL39" i="1"/>
  <c r="AM39" i="1"/>
  <c r="AN39" i="1"/>
  <c r="AL40" i="1"/>
  <c r="AM40" i="1"/>
  <c r="AN40" i="1"/>
  <c r="AL41" i="1"/>
  <c r="AM41" i="1"/>
  <c r="AN41" i="1"/>
  <c r="AL42" i="1"/>
  <c r="AM42" i="1"/>
  <c r="AN42" i="1"/>
  <c r="AL43" i="1"/>
  <c r="AM43" i="1"/>
  <c r="AN43" i="1"/>
  <c r="AL44" i="1"/>
  <c r="AM44" i="1"/>
  <c r="AN44" i="1"/>
  <c r="AL45" i="1"/>
  <c r="AM45" i="1"/>
  <c r="AN45" i="1"/>
  <c r="AL46" i="1"/>
  <c r="AM46" i="1"/>
  <c r="AN46" i="1"/>
  <c r="AL47" i="1"/>
  <c r="AM47" i="1"/>
  <c r="AN47" i="1"/>
  <c r="AL48" i="1"/>
  <c r="AM48" i="1"/>
  <c r="AN48" i="1"/>
  <c r="AL49" i="1"/>
  <c r="AM49" i="1"/>
  <c r="AN49" i="1"/>
  <c r="AL50" i="1"/>
  <c r="AM50" i="1"/>
  <c r="AN50" i="1"/>
  <c r="AL51" i="1"/>
  <c r="AM51" i="1"/>
  <c r="AN51" i="1"/>
  <c r="AL52" i="1"/>
  <c r="AM52" i="1"/>
  <c r="AN52" i="1"/>
  <c r="AL53" i="1"/>
  <c r="AM53" i="1"/>
  <c r="AN53" i="1"/>
  <c r="AL54" i="1"/>
  <c r="AM54" i="1"/>
  <c r="AN54" i="1"/>
  <c r="AL55" i="1"/>
  <c r="AM55" i="1"/>
  <c r="AN55" i="1"/>
  <c r="AL56" i="1"/>
  <c r="AM56" i="1"/>
  <c r="AN56" i="1"/>
  <c r="AL57" i="1"/>
  <c r="AM57" i="1"/>
  <c r="AN57" i="1"/>
  <c r="AL58" i="1"/>
  <c r="AM58" i="1"/>
  <c r="AN58" i="1"/>
  <c r="AL59" i="1"/>
  <c r="AM59" i="1"/>
  <c r="AN59" i="1"/>
  <c r="AL60" i="1"/>
  <c r="AM60" i="1"/>
  <c r="AN60" i="1"/>
  <c r="AL61" i="1"/>
  <c r="AM61" i="1"/>
  <c r="AN61" i="1"/>
  <c r="AL62" i="1"/>
  <c r="AM62" i="1"/>
  <c r="AN62" i="1"/>
  <c r="AL63" i="1"/>
  <c r="AM63" i="1"/>
  <c r="AN63" i="1"/>
  <c r="AL64" i="1"/>
  <c r="AM64" i="1"/>
  <c r="AN64" i="1"/>
  <c r="AL65" i="1"/>
  <c r="AM65" i="1"/>
  <c r="AN65" i="1"/>
  <c r="AL66" i="1"/>
  <c r="AM66" i="1"/>
  <c r="AN66" i="1"/>
  <c r="AL67" i="1"/>
  <c r="AM67" i="1"/>
  <c r="AN67" i="1"/>
  <c r="AL68" i="1"/>
  <c r="AM68" i="1"/>
  <c r="AN68" i="1"/>
  <c r="AL69" i="1"/>
  <c r="AM69" i="1"/>
  <c r="AN69" i="1"/>
  <c r="AL70" i="1"/>
  <c r="AM70" i="1"/>
  <c r="AN70" i="1"/>
  <c r="AL71" i="1"/>
  <c r="AM71" i="1"/>
  <c r="AN71" i="1"/>
  <c r="AL72" i="1"/>
  <c r="AM72" i="1"/>
  <c r="AN72" i="1"/>
  <c r="AL73" i="1"/>
  <c r="AM73" i="1"/>
  <c r="AN73" i="1"/>
  <c r="AL74" i="1"/>
  <c r="AM74" i="1"/>
  <c r="AN74" i="1"/>
  <c r="AL75" i="1"/>
  <c r="AM75" i="1"/>
  <c r="AN75" i="1"/>
  <c r="AL76" i="1"/>
  <c r="AM76" i="1"/>
  <c r="AN76" i="1"/>
  <c r="AL77" i="1"/>
  <c r="AM77" i="1"/>
  <c r="AN77" i="1"/>
  <c r="AL78" i="1"/>
  <c r="AM78" i="1"/>
  <c r="AN78" i="1"/>
  <c r="AL79" i="1"/>
  <c r="AM79" i="1"/>
  <c r="AN79" i="1"/>
  <c r="AL80" i="1"/>
  <c r="AM80" i="1"/>
  <c r="AN80" i="1"/>
  <c r="AL81" i="1"/>
  <c r="AM81" i="1"/>
  <c r="AN81" i="1"/>
  <c r="AL82" i="1"/>
  <c r="AM82" i="1"/>
  <c r="AN82" i="1"/>
  <c r="AL83" i="1"/>
  <c r="AM83" i="1"/>
  <c r="AN83" i="1"/>
  <c r="AL84" i="1"/>
  <c r="AM84" i="1"/>
  <c r="AN84" i="1"/>
  <c r="AL85" i="1"/>
  <c r="AM85" i="1"/>
  <c r="AN85" i="1"/>
  <c r="AL86" i="1"/>
  <c r="AM86" i="1"/>
  <c r="AN86" i="1"/>
  <c r="AL87" i="1"/>
  <c r="AM87" i="1"/>
  <c r="AN87" i="1"/>
  <c r="AL88" i="1"/>
  <c r="AM88" i="1"/>
  <c r="AN88" i="1"/>
  <c r="AL89" i="1"/>
  <c r="AM89" i="1"/>
  <c r="AN89" i="1"/>
  <c r="AL90" i="1"/>
  <c r="AM90" i="1"/>
  <c r="AN90" i="1"/>
  <c r="AL91" i="1"/>
  <c r="AM91" i="1"/>
  <c r="AN91" i="1"/>
  <c r="AL92" i="1"/>
  <c r="AM92" i="1"/>
  <c r="AN92" i="1"/>
  <c r="AL93" i="1"/>
  <c r="AM93" i="1"/>
  <c r="AN93" i="1"/>
  <c r="AL94" i="1"/>
  <c r="AM94" i="1"/>
  <c r="AN94" i="1"/>
  <c r="AL95" i="1"/>
  <c r="AM95" i="1"/>
  <c r="AN95" i="1"/>
  <c r="AL96" i="1"/>
  <c r="AM96" i="1"/>
  <c r="AN96" i="1"/>
  <c r="AL97" i="1"/>
  <c r="AM97" i="1"/>
  <c r="AN97" i="1"/>
  <c r="AL98" i="1"/>
  <c r="AM98" i="1"/>
  <c r="AN98" i="1"/>
  <c r="AL99" i="1"/>
  <c r="AM99" i="1"/>
  <c r="AN99" i="1"/>
  <c r="AL100" i="1"/>
  <c r="AM100" i="1"/>
  <c r="AN100" i="1"/>
  <c r="AL101" i="1"/>
  <c r="AM101" i="1"/>
  <c r="AN101" i="1"/>
  <c r="AL102" i="1"/>
  <c r="AM102" i="1"/>
  <c r="AN102" i="1"/>
  <c r="AL103" i="1"/>
  <c r="AM103" i="1"/>
  <c r="AN103" i="1"/>
  <c r="AL104" i="1"/>
  <c r="AM104" i="1"/>
  <c r="AN104" i="1"/>
  <c r="AL105" i="1"/>
  <c r="AM105" i="1"/>
  <c r="AN105" i="1"/>
  <c r="AL106" i="1"/>
  <c r="AM106" i="1"/>
  <c r="AN106" i="1"/>
  <c r="AL107" i="1"/>
  <c r="AM107" i="1"/>
  <c r="AN107" i="1"/>
  <c r="AL108" i="1"/>
  <c r="AM108" i="1"/>
  <c r="AN108" i="1"/>
  <c r="AL109" i="1"/>
  <c r="AM109" i="1"/>
  <c r="AN109" i="1"/>
  <c r="AL110" i="1"/>
  <c r="AM110" i="1"/>
  <c r="AN110" i="1"/>
  <c r="AL111" i="1"/>
  <c r="AM111" i="1"/>
  <c r="AN111" i="1"/>
  <c r="AL112" i="1"/>
  <c r="AM112" i="1"/>
  <c r="AN112" i="1"/>
  <c r="AL113" i="1"/>
  <c r="AM113" i="1"/>
  <c r="AN113" i="1"/>
  <c r="AL114" i="1"/>
  <c r="AM114" i="1"/>
  <c r="AN114" i="1"/>
  <c r="AL115" i="1"/>
  <c r="AM115" i="1"/>
  <c r="AN115" i="1"/>
  <c r="AL116" i="1"/>
  <c r="AM116" i="1"/>
  <c r="AN116" i="1"/>
  <c r="AL117" i="1"/>
  <c r="AM117" i="1"/>
  <c r="AN117" i="1"/>
  <c r="AL118" i="1"/>
  <c r="AM118" i="1"/>
  <c r="AN118" i="1"/>
  <c r="AL119" i="1"/>
  <c r="AM119" i="1"/>
  <c r="AN119" i="1"/>
  <c r="AL120" i="1"/>
  <c r="AM120" i="1"/>
  <c r="AN120" i="1"/>
  <c r="AL121" i="1"/>
  <c r="AM121" i="1"/>
  <c r="AN121" i="1"/>
  <c r="AL122" i="1"/>
  <c r="AM122" i="1"/>
  <c r="AN122" i="1"/>
  <c r="AL123" i="1"/>
  <c r="AM123" i="1"/>
  <c r="AN123" i="1"/>
  <c r="AL124" i="1"/>
  <c r="AM124" i="1"/>
  <c r="AN124" i="1"/>
  <c r="AL125" i="1"/>
  <c r="AM125" i="1"/>
  <c r="AN125" i="1"/>
  <c r="AL126" i="1"/>
  <c r="AM126" i="1"/>
  <c r="AN126" i="1"/>
  <c r="AL127" i="1"/>
  <c r="AM127" i="1"/>
  <c r="AN127" i="1"/>
  <c r="AL128" i="1"/>
  <c r="AM128" i="1"/>
  <c r="AN128" i="1"/>
  <c r="AL129" i="1"/>
  <c r="AM129" i="1"/>
  <c r="AN129" i="1"/>
  <c r="AL130" i="1"/>
  <c r="AM130" i="1"/>
  <c r="AN130" i="1"/>
  <c r="AL131" i="1"/>
  <c r="AM131" i="1"/>
  <c r="AN131" i="1"/>
  <c r="AL132" i="1"/>
  <c r="AM132" i="1"/>
  <c r="AN132" i="1"/>
  <c r="AL133" i="1"/>
  <c r="AM133" i="1"/>
  <c r="AN133" i="1"/>
  <c r="AL134" i="1"/>
  <c r="AM134" i="1"/>
  <c r="AN134" i="1"/>
  <c r="AL135" i="1"/>
  <c r="AM135" i="1"/>
  <c r="AN135" i="1"/>
  <c r="AL136" i="1"/>
  <c r="AM136" i="1"/>
  <c r="AN136" i="1"/>
  <c r="AL137" i="1"/>
  <c r="AM137" i="1"/>
  <c r="AN137" i="1"/>
  <c r="AN3" i="1"/>
  <c r="AM3" i="1"/>
  <c r="AL3" i="1"/>
  <c r="AI4" i="1"/>
  <c r="AJ4" i="1"/>
  <c r="AK4" i="1"/>
  <c r="AI5" i="1"/>
  <c r="AJ5" i="1"/>
  <c r="AK5" i="1"/>
  <c r="AI6" i="1"/>
  <c r="AJ6" i="1"/>
  <c r="AK6" i="1"/>
  <c r="AI7" i="1"/>
  <c r="AJ7" i="1"/>
  <c r="AK7" i="1"/>
  <c r="AI8" i="1"/>
  <c r="AJ8" i="1"/>
  <c r="AK8" i="1"/>
  <c r="AI9" i="1"/>
  <c r="AJ9" i="1"/>
  <c r="AK9" i="1"/>
  <c r="AI10" i="1"/>
  <c r="AJ10" i="1"/>
  <c r="AK10" i="1"/>
  <c r="AI11" i="1"/>
  <c r="AJ11" i="1"/>
  <c r="AK11" i="1"/>
  <c r="AI12" i="1"/>
  <c r="AJ12" i="1"/>
  <c r="AK12" i="1"/>
  <c r="AI13" i="1"/>
  <c r="AJ13" i="1"/>
  <c r="AK13" i="1"/>
  <c r="AI14" i="1"/>
  <c r="AJ14" i="1"/>
  <c r="AK14" i="1"/>
  <c r="AI15" i="1"/>
  <c r="AJ15" i="1"/>
  <c r="AK15" i="1"/>
  <c r="AI16" i="1"/>
  <c r="AJ16" i="1"/>
  <c r="AK16" i="1"/>
  <c r="AI17" i="1"/>
  <c r="AJ17" i="1"/>
  <c r="AK17" i="1"/>
  <c r="AI18" i="1"/>
  <c r="AJ18" i="1"/>
  <c r="AK18" i="1"/>
  <c r="AI19" i="1"/>
  <c r="AJ19" i="1"/>
  <c r="AK19" i="1"/>
  <c r="AI20" i="1"/>
  <c r="AJ20" i="1"/>
  <c r="AK20" i="1"/>
  <c r="AI21" i="1"/>
  <c r="AJ21" i="1"/>
  <c r="AK21" i="1"/>
  <c r="AI22" i="1"/>
  <c r="AJ22" i="1"/>
  <c r="AK22" i="1"/>
  <c r="AI23" i="1"/>
  <c r="AJ23" i="1"/>
  <c r="AK23" i="1"/>
  <c r="AI24" i="1"/>
  <c r="AJ24" i="1"/>
  <c r="AK24" i="1"/>
  <c r="AI25" i="1"/>
  <c r="AJ25" i="1"/>
  <c r="AK25" i="1"/>
  <c r="AI26" i="1"/>
  <c r="AJ26" i="1"/>
  <c r="AK26" i="1"/>
  <c r="AI27" i="1"/>
  <c r="AJ27" i="1"/>
  <c r="AK27" i="1"/>
  <c r="AI28" i="1"/>
  <c r="AJ28" i="1"/>
  <c r="AK28" i="1"/>
  <c r="AI29" i="1"/>
  <c r="AJ29" i="1"/>
  <c r="AK29" i="1"/>
  <c r="AI30" i="1"/>
  <c r="AJ30" i="1"/>
  <c r="AK30" i="1"/>
  <c r="AI31" i="1"/>
  <c r="AJ31" i="1"/>
  <c r="AK31" i="1"/>
  <c r="AI32" i="1"/>
  <c r="AJ32" i="1"/>
  <c r="AK32" i="1"/>
  <c r="AI33" i="1"/>
  <c r="AJ33" i="1"/>
  <c r="AK33" i="1"/>
  <c r="AI34" i="1"/>
  <c r="AJ34" i="1"/>
  <c r="AK34" i="1"/>
  <c r="AI35" i="1"/>
  <c r="AJ35" i="1"/>
  <c r="AK35" i="1"/>
  <c r="AI36" i="1"/>
  <c r="AJ36" i="1"/>
  <c r="AK36" i="1"/>
  <c r="AI37" i="1"/>
  <c r="AJ37" i="1"/>
  <c r="AK37" i="1"/>
  <c r="AI38" i="1"/>
  <c r="AJ38" i="1"/>
  <c r="AK38" i="1"/>
  <c r="AI39" i="1"/>
  <c r="AJ39" i="1"/>
  <c r="AK39" i="1"/>
  <c r="AI40" i="1"/>
  <c r="AJ40" i="1"/>
  <c r="AK40" i="1"/>
  <c r="AI41" i="1"/>
  <c r="AJ41" i="1"/>
  <c r="AK41" i="1"/>
  <c r="AI42" i="1"/>
  <c r="AJ42" i="1"/>
  <c r="AK42" i="1"/>
  <c r="AI43" i="1"/>
  <c r="AJ43" i="1"/>
  <c r="AK43" i="1"/>
  <c r="AI44" i="1"/>
  <c r="AJ44" i="1"/>
  <c r="AK44" i="1"/>
  <c r="AI45" i="1"/>
  <c r="AJ45" i="1"/>
  <c r="AK45" i="1"/>
  <c r="AI46" i="1"/>
  <c r="AJ46" i="1"/>
  <c r="AK46" i="1"/>
  <c r="AI47" i="1"/>
  <c r="AJ47" i="1"/>
  <c r="AK47" i="1"/>
  <c r="AI48" i="1"/>
  <c r="AJ48" i="1"/>
  <c r="AK48" i="1"/>
  <c r="AI49" i="1"/>
  <c r="AJ49" i="1"/>
  <c r="AK49" i="1"/>
  <c r="AI50" i="1"/>
  <c r="AJ50" i="1"/>
  <c r="AK50" i="1"/>
  <c r="AI51" i="1"/>
  <c r="AJ51" i="1"/>
  <c r="AK51" i="1"/>
  <c r="AI52" i="1"/>
  <c r="AJ52" i="1"/>
  <c r="AK52" i="1"/>
  <c r="AI53" i="1"/>
  <c r="AJ53" i="1"/>
  <c r="AK53" i="1"/>
  <c r="AI54" i="1"/>
  <c r="AJ54" i="1"/>
  <c r="AK54" i="1"/>
  <c r="AI55" i="1"/>
  <c r="AJ55" i="1"/>
  <c r="AK55" i="1"/>
  <c r="AI56" i="1"/>
  <c r="AJ56" i="1"/>
  <c r="AK56" i="1"/>
  <c r="AI57" i="1"/>
  <c r="AJ57" i="1"/>
  <c r="AK57" i="1"/>
  <c r="AI58" i="1"/>
  <c r="AJ58" i="1"/>
  <c r="AK58" i="1"/>
  <c r="AI59" i="1"/>
  <c r="AJ59" i="1"/>
  <c r="AK59" i="1"/>
  <c r="AI60" i="1"/>
  <c r="AJ60" i="1"/>
  <c r="AK60" i="1"/>
  <c r="AI61" i="1"/>
  <c r="AJ61" i="1"/>
  <c r="AK61" i="1"/>
  <c r="AI62" i="1"/>
  <c r="AJ62" i="1"/>
  <c r="AK62" i="1"/>
  <c r="AI63" i="1"/>
  <c r="AJ63" i="1"/>
  <c r="AK63" i="1"/>
  <c r="AI64" i="1"/>
  <c r="AJ64" i="1"/>
  <c r="AK64" i="1"/>
  <c r="AI65" i="1"/>
  <c r="AJ65" i="1"/>
  <c r="AK65" i="1"/>
  <c r="AI66" i="1"/>
  <c r="AJ66" i="1"/>
  <c r="AK66" i="1"/>
  <c r="AI67" i="1"/>
  <c r="AJ67" i="1"/>
  <c r="AK67" i="1"/>
  <c r="AI68" i="1"/>
  <c r="AJ68" i="1"/>
  <c r="AK68" i="1"/>
  <c r="AI69" i="1"/>
  <c r="AJ69" i="1"/>
  <c r="AK69" i="1"/>
  <c r="AI70" i="1"/>
  <c r="AJ70" i="1"/>
  <c r="AK70" i="1"/>
  <c r="AI71" i="1"/>
  <c r="AJ71" i="1"/>
  <c r="AK71" i="1"/>
  <c r="AI72" i="1"/>
  <c r="AJ72" i="1"/>
  <c r="AK72" i="1"/>
  <c r="AI73" i="1"/>
  <c r="AJ73" i="1"/>
  <c r="AK73" i="1"/>
  <c r="AI74" i="1"/>
  <c r="AJ74" i="1"/>
  <c r="AK74" i="1"/>
  <c r="AI75" i="1"/>
  <c r="AJ75" i="1"/>
  <c r="AK75" i="1"/>
  <c r="AI76" i="1"/>
  <c r="AJ76" i="1"/>
  <c r="AK76" i="1"/>
  <c r="AI77" i="1"/>
  <c r="AJ77" i="1"/>
  <c r="AK77" i="1"/>
  <c r="AI78" i="1"/>
  <c r="AJ78" i="1"/>
  <c r="AK78" i="1"/>
  <c r="AI79" i="1"/>
  <c r="AJ79" i="1"/>
  <c r="AK79" i="1"/>
  <c r="AI80" i="1"/>
  <c r="AJ80" i="1"/>
  <c r="AK80" i="1"/>
  <c r="AI81" i="1"/>
  <c r="AJ81" i="1"/>
  <c r="AK81" i="1"/>
  <c r="AI82" i="1"/>
  <c r="AJ82" i="1"/>
  <c r="AK82" i="1"/>
  <c r="AI83" i="1"/>
  <c r="AJ83" i="1"/>
  <c r="AK83" i="1"/>
  <c r="AI84" i="1"/>
  <c r="AJ84" i="1"/>
  <c r="AK84" i="1"/>
  <c r="AI85" i="1"/>
  <c r="AJ85" i="1"/>
  <c r="AK85" i="1"/>
  <c r="AI86" i="1"/>
  <c r="AJ86" i="1"/>
  <c r="AK86" i="1"/>
  <c r="AI87" i="1"/>
  <c r="AJ87" i="1"/>
  <c r="AK87" i="1"/>
  <c r="AI88" i="1"/>
  <c r="AJ88" i="1"/>
  <c r="AK88" i="1"/>
  <c r="AI89" i="1"/>
  <c r="AJ89" i="1"/>
  <c r="AK89" i="1"/>
  <c r="AI90" i="1"/>
  <c r="AJ90" i="1"/>
  <c r="AK90" i="1"/>
  <c r="AI91" i="1"/>
  <c r="AJ91" i="1"/>
  <c r="AK91" i="1"/>
  <c r="AI92" i="1"/>
  <c r="AJ92" i="1"/>
  <c r="AK92" i="1"/>
  <c r="AI93" i="1"/>
  <c r="AJ93" i="1"/>
  <c r="AK93" i="1"/>
  <c r="AI94" i="1"/>
  <c r="AJ94" i="1"/>
  <c r="AK94" i="1"/>
  <c r="AI95" i="1"/>
  <c r="AJ95" i="1"/>
  <c r="AK95" i="1"/>
  <c r="AI96" i="1"/>
  <c r="AJ96" i="1"/>
  <c r="AK96" i="1"/>
  <c r="AI97" i="1"/>
  <c r="AJ97" i="1"/>
  <c r="AK97" i="1"/>
  <c r="AI98" i="1"/>
  <c r="AJ98" i="1"/>
  <c r="AK98" i="1"/>
  <c r="AI99" i="1"/>
  <c r="AJ99" i="1"/>
  <c r="AK99" i="1"/>
  <c r="AI100" i="1"/>
  <c r="AJ100" i="1"/>
  <c r="AK100" i="1"/>
  <c r="AI101" i="1"/>
  <c r="AJ101" i="1"/>
  <c r="AK101" i="1"/>
  <c r="AI102" i="1"/>
  <c r="AJ102" i="1"/>
  <c r="AK102" i="1"/>
  <c r="AI103" i="1"/>
  <c r="AJ103" i="1"/>
  <c r="AK103" i="1"/>
  <c r="AI104" i="1"/>
  <c r="AJ104" i="1"/>
  <c r="AK104" i="1"/>
  <c r="AI105" i="1"/>
  <c r="AJ105" i="1"/>
  <c r="AK105" i="1"/>
  <c r="AI106" i="1"/>
  <c r="AJ106" i="1"/>
  <c r="AK106" i="1"/>
  <c r="AI107" i="1"/>
  <c r="AJ107" i="1"/>
  <c r="AK107" i="1"/>
  <c r="AI108" i="1"/>
  <c r="AJ108" i="1"/>
  <c r="AK108" i="1"/>
  <c r="AI109" i="1"/>
  <c r="AJ109" i="1"/>
  <c r="AK109" i="1"/>
  <c r="AI110" i="1"/>
  <c r="AJ110" i="1"/>
  <c r="AK110" i="1"/>
  <c r="AI111" i="1"/>
  <c r="AJ111" i="1"/>
  <c r="AK111" i="1"/>
  <c r="AI112" i="1"/>
  <c r="AJ112" i="1"/>
  <c r="AK112" i="1"/>
  <c r="AI113" i="1"/>
  <c r="AJ113" i="1"/>
  <c r="AK113" i="1"/>
  <c r="AI114" i="1"/>
  <c r="AJ114" i="1"/>
  <c r="AK114" i="1"/>
  <c r="AI115" i="1"/>
  <c r="AJ115" i="1"/>
  <c r="AK115" i="1"/>
  <c r="AI116" i="1"/>
  <c r="AJ116" i="1"/>
  <c r="AK116" i="1"/>
  <c r="AI117" i="1"/>
  <c r="AJ117" i="1"/>
  <c r="AK117" i="1"/>
  <c r="AI118" i="1"/>
  <c r="AJ118" i="1"/>
  <c r="AK118" i="1"/>
  <c r="AI119" i="1"/>
  <c r="AJ119" i="1"/>
  <c r="AK119" i="1"/>
  <c r="AI120" i="1"/>
  <c r="AJ120" i="1"/>
  <c r="AK120" i="1"/>
  <c r="AI121" i="1"/>
  <c r="AJ121" i="1"/>
  <c r="AK121" i="1"/>
  <c r="AI122" i="1"/>
  <c r="AJ122" i="1"/>
  <c r="AK122" i="1"/>
  <c r="AI123" i="1"/>
  <c r="AJ123" i="1"/>
  <c r="AK123" i="1"/>
  <c r="AI124" i="1"/>
  <c r="AJ124" i="1"/>
  <c r="AK124" i="1"/>
  <c r="AI125" i="1"/>
  <c r="AJ125" i="1"/>
  <c r="AK125" i="1"/>
  <c r="AI126" i="1"/>
  <c r="AJ126" i="1"/>
  <c r="AK126" i="1"/>
  <c r="AI127" i="1"/>
  <c r="AJ127" i="1"/>
  <c r="AK127" i="1"/>
  <c r="AI128" i="1"/>
  <c r="AJ128" i="1"/>
  <c r="AK128" i="1"/>
  <c r="AI129" i="1"/>
  <c r="AJ129" i="1"/>
  <c r="AK129" i="1"/>
  <c r="AI130" i="1"/>
  <c r="AJ130" i="1"/>
  <c r="AK130" i="1"/>
  <c r="AI131" i="1"/>
  <c r="AJ131" i="1"/>
  <c r="AK131" i="1"/>
  <c r="AI132" i="1"/>
  <c r="AJ132" i="1"/>
  <c r="AK132" i="1"/>
  <c r="AI133" i="1"/>
  <c r="AJ133" i="1"/>
  <c r="AK133" i="1"/>
  <c r="AI134" i="1"/>
  <c r="AJ134" i="1"/>
  <c r="AK134" i="1"/>
  <c r="AI135" i="1"/>
  <c r="AJ135" i="1"/>
  <c r="AK135" i="1"/>
  <c r="AI136" i="1"/>
  <c r="AJ136" i="1"/>
  <c r="AK136" i="1"/>
  <c r="AI137" i="1"/>
  <c r="AJ137" i="1"/>
  <c r="AK137" i="1"/>
  <c r="AK3" i="1"/>
  <c r="AJ3" i="1"/>
  <c r="AI3" i="1"/>
  <c r="AF4" i="1"/>
  <c r="AG4" i="1"/>
  <c r="AH4" i="1"/>
  <c r="AF5" i="1"/>
  <c r="AG5" i="1"/>
  <c r="AH5" i="1"/>
  <c r="AF6" i="1"/>
  <c r="AG6" i="1"/>
  <c r="AH6" i="1"/>
  <c r="AF7" i="1"/>
  <c r="AG7" i="1"/>
  <c r="AH7" i="1"/>
  <c r="AF8" i="1"/>
  <c r="AG8" i="1"/>
  <c r="AH8" i="1"/>
  <c r="AF9" i="1"/>
  <c r="AG9" i="1"/>
  <c r="AH9" i="1"/>
  <c r="AF10" i="1"/>
  <c r="AG10" i="1"/>
  <c r="AH10" i="1"/>
  <c r="AF11" i="1"/>
  <c r="AG11" i="1"/>
  <c r="AH11" i="1"/>
  <c r="AF12" i="1"/>
  <c r="AG12" i="1"/>
  <c r="AH12" i="1"/>
  <c r="AF13" i="1"/>
  <c r="AG13" i="1"/>
  <c r="AH13" i="1"/>
  <c r="AF14" i="1"/>
  <c r="AG14" i="1"/>
  <c r="AH14" i="1"/>
  <c r="AF15" i="1"/>
  <c r="AG15" i="1"/>
  <c r="AH15" i="1"/>
  <c r="AF16" i="1"/>
  <c r="AG16" i="1"/>
  <c r="AH16" i="1"/>
  <c r="AF17" i="1"/>
  <c r="AG17" i="1"/>
  <c r="AH17" i="1"/>
  <c r="AF18" i="1"/>
  <c r="AG18" i="1"/>
  <c r="AH18" i="1"/>
  <c r="AF19" i="1"/>
  <c r="AG19" i="1"/>
  <c r="AH19" i="1"/>
  <c r="AF20" i="1"/>
  <c r="AG20" i="1"/>
  <c r="AH20" i="1"/>
  <c r="AF21" i="1"/>
  <c r="AG21" i="1"/>
  <c r="AH21" i="1"/>
  <c r="AF22" i="1"/>
  <c r="AG22" i="1"/>
  <c r="AH22" i="1"/>
  <c r="AF23" i="1"/>
  <c r="AG23" i="1"/>
  <c r="AH23" i="1"/>
  <c r="AF24" i="1"/>
  <c r="AG24" i="1"/>
  <c r="AH24" i="1"/>
  <c r="AF25" i="1"/>
  <c r="AG25" i="1"/>
  <c r="AH25" i="1"/>
  <c r="AF26" i="1"/>
  <c r="AG26" i="1"/>
  <c r="AH26" i="1"/>
  <c r="AF27" i="1"/>
  <c r="AG27" i="1"/>
  <c r="AH27" i="1"/>
  <c r="AF28" i="1"/>
  <c r="AG28" i="1"/>
  <c r="AH28" i="1"/>
  <c r="AF29" i="1"/>
  <c r="AG29" i="1"/>
  <c r="AH29" i="1"/>
  <c r="AF30" i="1"/>
  <c r="AG30" i="1"/>
  <c r="AH30" i="1"/>
  <c r="AF31" i="1"/>
  <c r="AG31" i="1"/>
  <c r="AH31" i="1"/>
  <c r="AF32" i="1"/>
  <c r="AG32" i="1"/>
  <c r="AH32" i="1"/>
  <c r="AF33" i="1"/>
  <c r="AG33" i="1"/>
  <c r="AH33" i="1"/>
  <c r="AF34" i="1"/>
  <c r="AG34" i="1"/>
  <c r="AH34" i="1"/>
  <c r="AF35" i="1"/>
  <c r="AG35" i="1"/>
  <c r="AH35" i="1"/>
  <c r="AF36" i="1"/>
  <c r="AG36" i="1"/>
  <c r="AH36" i="1"/>
  <c r="AF37" i="1"/>
  <c r="AG37" i="1"/>
  <c r="AH37" i="1"/>
  <c r="AF38" i="1"/>
  <c r="AG38" i="1"/>
  <c r="AH38" i="1"/>
  <c r="AF39" i="1"/>
  <c r="AG39" i="1"/>
  <c r="AH39" i="1"/>
  <c r="AF40" i="1"/>
  <c r="AG40" i="1"/>
  <c r="AH40" i="1"/>
  <c r="AF41" i="1"/>
  <c r="AG41" i="1"/>
  <c r="AH41" i="1"/>
  <c r="AF42" i="1"/>
  <c r="AG42" i="1"/>
  <c r="AH42" i="1"/>
  <c r="AF43" i="1"/>
  <c r="AG43" i="1"/>
  <c r="AH43" i="1"/>
  <c r="AF44" i="1"/>
  <c r="AG44" i="1"/>
  <c r="AH44" i="1"/>
  <c r="AF45" i="1"/>
  <c r="AG45" i="1"/>
  <c r="AH45" i="1"/>
  <c r="AF46" i="1"/>
  <c r="AG46" i="1"/>
  <c r="AH46" i="1"/>
  <c r="AF47" i="1"/>
  <c r="AG47" i="1"/>
  <c r="AH47" i="1"/>
  <c r="AF48" i="1"/>
  <c r="AG48" i="1"/>
  <c r="AH48" i="1"/>
  <c r="AF49" i="1"/>
  <c r="AG49" i="1"/>
  <c r="AH49" i="1"/>
  <c r="AF50" i="1"/>
  <c r="AG50" i="1"/>
  <c r="AH50" i="1"/>
  <c r="AF51" i="1"/>
  <c r="AG51" i="1"/>
  <c r="AH51" i="1"/>
  <c r="AF52" i="1"/>
  <c r="AG52" i="1"/>
  <c r="AH52" i="1"/>
  <c r="AF53" i="1"/>
  <c r="AG53" i="1"/>
  <c r="AH53" i="1"/>
  <c r="AF54" i="1"/>
  <c r="AG54" i="1"/>
  <c r="AH54" i="1"/>
  <c r="AF55" i="1"/>
  <c r="AG55" i="1"/>
  <c r="AH55" i="1"/>
  <c r="AF56" i="1"/>
  <c r="AG56" i="1"/>
  <c r="AH56" i="1"/>
  <c r="AF57" i="1"/>
  <c r="AG57" i="1"/>
  <c r="AH57" i="1"/>
  <c r="AF58" i="1"/>
  <c r="AG58" i="1"/>
  <c r="AH58" i="1"/>
  <c r="AF59" i="1"/>
  <c r="AG59" i="1"/>
  <c r="AH59" i="1"/>
  <c r="AF60" i="1"/>
  <c r="AG60" i="1"/>
  <c r="AH60" i="1"/>
  <c r="AF61" i="1"/>
  <c r="AG61" i="1"/>
  <c r="AH61" i="1"/>
  <c r="AF62" i="1"/>
  <c r="AG62" i="1"/>
  <c r="AH62" i="1"/>
  <c r="AF63" i="1"/>
  <c r="AG63" i="1"/>
  <c r="AH63" i="1"/>
  <c r="AF64" i="1"/>
  <c r="AG64" i="1"/>
  <c r="AH64" i="1"/>
  <c r="AF65" i="1"/>
  <c r="AG65" i="1"/>
  <c r="AH65" i="1"/>
  <c r="AF66" i="1"/>
  <c r="AG66" i="1"/>
  <c r="AH66" i="1"/>
  <c r="AF67" i="1"/>
  <c r="AG67" i="1"/>
  <c r="AH67" i="1"/>
  <c r="AF68" i="1"/>
  <c r="AG68" i="1"/>
  <c r="AH68" i="1"/>
  <c r="AF69" i="1"/>
  <c r="AG69" i="1"/>
  <c r="AH69" i="1"/>
  <c r="AF70" i="1"/>
  <c r="AG70" i="1"/>
  <c r="AH70" i="1"/>
  <c r="AF71" i="1"/>
  <c r="AG71" i="1"/>
  <c r="AH71" i="1"/>
  <c r="AF72" i="1"/>
  <c r="AG72" i="1"/>
  <c r="AH72" i="1"/>
  <c r="AF73" i="1"/>
  <c r="AG73" i="1"/>
  <c r="AH73" i="1"/>
  <c r="AF74" i="1"/>
  <c r="AG74" i="1"/>
  <c r="AH74" i="1"/>
  <c r="AF75" i="1"/>
  <c r="AG75" i="1"/>
  <c r="AH75" i="1"/>
  <c r="AF76" i="1"/>
  <c r="AG76" i="1"/>
  <c r="AH76" i="1"/>
  <c r="AF77" i="1"/>
  <c r="AG77" i="1"/>
  <c r="AH77" i="1"/>
  <c r="AF78" i="1"/>
  <c r="AG78" i="1"/>
  <c r="AH78" i="1"/>
  <c r="AF79" i="1"/>
  <c r="AG79" i="1"/>
  <c r="AH79" i="1"/>
  <c r="AF80" i="1"/>
  <c r="AG80" i="1"/>
  <c r="AH80" i="1"/>
  <c r="AF81" i="1"/>
  <c r="AG81" i="1"/>
  <c r="AH81" i="1"/>
  <c r="AF82" i="1"/>
  <c r="AG82" i="1"/>
  <c r="AH82" i="1"/>
  <c r="AF83" i="1"/>
  <c r="AG83" i="1"/>
  <c r="AH83" i="1"/>
  <c r="AF84" i="1"/>
  <c r="AG84" i="1"/>
  <c r="AH84" i="1"/>
  <c r="AF85" i="1"/>
  <c r="AG85" i="1"/>
  <c r="AH85" i="1"/>
  <c r="AF86" i="1"/>
  <c r="AG86" i="1"/>
  <c r="AH86" i="1"/>
  <c r="AF87" i="1"/>
  <c r="AG87" i="1"/>
  <c r="AH87" i="1"/>
  <c r="AF88" i="1"/>
  <c r="AG88" i="1"/>
  <c r="AH88" i="1"/>
  <c r="AF89" i="1"/>
  <c r="AG89" i="1"/>
  <c r="AH89" i="1"/>
  <c r="AF90" i="1"/>
  <c r="AG90" i="1"/>
  <c r="AH90" i="1"/>
  <c r="AF91" i="1"/>
  <c r="AG91" i="1"/>
  <c r="AH91" i="1"/>
  <c r="AF92" i="1"/>
  <c r="AG92" i="1"/>
  <c r="AH92" i="1"/>
  <c r="AF93" i="1"/>
  <c r="AG93" i="1"/>
  <c r="AH93" i="1"/>
  <c r="AF94" i="1"/>
  <c r="AG94" i="1"/>
  <c r="AH94" i="1"/>
  <c r="AF95" i="1"/>
  <c r="AG95" i="1"/>
  <c r="AH95" i="1"/>
  <c r="AF96" i="1"/>
  <c r="AG96" i="1"/>
  <c r="AH96" i="1"/>
  <c r="AF97" i="1"/>
  <c r="AG97" i="1"/>
  <c r="AH97" i="1"/>
  <c r="AF98" i="1"/>
  <c r="AG98" i="1"/>
  <c r="AH98" i="1"/>
  <c r="AF99" i="1"/>
  <c r="AG99" i="1"/>
  <c r="AH99" i="1"/>
  <c r="AF100" i="1"/>
  <c r="AG100" i="1"/>
  <c r="AH100" i="1"/>
  <c r="AF101" i="1"/>
  <c r="AG101" i="1"/>
  <c r="AH101" i="1"/>
  <c r="AF102" i="1"/>
  <c r="AG102" i="1"/>
  <c r="AH102" i="1"/>
  <c r="AF103" i="1"/>
  <c r="AG103" i="1"/>
  <c r="AH103" i="1"/>
  <c r="AF104" i="1"/>
  <c r="AG104" i="1"/>
  <c r="AH104" i="1"/>
  <c r="AF105" i="1"/>
  <c r="AG105" i="1"/>
  <c r="AH105" i="1"/>
  <c r="AF106" i="1"/>
  <c r="AG106" i="1"/>
  <c r="AH106" i="1"/>
  <c r="AF107" i="1"/>
  <c r="AG107" i="1"/>
  <c r="AH107" i="1"/>
  <c r="AF108" i="1"/>
  <c r="AG108" i="1"/>
  <c r="AH108" i="1"/>
  <c r="AF109" i="1"/>
  <c r="AG109" i="1"/>
  <c r="AH109" i="1"/>
  <c r="AF110" i="1"/>
  <c r="AG110" i="1"/>
  <c r="AH110" i="1"/>
  <c r="AF111" i="1"/>
  <c r="AG111" i="1"/>
  <c r="AH111" i="1"/>
  <c r="AF112" i="1"/>
  <c r="AG112" i="1"/>
  <c r="AH112" i="1"/>
  <c r="AF113" i="1"/>
  <c r="AG113" i="1"/>
  <c r="AH113" i="1"/>
  <c r="AF114" i="1"/>
  <c r="AG114" i="1"/>
  <c r="AH114" i="1"/>
  <c r="AF115" i="1"/>
  <c r="AG115" i="1"/>
  <c r="AH115" i="1"/>
  <c r="AF116" i="1"/>
  <c r="AG116" i="1"/>
  <c r="AH116" i="1"/>
  <c r="AF117" i="1"/>
  <c r="AG117" i="1"/>
  <c r="AH117" i="1"/>
  <c r="AF118" i="1"/>
  <c r="AG118" i="1"/>
  <c r="AH118" i="1"/>
  <c r="AF119" i="1"/>
  <c r="AG119" i="1"/>
  <c r="AH119" i="1"/>
  <c r="AF120" i="1"/>
  <c r="AG120" i="1"/>
  <c r="AH120" i="1"/>
  <c r="AF121" i="1"/>
  <c r="AG121" i="1"/>
  <c r="AH121" i="1"/>
  <c r="AF122" i="1"/>
  <c r="AG122" i="1"/>
  <c r="AH122" i="1"/>
  <c r="AF123" i="1"/>
  <c r="AG123" i="1"/>
  <c r="AH123" i="1"/>
  <c r="AF124" i="1"/>
  <c r="AG124" i="1"/>
  <c r="AH124" i="1"/>
  <c r="AF125" i="1"/>
  <c r="AG125" i="1"/>
  <c r="AH125" i="1"/>
  <c r="AF126" i="1"/>
  <c r="AG126" i="1"/>
  <c r="AH126" i="1"/>
  <c r="AF127" i="1"/>
  <c r="AG127" i="1"/>
  <c r="AH127" i="1"/>
  <c r="AF128" i="1"/>
  <c r="AG128" i="1"/>
  <c r="AH128" i="1"/>
  <c r="AF129" i="1"/>
  <c r="AG129" i="1"/>
  <c r="AH129" i="1"/>
  <c r="AF130" i="1"/>
  <c r="AG130" i="1"/>
  <c r="AH130" i="1"/>
  <c r="AF131" i="1"/>
  <c r="AG131" i="1"/>
  <c r="AH131" i="1"/>
  <c r="AF132" i="1"/>
  <c r="AG132" i="1"/>
  <c r="AH132" i="1"/>
  <c r="AF133" i="1"/>
  <c r="AG133" i="1"/>
  <c r="AH133" i="1"/>
  <c r="AF134" i="1"/>
  <c r="AG134" i="1"/>
  <c r="AH134" i="1"/>
  <c r="AF135" i="1"/>
  <c r="AG135" i="1"/>
  <c r="AH135" i="1"/>
  <c r="AF136" i="1"/>
  <c r="AG136" i="1"/>
  <c r="AH136" i="1"/>
  <c r="AF137" i="1"/>
  <c r="AG137" i="1"/>
  <c r="AH137" i="1"/>
  <c r="AH3" i="1"/>
  <c r="AG3" i="1"/>
  <c r="AF3" i="1"/>
  <c r="Z4" i="1"/>
  <c r="AA4" i="1"/>
  <c r="AB4" i="1"/>
  <c r="Z5" i="1"/>
  <c r="AA5" i="1"/>
  <c r="AB5" i="1"/>
  <c r="Z6" i="1"/>
  <c r="AA6" i="1"/>
  <c r="AB6" i="1"/>
  <c r="Z7" i="1"/>
  <c r="AA7" i="1"/>
  <c r="AB7" i="1"/>
  <c r="Z8" i="1"/>
  <c r="AA8" i="1"/>
  <c r="AB8" i="1"/>
  <c r="Z9" i="1"/>
  <c r="AA9" i="1"/>
  <c r="AB9" i="1"/>
  <c r="Z10" i="1"/>
  <c r="AA10" i="1"/>
  <c r="AB10" i="1"/>
  <c r="Z11" i="1"/>
  <c r="AA11" i="1"/>
  <c r="AB11" i="1"/>
  <c r="Z12" i="1"/>
  <c r="AA12" i="1"/>
  <c r="AB12" i="1"/>
  <c r="Z13" i="1"/>
  <c r="AA13" i="1"/>
  <c r="AB13" i="1"/>
  <c r="Z14" i="1"/>
  <c r="AA14" i="1"/>
  <c r="AB14" i="1"/>
  <c r="Z15" i="1"/>
  <c r="AA15" i="1"/>
  <c r="AB15" i="1"/>
  <c r="Z16" i="1"/>
  <c r="AA16" i="1"/>
  <c r="AB16" i="1"/>
  <c r="Z17" i="1"/>
  <c r="AA17" i="1"/>
  <c r="AB17" i="1"/>
  <c r="Z18" i="1"/>
  <c r="AA18" i="1"/>
  <c r="AB18" i="1"/>
  <c r="Z19" i="1"/>
  <c r="AA19" i="1"/>
  <c r="AB19" i="1"/>
  <c r="Z20" i="1"/>
  <c r="AA20" i="1"/>
  <c r="AB20" i="1"/>
  <c r="Z21" i="1"/>
  <c r="AA21" i="1"/>
  <c r="AB21" i="1"/>
  <c r="Z22" i="1"/>
  <c r="AA22" i="1"/>
  <c r="AB22" i="1"/>
  <c r="Z23" i="1"/>
  <c r="AA23" i="1"/>
  <c r="AB23" i="1"/>
  <c r="Z24" i="1"/>
  <c r="AA24" i="1"/>
  <c r="AB24" i="1"/>
  <c r="Z25" i="1"/>
  <c r="AA25" i="1"/>
  <c r="AB25" i="1"/>
  <c r="Z26" i="1"/>
  <c r="AA26" i="1"/>
  <c r="AB26" i="1"/>
  <c r="Z27" i="1"/>
  <c r="AA27" i="1"/>
  <c r="AB27" i="1"/>
  <c r="Z28" i="1"/>
  <c r="AA28" i="1"/>
  <c r="AB28" i="1"/>
  <c r="Z29" i="1"/>
  <c r="AA29" i="1"/>
  <c r="AB29" i="1"/>
  <c r="Z30" i="1"/>
  <c r="AA30" i="1"/>
  <c r="AB30" i="1"/>
  <c r="Z31" i="1"/>
  <c r="AA31" i="1"/>
  <c r="AB31" i="1"/>
  <c r="Z32" i="1"/>
  <c r="AA32" i="1"/>
  <c r="AB32" i="1"/>
  <c r="Z33" i="1"/>
  <c r="AA33" i="1"/>
  <c r="AB33" i="1"/>
  <c r="Z34" i="1"/>
  <c r="AA34" i="1"/>
  <c r="AB34" i="1"/>
  <c r="Z35" i="1"/>
  <c r="AA35" i="1"/>
  <c r="AB35" i="1"/>
  <c r="Z36" i="1"/>
  <c r="AA36" i="1"/>
  <c r="AB36" i="1"/>
  <c r="Z37" i="1"/>
  <c r="AA37" i="1"/>
  <c r="AB37" i="1"/>
  <c r="Z38" i="1"/>
  <c r="AA38" i="1"/>
  <c r="AB38" i="1"/>
  <c r="Z39" i="1"/>
  <c r="AA39" i="1"/>
  <c r="AB39" i="1"/>
  <c r="Z40" i="1"/>
  <c r="AA40" i="1"/>
  <c r="AB40" i="1"/>
  <c r="Z41" i="1"/>
  <c r="AA41" i="1"/>
  <c r="AB41" i="1"/>
  <c r="Z42" i="1"/>
  <c r="AA42" i="1"/>
  <c r="AB42" i="1"/>
  <c r="Z43" i="1"/>
  <c r="AA43" i="1"/>
  <c r="AB43" i="1"/>
  <c r="Z44" i="1"/>
  <c r="AA44" i="1"/>
  <c r="AB44" i="1"/>
  <c r="Z45" i="1"/>
  <c r="AA45" i="1"/>
  <c r="AB45" i="1"/>
  <c r="Z46" i="1"/>
  <c r="AA46" i="1"/>
  <c r="AB46" i="1"/>
  <c r="Z47" i="1"/>
  <c r="AA47" i="1"/>
  <c r="AB47" i="1"/>
  <c r="Z48" i="1"/>
  <c r="AA48" i="1"/>
  <c r="AB48" i="1"/>
  <c r="Z49" i="1"/>
  <c r="AA49" i="1"/>
  <c r="AB49" i="1"/>
  <c r="Z50" i="1"/>
  <c r="AA50" i="1"/>
  <c r="AB50" i="1"/>
  <c r="Z51" i="1"/>
  <c r="AA51" i="1"/>
  <c r="AB51" i="1"/>
  <c r="Z52" i="1"/>
  <c r="AA52" i="1"/>
  <c r="AB52" i="1"/>
  <c r="Z53" i="1"/>
  <c r="AA53" i="1"/>
  <c r="AB53" i="1"/>
  <c r="Z54" i="1"/>
  <c r="AA54" i="1"/>
  <c r="AB54" i="1"/>
  <c r="Z55" i="1"/>
  <c r="AA55" i="1"/>
  <c r="AB55" i="1"/>
  <c r="Z56" i="1"/>
  <c r="AA56" i="1"/>
  <c r="AB56" i="1"/>
  <c r="Z57" i="1"/>
  <c r="AA57" i="1"/>
  <c r="AB57" i="1"/>
  <c r="Z58" i="1"/>
  <c r="AA58" i="1"/>
  <c r="AB58" i="1"/>
  <c r="Z59" i="1"/>
  <c r="AA59" i="1"/>
  <c r="AB59" i="1"/>
  <c r="Z60" i="1"/>
  <c r="AA60" i="1"/>
  <c r="AB60" i="1"/>
  <c r="Z61" i="1"/>
  <c r="AA61" i="1"/>
  <c r="AB61" i="1"/>
  <c r="Z62" i="1"/>
  <c r="AA62" i="1"/>
  <c r="AB62" i="1"/>
  <c r="Z63" i="1"/>
  <c r="AA63" i="1"/>
  <c r="AB63" i="1"/>
  <c r="Z64" i="1"/>
  <c r="AA64" i="1"/>
  <c r="AB64" i="1"/>
  <c r="Z65" i="1"/>
  <c r="AA65" i="1"/>
  <c r="AB65" i="1"/>
  <c r="Z66" i="1"/>
  <c r="AA66" i="1"/>
  <c r="AB66" i="1"/>
  <c r="Z67" i="1"/>
  <c r="AA67" i="1"/>
  <c r="AB67" i="1"/>
  <c r="Z68" i="1"/>
  <c r="AA68" i="1"/>
  <c r="AB68" i="1"/>
  <c r="Z69" i="1"/>
  <c r="AA69" i="1"/>
  <c r="AB69" i="1"/>
  <c r="Z70" i="1"/>
  <c r="AA70" i="1"/>
  <c r="AB70" i="1"/>
  <c r="Z71" i="1"/>
  <c r="AA71" i="1"/>
  <c r="AB71" i="1"/>
  <c r="Z72" i="1"/>
  <c r="AA72" i="1"/>
  <c r="AB72" i="1"/>
  <c r="Z73" i="1"/>
  <c r="AA73" i="1"/>
  <c r="AB73" i="1"/>
  <c r="Z74" i="1"/>
  <c r="AA74" i="1"/>
  <c r="AB74" i="1"/>
  <c r="Z75" i="1"/>
  <c r="AA75" i="1"/>
  <c r="AB75" i="1"/>
  <c r="Z76" i="1"/>
  <c r="AA76" i="1"/>
  <c r="AB76" i="1"/>
  <c r="Z77" i="1"/>
  <c r="AA77" i="1"/>
  <c r="AB77" i="1"/>
  <c r="Z78" i="1"/>
  <c r="AA78" i="1"/>
  <c r="AB78" i="1"/>
  <c r="Z79" i="1"/>
  <c r="AA79" i="1"/>
  <c r="AB79" i="1"/>
  <c r="Z80" i="1"/>
  <c r="AA80" i="1"/>
  <c r="AB80" i="1"/>
  <c r="Z81" i="1"/>
  <c r="AA81" i="1"/>
  <c r="AB81" i="1"/>
  <c r="Z82" i="1"/>
  <c r="AA82" i="1"/>
  <c r="AB82" i="1"/>
  <c r="Z83" i="1"/>
  <c r="AA83" i="1"/>
  <c r="AB83" i="1"/>
  <c r="Z84" i="1"/>
  <c r="AA84" i="1"/>
  <c r="AB84" i="1"/>
  <c r="Z85" i="1"/>
  <c r="AA85" i="1"/>
  <c r="AB85" i="1"/>
  <c r="Z86" i="1"/>
  <c r="AA86" i="1"/>
  <c r="AB86" i="1"/>
  <c r="Z87" i="1"/>
  <c r="AA87" i="1"/>
  <c r="AB87" i="1"/>
  <c r="Z88" i="1"/>
  <c r="AA88" i="1"/>
  <c r="AB88" i="1"/>
  <c r="Z89" i="1"/>
  <c r="AA89" i="1"/>
  <c r="AB89" i="1"/>
  <c r="Z90" i="1"/>
  <c r="AA90" i="1"/>
  <c r="AB90" i="1"/>
  <c r="Z91" i="1"/>
  <c r="AA91" i="1"/>
  <c r="AB91" i="1"/>
  <c r="Z92" i="1"/>
  <c r="AA92" i="1"/>
  <c r="AB92" i="1"/>
  <c r="Z93" i="1"/>
  <c r="AA93" i="1"/>
  <c r="AB93" i="1"/>
  <c r="Z94" i="1"/>
  <c r="AA94" i="1"/>
  <c r="AB94" i="1"/>
  <c r="Z95" i="1"/>
  <c r="AA95" i="1"/>
  <c r="AB95" i="1"/>
  <c r="Z96" i="1"/>
  <c r="AA96" i="1"/>
  <c r="AB96" i="1"/>
  <c r="Z97" i="1"/>
  <c r="AA97" i="1"/>
  <c r="AB97" i="1"/>
  <c r="Z98" i="1"/>
  <c r="AA98" i="1"/>
  <c r="AB98" i="1"/>
  <c r="Z99" i="1"/>
  <c r="AA99" i="1"/>
  <c r="AB99" i="1"/>
  <c r="Z100" i="1"/>
  <c r="AA100" i="1"/>
  <c r="AB100" i="1"/>
  <c r="Z101" i="1"/>
  <c r="AA101" i="1"/>
  <c r="AB101" i="1"/>
  <c r="Z102" i="1"/>
  <c r="AA102" i="1"/>
  <c r="AB102" i="1"/>
  <c r="Z103" i="1"/>
  <c r="AA103" i="1"/>
  <c r="AB103" i="1"/>
  <c r="Z104" i="1"/>
  <c r="AA104" i="1"/>
  <c r="AB104" i="1"/>
  <c r="Z105" i="1"/>
  <c r="AA105" i="1"/>
  <c r="AB105" i="1"/>
  <c r="Z106" i="1"/>
  <c r="AA106" i="1"/>
  <c r="AB106" i="1"/>
  <c r="Z107" i="1"/>
  <c r="AA107" i="1"/>
  <c r="AB107" i="1"/>
  <c r="Z108" i="1"/>
  <c r="AA108" i="1"/>
  <c r="AB108" i="1"/>
  <c r="Z109" i="1"/>
  <c r="AA109" i="1"/>
  <c r="AB109" i="1"/>
  <c r="Z110" i="1"/>
  <c r="AA110" i="1"/>
  <c r="AB110" i="1"/>
  <c r="Z111" i="1"/>
  <c r="AA111" i="1"/>
  <c r="AB111" i="1"/>
  <c r="Z112" i="1"/>
  <c r="AA112" i="1"/>
  <c r="AB112" i="1"/>
  <c r="Z113" i="1"/>
  <c r="AA113" i="1"/>
  <c r="AB113" i="1"/>
  <c r="Z114" i="1"/>
  <c r="AA114" i="1"/>
  <c r="AB114" i="1"/>
  <c r="Z115" i="1"/>
  <c r="AA115" i="1"/>
  <c r="AB115" i="1"/>
  <c r="Z116" i="1"/>
  <c r="AA116" i="1"/>
  <c r="AB116" i="1"/>
  <c r="Z117" i="1"/>
  <c r="AA117" i="1"/>
  <c r="AB117" i="1"/>
  <c r="Z118" i="1"/>
  <c r="AA118" i="1"/>
  <c r="AB118" i="1"/>
  <c r="Z119" i="1"/>
  <c r="AA119" i="1"/>
  <c r="AB119" i="1"/>
  <c r="Z120" i="1"/>
  <c r="AA120" i="1"/>
  <c r="AB120" i="1"/>
  <c r="Z121" i="1"/>
  <c r="AA121" i="1"/>
  <c r="AB121" i="1"/>
  <c r="Z122" i="1"/>
  <c r="AA122" i="1"/>
  <c r="AB122" i="1"/>
  <c r="Z123" i="1"/>
  <c r="AA123" i="1"/>
  <c r="AB123" i="1"/>
  <c r="Z124" i="1"/>
  <c r="AA124" i="1"/>
  <c r="AB124" i="1"/>
  <c r="Z125" i="1"/>
  <c r="AA125" i="1"/>
  <c r="AB125" i="1"/>
  <c r="Z126" i="1"/>
  <c r="AA126" i="1"/>
  <c r="AB126" i="1"/>
  <c r="Z127" i="1"/>
  <c r="AA127" i="1"/>
  <c r="AB127" i="1"/>
  <c r="Z128" i="1"/>
  <c r="AA128" i="1"/>
  <c r="AB128" i="1"/>
  <c r="Z129" i="1"/>
  <c r="AA129" i="1"/>
  <c r="AB129" i="1"/>
  <c r="Z130" i="1"/>
  <c r="AA130" i="1"/>
  <c r="AB130" i="1"/>
  <c r="Z131" i="1"/>
  <c r="AA131" i="1"/>
  <c r="AB131" i="1"/>
  <c r="Z132" i="1"/>
  <c r="AA132" i="1"/>
  <c r="AB132" i="1"/>
  <c r="Z133" i="1"/>
  <c r="AA133" i="1"/>
  <c r="AB133" i="1"/>
  <c r="Z134" i="1"/>
  <c r="AA134" i="1"/>
  <c r="AB134" i="1"/>
  <c r="Z135" i="1"/>
  <c r="AA135" i="1"/>
  <c r="AB135" i="1"/>
  <c r="Z136" i="1"/>
  <c r="AA136" i="1"/>
  <c r="AB136" i="1"/>
  <c r="Z137" i="1"/>
  <c r="AA137" i="1"/>
  <c r="AB137" i="1"/>
  <c r="AB3" i="1"/>
  <c r="AA3" i="1"/>
  <c r="Z3" i="1"/>
  <c r="T4" i="1"/>
  <c r="U4" i="1"/>
  <c r="V4" i="1"/>
  <c r="T5" i="1"/>
  <c r="U5" i="1"/>
  <c r="V5" i="1"/>
  <c r="T6" i="1"/>
  <c r="U6" i="1"/>
  <c r="V6" i="1"/>
  <c r="T7" i="1"/>
  <c r="U7" i="1"/>
  <c r="V7" i="1"/>
  <c r="T8" i="1"/>
  <c r="U8" i="1"/>
  <c r="V8" i="1"/>
  <c r="T9" i="1"/>
  <c r="U9" i="1"/>
  <c r="V9" i="1"/>
  <c r="T10" i="1"/>
  <c r="U10" i="1"/>
  <c r="V10" i="1"/>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T27" i="1"/>
  <c r="U27" i="1"/>
  <c r="V27" i="1"/>
  <c r="T28" i="1"/>
  <c r="U28" i="1"/>
  <c r="V28" i="1"/>
  <c r="T29" i="1"/>
  <c r="U29" i="1"/>
  <c r="V29" i="1"/>
  <c r="T30" i="1"/>
  <c r="U30" i="1"/>
  <c r="V30" i="1"/>
  <c r="T31" i="1"/>
  <c r="U31" i="1"/>
  <c r="V31" i="1"/>
  <c r="T32" i="1"/>
  <c r="U32" i="1"/>
  <c r="V32" i="1"/>
  <c r="T33" i="1"/>
  <c r="U33" i="1"/>
  <c r="V33" i="1"/>
  <c r="T34" i="1"/>
  <c r="U34" i="1"/>
  <c r="V34" i="1"/>
  <c r="T35" i="1"/>
  <c r="U35" i="1"/>
  <c r="V35" i="1"/>
  <c r="T36" i="1"/>
  <c r="U36" i="1"/>
  <c r="V36" i="1"/>
  <c r="T37" i="1"/>
  <c r="U37" i="1"/>
  <c r="V37" i="1"/>
  <c r="T38" i="1"/>
  <c r="U38" i="1"/>
  <c r="V38" i="1"/>
  <c r="T39" i="1"/>
  <c r="U39" i="1"/>
  <c r="V39" i="1"/>
  <c r="T40" i="1"/>
  <c r="U40" i="1"/>
  <c r="V40" i="1"/>
  <c r="T41" i="1"/>
  <c r="U41" i="1"/>
  <c r="V41" i="1"/>
  <c r="T42" i="1"/>
  <c r="U42" i="1"/>
  <c r="V42" i="1"/>
  <c r="T43" i="1"/>
  <c r="U43" i="1"/>
  <c r="V43" i="1"/>
  <c r="T44" i="1"/>
  <c r="U44" i="1"/>
  <c r="V44" i="1"/>
  <c r="T45" i="1"/>
  <c r="U45" i="1"/>
  <c r="V45" i="1"/>
  <c r="T46" i="1"/>
  <c r="U46" i="1"/>
  <c r="V46" i="1"/>
  <c r="T47" i="1"/>
  <c r="U47" i="1"/>
  <c r="V47" i="1"/>
  <c r="T48" i="1"/>
  <c r="U48" i="1"/>
  <c r="V48" i="1"/>
  <c r="T49" i="1"/>
  <c r="U49" i="1"/>
  <c r="V49" i="1"/>
  <c r="T50" i="1"/>
  <c r="U50" i="1"/>
  <c r="V50" i="1"/>
  <c r="T51" i="1"/>
  <c r="U51" i="1"/>
  <c r="V51" i="1"/>
  <c r="T52" i="1"/>
  <c r="U52" i="1"/>
  <c r="V52" i="1"/>
  <c r="T53" i="1"/>
  <c r="U53" i="1"/>
  <c r="V53" i="1"/>
  <c r="T54" i="1"/>
  <c r="U54" i="1"/>
  <c r="V54" i="1"/>
  <c r="T55" i="1"/>
  <c r="U55" i="1"/>
  <c r="V55" i="1"/>
  <c r="T56" i="1"/>
  <c r="U56" i="1"/>
  <c r="V56" i="1"/>
  <c r="T57" i="1"/>
  <c r="U57" i="1"/>
  <c r="V57" i="1"/>
  <c r="T58" i="1"/>
  <c r="U58" i="1"/>
  <c r="V58" i="1"/>
  <c r="T59" i="1"/>
  <c r="U59" i="1"/>
  <c r="V59" i="1"/>
  <c r="T60" i="1"/>
  <c r="U60" i="1"/>
  <c r="V60" i="1"/>
  <c r="T61" i="1"/>
  <c r="U61" i="1"/>
  <c r="V61" i="1"/>
  <c r="T62" i="1"/>
  <c r="U62" i="1"/>
  <c r="V62" i="1"/>
  <c r="T63" i="1"/>
  <c r="U63" i="1"/>
  <c r="V63" i="1"/>
  <c r="T64" i="1"/>
  <c r="U64" i="1"/>
  <c r="V64" i="1"/>
  <c r="T65" i="1"/>
  <c r="U65" i="1"/>
  <c r="V65" i="1"/>
  <c r="T66" i="1"/>
  <c r="U66" i="1"/>
  <c r="V66" i="1"/>
  <c r="T67" i="1"/>
  <c r="U67" i="1"/>
  <c r="V67" i="1"/>
  <c r="T68" i="1"/>
  <c r="U68" i="1"/>
  <c r="V68" i="1"/>
  <c r="T69" i="1"/>
  <c r="U69" i="1"/>
  <c r="V69" i="1"/>
  <c r="T70" i="1"/>
  <c r="U70" i="1"/>
  <c r="V70" i="1"/>
  <c r="T71" i="1"/>
  <c r="U71" i="1"/>
  <c r="V71" i="1"/>
  <c r="T72" i="1"/>
  <c r="U72" i="1"/>
  <c r="V72" i="1"/>
  <c r="T73" i="1"/>
  <c r="U73" i="1"/>
  <c r="V73" i="1"/>
  <c r="T74" i="1"/>
  <c r="U74" i="1"/>
  <c r="V74" i="1"/>
  <c r="T75" i="1"/>
  <c r="U75" i="1"/>
  <c r="V75" i="1"/>
  <c r="T76" i="1"/>
  <c r="U76" i="1"/>
  <c r="V76" i="1"/>
  <c r="T77" i="1"/>
  <c r="U77" i="1"/>
  <c r="V77" i="1"/>
  <c r="T78" i="1"/>
  <c r="U78" i="1"/>
  <c r="V78" i="1"/>
  <c r="T79" i="1"/>
  <c r="U79" i="1"/>
  <c r="V79" i="1"/>
  <c r="T80" i="1"/>
  <c r="U80" i="1"/>
  <c r="V80" i="1"/>
  <c r="T81" i="1"/>
  <c r="U81" i="1"/>
  <c r="V81" i="1"/>
  <c r="T82" i="1"/>
  <c r="U82" i="1"/>
  <c r="V82" i="1"/>
  <c r="T83" i="1"/>
  <c r="U83" i="1"/>
  <c r="V83" i="1"/>
  <c r="T84" i="1"/>
  <c r="U84" i="1"/>
  <c r="V84" i="1"/>
  <c r="T85" i="1"/>
  <c r="U85" i="1"/>
  <c r="V85" i="1"/>
  <c r="T86" i="1"/>
  <c r="U86" i="1"/>
  <c r="V86" i="1"/>
  <c r="T87" i="1"/>
  <c r="U87" i="1"/>
  <c r="V87" i="1"/>
  <c r="T88" i="1"/>
  <c r="U88" i="1"/>
  <c r="V88" i="1"/>
  <c r="T89" i="1"/>
  <c r="U89" i="1"/>
  <c r="V89" i="1"/>
  <c r="T90" i="1"/>
  <c r="U90" i="1"/>
  <c r="V90" i="1"/>
  <c r="T91" i="1"/>
  <c r="U91" i="1"/>
  <c r="V91" i="1"/>
  <c r="T92" i="1"/>
  <c r="U92" i="1"/>
  <c r="V92" i="1"/>
  <c r="T93" i="1"/>
  <c r="U93" i="1"/>
  <c r="V93" i="1"/>
  <c r="T94" i="1"/>
  <c r="U94" i="1"/>
  <c r="V94" i="1"/>
  <c r="T95" i="1"/>
  <c r="U95" i="1"/>
  <c r="V95" i="1"/>
  <c r="T96" i="1"/>
  <c r="U96" i="1"/>
  <c r="V96" i="1"/>
  <c r="T97" i="1"/>
  <c r="U97" i="1"/>
  <c r="V97" i="1"/>
  <c r="T98" i="1"/>
  <c r="U98" i="1"/>
  <c r="V98" i="1"/>
  <c r="T99" i="1"/>
  <c r="U99" i="1"/>
  <c r="V99" i="1"/>
  <c r="T100" i="1"/>
  <c r="U100" i="1"/>
  <c r="V100" i="1"/>
  <c r="T101" i="1"/>
  <c r="U101" i="1"/>
  <c r="V101" i="1"/>
  <c r="T102" i="1"/>
  <c r="U102" i="1"/>
  <c r="V102" i="1"/>
  <c r="T103" i="1"/>
  <c r="U103" i="1"/>
  <c r="V103" i="1"/>
  <c r="T104" i="1"/>
  <c r="U104" i="1"/>
  <c r="V104" i="1"/>
  <c r="T105" i="1"/>
  <c r="U105" i="1"/>
  <c r="V105" i="1"/>
  <c r="T106" i="1"/>
  <c r="U106" i="1"/>
  <c r="V106" i="1"/>
  <c r="T107" i="1"/>
  <c r="U107" i="1"/>
  <c r="V107" i="1"/>
  <c r="T108" i="1"/>
  <c r="U108" i="1"/>
  <c r="V108" i="1"/>
  <c r="T109" i="1"/>
  <c r="U109" i="1"/>
  <c r="V109" i="1"/>
  <c r="T110" i="1"/>
  <c r="U110" i="1"/>
  <c r="V110" i="1"/>
  <c r="T111" i="1"/>
  <c r="U111" i="1"/>
  <c r="V111" i="1"/>
  <c r="T112" i="1"/>
  <c r="U112" i="1"/>
  <c r="V112" i="1"/>
  <c r="T113" i="1"/>
  <c r="U113" i="1"/>
  <c r="V113" i="1"/>
  <c r="T114" i="1"/>
  <c r="U114" i="1"/>
  <c r="V114" i="1"/>
  <c r="T115" i="1"/>
  <c r="U115" i="1"/>
  <c r="V115" i="1"/>
  <c r="T116" i="1"/>
  <c r="U116" i="1"/>
  <c r="V116" i="1"/>
  <c r="T117" i="1"/>
  <c r="U117" i="1"/>
  <c r="V117" i="1"/>
  <c r="T118" i="1"/>
  <c r="U118" i="1"/>
  <c r="V118" i="1"/>
  <c r="T119" i="1"/>
  <c r="U119" i="1"/>
  <c r="V119" i="1"/>
  <c r="T120" i="1"/>
  <c r="U120" i="1"/>
  <c r="V120" i="1"/>
  <c r="T121" i="1"/>
  <c r="U121" i="1"/>
  <c r="V121" i="1"/>
  <c r="T122" i="1"/>
  <c r="U122" i="1"/>
  <c r="V122" i="1"/>
  <c r="T123" i="1"/>
  <c r="U123" i="1"/>
  <c r="V123" i="1"/>
  <c r="T124" i="1"/>
  <c r="U124" i="1"/>
  <c r="V124" i="1"/>
  <c r="T125" i="1"/>
  <c r="U125" i="1"/>
  <c r="V125" i="1"/>
  <c r="T126" i="1"/>
  <c r="U126" i="1"/>
  <c r="V126" i="1"/>
  <c r="T127" i="1"/>
  <c r="U127" i="1"/>
  <c r="V127" i="1"/>
  <c r="T128" i="1"/>
  <c r="U128" i="1"/>
  <c r="V128" i="1"/>
  <c r="T129" i="1"/>
  <c r="U129" i="1"/>
  <c r="V129" i="1"/>
  <c r="T130" i="1"/>
  <c r="U130" i="1"/>
  <c r="V130" i="1"/>
  <c r="T131" i="1"/>
  <c r="U131" i="1"/>
  <c r="V131" i="1"/>
  <c r="T132" i="1"/>
  <c r="U132" i="1"/>
  <c r="V132" i="1"/>
  <c r="T133" i="1"/>
  <c r="U133" i="1"/>
  <c r="V133" i="1"/>
  <c r="T134" i="1"/>
  <c r="U134" i="1"/>
  <c r="V134" i="1"/>
  <c r="T135" i="1"/>
  <c r="U135" i="1"/>
  <c r="V135" i="1"/>
  <c r="T136" i="1"/>
  <c r="U136" i="1"/>
  <c r="V136" i="1"/>
  <c r="T137" i="1"/>
  <c r="U137" i="1"/>
  <c r="V137" i="1"/>
  <c r="V3" i="1"/>
  <c r="U3" i="1"/>
  <c r="T3" i="1"/>
  <c r="Q4" i="1"/>
  <c r="R4" i="1"/>
  <c r="S4" i="1"/>
  <c r="Q5" i="1"/>
  <c r="R5" i="1"/>
  <c r="S5" i="1"/>
  <c r="Q6" i="1"/>
  <c r="R6" i="1"/>
  <c r="S6" i="1"/>
  <c r="Q7" i="1"/>
  <c r="R7" i="1"/>
  <c r="S7" i="1"/>
  <c r="Q8" i="1"/>
  <c r="R8" i="1"/>
  <c r="S8" i="1"/>
  <c r="Q9" i="1"/>
  <c r="R9" i="1"/>
  <c r="S9" i="1"/>
  <c r="Q10" i="1"/>
  <c r="R10" i="1"/>
  <c r="S10" i="1"/>
  <c r="Q11" i="1"/>
  <c r="R11" i="1"/>
  <c r="S11" i="1"/>
  <c r="Q12" i="1"/>
  <c r="R12" i="1"/>
  <c r="S12" i="1"/>
  <c r="Q13" i="1"/>
  <c r="R13" i="1"/>
  <c r="S13" i="1"/>
  <c r="Q14" i="1"/>
  <c r="R14" i="1"/>
  <c r="S14" i="1"/>
  <c r="Q15" i="1"/>
  <c r="R15" i="1"/>
  <c r="S15" i="1"/>
  <c r="Q16" i="1"/>
  <c r="R16" i="1"/>
  <c r="S16" i="1"/>
  <c r="Q17" i="1"/>
  <c r="R17" i="1"/>
  <c r="S17" i="1"/>
  <c r="Q18" i="1"/>
  <c r="R18" i="1"/>
  <c r="S18" i="1"/>
  <c r="Q19" i="1"/>
  <c r="R19" i="1"/>
  <c r="S19" i="1"/>
  <c r="Q20" i="1"/>
  <c r="R20" i="1"/>
  <c r="S20" i="1"/>
  <c r="Q21" i="1"/>
  <c r="R21" i="1"/>
  <c r="S21" i="1"/>
  <c r="Q22" i="1"/>
  <c r="R22" i="1"/>
  <c r="S22" i="1"/>
  <c r="Q23" i="1"/>
  <c r="R23" i="1"/>
  <c r="S23" i="1"/>
  <c r="Q24" i="1"/>
  <c r="R24" i="1"/>
  <c r="S24" i="1"/>
  <c r="Q25" i="1"/>
  <c r="R25" i="1"/>
  <c r="S25" i="1"/>
  <c r="Q26" i="1"/>
  <c r="R26" i="1"/>
  <c r="S26" i="1"/>
  <c r="Q27" i="1"/>
  <c r="R27" i="1"/>
  <c r="S27" i="1"/>
  <c r="Q28" i="1"/>
  <c r="R28" i="1"/>
  <c r="S28" i="1"/>
  <c r="Q29" i="1"/>
  <c r="R29" i="1"/>
  <c r="S29" i="1"/>
  <c r="Q30" i="1"/>
  <c r="R30" i="1"/>
  <c r="S30" i="1"/>
  <c r="Q31" i="1"/>
  <c r="R31" i="1"/>
  <c r="S31" i="1"/>
  <c r="Q32" i="1"/>
  <c r="R32" i="1"/>
  <c r="S32" i="1"/>
  <c r="Q33" i="1"/>
  <c r="R33" i="1"/>
  <c r="S33" i="1"/>
  <c r="Q34" i="1"/>
  <c r="R34" i="1"/>
  <c r="S34" i="1"/>
  <c r="Q35" i="1"/>
  <c r="R35" i="1"/>
  <c r="S35" i="1"/>
  <c r="Q36" i="1"/>
  <c r="R36" i="1"/>
  <c r="S36" i="1"/>
  <c r="Q37" i="1"/>
  <c r="R37" i="1"/>
  <c r="S37" i="1"/>
  <c r="Q38" i="1"/>
  <c r="R38" i="1"/>
  <c r="S38" i="1"/>
  <c r="Q39" i="1"/>
  <c r="R39" i="1"/>
  <c r="S39" i="1"/>
  <c r="Q40" i="1"/>
  <c r="R40" i="1"/>
  <c r="S40" i="1"/>
  <c r="Q41" i="1"/>
  <c r="R41" i="1"/>
  <c r="S41" i="1"/>
  <c r="Q42" i="1"/>
  <c r="R42" i="1"/>
  <c r="S42" i="1"/>
  <c r="Q43" i="1"/>
  <c r="R43" i="1"/>
  <c r="S43" i="1"/>
  <c r="Q44" i="1"/>
  <c r="R44" i="1"/>
  <c r="S44" i="1"/>
  <c r="Q45" i="1"/>
  <c r="R45" i="1"/>
  <c r="S45" i="1"/>
  <c r="Q46" i="1"/>
  <c r="R46" i="1"/>
  <c r="S46" i="1"/>
  <c r="Q47" i="1"/>
  <c r="R47" i="1"/>
  <c r="S47" i="1"/>
  <c r="Q48" i="1"/>
  <c r="R48" i="1"/>
  <c r="S48" i="1"/>
  <c r="Q49" i="1"/>
  <c r="R49" i="1"/>
  <c r="S49" i="1"/>
  <c r="Q50" i="1"/>
  <c r="R50" i="1"/>
  <c r="S50" i="1"/>
  <c r="Q51" i="1"/>
  <c r="R51" i="1"/>
  <c r="S51" i="1"/>
  <c r="Q52" i="1"/>
  <c r="R52" i="1"/>
  <c r="S52" i="1"/>
  <c r="Q53" i="1"/>
  <c r="R53" i="1"/>
  <c r="S53" i="1"/>
  <c r="Q54" i="1"/>
  <c r="R54" i="1"/>
  <c r="S54" i="1"/>
  <c r="Q55" i="1"/>
  <c r="R55" i="1"/>
  <c r="S55" i="1"/>
  <c r="Q56" i="1"/>
  <c r="R56" i="1"/>
  <c r="S56" i="1"/>
  <c r="Q57" i="1"/>
  <c r="R57" i="1"/>
  <c r="S57" i="1"/>
  <c r="Q58" i="1"/>
  <c r="R58" i="1"/>
  <c r="S58" i="1"/>
  <c r="Q59" i="1"/>
  <c r="R59" i="1"/>
  <c r="S59" i="1"/>
  <c r="Q60" i="1"/>
  <c r="R60" i="1"/>
  <c r="S60" i="1"/>
  <c r="Q61" i="1"/>
  <c r="R61" i="1"/>
  <c r="S61" i="1"/>
  <c r="Q62" i="1"/>
  <c r="R62" i="1"/>
  <c r="S62" i="1"/>
  <c r="Q63" i="1"/>
  <c r="R63" i="1"/>
  <c r="S63" i="1"/>
  <c r="Q64" i="1"/>
  <c r="R64" i="1"/>
  <c r="S64" i="1"/>
  <c r="Q65" i="1"/>
  <c r="R65" i="1"/>
  <c r="S65" i="1"/>
  <c r="Q66" i="1"/>
  <c r="R66" i="1"/>
  <c r="S66" i="1"/>
  <c r="Q67" i="1"/>
  <c r="R67" i="1"/>
  <c r="S67" i="1"/>
  <c r="Q68" i="1"/>
  <c r="R68" i="1"/>
  <c r="S68" i="1"/>
  <c r="Q69" i="1"/>
  <c r="R69" i="1"/>
  <c r="S69" i="1"/>
  <c r="Q70" i="1"/>
  <c r="R70" i="1"/>
  <c r="S70" i="1"/>
  <c r="Q71" i="1"/>
  <c r="R71" i="1"/>
  <c r="S71" i="1"/>
  <c r="Q72" i="1"/>
  <c r="R72" i="1"/>
  <c r="S72" i="1"/>
  <c r="Q73" i="1"/>
  <c r="R73" i="1"/>
  <c r="S73" i="1"/>
  <c r="Q74" i="1"/>
  <c r="R74" i="1"/>
  <c r="S74" i="1"/>
  <c r="Q75" i="1"/>
  <c r="R75" i="1"/>
  <c r="S75" i="1"/>
  <c r="Q76" i="1"/>
  <c r="R76" i="1"/>
  <c r="S76" i="1"/>
  <c r="Q77" i="1"/>
  <c r="R77" i="1"/>
  <c r="S77" i="1"/>
  <c r="Q78" i="1"/>
  <c r="R78" i="1"/>
  <c r="S78" i="1"/>
  <c r="Q79" i="1"/>
  <c r="R79" i="1"/>
  <c r="S79" i="1"/>
  <c r="Q80" i="1"/>
  <c r="R80" i="1"/>
  <c r="S80" i="1"/>
  <c r="Q81" i="1"/>
  <c r="R81" i="1"/>
  <c r="S81" i="1"/>
  <c r="Q82" i="1"/>
  <c r="R82" i="1"/>
  <c r="S82" i="1"/>
  <c r="Q83" i="1"/>
  <c r="R83" i="1"/>
  <c r="S83" i="1"/>
  <c r="Q84" i="1"/>
  <c r="R84" i="1"/>
  <c r="S84" i="1"/>
  <c r="Q85" i="1"/>
  <c r="R85" i="1"/>
  <c r="S85" i="1"/>
  <c r="Q86" i="1"/>
  <c r="R86" i="1"/>
  <c r="S86" i="1"/>
  <c r="Q87" i="1"/>
  <c r="R87" i="1"/>
  <c r="S87" i="1"/>
  <c r="Q88" i="1"/>
  <c r="R88" i="1"/>
  <c r="S88" i="1"/>
  <c r="Q89" i="1"/>
  <c r="R89" i="1"/>
  <c r="S89" i="1"/>
  <c r="Q90" i="1"/>
  <c r="R90" i="1"/>
  <c r="S90" i="1"/>
  <c r="Q91" i="1"/>
  <c r="R91" i="1"/>
  <c r="S91" i="1"/>
  <c r="Q92" i="1"/>
  <c r="R92" i="1"/>
  <c r="S92" i="1"/>
  <c r="Q93" i="1"/>
  <c r="R93" i="1"/>
  <c r="S93" i="1"/>
  <c r="Q94" i="1"/>
  <c r="R94" i="1"/>
  <c r="S94" i="1"/>
  <c r="Q95" i="1"/>
  <c r="R95" i="1"/>
  <c r="S95" i="1"/>
  <c r="Q96" i="1"/>
  <c r="R96" i="1"/>
  <c r="S96" i="1"/>
  <c r="Q97" i="1"/>
  <c r="R97" i="1"/>
  <c r="S97" i="1"/>
  <c r="Q98" i="1"/>
  <c r="R98" i="1"/>
  <c r="S98" i="1"/>
  <c r="Q99" i="1"/>
  <c r="R99" i="1"/>
  <c r="S99" i="1"/>
  <c r="Q100" i="1"/>
  <c r="R100" i="1"/>
  <c r="S100" i="1"/>
  <c r="Q101" i="1"/>
  <c r="R101" i="1"/>
  <c r="S101" i="1"/>
  <c r="Q102" i="1"/>
  <c r="R102" i="1"/>
  <c r="S102" i="1"/>
  <c r="Q103" i="1"/>
  <c r="R103" i="1"/>
  <c r="S103" i="1"/>
  <c r="Q104" i="1"/>
  <c r="R104" i="1"/>
  <c r="S104" i="1"/>
  <c r="Q105" i="1"/>
  <c r="R105" i="1"/>
  <c r="S105" i="1"/>
  <c r="Q106" i="1"/>
  <c r="R106" i="1"/>
  <c r="S106" i="1"/>
  <c r="Q107" i="1"/>
  <c r="R107" i="1"/>
  <c r="S107" i="1"/>
  <c r="Q108" i="1"/>
  <c r="R108" i="1"/>
  <c r="S108" i="1"/>
  <c r="Q109" i="1"/>
  <c r="R109" i="1"/>
  <c r="S109" i="1"/>
  <c r="Q110" i="1"/>
  <c r="R110" i="1"/>
  <c r="S110" i="1"/>
  <c r="Q111" i="1"/>
  <c r="R111" i="1"/>
  <c r="S111" i="1"/>
  <c r="Q112" i="1"/>
  <c r="R112" i="1"/>
  <c r="S112" i="1"/>
  <c r="Q113" i="1"/>
  <c r="R113" i="1"/>
  <c r="S113" i="1"/>
  <c r="Q114" i="1"/>
  <c r="R114" i="1"/>
  <c r="S114" i="1"/>
  <c r="Q115" i="1"/>
  <c r="R115" i="1"/>
  <c r="S115" i="1"/>
  <c r="Q116" i="1"/>
  <c r="R116" i="1"/>
  <c r="S116" i="1"/>
  <c r="Q117" i="1"/>
  <c r="R117" i="1"/>
  <c r="S117" i="1"/>
  <c r="Q118" i="1"/>
  <c r="R118" i="1"/>
  <c r="S118" i="1"/>
  <c r="Q119" i="1"/>
  <c r="R119" i="1"/>
  <c r="S119" i="1"/>
  <c r="Q120" i="1"/>
  <c r="R120" i="1"/>
  <c r="S120" i="1"/>
  <c r="Q121" i="1"/>
  <c r="R121" i="1"/>
  <c r="S121" i="1"/>
  <c r="Q122" i="1"/>
  <c r="R122" i="1"/>
  <c r="S122" i="1"/>
  <c r="Q123" i="1"/>
  <c r="R123" i="1"/>
  <c r="S123" i="1"/>
  <c r="Q124" i="1"/>
  <c r="R124" i="1"/>
  <c r="S124" i="1"/>
  <c r="Q125" i="1"/>
  <c r="R125" i="1"/>
  <c r="S125" i="1"/>
  <c r="Q126" i="1"/>
  <c r="R126" i="1"/>
  <c r="S126" i="1"/>
  <c r="Q127" i="1"/>
  <c r="R127" i="1"/>
  <c r="S127" i="1"/>
  <c r="Q128" i="1"/>
  <c r="R128" i="1"/>
  <c r="S128" i="1"/>
  <c r="Q129" i="1"/>
  <c r="R129" i="1"/>
  <c r="S129" i="1"/>
  <c r="Q130" i="1"/>
  <c r="R130" i="1"/>
  <c r="S130" i="1"/>
  <c r="Q131" i="1"/>
  <c r="R131" i="1"/>
  <c r="S131" i="1"/>
  <c r="Q132" i="1"/>
  <c r="R132" i="1"/>
  <c r="S132" i="1"/>
  <c r="Q133" i="1"/>
  <c r="R133" i="1"/>
  <c r="S133" i="1"/>
  <c r="Q134" i="1"/>
  <c r="R134" i="1"/>
  <c r="S134" i="1"/>
  <c r="Q135" i="1"/>
  <c r="R135" i="1"/>
  <c r="S135" i="1"/>
  <c r="Q136" i="1"/>
  <c r="R136" i="1"/>
  <c r="S136" i="1"/>
  <c r="Q137" i="1"/>
  <c r="R137" i="1"/>
  <c r="S137" i="1"/>
  <c r="S3" i="1"/>
  <c r="R3" i="1"/>
  <c r="Q3" i="1"/>
  <c r="N10" i="3"/>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D3" i="1"/>
  <c r="C3" i="1"/>
  <c r="B3" i="1"/>
  <c r="K15" i="2"/>
  <c r="N15" i="2"/>
  <c r="I17" i="2"/>
  <c r="L17" i="2"/>
  <c r="K24" i="2"/>
  <c r="N24" i="2"/>
  <c r="J13" i="2"/>
  <c r="M13" i="2"/>
  <c r="I14" i="2"/>
  <c r="L14" i="2"/>
  <c r="N16" i="2"/>
  <c r="K16" i="2"/>
  <c r="J17" i="2"/>
  <c r="M17" i="2"/>
  <c r="I18" i="2"/>
  <c r="L18" i="2"/>
  <c r="N20" i="2"/>
  <c r="K20" i="2"/>
  <c r="J21" i="2"/>
  <c r="M21" i="2"/>
  <c r="L43" i="2"/>
  <c r="I23" i="2"/>
  <c r="L23" i="2"/>
  <c r="I43" i="2"/>
  <c r="N25" i="2"/>
  <c r="K25" i="2"/>
  <c r="J12" i="2"/>
  <c r="M12" i="2"/>
  <c r="I13" i="2"/>
  <c r="L13" i="2"/>
  <c r="K19" i="2"/>
  <c r="N19" i="2"/>
  <c r="M14" i="2"/>
  <c r="J14" i="2"/>
  <c r="L15" i="2"/>
  <c r="I15" i="2"/>
  <c r="K17" i="2"/>
  <c r="N17" i="2"/>
  <c r="M18" i="2"/>
  <c r="J18" i="2"/>
  <c r="L19" i="2"/>
  <c r="I19" i="2"/>
  <c r="K21" i="2"/>
  <c r="N21" i="2"/>
  <c r="M43" i="2"/>
  <c r="M23" i="2"/>
  <c r="J23" i="2"/>
  <c r="J43" i="2"/>
  <c r="L24" i="2"/>
  <c r="I24" i="2"/>
  <c r="M16" i="2"/>
  <c r="J16" i="2"/>
  <c r="M20" i="2"/>
  <c r="J20" i="2"/>
  <c r="L21" i="2"/>
  <c r="I21" i="2"/>
  <c r="M25" i="2"/>
  <c r="J25" i="2"/>
  <c r="K12" i="2"/>
  <c r="N12" i="2"/>
  <c r="N13" i="2"/>
  <c r="K13" i="2"/>
  <c r="L12" i="2"/>
  <c r="I12" i="2"/>
  <c r="K14" i="2"/>
  <c r="N14" i="2"/>
  <c r="J15" i="2"/>
  <c r="M15" i="2"/>
  <c r="I16" i="2"/>
  <c r="L16" i="2"/>
  <c r="N18" i="2"/>
  <c r="K18" i="2"/>
  <c r="J19" i="2"/>
  <c r="M19" i="2"/>
  <c r="I20" i="2"/>
  <c r="L20" i="2"/>
  <c r="K43" i="2"/>
  <c r="N43" i="2"/>
  <c r="K23" i="2"/>
  <c r="N23" i="2"/>
  <c r="J24" i="2"/>
  <c r="M24" i="2"/>
  <c r="I25" i="2"/>
  <c r="L25" i="2"/>
  <c r="M13" i="4"/>
  <c r="W13" i="4"/>
  <c r="AG13" i="4"/>
  <c r="AQ13" i="4"/>
  <c r="BA13" i="4"/>
  <c r="BK13" i="4"/>
  <c r="BU13" i="4"/>
  <c r="CE13" i="4"/>
  <c r="I69" i="6"/>
  <c r="S69" i="6" s="1"/>
  <c r="I67" i="6"/>
  <c r="S67" i="6" s="1"/>
  <c r="I66" i="6"/>
  <c r="S66" i="6" s="1"/>
  <c r="I65" i="6"/>
  <c r="I64" i="6"/>
  <c r="S64" i="6" s="1"/>
  <c r="I63" i="6"/>
  <c r="S63" i="6" s="1"/>
  <c r="I62" i="6"/>
  <c r="S62" i="6" s="1"/>
  <c r="I61" i="6"/>
  <c r="S61" i="6" s="1"/>
  <c r="I60" i="6"/>
  <c r="I88" i="6" s="1"/>
  <c r="S88" i="6" s="1"/>
  <c r="I53" i="6"/>
  <c r="S53" i="6" s="1"/>
  <c r="I52" i="6"/>
  <c r="S52" i="6" s="1"/>
  <c r="I51" i="6"/>
  <c r="I50" i="6"/>
  <c r="I49" i="6"/>
  <c r="S49" i="6" s="1"/>
  <c r="I48" i="6"/>
  <c r="I47" i="6"/>
  <c r="I46" i="6"/>
  <c r="I45" i="6"/>
  <c r="S45" i="6" s="1"/>
  <c r="I44" i="6"/>
  <c r="S44" i="6" s="1"/>
  <c r="I31" i="6"/>
  <c r="I28" i="6"/>
  <c r="I29" i="6"/>
  <c r="S29" i="6" s="1"/>
  <c r="I37" i="6"/>
  <c r="I35" i="6"/>
  <c r="I34" i="6"/>
  <c r="I32" i="6"/>
  <c r="S32" i="6" s="1"/>
  <c r="I33" i="6"/>
  <c r="S33" i="6" s="1"/>
  <c r="CE36" i="4"/>
  <c r="BU36" i="4"/>
  <c r="BK36" i="4"/>
  <c r="BA36" i="4"/>
  <c r="AQ36" i="4"/>
  <c r="AG36" i="4"/>
  <c r="W36" i="4"/>
  <c r="M36" i="4"/>
  <c r="CE79" i="4"/>
  <c r="BU79" i="4"/>
  <c r="BK79" i="4"/>
  <c r="BA79" i="4"/>
  <c r="AQ79" i="4"/>
  <c r="AG79" i="4"/>
  <c r="W79" i="4"/>
  <c r="M79" i="4"/>
  <c r="N7" i="3"/>
  <c r="N12" i="3"/>
  <c r="S51" i="6"/>
  <c r="S50" i="6"/>
  <c r="S48" i="6"/>
  <c r="S47" i="6"/>
  <c r="S46" i="6"/>
  <c r="S37" i="6"/>
  <c r="S35" i="6"/>
  <c r="S34" i="6"/>
  <c r="S31" i="6"/>
  <c r="I26" i="6"/>
  <c r="S26" i="6" s="1"/>
  <c r="I27" i="6"/>
  <c r="S27" i="6" s="1"/>
  <c r="S28" i="6"/>
  <c r="D14" i="6"/>
  <c r="E14" i="6"/>
  <c r="F14" i="6"/>
  <c r="AD191" i="3"/>
  <c r="AE191" i="3"/>
  <c r="AF191" i="3"/>
  <c r="AD192" i="3"/>
  <c r="AE192" i="3"/>
  <c r="AF192" i="3"/>
  <c r="AF190" i="3"/>
  <c r="AE190" i="3"/>
  <c r="AD190" i="3"/>
  <c r="V191" i="3"/>
  <c r="AB183" i="3"/>
  <c r="N4" i="3"/>
  <c r="N5" i="3"/>
  <c r="N6" i="3"/>
  <c r="N8" i="3"/>
  <c r="N9" i="3"/>
  <c r="N11"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F8" i="3"/>
  <c r="BJ5" i="3"/>
  <c r="BK5" i="3"/>
  <c r="BL5" i="3"/>
  <c r="BJ6" i="3"/>
  <c r="BK6" i="3"/>
  <c r="BL6" i="3"/>
  <c r="BJ7" i="3"/>
  <c r="BK7" i="3"/>
  <c r="BL7" i="3"/>
  <c r="BJ8" i="3"/>
  <c r="BK8" i="3"/>
  <c r="BL8" i="3"/>
  <c r="BJ9" i="3"/>
  <c r="BK9" i="3"/>
  <c r="BL9" i="3"/>
  <c r="BJ10" i="3"/>
  <c r="BK10" i="3"/>
  <c r="BL10" i="3"/>
  <c r="BJ11" i="3"/>
  <c r="BK11" i="3"/>
  <c r="BL11" i="3"/>
  <c r="BJ12" i="3"/>
  <c r="BK12" i="3"/>
  <c r="BL12" i="3"/>
  <c r="BJ13" i="3"/>
  <c r="BK13" i="3"/>
  <c r="BL13" i="3"/>
  <c r="BJ14" i="3"/>
  <c r="BK14" i="3"/>
  <c r="BL14" i="3"/>
  <c r="BJ15" i="3"/>
  <c r="BK15" i="3"/>
  <c r="BL15" i="3"/>
  <c r="BJ16" i="3"/>
  <c r="BK16" i="3"/>
  <c r="BL16" i="3"/>
  <c r="BJ17" i="3"/>
  <c r="BK17" i="3"/>
  <c r="BL17" i="3"/>
  <c r="BJ18" i="3"/>
  <c r="BK18" i="3"/>
  <c r="BL18" i="3"/>
  <c r="BJ19" i="3"/>
  <c r="BK19" i="3"/>
  <c r="BL19" i="3"/>
  <c r="BJ20" i="3"/>
  <c r="BK20" i="3"/>
  <c r="BL20" i="3"/>
  <c r="BJ21" i="3"/>
  <c r="BK21" i="3"/>
  <c r="BL21" i="3"/>
  <c r="BJ22" i="3"/>
  <c r="BK22" i="3"/>
  <c r="BL22" i="3"/>
  <c r="BJ23" i="3"/>
  <c r="BK23" i="3"/>
  <c r="BL23" i="3"/>
  <c r="BJ24" i="3"/>
  <c r="BK24" i="3"/>
  <c r="BL24" i="3"/>
  <c r="BJ25" i="3"/>
  <c r="BK25" i="3"/>
  <c r="BL25" i="3"/>
  <c r="BJ26" i="3"/>
  <c r="BK26" i="3"/>
  <c r="BL26" i="3"/>
  <c r="BJ27" i="3"/>
  <c r="BK27" i="3"/>
  <c r="BL27" i="3"/>
  <c r="BJ28" i="3"/>
  <c r="BK28" i="3"/>
  <c r="BL28" i="3"/>
  <c r="BJ29" i="3"/>
  <c r="BK29" i="3"/>
  <c r="BL29" i="3"/>
  <c r="BJ30" i="3"/>
  <c r="BK30" i="3"/>
  <c r="BL30" i="3"/>
  <c r="BJ31" i="3"/>
  <c r="BK31" i="3"/>
  <c r="BL31" i="3"/>
  <c r="BJ32" i="3"/>
  <c r="BK32" i="3"/>
  <c r="BL32" i="3"/>
  <c r="BJ33" i="3"/>
  <c r="BK33" i="3"/>
  <c r="BL33" i="3"/>
  <c r="BJ34" i="3"/>
  <c r="BK34" i="3"/>
  <c r="BL34" i="3"/>
  <c r="BJ35" i="3"/>
  <c r="BK35" i="3"/>
  <c r="BL35" i="3"/>
  <c r="BJ36" i="3"/>
  <c r="BK36" i="3"/>
  <c r="BL36" i="3"/>
  <c r="BJ37" i="3"/>
  <c r="BK37" i="3"/>
  <c r="BL37" i="3"/>
  <c r="BJ38" i="3"/>
  <c r="BK38" i="3"/>
  <c r="BL38" i="3"/>
  <c r="BJ39" i="3"/>
  <c r="BK39" i="3"/>
  <c r="BL39" i="3"/>
  <c r="BJ40" i="3"/>
  <c r="BK40" i="3"/>
  <c r="BL40" i="3"/>
  <c r="BJ41" i="3"/>
  <c r="BK41" i="3"/>
  <c r="BL41" i="3"/>
  <c r="BJ42" i="3"/>
  <c r="BK42" i="3"/>
  <c r="BL42" i="3"/>
  <c r="BJ43" i="3"/>
  <c r="BK43" i="3"/>
  <c r="BL43" i="3"/>
  <c r="BJ44" i="3"/>
  <c r="BK44" i="3"/>
  <c r="BL44" i="3"/>
  <c r="BJ45" i="3"/>
  <c r="BK45" i="3"/>
  <c r="BL45" i="3"/>
  <c r="BJ46" i="3"/>
  <c r="BK46" i="3"/>
  <c r="BL46" i="3"/>
  <c r="BJ47" i="3"/>
  <c r="BK47" i="3"/>
  <c r="BL47" i="3"/>
  <c r="BJ48" i="3"/>
  <c r="BK48" i="3"/>
  <c r="BL48" i="3"/>
  <c r="BJ49" i="3"/>
  <c r="BK49" i="3"/>
  <c r="BL49" i="3"/>
  <c r="BJ50" i="3"/>
  <c r="BK50" i="3"/>
  <c r="BL50" i="3"/>
  <c r="BJ51" i="3"/>
  <c r="BK51" i="3"/>
  <c r="BL51" i="3"/>
  <c r="BJ52" i="3"/>
  <c r="BK52" i="3"/>
  <c r="BL52" i="3"/>
  <c r="BJ53" i="3"/>
  <c r="BK53" i="3"/>
  <c r="BL53" i="3"/>
  <c r="BJ54" i="3"/>
  <c r="BK54" i="3"/>
  <c r="BL54" i="3"/>
  <c r="BJ55" i="3"/>
  <c r="BK55" i="3"/>
  <c r="BL55" i="3"/>
  <c r="BJ56" i="3"/>
  <c r="BK56" i="3"/>
  <c r="BL56" i="3"/>
  <c r="BJ57" i="3"/>
  <c r="BK57" i="3"/>
  <c r="BL57" i="3"/>
  <c r="BJ58" i="3"/>
  <c r="BK58" i="3"/>
  <c r="BL58" i="3"/>
  <c r="BJ59" i="3"/>
  <c r="BK59" i="3"/>
  <c r="BL59" i="3"/>
  <c r="BJ60" i="3"/>
  <c r="BK60" i="3"/>
  <c r="BL60" i="3"/>
  <c r="BJ61" i="3"/>
  <c r="BK61" i="3"/>
  <c r="BL61" i="3"/>
  <c r="BJ62" i="3"/>
  <c r="BK62" i="3"/>
  <c r="BL62" i="3"/>
  <c r="BJ63" i="3"/>
  <c r="BK63" i="3"/>
  <c r="BL63" i="3"/>
  <c r="BJ64" i="3"/>
  <c r="BK64" i="3"/>
  <c r="BL64" i="3"/>
  <c r="BJ65" i="3"/>
  <c r="BK65" i="3"/>
  <c r="BL65" i="3"/>
  <c r="BJ66" i="3"/>
  <c r="BK66" i="3"/>
  <c r="BL66" i="3"/>
  <c r="BJ67" i="3"/>
  <c r="BK67" i="3"/>
  <c r="BL67" i="3"/>
  <c r="BJ68" i="3"/>
  <c r="BK68" i="3"/>
  <c r="BL68" i="3"/>
  <c r="BJ69" i="3"/>
  <c r="BK69" i="3"/>
  <c r="BL69" i="3"/>
  <c r="BJ70" i="3"/>
  <c r="BK70" i="3"/>
  <c r="BL70" i="3"/>
  <c r="BJ71" i="3"/>
  <c r="BK71" i="3"/>
  <c r="BL71" i="3"/>
  <c r="BJ72" i="3"/>
  <c r="BK72" i="3"/>
  <c r="BL72" i="3"/>
  <c r="BJ73" i="3"/>
  <c r="BK73" i="3"/>
  <c r="BL73" i="3"/>
  <c r="BJ74" i="3"/>
  <c r="BK74" i="3"/>
  <c r="BL74" i="3"/>
  <c r="BJ75" i="3"/>
  <c r="BK75" i="3"/>
  <c r="BL75" i="3"/>
  <c r="BJ76" i="3"/>
  <c r="BK76" i="3"/>
  <c r="BL76" i="3"/>
  <c r="BJ77" i="3"/>
  <c r="BK77" i="3"/>
  <c r="BL77" i="3"/>
  <c r="BJ78" i="3"/>
  <c r="BK78" i="3"/>
  <c r="BL78" i="3"/>
  <c r="BJ79" i="3"/>
  <c r="BK79" i="3"/>
  <c r="BL79" i="3"/>
  <c r="BJ80" i="3"/>
  <c r="BK80" i="3"/>
  <c r="BL80" i="3"/>
  <c r="BJ81" i="3"/>
  <c r="BK81" i="3"/>
  <c r="BL81" i="3"/>
  <c r="BJ82" i="3"/>
  <c r="BK82" i="3"/>
  <c r="BL82" i="3"/>
  <c r="BJ83" i="3"/>
  <c r="BK83" i="3"/>
  <c r="BL83" i="3"/>
  <c r="BJ84" i="3"/>
  <c r="BK84" i="3"/>
  <c r="BL84" i="3"/>
  <c r="BJ85" i="3"/>
  <c r="BK85" i="3"/>
  <c r="BL85" i="3"/>
  <c r="BJ86" i="3"/>
  <c r="BK86" i="3"/>
  <c r="BL86" i="3"/>
  <c r="BJ87" i="3"/>
  <c r="BK87" i="3"/>
  <c r="BL87" i="3"/>
  <c r="BJ88" i="3"/>
  <c r="BK88" i="3"/>
  <c r="BL88" i="3"/>
  <c r="BJ89" i="3"/>
  <c r="BK89" i="3"/>
  <c r="BL89" i="3"/>
  <c r="BJ90" i="3"/>
  <c r="BK90" i="3"/>
  <c r="BL90" i="3"/>
  <c r="BJ91" i="3"/>
  <c r="BK91" i="3"/>
  <c r="BL91" i="3"/>
  <c r="BJ92" i="3"/>
  <c r="BK92" i="3"/>
  <c r="BL92" i="3"/>
  <c r="BJ93" i="3"/>
  <c r="BK93" i="3"/>
  <c r="BL93" i="3"/>
  <c r="BJ94" i="3"/>
  <c r="BK94" i="3"/>
  <c r="BL94" i="3"/>
  <c r="BJ95" i="3"/>
  <c r="BK95" i="3"/>
  <c r="BL95" i="3"/>
  <c r="BJ96" i="3"/>
  <c r="BK96" i="3"/>
  <c r="BL96" i="3"/>
  <c r="BJ97" i="3"/>
  <c r="BK97" i="3"/>
  <c r="BL97" i="3"/>
  <c r="BJ98" i="3"/>
  <c r="BK98" i="3"/>
  <c r="BL98" i="3"/>
  <c r="BJ99" i="3"/>
  <c r="BK99" i="3"/>
  <c r="BL99" i="3"/>
  <c r="BJ100" i="3"/>
  <c r="BK100" i="3"/>
  <c r="BL100" i="3"/>
  <c r="BJ101" i="3"/>
  <c r="BK101" i="3"/>
  <c r="BL101" i="3"/>
  <c r="BJ102" i="3"/>
  <c r="BK102" i="3"/>
  <c r="BL102" i="3"/>
  <c r="BJ103" i="3"/>
  <c r="BK103" i="3"/>
  <c r="BL103" i="3"/>
  <c r="BJ104" i="3"/>
  <c r="BK104" i="3"/>
  <c r="BL104" i="3"/>
  <c r="BJ105" i="3"/>
  <c r="BK105" i="3"/>
  <c r="BL105" i="3"/>
  <c r="BJ106" i="3"/>
  <c r="BK106" i="3"/>
  <c r="BL106" i="3"/>
  <c r="BJ107" i="3"/>
  <c r="BK107" i="3"/>
  <c r="BL107" i="3"/>
  <c r="BJ108" i="3"/>
  <c r="BK108" i="3"/>
  <c r="BL108" i="3"/>
  <c r="BJ109" i="3"/>
  <c r="BK109" i="3"/>
  <c r="BL109" i="3"/>
  <c r="BJ110" i="3"/>
  <c r="BK110" i="3"/>
  <c r="BL110" i="3"/>
  <c r="BJ111" i="3"/>
  <c r="BK111" i="3"/>
  <c r="BL111" i="3"/>
  <c r="BJ112" i="3"/>
  <c r="BK112" i="3"/>
  <c r="BL112" i="3"/>
  <c r="BJ113" i="3"/>
  <c r="BK113" i="3"/>
  <c r="BL113" i="3"/>
  <c r="BJ114" i="3"/>
  <c r="BK114" i="3"/>
  <c r="BL114" i="3"/>
  <c r="BJ115" i="3"/>
  <c r="BK115" i="3"/>
  <c r="BL115" i="3"/>
  <c r="BJ116" i="3"/>
  <c r="BK116" i="3"/>
  <c r="BL116" i="3"/>
  <c r="BJ117" i="3"/>
  <c r="BK117" i="3"/>
  <c r="BL117" i="3"/>
  <c r="BJ118" i="3"/>
  <c r="BK118" i="3"/>
  <c r="BL118" i="3"/>
  <c r="BJ119" i="3"/>
  <c r="BK119" i="3"/>
  <c r="BL119" i="3"/>
  <c r="BJ120" i="3"/>
  <c r="BK120" i="3"/>
  <c r="BL120" i="3"/>
  <c r="BJ121" i="3"/>
  <c r="BK121" i="3"/>
  <c r="BL121" i="3"/>
  <c r="BJ122" i="3"/>
  <c r="BK122" i="3"/>
  <c r="BL122" i="3"/>
  <c r="BJ123" i="3"/>
  <c r="BK123" i="3"/>
  <c r="BL123" i="3"/>
  <c r="BJ124" i="3"/>
  <c r="BK124" i="3"/>
  <c r="BL124" i="3"/>
  <c r="BJ125" i="3"/>
  <c r="BK125" i="3"/>
  <c r="BL125" i="3"/>
  <c r="BJ126" i="3"/>
  <c r="BK126" i="3"/>
  <c r="BL126" i="3"/>
  <c r="BJ127" i="3"/>
  <c r="BK127" i="3"/>
  <c r="BL127" i="3"/>
  <c r="BJ128" i="3"/>
  <c r="BK128" i="3"/>
  <c r="BL128" i="3"/>
  <c r="BJ129" i="3"/>
  <c r="BK129" i="3"/>
  <c r="BL129" i="3"/>
  <c r="BJ130" i="3"/>
  <c r="BK130" i="3"/>
  <c r="BL130" i="3"/>
  <c r="BJ131" i="3"/>
  <c r="BK131" i="3"/>
  <c r="BL131" i="3"/>
  <c r="BJ132" i="3"/>
  <c r="BK132" i="3"/>
  <c r="BL132" i="3"/>
  <c r="BJ133" i="3"/>
  <c r="BK133" i="3"/>
  <c r="BL133" i="3"/>
  <c r="BJ134" i="3"/>
  <c r="BK134" i="3"/>
  <c r="BL134" i="3"/>
  <c r="BJ135" i="3"/>
  <c r="BK135" i="3"/>
  <c r="BL135" i="3"/>
  <c r="BJ136" i="3"/>
  <c r="BK136" i="3"/>
  <c r="BL136" i="3"/>
  <c r="BJ137" i="3"/>
  <c r="BK137" i="3"/>
  <c r="BL137" i="3"/>
  <c r="BJ138" i="3"/>
  <c r="BK138" i="3"/>
  <c r="BL138" i="3"/>
  <c r="BJ139" i="3"/>
  <c r="BK139" i="3"/>
  <c r="BL139" i="3"/>
  <c r="BJ140" i="3"/>
  <c r="BK140" i="3"/>
  <c r="BL140" i="3"/>
  <c r="BJ141" i="3"/>
  <c r="BK141" i="3"/>
  <c r="BL141" i="3"/>
  <c r="BJ142" i="3"/>
  <c r="BK142" i="3"/>
  <c r="BL142" i="3"/>
  <c r="BJ143" i="3"/>
  <c r="BK143" i="3"/>
  <c r="BL143" i="3"/>
  <c r="BJ144" i="3"/>
  <c r="BK144" i="3"/>
  <c r="BL144" i="3"/>
  <c r="BJ145" i="3"/>
  <c r="BK145" i="3"/>
  <c r="BL145" i="3"/>
  <c r="BJ146" i="3"/>
  <c r="BK146" i="3"/>
  <c r="BL146" i="3"/>
  <c r="BJ147" i="3"/>
  <c r="BK147" i="3"/>
  <c r="BL147" i="3"/>
  <c r="BJ148" i="3"/>
  <c r="BK148" i="3"/>
  <c r="BL148" i="3"/>
  <c r="BJ149" i="3"/>
  <c r="BK149" i="3"/>
  <c r="BL149" i="3"/>
  <c r="BJ150" i="3"/>
  <c r="BK150" i="3"/>
  <c r="BL150" i="3"/>
  <c r="BJ151" i="3"/>
  <c r="BK151" i="3"/>
  <c r="BL151" i="3"/>
  <c r="BJ152" i="3"/>
  <c r="BK152" i="3"/>
  <c r="BL152" i="3"/>
  <c r="BJ153" i="3"/>
  <c r="BK153" i="3"/>
  <c r="BL153" i="3"/>
  <c r="BJ154" i="3"/>
  <c r="BK154" i="3"/>
  <c r="BL154" i="3"/>
  <c r="BJ155" i="3"/>
  <c r="BK155" i="3"/>
  <c r="BL155" i="3"/>
  <c r="BJ156" i="3"/>
  <c r="BK156" i="3"/>
  <c r="BL156" i="3"/>
  <c r="BJ157" i="3"/>
  <c r="BK157" i="3"/>
  <c r="BL157" i="3"/>
  <c r="BJ158" i="3"/>
  <c r="BK158" i="3"/>
  <c r="BL158" i="3"/>
  <c r="BJ159" i="3"/>
  <c r="BK159" i="3"/>
  <c r="BL159" i="3"/>
  <c r="BJ160" i="3"/>
  <c r="BK160" i="3"/>
  <c r="BL160" i="3"/>
  <c r="BJ161" i="3"/>
  <c r="BK161" i="3"/>
  <c r="BL161" i="3"/>
  <c r="BJ162" i="3"/>
  <c r="BK162" i="3"/>
  <c r="BL162" i="3"/>
  <c r="BJ163" i="3"/>
  <c r="BK163" i="3"/>
  <c r="BL163" i="3"/>
  <c r="BJ164" i="3"/>
  <c r="BK164" i="3"/>
  <c r="BL164" i="3"/>
  <c r="BJ165" i="3"/>
  <c r="BK165" i="3"/>
  <c r="BL165" i="3"/>
  <c r="BJ166" i="3"/>
  <c r="BK166" i="3"/>
  <c r="BL166" i="3"/>
  <c r="BJ167" i="3"/>
  <c r="BK167" i="3"/>
  <c r="BL167" i="3"/>
  <c r="BJ168" i="3"/>
  <c r="BK168" i="3"/>
  <c r="BL168" i="3"/>
  <c r="BJ169" i="3"/>
  <c r="BK169" i="3"/>
  <c r="BL169" i="3"/>
  <c r="BJ170" i="3"/>
  <c r="BK170" i="3"/>
  <c r="BL170" i="3"/>
  <c r="BJ171" i="3"/>
  <c r="BK171" i="3"/>
  <c r="BL171" i="3"/>
  <c r="BJ172" i="3"/>
  <c r="BK172" i="3"/>
  <c r="BL172" i="3"/>
  <c r="BJ173" i="3"/>
  <c r="BK173" i="3"/>
  <c r="BL173" i="3"/>
  <c r="BJ174" i="3"/>
  <c r="BK174" i="3"/>
  <c r="BL174" i="3"/>
  <c r="BJ175" i="3"/>
  <c r="BK175" i="3"/>
  <c r="BL175" i="3"/>
  <c r="BJ176" i="3"/>
  <c r="BK176" i="3"/>
  <c r="BL176" i="3"/>
  <c r="BJ177" i="3"/>
  <c r="BK177" i="3"/>
  <c r="BL177" i="3"/>
  <c r="BJ178" i="3"/>
  <c r="BK178" i="3"/>
  <c r="BL178" i="3"/>
  <c r="BJ179" i="3"/>
  <c r="BK179" i="3"/>
  <c r="BL179" i="3"/>
  <c r="BJ180" i="3"/>
  <c r="BK180" i="3"/>
  <c r="BL180" i="3"/>
  <c r="BJ181" i="3"/>
  <c r="BK181" i="3"/>
  <c r="BL181" i="3"/>
  <c r="BJ182" i="3"/>
  <c r="BK182" i="3"/>
  <c r="BL182" i="3"/>
  <c r="BJ183" i="3"/>
  <c r="BK183" i="3"/>
  <c r="BL183" i="3"/>
  <c r="BJ184" i="3"/>
  <c r="BK184" i="3"/>
  <c r="BL184" i="3"/>
  <c r="BJ185" i="3"/>
  <c r="BK185" i="3"/>
  <c r="BL185" i="3"/>
  <c r="BJ186" i="3"/>
  <c r="BK186" i="3"/>
  <c r="BL186" i="3"/>
  <c r="BJ187" i="3"/>
  <c r="BK187" i="3"/>
  <c r="BL187" i="3"/>
  <c r="BJ188" i="3"/>
  <c r="BK188" i="3"/>
  <c r="BL188" i="3"/>
  <c r="BJ189" i="3"/>
  <c r="BK189" i="3"/>
  <c r="BL189" i="3"/>
  <c r="BJ190" i="3"/>
  <c r="BK190" i="3"/>
  <c r="BL190" i="3"/>
  <c r="BJ191" i="3"/>
  <c r="BK191" i="3"/>
  <c r="BL191" i="3"/>
  <c r="BJ192" i="3"/>
  <c r="BK192" i="3"/>
  <c r="BL192" i="3"/>
  <c r="BB5" i="3"/>
  <c r="BC5" i="3"/>
  <c r="BD5" i="3"/>
  <c r="BB6" i="3"/>
  <c r="BC6" i="3"/>
  <c r="BD6" i="3"/>
  <c r="BB7" i="3"/>
  <c r="BC7" i="3"/>
  <c r="BD7" i="3"/>
  <c r="BB8" i="3"/>
  <c r="BC8" i="3"/>
  <c r="BD8" i="3"/>
  <c r="BB9" i="3"/>
  <c r="BC9" i="3"/>
  <c r="BD9" i="3"/>
  <c r="BB10" i="3"/>
  <c r="BC10" i="3"/>
  <c r="BD10" i="3"/>
  <c r="BB11" i="3"/>
  <c r="BC11" i="3"/>
  <c r="BD11" i="3"/>
  <c r="BB12" i="3"/>
  <c r="BC12" i="3"/>
  <c r="BD12" i="3"/>
  <c r="BB13" i="3"/>
  <c r="BC13" i="3"/>
  <c r="BD13" i="3"/>
  <c r="BB14" i="3"/>
  <c r="BC14" i="3"/>
  <c r="BD14" i="3"/>
  <c r="BB15" i="3"/>
  <c r="BC15" i="3"/>
  <c r="BD15" i="3"/>
  <c r="BB16" i="3"/>
  <c r="BC16" i="3"/>
  <c r="BD16" i="3"/>
  <c r="BB17" i="3"/>
  <c r="BC17" i="3"/>
  <c r="BD17" i="3"/>
  <c r="BB18" i="3"/>
  <c r="BC18" i="3"/>
  <c r="BD18" i="3"/>
  <c r="BB19" i="3"/>
  <c r="BC19" i="3"/>
  <c r="BD19" i="3"/>
  <c r="BB20" i="3"/>
  <c r="BC20" i="3"/>
  <c r="BD20" i="3"/>
  <c r="BB21" i="3"/>
  <c r="BC21" i="3"/>
  <c r="BD21" i="3"/>
  <c r="BB22" i="3"/>
  <c r="BC22" i="3"/>
  <c r="BD22" i="3"/>
  <c r="BB23" i="3"/>
  <c r="BC23" i="3"/>
  <c r="BD23" i="3"/>
  <c r="BB24" i="3"/>
  <c r="BC24" i="3"/>
  <c r="BD24" i="3"/>
  <c r="BB25" i="3"/>
  <c r="BC25" i="3"/>
  <c r="BD25" i="3"/>
  <c r="BB26" i="3"/>
  <c r="BC26" i="3"/>
  <c r="BD26" i="3"/>
  <c r="BB27" i="3"/>
  <c r="BC27" i="3"/>
  <c r="BD27" i="3"/>
  <c r="BB28" i="3"/>
  <c r="BC28" i="3"/>
  <c r="BD28" i="3"/>
  <c r="BB29" i="3"/>
  <c r="BC29" i="3"/>
  <c r="BD29" i="3"/>
  <c r="BB30" i="3"/>
  <c r="BC30" i="3"/>
  <c r="BD30" i="3"/>
  <c r="BB31" i="3"/>
  <c r="BC31" i="3"/>
  <c r="BD31" i="3"/>
  <c r="BB32" i="3"/>
  <c r="BC32" i="3"/>
  <c r="BD32" i="3"/>
  <c r="BB33" i="3"/>
  <c r="BC33" i="3"/>
  <c r="BD33" i="3"/>
  <c r="BB34" i="3"/>
  <c r="BC34" i="3"/>
  <c r="BD34" i="3"/>
  <c r="BB35" i="3"/>
  <c r="BC35" i="3"/>
  <c r="BD35" i="3"/>
  <c r="BB36" i="3"/>
  <c r="BC36" i="3"/>
  <c r="BD36" i="3"/>
  <c r="BB37" i="3"/>
  <c r="BC37" i="3"/>
  <c r="BD37" i="3"/>
  <c r="BB38" i="3"/>
  <c r="BC38" i="3"/>
  <c r="BD38" i="3"/>
  <c r="BB39" i="3"/>
  <c r="BC39" i="3"/>
  <c r="BD39" i="3"/>
  <c r="BB40" i="3"/>
  <c r="BC40" i="3"/>
  <c r="BD40" i="3"/>
  <c r="BB41" i="3"/>
  <c r="BC41" i="3"/>
  <c r="BD41" i="3"/>
  <c r="BB42" i="3"/>
  <c r="BC42" i="3"/>
  <c r="BD42" i="3"/>
  <c r="BB43" i="3"/>
  <c r="BC43" i="3"/>
  <c r="BD43" i="3"/>
  <c r="BB44" i="3"/>
  <c r="BC44" i="3"/>
  <c r="BD44" i="3"/>
  <c r="BB45" i="3"/>
  <c r="BC45" i="3"/>
  <c r="BD45" i="3"/>
  <c r="BB46" i="3"/>
  <c r="BC46" i="3"/>
  <c r="BD46" i="3"/>
  <c r="BB47" i="3"/>
  <c r="BC47" i="3"/>
  <c r="BD47" i="3"/>
  <c r="BB48" i="3"/>
  <c r="BC48" i="3"/>
  <c r="BD48" i="3"/>
  <c r="BB49" i="3"/>
  <c r="BC49" i="3"/>
  <c r="BD49" i="3"/>
  <c r="BB50" i="3"/>
  <c r="BC50" i="3"/>
  <c r="BD50" i="3"/>
  <c r="BB51" i="3"/>
  <c r="BC51" i="3"/>
  <c r="BD51" i="3"/>
  <c r="BB52" i="3"/>
  <c r="BC52" i="3"/>
  <c r="BD52" i="3"/>
  <c r="BB53" i="3"/>
  <c r="BC53" i="3"/>
  <c r="BD53" i="3"/>
  <c r="BB54" i="3"/>
  <c r="BC54" i="3"/>
  <c r="BD54" i="3"/>
  <c r="BB55" i="3"/>
  <c r="BC55" i="3"/>
  <c r="BD55" i="3"/>
  <c r="BB56" i="3"/>
  <c r="BC56" i="3"/>
  <c r="BD56" i="3"/>
  <c r="BB57" i="3"/>
  <c r="BC57" i="3"/>
  <c r="BD57" i="3"/>
  <c r="BB58" i="3"/>
  <c r="BC58" i="3"/>
  <c r="BD58" i="3"/>
  <c r="BB59" i="3"/>
  <c r="BC59" i="3"/>
  <c r="BD59" i="3"/>
  <c r="BB60" i="3"/>
  <c r="BC60" i="3"/>
  <c r="BD60" i="3"/>
  <c r="BB61" i="3"/>
  <c r="BC61" i="3"/>
  <c r="BD61" i="3"/>
  <c r="BB62" i="3"/>
  <c r="BC62" i="3"/>
  <c r="BD62" i="3"/>
  <c r="BB63" i="3"/>
  <c r="BC63" i="3"/>
  <c r="BD63" i="3"/>
  <c r="BB64" i="3"/>
  <c r="BC64" i="3"/>
  <c r="BD64" i="3"/>
  <c r="BB65" i="3"/>
  <c r="BC65" i="3"/>
  <c r="BD65" i="3"/>
  <c r="BB66" i="3"/>
  <c r="BC66" i="3"/>
  <c r="BD66" i="3"/>
  <c r="BB67" i="3"/>
  <c r="BC67" i="3"/>
  <c r="BD67" i="3"/>
  <c r="BB68" i="3"/>
  <c r="BC68" i="3"/>
  <c r="BD68" i="3"/>
  <c r="BB69" i="3"/>
  <c r="BC69" i="3"/>
  <c r="BD69" i="3"/>
  <c r="BB70" i="3"/>
  <c r="BC70" i="3"/>
  <c r="BD70" i="3"/>
  <c r="BB71" i="3"/>
  <c r="BC71" i="3"/>
  <c r="BD71" i="3"/>
  <c r="BB72" i="3"/>
  <c r="BC72" i="3"/>
  <c r="BD72" i="3"/>
  <c r="BB73" i="3"/>
  <c r="BC73" i="3"/>
  <c r="BD73" i="3"/>
  <c r="BB74" i="3"/>
  <c r="BC74" i="3"/>
  <c r="BD74" i="3"/>
  <c r="BB75" i="3"/>
  <c r="BC75" i="3"/>
  <c r="BD75" i="3"/>
  <c r="BB76" i="3"/>
  <c r="BC76" i="3"/>
  <c r="BD76" i="3"/>
  <c r="BB77" i="3"/>
  <c r="BC77" i="3"/>
  <c r="BD77" i="3"/>
  <c r="BB78" i="3"/>
  <c r="BC78" i="3"/>
  <c r="BD78" i="3"/>
  <c r="BB79" i="3"/>
  <c r="BC79" i="3"/>
  <c r="BD79" i="3"/>
  <c r="BB80" i="3"/>
  <c r="BC80" i="3"/>
  <c r="BD80" i="3"/>
  <c r="BB81" i="3"/>
  <c r="BC81" i="3"/>
  <c r="BD81" i="3"/>
  <c r="BB82" i="3"/>
  <c r="BC82" i="3"/>
  <c r="BD82" i="3"/>
  <c r="BB83" i="3"/>
  <c r="BC83" i="3"/>
  <c r="BD83" i="3"/>
  <c r="BB84" i="3"/>
  <c r="BC84" i="3"/>
  <c r="BD84" i="3"/>
  <c r="BB85" i="3"/>
  <c r="BC85" i="3"/>
  <c r="BD85" i="3"/>
  <c r="BB86" i="3"/>
  <c r="BC86" i="3"/>
  <c r="BD86" i="3"/>
  <c r="BB87" i="3"/>
  <c r="BC87" i="3"/>
  <c r="BD87" i="3"/>
  <c r="BB88" i="3"/>
  <c r="BC88" i="3"/>
  <c r="BD88" i="3"/>
  <c r="BB89" i="3"/>
  <c r="BC89" i="3"/>
  <c r="BD89" i="3"/>
  <c r="BB90" i="3"/>
  <c r="BC90" i="3"/>
  <c r="BD90" i="3"/>
  <c r="BB91" i="3"/>
  <c r="BC91" i="3"/>
  <c r="BD91" i="3"/>
  <c r="BB92" i="3"/>
  <c r="BC92" i="3"/>
  <c r="BD92" i="3"/>
  <c r="BB93" i="3"/>
  <c r="BC93" i="3"/>
  <c r="BD93" i="3"/>
  <c r="BB94" i="3"/>
  <c r="BC94" i="3"/>
  <c r="BD94" i="3"/>
  <c r="BB95" i="3"/>
  <c r="BC95" i="3"/>
  <c r="BD95" i="3"/>
  <c r="BB96" i="3"/>
  <c r="BC96" i="3"/>
  <c r="BD96" i="3"/>
  <c r="BB97" i="3"/>
  <c r="BC97" i="3"/>
  <c r="BD97" i="3"/>
  <c r="BB98" i="3"/>
  <c r="BC98" i="3"/>
  <c r="BD98" i="3"/>
  <c r="BB99" i="3"/>
  <c r="BC99" i="3"/>
  <c r="BD99" i="3"/>
  <c r="BB100" i="3"/>
  <c r="BC100" i="3"/>
  <c r="BD100" i="3"/>
  <c r="BB101" i="3"/>
  <c r="BC101" i="3"/>
  <c r="BD101" i="3"/>
  <c r="BB102" i="3"/>
  <c r="BC102" i="3"/>
  <c r="BD102" i="3"/>
  <c r="BB103" i="3"/>
  <c r="BC103" i="3"/>
  <c r="BD103" i="3"/>
  <c r="BB104" i="3"/>
  <c r="BC104" i="3"/>
  <c r="BD104" i="3"/>
  <c r="BB105" i="3"/>
  <c r="BC105" i="3"/>
  <c r="BD105" i="3"/>
  <c r="BB106" i="3"/>
  <c r="BC106" i="3"/>
  <c r="BD106" i="3"/>
  <c r="BB107" i="3"/>
  <c r="BC107" i="3"/>
  <c r="BD107" i="3"/>
  <c r="BB108" i="3"/>
  <c r="BC108" i="3"/>
  <c r="BD108" i="3"/>
  <c r="BB109" i="3"/>
  <c r="BC109" i="3"/>
  <c r="BD109" i="3"/>
  <c r="BB110" i="3"/>
  <c r="BC110" i="3"/>
  <c r="BD110" i="3"/>
  <c r="BB111" i="3"/>
  <c r="BC111" i="3"/>
  <c r="BD111" i="3"/>
  <c r="BB112" i="3"/>
  <c r="BC112" i="3"/>
  <c r="BD112" i="3"/>
  <c r="BB113" i="3"/>
  <c r="BC113" i="3"/>
  <c r="BD113" i="3"/>
  <c r="BB114" i="3"/>
  <c r="BC114" i="3"/>
  <c r="BD114" i="3"/>
  <c r="BB115" i="3"/>
  <c r="BC115" i="3"/>
  <c r="BD115" i="3"/>
  <c r="BB116" i="3"/>
  <c r="BC116" i="3"/>
  <c r="BD116" i="3"/>
  <c r="BB117" i="3"/>
  <c r="BC117" i="3"/>
  <c r="BD117" i="3"/>
  <c r="BB118" i="3"/>
  <c r="BC118" i="3"/>
  <c r="BD118" i="3"/>
  <c r="BB119" i="3"/>
  <c r="BC119" i="3"/>
  <c r="BD119" i="3"/>
  <c r="BB120" i="3"/>
  <c r="BC120" i="3"/>
  <c r="BD120" i="3"/>
  <c r="BB121" i="3"/>
  <c r="BC121" i="3"/>
  <c r="BD121" i="3"/>
  <c r="BB122" i="3"/>
  <c r="BC122" i="3"/>
  <c r="BD122" i="3"/>
  <c r="BB123" i="3"/>
  <c r="BC123" i="3"/>
  <c r="BD123" i="3"/>
  <c r="BB124" i="3"/>
  <c r="BC124" i="3"/>
  <c r="BD124" i="3"/>
  <c r="BB125" i="3"/>
  <c r="BC125" i="3"/>
  <c r="BD125" i="3"/>
  <c r="BB126" i="3"/>
  <c r="BC126" i="3"/>
  <c r="BD126" i="3"/>
  <c r="BB127" i="3"/>
  <c r="BC127" i="3"/>
  <c r="BD127" i="3"/>
  <c r="BB128" i="3"/>
  <c r="BC128" i="3"/>
  <c r="BD128" i="3"/>
  <c r="BB129" i="3"/>
  <c r="BC129" i="3"/>
  <c r="BD129" i="3"/>
  <c r="BB130" i="3"/>
  <c r="BC130" i="3"/>
  <c r="BD130" i="3"/>
  <c r="BB131" i="3"/>
  <c r="BC131" i="3"/>
  <c r="BD131" i="3"/>
  <c r="BB132" i="3"/>
  <c r="BC132" i="3"/>
  <c r="BD132" i="3"/>
  <c r="BB133" i="3"/>
  <c r="BC133" i="3"/>
  <c r="BD133" i="3"/>
  <c r="BB134" i="3"/>
  <c r="BC134" i="3"/>
  <c r="BD134" i="3"/>
  <c r="BB135" i="3"/>
  <c r="BC135" i="3"/>
  <c r="BD135" i="3"/>
  <c r="BB136" i="3"/>
  <c r="BC136" i="3"/>
  <c r="BD136" i="3"/>
  <c r="BB137" i="3"/>
  <c r="BC137" i="3"/>
  <c r="BD137" i="3"/>
  <c r="BB138" i="3"/>
  <c r="BC138" i="3"/>
  <c r="BD138" i="3"/>
  <c r="BB139" i="3"/>
  <c r="BC139" i="3"/>
  <c r="BD139" i="3"/>
  <c r="BB140" i="3"/>
  <c r="BC140" i="3"/>
  <c r="BD140" i="3"/>
  <c r="BB141" i="3"/>
  <c r="BC141" i="3"/>
  <c r="BD141" i="3"/>
  <c r="BB142" i="3"/>
  <c r="BC142" i="3"/>
  <c r="BD142" i="3"/>
  <c r="BB143" i="3"/>
  <c r="BC143" i="3"/>
  <c r="BD143" i="3"/>
  <c r="BB144" i="3"/>
  <c r="BC144" i="3"/>
  <c r="BD144" i="3"/>
  <c r="BB145" i="3"/>
  <c r="BC145" i="3"/>
  <c r="BD145" i="3"/>
  <c r="BB146" i="3"/>
  <c r="BC146" i="3"/>
  <c r="BD146" i="3"/>
  <c r="BB147" i="3"/>
  <c r="BC147" i="3"/>
  <c r="BD147" i="3"/>
  <c r="BB148" i="3"/>
  <c r="BC148" i="3"/>
  <c r="BD148" i="3"/>
  <c r="BB149" i="3"/>
  <c r="BC149" i="3"/>
  <c r="BD149" i="3"/>
  <c r="BB150" i="3"/>
  <c r="BC150" i="3"/>
  <c r="BD150" i="3"/>
  <c r="BB151" i="3"/>
  <c r="BC151" i="3"/>
  <c r="BD151" i="3"/>
  <c r="BB152" i="3"/>
  <c r="BC152" i="3"/>
  <c r="BD152" i="3"/>
  <c r="BB153" i="3"/>
  <c r="BC153" i="3"/>
  <c r="BD153" i="3"/>
  <c r="BB154" i="3"/>
  <c r="BC154" i="3"/>
  <c r="BD154" i="3"/>
  <c r="BB155" i="3"/>
  <c r="BC155" i="3"/>
  <c r="BD155" i="3"/>
  <c r="BB156" i="3"/>
  <c r="BC156" i="3"/>
  <c r="BD156" i="3"/>
  <c r="BB157" i="3"/>
  <c r="BC157" i="3"/>
  <c r="BD157" i="3"/>
  <c r="BB158" i="3"/>
  <c r="BC158" i="3"/>
  <c r="BD158" i="3"/>
  <c r="BB159" i="3"/>
  <c r="BC159" i="3"/>
  <c r="BD159" i="3"/>
  <c r="BB160" i="3"/>
  <c r="BC160" i="3"/>
  <c r="BD160" i="3"/>
  <c r="BB161" i="3"/>
  <c r="BC161" i="3"/>
  <c r="BD161" i="3"/>
  <c r="BB162" i="3"/>
  <c r="BC162" i="3"/>
  <c r="BD162" i="3"/>
  <c r="BB163" i="3"/>
  <c r="BC163" i="3"/>
  <c r="BD163" i="3"/>
  <c r="BB164" i="3"/>
  <c r="BC164" i="3"/>
  <c r="BD164" i="3"/>
  <c r="BB165" i="3"/>
  <c r="BC165" i="3"/>
  <c r="BD165" i="3"/>
  <c r="BB166" i="3"/>
  <c r="BC166" i="3"/>
  <c r="BD166" i="3"/>
  <c r="BB167" i="3"/>
  <c r="BC167" i="3"/>
  <c r="BD167" i="3"/>
  <c r="BB168" i="3"/>
  <c r="BC168" i="3"/>
  <c r="BD168" i="3"/>
  <c r="BB169" i="3"/>
  <c r="BC169" i="3"/>
  <c r="BD169" i="3"/>
  <c r="BB170" i="3"/>
  <c r="BC170" i="3"/>
  <c r="BD170" i="3"/>
  <c r="BB171" i="3"/>
  <c r="BC171" i="3"/>
  <c r="BD171" i="3"/>
  <c r="BB172" i="3"/>
  <c r="BC172" i="3"/>
  <c r="BD172" i="3"/>
  <c r="BB173" i="3"/>
  <c r="BC173" i="3"/>
  <c r="BD173" i="3"/>
  <c r="BB174" i="3"/>
  <c r="BC174" i="3"/>
  <c r="BD174" i="3"/>
  <c r="BB175" i="3"/>
  <c r="BC175" i="3"/>
  <c r="BD175" i="3"/>
  <c r="BB176" i="3"/>
  <c r="BC176" i="3"/>
  <c r="BD176" i="3"/>
  <c r="BB177" i="3"/>
  <c r="BC177" i="3"/>
  <c r="BD177" i="3"/>
  <c r="BB178" i="3"/>
  <c r="BC178" i="3"/>
  <c r="BD178" i="3"/>
  <c r="BB179" i="3"/>
  <c r="BC179" i="3"/>
  <c r="BD179" i="3"/>
  <c r="BB180" i="3"/>
  <c r="BC180" i="3"/>
  <c r="BD180" i="3"/>
  <c r="BB181" i="3"/>
  <c r="BC181" i="3"/>
  <c r="BD181" i="3"/>
  <c r="BB182" i="3"/>
  <c r="BC182" i="3"/>
  <c r="BD182" i="3"/>
  <c r="BB183" i="3"/>
  <c r="BC183" i="3"/>
  <c r="BD183" i="3"/>
  <c r="BB184" i="3"/>
  <c r="BC184" i="3"/>
  <c r="BD184" i="3"/>
  <c r="BB185" i="3"/>
  <c r="BC185" i="3"/>
  <c r="BD185" i="3"/>
  <c r="BB186" i="3"/>
  <c r="BC186" i="3"/>
  <c r="BD186" i="3"/>
  <c r="BB187" i="3"/>
  <c r="BC187" i="3"/>
  <c r="BD187" i="3"/>
  <c r="BB188" i="3"/>
  <c r="BC188" i="3"/>
  <c r="BD188" i="3"/>
  <c r="BB189" i="3"/>
  <c r="BC189" i="3"/>
  <c r="BD189" i="3"/>
  <c r="BB190" i="3"/>
  <c r="BC190" i="3"/>
  <c r="BD190" i="3"/>
  <c r="BB191" i="3"/>
  <c r="BC191" i="3"/>
  <c r="BD191" i="3"/>
  <c r="BB192" i="3"/>
  <c r="BC192" i="3"/>
  <c r="BD192" i="3"/>
  <c r="AT5" i="3"/>
  <c r="AU5" i="3"/>
  <c r="AV5" i="3"/>
  <c r="AT8" i="3"/>
  <c r="AU8" i="3"/>
  <c r="AV8" i="3"/>
  <c r="AT10" i="3"/>
  <c r="AU10" i="3"/>
  <c r="AV10" i="3"/>
  <c r="AT12" i="3"/>
  <c r="AU12" i="3"/>
  <c r="AV12" i="3"/>
  <c r="AT14" i="3"/>
  <c r="AU14" i="3"/>
  <c r="AV14" i="3"/>
  <c r="AT15" i="3"/>
  <c r="AU15" i="3"/>
  <c r="AV15" i="3"/>
  <c r="AT16" i="3"/>
  <c r="AU16" i="3"/>
  <c r="AV16" i="3"/>
  <c r="AT17" i="3"/>
  <c r="AU17" i="3"/>
  <c r="AV17" i="3"/>
  <c r="AT18" i="3"/>
  <c r="AU18" i="3"/>
  <c r="AV18" i="3"/>
  <c r="AT19" i="3"/>
  <c r="AU19" i="3"/>
  <c r="AV19" i="3"/>
  <c r="AT20" i="3"/>
  <c r="AU20" i="3"/>
  <c r="AV20" i="3"/>
  <c r="AT21" i="3"/>
  <c r="AU21" i="3"/>
  <c r="AV21" i="3"/>
  <c r="AT22" i="3"/>
  <c r="AU22" i="3"/>
  <c r="AV22" i="3"/>
  <c r="AT23" i="3"/>
  <c r="AU23" i="3"/>
  <c r="AV23" i="3"/>
  <c r="AT24" i="3"/>
  <c r="AU24" i="3"/>
  <c r="AV24" i="3"/>
  <c r="AT25" i="3"/>
  <c r="AU25" i="3"/>
  <c r="AV25" i="3"/>
  <c r="AT26" i="3"/>
  <c r="AU26" i="3"/>
  <c r="AV26" i="3"/>
  <c r="AT27" i="3"/>
  <c r="AU27" i="3"/>
  <c r="AV27" i="3"/>
  <c r="AT28" i="3"/>
  <c r="AU28" i="3"/>
  <c r="AV28" i="3"/>
  <c r="AT29" i="3"/>
  <c r="AU29" i="3"/>
  <c r="AV29" i="3"/>
  <c r="AT30" i="3"/>
  <c r="AU30" i="3"/>
  <c r="AV30" i="3"/>
  <c r="AT31" i="3"/>
  <c r="AU31" i="3"/>
  <c r="AV31" i="3"/>
  <c r="AT32" i="3"/>
  <c r="AU32" i="3"/>
  <c r="AV32" i="3"/>
  <c r="AT33" i="3"/>
  <c r="AU33" i="3"/>
  <c r="AV33" i="3"/>
  <c r="AT34" i="3"/>
  <c r="AU34" i="3"/>
  <c r="AV34" i="3"/>
  <c r="AT35" i="3"/>
  <c r="AU35" i="3"/>
  <c r="AV35" i="3"/>
  <c r="AT36" i="3"/>
  <c r="AU36" i="3"/>
  <c r="AV36" i="3"/>
  <c r="AT37" i="3"/>
  <c r="AU37" i="3"/>
  <c r="AV37" i="3"/>
  <c r="AT38" i="3"/>
  <c r="AU38" i="3"/>
  <c r="AV38" i="3"/>
  <c r="AT39" i="3"/>
  <c r="AU39" i="3"/>
  <c r="AV39" i="3"/>
  <c r="AT40" i="3"/>
  <c r="AU40" i="3"/>
  <c r="AV40" i="3"/>
  <c r="AT41" i="3"/>
  <c r="AU41" i="3"/>
  <c r="AV41" i="3"/>
  <c r="AT42" i="3"/>
  <c r="AU42" i="3"/>
  <c r="AV42" i="3"/>
  <c r="AT43" i="3"/>
  <c r="AU43" i="3"/>
  <c r="AV43" i="3"/>
  <c r="AT44" i="3"/>
  <c r="AU44" i="3"/>
  <c r="AV44" i="3"/>
  <c r="AT45" i="3"/>
  <c r="AU45" i="3"/>
  <c r="AV45" i="3"/>
  <c r="AT46" i="3"/>
  <c r="AU46" i="3"/>
  <c r="AV46" i="3"/>
  <c r="AT47" i="3"/>
  <c r="AU47" i="3"/>
  <c r="AV47" i="3"/>
  <c r="AT48" i="3"/>
  <c r="AU48" i="3"/>
  <c r="AV48" i="3"/>
  <c r="AT49" i="3"/>
  <c r="AU49" i="3"/>
  <c r="AV49" i="3"/>
  <c r="AT50" i="3"/>
  <c r="AU50" i="3"/>
  <c r="AV50" i="3"/>
  <c r="AT51" i="3"/>
  <c r="AU51" i="3"/>
  <c r="AV51" i="3"/>
  <c r="AT52" i="3"/>
  <c r="AU52" i="3"/>
  <c r="AV52" i="3"/>
  <c r="AT53" i="3"/>
  <c r="AU53" i="3"/>
  <c r="AV53" i="3"/>
  <c r="AT54" i="3"/>
  <c r="AU54" i="3"/>
  <c r="AV54" i="3"/>
  <c r="AT55" i="3"/>
  <c r="AU55" i="3"/>
  <c r="AV55" i="3"/>
  <c r="AT56" i="3"/>
  <c r="AU56" i="3"/>
  <c r="AV56" i="3"/>
  <c r="AT57" i="3"/>
  <c r="AU57" i="3"/>
  <c r="AV57" i="3"/>
  <c r="AT58" i="3"/>
  <c r="AU58" i="3"/>
  <c r="AV58" i="3"/>
  <c r="AT59" i="3"/>
  <c r="AU59" i="3"/>
  <c r="AV59" i="3"/>
  <c r="AT60" i="3"/>
  <c r="AU60" i="3"/>
  <c r="AV60" i="3"/>
  <c r="AT61" i="3"/>
  <c r="AU61" i="3"/>
  <c r="AV61" i="3"/>
  <c r="AT62" i="3"/>
  <c r="AU62" i="3"/>
  <c r="AV62" i="3"/>
  <c r="AT63" i="3"/>
  <c r="AU63" i="3"/>
  <c r="AV63" i="3"/>
  <c r="AT64" i="3"/>
  <c r="AU64" i="3"/>
  <c r="AV64" i="3"/>
  <c r="AT65" i="3"/>
  <c r="AU65" i="3"/>
  <c r="AV65" i="3"/>
  <c r="AT66" i="3"/>
  <c r="AU66" i="3"/>
  <c r="AV66" i="3"/>
  <c r="AT67" i="3"/>
  <c r="AU67" i="3"/>
  <c r="AV67" i="3"/>
  <c r="AT68" i="3"/>
  <c r="AU68" i="3"/>
  <c r="AV68" i="3"/>
  <c r="AT69" i="3"/>
  <c r="AU69" i="3"/>
  <c r="AV69" i="3"/>
  <c r="AT70" i="3"/>
  <c r="AU70" i="3"/>
  <c r="AV70" i="3"/>
  <c r="AT71" i="3"/>
  <c r="AU71" i="3"/>
  <c r="AV71" i="3"/>
  <c r="AT72" i="3"/>
  <c r="AU72" i="3"/>
  <c r="AV72" i="3"/>
  <c r="AT73" i="3"/>
  <c r="AU73" i="3"/>
  <c r="AV73" i="3"/>
  <c r="AT74" i="3"/>
  <c r="AU74" i="3"/>
  <c r="AV74" i="3"/>
  <c r="AT75" i="3"/>
  <c r="AU75" i="3"/>
  <c r="AV75" i="3"/>
  <c r="AT76" i="3"/>
  <c r="AU76" i="3"/>
  <c r="AV76" i="3"/>
  <c r="AT77" i="3"/>
  <c r="AU77" i="3"/>
  <c r="AV77" i="3"/>
  <c r="AT78" i="3"/>
  <c r="AU78" i="3"/>
  <c r="AV78" i="3"/>
  <c r="AT79" i="3"/>
  <c r="AU79" i="3"/>
  <c r="AV79" i="3"/>
  <c r="AT80" i="3"/>
  <c r="AU80" i="3"/>
  <c r="AV80" i="3"/>
  <c r="AT81" i="3"/>
  <c r="AU81" i="3"/>
  <c r="AV81" i="3"/>
  <c r="AT82" i="3"/>
  <c r="AU82" i="3"/>
  <c r="AV82" i="3"/>
  <c r="AT83" i="3"/>
  <c r="AU83" i="3"/>
  <c r="AV83" i="3"/>
  <c r="AT84" i="3"/>
  <c r="AU84" i="3"/>
  <c r="AV84" i="3"/>
  <c r="AT85" i="3"/>
  <c r="AU85" i="3"/>
  <c r="AV85" i="3"/>
  <c r="AT86" i="3"/>
  <c r="AU86" i="3"/>
  <c r="AV86" i="3"/>
  <c r="AT87" i="3"/>
  <c r="AU87" i="3"/>
  <c r="AV87" i="3"/>
  <c r="AT88" i="3"/>
  <c r="AU88" i="3"/>
  <c r="AV88" i="3"/>
  <c r="AT89" i="3"/>
  <c r="AU89" i="3"/>
  <c r="AV89" i="3"/>
  <c r="AT90" i="3"/>
  <c r="AU90" i="3"/>
  <c r="AV90" i="3"/>
  <c r="AT91" i="3"/>
  <c r="AU91" i="3"/>
  <c r="AV91" i="3"/>
  <c r="AT92" i="3"/>
  <c r="AU92" i="3"/>
  <c r="AV92" i="3"/>
  <c r="AT93" i="3"/>
  <c r="AU93" i="3"/>
  <c r="AV93" i="3"/>
  <c r="AT94" i="3"/>
  <c r="AU94" i="3"/>
  <c r="AV94" i="3"/>
  <c r="AT95" i="3"/>
  <c r="AU95" i="3"/>
  <c r="AV95" i="3"/>
  <c r="AT96" i="3"/>
  <c r="AU96" i="3"/>
  <c r="AV96" i="3"/>
  <c r="AT97" i="3"/>
  <c r="AU97" i="3"/>
  <c r="AV97" i="3"/>
  <c r="AT98" i="3"/>
  <c r="AU98" i="3"/>
  <c r="AV98" i="3"/>
  <c r="AT99" i="3"/>
  <c r="AU99" i="3"/>
  <c r="AV99" i="3"/>
  <c r="AT100" i="3"/>
  <c r="AU100" i="3"/>
  <c r="AV100" i="3"/>
  <c r="AT101" i="3"/>
  <c r="AU101" i="3"/>
  <c r="AV101" i="3"/>
  <c r="AT102" i="3"/>
  <c r="AU102" i="3"/>
  <c r="AV102" i="3"/>
  <c r="AT103" i="3"/>
  <c r="AU103" i="3"/>
  <c r="AV103" i="3"/>
  <c r="AT104" i="3"/>
  <c r="AU104" i="3"/>
  <c r="AV104" i="3"/>
  <c r="AT105" i="3"/>
  <c r="AU105" i="3"/>
  <c r="AV105" i="3"/>
  <c r="AT106" i="3"/>
  <c r="AU106" i="3"/>
  <c r="AV106" i="3"/>
  <c r="AT107" i="3"/>
  <c r="AU107" i="3"/>
  <c r="AV107" i="3"/>
  <c r="AT108" i="3"/>
  <c r="AU108" i="3"/>
  <c r="AV108" i="3"/>
  <c r="AT109" i="3"/>
  <c r="AU109" i="3"/>
  <c r="AV109" i="3"/>
  <c r="AT110" i="3"/>
  <c r="AU110" i="3"/>
  <c r="AV110" i="3"/>
  <c r="AT111" i="3"/>
  <c r="AU111" i="3"/>
  <c r="AV111" i="3"/>
  <c r="AT112" i="3"/>
  <c r="AU112" i="3"/>
  <c r="AV112" i="3"/>
  <c r="AT113" i="3"/>
  <c r="AU113" i="3"/>
  <c r="AV113" i="3"/>
  <c r="AT114" i="3"/>
  <c r="AU114" i="3"/>
  <c r="AV114" i="3"/>
  <c r="AT115" i="3"/>
  <c r="AU115" i="3"/>
  <c r="AV115" i="3"/>
  <c r="AT116" i="3"/>
  <c r="AU116" i="3"/>
  <c r="AV116" i="3"/>
  <c r="AT117" i="3"/>
  <c r="AU117" i="3"/>
  <c r="AV117" i="3"/>
  <c r="AT118" i="3"/>
  <c r="AU118" i="3"/>
  <c r="AV118" i="3"/>
  <c r="AT119" i="3"/>
  <c r="AU119" i="3"/>
  <c r="AV119" i="3"/>
  <c r="AT120" i="3"/>
  <c r="AU120" i="3"/>
  <c r="AV120" i="3"/>
  <c r="AT121" i="3"/>
  <c r="AU121" i="3"/>
  <c r="AV121" i="3"/>
  <c r="AT122" i="3"/>
  <c r="AU122" i="3"/>
  <c r="AV122" i="3"/>
  <c r="AT123" i="3"/>
  <c r="AU123" i="3"/>
  <c r="AV123" i="3"/>
  <c r="AT124" i="3"/>
  <c r="AU124" i="3"/>
  <c r="AV124" i="3"/>
  <c r="AT125" i="3"/>
  <c r="AU125" i="3"/>
  <c r="AV125" i="3"/>
  <c r="AT126" i="3"/>
  <c r="AU126" i="3"/>
  <c r="AV126" i="3"/>
  <c r="AT127" i="3"/>
  <c r="AU127" i="3"/>
  <c r="AV127" i="3"/>
  <c r="AT128" i="3"/>
  <c r="AU128" i="3"/>
  <c r="AV128" i="3"/>
  <c r="AT129" i="3"/>
  <c r="AU129" i="3"/>
  <c r="AV129" i="3"/>
  <c r="AT130" i="3"/>
  <c r="AU130" i="3"/>
  <c r="AV130" i="3"/>
  <c r="AT131" i="3"/>
  <c r="AU131" i="3"/>
  <c r="AV131" i="3"/>
  <c r="AT132" i="3"/>
  <c r="AU132" i="3"/>
  <c r="AV132" i="3"/>
  <c r="AT133" i="3"/>
  <c r="AU133" i="3"/>
  <c r="AV133" i="3"/>
  <c r="AT134" i="3"/>
  <c r="AU134" i="3"/>
  <c r="AV134" i="3"/>
  <c r="AT135" i="3"/>
  <c r="AU135" i="3"/>
  <c r="AV135" i="3"/>
  <c r="AT136" i="3"/>
  <c r="AU136" i="3"/>
  <c r="AV136" i="3"/>
  <c r="AT137" i="3"/>
  <c r="AU137" i="3"/>
  <c r="AV137" i="3"/>
  <c r="AT138" i="3"/>
  <c r="AU138" i="3"/>
  <c r="AV138" i="3"/>
  <c r="AT139" i="3"/>
  <c r="AU139" i="3"/>
  <c r="AV139" i="3"/>
  <c r="AT140" i="3"/>
  <c r="AU140" i="3"/>
  <c r="AV140" i="3"/>
  <c r="AT141" i="3"/>
  <c r="AU141" i="3"/>
  <c r="AV141" i="3"/>
  <c r="AT142" i="3"/>
  <c r="AU142" i="3"/>
  <c r="AV142" i="3"/>
  <c r="AT143" i="3"/>
  <c r="AU143" i="3"/>
  <c r="AV143" i="3"/>
  <c r="AT144" i="3"/>
  <c r="AU144" i="3"/>
  <c r="AV144" i="3"/>
  <c r="AT145" i="3"/>
  <c r="AU145" i="3"/>
  <c r="AV145" i="3"/>
  <c r="AT146" i="3"/>
  <c r="AU146" i="3"/>
  <c r="AV146" i="3"/>
  <c r="AT147" i="3"/>
  <c r="AU147" i="3"/>
  <c r="AV147" i="3"/>
  <c r="AT148" i="3"/>
  <c r="AU148" i="3"/>
  <c r="AV148" i="3"/>
  <c r="AT149" i="3"/>
  <c r="AU149" i="3"/>
  <c r="AV149" i="3"/>
  <c r="AT150" i="3"/>
  <c r="AU150" i="3"/>
  <c r="AV150" i="3"/>
  <c r="AT151" i="3"/>
  <c r="AU151" i="3"/>
  <c r="AV151" i="3"/>
  <c r="AT152" i="3"/>
  <c r="AU152" i="3"/>
  <c r="AV152" i="3"/>
  <c r="AT153" i="3"/>
  <c r="AU153" i="3"/>
  <c r="AV153" i="3"/>
  <c r="AT154" i="3"/>
  <c r="AU154" i="3"/>
  <c r="AV154" i="3"/>
  <c r="AT155" i="3"/>
  <c r="AU155" i="3"/>
  <c r="AV155" i="3"/>
  <c r="AT156" i="3"/>
  <c r="AU156" i="3"/>
  <c r="AV156" i="3"/>
  <c r="AT157" i="3"/>
  <c r="AU157" i="3"/>
  <c r="AV157" i="3"/>
  <c r="AT158" i="3"/>
  <c r="AU158" i="3"/>
  <c r="AV158" i="3"/>
  <c r="AT159" i="3"/>
  <c r="AU159" i="3"/>
  <c r="AV159" i="3"/>
  <c r="AT160" i="3"/>
  <c r="AU160" i="3"/>
  <c r="AV160" i="3"/>
  <c r="AT161" i="3"/>
  <c r="AU161" i="3"/>
  <c r="AV161" i="3"/>
  <c r="AT162" i="3"/>
  <c r="AU162" i="3"/>
  <c r="AV162" i="3"/>
  <c r="AT163" i="3"/>
  <c r="AU163" i="3"/>
  <c r="AV163" i="3"/>
  <c r="AT164" i="3"/>
  <c r="AU164" i="3"/>
  <c r="AV164" i="3"/>
  <c r="AT165" i="3"/>
  <c r="AU165" i="3"/>
  <c r="AV165" i="3"/>
  <c r="AT166" i="3"/>
  <c r="AU166" i="3"/>
  <c r="AV166" i="3"/>
  <c r="AT167" i="3"/>
  <c r="AU167" i="3"/>
  <c r="AV167" i="3"/>
  <c r="AT168" i="3"/>
  <c r="AU168" i="3"/>
  <c r="AV168" i="3"/>
  <c r="AT169" i="3"/>
  <c r="AU169" i="3"/>
  <c r="AV169" i="3"/>
  <c r="AT170" i="3"/>
  <c r="AU170" i="3"/>
  <c r="AV170" i="3"/>
  <c r="AT171" i="3"/>
  <c r="AU171" i="3"/>
  <c r="AV171" i="3"/>
  <c r="AT172" i="3"/>
  <c r="AU172" i="3"/>
  <c r="AV172" i="3"/>
  <c r="AT173" i="3"/>
  <c r="AU173" i="3"/>
  <c r="AV173" i="3"/>
  <c r="AT174" i="3"/>
  <c r="AU174" i="3"/>
  <c r="AV174" i="3"/>
  <c r="AT175" i="3"/>
  <c r="AU175" i="3"/>
  <c r="AV175" i="3"/>
  <c r="AT176" i="3"/>
  <c r="AU176" i="3"/>
  <c r="AV176" i="3"/>
  <c r="AT177" i="3"/>
  <c r="AU177" i="3"/>
  <c r="AV177" i="3"/>
  <c r="AT178" i="3"/>
  <c r="AU178" i="3"/>
  <c r="AV178" i="3"/>
  <c r="AT179" i="3"/>
  <c r="AU179" i="3"/>
  <c r="AV179" i="3"/>
  <c r="AT180" i="3"/>
  <c r="AU180" i="3"/>
  <c r="AV180" i="3"/>
  <c r="AT181" i="3"/>
  <c r="AU181" i="3"/>
  <c r="AV181" i="3"/>
  <c r="AT182" i="3"/>
  <c r="AU182" i="3"/>
  <c r="AV182" i="3"/>
  <c r="AT183" i="3"/>
  <c r="AU183" i="3"/>
  <c r="AV183" i="3"/>
  <c r="AT184" i="3"/>
  <c r="AU184" i="3"/>
  <c r="AV184" i="3"/>
  <c r="AT185" i="3"/>
  <c r="AU185" i="3"/>
  <c r="AV185" i="3"/>
  <c r="AT186" i="3"/>
  <c r="AU186" i="3"/>
  <c r="AV186" i="3"/>
  <c r="AT187" i="3"/>
  <c r="AU187" i="3"/>
  <c r="AV187" i="3"/>
  <c r="AT188" i="3"/>
  <c r="AU188" i="3"/>
  <c r="AV188" i="3"/>
  <c r="AT189" i="3"/>
  <c r="AU189" i="3"/>
  <c r="AV189" i="3"/>
  <c r="AT190" i="3"/>
  <c r="AU190" i="3"/>
  <c r="AV190" i="3"/>
  <c r="AT191" i="3"/>
  <c r="AU191" i="3"/>
  <c r="AV191" i="3"/>
  <c r="AT192" i="3"/>
  <c r="AU192" i="3"/>
  <c r="AV192" i="3"/>
  <c r="AL5" i="3"/>
  <c r="AM5" i="3"/>
  <c r="AN5" i="3"/>
  <c r="AL8" i="3"/>
  <c r="AM8" i="3"/>
  <c r="AN8" i="3"/>
  <c r="AL10" i="3"/>
  <c r="AM10" i="3"/>
  <c r="AN10" i="3"/>
  <c r="AL12" i="3"/>
  <c r="AM12" i="3"/>
  <c r="AN12" i="3"/>
  <c r="AL14" i="3"/>
  <c r="AM14" i="3"/>
  <c r="AN14" i="3"/>
  <c r="AL15" i="3"/>
  <c r="AM15" i="3"/>
  <c r="AN15" i="3"/>
  <c r="AL16" i="3"/>
  <c r="AM16" i="3"/>
  <c r="AN16" i="3"/>
  <c r="AL17" i="3"/>
  <c r="AM17" i="3"/>
  <c r="AN17" i="3"/>
  <c r="AL18" i="3"/>
  <c r="AM18" i="3"/>
  <c r="AN18" i="3"/>
  <c r="AL19" i="3"/>
  <c r="AM19" i="3"/>
  <c r="AN19" i="3"/>
  <c r="AL20" i="3"/>
  <c r="AM20" i="3"/>
  <c r="AN20" i="3"/>
  <c r="AL21" i="3"/>
  <c r="AM21" i="3"/>
  <c r="AN21" i="3"/>
  <c r="AL22" i="3"/>
  <c r="AM22" i="3"/>
  <c r="AN22" i="3"/>
  <c r="AL23" i="3"/>
  <c r="AM23" i="3"/>
  <c r="AN23" i="3"/>
  <c r="AL24" i="3"/>
  <c r="AM24" i="3"/>
  <c r="AN24" i="3"/>
  <c r="AL25" i="3"/>
  <c r="AM25" i="3"/>
  <c r="AN25" i="3"/>
  <c r="AL26" i="3"/>
  <c r="AM26" i="3"/>
  <c r="AN26" i="3"/>
  <c r="AL27" i="3"/>
  <c r="AM27" i="3"/>
  <c r="AN27" i="3"/>
  <c r="AL28" i="3"/>
  <c r="AM28" i="3"/>
  <c r="AN28" i="3"/>
  <c r="AL29" i="3"/>
  <c r="AM29" i="3"/>
  <c r="AN29" i="3"/>
  <c r="AL30" i="3"/>
  <c r="AM30" i="3"/>
  <c r="AN30" i="3"/>
  <c r="AL31" i="3"/>
  <c r="AM31" i="3"/>
  <c r="AN31" i="3"/>
  <c r="AL32" i="3"/>
  <c r="AM32" i="3"/>
  <c r="AN32" i="3"/>
  <c r="AL33" i="3"/>
  <c r="AM33" i="3"/>
  <c r="AN33" i="3"/>
  <c r="AL34" i="3"/>
  <c r="AM34" i="3"/>
  <c r="AN34" i="3"/>
  <c r="AL35" i="3"/>
  <c r="AM35" i="3"/>
  <c r="AN35" i="3"/>
  <c r="AL36" i="3"/>
  <c r="AM36" i="3"/>
  <c r="AN36" i="3"/>
  <c r="AL37" i="3"/>
  <c r="AM37" i="3"/>
  <c r="AN37" i="3"/>
  <c r="AL38" i="3"/>
  <c r="AM38" i="3"/>
  <c r="AN38" i="3"/>
  <c r="AL39" i="3"/>
  <c r="AM39" i="3"/>
  <c r="AN39" i="3"/>
  <c r="AL40" i="3"/>
  <c r="AM40" i="3"/>
  <c r="AN40" i="3"/>
  <c r="AL41" i="3"/>
  <c r="AM41" i="3"/>
  <c r="AN41" i="3"/>
  <c r="AL42" i="3"/>
  <c r="AM42" i="3"/>
  <c r="AN42" i="3"/>
  <c r="AL43" i="3"/>
  <c r="AM43" i="3"/>
  <c r="AN43" i="3"/>
  <c r="AL44" i="3"/>
  <c r="AM44" i="3"/>
  <c r="AN44" i="3"/>
  <c r="AL45" i="3"/>
  <c r="AM45" i="3"/>
  <c r="AN45" i="3"/>
  <c r="AL46" i="3"/>
  <c r="AM46" i="3"/>
  <c r="AN46" i="3"/>
  <c r="AL47" i="3"/>
  <c r="AM47" i="3"/>
  <c r="AN47" i="3"/>
  <c r="AL48" i="3"/>
  <c r="AM48" i="3"/>
  <c r="AN48" i="3"/>
  <c r="AL49" i="3"/>
  <c r="AM49" i="3"/>
  <c r="AN49" i="3"/>
  <c r="AL50" i="3"/>
  <c r="AM50" i="3"/>
  <c r="AN50" i="3"/>
  <c r="AL51" i="3"/>
  <c r="AM51" i="3"/>
  <c r="AN51" i="3"/>
  <c r="AL52" i="3"/>
  <c r="AM52" i="3"/>
  <c r="AN52" i="3"/>
  <c r="AL53" i="3"/>
  <c r="AM53" i="3"/>
  <c r="AN53" i="3"/>
  <c r="AL54" i="3"/>
  <c r="AM54" i="3"/>
  <c r="AN54" i="3"/>
  <c r="AL55" i="3"/>
  <c r="AM55" i="3"/>
  <c r="AN55" i="3"/>
  <c r="AL56" i="3"/>
  <c r="AM56" i="3"/>
  <c r="AN56" i="3"/>
  <c r="AL57" i="3"/>
  <c r="AM57" i="3"/>
  <c r="AN57" i="3"/>
  <c r="AL58" i="3"/>
  <c r="AM58" i="3"/>
  <c r="AN58" i="3"/>
  <c r="AL59" i="3"/>
  <c r="AM59" i="3"/>
  <c r="AN59" i="3"/>
  <c r="AL60" i="3"/>
  <c r="AM60" i="3"/>
  <c r="AN60" i="3"/>
  <c r="AL61" i="3"/>
  <c r="AM61" i="3"/>
  <c r="AN61" i="3"/>
  <c r="AL62" i="3"/>
  <c r="AM62" i="3"/>
  <c r="AN62" i="3"/>
  <c r="AL63" i="3"/>
  <c r="AM63" i="3"/>
  <c r="AN63" i="3"/>
  <c r="AL64" i="3"/>
  <c r="AM64" i="3"/>
  <c r="AN64" i="3"/>
  <c r="AL65" i="3"/>
  <c r="AM65" i="3"/>
  <c r="AN65" i="3"/>
  <c r="AL66" i="3"/>
  <c r="AM66" i="3"/>
  <c r="AN66" i="3"/>
  <c r="AL67" i="3"/>
  <c r="AM67" i="3"/>
  <c r="AN67" i="3"/>
  <c r="AL68" i="3"/>
  <c r="AM68" i="3"/>
  <c r="AN68" i="3"/>
  <c r="AL69" i="3"/>
  <c r="AM69" i="3"/>
  <c r="AN69" i="3"/>
  <c r="AL70" i="3"/>
  <c r="AM70" i="3"/>
  <c r="AN70" i="3"/>
  <c r="AL71" i="3"/>
  <c r="AM71" i="3"/>
  <c r="AN71" i="3"/>
  <c r="AL72" i="3"/>
  <c r="AM72" i="3"/>
  <c r="AN72" i="3"/>
  <c r="AL73" i="3"/>
  <c r="AM73" i="3"/>
  <c r="AN73" i="3"/>
  <c r="AL74" i="3"/>
  <c r="AM74" i="3"/>
  <c r="AN74" i="3"/>
  <c r="AL75" i="3"/>
  <c r="AM75" i="3"/>
  <c r="AN75" i="3"/>
  <c r="AL76" i="3"/>
  <c r="AM76" i="3"/>
  <c r="AN76" i="3"/>
  <c r="AL77" i="3"/>
  <c r="AM77" i="3"/>
  <c r="AN77" i="3"/>
  <c r="AL78" i="3"/>
  <c r="AM78" i="3"/>
  <c r="AN78" i="3"/>
  <c r="AL79" i="3"/>
  <c r="AM79" i="3"/>
  <c r="AN79" i="3"/>
  <c r="AL80" i="3"/>
  <c r="AM80" i="3"/>
  <c r="AN80" i="3"/>
  <c r="AL81" i="3"/>
  <c r="AM81" i="3"/>
  <c r="AN81" i="3"/>
  <c r="AL82" i="3"/>
  <c r="AM82" i="3"/>
  <c r="AN82" i="3"/>
  <c r="AL83" i="3"/>
  <c r="AM83" i="3"/>
  <c r="AN83" i="3"/>
  <c r="AL84" i="3"/>
  <c r="AM84" i="3"/>
  <c r="AN84" i="3"/>
  <c r="AL85" i="3"/>
  <c r="AM85" i="3"/>
  <c r="AN85" i="3"/>
  <c r="AL86" i="3"/>
  <c r="AM86" i="3"/>
  <c r="AN86" i="3"/>
  <c r="AL87" i="3"/>
  <c r="AM87" i="3"/>
  <c r="AN87" i="3"/>
  <c r="AL88" i="3"/>
  <c r="AM88" i="3"/>
  <c r="AN88" i="3"/>
  <c r="AL89" i="3"/>
  <c r="AM89" i="3"/>
  <c r="AN89" i="3"/>
  <c r="AL90" i="3"/>
  <c r="AM90" i="3"/>
  <c r="AN90" i="3"/>
  <c r="AL91" i="3"/>
  <c r="AM91" i="3"/>
  <c r="AN91" i="3"/>
  <c r="AL92" i="3"/>
  <c r="AM92" i="3"/>
  <c r="AN92" i="3"/>
  <c r="AL93" i="3"/>
  <c r="AM93" i="3"/>
  <c r="AN93" i="3"/>
  <c r="AL94" i="3"/>
  <c r="AM94" i="3"/>
  <c r="AN94" i="3"/>
  <c r="AL95" i="3"/>
  <c r="AM95" i="3"/>
  <c r="AN95" i="3"/>
  <c r="AL96" i="3"/>
  <c r="AM96" i="3"/>
  <c r="AN96" i="3"/>
  <c r="AL97" i="3"/>
  <c r="AM97" i="3"/>
  <c r="AN97" i="3"/>
  <c r="AL98" i="3"/>
  <c r="AM98" i="3"/>
  <c r="AN98" i="3"/>
  <c r="AL99" i="3"/>
  <c r="AM99" i="3"/>
  <c r="AN99" i="3"/>
  <c r="AL100" i="3"/>
  <c r="AM100" i="3"/>
  <c r="AN100" i="3"/>
  <c r="AL101" i="3"/>
  <c r="AM101" i="3"/>
  <c r="AN101" i="3"/>
  <c r="AL102" i="3"/>
  <c r="AM102" i="3"/>
  <c r="AN102" i="3"/>
  <c r="AL103" i="3"/>
  <c r="AM103" i="3"/>
  <c r="AN103" i="3"/>
  <c r="AL104" i="3"/>
  <c r="AM104" i="3"/>
  <c r="AN104" i="3"/>
  <c r="AL105" i="3"/>
  <c r="AM105" i="3"/>
  <c r="AN105" i="3"/>
  <c r="AL106" i="3"/>
  <c r="AM106" i="3"/>
  <c r="AN106" i="3"/>
  <c r="AL107" i="3"/>
  <c r="AM107" i="3"/>
  <c r="AN107" i="3"/>
  <c r="AL108" i="3"/>
  <c r="AM108" i="3"/>
  <c r="AN108" i="3"/>
  <c r="AL109" i="3"/>
  <c r="AM109" i="3"/>
  <c r="AN109" i="3"/>
  <c r="AL110" i="3"/>
  <c r="AM110" i="3"/>
  <c r="AN110" i="3"/>
  <c r="AL111" i="3"/>
  <c r="AM111" i="3"/>
  <c r="AN111" i="3"/>
  <c r="AL112" i="3"/>
  <c r="AM112" i="3"/>
  <c r="AN112" i="3"/>
  <c r="AL113" i="3"/>
  <c r="AM113" i="3"/>
  <c r="AN113" i="3"/>
  <c r="AL114" i="3"/>
  <c r="AM114" i="3"/>
  <c r="AN114" i="3"/>
  <c r="AL115" i="3"/>
  <c r="AM115" i="3"/>
  <c r="AN115" i="3"/>
  <c r="AL116" i="3"/>
  <c r="AM116" i="3"/>
  <c r="AN116" i="3"/>
  <c r="AL117" i="3"/>
  <c r="AM117" i="3"/>
  <c r="AN117" i="3"/>
  <c r="AL118" i="3"/>
  <c r="AM118" i="3"/>
  <c r="AN118" i="3"/>
  <c r="AL119" i="3"/>
  <c r="AM119" i="3"/>
  <c r="AN119" i="3"/>
  <c r="AL120" i="3"/>
  <c r="AM120" i="3"/>
  <c r="AN120" i="3"/>
  <c r="AL121" i="3"/>
  <c r="AM121" i="3"/>
  <c r="AN121" i="3"/>
  <c r="AL122" i="3"/>
  <c r="AM122" i="3"/>
  <c r="AN122" i="3"/>
  <c r="AL123" i="3"/>
  <c r="AM123" i="3"/>
  <c r="AN123" i="3"/>
  <c r="AL124" i="3"/>
  <c r="AM124" i="3"/>
  <c r="AN124" i="3"/>
  <c r="AL125" i="3"/>
  <c r="AM125" i="3"/>
  <c r="AN125" i="3"/>
  <c r="AL126" i="3"/>
  <c r="AM126" i="3"/>
  <c r="AN126" i="3"/>
  <c r="AL127" i="3"/>
  <c r="AM127" i="3"/>
  <c r="AN127" i="3"/>
  <c r="AL128" i="3"/>
  <c r="AM128" i="3"/>
  <c r="AN128" i="3"/>
  <c r="AL129" i="3"/>
  <c r="AM129" i="3"/>
  <c r="AN129" i="3"/>
  <c r="AL130" i="3"/>
  <c r="AM130" i="3"/>
  <c r="AN130" i="3"/>
  <c r="AL131" i="3"/>
  <c r="AM131" i="3"/>
  <c r="AN131" i="3"/>
  <c r="AL132" i="3"/>
  <c r="AM132" i="3"/>
  <c r="AN132" i="3"/>
  <c r="AL133" i="3"/>
  <c r="AM133" i="3"/>
  <c r="AN133" i="3"/>
  <c r="AL134" i="3"/>
  <c r="AM134" i="3"/>
  <c r="AN134" i="3"/>
  <c r="AL135" i="3"/>
  <c r="AM135" i="3"/>
  <c r="AN135" i="3"/>
  <c r="AL136" i="3"/>
  <c r="AM136" i="3"/>
  <c r="AN136" i="3"/>
  <c r="AL137" i="3"/>
  <c r="AM137" i="3"/>
  <c r="AN137" i="3"/>
  <c r="AL138" i="3"/>
  <c r="AM138" i="3"/>
  <c r="AN138" i="3"/>
  <c r="AL139" i="3"/>
  <c r="AM139" i="3"/>
  <c r="AN139" i="3"/>
  <c r="AL140" i="3"/>
  <c r="AM140" i="3"/>
  <c r="AN140" i="3"/>
  <c r="AL141" i="3"/>
  <c r="AM141" i="3"/>
  <c r="AN141" i="3"/>
  <c r="AL142" i="3"/>
  <c r="AM142" i="3"/>
  <c r="AN142" i="3"/>
  <c r="AL143" i="3"/>
  <c r="AM143" i="3"/>
  <c r="AN143" i="3"/>
  <c r="AL144" i="3"/>
  <c r="AM144" i="3"/>
  <c r="AN144" i="3"/>
  <c r="AL145" i="3"/>
  <c r="AM145" i="3"/>
  <c r="AN145" i="3"/>
  <c r="AL146" i="3"/>
  <c r="AM146" i="3"/>
  <c r="AN146" i="3"/>
  <c r="AL147" i="3"/>
  <c r="AM147" i="3"/>
  <c r="AN147" i="3"/>
  <c r="AL148" i="3"/>
  <c r="AM148" i="3"/>
  <c r="AN148" i="3"/>
  <c r="AL149" i="3"/>
  <c r="AM149" i="3"/>
  <c r="AN149" i="3"/>
  <c r="AL150" i="3"/>
  <c r="AM150" i="3"/>
  <c r="AN150" i="3"/>
  <c r="AL151" i="3"/>
  <c r="AM151" i="3"/>
  <c r="AN151" i="3"/>
  <c r="AL152" i="3"/>
  <c r="AM152" i="3"/>
  <c r="AN152" i="3"/>
  <c r="AL153" i="3"/>
  <c r="AM153" i="3"/>
  <c r="AN153" i="3"/>
  <c r="AL154" i="3"/>
  <c r="AM154" i="3"/>
  <c r="AN154" i="3"/>
  <c r="AL155" i="3"/>
  <c r="AM155" i="3"/>
  <c r="AN155" i="3"/>
  <c r="AL156" i="3"/>
  <c r="AM156" i="3"/>
  <c r="AN156" i="3"/>
  <c r="AL157" i="3"/>
  <c r="AM157" i="3"/>
  <c r="AN157" i="3"/>
  <c r="AL158" i="3"/>
  <c r="AM158" i="3"/>
  <c r="AN158" i="3"/>
  <c r="AL159" i="3"/>
  <c r="AM159" i="3"/>
  <c r="AN159" i="3"/>
  <c r="AL160" i="3"/>
  <c r="AM160" i="3"/>
  <c r="AN160" i="3"/>
  <c r="AL161" i="3"/>
  <c r="AM161" i="3"/>
  <c r="AN161" i="3"/>
  <c r="AL162" i="3"/>
  <c r="AM162" i="3"/>
  <c r="AN162" i="3"/>
  <c r="AL163" i="3"/>
  <c r="AM163" i="3"/>
  <c r="AN163" i="3"/>
  <c r="AL164" i="3"/>
  <c r="AM164" i="3"/>
  <c r="AN164" i="3"/>
  <c r="AL165" i="3"/>
  <c r="AM165" i="3"/>
  <c r="AN165" i="3"/>
  <c r="AL166" i="3"/>
  <c r="AM166" i="3"/>
  <c r="AN166" i="3"/>
  <c r="AL167" i="3"/>
  <c r="AM167" i="3"/>
  <c r="AN167" i="3"/>
  <c r="AL168" i="3"/>
  <c r="AM168" i="3"/>
  <c r="AN168" i="3"/>
  <c r="AL169" i="3"/>
  <c r="AM169" i="3"/>
  <c r="AN169" i="3"/>
  <c r="AL170" i="3"/>
  <c r="AM170" i="3"/>
  <c r="AN170" i="3"/>
  <c r="AL171" i="3"/>
  <c r="AM171" i="3"/>
  <c r="AN171" i="3"/>
  <c r="AL172" i="3"/>
  <c r="AM172" i="3"/>
  <c r="AN172" i="3"/>
  <c r="AL173" i="3"/>
  <c r="AM173" i="3"/>
  <c r="AN173" i="3"/>
  <c r="AL174" i="3"/>
  <c r="AM174" i="3"/>
  <c r="AN174" i="3"/>
  <c r="AL175" i="3"/>
  <c r="AM175" i="3"/>
  <c r="AN175" i="3"/>
  <c r="AL176" i="3"/>
  <c r="AM176" i="3"/>
  <c r="AN176" i="3"/>
  <c r="AL177" i="3"/>
  <c r="AM177" i="3"/>
  <c r="AN177" i="3"/>
  <c r="AL178" i="3"/>
  <c r="AM178" i="3"/>
  <c r="AN178" i="3"/>
  <c r="AL179" i="3"/>
  <c r="AM179" i="3"/>
  <c r="AN179" i="3"/>
  <c r="AL180" i="3"/>
  <c r="AM180" i="3"/>
  <c r="AN180" i="3"/>
  <c r="AL181" i="3"/>
  <c r="AM181" i="3"/>
  <c r="AN181" i="3"/>
  <c r="AL182" i="3"/>
  <c r="AM182" i="3"/>
  <c r="AN182" i="3"/>
  <c r="AL183" i="3"/>
  <c r="AM183" i="3"/>
  <c r="AN183" i="3"/>
  <c r="AL184" i="3"/>
  <c r="AM184" i="3"/>
  <c r="AN184" i="3"/>
  <c r="AL185" i="3"/>
  <c r="AM185" i="3"/>
  <c r="AN185" i="3"/>
  <c r="AL186" i="3"/>
  <c r="AM186" i="3"/>
  <c r="AN186" i="3"/>
  <c r="AL187" i="3"/>
  <c r="AM187" i="3"/>
  <c r="AN187" i="3"/>
  <c r="AL188" i="3"/>
  <c r="AM188" i="3"/>
  <c r="AN188" i="3"/>
  <c r="AL189" i="3"/>
  <c r="AM189" i="3"/>
  <c r="AN189" i="3"/>
  <c r="AL190" i="3"/>
  <c r="AM190" i="3"/>
  <c r="AN190" i="3"/>
  <c r="AL191" i="3"/>
  <c r="AM191" i="3"/>
  <c r="AN191" i="3"/>
  <c r="AL192" i="3"/>
  <c r="AM192" i="3"/>
  <c r="AN192" i="3"/>
  <c r="AD5" i="3"/>
  <c r="AE5" i="3"/>
  <c r="AF5" i="3"/>
  <c r="AD8" i="3"/>
  <c r="AE8" i="3"/>
  <c r="AF8" i="3"/>
  <c r="AD10" i="3"/>
  <c r="AE10" i="3"/>
  <c r="AF10" i="3"/>
  <c r="AD12" i="3"/>
  <c r="AE12" i="3"/>
  <c r="AF12" i="3"/>
  <c r="AD14" i="3"/>
  <c r="AE14" i="3"/>
  <c r="AF14" i="3"/>
  <c r="AD15" i="3"/>
  <c r="AE15" i="3"/>
  <c r="AF15" i="3"/>
  <c r="AD16" i="3"/>
  <c r="AE16" i="3"/>
  <c r="AF16" i="3"/>
  <c r="AD17" i="3"/>
  <c r="AE17" i="3"/>
  <c r="AF17" i="3"/>
  <c r="AD18" i="3"/>
  <c r="AE18" i="3"/>
  <c r="AF18" i="3"/>
  <c r="AD19" i="3"/>
  <c r="AE19" i="3"/>
  <c r="AF19" i="3"/>
  <c r="AD20" i="3"/>
  <c r="AE20" i="3"/>
  <c r="AF20" i="3"/>
  <c r="AD21" i="3"/>
  <c r="AE21" i="3"/>
  <c r="AF21" i="3"/>
  <c r="AD22" i="3"/>
  <c r="AE22" i="3"/>
  <c r="AF22" i="3"/>
  <c r="AD23" i="3"/>
  <c r="AE23" i="3"/>
  <c r="AF23" i="3"/>
  <c r="AD24" i="3"/>
  <c r="AE24" i="3"/>
  <c r="AF24" i="3"/>
  <c r="AD25" i="3"/>
  <c r="AE25" i="3"/>
  <c r="AF25" i="3"/>
  <c r="AD26" i="3"/>
  <c r="AE26" i="3"/>
  <c r="AF26" i="3"/>
  <c r="AD27" i="3"/>
  <c r="AE27" i="3"/>
  <c r="AF27" i="3"/>
  <c r="AD28" i="3"/>
  <c r="AE28" i="3"/>
  <c r="AF28" i="3"/>
  <c r="AD29" i="3"/>
  <c r="AE29" i="3"/>
  <c r="AF29" i="3"/>
  <c r="AD30" i="3"/>
  <c r="AE30" i="3"/>
  <c r="AF30" i="3"/>
  <c r="AD31" i="3"/>
  <c r="AE31" i="3"/>
  <c r="AF31" i="3"/>
  <c r="AD32" i="3"/>
  <c r="AE32" i="3"/>
  <c r="AF32" i="3"/>
  <c r="AD33" i="3"/>
  <c r="AE33" i="3"/>
  <c r="AF33" i="3"/>
  <c r="AD34" i="3"/>
  <c r="AE34" i="3"/>
  <c r="AF34" i="3"/>
  <c r="AD35" i="3"/>
  <c r="AE35" i="3"/>
  <c r="AF35" i="3"/>
  <c r="AD36" i="3"/>
  <c r="AE36" i="3"/>
  <c r="AF36" i="3"/>
  <c r="AD37" i="3"/>
  <c r="AE37" i="3"/>
  <c r="AF37" i="3"/>
  <c r="AD38" i="3"/>
  <c r="AE38" i="3"/>
  <c r="AF38" i="3"/>
  <c r="AD39" i="3"/>
  <c r="AE39" i="3"/>
  <c r="AF39" i="3"/>
  <c r="AD40" i="3"/>
  <c r="AE40" i="3"/>
  <c r="AF40" i="3"/>
  <c r="AD41" i="3"/>
  <c r="AE41" i="3"/>
  <c r="AF41" i="3"/>
  <c r="AD42" i="3"/>
  <c r="AE42" i="3"/>
  <c r="AF42" i="3"/>
  <c r="AD43" i="3"/>
  <c r="AE43" i="3"/>
  <c r="AF43" i="3"/>
  <c r="AD44" i="3"/>
  <c r="AE44" i="3"/>
  <c r="AF44" i="3"/>
  <c r="AD45" i="3"/>
  <c r="AE45" i="3"/>
  <c r="AF45" i="3"/>
  <c r="AD46" i="3"/>
  <c r="AE46" i="3"/>
  <c r="AF46" i="3"/>
  <c r="AD47" i="3"/>
  <c r="AE47" i="3"/>
  <c r="AF47" i="3"/>
  <c r="AD48" i="3"/>
  <c r="AE48" i="3"/>
  <c r="AF48" i="3"/>
  <c r="AD49" i="3"/>
  <c r="AE49" i="3"/>
  <c r="AF49" i="3"/>
  <c r="AD50" i="3"/>
  <c r="AE50" i="3"/>
  <c r="AF50" i="3"/>
  <c r="AD51" i="3"/>
  <c r="AE51" i="3"/>
  <c r="AF51" i="3"/>
  <c r="AD52" i="3"/>
  <c r="AE52" i="3"/>
  <c r="AF52" i="3"/>
  <c r="AD53" i="3"/>
  <c r="AE53" i="3"/>
  <c r="AF53" i="3"/>
  <c r="AD54" i="3"/>
  <c r="AE54" i="3"/>
  <c r="AF54" i="3"/>
  <c r="AD55" i="3"/>
  <c r="AE55" i="3"/>
  <c r="AF55" i="3"/>
  <c r="AD56" i="3"/>
  <c r="AE56" i="3"/>
  <c r="AF56" i="3"/>
  <c r="AD57" i="3"/>
  <c r="AE57" i="3"/>
  <c r="AF57" i="3"/>
  <c r="AD58" i="3"/>
  <c r="AE58" i="3"/>
  <c r="AF58" i="3"/>
  <c r="AD59" i="3"/>
  <c r="AE59" i="3"/>
  <c r="AF59" i="3"/>
  <c r="AD60" i="3"/>
  <c r="AE60" i="3"/>
  <c r="AF60" i="3"/>
  <c r="AD61" i="3"/>
  <c r="AE61" i="3"/>
  <c r="AF61" i="3"/>
  <c r="AD62" i="3"/>
  <c r="AE62" i="3"/>
  <c r="AF62" i="3"/>
  <c r="AD63" i="3"/>
  <c r="AE63" i="3"/>
  <c r="AF63" i="3"/>
  <c r="AD64" i="3"/>
  <c r="AE64" i="3"/>
  <c r="AF64" i="3"/>
  <c r="AD65" i="3"/>
  <c r="AE65" i="3"/>
  <c r="AF65" i="3"/>
  <c r="AD66" i="3"/>
  <c r="AE66" i="3"/>
  <c r="AF66" i="3"/>
  <c r="AD67" i="3"/>
  <c r="AE67" i="3"/>
  <c r="AF67" i="3"/>
  <c r="AD68" i="3"/>
  <c r="AE68" i="3"/>
  <c r="AF68" i="3"/>
  <c r="AD69" i="3"/>
  <c r="AE69" i="3"/>
  <c r="AF69" i="3"/>
  <c r="AD70" i="3"/>
  <c r="AE70" i="3"/>
  <c r="AF70" i="3"/>
  <c r="AD71" i="3"/>
  <c r="AE71" i="3"/>
  <c r="AF71" i="3"/>
  <c r="AD72" i="3"/>
  <c r="AE72" i="3"/>
  <c r="AF72" i="3"/>
  <c r="AD73" i="3"/>
  <c r="AE73" i="3"/>
  <c r="AF73" i="3"/>
  <c r="AD74" i="3"/>
  <c r="AE74" i="3"/>
  <c r="AF74" i="3"/>
  <c r="AD75" i="3"/>
  <c r="AE75" i="3"/>
  <c r="AF75" i="3"/>
  <c r="AD76" i="3"/>
  <c r="AE76" i="3"/>
  <c r="AF76" i="3"/>
  <c r="AD77" i="3"/>
  <c r="AE77" i="3"/>
  <c r="AF77" i="3"/>
  <c r="AD78" i="3"/>
  <c r="AE78" i="3"/>
  <c r="AF78" i="3"/>
  <c r="AD79" i="3"/>
  <c r="AE79" i="3"/>
  <c r="AF79" i="3"/>
  <c r="AD80" i="3"/>
  <c r="AE80" i="3"/>
  <c r="AF80" i="3"/>
  <c r="AD81" i="3"/>
  <c r="AE81" i="3"/>
  <c r="AF81" i="3"/>
  <c r="AD82" i="3"/>
  <c r="AE82" i="3"/>
  <c r="AF82" i="3"/>
  <c r="AD83" i="3"/>
  <c r="AE83" i="3"/>
  <c r="AF83" i="3"/>
  <c r="AD84" i="3"/>
  <c r="AE84" i="3"/>
  <c r="AF84" i="3"/>
  <c r="AD85" i="3"/>
  <c r="AE85" i="3"/>
  <c r="AF85" i="3"/>
  <c r="AD86" i="3"/>
  <c r="AE86" i="3"/>
  <c r="AF86" i="3"/>
  <c r="AD87" i="3"/>
  <c r="AE87" i="3"/>
  <c r="AF87" i="3"/>
  <c r="AD88" i="3"/>
  <c r="AE88" i="3"/>
  <c r="AF88" i="3"/>
  <c r="AD89" i="3"/>
  <c r="AE89" i="3"/>
  <c r="AF89" i="3"/>
  <c r="AD90" i="3"/>
  <c r="AE90" i="3"/>
  <c r="AF90" i="3"/>
  <c r="AD91" i="3"/>
  <c r="AE91" i="3"/>
  <c r="AF91" i="3"/>
  <c r="AD92" i="3"/>
  <c r="AE92" i="3"/>
  <c r="AF92" i="3"/>
  <c r="AD93" i="3"/>
  <c r="AE93" i="3"/>
  <c r="AF93" i="3"/>
  <c r="AD94" i="3"/>
  <c r="AE94" i="3"/>
  <c r="AF94" i="3"/>
  <c r="AD95" i="3"/>
  <c r="AE95" i="3"/>
  <c r="AF95" i="3"/>
  <c r="AD96" i="3"/>
  <c r="AE96" i="3"/>
  <c r="AF96" i="3"/>
  <c r="AD97" i="3"/>
  <c r="AE97" i="3"/>
  <c r="AF97" i="3"/>
  <c r="AD98" i="3"/>
  <c r="AE98" i="3"/>
  <c r="AF98" i="3"/>
  <c r="AD99" i="3"/>
  <c r="AE99" i="3"/>
  <c r="AF99" i="3"/>
  <c r="AD100" i="3"/>
  <c r="AE100" i="3"/>
  <c r="AF100" i="3"/>
  <c r="AD101" i="3"/>
  <c r="AE101" i="3"/>
  <c r="AF101" i="3"/>
  <c r="AD102" i="3"/>
  <c r="AE102" i="3"/>
  <c r="AF102" i="3"/>
  <c r="AD103" i="3"/>
  <c r="AE103" i="3"/>
  <c r="AF103" i="3"/>
  <c r="AD104" i="3"/>
  <c r="AE104" i="3"/>
  <c r="AF104" i="3"/>
  <c r="AD105" i="3"/>
  <c r="AE105" i="3"/>
  <c r="AF105" i="3"/>
  <c r="AD106" i="3"/>
  <c r="AE106" i="3"/>
  <c r="AF106" i="3"/>
  <c r="AD107" i="3"/>
  <c r="AE107" i="3"/>
  <c r="AF107" i="3"/>
  <c r="AD108" i="3"/>
  <c r="AE108" i="3"/>
  <c r="AF108" i="3"/>
  <c r="AD109" i="3"/>
  <c r="AE109" i="3"/>
  <c r="AF109" i="3"/>
  <c r="AD110" i="3"/>
  <c r="AE110" i="3"/>
  <c r="AF110" i="3"/>
  <c r="AD111" i="3"/>
  <c r="AE111" i="3"/>
  <c r="AF111" i="3"/>
  <c r="AD112" i="3"/>
  <c r="AE112" i="3"/>
  <c r="AF112" i="3"/>
  <c r="AD113" i="3"/>
  <c r="AE113" i="3"/>
  <c r="AF113" i="3"/>
  <c r="AD114" i="3"/>
  <c r="AE114" i="3"/>
  <c r="AF114" i="3"/>
  <c r="AD115" i="3"/>
  <c r="AE115" i="3"/>
  <c r="AF115" i="3"/>
  <c r="AD116" i="3"/>
  <c r="AE116" i="3"/>
  <c r="AF116" i="3"/>
  <c r="AD117" i="3"/>
  <c r="AE117" i="3"/>
  <c r="AF117" i="3"/>
  <c r="AD118" i="3"/>
  <c r="AE118" i="3"/>
  <c r="AF118" i="3"/>
  <c r="AD119" i="3"/>
  <c r="AE119" i="3"/>
  <c r="AF119" i="3"/>
  <c r="AD120" i="3"/>
  <c r="AE120" i="3"/>
  <c r="AF120" i="3"/>
  <c r="AD121" i="3"/>
  <c r="AE121" i="3"/>
  <c r="AF121" i="3"/>
  <c r="AD122" i="3"/>
  <c r="AE122" i="3"/>
  <c r="AF122" i="3"/>
  <c r="AD123" i="3"/>
  <c r="AE123" i="3"/>
  <c r="AF123" i="3"/>
  <c r="AD124" i="3"/>
  <c r="AE124" i="3"/>
  <c r="AF124" i="3"/>
  <c r="AD125" i="3"/>
  <c r="AE125" i="3"/>
  <c r="AF125" i="3"/>
  <c r="AD126" i="3"/>
  <c r="AE126" i="3"/>
  <c r="AF126" i="3"/>
  <c r="AD127" i="3"/>
  <c r="AE127" i="3"/>
  <c r="AF127" i="3"/>
  <c r="AD128" i="3"/>
  <c r="AE128" i="3"/>
  <c r="AF128" i="3"/>
  <c r="AD129" i="3"/>
  <c r="AE129" i="3"/>
  <c r="AF129" i="3"/>
  <c r="AD130" i="3"/>
  <c r="AE130" i="3"/>
  <c r="AF130" i="3"/>
  <c r="AD131" i="3"/>
  <c r="AE131" i="3"/>
  <c r="AF131" i="3"/>
  <c r="AD132" i="3"/>
  <c r="AE132" i="3"/>
  <c r="AF132" i="3"/>
  <c r="AD133" i="3"/>
  <c r="AE133" i="3"/>
  <c r="AF133" i="3"/>
  <c r="AD134" i="3"/>
  <c r="AE134" i="3"/>
  <c r="AF134" i="3"/>
  <c r="AD135" i="3"/>
  <c r="AE135" i="3"/>
  <c r="AF135" i="3"/>
  <c r="AD136" i="3"/>
  <c r="AE136" i="3"/>
  <c r="AF136" i="3"/>
  <c r="AD137" i="3"/>
  <c r="AE137" i="3"/>
  <c r="AF137" i="3"/>
  <c r="AD138" i="3"/>
  <c r="AE138" i="3"/>
  <c r="AF138" i="3"/>
  <c r="AD139" i="3"/>
  <c r="AE139" i="3"/>
  <c r="AF139" i="3"/>
  <c r="AD140" i="3"/>
  <c r="AE140" i="3"/>
  <c r="AF140" i="3"/>
  <c r="AD141" i="3"/>
  <c r="AE141" i="3"/>
  <c r="AF141" i="3"/>
  <c r="AD142" i="3"/>
  <c r="AE142" i="3"/>
  <c r="AF142" i="3"/>
  <c r="AD143" i="3"/>
  <c r="AE143" i="3"/>
  <c r="AF143" i="3"/>
  <c r="AD144" i="3"/>
  <c r="AE144" i="3"/>
  <c r="AF144" i="3"/>
  <c r="AD145" i="3"/>
  <c r="AE145" i="3"/>
  <c r="AF145" i="3"/>
  <c r="AD146" i="3"/>
  <c r="AE146" i="3"/>
  <c r="AF146" i="3"/>
  <c r="AD147" i="3"/>
  <c r="AE147" i="3"/>
  <c r="AF147" i="3"/>
  <c r="AD148" i="3"/>
  <c r="AE148" i="3"/>
  <c r="AF148" i="3"/>
  <c r="AD149" i="3"/>
  <c r="AE149" i="3"/>
  <c r="AF149" i="3"/>
  <c r="AD150" i="3"/>
  <c r="AE150" i="3"/>
  <c r="AF150" i="3"/>
  <c r="AD151" i="3"/>
  <c r="AE151" i="3"/>
  <c r="AF151" i="3"/>
  <c r="AD152" i="3"/>
  <c r="AE152" i="3"/>
  <c r="AF152" i="3"/>
  <c r="AD153" i="3"/>
  <c r="AE153" i="3"/>
  <c r="AF153" i="3"/>
  <c r="AD154" i="3"/>
  <c r="AE154" i="3"/>
  <c r="AF154" i="3"/>
  <c r="AD155" i="3"/>
  <c r="AE155" i="3"/>
  <c r="AF155" i="3"/>
  <c r="AD156" i="3"/>
  <c r="AE156" i="3"/>
  <c r="AF156" i="3"/>
  <c r="AD157" i="3"/>
  <c r="AE157" i="3"/>
  <c r="AF157" i="3"/>
  <c r="AD158" i="3"/>
  <c r="AE158" i="3"/>
  <c r="AF158" i="3"/>
  <c r="AD159" i="3"/>
  <c r="AE159" i="3"/>
  <c r="AF159" i="3"/>
  <c r="AD160" i="3"/>
  <c r="AE160" i="3"/>
  <c r="AF160" i="3"/>
  <c r="AD161" i="3"/>
  <c r="AE161" i="3"/>
  <c r="AF161" i="3"/>
  <c r="AD162" i="3"/>
  <c r="AE162" i="3"/>
  <c r="AF162" i="3"/>
  <c r="AD163" i="3"/>
  <c r="AE163" i="3"/>
  <c r="AF163" i="3"/>
  <c r="AD164" i="3"/>
  <c r="AE164" i="3"/>
  <c r="AF164" i="3"/>
  <c r="AD165" i="3"/>
  <c r="AE165" i="3"/>
  <c r="AF165" i="3"/>
  <c r="AD166" i="3"/>
  <c r="AE166" i="3"/>
  <c r="AF166" i="3"/>
  <c r="AD167" i="3"/>
  <c r="AE167" i="3"/>
  <c r="AF167" i="3"/>
  <c r="AD168" i="3"/>
  <c r="AE168" i="3"/>
  <c r="AF168" i="3"/>
  <c r="AD169" i="3"/>
  <c r="AE169" i="3"/>
  <c r="AF169" i="3"/>
  <c r="AD170" i="3"/>
  <c r="AE170" i="3"/>
  <c r="AF170" i="3"/>
  <c r="AD171" i="3"/>
  <c r="AE171" i="3"/>
  <c r="AF171" i="3"/>
  <c r="AD172" i="3"/>
  <c r="AE172" i="3"/>
  <c r="AF172" i="3"/>
  <c r="AD173" i="3"/>
  <c r="AE173" i="3"/>
  <c r="AF173" i="3"/>
  <c r="AD174" i="3"/>
  <c r="AE174" i="3"/>
  <c r="AF174" i="3"/>
  <c r="AD175" i="3"/>
  <c r="AE175" i="3"/>
  <c r="AF175" i="3"/>
  <c r="AD176" i="3"/>
  <c r="AE176" i="3"/>
  <c r="AF176" i="3"/>
  <c r="AD177" i="3"/>
  <c r="AE177" i="3"/>
  <c r="AF177" i="3"/>
  <c r="AD178" i="3"/>
  <c r="AE178" i="3"/>
  <c r="AF178" i="3"/>
  <c r="AD179" i="3"/>
  <c r="AE179" i="3"/>
  <c r="AF179" i="3"/>
  <c r="AD180" i="3"/>
  <c r="AE180" i="3"/>
  <c r="AF180" i="3"/>
  <c r="AD181" i="3"/>
  <c r="AE181" i="3"/>
  <c r="AF181" i="3"/>
  <c r="AD182" i="3"/>
  <c r="AE182" i="3"/>
  <c r="AF182" i="3"/>
  <c r="AD183" i="3"/>
  <c r="AE183" i="3"/>
  <c r="AF183" i="3"/>
  <c r="AD184" i="3"/>
  <c r="AE184" i="3"/>
  <c r="AF184" i="3"/>
  <c r="AD185" i="3"/>
  <c r="AE185" i="3"/>
  <c r="AF185" i="3"/>
  <c r="AD186" i="3"/>
  <c r="AE186" i="3"/>
  <c r="AF186" i="3"/>
  <c r="AD187" i="3"/>
  <c r="AE187" i="3"/>
  <c r="AF187" i="3"/>
  <c r="AD188" i="3"/>
  <c r="AE188" i="3"/>
  <c r="AF188" i="3"/>
  <c r="AD189" i="3"/>
  <c r="AE189" i="3"/>
  <c r="AF189" i="3"/>
  <c r="AB5" i="3"/>
  <c r="AC5" i="3"/>
  <c r="AB6" i="3"/>
  <c r="AC6" i="3"/>
  <c r="AB7" i="3"/>
  <c r="AC7" i="3"/>
  <c r="AB8" i="3"/>
  <c r="AC8" i="3"/>
  <c r="AB9" i="3"/>
  <c r="AC9" i="3"/>
  <c r="AB10" i="3"/>
  <c r="AC10" i="3"/>
  <c r="AB11" i="3"/>
  <c r="AC11" i="3"/>
  <c r="AB12" i="3"/>
  <c r="AC12" i="3"/>
  <c r="AB13" i="3"/>
  <c r="AC13" i="3"/>
  <c r="AB14" i="3"/>
  <c r="AC14" i="3"/>
  <c r="AB15" i="3"/>
  <c r="AC15" i="3"/>
  <c r="AB16" i="3"/>
  <c r="AC16" i="3"/>
  <c r="AB17" i="3"/>
  <c r="AC17" i="3"/>
  <c r="AB18" i="3"/>
  <c r="AC18" i="3"/>
  <c r="AB19" i="3"/>
  <c r="AC19" i="3"/>
  <c r="AB20" i="3"/>
  <c r="AC20" i="3"/>
  <c r="AB21" i="3"/>
  <c r="AC21" i="3"/>
  <c r="AB22" i="3"/>
  <c r="AC22" i="3"/>
  <c r="AB23" i="3"/>
  <c r="AC23" i="3"/>
  <c r="AB24" i="3"/>
  <c r="AC24" i="3"/>
  <c r="AB25" i="3"/>
  <c r="AC25" i="3"/>
  <c r="AB26" i="3"/>
  <c r="AC26" i="3"/>
  <c r="AB27" i="3"/>
  <c r="AC27" i="3"/>
  <c r="AB28" i="3"/>
  <c r="AC28" i="3"/>
  <c r="AB29" i="3"/>
  <c r="AC29" i="3"/>
  <c r="AB30" i="3"/>
  <c r="AC30" i="3"/>
  <c r="AB31" i="3"/>
  <c r="AC31" i="3"/>
  <c r="AB32" i="3"/>
  <c r="AC32" i="3"/>
  <c r="AB33" i="3"/>
  <c r="AC33" i="3"/>
  <c r="AB34" i="3"/>
  <c r="AC34" i="3"/>
  <c r="AB35" i="3"/>
  <c r="AC35" i="3"/>
  <c r="AB36" i="3"/>
  <c r="AC36" i="3"/>
  <c r="AB37" i="3"/>
  <c r="AC37" i="3"/>
  <c r="AB38" i="3"/>
  <c r="AC38" i="3"/>
  <c r="AB39" i="3"/>
  <c r="AC39" i="3"/>
  <c r="AB40" i="3"/>
  <c r="AC40" i="3"/>
  <c r="AB41" i="3"/>
  <c r="AC41" i="3"/>
  <c r="AB42" i="3"/>
  <c r="AC42" i="3"/>
  <c r="AB43" i="3"/>
  <c r="AC43" i="3"/>
  <c r="AB44" i="3"/>
  <c r="AC44" i="3"/>
  <c r="AB45" i="3"/>
  <c r="AC45" i="3"/>
  <c r="AB46" i="3"/>
  <c r="AC46" i="3"/>
  <c r="AB47" i="3"/>
  <c r="AC47" i="3"/>
  <c r="AB48" i="3"/>
  <c r="AC48" i="3"/>
  <c r="AB49" i="3"/>
  <c r="AC49" i="3"/>
  <c r="AB50" i="3"/>
  <c r="AC50" i="3"/>
  <c r="AB51" i="3"/>
  <c r="AC51" i="3"/>
  <c r="AB52" i="3"/>
  <c r="AC52" i="3"/>
  <c r="AB53" i="3"/>
  <c r="AC53" i="3"/>
  <c r="AB54" i="3"/>
  <c r="AC54" i="3"/>
  <c r="AB55" i="3"/>
  <c r="AC55" i="3"/>
  <c r="AB56" i="3"/>
  <c r="AC56" i="3"/>
  <c r="AB57" i="3"/>
  <c r="AC57" i="3"/>
  <c r="AB58" i="3"/>
  <c r="AC58" i="3"/>
  <c r="AB59" i="3"/>
  <c r="AC59" i="3"/>
  <c r="AB60" i="3"/>
  <c r="AC60" i="3"/>
  <c r="AB61" i="3"/>
  <c r="AC61" i="3"/>
  <c r="AB62" i="3"/>
  <c r="AC62" i="3"/>
  <c r="AB63" i="3"/>
  <c r="AC63" i="3"/>
  <c r="AB64" i="3"/>
  <c r="AC64" i="3"/>
  <c r="AB65" i="3"/>
  <c r="AC65" i="3"/>
  <c r="AB66" i="3"/>
  <c r="AC66" i="3"/>
  <c r="AB67" i="3"/>
  <c r="AC67" i="3"/>
  <c r="AB68" i="3"/>
  <c r="AC68" i="3"/>
  <c r="AB69" i="3"/>
  <c r="AC69" i="3"/>
  <c r="AB70" i="3"/>
  <c r="AC70" i="3"/>
  <c r="AB71" i="3"/>
  <c r="AC71" i="3"/>
  <c r="AB72" i="3"/>
  <c r="AC72" i="3"/>
  <c r="AB73" i="3"/>
  <c r="AC73" i="3"/>
  <c r="AB74" i="3"/>
  <c r="AC74" i="3"/>
  <c r="AB75" i="3"/>
  <c r="AC75" i="3"/>
  <c r="AB76" i="3"/>
  <c r="AC76" i="3"/>
  <c r="AB77" i="3"/>
  <c r="AC77" i="3"/>
  <c r="AB78" i="3"/>
  <c r="AC78" i="3"/>
  <c r="AB79" i="3"/>
  <c r="AC79" i="3"/>
  <c r="AB80" i="3"/>
  <c r="AC80" i="3"/>
  <c r="AB81" i="3"/>
  <c r="AC81" i="3"/>
  <c r="AB82" i="3"/>
  <c r="AC82" i="3"/>
  <c r="AB83" i="3"/>
  <c r="AC83" i="3"/>
  <c r="AB84" i="3"/>
  <c r="AC84" i="3"/>
  <c r="AB85" i="3"/>
  <c r="AC85" i="3"/>
  <c r="AB86" i="3"/>
  <c r="AC86" i="3"/>
  <c r="AB87" i="3"/>
  <c r="AC87" i="3"/>
  <c r="AB88" i="3"/>
  <c r="AC88" i="3"/>
  <c r="AB89" i="3"/>
  <c r="AC89" i="3"/>
  <c r="AB90" i="3"/>
  <c r="AC90" i="3"/>
  <c r="AB91" i="3"/>
  <c r="AC91" i="3"/>
  <c r="AB92" i="3"/>
  <c r="AC92" i="3"/>
  <c r="AB93" i="3"/>
  <c r="AC93" i="3"/>
  <c r="AB94" i="3"/>
  <c r="AC94" i="3"/>
  <c r="AB95" i="3"/>
  <c r="AC95" i="3"/>
  <c r="AB96" i="3"/>
  <c r="AC96" i="3"/>
  <c r="AB97" i="3"/>
  <c r="AC97" i="3"/>
  <c r="AB98" i="3"/>
  <c r="AC98" i="3"/>
  <c r="AB99" i="3"/>
  <c r="AC99" i="3"/>
  <c r="AB100" i="3"/>
  <c r="AC100" i="3"/>
  <c r="AB101" i="3"/>
  <c r="AC101" i="3"/>
  <c r="AB102" i="3"/>
  <c r="AC102" i="3"/>
  <c r="AB103" i="3"/>
  <c r="AC103" i="3"/>
  <c r="AB104" i="3"/>
  <c r="AC104" i="3"/>
  <c r="AB105" i="3"/>
  <c r="AC105" i="3"/>
  <c r="AB106" i="3"/>
  <c r="AC106" i="3"/>
  <c r="AB107" i="3"/>
  <c r="AC107" i="3"/>
  <c r="AB108" i="3"/>
  <c r="AC108" i="3"/>
  <c r="AB109" i="3"/>
  <c r="AC109" i="3"/>
  <c r="AB110" i="3"/>
  <c r="AC110" i="3"/>
  <c r="AB111" i="3"/>
  <c r="AC111" i="3"/>
  <c r="AB112" i="3"/>
  <c r="AC112" i="3"/>
  <c r="AB113" i="3"/>
  <c r="AC113" i="3"/>
  <c r="AB114" i="3"/>
  <c r="AC114" i="3"/>
  <c r="AB115" i="3"/>
  <c r="AC115" i="3"/>
  <c r="AB116" i="3"/>
  <c r="AC116" i="3"/>
  <c r="AB117" i="3"/>
  <c r="AC117" i="3"/>
  <c r="AB118" i="3"/>
  <c r="AC118" i="3"/>
  <c r="AB119" i="3"/>
  <c r="AC119" i="3"/>
  <c r="AB120" i="3"/>
  <c r="AC120" i="3"/>
  <c r="AB121" i="3"/>
  <c r="AC121" i="3"/>
  <c r="AB122" i="3"/>
  <c r="AC122" i="3"/>
  <c r="AB123" i="3"/>
  <c r="AC123" i="3"/>
  <c r="AB124" i="3"/>
  <c r="AC124" i="3"/>
  <c r="AB125" i="3"/>
  <c r="AC125" i="3"/>
  <c r="AB126" i="3"/>
  <c r="AC126" i="3"/>
  <c r="AB127" i="3"/>
  <c r="AC127" i="3"/>
  <c r="AB128" i="3"/>
  <c r="AC128" i="3"/>
  <c r="AB129" i="3"/>
  <c r="AC129" i="3"/>
  <c r="AB130" i="3"/>
  <c r="AC130" i="3"/>
  <c r="AB131" i="3"/>
  <c r="AC131" i="3"/>
  <c r="AB132" i="3"/>
  <c r="AC132" i="3"/>
  <c r="AB133" i="3"/>
  <c r="AC133" i="3"/>
  <c r="AB134" i="3"/>
  <c r="AC134" i="3"/>
  <c r="AB135" i="3"/>
  <c r="AC135" i="3"/>
  <c r="AB136" i="3"/>
  <c r="AC136" i="3"/>
  <c r="AB137" i="3"/>
  <c r="AC137" i="3"/>
  <c r="AB138" i="3"/>
  <c r="AC138" i="3"/>
  <c r="AB139" i="3"/>
  <c r="AC139" i="3"/>
  <c r="AB140" i="3"/>
  <c r="AC140" i="3"/>
  <c r="AB141" i="3"/>
  <c r="AC141" i="3"/>
  <c r="AB142" i="3"/>
  <c r="AC142" i="3"/>
  <c r="AB143" i="3"/>
  <c r="AC143" i="3"/>
  <c r="AB144" i="3"/>
  <c r="AC144" i="3"/>
  <c r="AB145" i="3"/>
  <c r="AC145" i="3"/>
  <c r="AB146" i="3"/>
  <c r="AC146" i="3"/>
  <c r="AB147" i="3"/>
  <c r="AC147" i="3"/>
  <c r="AB148" i="3"/>
  <c r="AC148" i="3"/>
  <c r="AB149" i="3"/>
  <c r="AC149" i="3"/>
  <c r="AB150" i="3"/>
  <c r="AC150" i="3"/>
  <c r="AB151" i="3"/>
  <c r="AC151" i="3"/>
  <c r="AB152" i="3"/>
  <c r="AC152" i="3"/>
  <c r="AB153" i="3"/>
  <c r="AC153" i="3"/>
  <c r="AB154" i="3"/>
  <c r="AC154" i="3"/>
  <c r="AB155" i="3"/>
  <c r="AC155" i="3"/>
  <c r="AB156" i="3"/>
  <c r="AC156" i="3"/>
  <c r="AB157" i="3"/>
  <c r="AC157" i="3"/>
  <c r="AB158" i="3"/>
  <c r="AC158" i="3"/>
  <c r="AB159" i="3"/>
  <c r="AC159" i="3"/>
  <c r="AB160" i="3"/>
  <c r="AC160" i="3"/>
  <c r="AB161" i="3"/>
  <c r="AC161" i="3"/>
  <c r="AB162" i="3"/>
  <c r="AC162" i="3"/>
  <c r="AB163" i="3"/>
  <c r="AC163" i="3"/>
  <c r="AB164" i="3"/>
  <c r="AC164" i="3"/>
  <c r="AB165" i="3"/>
  <c r="AC165" i="3"/>
  <c r="AB166" i="3"/>
  <c r="AC166" i="3"/>
  <c r="AB167" i="3"/>
  <c r="AC167" i="3"/>
  <c r="AB168" i="3"/>
  <c r="AC168" i="3"/>
  <c r="AB169" i="3"/>
  <c r="AC169" i="3"/>
  <c r="AB170" i="3"/>
  <c r="AC170" i="3"/>
  <c r="AB171" i="3"/>
  <c r="AC171" i="3"/>
  <c r="AB172" i="3"/>
  <c r="AC172" i="3"/>
  <c r="AB173" i="3"/>
  <c r="AC173" i="3"/>
  <c r="AB174" i="3"/>
  <c r="AC174" i="3"/>
  <c r="AB175" i="3"/>
  <c r="AC175" i="3"/>
  <c r="AB176" i="3"/>
  <c r="AC176" i="3"/>
  <c r="AB177" i="3"/>
  <c r="AC177" i="3"/>
  <c r="AB178" i="3"/>
  <c r="AC178" i="3"/>
  <c r="AB179" i="3"/>
  <c r="AC179" i="3"/>
  <c r="AB180" i="3"/>
  <c r="AC180" i="3"/>
  <c r="AB181" i="3"/>
  <c r="AC181" i="3"/>
  <c r="AB182" i="3"/>
  <c r="AC182" i="3"/>
  <c r="AC183" i="3"/>
  <c r="AB184" i="3"/>
  <c r="AC184" i="3"/>
  <c r="AB185" i="3"/>
  <c r="AC185" i="3"/>
  <c r="AB186" i="3"/>
  <c r="AC186" i="3"/>
  <c r="AB187" i="3"/>
  <c r="AC187" i="3"/>
  <c r="G41" i="3"/>
  <c r="BD4" i="3"/>
  <c r="BC4" i="3"/>
  <c r="BB4" i="3"/>
  <c r="V14" i="3"/>
  <c r="W14" i="3"/>
  <c r="X14" i="3"/>
  <c r="X192" i="3"/>
  <c r="W192" i="3"/>
  <c r="V192" i="3"/>
  <c r="X191" i="3"/>
  <c r="W191" i="3"/>
  <c r="X190" i="3"/>
  <c r="W190" i="3"/>
  <c r="V190" i="3"/>
  <c r="X189" i="3"/>
  <c r="W189" i="3"/>
  <c r="V189" i="3"/>
  <c r="X188" i="3"/>
  <c r="W188" i="3"/>
  <c r="V188" i="3"/>
  <c r="X187" i="3"/>
  <c r="W187" i="3"/>
  <c r="V187" i="3"/>
  <c r="X186" i="3"/>
  <c r="W186" i="3"/>
  <c r="V186" i="3"/>
  <c r="X185" i="3"/>
  <c r="W185" i="3"/>
  <c r="V185" i="3"/>
  <c r="X184" i="3"/>
  <c r="W184" i="3"/>
  <c r="V184" i="3"/>
  <c r="X183" i="3"/>
  <c r="W183" i="3"/>
  <c r="V183" i="3"/>
  <c r="X182" i="3"/>
  <c r="W182" i="3"/>
  <c r="V182" i="3"/>
  <c r="X181" i="3"/>
  <c r="W181" i="3"/>
  <c r="V181" i="3"/>
  <c r="X180" i="3"/>
  <c r="W180" i="3"/>
  <c r="V180" i="3"/>
  <c r="X178" i="3"/>
  <c r="W178" i="3"/>
  <c r="V178" i="3"/>
  <c r="X177" i="3"/>
  <c r="W177" i="3"/>
  <c r="V177" i="3"/>
  <c r="X176" i="3"/>
  <c r="W176" i="3"/>
  <c r="V176" i="3"/>
  <c r="X175" i="3"/>
  <c r="W175" i="3"/>
  <c r="V175" i="3"/>
  <c r="X174" i="3"/>
  <c r="W174" i="3"/>
  <c r="V174" i="3"/>
  <c r="X173" i="3"/>
  <c r="W173" i="3"/>
  <c r="V173" i="3"/>
  <c r="X172" i="3"/>
  <c r="W172" i="3"/>
  <c r="V172" i="3"/>
  <c r="X171" i="3"/>
  <c r="W171" i="3"/>
  <c r="V171" i="3"/>
  <c r="X170" i="3"/>
  <c r="W170" i="3"/>
  <c r="V170" i="3"/>
  <c r="X169" i="3"/>
  <c r="W169" i="3"/>
  <c r="V169" i="3"/>
  <c r="X168" i="3"/>
  <c r="W168" i="3"/>
  <c r="V168" i="3"/>
  <c r="X167" i="3"/>
  <c r="W167" i="3"/>
  <c r="V167" i="3"/>
  <c r="X166" i="3"/>
  <c r="W166" i="3"/>
  <c r="V166" i="3"/>
  <c r="X165" i="3"/>
  <c r="W165" i="3"/>
  <c r="V165" i="3"/>
  <c r="X164" i="3"/>
  <c r="W164" i="3"/>
  <c r="V164" i="3"/>
  <c r="X163" i="3"/>
  <c r="W163" i="3"/>
  <c r="V163" i="3"/>
  <c r="X158" i="3"/>
  <c r="W158" i="3"/>
  <c r="V158" i="3"/>
  <c r="X157" i="3"/>
  <c r="W157" i="3"/>
  <c r="V157" i="3"/>
  <c r="X156" i="3"/>
  <c r="W156" i="3"/>
  <c r="V156" i="3"/>
  <c r="X153" i="3"/>
  <c r="W153" i="3"/>
  <c r="V153" i="3"/>
  <c r="X152" i="3"/>
  <c r="W152" i="3"/>
  <c r="V152" i="3"/>
  <c r="X151" i="3"/>
  <c r="W151" i="3"/>
  <c r="V151" i="3"/>
  <c r="X150" i="3"/>
  <c r="W150" i="3"/>
  <c r="V150" i="3"/>
  <c r="X149" i="3"/>
  <c r="W149" i="3"/>
  <c r="V149" i="3"/>
  <c r="X148" i="3"/>
  <c r="W148" i="3"/>
  <c r="V148" i="3"/>
  <c r="X147" i="3"/>
  <c r="W147" i="3"/>
  <c r="V147" i="3"/>
  <c r="X146" i="3"/>
  <c r="W146" i="3"/>
  <c r="V146" i="3"/>
  <c r="X145" i="3"/>
  <c r="W145" i="3"/>
  <c r="V145" i="3"/>
  <c r="X141" i="3"/>
  <c r="W141" i="3"/>
  <c r="V141" i="3"/>
  <c r="X140" i="3"/>
  <c r="W140" i="3"/>
  <c r="V140" i="3"/>
  <c r="X139" i="3"/>
  <c r="W139" i="3"/>
  <c r="V139" i="3"/>
  <c r="X138" i="3"/>
  <c r="W138" i="3"/>
  <c r="V138" i="3"/>
  <c r="X137" i="3"/>
  <c r="W137" i="3"/>
  <c r="V137" i="3"/>
  <c r="X134" i="3"/>
  <c r="W134" i="3"/>
  <c r="V134" i="3"/>
  <c r="X133" i="3"/>
  <c r="W133" i="3"/>
  <c r="V133" i="3"/>
  <c r="X128" i="3"/>
  <c r="W128" i="3"/>
  <c r="V128" i="3"/>
  <c r="X126" i="3"/>
  <c r="W126" i="3"/>
  <c r="V126" i="3"/>
  <c r="X125" i="3"/>
  <c r="W125" i="3"/>
  <c r="V125" i="3"/>
  <c r="X124" i="3"/>
  <c r="W124" i="3"/>
  <c r="V124" i="3"/>
  <c r="X111" i="3"/>
  <c r="W111" i="3"/>
  <c r="V111" i="3"/>
  <c r="X110" i="3"/>
  <c r="W110" i="3"/>
  <c r="V110" i="3"/>
  <c r="X109" i="3"/>
  <c r="W109" i="3"/>
  <c r="V109" i="3"/>
  <c r="X106" i="3"/>
  <c r="W106" i="3"/>
  <c r="V106" i="3"/>
  <c r="X104" i="3"/>
  <c r="W104" i="3"/>
  <c r="V104" i="3"/>
  <c r="X102" i="3"/>
  <c r="W102" i="3"/>
  <c r="V102" i="3"/>
  <c r="X95" i="3"/>
  <c r="W95" i="3"/>
  <c r="V95" i="3"/>
  <c r="X94" i="3"/>
  <c r="W94" i="3"/>
  <c r="V94" i="3"/>
  <c r="X88" i="3"/>
  <c r="W88" i="3"/>
  <c r="V88" i="3"/>
  <c r="X87" i="3"/>
  <c r="W87" i="3"/>
  <c r="V87" i="3"/>
  <c r="X86" i="3"/>
  <c r="W86" i="3"/>
  <c r="V86" i="3"/>
  <c r="X84" i="3"/>
  <c r="W84" i="3"/>
  <c r="V84" i="3"/>
  <c r="X82" i="3"/>
  <c r="W82" i="3"/>
  <c r="V82" i="3"/>
  <c r="X80" i="3"/>
  <c r="W80" i="3"/>
  <c r="V80" i="3"/>
  <c r="X79" i="3"/>
  <c r="W79" i="3"/>
  <c r="V79" i="3"/>
  <c r="X70" i="3"/>
  <c r="W70" i="3"/>
  <c r="V70" i="3"/>
  <c r="X62" i="3"/>
  <c r="W62" i="3"/>
  <c r="V62" i="3"/>
  <c r="X60" i="3"/>
  <c r="W60" i="3"/>
  <c r="V60" i="3"/>
  <c r="X59" i="3"/>
  <c r="W59" i="3"/>
  <c r="V59" i="3"/>
  <c r="X58" i="3"/>
  <c r="W58" i="3"/>
  <c r="V58" i="3"/>
  <c r="X54" i="3"/>
  <c r="W54" i="3"/>
  <c r="V54" i="3"/>
  <c r="X44" i="3"/>
  <c r="W44" i="3"/>
  <c r="V44" i="3"/>
  <c r="X43" i="3"/>
  <c r="W43" i="3"/>
  <c r="V43" i="3"/>
  <c r="X40" i="3"/>
  <c r="W40" i="3"/>
  <c r="V40" i="3"/>
  <c r="X34" i="3"/>
  <c r="W34" i="3"/>
  <c r="V34" i="3"/>
  <c r="X33" i="3"/>
  <c r="W33" i="3"/>
  <c r="V33" i="3"/>
  <c r="X32" i="3"/>
  <c r="W32" i="3"/>
  <c r="V32" i="3"/>
  <c r="X31" i="3"/>
  <c r="W31" i="3"/>
  <c r="V31" i="3"/>
  <c r="X30" i="3"/>
  <c r="W30" i="3"/>
  <c r="V30" i="3"/>
  <c r="X29" i="3"/>
  <c r="W29" i="3"/>
  <c r="V29" i="3"/>
  <c r="X21" i="3"/>
  <c r="W21" i="3"/>
  <c r="V21" i="3"/>
  <c r="X20" i="3"/>
  <c r="W20" i="3"/>
  <c r="V20" i="3"/>
  <c r="X19" i="3"/>
  <c r="W19" i="3"/>
  <c r="V19" i="3"/>
  <c r="X18" i="3"/>
  <c r="W18" i="3"/>
  <c r="V18" i="3"/>
  <c r="X17" i="3"/>
  <c r="W17" i="3"/>
  <c r="V17"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19" i="3"/>
  <c r="O119" i="3"/>
  <c r="P118" i="3"/>
  <c r="O118" i="3"/>
  <c r="P116" i="3"/>
  <c r="O116" i="3"/>
  <c r="P115" i="3"/>
  <c r="O115" i="3"/>
  <c r="P114" i="3"/>
  <c r="O114" i="3"/>
  <c r="P111" i="3"/>
  <c r="O111" i="3"/>
  <c r="P104" i="3"/>
  <c r="O104" i="3"/>
  <c r="P103" i="3"/>
  <c r="O103" i="3"/>
  <c r="P102" i="3"/>
  <c r="O102" i="3"/>
  <c r="P101" i="3"/>
  <c r="O101" i="3"/>
  <c r="P92" i="3"/>
  <c r="O92" i="3"/>
  <c r="P90" i="3"/>
  <c r="O90" i="3"/>
  <c r="P88" i="3"/>
  <c r="O88" i="3"/>
  <c r="P82" i="3"/>
  <c r="O82" i="3"/>
  <c r="P79" i="3"/>
  <c r="O79" i="3"/>
  <c r="P78" i="3"/>
  <c r="O78" i="3"/>
  <c r="P76" i="3"/>
  <c r="O76" i="3"/>
  <c r="P68" i="3"/>
  <c r="O68" i="3"/>
  <c r="P65" i="3"/>
  <c r="O65" i="3"/>
  <c r="P64" i="3"/>
  <c r="O64" i="3"/>
  <c r="P59" i="3"/>
  <c r="O59" i="3"/>
  <c r="P58" i="3"/>
  <c r="O58" i="3"/>
  <c r="P57" i="3"/>
  <c r="O57" i="3"/>
  <c r="P54" i="3"/>
  <c r="O54" i="3"/>
  <c r="P53" i="3"/>
  <c r="O53" i="3"/>
  <c r="P52" i="3"/>
  <c r="O52" i="3"/>
  <c r="P49" i="3"/>
  <c r="O49" i="3"/>
  <c r="P48" i="3"/>
  <c r="O48" i="3"/>
  <c r="P46" i="3"/>
  <c r="O46" i="3"/>
  <c r="P38" i="3"/>
  <c r="O38" i="3"/>
  <c r="P33" i="3"/>
  <c r="O33" i="3"/>
  <c r="P32" i="3"/>
  <c r="O32" i="3"/>
  <c r="P31" i="3"/>
  <c r="O31" i="3"/>
  <c r="P24" i="3"/>
  <c r="O24" i="3"/>
  <c r="P19" i="3"/>
  <c r="O19" i="3"/>
  <c r="P18" i="3"/>
  <c r="O18" i="3"/>
  <c r="H192" i="3"/>
  <c r="G192" i="3"/>
  <c r="F192" i="3"/>
  <c r="H191" i="3"/>
  <c r="G191" i="3"/>
  <c r="F191" i="3"/>
  <c r="H190" i="3"/>
  <c r="G190" i="3"/>
  <c r="F190" i="3"/>
  <c r="H189" i="3"/>
  <c r="G189" i="3"/>
  <c r="F189" i="3"/>
  <c r="H188" i="3"/>
  <c r="G188" i="3"/>
  <c r="F188" i="3"/>
  <c r="H187" i="3"/>
  <c r="G187" i="3"/>
  <c r="F187" i="3"/>
  <c r="H186" i="3"/>
  <c r="G186" i="3"/>
  <c r="F186" i="3"/>
  <c r="H185" i="3"/>
  <c r="G185" i="3"/>
  <c r="F185" i="3"/>
  <c r="H184" i="3"/>
  <c r="G184" i="3"/>
  <c r="F184" i="3"/>
  <c r="H183" i="3"/>
  <c r="G183" i="3"/>
  <c r="F183" i="3"/>
  <c r="H182" i="3"/>
  <c r="G182" i="3"/>
  <c r="F182" i="3"/>
  <c r="H181" i="3"/>
  <c r="G181" i="3"/>
  <c r="F181" i="3"/>
  <c r="H180" i="3"/>
  <c r="G180" i="3"/>
  <c r="F180" i="3"/>
  <c r="H179" i="3"/>
  <c r="G179" i="3"/>
  <c r="F179" i="3"/>
  <c r="H178" i="3"/>
  <c r="G178" i="3"/>
  <c r="F178" i="3"/>
  <c r="H177" i="3"/>
  <c r="G177" i="3"/>
  <c r="F177" i="3"/>
  <c r="H176" i="3"/>
  <c r="G176" i="3"/>
  <c r="F176" i="3"/>
  <c r="H175" i="3"/>
  <c r="G175" i="3"/>
  <c r="F175" i="3"/>
  <c r="H174" i="3"/>
  <c r="G174" i="3"/>
  <c r="F174" i="3"/>
  <c r="H173" i="3"/>
  <c r="G173" i="3"/>
  <c r="F173" i="3"/>
  <c r="H172" i="3"/>
  <c r="G172" i="3"/>
  <c r="F172" i="3"/>
  <c r="H171" i="3"/>
  <c r="G171" i="3"/>
  <c r="F171" i="3"/>
  <c r="H170" i="3"/>
  <c r="G170" i="3"/>
  <c r="F170" i="3"/>
  <c r="H169" i="3"/>
  <c r="G169" i="3"/>
  <c r="F169" i="3"/>
  <c r="H168" i="3"/>
  <c r="G168" i="3"/>
  <c r="F168" i="3"/>
  <c r="H167" i="3"/>
  <c r="G167" i="3"/>
  <c r="F167" i="3"/>
  <c r="H166" i="3"/>
  <c r="G166" i="3"/>
  <c r="F166" i="3"/>
  <c r="H165" i="3"/>
  <c r="G165" i="3"/>
  <c r="F165" i="3"/>
  <c r="H164" i="3"/>
  <c r="G164" i="3"/>
  <c r="F164" i="3"/>
  <c r="H163" i="3"/>
  <c r="G163" i="3"/>
  <c r="F163" i="3"/>
  <c r="H162" i="3"/>
  <c r="G162" i="3"/>
  <c r="F162" i="3"/>
  <c r="H161" i="3"/>
  <c r="G161" i="3"/>
  <c r="F161" i="3"/>
  <c r="H160" i="3"/>
  <c r="G160" i="3"/>
  <c r="F160" i="3"/>
  <c r="H159" i="3"/>
  <c r="G159" i="3"/>
  <c r="F159" i="3"/>
  <c r="H158" i="3"/>
  <c r="G158" i="3"/>
  <c r="F158" i="3"/>
  <c r="H157" i="3"/>
  <c r="G157" i="3"/>
  <c r="F157" i="3"/>
  <c r="H156" i="3"/>
  <c r="G156" i="3"/>
  <c r="F156" i="3"/>
  <c r="H155" i="3"/>
  <c r="G155" i="3"/>
  <c r="F155" i="3"/>
  <c r="H154" i="3"/>
  <c r="G154" i="3"/>
  <c r="F154" i="3"/>
  <c r="H153" i="3"/>
  <c r="G153" i="3"/>
  <c r="F153" i="3"/>
  <c r="H152" i="3"/>
  <c r="G152" i="3"/>
  <c r="F152" i="3"/>
  <c r="H151" i="3"/>
  <c r="G151" i="3"/>
  <c r="F151" i="3"/>
  <c r="H150" i="3"/>
  <c r="G150" i="3"/>
  <c r="F150" i="3"/>
  <c r="H149" i="3"/>
  <c r="G149" i="3"/>
  <c r="F149" i="3"/>
  <c r="H148" i="3"/>
  <c r="G148" i="3"/>
  <c r="F148" i="3"/>
  <c r="H147" i="3"/>
  <c r="G147" i="3"/>
  <c r="F147" i="3"/>
  <c r="H146" i="3"/>
  <c r="G146" i="3"/>
  <c r="F146" i="3"/>
  <c r="H145" i="3"/>
  <c r="G145" i="3"/>
  <c r="F145" i="3"/>
  <c r="H144" i="3"/>
  <c r="G144" i="3"/>
  <c r="F144" i="3"/>
  <c r="H143" i="3"/>
  <c r="G143" i="3"/>
  <c r="F143" i="3"/>
  <c r="H142" i="3"/>
  <c r="G142" i="3"/>
  <c r="F142" i="3"/>
  <c r="H141" i="3"/>
  <c r="G141" i="3"/>
  <c r="F141" i="3"/>
  <c r="H140" i="3"/>
  <c r="G140" i="3"/>
  <c r="F140" i="3"/>
  <c r="H139" i="3"/>
  <c r="G139" i="3"/>
  <c r="F139" i="3"/>
  <c r="H138" i="3"/>
  <c r="G138" i="3"/>
  <c r="F138" i="3"/>
  <c r="H137" i="3"/>
  <c r="G137" i="3"/>
  <c r="F137" i="3"/>
  <c r="H136" i="3"/>
  <c r="G136" i="3"/>
  <c r="F136" i="3"/>
  <c r="H135" i="3"/>
  <c r="G135" i="3"/>
  <c r="F135" i="3"/>
  <c r="H134" i="3"/>
  <c r="G134" i="3"/>
  <c r="F134" i="3"/>
  <c r="H133" i="3"/>
  <c r="G133" i="3"/>
  <c r="F133" i="3"/>
  <c r="H132" i="3"/>
  <c r="G132" i="3"/>
  <c r="F132" i="3"/>
  <c r="H131" i="3"/>
  <c r="G131" i="3"/>
  <c r="F131" i="3"/>
  <c r="H130" i="3"/>
  <c r="G130" i="3"/>
  <c r="F130" i="3"/>
  <c r="H129" i="3"/>
  <c r="G129" i="3"/>
  <c r="F129" i="3"/>
  <c r="H128" i="3"/>
  <c r="G128" i="3"/>
  <c r="F128" i="3"/>
  <c r="H127" i="3"/>
  <c r="G127" i="3"/>
  <c r="F127" i="3"/>
  <c r="H125" i="3"/>
  <c r="G125" i="3"/>
  <c r="F125" i="3"/>
  <c r="H123" i="3"/>
  <c r="G123" i="3"/>
  <c r="F123" i="3"/>
  <c r="H122" i="3"/>
  <c r="G122" i="3"/>
  <c r="F122" i="3"/>
  <c r="H116" i="3"/>
  <c r="G116" i="3"/>
  <c r="F116" i="3"/>
  <c r="H114" i="3"/>
  <c r="G114" i="3"/>
  <c r="F114" i="3"/>
  <c r="H108" i="3"/>
  <c r="G108" i="3"/>
  <c r="F108" i="3"/>
  <c r="H107" i="3"/>
  <c r="G107" i="3"/>
  <c r="F107" i="3"/>
  <c r="H103" i="3"/>
  <c r="G103" i="3"/>
  <c r="F103" i="3"/>
  <c r="H102" i="3"/>
  <c r="G102" i="3"/>
  <c r="F102" i="3"/>
  <c r="H101" i="3"/>
  <c r="G101" i="3"/>
  <c r="F101" i="3"/>
  <c r="H91" i="3"/>
  <c r="G91" i="3"/>
  <c r="F91" i="3"/>
  <c r="H89" i="3"/>
  <c r="G89" i="3"/>
  <c r="F89" i="3"/>
  <c r="H85" i="3"/>
  <c r="G85" i="3"/>
  <c r="F85" i="3"/>
  <c r="H76" i="3"/>
  <c r="G76" i="3"/>
  <c r="F76" i="3"/>
  <c r="H74" i="3"/>
  <c r="G74" i="3"/>
  <c r="F74" i="3"/>
  <c r="H72" i="3"/>
  <c r="G72" i="3"/>
  <c r="F72" i="3"/>
  <c r="H66" i="3"/>
  <c r="G66" i="3"/>
  <c r="F66" i="3"/>
  <c r="H65" i="3"/>
  <c r="G65" i="3"/>
  <c r="F65" i="3"/>
  <c r="H62" i="3"/>
  <c r="G62" i="3"/>
  <c r="F62" i="3"/>
  <c r="H61" i="3"/>
  <c r="G61" i="3"/>
  <c r="F61" i="3"/>
  <c r="F54" i="3"/>
  <c r="H53" i="3"/>
  <c r="G53" i="3"/>
  <c r="F53" i="3"/>
  <c r="H52" i="3"/>
  <c r="G52" i="3"/>
  <c r="F52" i="3"/>
  <c r="F51" i="3"/>
  <c r="H47" i="3"/>
  <c r="G47" i="3"/>
  <c r="F47" i="3"/>
  <c r="H42" i="3"/>
  <c r="G42" i="3"/>
  <c r="F42" i="3"/>
  <c r="H39" i="3"/>
  <c r="G39" i="3"/>
  <c r="F39" i="3"/>
  <c r="H34" i="3"/>
  <c r="G34" i="3"/>
  <c r="F34" i="3"/>
  <c r="BL4" i="3"/>
  <c r="BJ4" i="3"/>
  <c r="BK4" i="3"/>
  <c r="M9" i="3"/>
  <c r="M8" i="3"/>
  <c r="T4" i="3"/>
  <c r="U4" i="3"/>
  <c r="T5" i="3"/>
  <c r="U5" i="3"/>
  <c r="T6" i="3"/>
  <c r="U6" i="3"/>
  <c r="T7" i="3"/>
  <c r="U7" i="3"/>
  <c r="T8" i="3"/>
  <c r="U8" i="3"/>
  <c r="T9" i="3"/>
  <c r="U9" i="3"/>
  <c r="T10" i="3"/>
  <c r="U10" i="3"/>
  <c r="T11" i="3"/>
  <c r="U11" i="3"/>
  <c r="T12" i="3"/>
  <c r="U12" i="3"/>
  <c r="T13" i="3"/>
  <c r="U13" i="3"/>
  <c r="T14" i="3"/>
  <c r="U14" i="3"/>
  <c r="M6" i="3"/>
  <c r="M7" i="3"/>
  <c r="BG193" i="3"/>
  <c r="BI192" i="3"/>
  <c r="BH192" i="3"/>
  <c r="BI191" i="3"/>
  <c r="BH191" i="3"/>
  <c r="BI190" i="3"/>
  <c r="BH190" i="3"/>
  <c r="BI189" i="3"/>
  <c r="BH189" i="3"/>
  <c r="BI188" i="3"/>
  <c r="BH188" i="3"/>
  <c r="BI187" i="3"/>
  <c r="BH187" i="3"/>
  <c r="BI186" i="3"/>
  <c r="BH186" i="3"/>
  <c r="BI185" i="3"/>
  <c r="BH185" i="3"/>
  <c r="BI184" i="3"/>
  <c r="BH184" i="3"/>
  <c r="BI183" i="3"/>
  <c r="BH183" i="3"/>
  <c r="BI182" i="3"/>
  <c r="BH182" i="3"/>
  <c r="BI181" i="3"/>
  <c r="BH181" i="3"/>
  <c r="BI180" i="3"/>
  <c r="BH180" i="3"/>
  <c r="BI179" i="3"/>
  <c r="BH179" i="3"/>
  <c r="BI178" i="3"/>
  <c r="BH178" i="3"/>
  <c r="BI177" i="3"/>
  <c r="BH177" i="3"/>
  <c r="BI176" i="3"/>
  <c r="BH176" i="3"/>
  <c r="BI175" i="3"/>
  <c r="BH175" i="3"/>
  <c r="BI174" i="3"/>
  <c r="BH174" i="3"/>
  <c r="BI173" i="3"/>
  <c r="BH173" i="3"/>
  <c r="BI172" i="3"/>
  <c r="BH172" i="3"/>
  <c r="BI171" i="3"/>
  <c r="BH171" i="3"/>
  <c r="BI170" i="3"/>
  <c r="BH170" i="3"/>
  <c r="BI169" i="3"/>
  <c r="BH169" i="3"/>
  <c r="BI168" i="3"/>
  <c r="BH168" i="3"/>
  <c r="BI167" i="3"/>
  <c r="BH167" i="3"/>
  <c r="BI166" i="3"/>
  <c r="BH166" i="3"/>
  <c r="BI165" i="3"/>
  <c r="BH165" i="3"/>
  <c r="BI164" i="3"/>
  <c r="BH164" i="3"/>
  <c r="BI163" i="3"/>
  <c r="BH163" i="3"/>
  <c r="BI162" i="3"/>
  <c r="BH162" i="3"/>
  <c r="BI161" i="3"/>
  <c r="BH161" i="3"/>
  <c r="BI160" i="3"/>
  <c r="BH160" i="3"/>
  <c r="BI159" i="3"/>
  <c r="BH159" i="3"/>
  <c r="BI158" i="3"/>
  <c r="BH158" i="3"/>
  <c r="BI157" i="3"/>
  <c r="BH157" i="3"/>
  <c r="BI156" i="3"/>
  <c r="BH156" i="3"/>
  <c r="BI155" i="3"/>
  <c r="BH155" i="3"/>
  <c r="BI154" i="3"/>
  <c r="BH154" i="3"/>
  <c r="BI153" i="3"/>
  <c r="BH153" i="3"/>
  <c r="BI152" i="3"/>
  <c r="BH152" i="3"/>
  <c r="BI151" i="3"/>
  <c r="BH151" i="3"/>
  <c r="BI150" i="3"/>
  <c r="BH150" i="3"/>
  <c r="BI149" i="3"/>
  <c r="BH149" i="3"/>
  <c r="BI148" i="3"/>
  <c r="BH148" i="3"/>
  <c r="BI147" i="3"/>
  <c r="BH147" i="3"/>
  <c r="BI146" i="3"/>
  <c r="BH146" i="3"/>
  <c r="BI145" i="3"/>
  <c r="BH145" i="3"/>
  <c r="BI144" i="3"/>
  <c r="BH144" i="3"/>
  <c r="BI143" i="3"/>
  <c r="BH143" i="3"/>
  <c r="BI142" i="3"/>
  <c r="BH142" i="3"/>
  <c r="BI141" i="3"/>
  <c r="BH141" i="3"/>
  <c r="BI140" i="3"/>
  <c r="BH140" i="3"/>
  <c r="BI139" i="3"/>
  <c r="BH139" i="3"/>
  <c r="BI138" i="3"/>
  <c r="BH138" i="3"/>
  <c r="BI137" i="3"/>
  <c r="BH137" i="3"/>
  <c r="BI136" i="3"/>
  <c r="BH136" i="3"/>
  <c r="BI135" i="3"/>
  <c r="BH135" i="3"/>
  <c r="BI134" i="3"/>
  <c r="BH134" i="3"/>
  <c r="BI133" i="3"/>
  <c r="BH133" i="3"/>
  <c r="BI132" i="3"/>
  <c r="BH132" i="3"/>
  <c r="BI131" i="3"/>
  <c r="BH131" i="3"/>
  <c r="BI130" i="3"/>
  <c r="BH130" i="3"/>
  <c r="BI129" i="3"/>
  <c r="BH129" i="3"/>
  <c r="BI128" i="3"/>
  <c r="BH128" i="3"/>
  <c r="BI127" i="3"/>
  <c r="BH127" i="3"/>
  <c r="BI126" i="3"/>
  <c r="BH126" i="3"/>
  <c r="BI125" i="3"/>
  <c r="BH125" i="3"/>
  <c r="BI124" i="3"/>
  <c r="BH124" i="3"/>
  <c r="BI123" i="3"/>
  <c r="BH123" i="3"/>
  <c r="BI122" i="3"/>
  <c r="BH122" i="3"/>
  <c r="BI121" i="3"/>
  <c r="BH121" i="3"/>
  <c r="BI120" i="3"/>
  <c r="BH120" i="3"/>
  <c r="BI119" i="3"/>
  <c r="BH119" i="3"/>
  <c r="BI118" i="3"/>
  <c r="BH118" i="3"/>
  <c r="BI117" i="3"/>
  <c r="BH117" i="3"/>
  <c r="BI116" i="3"/>
  <c r="BH116" i="3"/>
  <c r="BI115" i="3"/>
  <c r="BH115" i="3"/>
  <c r="BI114" i="3"/>
  <c r="BH114" i="3"/>
  <c r="BI113" i="3"/>
  <c r="BH113" i="3"/>
  <c r="BI112" i="3"/>
  <c r="BH112" i="3"/>
  <c r="BI111" i="3"/>
  <c r="BH111" i="3"/>
  <c r="BI110" i="3"/>
  <c r="BH110" i="3"/>
  <c r="BI109" i="3"/>
  <c r="BH109" i="3"/>
  <c r="BI108" i="3"/>
  <c r="BH108" i="3"/>
  <c r="BI107" i="3"/>
  <c r="BH107" i="3"/>
  <c r="BI106" i="3"/>
  <c r="BH106" i="3"/>
  <c r="BI105" i="3"/>
  <c r="BH105" i="3"/>
  <c r="BI104" i="3"/>
  <c r="BH104" i="3"/>
  <c r="BI103" i="3"/>
  <c r="BH103" i="3"/>
  <c r="BI102" i="3"/>
  <c r="BH102" i="3"/>
  <c r="BI101" i="3"/>
  <c r="BH101" i="3"/>
  <c r="BI100" i="3"/>
  <c r="BH100" i="3"/>
  <c r="BI99" i="3"/>
  <c r="BH99" i="3"/>
  <c r="BI98" i="3"/>
  <c r="BH98" i="3"/>
  <c r="BI97" i="3"/>
  <c r="BH97" i="3"/>
  <c r="BI96" i="3"/>
  <c r="BH96" i="3"/>
  <c r="BI95" i="3"/>
  <c r="BH95" i="3"/>
  <c r="BI94" i="3"/>
  <c r="BH94" i="3"/>
  <c r="BI93" i="3"/>
  <c r="BH93" i="3"/>
  <c r="BI92" i="3"/>
  <c r="BH92" i="3"/>
  <c r="BI91" i="3"/>
  <c r="BH91" i="3"/>
  <c r="BI90" i="3"/>
  <c r="BH90" i="3"/>
  <c r="BI89" i="3"/>
  <c r="BH89" i="3"/>
  <c r="BI88" i="3"/>
  <c r="BH88" i="3"/>
  <c r="BI87" i="3"/>
  <c r="BH87" i="3"/>
  <c r="BI86" i="3"/>
  <c r="BH86" i="3"/>
  <c r="BI85" i="3"/>
  <c r="BH85" i="3"/>
  <c r="BI84" i="3"/>
  <c r="BH84" i="3"/>
  <c r="BI83" i="3"/>
  <c r="BH83" i="3"/>
  <c r="BI82" i="3"/>
  <c r="BH82" i="3"/>
  <c r="BI81" i="3"/>
  <c r="BH81" i="3"/>
  <c r="BI80" i="3"/>
  <c r="BH80" i="3"/>
  <c r="BI79" i="3"/>
  <c r="BH79" i="3"/>
  <c r="BI78" i="3"/>
  <c r="BH78" i="3"/>
  <c r="BI77" i="3"/>
  <c r="BH77" i="3"/>
  <c r="BI76" i="3"/>
  <c r="BH76" i="3"/>
  <c r="BI75" i="3"/>
  <c r="BH75" i="3"/>
  <c r="BI74" i="3"/>
  <c r="BH74" i="3"/>
  <c r="BI73" i="3"/>
  <c r="BH73" i="3"/>
  <c r="BI72" i="3"/>
  <c r="BH72" i="3"/>
  <c r="BI71" i="3"/>
  <c r="BH71" i="3"/>
  <c r="BI70" i="3"/>
  <c r="BH70" i="3"/>
  <c r="BI69" i="3"/>
  <c r="BH69" i="3"/>
  <c r="BI68" i="3"/>
  <c r="BH68" i="3"/>
  <c r="BI67" i="3"/>
  <c r="BH67" i="3"/>
  <c r="BI66" i="3"/>
  <c r="BH66" i="3"/>
  <c r="BI65" i="3"/>
  <c r="BH65" i="3"/>
  <c r="BI64" i="3"/>
  <c r="BH64" i="3"/>
  <c r="BI63" i="3"/>
  <c r="BH63" i="3"/>
  <c r="BI62" i="3"/>
  <c r="BH62" i="3"/>
  <c r="BI61" i="3"/>
  <c r="BH61" i="3"/>
  <c r="BI60" i="3"/>
  <c r="BH60" i="3"/>
  <c r="BI59" i="3"/>
  <c r="BH59" i="3"/>
  <c r="BI58" i="3"/>
  <c r="BH58" i="3"/>
  <c r="BI57" i="3"/>
  <c r="BH57" i="3"/>
  <c r="BI56" i="3"/>
  <c r="BH56" i="3"/>
  <c r="BI55" i="3"/>
  <c r="BH55" i="3"/>
  <c r="BI54" i="3"/>
  <c r="BH54" i="3"/>
  <c r="BI53" i="3"/>
  <c r="BH53" i="3"/>
  <c r="BI52" i="3"/>
  <c r="BH52" i="3"/>
  <c r="BI51" i="3"/>
  <c r="BH51" i="3"/>
  <c r="BI50" i="3"/>
  <c r="BH50" i="3"/>
  <c r="BI49" i="3"/>
  <c r="BH49" i="3"/>
  <c r="BI48" i="3"/>
  <c r="BH48" i="3"/>
  <c r="BI47" i="3"/>
  <c r="BH47" i="3"/>
  <c r="BI46" i="3"/>
  <c r="BH46" i="3"/>
  <c r="BI45" i="3"/>
  <c r="BH45" i="3"/>
  <c r="BI44" i="3"/>
  <c r="BH44" i="3"/>
  <c r="BI43" i="3"/>
  <c r="BH43" i="3"/>
  <c r="BI42" i="3"/>
  <c r="BH42" i="3"/>
  <c r="BI41" i="3"/>
  <c r="BH41" i="3"/>
  <c r="BI40" i="3"/>
  <c r="BH40" i="3"/>
  <c r="BI39" i="3"/>
  <c r="BH39" i="3"/>
  <c r="BI38" i="3"/>
  <c r="BH38" i="3"/>
  <c r="BI37" i="3"/>
  <c r="BH37" i="3"/>
  <c r="BI36" i="3"/>
  <c r="BH36" i="3"/>
  <c r="BI35" i="3"/>
  <c r="BH35" i="3"/>
  <c r="BI34" i="3"/>
  <c r="BH34" i="3"/>
  <c r="BI33" i="3"/>
  <c r="BH33" i="3"/>
  <c r="BI32" i="3"/>
  <c r="BH32" i="3"/>
  <c r="BI31" i="3"/>
  <c r="BH31" i="3"/>
  <c r="BI30" i="3"/>
  <c r="BH30" i="3"/>
  <c r="BI29" i="3"/>
  <c r="BH29" i="3"/>
  <c r="BI28" i="3"/>
  <c r="BH28" i="3"/>
  <c r="BI27" i="3"/>
  <c r="BH27" i="3"/>
  <c r="BI26" i="3"/>
  <c r="BH26" i="3"/>
  <c r="BI25" i="3"/>
  <c r="BH25" i="3"/>
  <c r="BI24" i="3"/>
  <c r="BH24" i="3"/>
  <c r="BI23" i="3"/>
  <c r="BH23" i="3"/>
  <c r="BI22" i="3"/>
  <c r="BH22" i="3"/>
  <c r="BI21" i="3"/>
  <c r="BH21" i="3"/>
  <c r="BI20" i="3"/>
  <c r="BH20" i="3"/>
  <c r="BI19" i="3"/>
  <c r="BH19" i="3"/>
  <c r="BI18" i="3"/>
  <c r="BH18" i="3"/>
  <c r="BI17" i="3"/>
  <c r="BH17" i="3"/>
  <c r="BI16" i="3"/>
  <c r="BH16" i="3"/>
  <c r="BI15" i="3"/>
  <c r="BH15" i="3"/>
  <c r="BI14" i="3"/>
  <c r="BH14" i="3"/>
  <c r="BI13" i="3"/>
  <c r="BH13" i="3"/>
  <c r="BI12" i="3"/>
  <c r="BH12" i="3"/>
  <c r="BI11" i="3"/>
  <c r="BH11" i="3"/>
  <c r="BI10" i="3"/>
  <c r="BH10" i="3"/>
  <c r="BI9" i="3"/>
  <c r="BH9" i="3"/>
  <c r="BI8" i="3"/>
  <c r="BH8" i="3"/>
  <c r="BI7" i="3"/>
  <c r="BH7" i="3"/>
  <c r="BI6" i="3"/>
  <c r="BH6" i="3"/>
  <c r="BI5" i="3"/>
  <c r="BH5" i="3"/>
  <c r="BI4" i="3"/>
  <c r="BH4" i="3"/>
  <c r="AY193" i="3"/>
  <c r="BA192" i="3"/>
  <c r="AZ192" i="3"/>
  <c r="BA191" i="3"/>
  <c r="AZ191" i="3"/>
  <c r="BA190" i="3"/>
  <c r="AZ190" i="3"/>
  <c r="BA189" i="3"/>
  <c r="AZ189" i="3"/>
  <c r="BA188" i="3"/>
  <c r="AZ188" i="3"/>
  <c r="BA187" i="3"/>
  <c r="AZ187" i="3"/>
  <c r="BA186" i="3"/>
  <c r="AZ186" i="3"/>
  <c r="BA185" i="3"/>
  <c r="AZ185" i="3"/>
  <c r="BA184" i="3"/>
  <c r="AZ184" i="3"/>
  <c r="BA183" i="3"/>
  <c r="AZ183" i="3"/>
  <c r="BA182" i="3"/>
  <c r="AZ182" i="3"/>
  <c r="BA181" i="3"/>
  <c r="AZ181" i="3"/>
  <c r="BA180" i="3"/>
  <c r="AZ180" i="3"/>
  <c r="BA179" i="3"/>
  <c r="AZ179" i="3"/>
  <c r="BA178" i="3"/>
  <c r="AZ178" i="3"/>
  <c r="BA177" i="3"/>
  <c r="AZ177" i="3"/>
  <c r="BA176" i="3"/>
  <c r="AZ176" i="3"/>
  <c r="BA175" i="3"/>
  <c r="AZ175" i="3"/>
  <c r="BA174" i="3"/>
  <c r="AZ174" i="3"/>
  <c r="BA173" i="3"/>
  <c r="AZ173" i="3"/>
  <c r="BA172" i="3"/>
  <c r="AZ172" i="3"/>
  <c r="BA171" i="3"/>
  <c r="AZ171" i="3"/>
  <c r="BA170" i="3"/>
  <c r="AZ170" i="3"/>
  <c r="BA169" i="3"/>
  <c r="AZ169" i="3"/>
  <c r="BA168" i="3"/>
  <c r="AZ168" i="3"/>
  <c r="BA167" i="3"/>
  <c r="AZ167" i="3"/>
  <c r="BA166" i="3"/>
  <c r="AZ166" i="3"/>
  <c r="BA165" i="3"/>
  <c r="AZ165" i="3"/>
  <c r="BA164" i="3"/>
  <c r="AZ164" i="3"/>
  <c r="BA163" i="3"/>
  <c r="AZ163" i="3"/>
  <c r="BA162" i="3"/>
  <c r="AZ162" i="3"/>
  <c r="BA161" i="3"/>
  <c r="AZ161" i="3"/>
  <c r="BA160" i="3"/>
  <c r="AZ160" i="3"/>
  <c r="BA159" i="3"/>
  <c r="AZ159" i="3"/>
  <c r="BA158" i="3"/>
  <c r="AZ158" i="3"/>
  <c r="BA157" i="3"/>
  <c r="AZ157" i="3"/>
  <c r="BA156" i="3"/>
  <c r="AZ156" i="3"/>
  <c r="BA155" i="3"/>
  <c r="AZ155" i="3"/>
  <c r="BA154" i="3"/>
  <c r="AZ154" i="3"/>
  <c r="BA153" i="3"/>
  <c r="AZ153" i="3"/>
  <c r="BA152" i="3"/>
  <c r="AZ152" i="3"/>
  <c r="BA151" i="3"/>
  <c r="AZ151" i="3"/>
  <c r="BA150" i="3"/>
  <c r="AZ150" i="3"/>
  <c r="BA149" i="3"/>
  <c r="AZ149" i="3"/>
  <c r="BA148" i="3"/>
  <c r="AZ148" i="3"/>
  <c r="BA147" i="3"/>
  <c r="AZ147" i="3"/>
  <c r="BA146" i="3"/>
  <c r="AZ146" i="3"/>
  <c r="BA145" i="3"/>
  <c r="AZ145" i="3"/>
  <c r="BA144" i="3"/>
  <c r="AZ144" i="3"/>
  <c r="BA143" i="3"/>
  <c r="AZ143" i="3"/>
  <c r="BA142" i="3"/>
  <c r="AZ142" i="3"/>
  <c r="BA141" i="3"/>
  <c r="AZ141" i="3"/>
  <c r="BA140" i="3"/>
  <c r="AZ140" i="3"/>
  <c r="BA139" i="3"/>
  <c r="AZ139" i="3"/>
  <c r="BA138" i="3"/>
  <c r="AZ138" i="3"/>
  <c r="BA137" i="3"/>
  <c r="AZ137" i="3"/>
  <c r="BA136" i="3"/>
  <c r="AZ136" i="3"/>
  <c r="BA135" i="3"/>
  <c r="AZ135" i="3"/>
  <c r="BA134" i="3"/>
  <c r="AZ134" i="3"/>
  <c r="BA133" i="3"/>
  <c r="AZ133" i="3"/>
  <c r="BA132" i="3"/>
  <c r="AZ132" i="3"/>
  <c r="BA131" i="3"/>
  <c r="AZ131" i="3"/>
  <c r="BA130" i="3"/>
  <c r="AZ130" i="3"/>
  <c r="BA129" i="3"/>
  <c r="AZ129" i="3"/>
  <c r="BA128" i="3"/>
  <c r="AZ128" i="3"/>
  <c r="BA127" i="3"/>
  <c r="AZ127" i="3"/>
  <c r="BA126" i="3"/>
  <c r="AZ126" i="3"/>
  <c r="BA125" i="3"/>
  <c r="AZ125" i="3"/>
  <c r="BA124" i="3"/>
  <c r="AZ124" i="3"/>
  <c r="BA123" i="3"/>
  <c r="AZ123" i="3"/>
  <c r="BA122" i="3"/>
  <c r="AZ122" i="3"/>
  <c r="BA121" i="3"/>
  <c r="AZ121" i="3"/>
  <c r="BA120" i="3"/>
  <c r="AZ120" i="3"/>
  <c r="BA119" i="3"/>
  <c r="AZ119" i="3"/>
  <c r="BA118" i="3"/>
  <c r="AZ118" i="3"/>
  <c r="BA117" i="3"/>
  <c r="AZ117" i="3"/>
  <c r="BA116" i="3"/>
  <c r="AZ116" i="3"/>
  <c r="BA115" i="3"/>
  <c r="AZ115" i="3"/>
  <c r="BA114" i="3"/>
  <c r="AZ114" i="3"/>
  <c r="BA113" i="3"/>
  <c r="AZ113" i="3"/>
  <c r="BA112" i="3"/>
  <c r="AZ112" i="3"/>
  <c r="BA111" i="3"/>
  <c r="AZ111" i="3"/>
  <c r="BA110" i="3"/>
  <c r="AZ110" i="3"/>
  <c r="BA109" i="3"/>
  <c r="AZ109" i="3"/>
  <c r="BA108" i="3"/>
  <c r="AZ108" i="3"/>
  <c r="BA107" i="3"/>
  <c r="AZ107" i="3"/>
  <c r="BA106" i="3"/>
  <c r="AZ106" i="3"/>
  <c r="BA105" i="3"/>
  <c r="AZ105" i="3"/>
  <c r="BA104" i="3"/>
  <c r="AZ104" i="3"/>
  <c r="BA103" i="3"/>
  <c r="AZ103" i="3"/>
  <c r="BA102" i="3"/>
  <c r="AZ102" i="3"/>
  <c r="BA101" i="3"/>
  <c r="AZ101" i="3"/>
  <c r="BA100" i="3"/>
  <c r="AZ100" i="3"/>
  <c r="BA99" i="3"/>
  <c r="AZ99" i="3"/>
  <c r="BA98" i="3"/>
  <c r="AZ98" i="3"/>
  <c r="BA97" i="3"/>
  <c r="AZ97" i="3"/>
  <c r="BA96" i="3"/>
  <c r="AZ96" i="3"/>
  <c r="BA95" i="3"/>
  <c r="AZ95" i="3"/>
  <c r="BA94" i="3"/>
  <c r="AZ94" i="3"/>
  <c r="BA93" i="3"/>
  <c r="AZ93" i="3"/>
  <c r="BA92" i="3"/>
  <c r="AZ92" i="3"/>
  <c r="BA91" i="3"/>
  <c r="AZ91" i="3"/>
  <c r="BA90" i="3"/>
  <c r="AZ90" i="3"/>
  <c r="BA89" i="3"/>
  <c r="AZ89" i="3"/>
  <c r="BA88" i="3"/>
  <c r="AZ88" i="3"/>
  <c r="BA87" i="3"/>
  <c r="AZ87" i="3"/>
  <c r="BA86" i="3"/>
  <c r="AZ86" i="3"/>
  <c r="BA85" i="3"/>
  <c r="AZ85" i="3"/>
  <c r="BA84" i="3"/>
  <c r="AZ84" i="3"/>
  <c r="BA83" i="3"/>
  <c r="AZ83" i="3"/>
  <c r="BA82" i="3"/>
  <c r="AZ82" i="3"/>
  <c r="BA81" i="3"/>
  <c r="AZ81" i="3"/>
  <c r="BA80" i="3"/>
  <c r="AZ80" i="3"/>
  <c r="BA79" i="3"/>
  <c r="AZ79" i="3"/>
  <c r="BA78" i="3"/>
  <c r="AZ78" i="3"/>
  <c r="BA77" i="3"/>
  <c r="AZ77" i="3"/>
  <c r="BA76" i="3"/>
  <c r="AZ76" i="3"/>
  <c r="BA75" i="3"/>
  <c r="AZ75" i="3"/>
  <c r="BA74" i="3"/>
  <c r="AZ74" i="3"/>
  <c r="BA73" i="3"/>
  <c r="AZ73" i="3"/>
  <c r="BA72" i="3"/>
  <c r="AZ72" i="3"/>
  <c r="BA71" i="3"/>
  <c r="AZ71" i="3"/>
  <c r="BA70" i="3"/>
  <c r="AZ70" i="3"/>
  <c r="BA69" i="3"/>
  <c r="AZ69" i="3"/>
  <c r="BA68" i="3"/>
  <c r="AZ68" i="3"/>
  <c r="BA67" i="3"/>
  <c r="AZ67" i="3"/>
  <c r="BA66" i="3"/>
  <c r="AZ66" i="3"/>
  <c r="BA65" i="3"/>
  <c r="AZ65" i="3"/>
  <c r="BA64" i="3"/>
  <c r="AZ64" i="3"/>
  <c r="BA63" i="3"/>
  <c r="AZ63" i="3"/>
  <c r="BA62" i="3"/>
  <c r="AZ62" i="3"/>
  <c r="BA61" i="3"/>
  <c r="AZ61" i="3"/>
  <c r="BA60" i="3"/>
  <c r="AZ60" i="3"/>
  <c r="BA59" i="3"/>
  <c r="AZ59" i="3"/>
  <c r="BA58" i="3"/>
  <c r="AZ58" i="3"/>
  <c r="BA57" i="3"/>
  <c r="AZ57" i="3"/>
  <c r="BA56" i="3"/>
  <c r="AZ56" i="3"/>
  <c r="BA55" i="3"/>
  <c r="AZ55" i="3"/>
  <c r="BA54" i="3"/>
  <c r="AZ54" i="3"/>
  <c r="BA53" i="3"/>
  <c r="AZ53" i="3"/>
  <c r="BA52" i="3"/>
  <c r="AZ52" i="3"/>
  <c r="BA51" i="3"/>
  <c r="AZ51" i="3"/>
  <c r="BA50" i="3"/>
  <c r="AZ50" i="3"/>
  <c r="BA49" i="3"/>
  <c r="AZ49" i="3"/>
  <c r="BA48" i="3"/>
  <c r="AZ48" i="3"/>
  <c r="BA47" i="3"/>
  <c r="AZ47" i="3"/>
  <c r="BA46" i="3"/>
  <c r="AZ46" i="3"/>
  <c r="BA45" i="3"/>
  <c r="AZ45" i="3"/>
  <c r="BA44" i="3"/>
  <c r="AZ44" i="3"/>
  <c r="BA43" i="3"/>
  <c r="AZ43" i="3"/>
  <c r="BA42" i="3"/>
  <c r="AZ42" i="3"/>
  <c r="BA41" i="3"/>
  <c r="AZ41" i="3"/>
  <c r="BA40" i="3"/>
  <c r="AZ40" i="3"/>
  <c r="BA39" i="3"/>
  <c r="AZ39" i="3"/>
  <c r="BA38" i="3"/>
  <c r="AZ38" i="3"/>
  <c r="BA37" i="3"/>
  <c r="AZ37" i="3"/>
  <c r="BA36" i="3"/>
  <c r="AZ36" i="3"/>
  <c r="BA35" i="3"/>
  <c r="AZ35" i="3"/>
  <c r="BA34" i="3"/>
  <c r="AZ34" i="3"/>
  <c r="BA33" i="3"/>
  <c r="AZ33" i="3"/>
  <c r="BA32" i="3"/>
  <c r="AZ32" i="3"/>
  <c r="BA31" i="3"/>
  <c r="AZ31" i="3"/>
  <c r="BA30" i="3"/>
  <c r="AZ30" i="3"/>
  <c r="BA29" i="3"/>
  <c r="AZ29" i="3"/>
  <c r="BA28" i="3"/>
  <c r="AZ28" i="3"/>
  <c r="BA27" i="3"/>
  <c r="AZ27" i="3"/>
  <c r="BA26" i="3"/>
  <c r="AZ26" i="3"/>
  <c r="BA25" i="3"/>
  <c r="AZ25" i="3"/>
  <c r="BA24" i="3"/>
  <c r="AZ24" i="3"/>
  <c r="BA23" i="3"/>
  <c r="AZ23" i="3"/>
  <c r="BA22" i="3"/>
  <c r="AZ22" i="3"/>
  <c r="BA21" i="3"/>
  <c r="AZ21" i="3"/>
  <c r="BA20" i="3"/>
  <c r="AZ20" i="3"/>
  <c r="BA19" i="3"/>
  <c r="AZ19" i="3"/>
  <c r="BA18" i="3"/>
  <c r="AZ18" i="3"/>
  <c r="BA17" i="3"/>
  <c r="AZ17" i="3"/>
  <c r="BA16" i="3"/>
  <c r="AZ16" i="3"/>
  <c r="BA15" i="3"/>
  <c r="AZ15" i="3"/>
  <c r="BA14" i="3"/>
  <c r="AZ14" i="3"/>
  <c r="BA13" i="3"/>
  <c r="AZ13" i="3"/>
  <c r="BA12" i="3"/>
  <c r="AZ12" i="3"/>
  <c r="BA11" i="3"/>
  <c r="AZ11" i="3"/>
  <c r="BA10" i="3"/>
  <c r="AZ10" i="3"/>
  <c r="BA9" i="3"/>
  <c r="AZ9" i="3"/>
  <c r="BA8" i="3"/>
  <c r="AZ8" i="3"/>
  <c r="BA7" i="3"/>
  <c r="AZ7" i="3"/>
  <c r="BA6" i="3"/>
  <c r="AZ6" i="3"/>
  <c r="BA5" i="3"/>
  <c r="AZ5" i="3"/>
  <c r="BA4" i="3"/>
  <c r="AZ4" i="3"/>
  <c r="BL21" i="4"/>
  <c r="CF21" i="4"/>
  <c r="N21" i="4"/>
  <c r="BV21" i="4"/>
  <c r="BL36" i="4"/>
  <c r="BL79" i="4"/>
  <c r="N13" i="4"/>
  <c r="J46" i="6"/>
  <c r="T46" i="6" s="1"/>
  <c r="N36" i="4"/>
  <c r="BL13" i="4"/>
  <c r="CF13" i="4"/>
  <c r="J37" i="6"/>
  <c r="CF36" i="4"/>
  <c r="CF79" i="4"/>
  <c r="N79" i="4"/>
  <c r="J33" i="6"/>
  <c r="T33" i="6" s="1"/>
  <c r="BV13" i="4"/>
  <c r="J44" i="6"/>
  <c r="J34" i="6"/>
  <c r="T34" i="6" s="1"/>
  <c r="BV36" i="4"/>
  <c r="BV79" i="4"/>
  <c r="N51" i="4"/>
  <c r="CF7" i="4"/>
  <c r="CF11" i="4"/>
  <c r="CF15" i="4"/>
  <c r="CF19" i="4"/>
  <c r="CF24" i="4"/>
  <c r="CF28" i="4"/>
  <c r="CF32" i="4"/>
  <c r="CF37" i="4"/>
  <c r="CF41" i="4"/>
  <c r="CF45" i="4"/>
  <c r="CF49" i="4"/>
  <c r="CF53" i="4"/>
  <c r="CF57" i="4"/>
  <c r="CF61" i="4"/>
  <c r="CF65" i="4"/>
  <c r="CF69" i="4"/>
  <c r="CF73" i="4"/>
  <c r="CF77" i="4"/>
  <c r="CF83" i="4"/>
  <c r="CF87" i="4"/>
  <c r="CF91" i="4"/>
  <c r="BV7" i="4"/>
  <c r="BV11" i="4"/>
  <c r="BV15" i="4"/>
  <c r="BV19" i="4"/>
  <c r="BV24" i="4"/>
  <c r="BV28" i="4"/>
  <c r="BV32" i="4"/>
  <c r="BV37" i="4"/>
  <c r="BV41" i="4"/>
  <c r="BV45" i="4"/>
  <c r="BV49" i="4"/>
  <c r="BV53" i="4"/>
  <c r="BV57" i="4"/>
  <c r="BV61" i="4"/>
  <c r="BV65" i="4"/>
  <c r="BV69" i="4"/>
  <c r="BV73" i="4"/>
  <c r="BV77" i="4"/>
  <c r="BV83" i="4"/>
  <c r="BV87" i="4"/>
  <c r="BV91" i="4"/>
  <c r="BL7" i="4"/>
  <c r="BL11" i="4"/>
  <c r="BL15" i="4"/>
  <c r="BL19" i="4"/>
  <c r="BL24" i="4"/>
  <c r="BL28" i="4"/>
  <c r="BL32" i="4"/>
  <c r="BL37" i="4"/>
  <c r="BL41" i="4"/>
  <c r="BL45" i="4"/>
  <c r="BL49" i="4"/>
  <c r="BL53" i="4"/>
  <c r="BL57" i="4"/>
  <c r="BL61" i="4"/>
  <c r="BL65" i="4"/>
  <c r="BL69" i="4"/>
  <c r="BL73" i="4"/>
  <c r="CF8" i="4"/>
  <c r="CF12" i="4"/>
  <c r="CF16" i="4"/>
  <c r="CF20" i="4"/>
  <c r="CF25" i="4"/>
  <c r="CF29" i="4"/>
  <c r="CF33" i="4"/>
  <c r="CF38" i="4"/>
  <c r="CF42" i="4"/>
  <c r="CF46" i="4"/>
  <c r="CF50" i="4"/>
  <c r="CF54" i="4"/>
  <c r="CF58" i="4"/>
  <c r="CF62" i="4"/>
  <c r="CF66" i="4"/>
  <c r="CF70" i="4"/>
  <c r="CF74" i="4"/>
  <c r="CF78" i="4"/>
  <c r="CF84" i="4"/>
  <c r="CF88" i="4"/>
  <c r="CF92" i="4"/>
  <c r="BV8" i="4"/>
  <c r="BV12" i="4"/>
  <c r="BV16" i="4"/>
  <c r="BV20" i="4"/>
  <c r="BV25" i="4"/>
  <c r="BV29" i="4"/>
  <c r="BV33" i="4"/>
  <c r="BV38" i="4"/>
  <c r="BV42" i="4"/>
  <c r="BV46" i="4"/>
  <c r="BV50" i="4"/>
  <c r="BV54" i="4"/>
  <c r="BV58" i="4"/>
  <c r="BV62" i="4"/>
  <c r="BV66" i="4"/>
  <c r="BV70" i="4"/>
  <c r="BV74" i="4"/>
  <c r="BV78" i="4"/>
  <c r="BV84" i="4"/>
  <c r="BV88" i="4"/>
  <c r="BV92" i="4"/>
  <c r="BL8" i="4"/>
  <c r="BL12" i="4"/>
  <c r="BL16" i="4"/>
  <c r="BL20" i="4"/>
  <c r="BL25" i="4"/>
  <c r="BL29" i="4"/>
  <c r="BL33" i="4"/>
  <c r="BL38" i="4"/>
  <c r="BL42" i="4"/>
  <c r="BL46" i="4"/>
  <c r="BL50" i="4"/>
  <c r="BL54" i="4"/>
  <c r="BL58" i="4"/>
  <c r="BL62" i="4"/>
  <c r="BL66" i="4"/>
  <c r="BL70" i="4"/>
  <c r="CF14" i="4"/>
  <c r="CF23" i="4"/>
  <c r="CF31" i="4"/>
  <c r="CF40" i="4"/>
  <c r="CF48" i="4"/>
  <c r="CF56" i="4"/>
  <c r="CF64" i="4"/>
  <c r="CF72" i="4"/>
  <c r="CF82" i="4"/>
  <c r="CF90" i="4"/>
  <c r="CF6" i="4"/>
  <c r="BV14" i="4"/>
  <c r="BV23" i="4"/>
  <c r="BV31" i="4"/>
  <c r="BV40" i="4"/>
  <c r="BV48" i="4"/>
  <c r="BV56" i="4"/>
  <c r="BV64" i="4"/>
  <c r="BV72" i="4"/>
  <c r="BV82" i="4"/>
  <c r="BV90" i="4"/>
  <c r="BV6" i="4"/>
  <c r="BL14" i="4"/>
  <c r="BL23" i="4"/>
  <c r="BL31" i="4"/>
  <c r="BL40" i="4"/>
  <c r="BL48" i="4"/>
  <c r="BL56" i="4"/>
  <c r="BL64" i="4"/>
  <c r="BL72" i="4"/>
  <c r="BL77" i="4"/>
  <c r="BL83" i="4"/>
  <c r="BL87" i="4"/>
  <c r="BL91" i="4"/>
  <c r="CF18" i="4"/>
  <c r="CF35" i="4"/>
  <c r="CF52" i="4"/>
  <c r="CF68" i="4"/>
  <c r="CF86" i="4"/>
  <c r="BV18" i="4"/>
  <c r="BV35" i="4"/>
  <c r="BV44" i="4"/>
  <c r="BV60" i="4"/>
  <c r="BV76" i="4"/>
  <c r="BL18" i="4"/>
  <c r="BL35" i="4"/>
  <c r="BL52" i="4"/>
  <c r="BL68" i="4"/>
  <c r="BL80" i="4"/>
  <c r="BL89" i="4"/>
  <c r="CF9" i="4"/>
  <c r="CF17" i="4"/>
  <c r="CF26" i="4"/>
  <c r="CF34" i="4"/>
  <c r="CF43" i="4"/>
  <c r="CF51" i="4"/>
  <c r="CF59" i="4"/>
  <c r="CF67" i="4"/>
  <c r="CF75" i="4"/>
  <c r="CF85" i="4"/>
  <c r="CF93" i="4"/>
  <c r="BV9" i="4"/>
  <c r="BV17" i="4"/>
  <c r="BV26" i="4"/>
  <c r="BV34" i="4"/>
  <c r="BV43" i="4"/>
  <c r="BV51" i="4"/>
  <c r="BV59" i="4"/>
  <c r="BV67" i="4"/>
  <c r="BV75" i="4"/>
  <c r="BV85" i="4"/>
  <c r="BV93" i="4"/>
  <c r="BL9" i="4"/>
  <c r="BL17" i="4"/>
  <c r="BL26" i="4"/>
  <c r="BL34" i="4"/>
  <c r="BL43" i="4"/>
  <c r="BL51" i="4"/>
  <c r="BL59" i="4"/>
  <c r="BL67" i="4"/>
  <c r="BL74" i="4"/>
  <c r="BL78" i="4"/>
  <c r="BL84" i="4"/>
  <c r="BL88" i="4"/>
  <c r="BL92" i="4"/>
  <c r="CF10" i="4"/>
  <c r="CF27" i="4"/>
  <c r="CF44" i="4"/>
  <c r="CF60" i="4"/>
  <c r="CF76" i="4"/>
  <c r="BV10" i="4"/>
  <c r="BV27" i="4"/>
  <c r="BV52" i="4"/>
  <c r="BV68" i="4"/>
  <c r="BV86" i="4"/>
  <c r="BL10" i="4"/>
  <c r="BL27" i="4"/>
  <c r="BL44" i="4"/>
  <c r="BL60" i="4"/>
  <c r="BL75" i="4"/>
  <c r="BL85" i="4"/>
  <c r="BL93" i="4"/>
  <c r="CF30" i="4"/>
  <c r="CF63" i="4"/>
  <c r="BV39" i="4"/>
  <c r="BV71" i="4"/>
  <c r="BL47" i="4"/>
  <c r="BL76" i="4"/>
  <c r="CF39" i="4"/>
  <c r="CF71" i="4"/>
  <c r="BV47" i="4"/>
  <c r="BV80" i="4"/>
  <c r="BL22" i="4"/>
  <c r="BL55" i="4"/>
  <c r="BL82" i="4"/>
  <c r="CF47" i="4"/>
  <c r="CF80" i="4"/>
  <c r="BV22" i="4"/>
  <c r="BV55" i="4"/>
  <c r="BV89" i="4"/>
  <c r="BL30" i="4"/>
  <c r="BL63" i="4"/>
  <c r="BL86" i="4"/>
  <c r="CF22" i="4"/>
  <c r="CF55" i="4"/>
  <c r="CF89" i="4"/>
  <c r="BV30" i="4"/>
  <c r="BV63" i="4"/>
  <c r="BL39" i="4"/>
  <c r="BL71" i="4"/>
  <c r="BL90" i="4"/>
  <c r="BL6" i="4"/>
  <c r="N7" i="4"/>
  <c r="N11" i="4"/>
  <c r="N15" i="4"/>
  <c r="N19" i="4"/>
  <c r="N24" i="4"/>
  <c r="N28" i="4"/>
  <c r="N32" i="4"/>
  <c r="N37" i="4"/>
  <c r="N41" i="4"/>
  <c r="N45" i="4"/>
  <c r="N49" i="4"/>
  <c r="N53" i="4"/>
  <c r="N57" i="4"/>
  <c r="N61" i="4"/>
  <c r="N65" i="4"/>
  <c r="N69" i="4"/>
  <c r="N73" i="4"/>
  <c r="N77" i="4"/>
  <c r="N83" i="4"/>
  <c r="N87" i="4"/>
  <c r="N91" i="4"/>
  <c r="I34" i="5"/>
  <c r="BB81" i="4" s="1"/>
  <c r="N9" i="4"/>
  <c r="N17" i="4"/>
  <c r="J28" i="6"/>
  <c r="T28" i="6" s="1"/>
  <c r="N22" i="4"/>
  <c r="N30" i="4"/>
  <c r="N43" i="4"/>
  <c r="N47" i="4"/>
  <c r="N55" i="4"/>
  <c r="N63" i="4"/>
  <c r="N75" i="4"/>
  <c r="N85" i="4"/>
  <c r="N89" i="4"/>
  <c r="N10" i="4"/>
  <c r="N18" i="4"/>
  <c r="N27" i="4"/>
  <c r="N35" i="4"/>
  <c r="N44" i="4"/>
  <c r="N52" i="4"/>
  <c r="J49" i="6"/>
  <c r="N60" i="4"/>
  <c r="N68" i="4"/>
  <c r="N76" i="4"/>
  <c r="N86" i="4"/>
  <c r="J29" i="6"/>
  <c r="N6" i="4"/>
  <c r="N8" i="4"/>
  <c r="N12" i="4"/>
  <c r="N16" i="4"/>
  <c r="N20" i="4"/>
  <c r="N25" i="4"/>
  <c r="J47" i="6"/>
  <c r="N29" i="4"/>
  <c r="N33" i="4"/>
  <c r="N38" i="4"/>
  <c r="N42" i="4"/>
  <c r="N46" i="4"/>
  <c r="N50" i="4"/>
  <c r="N54" i="4"/>
  <c r="N58" i="4"/>
  <c r="N62" i="4"/>
  <c r="N66" i="4"/>
  <c r="N70" i="4"/>
  <c r="N74" i="4"/>
  <c r="N78" i="4"/>
  <c r="J32" i="6"/>
  <c r="N84" i="4"/>
  <c r="J53" i="6"/>
  <c r="N88" i="4"/>
  <c r="N92" i="4"/>
  <c r="J31" i="6"/>
  <c r="N26" i="4"/>
  <c r="N34" i="4"/>
  <c r="N39" i="4"/>
  <c r="N59" i="4"/>
  <c r="N67" i="4"/>
  <c r="N71" i="4"/>
  <c r="N80" i="4"/>
  <c r="J35" i="6"/>
  <c r="T35" i="6" s="1"/>
  <c r="N93" i="4"/>
  <c r="N14" i="4"/>
  <c r="N23" i="4"/>
  <c r="N31" i="4"/>
  <c r="N40" i="4"/>
  <c r="N48" i="4"/>
  <c r="N56" i="4"/>
  <c r="N64" i="4"/>
  <c r="N72" i="4"/>
  <c r="N82" i="4"/>
  <c r="N90" i="4"/>
  <c r="J15" i="6"/>
  <c r="J45" i="6"/>
  <c r="J48" i="6"/>
  <c r="T48" i="6" s="1"/>
  <c r="J50" i="6"/>
  <c r="T50" i="6" s="1"/>
  <c r="J27" i="6"/>
  <c r="T27" i="6" s="1"/>
  <c r="J51" i="6"/>
  <c r="T51" i="6" s="1"/>
  <c r="J52" i="6"/>
  <c r="J26" i="6"/>
  <c r="T26" i="6" s="1"/>
  <c r="AH21" i="4"/>
  <c r="AR79" i="4"/>
  <c r="AR36" i="4"/>
  <c r="AH36" i="4"/>
  <c r="BB16" i="4"/>
  <c r="BB29" i="4"/>
  <c r="BB50" i="4"/>
  <c r="BB14" i="4"/>
  <c r="BB45" i="4"/>
  <c r="BB57" i="4"/>
  <c r="BB77" i="4"/>
  <c r="BB91" i="4"/>
  <c r="BB37" i="4"/>
  <c r="BB53" i="4"/>
  <c r="BB35" i="4"/>
  <c r="BB76" i="4"/>
  <c r="BB49" i="4"/>
  <c r="BB67" i="4"/>
  <c r="BB74" i="4"/>
  <c r="BB44" i="4"/>
  <c r="BB18" i="4"/>
  <c r="BB62" i="4"/>
  <c r="BB92" i="4"/>
  <c r="BB15" i="4"/>
  <c r="BB85" i="4"/>
  <c r="AR18" i="4"/>
  <c r="AR40" i="4"/>
  <c r="AR52" i="4"/>
  <c r="AR72" i="4"/>
  <c r="AR86" i="4"/>
  <c r="AR19" i="4"/>
  <c r="AR32" i="4"/>
  <c r="AR53" i="4"/>
  <c r="AR65" i="4"/>
  <c r="AR87" i="4"/>
  <c r="AR17" i="4"/>
  <c r="AR59" i="4"/>
  <c r="AR85" i="4"/>
  <c r="AH20" i="4"/>
  <c r="J62" i="6"/>
  <c r="T62" i="6" s="1"/>
  <c r="J63" i="6"/>
  <c r="T63" i="6" s="1"/>
  <c r="AH46" i="4"/>
  <c r="AH58" i="4"/>
  <c r="AH78" i="4"/>
  <c r="AH92" i="4"/>
  <c r="AR46" i="4"/>
  <c r="AR70" i="4"/>
  <c r="AH22" i="4"/>
  <c r="AH34" i="4"/>
  <c r="J65" i="6"/>
  <c r="T65" i="6" s="1"/>
  <c r="AH63" i="4"/>
  <c r="AH85" i="4"/>
  <c r="AR8" i="4"/>
  <c r="AR92" i="4"/>
  <c r="AH28" i="4"/>
  <c r="AH69" i="4"/>
  <c r="AR30" i="4"/>
  <c r="AH14" i="4"/>
  <c r="AH40" i="4"/>
  <c r="AH82" i="4"/>
  <c r="AR71" i="4"/>
  <c r="AH76" i="4"/>
  <c r="AH52" i="4"/>
  <c r="AR84" i="4"/>
  <c r="AH49" i="4"/>
  <c r="AR89" i="4"/>
  <c r="AR33" i="4"/>
  <c r="AH91" i="4"/>
  <c r="X14" i="4"/>
  <c r="X35" i="4"/>
  <c r="X48" i="4"/>
  <c r="X68" i="4"/>
  <c r="X82" i="4"/>
  <c r="X16" i="4"/>
  <c r="X38" i="4"/>
  <c r="X78" i="4"/>
  <c r="X26" i="4"/>
  <c r="X67" i="4"/>
  <c r="X93" i="4"/>
  <c r="X24" i="4"/>
  <c r="X37" i="4"/>
  <c r="X57" i="4"/>
  <c r="X69" i="4"/>
  <c r="X91" i="4"/>
  <c r="X33" i="4"/>
  <c r="X74" i="4"/>
  <c r="X9" i="4"/>
  <c r="X55" i="4"/>
  <c r="X80" i="4"/>
  <c r="BU25" i="4"/>
  <c r="BU54" i="4"/>
  <c r="BU60" i="4"/>
  <c r="BU66" i="4"/>
  <c r="BU70" i="4"/>
  <c r="BU74" i="4"/>
  <c r="CE8" i="4"/>
  <c r="CE10" i="4"/>
  <c r="CE12" i="4"/>
  <c r="CE14" i="4"/>
  <c r="CE16" i="4"/>
  <c r="CE18" i="4"/>
  <c r="CE20" i="4"/>
  <c r="CE23" i="4"/>
  <c r="CE25" i="4"/>
  <c r="CE27" i="4"/>
  <c r="CE29" i="4"/>
  <c r="CE31" i="4"/>
  <c r="CE33" i="4"/>
  <c r="CE35" i="4"/>
  <c r="CE38" i="4"/>
  <c r="CE40" i="4"/>
  <c r="CE42" i="4"/>
  <c r="CE44" i="4"/>
  <c r="CE46" i="4"/>
  <c r="CE48" i="4"/>
  <c r="CE50" i="4"/>
  <c r="CE52" i="4"/>
  <c r="CE54" i="4"/>
  <c r="CE56" i="4"/>
  <c r="CE58" i="4"/>
  <c r="CE60" i="4"/>
  <c r="CE62" i="4"/>
  <c r="CE64" i="4"/>
  <c r="CE66" i="4"/>
  <c r="CE68" i="4"/>
  <c r="CE70" i="4"/>
  <c r="CE72" i="4"/>
  <c r="CE74" i="4"/>
  <c r="CE76" i="4"/>
  <c r="CE78" i="4"/>
  <c r="CE82" i="4"/>
  <c r="CE84" i="4"/>
  <c r="CE86" i="4"/>
  <c r="CE88" i="4"/>
  <c r="CE90" i="4"/>
  <c r="CE92" i="4"/>
  <c r="BU8" i="4"/>
  <c r="BU10" i="4"/>
  <c r="BU12" i="4"/>
  <c r="BU14" i="4"/>
  <c r="BU16" i="4"/>
  <c r="BU18" i="4"/>
  <c r="BU20" i="4"/>
  <c r="BU23" i="4"/>
  <c r="BU27" i="4"/>
  <c r="BU29" i="4"/>
  <c r="BU31" i="4"/>
  <c r="BU33" i="4"/>
  <c r="BU35" i="4"/>
  <c r="BU38" i="4"/>
  <c r="BU40" i="4"/>
  <c r="BU42" i="4"/>
  <c r="BU44" i="4"/>
  <c r="BU46" i="4"/>
  <c r="BU48" i="4"/>
  <c r="BU50" i="4"/>
  <c r="BU52" i="4"/>
  <c r="BU56" i="4"/>
  <c r="BU58" i="4"/>
  <c r="BU62" i="4"/>
  <c r="BU64" i="4"/>
  <c r="BU68" i="4"/>
  <c r="BU72" i="4"/>
  <c r="CE6" i="4"/>
  <c r="BU6" i="4"/>
  <c r="BK6" i="4"/>
  <c r="CE7" i="4"/>
  <c r="CE15" i="4"/>
  <c r="CE24" i="4"/>
  <c r="CE32" i="4"/>
  <c r="CE41" i="4"/>
  <c r="CE49" i="4"/>
  <c r="CE57" i="4"/>
  <c r="CE65" i="4"/>
  <c r="CE73" i="4"/>
  <c r="CE83" i="4"/>
  <c r="CE91" i="4"/>
  <c r="BU7" i="4"/>
  <c r="BU15" i="4"/>
  <c r="BU24" i="4"/>
  <c r="BU32" i="4"/>
  <c r="BU41" i="4"/>
  <c r="BU49" i="4"/>
  <c r="BU57" i="4"/>
  <c r="BU65" i="4"/>
  <c r="BU73" i="4"/>
  <c r="BK8" i="4"/>
  <c r="BK10" i="4"/>
  <c r="BK12" i="4"/>
  <c r="BK14" i="4"/>
  <c r="BK16" i="4"/>
  <c r="BK18" i="4"/>
  <c r="BK20" i="4"/>
  <c r="BK23" i="4"/>
  <c r="BK25" i="4"/>
  <c r="BK27" i="4"/>
  <c r="BK29" i="4"/>
  <c r="BK31" i="4"/>
  <c r="BK33" i="4"/>
  <c r="BK35" i="4"/>
  <c r="BK38" i="4"/>
  <c r="BK40" i="4"/>
  <c r="BK42" i="4"/>
  <c r="BK44" i="4"/>
  <c r="BK46" i="4"/>
  <c r="BK48" i="4"/>
  <c r="BK50" i="4"/>
  <c r="BK52" i="4"/>
  <c r="BK54" i="4"/>
  <c r="BK56" i="4"/>
  <c r="BK58" i="4"/>
  <c r="BK60" i="4"/>
  <c r="BK62" i="4"/>
  <c r="BK64" i="4"/>
  <c r="BK66" i="4"/>
  <c r="BK68" i="4"/>
  <c r="BK70" i="4"/>
  <c r="BK72" i="4"/>
  <c r="BK74" i="4"/>
  <c r="BK76" i="4"/>
  <c r="BK78" i="4"/>
  <c r="BK82" i="4"/>
  <c r="BK84" i="4"/>
  <c r="BK86" i="4"/>
  <c r="BK88" i="4"/>
  <c r="BK90" i="4"/>
  <c r="BK92" i="4"/>
  <c r="CE43" i="4"/>
  <c r="CE93" i="4"/>
  <c r="BU34" i="4"/>
  <c r="BU67" i="4"/>
  <c r="BU80" i="4"/>
  <c r="BU87" i="4"/>
  <c r="CE22" i="4"/>
  <c r="CE30" i="4"/>
  <c r="CE39" i="4"/>
  <c r="CE47" i="4"/>
  <c r="CE55" i="4"/>
  <c r="CE63" i="4"/>
  <c r="CE71" i="4"/>
  <c r="CE80" i="4"/>
  <c r="CE89" i="4"/>
  <c r="BU22" i="4"/>
  <c r="BU30" i="4"/>
  <c r="BU39" i="4"/>
  <c r="BU47" i="4"/>
  <c r="BU55" i="4"/>
  <c r="BU63" i="4"/>
  <c r="BU71" i="4"/>
  <c r="BU76" i="4"/>
  <c r="BU78" i="4"/>
  <c r="BU82" i="4"/>
  <c r="BU84" i="4"/>
  <c r="BU86" i="4"/>
  <c r="BU88" i="4"/>
  <c r="BU90" i="4"/>
  <c r="BU92" i="4"/>
  <c r="CE9" i="4"/>
  <c r="CE17" i="4"/>
  <c r="CE34" i="4"/>
  <c r="CE59" i="4"/>
  <c r="CE67" i="4"/>
  <c r="CE85" i="4"/>
  <c r="BU17" i="4"/>
  <c r="BU43" i="4"/>
  <c r="BU59" i="4"/>
  <c r="BU77" i="4"/>
  <c r="BU83" i="4"/>
  <c r="BU89" i="4"/>
  <c r="BU93" i="4"/>
  <c r="CE11" i="4"/>
  <c r="CE19" i="4"/>
  <c r="CE28" i="4"/>
  <c r="CE37" i="4"/>
  <c r="CE45" i="4"/>
  <c r="CE53" i="4"/>
  <c r="CE61" i="4"/>
  <c r="CE69" i="4"/>
  <c r="CE77" i="4"/>
  <c r="CE87" i="4"/>
  <c r="BU11" i="4"/>
  <c r="BU19" i="4"/>
  <c r="BU28" i="4"/>
  <c r="BU37" i="4"/>
  <c r="BU45" i="4"/>
  <c r="BU53" i="4"/>
  <c r="BU61" i="4"/>
  <c r="BU69" i="4"/>
  <c r="BK7" i="4"/>
  <c r="BK9" i="4"/>
  <c r="BK11" i="4"/>
  <c r="BK15" i="4"/>
  <c r="BK17" i="4"/>
  <c r="BK19" i="4"/>
  <c r="BK22" i="4"/>
  <c r="BK24" i="4"/>
  <c r="BK26" i="4"/>
  <c r="BK28" i="4"/>
  <c r="BK30" i="4"/>
  <c r="BK32" i="4"/>
  <c r="BK34" i="4"/>
  <c r="BK37" i="4"/>
  <c r="BK39" i="4"/>
  <c r="BK41" i="4"/>
  <c r="BK43" i="4"/>
  <c r="BK45" i="4"/>
  <c r="BK47" i="4"/>
  <c r="BK49" i="4"/>
  <c r="BK51" i="4"/>
  <c r="BK53" i="4"/>
  <c r="BK55" i="4"/>
  <c r="BK57" i="4"/>
  <c r="BK59" i="4"/>
  <c r="BK61" i="4"/>
  <c r="BK63" i="4"/>
  <c r="BK65" i="4"/>
  <c r="BK67" i="4"/>
  <c r="BK69" i="4"/>
  <c r="BK71" i="4"/>
  <c r="BK73" i="4"/>
  <c r="BK75" i="4"/>
  <c r="BK77" i="4"/>
  <c r="BK80" i="4"/>
  <c r="BK83" i="4"/>
  <c r="BK85" i="4"/>
  <c r="BK87" i="4"/>
  <c r="BK89" i="4"/>
  <c r="BK91" i="4"/>
  <c r="BK93" i="4"/>
  <c r="CE26" i="4"/>
  <c r="CE51" i="4"/>
  <c r="CE75" i="4"/>
  <c r="BU9" i="4"/>
  <c r="BU26" i="4"/>
  <c r="BU51" i="4"/>
  <c r="BU75" i="4"/>
  <c r="BU85" i="4"/>
  <c r="BU91" i="4"/>
  <c r="M7" i="4"/>
  <c r="M9" i="4"/>
  <c r="M11" i="4"/>
  <c r="M15" i="4"/>
  <c r="M17" i="4"/>
  <c r="M19" i="4"/>
  <c r="M22" i="4"/>
  <c r="M24" i="4"/>
  <c r="M26" i="4"/>
  <c r="M28" i="4"/>
  <c r="M30" i="4"/>
  <c r="M32" i="4"/>
  <c r="M34" i="4"/>
  <c r="M37" i="4"/>
  <c r="M39" i="4"/>
  <c r="M41" i="4"/>
  <c r="M43" i="4"/>
  <c r="M45" i="4"/>
  <c r="M47" i="4"/>
  <c r="M49" i="4"/>
  <c r="M51" i="4"/>
  <c r="M53" i="4"/>
  <c r="M55" i="4"/>
  <c r="M57" i="4"/>
  <c r="M59" i="4"/>
  <c r="M61" i="4"/>
  <c r="M63" i="4"/>
  <c r="M65" i="4"/>
  <c r="M67" i="4"/>
  <c r="M69" i="4"/>
  <c r="M71" i="4"/>
  <c r="M73" i="4"/>
  <c r="M75" i="4"/>
  <c r="M77" i="4"/>
  <c r="M80" i="4"/>
  <c r="M83" i="4"/>
  <c r="M85" i="4"/>
  <c r="M87" i="4"/>
  <c r="M89" i="4"/>
  <c r="M91" i="4"/>
  <c r="M93" i="4"/>
  <c r="M10" i="4"/>
  <c r="M18" i="4"/>
  <c r="M27" i="4"/>
  <c r="M35" i="4"/>
  <c r="M44" i="4"/>
  <c r="M52" i="4"/>
  <c r="M60" i="4"/>
  <c r="M68" i="4"/>
  <c r="M76" i="4"/>
  <c r="M86" i="4"/>
  <c r="M14" i="4"/>
  <c r="M23" i="4"/>
  <c r="M31" i="4"/>
  <c r="M40" i="4"/>
  <c r="M48" i="4"/>
  <c r="M56" i="4"/>
  <c r="M64" i="4"/>
  <c r="M72" i="4"/>
  <c r="M82" i="4"/>
  <c r="M90" i="4"/>
  <c r="M8" i="4"/>
  <c r="M16" i="4"/>
  <c r="M25" i="4"/>
  <c r="M33" i="4"/>
  <c r="M42" i="4"/>
  <c r="M50" i="4"/>
  <c r="M58" i="4"/>
  <c r="M66" i="4"/>
  <c r="M74" i="4"/>
  <c r="M84" i="4"/>
  <c r="M92" i="4"/>
  <c r="M12" i="4"/>
  <c r="M20" i="4"/>
  <c r="M29" i="4"/>
  <c r="M38" i="4"/>
  <c r="M46" i="4"/>
  <c r="M54" i="4"/>
  <c r="M62" i="4"/>
  <c r="M70" i="4"/>
  <c r="M78" i="4"/>
  <c r="M88" i="4"/>
  <c r="M6" i="4"/>
  <c r="J14" i="6"/>
  <c r="AR5" i="3"/>
  <c r="AS5" i="3"/>
  <c r="AR6" i="3"/>
  <c r="AS6" i="3"/>
  <c r="AR7" i="3"/>
  <c r="AS7" i="3"/>
  <c r="AR8" i="3"/>
  <c r="AS8" i="3"/>
  <c r="AR9" i="3"/>
  <c r="AS9" i="3"/>
  <c r="AR10" i="3"/>
  <c r="AS10" i="3"/>
  <c r="AR11" i="3"/>
  <c r="AS11" i="3"/>
  <c r="AR12" i="3"/>
  <c r="AS12" i="3"/>
  <c r="AR13" i="3"/>
  <c r="AS13" i="3"/>
  <c r="AR14" i="3"/>
  <c r="AS14" i="3"/>
  <c r="AR15" i="3"/>
  <c r="AS15" i="3"/>
  <c r="AR16" i="3"/>
  <c r="AS16" i="3"/>
  <c r="AR17" i="3"/>
  <c r="AS17" i="3"/>
  <c r="AR18" i="3"/>
  <c r="AS18" i="3"/>
  <c r="AR19" i="3"/>
  <c r="AS19" i="3"/>
  <c r="AR20" i="3"/>
  <c r="AS20" i="3"/>
  <c r="AR21" i="3"/>
  <c r="AS21" i="3"/>
  <c r="AR22" i="3"/>
  <c r="AS22" i="3"/>
  <c r="AR23" i="3"/>
  <c r="AS23" i="3"/>
  <c r="AR24" i="3"/>
  <c r="AS24" i="3"/>
  <c r="AR25" i="3"/>
  <c r="AS25" i="3"/>
  <c r="AR26" i="3"/>
  <c r="AS26" i="3"/>
  <c r="AR27" i="3"/>
  <c r="AS27" i="3"/>
  <c r="AR28" i="3"/>
  <c r="AS28" i="3"/>
  <c r="AR29" i="3"/>
  <c r="AS29" i="3"/>
  <c r="AR30" i="3"/>
  <c r="AS30" i="3"/>
  <c r="AR31" i="3"/>
  <c r="AS31" i="3"/>
  <c r="AR32" i="3"/>
  <c r="AS32" i="3"/>
  <c r="AR33" i="3"/>
  <c r="AS33" i="3"/>
  <c r="AR34" i="3"/>
  <c r="AS34" i="3"/>
  <c r="AR35" i="3"/>
  <c r="AS35" i="3"/>
  <c r="AR36" i="3"/>
  <c r="AS36" i="3"/>
  <c r="AR37" i="3"/>
  <c r="AS37" i="3"/>
  <c r="AR38" i="3"/>
  <c r="AS38" i="3"/>
  <c r="AR39" i="3"/>
  <c r="AS39" i="3"/>
  <c r="AR40" i="3"/>
  <c r="AS40" i="3"/>
  <c r="AR41" i="3"/>
  <c r="AS41" i="3"/>
  <c r="AR42" i="3"/>
  <c r="AS42" i="3"/>
  <c r="AR43" i="3"/>
  <c r="AS43" i="3"/>
  <c r="AR44" i="3"/>
  <c r="AS44" i="3"/>
  <c r="AR45" i="3"/>
  <c r="AS45" i="3"/>
  <c r="AR46" i="3"/>
  <c r="AS46" i="3"/>
  <c r="AR47" i="3"/>
  <c r="AS47" i="3"/>
  <c r="AR48" i="3"/>
  <c r="AS48" i="3"/>
  <c r="AR49" i="3"/>
  <c r="AS49" i="3"/>
  <c r="AR50" i="3"/>
  <c r="AS50" i="3"/>
  <c r="AR51" i="3"/>
  <c r="AS51" i="3"/>
  <c r="AR52" i="3"/>
  <c r="AS52" i="3"/>
  <c r="AR53" i="3"/>
  <c r="AS53" i="3"/>
  <c r="AR54" i="3"/>
  <c r="AS54" i="3"/>
  <c r="AR55" i="3"/>
  <c r="AS55" i="3"/>
  <c r="AR56" i="3"/>
  <c r="AS56" i="3"/>
  <c r="AR57" i="3"/>
  <c r="AS57" i="3"/>
  <c r="AR58" i="3"/>
  <c r="AS58" i="3"/>
  <c r="AR59" i="3"/>
  <c r="AS59" i="3"/>
  <c r="AR60" i="3"/>
  <c r="AS60" i="3"/>
  <c r="AR61" i="3"/>
  <c r="AS61" i="3"/>
  <c r="AR62" i="3"/>
  <c r="AS62" i="3"/>
  <c r="AR63" i="3"/>
  <c r="AS63" i="3"/>
  <c r="AR64" i="3"/>
  <c r="AS64" i="3"/>
  <c r="AR65" i="3"/>
  <c r="AS65" i="3"/>
  <c r="AR66" i="3"/>
  <c r="AS66" i="3"/>
  <c r="AR67" i="3"/>
  <c r="AS67" i="3"/>
  <c r="AR68" i="3"/>
  <c r="AS68" i="3"/>
  <c r="AR69" i="3"/>
  <c r="AS69" i="3"/>
  <c r="AR70" i="3"/>
  <c r="AS70" i="3"/>
  <c r="AR71" i="3"/>
  <c r="AS71" i="3"/>
  <c r="AR72" i="3"/>
  <c r="AS72" i="3"/>
  <c r="AR73" i="3"/>
  <c r="AS73" i="3"/>
  <c r="AR74" i="3"/>
  <c r="AS74" i="3"/>
  <c r="AR75" i="3"/>
  <c r="AS75" i="3"/>
  <c r="AR76" i="3"/>
  <c r="AS76" i="3"/>
  <c r="AR77" i="3"/>
  <c r="AS77" i="3"/>
  <c r="AR78" i="3"/>
  <c r="AS78" i="3"/>
  <c r="AR79" i="3"/>
  <c r="AS79" i="3"/>
  <c r="AR80" i="3"/>
  <c r="AS80" i="3"/>
  <c r="AR81" i="3"/>
  <c r="AS81" i="3"/>
  <c r="AR82" i="3"/>
  <c r="AS82" i="3"/>
  <c r="AR83" i="3"/>
  <c r="AS83" i="3"/>
  <c r="AR84" i="3"/>
  <c r="AS84" i="3"/>
  <c r="AR85" i="3"/>
  <c r="AS85" i="3"/>
  <c r="AR86" i="3"/>
  <c r="AS86" i="3"/>
  <c r="AR87" i="3"/>
  <c r="AS87" i="3"/>
  <c r="AR88" i="3"/>
  <c r="AS88" i="3"/>
  <c r="AR89" i="3"/>
  <c r="AS89" i="3"/>
  <c r="AR90" i="3"/>
  <c r="AS90" i="3"/>
  <c r="AR91" i="3"/>
  <c r="AS91" i="3"/>
  <c r="AR92" i="3"/>
  <c r="AS92" i="3"/>
  <c r="AR93" i="3"/>
  <c r="AS93" i="3"/>
  <c r="AR94" i="3"/>
  <c r="AS94" i="3"/>
  <c r="AR95" i="3"/>
  <c r="AS95" i="3"/>
  <c r="AR96" i="3"/>
  <c r="AS96" i="3"/>
  <c r="AR97" i="3"/>
  <c r="AS97" i="3"/>
  <c r="AR98" i="3"/>
  <c r="AS98" i="3"/>
  <c r="AR99" i="3"/>
  <c r="AS99" i="3"/>
  <c r="AR100" i="3"/>
  <c r="AS100" i="3"/>
  <c r="AR101" i="3"/>
  <c r="AS101" i="3"/>
  <c r="AR102" i="3"/>
  <c r="AS102" i="3"/>
  <c r="AR103" i="3"/>
  <c r="AS103" i="3"/>
  <c r="AR104" i="3"/>
  <c r="AS104" i="3"/>
  <c r="AR105" i="3"/>
  <c r="AS105" i="3"/>
  <c r="AR106" i="3"/>
  <c r="AS106" i="3"/>
  <c r="AR107" i="3"/>
  <c r="AS107" i="3"/>
  <c r="AR108" i="3"/>
  <c r="AS108" i="3"/>
  <c r="AR109" i="3"/>
  <c r="AS109" i="3"/>
  <c r="AR110" i="3"/>
  <c r="AS110" i="3"/>
  <c r="AR111" i="3"/>
  <c r="AS111" i="3"/>
  <c r="AR112" i="3"/>
  <c r="AS112" i="3"/>
  <c r="AR113" i="3"/>
  <c r="AS113" i="3"/>
  <c r="AR114" i="3"/>
  <c r="AS114" i="3"/>
  <c r="AR115" i="3"/>
  <c r="AS115" i="3"/>
  <c r="AR116" i="3"/>
  <c r="AS116" i="3"/>
  <c r="AR117" i="3"/>
  <c r="AS117" i="3"/>
  <c r="AR118" i="3"/>
  <c r="AS118" i="3"/>
  <c r="AR119" i="3"/>
  <c r="AS119" i="3"/>
  <c r="AR120" i="3"/>
  <c r="AS120" i="3"/>
  <c r="AR121" i="3"/>
  <c r="AS121" i="3"/>
  <c r="AR122" i="3"/>
  <c r="AS122" i="3"/>
  <c r="AR123" i="3"/>
  <c r="AS123" i="3"/>
  <c r="AR124" i="3"/>
  <c r="AS124" i="3"/>
  <c r="AR125" i="3"/>
  <c r="AS125" i="3"/>
  <c r="AR126" i="3"/>
  <c r="AS126" i="3"/>
  <c r="AR127" i="3"/>
  <c r="AS127" i="3"/>
  <c r="AR128" i="3"/>
  <c r="AS128" i="3"/>
  <c r="AR129" i="3"/>
  <c r="AS129" i="3"/>
  <c r="AR130" i="3"/>
  <c r="AS130" i="3"/>
  <c r="AR131" i="3"/>
  <c r="AS131" i="3"/>
  <c r="AR132" i="3"/>
  <c r="AS132" i="3"/>
  <c r="AR133" i="3"/>
  <c r="AS133" i="3"/>
  <c r="AR134" i="3"/>
  <c r="AS134" i="3"/>
  <c r="AR135" i="3"/>
  <c r="AS135" i="3"/>
  <c r="AR136" i="3"/>
  <c r="AS136" i="3"/>
  <c r="AR137" i="3"/>
  <c r="AS137" i="3"/>
  <c r="AR138" i="3"/>
  <c r="AS138" i="3"/>
  <c r="AR139" i="3"/>
  <c r="AS139" i="3"/>
  <c r="AR140" i="3"/>
  <c r="AS140" i="3"/>
  <c r="AR141" i="3"/>
  <c r="AS141" i="3"/>
  <c r="AR142" i="3"/>
  <c r="AS142" i="3"/>
  <c r="AR143" i="3"/>
  <c r="AS143" i="3"/>
  <c r="AR144" i="3"/>
  <c r="AS144" i="3"/>
  <c r="AR145" i="3"/>
  <c r="AS145" i="3"/>
  <c r="AR146" i="3"/>
  <c r="AS146" i="3"/>
  <c r="AR147" i="3"/>
  <c r="AS147" i="3"/>
  <c r="AR148" i="3"/>
  <c r="AS148" i="3"/>
  <c r="AR149" i="3"/>
  <c r="AS149" i="3"/>
  <c r="AR150" i="3"/>
  <c r="AS150" i="3"/>
  <c r="AR151" i="3"/>
  <c r="AS151" i="3"/>
  <c r="AR152" i="3"/>
  <c r="AS152" i="3"/>
  <c r="AR153" i="3"/>
  <c r="AS153" i="3"/>
  <c r="AR154" i="3"/>
  <c r="AS154" i="3"/>
  <c r="AR155" i="3"/>
  <c r="AS155" i="3"/>
  <c r="AR156" i="3"/>
  <c r="AS156" i="3"/>
  <c r="AR157" i="3"/>
  <c r="AS157" i="3"/>
  <c r="AR158" i="3"/>
  <c r="AS158" i="3"/>
  <c r="AR159" i="3"/>
  <c r="AS159" i="3"/>
  <c r="AR160" i="3"/>
  <c r="AS160" i="3"/>
  <c r="AR161" i="3"/>
  <c r="AS161" i="3"/>
  <c r="AR162" i="3"/>
  <c r="AS162" i="3"/>
  <c r="AR163" i="3"/>
  <c r="AS163" i="3"/>
  <c r="AR164" i="3"/>
  <c r="AS164" i="3"/>
  <c r="AR165" i="3"/>
  <c r="AS165" i="3"/>
  <c r="AR166" i="3"/>
  <c r="AS166" i="3"/>
  <c r="AR167" i="3"/>
  <c r="AS167" i="3"/>
  <c r="AR168" i="3"/>
  <c r="AS168" i="3"/>
  <c r="AR169" i="3"/>
  <c r="AS169" i="3"/>
  <c r="AR170" i="3"/>
  <c r="AS170" i="3"/>
  <c r="AR171" i="3"/>
  <c r="AS171" i="3"/>
  <c r="AR172" i="3"/>
  <c r="AS172" i="3"/>
  <c r="AR173" i="3"/>
  <c r="AS173" i="3"/>
  <c r="AR174" i="3"/>
  <c r="AS174" i="3"/>
  <c r="AR175" i="3"/>
  <c r="AS175" i="3"/>
  <c r="AR176" i="3"/>
  <c r="AS176" i="3"/>
  <c r="AR177" i="3"/>
  <c r="AS177" i="3"/>
  <c r="AR178" i="3"/>
  <c r="AS178" i="3"/>
  <c r="AR179" i="3"/>
  <c r="AS179" i="3"/>
  <c r="AR180" i="3"/>
  <c r="AS180" i="3"/>
  <c r="AR181" i="3"/>
  <c r="AS181" i="3"/>
  <c r="AR182" i="3"/>
  <c r="AS182" i="3"/>
  <c r="AR183" i="3"/>
  <c r="AS183" i="3"/>
  <c r="AR184" i="3"/>
  <c r="AS184" i="3"/>
  <c r="AR185" i="3"/>
  <c r="AS185" i="3"/>
  <c r="AR186" i="3"/>
  <c r="AS186" i="3"/>
  <c r="AR187" i="3"/>
  <c r="AS187" i="3"/>
  <c r="AR188" i="3"/>
  <c r="AS188" i="3"/>
  <c r="AR189" i="3"/>
  <c r="AS189" i="3"/>
  <c r="AR190" i="3"/>
  <c r="AS190" i="3"/>
  <c r="AR191" i="3"/>
  <c r="AS191" i="3"/>
  <c r="AR192" i="3"/>
  <c r="AS192" i="3"/>
  <c r="AS4" i="3"/>
  <c r="AR4" i="3"/>
  <c r="AJ5" i="3"/>
  <c r="AK5" i="3"/>
  <c r="AJ6" i="3"/>
  <c r="AK6" i="3"/>
  <c r="AJ7" i="3"/>
  <c r="AK7" i="3"/>
  <c r="AJ8" i="3"/>
  <c r="AK8" i="3"/>
  <c r="AJ9" i="3"/>
  <c r="AK9" i="3"/>
  <c r="AJ10" i="3"/>
  <c r="AK10" i="3"/>
  <c r="AJ11" i="3"/>
  <c r="AK11" i="3"/>
  <c r="AJ12" i="3"/>
  <c r="AK12" i="3"/>
  <c r="AJ13" i="3"/>
  <c r="AK13"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79" i="3"/>
  <c r="AK79"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J93" i="3"/>
  <c r="AK93" i="3"/>
  <c r="AJ94" i="3"/>
  <c r="AK94" i="3"/>
  <c r="AJ95" i="3"/>
  <c r="AK95" i="3"/>
  <c r="AJ96" i="3"/>
  <c r="AK96" i="3"/>
  <c r="AJ97" i="3"/>
  <c r="AK97" i="3"/>
  <c r="AJ98" i="3"/>
  <c r="AK98" i="3"/>
  <c r="AJ99" i="3"/>
  <c r="AK99" i="3"/>
  <c r="AJ100" i="3"/>
  <c r="AK100" i="3"/>
  <c r="AJ101" i="3"/>
  <c r="AK101" i="3"/>
  <c r="AJ102" i="3"/>
  <c r="AK102" i="3"/>
  <c r="AJ103" i="3"/>
  <c r="AK103" i="3"/>
  <c r="AJ104" i="3"/>
  <c r="AK104" i="3"/>
  <c r="AJ105" i="3"/>
  <c r="AK105" i="3"/>
  <c r="AJ106" i="3"/>
  <c r="AK106" i="3"/>
  <c r="AJ107" i="3"/>
  <c r="AK107" i="3"/>
  <c r="AJ108" i="3"/>
  <c r="AK108" i="3"/>
  <c r="AJ109" i="3"/>
  <c r="AK109" i="3"/>
  <c r="AJ110" i="3"/>
  <c r="AK110" i="3"/>
  <c r="AJ111" i="3"/>
  <c r="AK111" i="3"/>
  <c r="AJ112" i="3"/>
  <c r="AK112" i="3"/>
  <c r="AJ113" i="3"/>
  <c r="AK113" i="3"/>
  <c r="AJ114" i="3"/>
  <c r="AK114" i="3"/>
  <c r="AJ115" i="3"/>
  <c r="AK115" i="3"/>
  <c r="AJ116" i="3"/>
  <c r="AK116" i="3"/>
  <c r="AJ117" i="3"/>
  <c r="AK117" i="3"/>
  <c r="AJ118" i="3"/>
  <c r="AK118" i="3"/>
  <c r="AJ119" i="3"/>
  <c r="AK119" i="3"/>
  <c r="AJ120" i="3"/>
  <c r="AK120" i="3"/>
  <c r="AJ121" i="3"/>
  <c r="AK121" i="3"/>
  <c r="AJ122" i="3"/>
  <c r="AK122" i="3"/>
  <c r="AJ123" i="3"/>
  <c r="AK123" i="3"/>
  <c r="AJ124" i="3"/>
  <c r="AK124" i="3"/>
  <c r="AJ125" i="3"/>
  <c r="AK125" i="3"/>
  <c r="AJ126" i="3"/>
  <c r="AK126" i="3"/>
  <c r="AJ127" i="3"/>
  <c r="AK127" i="3"/>
  <c r="AJ128" i="3"/>
  <c r="AK128" i="3"/>
  <c r="AJ129" i="3"/>
  <c r="AK129" i="3"/>
  <c r="AJ130" i="3"/>
  <c r="AK130" i="3"/>
  <c r="AJ131" i="3"/>
  <c r="AK131" i="3"/>
  <c r="AJ132" i="3"/>
  <c r="AK132" i="3"/>
  <c r="AJ133" i="3"/>
  <c r="AK133" i="3"/>
  <c r="AJ134" i="3"/>
  <c r="AK134" i="3"/>
  <c r="AJ135" i="3"/>
  <c r="AK135" i="3"/>
  <c r="AJ136" i="3"/>
  <c r="AK136" i="3"/>
  <c r="AJ137" i="3"/>
  <c r="AK137" i="3"/>
  <c r="AJ138" i="3"/>
  <c r="AK138" i="3"/>
  <c r="AJ139" i="3"/>
  <c r="AK139" i="3"/>
  <c r="AJ140" i="3"/>
  <c r="AK140" i="3"/>
  <c r="AJ141" i="3"/>
  <c r="AK141" i="3"/>
  <c r="AJ142" i="3"/>
  <c r="AK142" i="3"/>
  <c r="AJ143" i="3"/>
  <c r="AK143" i="3"/>
  <c r="AJ144" i="3"/>
  <c r="AK144" i="3"/>
  <c r="AJ145" i="3"/>
  <c r="AK145" i="3"/>
  <c r="AJ146" i="3"/>
  <c r="AK146" i="3"/>
  <c r="AJ147" i="3"/>
  <c r="AK147" i="3"/>
  <c r="AJ148" i="3"/>
  <c r="AK148" i="3"/>
  <c r="AJ149" i="3"/>
  <c r="AK149" i="3"/>
  <c r="AJ150" i="3"/>
  <c r="AK150" i="3"/>
  <c r="AJ151" i="3"/>
  <c r="AK151" i="3"/>
  <c r="AJ152" i="3"/>
  <c r="AK152" i="3"/>
  <c r="AJ153" i="3"/>
  <c r="AK153" i="3"/>
  <c r="AJ154" i="3"/>
  <c r="AK154" i="3"/>
  <c r="AJ155" i="3"/>
  <c r="AK155" i="3"/>
  <c r="AJ156" i="3"/>
  <c r="AK156" i="3"/>
  <c r="AJ157" i="3"/>
  <c r="AK157" i="3"/>
  <c r="AJ158" i="3"/>
  <c r="AK158" i="3"/>
  <c r="AJ159" i="3"/>
  <c r="AK159" i="3"/>
  <c r="AJ160" i="3"/>
  <c r="AK160" i="3"/>
  <c r="AJ161" i="3"/>
  <c r="AK161" i="3"/>
  <c r="AJ162" i="3"/>
  <c r="AK162" i="3"/>
  <c r="AJ163" i="3"/>
  <c r="AK163" i="3"/>
  <c r="AJ164" i="3"/>
  <c r="AK164" i="3"/>
  <c r="AJ165" i="3"/>
  <c r="AK165" i="3"/>
  <c r="AJ166" i="3"/>
  <c r="AK166" i="3"/>
  <c r="AJ167" i="3"/>
  <c r="AK167" i="3"/>
  <c r="AJ168" i="3"/>
  <c r="AK168" i="3"/>
  <c r="AJ169" i="3"/>
  <c r="AK169" i="3"/>
  <c r="AJ170" i="3"/>
  <c r="AK170" i="3"/>
  <c r="AJ171" i="3"/>
  <c r="AK171" i="3"/>
  <c r="AJ172" i="3"/>
  <c r="AK172" i="3"/>
  <c r="AJ173" i="3"/>
  <c r="AK173" i="3"/>
  <c r="AJ174" i="3"/>
  <c r="AK174" i="3"/>
  <c r="AJ175" i="3"/>
  <c r="AK175" i="3"/>
  <c r="AJ176" i="3"/>
  <c r="AK176" i="3"/>
  <c r="AJ177" i="3"/>
  <c r="AK177" i="3"/>
  <c r="AJ178" i="3"/>
  <c r="AK178" i="3"/>
  <c r="AJ179" i="3"/>
  <c r="AK179" i="3"/>
  <c r="AJ180" i="3"/>
  <c r="AK180" i="3"/>
  <c r="AJ181" i="3"/>
  <c r="AK181" i="3"/>
  <c r="AJ182" i="3"/>
  <c r="AK182" i="3"/>
  <c r="AJ183" i="3"/>
  <c r="AK183" i="3"/>
  <c r="AJ184" i="3"/>
  <c r="AK184" i="3"/>
  <c r="AJ185" i="3"/>
  <c r="AK185" i="3"/>
  <c r="AJ186" i="3"/>
  <c r="AK186" i="3"/>
  <c r="AJ187" i="3"/>
  <c r="AK187" i="3"/>
  <c r="AJ188" i="3"/>
  <c r="AK188" i="3"/>
  <c r="AJ189" i="3"/>
  <c r="AK189" i="3"/>
  <c r="AJ190" i="3"/>
  <c r="AK190" i="3"/>
  <c r="AJ191" i="3"/>
  <c r="AK191" i="3"/>
  <c r="AJ192" i="3"/>
  <c r="AK192" i="3"/>
  <c r="AK4" i="3"/>
  <c r="AJ4" i="3"/>
  <c r="AB188" i="3"/>
  <c r="AC188" i="3"/>
  <c r="AB189" i="3"/>
  <c r="AC189" i="3"/>
  <c r="AB190" i="3"/>
  <c r="AC190" i="3"/>
  <c r="AB191" i="3"/>
  <c r="AC191" i="3"/>
  <c r="AB192" i="3"/>
  <c r="AC192" i="3"/>
  <c r="AC4" i="3"/>
  <c r="AB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T79" i="3"/>
  <c r="U79" i="3"/>
  <c r="T80" i="3"/>
  <c r="U80" i="3"/>
  <c r="T81" i="3"/>
  <c r="U81" i="3"/>
  <c r="T82" i="3"/>
  <c r="U82" i="3"/>
  <c r="T83" i="3"/>
  <c r="U83" i="3"/>
  <c r="T84" i="3"/>
  <c r="U84" i="3"/>
  <c r="T85" i="3"/>
  <c r="U85" i="3"/>
  <c r="T86" i="3"/>
  <c r="U86" i="3"/>
  <c r="T87" i="3"/>
  <c r="U87" i="3"/>
  <c r="T88" i="3"/>
  <c r="U88" i="3"/>
  <c r="T89" i="3"/>
  <c r="U89" i="3"/>
  <c r="T90" i="3"/>
  <c r="U90" i="3"/>
  <c r="T91" i="3"/>
  <c r="U91" i="3"/>
  <c r="T92" i="3"/>
  <c r="U92" i="3"/>
  <c r="T93" i="3"/>
  <c r="U93" i="3"/>
  <c r="T94" i="3"/>
  <c r="U94" i="3"/>
  <c r="T95" i="3"/>
  <c r="U95" i="3"/>
  <c r="T96" i="3"/>
  <c r="U96" i="3"/>
  <c r="T97" i="3"/>
  <c r="U97" i="3"/>
  <c r="T98" i="3"/>
  <c r="U98" i="3"/>
  <c r="T99" i="3"/>
  <c r="U99" i="3"/>
  <c r="T100" i="3"/>
  <c r="U100" i="3"/>
  <c r="T101" i="3"/>
  <c r="U101" i="3"/>
  <c r="T102" i="3"/>
  <c r="U102" i="3"/>
  <c r="T103" i="3"/>
  <c r="U103" i="3"/>
  <c r="T104" i="3"/>
  <c r="U104" i="3"/>
  <c r="T105" i="3"/>
  <c r="U105" i="3"/>
  <c r="T106" i="3"/>
  <c r="U106" i="3"/>
  <c r="T107" i="3"/>
  <c r="U107" i="3"/>
  <c r="T108" i="3"/>
  <c r="U108" i="3"/>
  <c r="T109" i="3"/>
  <c r="U109" i="3"/>
  <c r="T110" i="3"/>
  <c r="U110" i="3"/>
  <c r="T111" i="3"/>
  <c r="U111" i="3"/>
  <c r="T112" i="3"/>
  <c r="U112" i="3"/>
  <c r="T113" i="3"/>
  <c r="U113" i="3"/>
  <c r="T114" i="3"/>
  <c r="U114" i="3"/>
  <c r="T115" i="3"/>
  <c r="U115" i="3"/>
  <c r="T116" i="3"/>
  <c r="U116" i="3"/>
  <c r="T117" i="3"/>
  <c r="U117" i="3"/>
  <c r="T118" i="3"/>
  <c r="U118" i="3"/>
  <c r="T119" i="3"/>
  <c r="U119" i="3"/>
  <c r="T120" i="3"/>
  <c r="U120" i="3"/>
  <c r="T121" i="3"/>
  <c r="U121" i="3"/>
  <c r="T122" i="3"/>
  <c r="U122" i="3"/>
  <c r="T123" i="3"/>
  <c r="U123" i="3"/>
  <c r="T124" i="3"/>
  <c r="U124" i="3"/>
  <c r="T125" i="3"/>
  <c r="U125" i="3"/>
  <c r="T126" i="3"/>
  <c r="U126" i="3"/>
  <c r="T127" i="3"/>
  <c r="U127" i="3"/>
  <c r="T128" i="3"/>
  <c r="U128" i="3"/>
  <c r="T129" i="3"/>
  <c r="U129" i="3"/>
  <c r="T130" i="3"/>
  <c r="U130" i="3"/>
  <c r="T131" i="3"/>
  <c r="U131" i="3"/>
  <c r="T132" i="3"/>
  <c r="U132" i="3"/>
  <c r="T133" i="3"/>
  <c r="U133" i="3"/>
  <c r="T134" i="3"/>
  <c r="U134" i="3"/>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1" i="3"/>
  <c r="U161" i="3"/>
  <c r="T162" i="3"/>
  <c r="U162" i="3"/>
  <c r="T163" i="3"/>
  <c r="U163" i="3"/>
  <c r="T164" i="3"/>
  <c r="U164" i="3"/>
  <c r="T165" i="3"/>
  <c r="U165" i="3"/>
  <c r="T166" i="3"/>
  <c r="U166" i="3"/>
  <c r="T167" i="3"/>
  <c r="U167" i="3"/>
  <c r="T168" i="3"/>
  <c r="U168" i="3"/>
  <c r="T169" i="3"/>
  <c r="U169" i="3"/>
  <c r="T170" i="3"/>
  <c r="U170" i="3"/>
  <c r="T171" i="3"/>
  <c r="U171" i="3"/>
  <c r="T172" i="3"/>
  <c r="U172" i="3"/>
  <c r="T173" i="3"/>
  <c r="U173" i="3"/>
  <c r="T174" i="3"/>
  <c r="U174" i="3"/>
  <c r="T175" i="3"/>
  <c r="U175" i="3"/>
  <c r="T176" i="3"/>
  <c r="U176" i="3"/>
  <c r="T177" i="3"/>
  <c r="U177" i="3"/>
  <c r="T178" i="3"/>
  <c r="U178" i="3"/>
  <c r="T179" i="3"/>
  <c r="U179" i="3"/>
  <c r="T180" i="3"/>
  <c r="U180" i="3"/>
  <c r="T181" i="3"/>
  <c r="U181" i="3"/>
  <c r="T182" i="3"/>
  <c r="U182" i="3"/>
  <c r="T183" i="3"/>
  <c r="U183" i="3"/>
  <c r="T184" i="3"/>
  <c r="U184" i="3"/>
  <c r="T185" i="3"/>
  <c r="U185" i="3"/>
  <c r="T186" i="3"/>
  <c r="U186" i="3"/>
  <c r="T187" i="3"/>
  <c r="U187" i="3"/>
  <c r="T188" i="3"/>
  <c r="U188" i="3"/>
  <c r="T189" i="3"/>
  <c r="U189" i="3"/>
  <c r="T190" i="3"/>
  <c r="U190" i="3"/>
  <c r="T191" i="3"/>
  <c r="U191" i="3"/>
  <c r="T192" i="3"/>
  <c r="U192" i="3"/>
  <c r="M5"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L139" i="3"/>
  <c r="M139" i="3"/>
  <c r="L140" i="3"/>
  <c r="M140" i="3"/>
  <c r="L141" i="3"/>
  <c r="M141" i="3"/>
  <c r="L142" i="3"/>
  <c r="M142" i="3"/>
  <c r="L143" i="3"/>
  <c r="M143" i="3"/>
  <c r="L144" i="3"/>
  <c r="M144" i="3"/>
  <c r="L145" i="3"/>
  <c r="M145" i="3"/>
  <c r="L146" i="3"/>
  <c r="M146" i="3"/>
  <c r="L147" i="3"/>
  <c r="M147" i="3"/>
  <c r="L148" i="3"/>
  <c r="M148" i="3"/>
  <c r="L149" i="3"/>
  <c r="M149" i="3"/>
  <c r="L150" i="3"/>
  <c r="M150" i="3"/>
  <c r="L151" i="3"/>
  <c r="M151" i="3"/>
  <c r="L152" i="3"/>
  <c r="M152" i="3"/>
  <c r="L153" i="3"/>
  <c r="M153" i="3"/>
  <c r="L154" i="3"/>
  <c r="M154" i="3"/>
  <c r="L155" i="3"/>
  <c r="M155" i="3"/>
  <c r="L156" i="3"/>
  <c r="M156" i="3"/>
  <c r="L157" i="3"/>
  <c r="M157" i="3"/>
  <c r="L158" i="3"/>
  <c r="M158" i="3"/>
  <c r="L159" i="3"/>
  <c r="M159" i="3"/>
  <c r="L160" i="3"/>
  <c r="M160" i="3"/>
  <c r="L161" i="3"/>
  <c r="M161" i="3"/>
  <c r="L162" i="3"/>
  <c r="M162" i="3"/>
  <c r="L163" i="3"/>
  <c r="M163" i="3"/>
  <c r="L164" i="3"/>
  <c r="M164" i="3"/>
  <c r="L165" i="3"/>
  <c r="M165" i="3"/>
  <c r="L166" i="3"/>
  <c r="M166" i="3"/>
  <c r="L167" i="3"/>
  <c r="M167" i="3"/>
  <c r="L168" i="3"/>
  <c r="M168" i="3"/>
  <c r="L169" i="3"/>
  <c r="M169" i="3"/>
  <c r="L170" i="3"/>
  <c r="M170" i="3"/>
  <c r="L171" i="3"/>
  <c r="M171" i="3"/>
  <c r="L172" i="3"/>
  <c r="M172" i="3"/>
  <c r="L173" i="3"/>
  <c r="M173" i="3"/>
  <c r="L174" i="3"/>
  <c r="M174" i="3"/>
  <c r="L175" i="3"/>
  <c r="M175" i="3"/>
  <c r="L176" i="3"/>
  <c r="M176" i="3"/>
  <c r="L177" i="3"/>
  <c r="M177" i="3"/>
  <c r="L178" i="3"/>
  <c r="M178" i="3"/>
  <c r="L179" i="3"/>
  <c r="M179" i="3"/>
  <c r="L180" i="3"/>
  <c r="M180" i="3"/>
  <c r="L181" i="3"/>
  <c r="M181" i="3"/>
  <c r="L182" i="3"/>
  <c r="M182" i="3"/>
  <c r="L183" i="3"/>
  <c r="M183" i="3"/>
  <c r="L184" i="3"/>
  <c r="M184" i="3"/>
  <c r="L185" i="3"/>
  <c r="M185" i="3"/>
  <c r="L186" i="3"/>
  <c r="M186" i="3"/>
  <c r="L187" i="3"/>
  <c r="M187" i="3"/>
  <c r="L188" i="3"/>
  <c r="M188" i="3"/>
  <c r="L189" i="3"/>
  <c r="M189" i="3"/>
  <c r="L190" i="3"/>
  <c r="M190" i="3"/>
  <c r="L191" i="3"/>
  <c r="M191" i="3"/>
  <c r="L192" i="3"/>
  <c r="M192" i="3"/>
  <c r="M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4" i="3"/>
  <c r="T44" i="6"/>
  <c r="T47" i="6"/>
  <c r="T29" i="6"/>
  <c r="J66" i="6"/>
  <c r="T66" i="6" s="1"/>
  <c r="T37" i="6"/>
  <c r="J67" i="6"/>
  <c r="T67" i="6" s="1"/>
  <c r="J69" i="6"/>
  <c r="T69" i="6" s="1"/>
  <c r="J60" i="6"/>
  <c r="J87" i="6" s="1"/>
  <c r="T87" i="6" s="1"/>
  <c r="J64" i="6"/>
  <c r="T64" i="6" s="1"/>
  <c r="T32" i="6"/>
  <c r="T49" i="6"/>
  <c r="J61" i="6"/>
  <c r="T61" i="6" s="1"/>
  <c r="J68" i="6"/>
  <c r="T68" i="6" s="1"/>
  <c r="T31" i="6"/>
  <c r="T52" i="6"/>
  <c r="T45" i="6"/>
  <c r="T53" i="6"/>
  <c r="BA7" i="4"/>
  <c r="BA11" i="4"/>
  <c r="BA15" i="4"/>
  <c r="BA19" i="4"/>
  <c r="BA24" i="4"/>
  <c r="BA28" i="4"/>
  <c r="BA32" i="4"/>
  <c r="BA37" i="4"/>
  <c r="BA41" i="4"/>
  <c r="BA45" i="4"/>
  <c r="BA49" i="4"/>
  <c r="BA53" i="4"/>
  <c r="BA8" i="4"/>
  <c r="BA18" i="4"/>
  <c r="BA22" i="4"/>
  <c r="BA25" i="4"/>
  <c r="BA35" i="4"/>
  <c r="BA39" i="4"/>
  <c r="BA42" i="4"/>
  <c r="BA52" i="4"/>
  <c r="BA56" i="4"/>
  <c r="BA60" i="4"/>
  <c r="BA64" i="4"/>
  <c r="BA68" i="4"/>
  <c r="BA72" i="4"/>
  <c r="BA76" i="4"/>
  <c r="BA82" i="4"/>
  <c r="BA86" i="4"/>
  <c r="BA90" i="4"/>
  <c r="BA10" i="4"/>
  <c r="BA16" i="4"/>
  <c r="BA27" i="4"/>
  <c r="BA30" i="4"/>
  <c r="BA33" i="4"/>
  <c r="BA44" i="4"/>
  <c r="BA47" i="4"/>
  <c r="BA50" i="4"/>
  <c r="BA58" i="4"/>
  <c r="BA62" i="4"/>
  <c r="BA66" i="4"/>
  <c r="BA23" i="4"/>
  <c r="BA26" i="4"/>
  <c r="BA29" i="4"/>
  <c r="BA59" i="4"/>
  <c r="BA67" i="4"/>
  <c r="BA70" i="4"/>
  <c r="BA73" i="4"/>
  <c r="BA85" i="4"/>
  <c r="BA88" i="4"/>
  <c r="BA91" i="4"/>
  <c r="BA34" i="4"/>
  <c r="BA43" i="4"/>
  <c r="BA51" i="4"/>
  <c r="BA55" i="4"/>
  <c r="BA61" i="4"/>
  <c r="BA69" i="4"/>
  <c r="BA31" i="4"/>
  <c r="BA38" i="4"/>
  <c r="BA40" i="4"/>
  <c r="BA46" i="4"/>
  <c r="BA48" i="4"/>
  <c r="BA54" i="4"/>
  <c r="BA65" i="4"/>
  <c r="BA89" i="4"/>
  <c r="BA92" i="4"/>
  <c r="BA93" i="4"/>
  <c r="BA9" i="4"/>
  <c r="BA17" i="4"/>
  <c r="BA6" i="4"/>
  <c r="BA14" i="4"/>
  <c r="BA74" i="4"/>
  <c r="BA78" i="4"/>
  <c r="BA84" i="4"/>
  <c r="BA57" i="4"/>
  <c r="BA63" i="4"/>
  <c r="BA12" i="4"/>
  <c r="BA71" i="4"/>
  <c r="BA80" i="4"/>
  <c r="BA83" i="4"/>
  <c r="BA20" i="4"/>
  <c r="BA75" i="4"/>
  <c r="BA77" i="4"/>
  <c r="BA87" i="4"/>
  <c r="W17" i="4"/>
  <c r="AQ8" i="4"/>
  <c r="AQ10" i="4"/>
  <c r="AQ12" i="4"/>
  <c r="AQ14" i="4"/>
  <c r="AQ16" i="4"/>
  <c r="AQ18" i="4"/>
  <c r="AQ20" i="4"/>
  <c r="AQ23" i="4"/>
  <c r="AQ25" i="4"/>
  <c r="AQ27" i="4"/>
  <c r="AQ29" i="4"/>
  <c r="AQ31" i="4"/>
  <c r="AQ33" i="4"/>
  <c r="AQ35" i="4"/>
  <c r="AQ38" i="4"/>
  <c r="AQ40" i="4"/>
  <c r="AQ42" i="4"/>
  <c r="AQ44" i="4"/>
  <c r="AQ46" i="4"/>
  <c r="AQ48" i="4"/>
  <c r="AQ50" i="4"/>
  <c r="AQ52" i="4"/>
  <c r="AQ54" i="4"/>
  <c r="AQ56" i="4"/>
  <c r="AQ58" i="4"/>
  <c r="AQ60" i="4"/>
  <c r="AQ62" i="4"/>
  <c r="AQ64" i="4"/>
  <c r="AQ66" i="4"/>
  <c r="AQ68" i="4"/>
  <c r="AQ70" i="4"/>
  <c r="AQ72" i="4"/>
  <c r="AQ74" i="4"/>
  <c r="AQ76" i="4"/>
  <c r="AQ11" i="4"/>
  <c r="AQ19" i="4"/>
  <c r="AQ28" i="4"/>
  <c r="AQ37" i="4"/>
  <c r="AQ45" i="4"/>
  <c r="AQ53" i="4"/>
  <c r="AQ61" i="4"/>
  <c r="AQ69" i="4"/>
  <c r="AQ77" i="4"/>
  <c r="AQ80" i="4"/>
  <c r="AQ83" i="4"/>
  <c r="AQ85" i="4"/>
  <c r="AQ87" i="4"/>
  <c r="AQ89" i="4"/>
  <c r="AQ91" i="4"/>
  <c r="AQ93" i="4"/>
  <c r="AQ9" i="4"/>
  <c r="AQ17" i="4"/>
  <c r="AQ26" i="4"/>
  <c r="AQ34" i="4"/>
  <c r="AQ43" i="4"/>
  <c r="AQ51" i="4"/>
  <c r="AQ59" i="4"/>
  <c r="AQ67" i="4"/>
  <c r="AQ75" i="4"/>
  <c r="AQ30" i="4"/>
  <c r="AQ47" i="4"/>
  <c r="AQ63" i="4"/>
  <c r="AQ86" i="4"/>
  <c r="AQ6" i="4"/>
  <c r="AG8" i="4"/>
  <c r="AG10" i="4"/>
  <c r="AG12" i="4"/>
  <c r="AG14" i="4"/>
  <c r="AG16" i="4"/>
  <c r="AG18" i="4"/>
  <c r="AG20" i="4"/>
  <c r="AG23" i="4"/>
  <c r="AG25" i="4"/>
  <c r="AG27" i="4"/>
  <c r="AG29" i="4"/>
  <c r="AG31" i="4"/>
  <c r="AG33" i="4"/>
  <c r="AG35" i="4"/>
  <c r="AG38" i="4"/>
  <c r="AG40" i="4"/>
  <c r="AG42" i="4"/>
  <c r="AG44" i="4"/>
  <c r="AG46" i="4"/>
  <c r="AG48" i="4"/>
  <c r="AG50" i="4"/>
  <c r="AG52" i="4"/>
  <c r="AG54" i="4"/>
  <c r="AG56" i="4"/>
  <c r="AG58" i="4"/>
  <c r="AG60" i="4"/>
  <c r="AG62" i="4"/>
  <c r="AG64" i="4"/>
  <c r="AG66" i="4"/>
  <c r="AG68" i="4"/>
  <c r="AG70" i="4"/>
  <c r="AG72" i="4"/>
  <c r="AG74" i="4"/>
  <c r="AG76" i="4"/>
  <c r="AG78" i="4"/>
  <c r="AG82" i="4"/>
  <c r="AG84" i="4"/>
  <c r="AG86" i="4"/>
  <c r="AG88" i="4"/>
  <c r="AG90" i="4"/>
  <c r="AG92" i="4"/>
  <c r="AQ7" i="4"/>
  <c r="AQ24" i="4"/>
  <c r="AQ41" i="4"/>
  <c r="AQ57" i="4"/>
  <c r="AQ73" i="4"/>
  <c r="AQ84" i="4"/>
  <c r="AQ92" i="4"/>
  <c r="AQ22" i="4"/>
  <c r="AQ39" i="4"/>
  <c r="AQ55" i="4"/>
  <c r="AQ71" i="4"/>
  <c r="AQ82" i="4"/>
  <c r="AQ90" i="4"/>
  <c r="AG7" i="4"/>
  <c r="AG9" i="4"/>
  <c r="AG11" i="4"/>
  <c r="AG15" i="4"/>
  <c r="AG17" i="4"/>
  <c r="AG19" i="4"/>
  <c r="AG22" i="4"/>
  <c r="AG24" i="4"/>
  <c r="AG26" i="4"/>
  <c r="AG28" i="4"/>
  <c r="AG30" i="4"/>
  <c r="AG32" i="4"/>
  <c r="AG34" i="4"/>
  <c r="AG37" i="4"/>
  <c r="AG39" i="4"/>
  <c r="AG41" i="4"/>
  <c r="AG43" i="4"/>
  <c r="AG45" i="4"/>
  <c r="AG47" i="4"/>
  <c r="AG49" i="4"/>
  <c r="AG51" i="4"/>
  <c r="AG53" i="4"/>
  <c r="AG55" i="4"/>
  <c r="AG57" i="4"/>
  <c r="AG59" i="4"/>
  <c r="AG61" i="4"/>
  <c r="AG63" i="4"/>
  <c r="AG65" i="4"/>
  <c r="AG67" i="4"/>
  <c r="AG69" i="4"/>
  <c r="AG71" i="4"/>
  <c r="AG73" i="4"/>
  <c r="AG75" i="4"/>
  <c r="AG77" i="4"/>
  <c r="AG80" i="4"/>
  <c r="AG83" i="4"/>
  <c r="AG85" i="4"/>
  <c r="AG87" i="4"/>
  <c r="AG89" i="4"/>
  <c r="AG91" i="4"/>
  <c r="AG93" i="4"/>
  <c r="AQ15" i="4"/>
  <c r="AQ32" i="4"/>
  <c r="AQ78" i="4"/>
  <c r="AG6" i="4"/>
  <c r="AQ49" i="4"/>
  <c r="AQ88" i="4"/>
  <c r="AQ65" i="4"/>
  <c r="W12" i="4"/>
  <c r="W16" i="4"/>
  <c r="W27" i="4"/>
  <c r="W35" i="4"/>
  <c r="W40" i="4"/>
  <c r="W44" i="4"/>
  <c r="W48" i="4"/>
  <c r="W52" i="4"/>
  <c r="W56" i="4"/>
  <c r="W60" i="4"/>
  <c r="W64" i="4"/>
  <c r="W68" i="4"/>
  <c r="W72" i="4"/>
  <c r="W76" i="4"/>
  <c r="W82" i="4"/>
  <c r="W86" i="4"/>
  <c r="W90" i="4"/>
  <c r="W6" i="4"/>
  <c r="W20" i="4"/>
  <c r="W29" i="4"/>
  <c r="W37" i="4"/>
  <c r="W41" i="4"/>
  <c r="W45" i="4"/>
  <c r="W49" i="4"/>
  <c r="W53" i="4"/>
  <c r="W57" i="4"/>
  <c r="W61" i="4"/>
  <c r="W65" i="4"/>
  <c r="W69" i="4"/>
  <c r="W73" i="4"/>
  <c r="W77" i="4"/>
  <c r="W83" i="4"/>
  <c r="W87" i="4"/>
  <c r="W91" i="4"/>
  <c r="W15" i="4"/>
  <c r="W33" i="4"/>
  <c r="W43" i="4"/>
  <c r="W51" i="4"/>
  <c r="W59" i="4"/>
  <c r="W67" i="4"/>
  <c r="W75" i="4"/>
  <c r="W85" i="4"/>
  <c r="W93" i="4"/>
  <c r="W10" i="4"/>
  <c r="W47" i="4"/>
  <c r="W63" i="4"/>
  <c r="W89" i="4"/>
  <c r="W9" i="4"/>
  <c r="W22" i="4"/>
  <c r="W38" i="4"/>
  <c r="W46" i="4"/>
  <c r="W54" i="4"/>
  <c r="W62" i="4"/>
  <c r="W70" i="4"/>
  <c r="W78" i="4"/>
  <c r="W88" i="4"/>
  <c r="W39" i="4"/>
  <c r="W55" i="4"/>
  <c r="W71" i="4"/>
  <c r="W80" i="4"/>
  <c r="W14" i="4"/>
  <c r="W31" i="4"/>
  <c r="W42" i="4"/>
  <c r="W50" i="4"/>
  <c r="W58" i="4"/>
  <c r="W66" i="4"/>
  <c r="W74" i="4"/>
  <c r="W84" i="4"/>
  <c r="W92" i="4"/>
  <c r="W25" i="4"/>
  <c r="W34" i="4"/>
  <c r="W26" i="4"/>
  <c r="W8" i="4"/>
  <c r="W23" i="4"/>
  <c r="W32" i="4"/>
  <c r="W24" i="4"/>
  <c r="W7" i="4"/>
  <c r="W30" i="4"/>
  <c r="W28" i="4"/>
  <c r="W11" i="4"/>
  <c r="W18" i="4"/>
  <c r="W19" i="4"/>
  <c r="I14" i="6"/>
  <c r="I15" i="6"/>
  <c r="E15" i="6"/>
  <c r="F15" i="6"/>
  <c r="D15" i="6"/>
  <c r="P95" i="3"/>
  <c r="P96" i="3"/>
  <c r="O67" i="3"/>
  <c r="X50" i="3"/>
  <c r="W50" i="3"/>
  <c r="O120" i="3"/>
  <c r="AT4" i="3"/>
  <c r="AT11" i="3"/>
  <c r="AD11" i="3"/>
  <c r="AL11" i="3"/>
  <c r="G87" i="3"/>
  <c r="H80" i="3"/>
  <c r="G80" i="3"/>
  <c r="H87" i="3"/>
  <c r="W74" i="3"/>
  <c r="W90" i="3"/>
  <c r="W91" i="3"/>
  <c r="G112" i="3"/>
  <c r="G119" i="3"/>
  <c r="X91" i="3"/>
  <c r="X90" i="3"/>
  <c r="H112" i="3"/>
  <c r="X74" i="3"/>
  <c r="H119" i="3"/>
  <c r="P120" i="3"/>
  <c r="X112" i="3"/>
  <c r="O43" i="3"/>
  <c r="W15" i="3"/>
  <c r="W35" i="3"/>
  <c r="G94" i="3"/>
  <c r="G60" i="3"/>
  <c r="W105" i="3"/>
  <c r="W83" i="3"/>
  <c r="W81" i="3"/>
  <c r="W36" i="3"/>
  <c r="X55" i="3"/>
  <c r="H111" i="3"/>
  <c r="X57" i="3"/>
  <c r="X56" i="3"/>
  <c r="X77" i="3"/>
  <c r="H124" i="3"/>
  <c r="X132" i="3"/>
  <c r="X69" i="3"/>
  <c r="H113" i="3"/>
  <c r="W51" i="3"/>
  <c r="X92" i="3"/>
  <c r="X81" i="3"/>
  <c r="H94" i="3"/>
  <c r="H60" i="3"/>
  <c r="H41" i="3"/>
  <c r="X15" i="3"/>
  <c r="X105" i="3"/>
  <c r="X83" i="3"/>
  <c r="X36" i="3"/>
  <c r="X35" i="3"/>
  <c r="P43" i="3"/>
  <c r="P99" i="3"/>
  <c r="W52" i="3"/>
  <c r="W132" i="3"/>
  <c r="W69" i="3"/>
  <c r="O100" i="3"/>
  <c r="G113" i="3"/>
  <c r="O99" i="3"/>
  <c r="O50" i="3"/>
  <c r="O27" i="3"/>
  <c r="O16" i="3"/>
  <c r="P16" i="3"/>
  <c r="P27" i="3"/>
  <c r="P112" i="3"/>
  <c r="P98" i="3"/>
  <c r="O34" i="3"/>
  <c r="W129" i="3"/>
  <c r="O113" i="3"/>
  <c r="X129" i="3"/>
  <c r="P113" i="3"/>
  <c r="P34" i="3"/>
  <c r="W56" i="3"/>
  <c r="G124" i="3"/>
  <c r="G111" i="3"/>
  <c r="W77" i="3"/>
  <c r="W57" i="3"/>
  <c r="W55" i="3"/>
  <c r="W92" i="3"/>
  <c r="O98" i="3"/>
  <c r="O77" i="3"/>
  <c r="W112" i="3"/>
  <c r="O112" i="3"/>
  <c r="X51" i="3"/>
  <c r="P100" i="3"/>
  <c r="P50" i="3"/>
  <c r="P77" i="3"/>
  <c r="X52" i="3"/>
  <c r="H56" i="3"/>
  <c r="G56" i="3"/>
  <c r="X100" i="3"/>
  <c r="O95" i="3"/>
  <c r="W100" i="3"/>
  <c r="O96" i="3"/>
  <c r="P67" i="3"/>
  <c r="X161" i="3"/>
  <c r="X113" i="3"/>
  <c r="P47" i="3"/>
  <c r="P35" i="3"/>
  <c r="X162" i="3"/>
  <c r="X142" i="3"/>
  <c r="X98" i="3"/>
  <c r="P60" i="3"/>
  <c r="P36" i="3"/>
  <c r="P28" i="3"/>
  <c r="H90" i="3"/>
  <c r="X159" i="3"/>
  <c r="X143" i="3"/>
  <c r="X99" i="3"/>
  <c r="P109" i="3"/>
  <c r="P29" i="3"/>
  <c r="X160" i="3"/>
  <c r="X144" i="3"/>
  <c r="X116" i="3"/>
  <c r="X96" i="3"/>
  <c r="P110" i="3"/>
  <c r="W160" i="3"/>
  <c r="W144" i="3"/>
  <c r="W116" i="3"/>
  <c r="W96" i="3"/>
  <c r="O110" i="3"/>
  <c r="W161" i="3"/>
  <c r="W113" i="3"/>
  <c r="O47" i="3"/>
  <c r="O35" i="3"/>
  <c r="W162" i="3"/>
  <c r="W142" i="3"/>
  <c r="W98" i="3"/>
  <c r="O60" i="3"/>
  <c r="O36" i="3"/>
  <c r="O28" i="3"/>
  <c r="G90" i="3"/>
  <c r="W159" i="3"/>
  <c r="W143" i="3"/>
  <c r="W99" i="3"/>
  <c r="O109" i="3"/>
  <c r="O29" i="3"/>
  <c r="G36" i="3"/>
  <c r="H36" i="3"/>
  <c r="H67" i="3"/>
  <c r="P56" i="3"/>
  <c r="G95" i="3"/>
  <c r="W115" i="3"/>
  <c r="O61" i="3"/>
  <c r="G57" i="3"/>
  <c r="P41" i="3"/>
  <c r="H38" i="3"/>
  <c r="X114" i="3"/>
  <c r="H57" i="3"/>
  <c r="X61" i="3"/>
  <c r="O56" i="3"/>
  <c r="AD4" i="3"/>
  <c r="AT9" i="3"/>
  <c r="AD9" i="3"/>
  <c r="AL9" i="3"/>
  <c r="G9" i="3"/>
  <c r="H9" i="3"/>
  <c r="G54" i="3"/>
  <c r="G51" i="3"/>
  <c r="H54" i="3"/>
  <c r="H51" i="3"/>
  <c r="H26" i="3"/>
  <c r="H21" i="3"/>
  <c r="H44" i="3"/>
  <c r="G28" i="3"/>
  <c r="G26" i="3"/>
  <c r="G21" i="3"/>
  <c r="G44" i="3"/>
  <c r="G14" i="3"/>
  <c r="O75" i="3"/>
  <c r="G38" i="3"/>
  <c r="P69" i="3"/>
  <c r="H95" i="3"/>
  <c r="G64" i="3"/>
  <c r="P5" i="3"/>
  <c r="P4" i="3"/>
  <c r="P6" i="3"/>
  <c r="P7" i="3"/>
  <c r="P8" i="3"/>
  <c r="P9" i="3"/>
  <c r="P10" i="3"/>
  <c r="P11" i="3"/>
  <c r="P12" i="3"/>
  <c r="P13" i="3"/>
  <c r="P14" i="3"/>
  <c r="P15" i="3"/>
  <c r="P17" i="3"/>
  <c r="P20" i="3"/>
  <c r="P21" i="3"/>
  <c r="P22" i="3"/>
  <c r="P23" i="3"/>
  <c r="P25" i="3"/>
  <c r="P26" i="3"/>
  <c r="P30" i="3"/>
  <c r="P37" i="3"/>
  <c r="P39" i="3"/>
  <c r="P40" i="3"/>
  <c r="P42" i="3"/>
  <c r="P44" i="3"/>
  <c r="P45" i="3"/>
  <c r="P51" i="3"/>
  <c r="P55" i="3"/>
  <c r="P61" i="3"/>
  <c r="P62" i="3"/>
  <c r="P63" i="3"/>
  <c r="P66" i="3"/>
  <c r="P70" i="3"/>
  <c r="P71" i="3"/>
  <c r="P72" i="3"/>
  <c r="P73" i="3"/>
  <c r="P74" i="3"/>
  <c r="P75" i="3"/>
  <c r="P80" i="3"/>
  <c r="P81" i="3"/>
  <c r="P83" i="3"/>
  <c r="P84" i="3"/>
  <c r="P85" i="3"/>
  <c r="P86" i="3"/>
  <c r="P87" i="3"/>
  <c r="P89" i="3"/>
  <c r="P91" i="3"/>
  <c r="P93" i="3"/>
  <c r="P94" i="3"/>
  <c r="P97" i="3"/>
  <c r="P105" i="3"/>
  <c r="P106" i="3"/>
  <c r="P107" i="3"/>
  <c r="P108" i="3"/>
  <c r="P117" i="3"/>
  <c r="H86" i="3"/>
  <c r="H77" i="3"/>
  <c r="H75" i="3"/>
  <c r="H27" i="3"/>
  <c r="H37" i="3"/>
  <c r="H28" i="3"/>
  <c r="G40" i="3"/>
  <c r="W16" i="3"/>
  <c r="G83" i="3"/>
  <c r="G19" i="3"/>
  <c r="G32" i="3"/>
  <c r="O81" i="3"/>
  <c r="O51" i="3"/>
  <c r="O66" i="3"/>
  <c r="O74" i="3"/>
  <c r="G37" i="3"/>
  <c r="G67" i="3"/>
  <c r="H14" i="3"/>
  <c r="X16" i="3"/>
  <c r="H83" i="3"/>
  <c r="H19" i="3"/>
  <c r="H50" i="3"/>
  <c r="H49" i="3"/>
  <c r="O8" i="3"/>
  <c r="O84" i="3"/>
  <c r="G86" i="3"/>
  <c r="O5" i="3"/>
  <c r="G77" i="3"/>
  <c r="G50" i="3"/>
  <c r="G49" i="3"/>
  <c r="O87" i="3"/>
  <c r="O63" i="3"/>
  <c r="O69" i="3"/>
  <c r="H32" i="3"/>
  <c r="G75" i="3"/>
  <c r="H64" i="3"/>
  <c r="W73" i="3"/>
  <c r="G27" i="3"/>
  <c r="H73" i="3"/>
  <c r="W49" i="3"/>
  <c r="O45" i="3"/>
  <c r="O44" i="3"/>
  <c r="O40" i="3"/>
  <c r="O17" i="3"/>
  <c r="O23" i="3"/>
  <c r="O91" i="3"/>
  <c r="O86" i="3"/>
  <c r="O85" i="3"/>
  <c r="O30" i="3"/>
  <c r="G73" i="3"/>
  <c r="O39" i="3"/>
  <c r="O94" i="3"/>
  <c r="W61" i="3"/>
  <c r="X73" i="3"/>
  <c r="O41" i="3"/>
  <c r="X42" i="3"/>
  <c r="X41" i="3"/>
  <c r="W41" i="3"/>
  <c r="W42" i="3"/>
  <c r="W85" i="3"/>
  <c r="O21" i="3"/>
  <c r="G126" i="3"/>
  <c r="H118" i="3"/>
  <c r="H93" i="3"/>
  <c r="H81" i="3"/>
  <c r="X46" i="3"/>
  <c r="H99" i="3"/>
  <c r="X53" i="3"/>
  <c r="X121" i="3"/>
  <c r="X45" i="3"/>
  <c r="H110" i="3"/>
  <c r="H79" i="3"/>
  <c r="H92" i="3"/>
  <c r="H100" i="3"/>
  <c r="G55" i="3"/>
  <c r="H55" i="3"/>
  <c r="W114" i="3"/>
  <c r="W47" i="3"/>
  <c r="W121" i="3"/>
  <c r="W45" i="3"/>
  <c r="O26" i="3"/>
  <c r="G110" i="3"/>
  <c r="G118" i="3"/>
  <c r="G93" i="3"/>
  <c r="G81" i="3"/>
  <c r="O22" i="3"/>
  <c r="G92" i="3"/>
  <c r="O80" i="3"/>
  <c r="W53" i="3"/>
  <c r="O105" i="3"/>
  <c r="G99" i="3"/>
  <c r="W46" i="3"/>
  <c r="G100" i="3"/>
  <c r="G79" i="3"/>
  <c r="X115" i="3"/>
  <c r="H126" i="3"/>
  <c r="X47" i="3"/>
  <c r="W131" i="3"/>
  <c r="X117" i="3"/>
  <c r="O71" i="3"/>
  <c r="O106" i="3"/>
  <c r="H117" i="3"/>
  <c r="H48" i="3"/>
  <c r="O97" i="3"/>
  <c r="G98" i="3"/>
  <c r="G120" i="3"/>
  <c r="G97" i="3"/>
  <c r="W130" i="3"/>
  <c r="G96" i="3"/>
  <c r="G69" i="3"/>
  <c r="G78" i="3"/>
  <c r="W103" i="3"/>
  <c r="G109" i="3"/>
  <c r="G117" i="3"/>
  <c r="G48" i="3"/>
  <c r="X85" i="3"/>
  <c r="X131" i="3"/>
  <c r="W118" i="3"/>
  <c r="X75" i="3"/>
  <c r="X103" i="3"/>
  <c r="H97" i="3"/>
  <c r="H109" i="3"/>
  <c r="H98" i="3"/>
  <c r="H69" i="3"/>
  <c r="H78" i="3"/>
  <c r="H120" i="3"/>
  <c r="X130" i="3"/>
  <c r="H96" i="3"/>
  <c r="X49" i="3"/>
  <c r="O37" i="3"/>
  <c r="W75" i="3"/>
  <c r="O107" i="3"/>
  <c r="X118" i="3"/>
  <c r="W117" i="3"/>
  <c r="O11" i="3"/>
  <c r="H15" i="3"/>
  <c r="X67" i="3"/>
  <c r="X66" i="3"/>
  <c r="X76" i="3"/>
  <c r="X154" i="3"/>
  <c r="X155" i="3"/>
  <c r="X78" i="3"/>
  <c r="H31" i="3"/>
  <c r="H43" i="3"/>
  <c r="X135" i="3"/>
  <c r="H84" i="3"/>
  <c r="X136" i="3"/>
  <c r="G84" i="3"/>
  <c r="G43" i="3"/>
  <c r="W136" i="3"/>
  <c r="W135" i="3"/>
  <c r="O117" i="3"/>
  <c r="O70" i="3"/>
  <c r="O10" i="3"/>
  <c r="W66" i="3"/>
  <c r="W78" i="3"/>
  <c r="W76" i="3"/>
  <c r="W154" i="3"/>
  <c r="W155" i="3"/>
  <c r="X179" i="3"/>
  <c r="H17" i="3"/>
  <c r="O72" i="3"/>
  <c r="G17" i="3"/>
  <c r="W179" i="3"/>
  <c r="G15" i="3"/>
  <c r="G45" i="3"/>
  <c r="H45" i="3"/>
  <c r="H33" i="3"/>
  <c r="H29" i="3"/>
  <c r="H18" i="3"/>
  <c r="G31" i="3"/>
  <c r="G18" i="3"/>
  <c r="G33" i="3"/>
  <c r="G29" i="3"/>
  <c r="G88" i="3"/>
  <c r="X8" i="3"/>
  <c r="G10" i="3"/>
  <c r="O73" i="3"/>
  <c r="F38" i="3"/>
  <c r="V61" i="3"/>
  <c r="V50" i="3"/>
  <c r="F10" i="3"/>
  <c r="F70" i="3"/>
  <c r="F67" i="3"/>
  <c r="O9" i="3"/>
  <c r="F32" i="3"/>
  <c r="F37" i="3"/>
  <c r="F75" i="3"/>
  <c r="AQ193" i="3"/>
  <c r="AI193" i="3"/>
  <c r="AA193" i="3"/>
  <c r="S193" i="3"/>
  <c r="K193" i="3"/>
  <c r="BI13" i="4"/>
  <c r="AL4" i="3"/>
  <c r="AN4" i="3"/>
  <c r="AV4" i="3"/>
  <c r="AF4" i="3"/>
  <c r="AN9" i="3"/>
  <c r="AN11" i="3"/>
  <c r="H11" i="3"/>
  <c r="AV11" i="3"/>
  <c r="AF11" i="3"/>
  <c r="AF9" i="3"/>
  <c r="AV9" i="3"/>
  <c r="X6" i="3"/>
  <c r="AU11" i="3"/>
  <c r="AE11" i="3"/>
  <c r="AM11" i="3"/>
  <c r="G11" i="3"/>
  <c r="AE9" i="3"/>
  <c r="AU6" i="3"/>
  <c r="AE6" i="3"/>
  <c r="AM7" i="3"/>
  <c r="BS70" i="4"/>
  <c r="AM6" i="3"/>
  <c r="AU7" i="3"/>
  <c r="AE7" i="3"/>
  <c r="O6" i="3"/>
  <c r="AV13" i="3"/>
  <c r="AF13" i="3"/>
  <c r="AN13" i="3"/>
  <c r="X13" i="3"/>
  <c r="O7" i="3"/>
  <c r="AM9" i="3"/>
  <c r="AU4" i="3"/>
  <c r="AM4" i="3"/>
  <c r="AE4" i="3"/>
  <c r="O4" i="3"/>
  <c r="AE13" i="3"/>
  <c r="AM13" i="3"/>
  <c r="AU13" i="3"/>
  <c r="W13" i="3"/>
  <c r="AV7" i="3"/>
  <c r="AF7" i="3"/>
  <c r="AF6" i="3"/>
  <c r="AN7" i="3"/>
  <c r="AV6" i="3"/>
  <c r="AN6" i="3"/>
  <c r="H13" i="3"/>
  <c r="AL13" i="3"/>
  <c r="AT13" i="3"/>
  <c r="AD13" i="3"/>
  <c r="AL7" i="3"/>
  <c r="AT7" i="3"/>
  <c r="AL6" i="3"/>
  <c r="AD7" i="3"/>
  <c r="AT6" i="3"/>
  <c r="AD6" i="3"/>
  <c r="G13" i="3"/>
  <c r="W6" i="3"/>
  <c r="AU9" i="3"/>
  <c r="J12" i="6"/>
  <c r="G6" i="3"/>
  <c r="H6" i="3"/>
  <c r="BS83" i="4"/>
  <c r="H10" i="3"/>
  <c r="F27" i="3"/>
  <c r="F13" i="3"/>
  <c r="F45" i="3"/>
  <c r="F26" i="3"/>
  <c r="F21" i="3"/>
  <c r="F44" i="3"/>
  <c r="H70" i="3"/>
  <c r="F77" i="3"/>
  <c r="F86" i="3"/>
  <c r="W4" i="3"/>
  <c r="H88" i="3"/>
  <c r="W5" i="3"/>
  <c r="G70" i="3"/>
  <c r="F50" i="3"/>
  <c r="F49" i="3"/>
  <c r="F19" i="3"/>
  <c r="V16" i="3"/>
  <c r="F83" i="3"/>
  <c r="X4" i="3"/>
  <c r="X5" i="3"/>
  <c r="F73" i="3"/>
  <c r="F40" i="3"/>
  <c r="O55" i="3"/>
  <c r="O14" i="3"/>
  <c r="O89" i="3"/>
  <c r="O25" i="3"/>
  <c r="O15" i="3"/>
  <c r="O42" i="3"/>
  <c r="G25" i="3"/>
  <c r="V13" i="3"/>
  <c r="F80" i="3"/>
  <c r="F87" i="3"/>
  <c r="F82" i="3"/>
  <c r="V42" i="3"/>
  <c r="V41" i="3"/>
  <c r="H40" i="3"/>
  <c r="H25" i="3"/>
  <c r="X9" i="3"/>
  <c r="X24" i="3"/>
  <c r="H106" i="3"/>
  <c r="X12" i="3"/>
  <c r="X108" i="3"/>
  <c r="X63" i="3"/>
  <c r="X39" i="3"/>
  <c r="H68" i="3"/>
  <c r="H46" i="3"/>
  <c r="X107" i="3"/>
  <c r="X38" i="3"/>
  <c r="X28" i="3"/>
  <c r="X27" i="3"/>
  <c r="H71" i="3"/>
  <c r="H63" i="3"/>
  <c r="X72" i="3"/>
  <c r="X68" i="3"/>
  <c r="X26" i="3"/>
  <c r="X22" i="3"/>
  <c r="X10" i="3"/>
  <c r="X89" i="3"/>
  <c r="H115" i="3"/>
  <c r="X11" i="3"/>
  <c r="X93" i="3"/>
  <c r="X64" i="3"/>
  <c r="H104" i="3"/>
  <c r="X37" i="3"/>
  <c r="X23" i="3"/>
  <c r="H58" i="3"/>
  <c r="H8" i="3"/>
  <c r="X127" i="3"/>
  <c r="X119" i="3"/>
  <c r="X120" i="3"/>
  <c r="X71" i="3"/>
  <c r="X25" i="3"/>
  <c r="H105" i="3"/>
  <c r="H23" i="3"/>
  <c r="H121" i="3"/>
  <c r="H7" i="3"/>
  <c r="X101" i="3"/>
  <c r="X97" i="3"/>
  <c r="X7" i="3"/>
  <c r="F55" i="3"/>
  <c r="W12" i="3"/>
  <c r="W89" i="3"/>
  <c r="W37" i="3"/>
  <c r="W27" i="3"/>
  <c r="W24" i="3"/>
  <c r="G106" i="3"/>
  <c r="W10" i="3"/>
  <c r="W127" i="3"/>
  <c r="W68" i="3"/>
  <c r="W23" i="3"/>
  <c r="O93" i="3"/>
  <c r="G105" i="3"/>
  <c r="G71" i="3"/>
  <c r="O20" i="3"/>
  <c r="W108" i="3"/>
  <c r="W38" i="3"/>
  <c r="W72" i="3"/>
  <c r="W26" i="3"/>
  <c r="W22" i="3"/>
  <c r="G121" i="3"/>
  <c r="W120" i="3"/>
  <c r="W71" i="3"/>
  <c r="W64" i="3"/>
  <c r="W25" i="3"/>
  <c r="W119" i="3"/>
  <c r="W39" i="3"/>
  <c r="W11" i="3"/>
  <c r="W63" i="3"/>
  <c r="G104" i="3"/>
  <c r="G63" i="3"/>
  <c r="G58" i="3"/>
  <c r="G46" i="3"/>
  <c r="W28" i="3"/>
  <c r="O83" i="3"/>
  <c r="G23" i="3"/>
  <c r="W107" i="3"/>
  <c r="W93" i="3"/>
  <c r="G115" i="3"/>
  <c r="G68" i="3"/>
  <c r="G8" i="3"/>
  <c r="G7" i="3"/>
  <c r="O108" i="3"/>
  <c r="O62" i="3"/>
  <c r="W97" i="3"/>
  <c r="W101" i="3"/>
  <c r="F126" i="3"/>
  <c r="W9" i="3"/>
  <c r="V93" i="3"/>
  <c r="V64" i="3"/>
  <c r="V22" i="3"/>
  <c r="F115" i="3"/>
  <c r="F104" i="3"/>
  <c r="F58" i="3"/>
  <c r="V10" i="3"/>
  <c r="V89" i="3"/>
  <c r="V37" i="3"/>
  <c r="V27" i="3"/>
  <c r="V11" i="3"/>
  <c r="V120" i="3"/>
  <c r="V72" i="3"/>
  <c r="V26" i="3"/>
  <c r="F121" i="3"/>
  <c r="V127" i="3"/>
  <c r="V39" i="3"/>
  <c r="V23" i="3"/>
  <c r="F106" i="3"/>
  <c r="V108" i="3"/>
  <c r="V68" i="3"/>
  <c r="V38" i="3"/>
  <c r="F105" i="3"/>
  <c r="V107" i="3"/>
  <c r="V24" i="3"/>
  <c r="V119" i="3"/>
  <c r="V12" i="3"/>
  <c r="V63" i="3"/>
  <c r="F71" i="3"/>
  <c r="F63" i="3"/>
  <c r="V71" i="3"/>
  <c r="F68" i="3"/>
  <c r="V28" i="3"/>
  <c r="V25" i="3"/>
  <c r="F23" i="3"/>
  <c r="F46" i="3"/>
  <c r="W67" i="3"/>
  <c r="V74" i="3"/>
  <c r="F112" i="3"/>
  <c r="V90" i="3"/>
  <c r="V91" i="3"/>
  <c r="F119" i="3"/>
  <c r="V53" i="3"/>
  <c r="F79" i="3"/>
  <c r="V121" i="3"/>
  <c r="V45" i="3"/>
  <c r="F110" i="3"/>
  <c r="F100" i="3"/>
  <c r="F81" i="3"/>
  <c r="F99" i="3"/>
  <c r="F92" i="3"/>
  <c r="V46" i="3"/>
  <c r="F118" i="3"/>
  <c r="F93" i="3"/>
  <c r="W8" i="3"/>
  <c r="W7" i="3"/>
  <c r="V47" i="3"/>
  <c r="V131" i="3"/>
  <c r="CC19" i="4"/>
  <c r="CC37" i="4"/>
  <c r="CC69" i="4"/>
  <c r="CC80" i="4"/>
  <c r="BS66" i="4"/>
  <c r="BS93" i="4"/>
  <c r="BI54" i="4"/>
  <c r="BI70" i="4"/>
  <c r="CC88" i="4"/>
  <c r="BS45" i="4"/>
  <c r="BS82" i="4"/>
  <c r="CC89" i="4"/>
  <c r="K14" i="4"/>
  <c r="K22" i="4"/>
  <c r="K40" i="4"/>
  <c r="K45" i="4"/>
  <c r="K61" i="4"/>
  <c r="K66" i="4"/>
  <c r="K82" i="4"/>
  <c r="K87" i="4"/>
  <c r="BI27" i="4"/>
  <c r="CC27" i="4"/>
  <c r="BQ42" i="4"/>
  <c r="I42" i="4"/>
  <c r="V49" i="3"/>
  <c r="V52" i="3"/>
  <c r="G82" i="3"/>
  <c r="H83" i="4"/>
  <c r="H43" i="4"/>
  <c r="V51" i="3"/>
  <c r="W123" i="3"/>
  <c r="W48" i="3"/>
  <c r="O12" i="3"/>
  <c r="O13" i="3"/>
  <c r="W65" i="3"/>
  <c r="F11" i="3"/>
  <c r="F113" i="3"/>
  <c r="V69" i="3"/>
  <c r="V4" i="3"/>
  <c r="F64" i="3"/>
  <c r="V132" i="3"/>
  <c r="F57" i="3"/>
  <c r="F56" i="3"/>
  <c r="V15" i="3"/>
  <c r="V105" i="3"/>
  <c r="V83" i="3"/>
  <c r="V36" i="3"/>
  <c r="V81" i="3"/>
  <c r="V35" i="3"/>
  <c r="F88" i="3"/>
  <c r="F28" i="3"/>
  <c r="F60" i="3"/>
  <c r="F41" i="3"/>
  <c r="F95" i="3"/>
  <c r="F94" i="3"/>
  <c r="V92" i="3"/>
  <c r="V112" i="3"/>
  <c r="F117" i="3"/>
  <c r="F48" i="3"/>
  <c r="V85" i="3"/>
  <c r="V129" i="3"/>
  <c r="V75" i="3"/>
  <c r="H82" i="3"/>
  <c r="V123" i="3"/>
  <c r="V48" i="3"/>
  <c r="F59" i="3"/>
  <c r="V122" i="3"/>
  <c r="F109" i="3"/>
  <c r="V130" i="3"/>
  <c r="F96" i="3"/>
  <c r="F78" i="3"/>
  <c r="F120" i="3"/>
  <c r="F97" i="3"/>
  <c r="F69" i="3"/>
  <c r="F98" i="3"/>
  <c r="V103" i="3"/>
  <c r="V57" i="3"/>
  <c r="V77" i="3"/>
  <c r="V56" i="3"/>
  <c r="F124" i="3"/>
  <c r="F111" i="3"/>
  <c r="V55" i="3"/>
  <c r="X48" i="3"/>
  <c r="X123" i="3"/>
  <c r="X65" i="3"/>
  <c r="G59" i="3"/>
  <c r="W122" i="3"/>
  <c r="X122" i="3"/>
  <c r="H59" i="3"/>
  <c r="V155" i="3"/>
  <c r="V78" i="3"/>
  <c r="V76" i="3"/>
  <c r="V154" i="3"/>
  <c r="F31" i="3"/>
  <c r="F7" i="3"/>
  <c r="F6" i="3"/>
  <c r="V66" i="3"/>
  <c r="V67" i="3"/>
  <c r="V9" i="3"/>
  <c r="V136" i="3"/>
  <c r="V8" i="3"/>
  <c r="F84" i="3"/>
  <c r="V7" i="3"/>
  <c r="F43" i="3"/>
  <c r="V5" i="3"/>
  <c r="V135" i="3"/>
  <c r="V6" i="3"/>
  <c r="V179" i="3"/>
  <c r="F17" i="3"/>
  <c r="V101" i="3"/>
  <c r="V100" i="3"/>
  <c r="V159" i="3"/>
  <c r="V143" i="3"/>
  <c r="V115" i="3"/>
  <c r="V99" i="3"/>
  <c r="V160" i="3"/>
  <c r="V144" i="3"/>
  <c r="V116" i="3"/>
  <c r="V96" i="3"/>
  <c r="V161" i="3"/>
  <c r="V117" i="3"/>
  <c r="V113" i="3"/>
  <c r="V97" i="3"/>
  <c r="V73" i="3"/>
  <c r="V65" i="3"/>
  <c r="V162" i="3"/>
  <c r="V142" i="3"/>
  <c r="V118" i="3"/>
  <c r="V114" i="3"/>
  <c r="V98" i="3"/>
  <c r="F90" i="3"/>
  <c r="F35" i="3"/>
  <c r="F24" i="3"/>
  <c r="F16" i="3"/>
  <c r="F12" i="3"/>
  <c r="F30" i="3"/>
  <c r="F22" i="3"/>
  <c r="F14" i="3"/>
  <c r="F36" i="3"/>
  <c r="F20" i="3"/>
  <c r="G24" i="3"/>
  <c r="G16" i="3"/>
  <c r="G12" i="3"/>
  <c r="G30" i="3"/>
  <c r="G22" i="3"/>
  <c r="G5" i="3"/>
  <c r="BO22" i="4" s="1"/>
  <c r="G35" i="3"/>
  <c r="H5" i="3"/>
  <c r="H24" i="3"/>
  <c r="H16" i="3"/>
  <c r="H30" i="3"/>
  <c r="H22" i="3"/>
  <c r="H35" i="3"/>
  <c r="H12" i="3"/>
  <c r="F15" i="3"/>
  <c r="F25" i="3"/>
  <c r="F9" i="3"/>
  <c r="F33" i="3"/>
  <c r="F18" i="3"/>
  <c r="F29" i="3"/>
  <c r="G20" i="3"/>
  <c r="H20" i="3"/>
  <c r="BQ92" i="4"/>
  <c r="BS61" i="4"/>
  <c r="BI63" i="4"/>
  <c r="BF77" i="4"/>
  <c r="BI61" i="4"/>
  <c r="BI93" i="4"/>
  <c r="BG61" i="4"/>
  <c r="CC33" i="4"/>
  <c r="BS33" i="4"/>
  <c r="BI18" i="4"/>
  <c r="BI16" i="4"/>
  <c r="N15" i="6"/>
  <c r="S15" i="6" s="1"/>
  <c r="N14" i="6"/>
  <c r="S14" i="6" s="1"/>
  <c r="O15" i="6"/>
  <c r="P15" i="6"/>
  <c r="P14" i="6"/>
  <c r="O14" i="6"/>
  <c r="S65" i="6"/>
  <c r="D33" i="6"/>
  <c r="BZ11" i="4"/>
  <c r="BZ60" i="4"/>
  <c r="BZ66" i="4"/>
  <c r="BP30" i="4"/>
  <c r="BP41" i="4"/>
  <c r="BF9" i="4"/>
  <c r="BF19" i="4"/>
  <c r="BF75" i="4"/>
  <c r="BF90" i="4"/>
  <c r="H12" i="4"/>
  <c r="H32" i="4"/>
  <c r="D46" i="6"/>
  <c r="H30" i="4"/>
  <c r="BF13" i="4"/>
  <c r="D34" i="6"/>
  <c r="BZ40" i="4"/>
  <c r="BZ49" i="4"/>
  <c r="BP9" i="4"/>
  <c r="BP14" i="4"/>
  <c r="BP63" i="4"/>
  <c r="BP69" i="4"/>
  <c r="BF80" i="4"/>
  <c r="BF34" i="4"/>
  <c r="H52" i="4"/>
  <c r="H66" i="4"/>
  <c r="H86" i="4"/>
  <c r="H7" i="4"/>
  <c r="BF21" i="4"/>
  <c r="BP13" i="4"/>
  <c r="BZ31" i="4"/>
  <c r="BZ35" i="4"/>
  <c r="BZ87" i="4"/>
  <c r="BP10" i="4"/>
  <c r="BP52" i="4"/>
  <c r="BP56" i="4"/>
  <c r="BF50" i="4"/>
  <c r="BF83" i="4"/>
  <c r="H8" i="4"/>
  <c r="H41" i="4"/>
  <c r="H69" i="4"/>
  <c r="H78" i="4"/>
  <c r="BF71" i="4"/>
  <c r="BZ7" i="4"/>
  <c r="BF16" i="4"/>
  <c r="BF55" i="4"/>
  <c r="H27" i="4"/>
  <c r="H71" i="4"/>
  <c r="BP16" i="4"/>
  <c r="BZ83" i="4"/>
  <c r="BF74" i="4"/>
  <c r="BP20" i="4"/>
  <c r="H67" i="4"/>
  <c r="H17" i="4"/>
  <c r="BF29" i="4"/>
  <c r="BP73" i="4"/>
  <c r="BZ15" i="4"/>
  <c r="BZ20" i="4"/>
  <c r="BP72" i="4"/>
  <c r="BP28" i="4"/>
  <c r="H44" i="4"/>
  <c r="BP86" i="4"/>
  <c r="BZ6" i="4"/>
  <c r="BZ73" i="4"/>
  <c r="BP78" i="4"/>
  <c r="BO79" i="4"/>
  <c r="BY21" i="4"/>
  <c r="BY76" i="4"/>
  <c r="G51" i="4"/>
  <c r="BY29" i="4"/>
  <c r="G11" i="4"/>
  <c r="BO76" i="4"/>
  <c r="G85" i="4"/>
  <c r="BO29" i="4"/>
  <c r="BO27" i="4"/>
  <c r="G77" i="4"/>
  <c r="BO15" i="4"/>
  <c r="G16" i="4"/>
  <c r="G47" i="4"/>
  <c r="G92" i="4"/>
  <c r="G63" i="4"/>
  <c r="G32" i="4"/>
  <c r="BO69" i="4"/>
  <c r="BO19" i="4"/>
  <c r="BY71" i="4"/>
  <c r="BO51" i="4"/>
  <c r="BY93" i="4"/>
  <c r="BY82" i="4"/>
  <c r="BY39" i="4"/>
  <c r="BY36" i="4"/>
  <c r="BO36" i="4"/>
  <c r="G59" i="4"/>
  <c r="G86" i="4"/>
  <c r="G14" i="4"/>
  <c r="G34" i="4"/>
  <c r="G7" i="4"/>
  <c r="BO60" i="4"/>
  <c r="BO11" i="4"/>
  <c r="BO93" i="4"/>
  <c r="BO43" i="4"/>
  <c r="BY69" i="4"/>
  <c r="BY63" i="4"/>
  <c r="BY12" i="4"/>
  <c r="BO70" i="4"/>
  <c r="BO7" i="4"/>
  <c r="BY85" i="4"/>
  <c r="G38" i="4"/>
  <c r="G20" i="4"/>
  <c r="G64" i="4"/>
  <c r="G48" i="4"/>
  <c r="G75" i="4"/>
  <c r="G87" i="4"/>
  <c r="BO82" i="4"/>
  <c r="BO84" i="4"/>
  <c r="BY45" i="4"/>
  <c r="BY83" i="4"/>
  <c r="BY40" i="4"/>
  <c r="BO31" i="4"/>
  <c r="BO39" i="4"/>
  <c r="BO8" i="4"/>
  <c r="BY11" i="4"/>
  <c r="BY87" i="4"/>
  <c r="BY8" i="4"/>
  <c r="BY89" i="4"/>
  <c r="BY79" i="4"/>
  <c r="J79" i="2" l="1"/>
  <c r="N79" i="2"/>
  <c r="M79" i="2"/>
  <c r="K79" i="2"/>
  <c r="I35" i="5"/>
  <c r="J12" i="7" s="1"/>
  <c r="CF81" i="4"/>
  <c r="BV81" i="4"/>
  <c r="BU81" i="4"/>
  <c r="BU94" i="4" s="1"/>
  <c r="AG21" i="4"/>
  <c r="AG94" i="4" s="1"/>
  <c r="L15" i="6"/>
  <c r="J30" i="6"/>
  <c r="T30" i="6" s="1"/>
  <c r="CA28" i="4"/>
  <c r="I20" i="4"/>
  <c r="CA60" i="4"/>
  <c r="X71" i="4"/>
  <c r="X92" i="4"/>
  <c r="X20" i="4"/>
  <c r="X65" i="4"/>
  <c r="X32" i="4"/>
  <c r="X85" i="4"/>
  <c r="X17" i="4"/>
  <c r="X29" i="4"/>
  <c r="X76" i="4"/>
  <c r="X44" i="4"/>
  <c r="X10" i="4"/>
  <c r="AH68" i="4"/>
  <c r="AH32" i="4"/>
  <c r="AH18" i="4"/>
  <c r="AR39" i="4"/>
  <c r="AH31" i="4"/>
  <c r="AH87" i="4"/>
  <c r="AH19" i="4"/>
  <c r="AH93" i="4"/>
  <c r="AH59" i="4"/>
  <c r="AH30" i="4"/>
  <c r="AR62" i="4"/>
  <c r="AH88" i="4"/>
  <c r="AH54" i="4"/>
  <c r="AH25" i="4"/>
  <c r="AR75" i="4"/>
  <c r="AR9" i="4"/>
  <c r="AR61" i="4"/>
  <c r="AR28" i="4"/>
  <c r="AR82" i="4"/>
  <c r="AR48" i="4"/>
  <c r="AR14" i="4"/>
  <c r="BB7" i="4"/>
  <c r="BB56" i="4"/>
  <c r="BB78" i="4"/>
  <c r="BB64" i="4"/>
  <c r="BB60" i="4"/>
  <c r="BB43" i="4"/>
  <c r="BB87" i="4"/>
  <c r="BB51" i="4"/>
  <c r="BB11" i="4"/>
  <c r="BB25" i="4"/>
  <c r="AH13" i="4"/>
  <c r="X36" i="4"/>
  <c r="K14" i="6"/>
  <c r="R14" i="6" s="1"/>
  <c r="Y14" i="6" s="1"/>
  <c r="AH81" i="4"/>
  <c r="BQ70" i="4"/>
  <c r="I74" i="4"/>
  <c r="CA11" i="4"/>
  <c r="X63" i="4"/>
  <c r="X84" i="4"/>
  <c r="X12" i="4"/>
  <c r="X61" i="4"/>
  <c r="X28" i="4"/>
  <c r="X75" i="4"/>
  <c r="X88" i="4"/>
  <c r="X25" i="4"/>
  <c r="X72" i="4"/>
  <c r="X40" i="4"/>
  <c r="AH41" i="4"/>
  <c r="AH35" i="4"/>
  <c r="AH15" i="4"/>
  <c r="AH6" i="4"/>
  <c r="AH90" i="4"/>
  <c r="AH23" i="4"/>
  <c r="AH77" i="4"/>
  <c r="AH11" i="4"/>
  <c r="AH89" i="4"/>
  <c r="AH55" i="4"/>
  <c r="AH26" i="4"/>
  <c r="AR54" i="4"/>
  <c r="AH84" i="4"/>
  <c r="AH50" i="4"/>
  <c r="AR67" i="4"/>
  <c r="AR91" i="4"/>
  <c r="AR57" i="4"/>
  <c r="AR24" i="4"/>
  <c r="AR76" i="4"/>
  <c r="AR44" i="4"/>
  <c r="AR10" i="4"/>
  <c r="BB6" i="4"/>
  <c r="BB27" i="4"/>
  <c r="BB75" i="4"/>
  <c r="BB58" i="4"/>
  <c r="BB39" i="4"/>
  <c r="BB40" i="4"/>
  <c r="BB83" i="4"/>
  <c r="BB48" i="4"/>
  <c r="BB54" i="4"/>
  <c r="BB20" i="4"/>
  <c r="X79" i="4"/>
  <c r="BB21" i="4"/>
  <c r="N94" i="4"/>
  <c r="L14" i="6"/>
  <c r="AG81" i="4"/>
  <c r="G14" i="6"/>
  <c r="T14" i="6" s="1"/>
  <c r="BQ45" i="4"/>
  <c r="BQ18" i="4"/>
  <c r="I65" i="4"/>
  <c r="BQ29" i="4"/>
  <c r="X47" i="4"/>
  <c r="X66" i="4"/>
  <c r="X87" i="4"/>
  <c r="X53" i="4"/>
  <c r="X19" i="4"/>
  <c r="X59" i="4"/>
  <c r="X70" i="4"/>
  <c r="X8" i="4"/>
  <c r="X64" i="4"/>
  <c r="X31" i="4"/>
  <c r="AH24" i="4"/>
  <c r="AR55" i="4"/>
  <c r="AR50" i="4"/>
  <c r="AH60" i="4"/>
  <c r="AH72" i="4"/>
  <c r="AR6" i="4"/>
  <c r="AH61" i="4"/>
  <c r="AR74" i="4"/>
  <c r="AH80" i="4"/>
  <c r="AH51" i="4"/>
  <c r="AH17" i="4"/>
  <c r="AR38" i="4"/>
  <c r="AH74" i="4"/>
  <c r="AH42" i="4"/>
  <c r="AH16" i="4"/>
  <c r="AR51" i="4"/>
  <c r="AR83" i="4"/>
  <c r="AR49" i="4"/>
  <c r="AR15" i="4"/>
  <c r="AR68" i="4"/>
  <c r="AR35" i="4"/>
  <c r="BB93" i="4"/>
  <c r="BB90" i="4"/>
  <c r="BB10" i="4"/>
  <c r="BB72" i="4"/>
  <c r="BB47" i="4"/>
  <c r="BB32" i="4"/>
  <c r="BB26" i="4"/>
  <c r="BB73" i="4"/>
  <c r="BB34" i="4"/>
  <c r="BB46" i="4"/>
  <c r="BB12" i="4"/>
  <c r="AR13" i="4"/>
  <c r="AR21" i="4"/>
  <c r="M81" i="4"/>
  <c r="M94" i="4" s="1"/>
  <c r="BQ16" i="4"/>
  <c r="I43" i="4"/>
  <c r="CA46" i="4"/>
  <c r="X39" i="4"/>
  <c r="X58" i="4"/>
  <c r="X83" i="4"/>
  <c r="X49" i="4"/>
  <c r="X15" i="4"/>
  <c r="X51" i="4"/>
  <c r="X62" i="4"/>
  <c r="X6" i="4"/>
  <c r="X60" i="4"/>
  <c r="X27" i="4"/>
  <c r="AH73" i="4"/>
  <c r="AR22" i="4"/>
  <c r="AR16" i="4"/>
  <c r="AH44" i="4"/>
  <c r="AH64" i="4"/>
  <c r="AR80" i="4"/>
  <c r="AH53" i="4"/>
  <c r="AR58" i="4"/>
  <c r="AH75" i="4"/>
  <c r="AH47" i="4"/>
  <c r="AH9" i="4"/>
  <c r="AR29" i="4"/>
  <c r="AH70" i="4"/>
  <c r="AH38" i="4"/>
  <c r="AH12" i="4"/>
  <c r="AR43" i="4"/>
  <c r="AR77" i="4"/>
  <c r="AR45" i="4"/>
  <c r="AR11" i="4"/>
  <c r="AR64" i="4"/>
  <c r="AR31" i="4"/>
  <c r="BB89" i="4"/>
  <c r="BB88" i="4"/>
  <c r="BB30" i="4"/>
  <c r="BB71" i="4"/>
  <c r="BB41" i="4"/>
  <c r="BB63" i="4"/>
  <c r="BB23" i="4"/>
  <c r="BB69" i="4"/>
  <c r="BB31" i="4"/>
  <c r="BB42" i="4"/>
  <c r="BB8" i="4"/>
  <c r="X13" i="4"/>
  <c r="X21" i="4"/>
  <c r="I89" i="4"/>
  <c r="CA18" i="4"/>
  <c r="I19" i="4"/>
  <c r="X30" i="4"/>
  <c r="X50" i="4"/>
  <c r="X77" i="4"/>
  <c r="X45" i="4"/>
  <c r="X11" i="4"/>
  <c r="X43" i="4"/>
  <c r="X54" i="4"/>
  <c r="X90" i="4"/>
  <c r="X56" i="4"/>
  <c r="X23" i="4"/>
  <c r="AH7" i="4"/>
  <c r="AH83" i="4"/>
  <c r="AR66" i="4"/>
  <c r="AH27" i="4"/>
  <c r="AH56" i="4"/>
  <c r="AR63" i="4"/>
  <c r="AH45" i="4"/>
  <c r="AR42" i="4"/>
  <c r="AH71" i="4"/>
  <c r="AH43" i="4"/>
  <c r="AR88" i="4"/>
  <c r="AR20" i="4"/>
  <c r="AH66" i="4"/>
  <c r="AH33" i="4"/>
  <c r="AH8" i="4"/>
  <c r="AR34" i="4"/>
  <c r="AR73" i="4"/>
  <c r="AR41" i="4"/>
  <c r="AR7" i="4"/>
  <c r="AR60" i="4"/>
  <c r="AR27" i="4"/>
  <c r="BB66" i="4"/>
  <c r="BB86" i="4"/>
  <c r="BB22" i="4"/>
  <c r="BB70" i="4"/>
  <c r="BB84" i="4"/>
  <c r="BB59" i="4"/>
  <c r="BB19" i="4"/>
  <c r="BB65" i="4"/>
  <c r="BB28" i="4"/>
  <c r="BB38" i="4"/>
  <c r="AH79" i="4"/>
  <c r="BB36" i="4"/>
  <c r="W21" i="4"/>
  <c r="BQ27" i="4"/>
  <c r="BQ64" i="4"/>
  <c r="I82" i="4"/>
  <c r="BG48" i="4"/>
  <c r="X89" i="4"/>
  <c r="X22" i="4"/>
  <c r="X42" i="4"/>
  <c r="X73" i="4"/>
  <c r="X41" i="4"/>
  <c r="X7" i="4"/>
  <c r="X34" i="4"/>
  <c r="X46" i="4"/>
  <c r="X86" i="4"/>
  <c r="X52" i="4"/>
  <c r="X18" i="4"/>
  <c r="AH57" i="4"/>
  <c r="AH65" i="4"/>
  <c r="AH86" i="4"/>
  <c r="AH10" i="4"/>
  <c r="AH48" i="4"/>
  <c r="AR47" i="4"/>
  <c r="AH37" i="4"/>
  <c r="AR25" i="4"/>
  <c r="AH67" i="4"/>
  <c r="AH39" i="4"/>
  <c r="AR78" i="4"/>
  <c r="AR12" i="4"/>
  <c r="AH62" i="4"/>
  <c r="AH29" i="4"/>
  <c r="AR93" i="4"/>
  <c r="AR26" i="4"/>
  <c r="AR69" i="4"/>
  <c r="AR37" i="4"/>
  <c r="AR90" i="4"/>
  <c r="AR56" i="4"/>
  <c r="AR23" i="4"/>
  <c r="BB24" i="4"/>
  <c r="BB82" i="4"/>
  <c r="BB52" i="4"/>
  <c r="BB68" i="4"/>
  <c r="BB80" i="4"/>
  <c r="BB55" i="4"/>
  <c r="BB9" i="4"/>
  <c r="BB61" i="4"/>
  <c r="BB17" i="4"/>
  <c r="BB33" i="4"/>
  <c r="BB79" i="4"/>
  <c r="BB13" i="4"/>
  <c r="I30" i="6"/>
  <c r="S30" i="6" s="1"/>
  <c r="J15" i="7"/>
  <c r="J13" i="7"/>
  <c r="J16" i="7"/>
  <c r="J17" i="7"/>
  <c r="J14" i="7"/>
  <c r="BZ32" i="4"/>
  <c r="BF51" i="4"/>
  <c r="BF22" i="4"/>
  <c r="BF62" i="4"/>
  <c r="BP34" i="4"/>
  <c r="H18" i="4"/>
  <c r="BF64" i="4"/>
  <c r="BZ43" i="4"/>
  <c r="H15" i="4"/>
  <c r="BP71" i="4"/>
  <c r="BZ28" i="4"/>
  <c r="H10" i="4"/>
  <c r="H85" i="4"/>
  <c r="BF54" i="4"/>
  <c r="BP70" i="4"/>
  <c r="BP23" i="4"/>
  <c r="BZ50" i="4"/>
  <c r="BP44" i="4"/>
  <c r="H49" i="4"/>
  <c r="H14" i="4"/>
  <c r="BF63" i="4"/>
  <c r="BF11" i="4"/>
  <c r="BP31" i="4"/>
  <c r="BZ57" i="4"/>
  <c r="BZ8" i="4"/>
  <c r="H70" i="4"/>
  <c r="H51" i="4"/>
  <c r="H19" i="4"/>
  <c r="BF47" i="4"/>
  <c r="BP50" i="4"/>
  <c r="BZ84" i="4"/>
  <c r="BZ29" i="4"/>
  <c r="BZ88" i="4"/>
  <c r="BZ65" i="4"/>
  <c r="AR81" i="4"/>
  <c r="BZ51" i="4"/>
  <c r="BF46" i="4"/>
  <c r="BZ68" i="4"/>
  <c r="BF15" i="4"/>
  <c r="BP53" i="4"/>
  <c r="H60" i="4"/>
  <c r="BF8" i="4"/>
  <c r="BZ59" i="4"/>
  <c r="H29" i="4"/>
  <c r="BP33" i="4"/>
  <c r="BF28" i="4"/>
  <c r="H88" i="4"/>
  <c r="H57" i="4"/>
  <c r="BF12" i="4"/>
  <c r="BP65" i="4"/>
  <c r="BP15" i="4"/>
  <c r="BZ42" i="4"/>
  <c r="BZ70" i="4"/>
  <c r="H25" i="4"/>
  <c r="D47" i="6" s="1"/>
  <c r="C34" i="5"/>
  <c r="R75" i="4" s="1"/>
  <c r="BF52" i="4"/>
  <c r="BP75" i="4"/>
  <c r="BP26" i="4"/>
  <c r="BZ53" i="4"/>
  <c r="BZ64" i="4"/>
  <c r="H58" i="4"/>
  <c r="H42" i="4"/>
  <c r="BP87" i="4"/>
  <c r="BF40" i="4"/>
  <c r="BP46" i="4"/>
  <c r="BZ74" i="4"/>
  <c r="BZ24" i="4"/>
  <c r="BZ63" i="4"/>
  <c r="H36" i="4"/>
  <c r="K15" i="6"/>
  <c r="R15" i="6" s="1"/>
  <c r="Y15" i="6" s="1"/>
  <c r="CE81" i="4"/>
  <c r="CE94" i="4" s="1"/>
  <c r="AQ81" i="4"/>
  <c r="AQ94" i="4" s="1"/>
  <c r="BP89" i="4"/>
  <c r="BP29" i="4"/>
  <c r="H11" i="4"/>
  <c r="BF92" i="4"/>
  <c r="BZ38" i="4"/>
  <c r="BF61" i="4"/>
  <c r="BF70" i="4"/>
  <c r="BZ89" i="4"/>
  <c r="BP57" i="4"/>
  <c r="BF23" i="4"/>
  <c r="BF37" i="4"/>
  <c r="BF41" i="4"/>
  <c r="H56" i="4"/>
  <c r="BP90" i="4"/>
  <c r="BF44" i="4"/>
  <c r="BP48" i="4"/>
  <c r="BZ82" i="4"/>
  <c r="BZ26" i="4"/>
  <c r="BF38" i="4"/>
  <c r="H75" i="4"/>
  <c r="H38" i="4"/>
  <c r="BF56" i="4"/>
  <c r="BP55" i="4"/>
  <c r="BZ91" i="4"/>
  <c r="BZ34" i="4"/>
  <c r="BZ79" i="4"/>
  <c r="H20" i="4"/>
  <c r="H6" i="4"/>
  <c r="BF49" i="4"/>
  <c r="BP80" i="4"/>
  <c r="BP25" i="4"/>
  <c r="BZ52" i="4"/>
  <c r="H79" i="4"/>
  <c r="BF18" i="4"/>
  <c r="BF76" i="4"/>
  <c r="BP7" i="4"/>
  <c r="H31" i="4"/>
  <c r="BZ10" i="4"/>
  <c r="H35" i="5"/>
  <c r="I12" i="7" s="1"/>
  <c r="M14" i="6"/>
  <c r="BL81" i="4"/>
  <c r="BL94" i="4" s="1"/>
  <c r="X81" i="4"/>
  <c r="J36" i="6"/>
  <c r="T36" i="6" s="1"/>
  <c r="BP21" i="4"/>
  <c r="BP49" i="4"/>
  <c r="H50" i="4"/>
  <c r="BF79" i="4"/>
  <c r="AB79" i="4" s="1"/>
  <c r="BZ55" i="4"/>
  <c r="BF58" i="4"/>
  <c r="BF57" i="4"/>
  <c r="BZ41" i="4"/>
  <c r="BP77" i="4"/>
  <c r="BF27" i="4"/>
  <c r="BF7" i="4"/>
  <c r="H76" i="4"/>
  <c r="R76" i="4" s="1"/>
  <c r="H39" i="4"/>
  <c r="BP84" i="4"/>
  <c r="BF26" i="4"/>
  <c r="BP39" i="4"/>
  <c r="BZ69" i="4"/>
  <c r="BZ19" i="4"/>
  <c r="BP22" i="4"/>
  <c r="H64" i="4"/>
  <c r="R64" i="4" s="1"/>
  <c r="BP6" i="4"/>
  <c r="BF48" i="4"/>
  <c r="BP51" i="4"/>
  <c r="BZ80" i="4"/>
  <c r="BZ30" i="4"/>
  <c r="BZ85" i="4"/>
  <c r="H92" i="4"/>
  <c r="H77" i="4"/>
  <c r="BF31" i="4"/>
  <c r="BP67" i="4"/>
  <c r="BP17" i="4"/>
  <c r="BZ48" i="4"/>
  <c r="H13" i="4"/>
  <c r="BF87" i="4"/>
  <c r="M15" i="6"/>
  <c r="BK81" i="4"/>
  <c r="BK94" i="4" s="1"/>
  <c r="W81" i="4"/>
  <c r="W94" i="4" s="1"/>
  <c r="BZ13" i="4"/>
  <c r="BP66" i="4"/>
  <c r="H91" i="4"/>
  <c r="BZ71" i="4"/>
  <c r="BZ77" i="4"/>
  <c r="BP91" i="4"/>
  <c r="J9" i="6"/>
  <c r="BF10" i="4"/>
  <c r="BF39" i="4"/>
  <c r="BP85" i="4"/>
  <c r="BP92" i="4"/>
  <c r="H65" i="4"/>
  <c r="H26" i="4"/>
  <c r="BF82" i="4"/>
  <c r="BF14" i="4"/>
  <c r="BP32" i="4"/>
  <c r="BZ62" i="4"/>
  <c r="BZ14" i="4"/>
  <c r="H73" i="4"/>
  <c r="H45" i="4"/>
  <c r="BP88" i="4"/>
  <c r="BF32" i="4"/>
  <c r="BP47" i="4"/>
  <c r="BZ75" i="4"/>
  <c r="BZ17" i="4"/>
  <c r="BP68" i="4"/>
  <c r="H84" i="4"/>
  <c r="H48" i="4"/>
  <c r="BF86" i="4"/>
  <c r="BP62" i="4"/>
  <c r="BP8" i="4"/>
  <c r="BZ44" i="4"/>
  <c r="BZ21" i="4"/>
  <c r="BF88" i="4"/>
  <c r="BF36" i="4"/>
  <c r="BF17" i="4"/>
  <c r="H55" i="4"/>
  <c r="BF73" i="4"/>
  <c r="BP11" i="4"/>
  <c r="H59" i="4"/>
  <c r="BF65" i="4"/>
  <c r="BZ23" i="4"/>
  <c r="BF69" i="4"/>
  <c r="BZ37" i="4"/>
  <c r="BZ72" i="4"/>
  <c r="H37" i="4"/>
  <c r="H9" i="4"/>
  <c r="BF66" i="4"/>
  <c r="BP76" i="4"/>
  <c r="BP27" i="4"/>
  <c r="BZ54" i="4"/>
  <c r="BF85" i="4"/>
  <c r="H61" i="4"/>
  <c r="H35" i="4"/>
  <c r="BP83" i="4"/>
  <c r="BF24" i="4"/>
  <c r="BP38" i="4"/>
  <c r="BZ67" i="4"/>
  <c r="BZ12" i="4"/>
  <c r="H87" i="4"/>
  <c r="H74" i="4"/>
  <c r="H34" i="4"/>
  <c r="BF53" i="4"/>
  <c r="BP58" i="4"/>
  <c r="BZ90" i="4"/>
  <c r="BZ33" i="4"/>
  <c r="BZ92" i="4"/>
  <c r="BP79" i="4"/>
  <c r="S60" i="6"/>
  <c r="I77" i="6"/>
  <c r="S77" i="6" s="1"/>
  <c r="BL193" i="3"/>
  <c r="AV193" i="3"/>
  <c r="J89" i="6"/>
  <c r="T89" i="6" s="1"/>
  <c r="J76" i="6"/>
  <c r="T76" i="6" s="1"/>
  <c r="I79" i="6"/>
  <c r="S79" i="6" s="1"/>
  <c r="I76" i="6"/>
  <c r="S76" i="6" s="1"/>
  <c r="I86" i="6"/>
  <c r="S86" i="6" s="1"/>
  <c r="BD193" i="3"/>
  <c r="BB193" i="3"/>
  <c r="BC193" i="3"/>
  <c r="BK193" i="3"/>
  <c r="BJ193" i="3"/>
  <c r="AM193" i="3"/>
  <c r="BV94" i="4"/>
  <c r="J78" i="6"/>
  <c r="T78" i="6" s="1"/>
  <c r="J86" i="6"/>
  <c r="T86" i="6" s="1"/>
  <c r="N11" i="2"/>
  <c r="J88" i="6"/>
  <c r="T88" i="6" s="1"/>
  <c r="AL193" i="3"/>
  <c r="AN193" i="3"/>
  <c r="J77" i="6"/>
  <c r="T77" i="6" s="1"/>
  <c r="BA94" i="4"/>
  <c r="J79" i="6"/>
  <c r="T79" i="6" s="1"/>
  <c r="T60" i="6"/>
  <c r="CF94" i="4"/>
  <c r="I11" i="2"/>
  <c r="J11" i="2"/>
  <c r="I89" i="6"/>
  <c r="S89" i="6" s="1"/>
  <c r="M11" i="2"/>
  <c r="L11" i="2"/>
  <c r="K11" i="2"/>
  <c r="AE193" i="3"/>
  <c r="I87" i="6"/>
  <c r="S87" i="6" s="1"/>
  <c r="AT193" i="3"/>
  <c r="I78" i="6"/>
  <c r="S78" i="6" s="1"/>
  <c r="E35" i="9"/>
  <c r="E30" i="9"/>
  <c r="D39" i="9"/>
  <c r="F39" i="9"/>
  <c r="CD36" i="4"/>
  <c r="CD51" i="4"/>
  <c r="CD75" i="4"/>
  <c r="BJ27" i="4"/>
  <c r="L24" i="4"/>
  <c r="L51" i="4"/>
  <c r="BT37" i="4"/>
  <c r="BJ86" i="4"/>
  <c r="BJ65" i="4"/>
  <c r="BT56" i="4"/>
  <c r="L16" i="4"/>
  <c r="BT45" i="4"/>
  <c r="BT59" i="4"/>
  <c r="BT9" i="4"/>
  <c r="L91" i="4"/>
  <c r="CD16" i="4"/>
  <c r="BJ13" i="4"/>
  <c r="BJ71" i="4"/>
  <c r="L21" i="4"/>
  <c r="CD58" i="4"/>
  <c r="BJ7" i="4"/>
  <c r="BJ82" i="4"/>
  <c r="L31" i="4"/>
  <c r="CD85" i="4"/>
  <c r="BJ15" i="4"/>
  <c r="BJ78" i="4"/>
  <c r="BR21" i="4"/>
  <c r="CB72" i="4"/>
  <c r="BR77" i="4"/>
  <c r="CB48" i="4"/>
  <c r="BR46" i="4"/>
  <c r="BH90" i="4"/>
  <c r="BH47" i="4"/>
  <c r="BH19" i="4"/>
  <c r="J51" i="4"/>
  <c r="J43" i="4"/>
  <c r="BH38" i="4"/>
  <c r="BH20" i="4"/>
  <c r="BR33" i="4"/>
  <c r="F34" i="6"/>
  <c r="BR88" i="4"/>
  <c r="BH9" i="4"/>
  <c r="BR63" i="4"/>
  <c r="J77" i="4"/>
  <c r="CB92" i="4"/>
  <c r="CB26" i="4"/>
  <c r="CB52" i="4"/>
  <c r="CB86" i="4"/>
  <c r="BH46" i="4"/>
  <c r="BH35" i="4"/>
  <c r="BH93" i="4"/>
  <c r="J11" i="4"/>
  <c r="J31" i="4"/>
  <c r="J10" i="4"/>
  <c r="BR65" i="4"/>
  <c r="CB74" i="4"/>
  <c r="BH92" i="4"/>
  <c r="BH39" i="4"/>
  <c r="J66" i="4"/>
  <c r="CB36" i="4"/>
  <c r="CB71" i="4"/>
  <c r="BR25" i="4"/>
  <c r="BR50" i="4"/>
  <c r="BH6" i="4"/>
  <c r="CB93" i="4"/>
  <c r="BH16" i="4"/>
  <c r="J45" i="4"/>
  <c r="J33" i="4"/>
  <c r="J82" i="4"/>
  <c r="BH85" i="4"/>
  <c r="BR92" i="4"/>
  <c r="BR39" i="4"/>
  <c r="BR70" i="4"/>
  <c r="BH78" i="4"/>
  <c r="BR27" i="4"/>
  <c r="AF193" i="3"/>
  <c r="CA20" i="4"/>
  <c r="BG37" i="4"/>
  <c r="BG10" i="4"/>
  <c r="BQ21" i="4"/>
  <c r="BG17" i="4"/>
  <c r="CA51" i="4"/>
  <c r="BQ26" i="4"/>
  <c r="I76" i="4"/>
  <c r="I40" i="4"/>
  <c r="I18" i="4"/>
  <c r="I70" i="4"/>
  <c r="I85" i="4"/>
  <c r="I61" i="4"/>
  <c r="I41" i="4"/>
  <c r="I17" i="4"/>
  <c r="BQ62" i="4"/>
  <c r="BG54" i="4"/>
  <c r="BG82" i="4"/>
  <c r="BG19" i="4"/>
  <c r="CA53" i="4"/>
  <c r="CA55" i="4"/>
  <c r="CA12" i="4"/>
  <c r="BQ13" i="4"/>
  <c r="BG36" i="4"/>
  <c r="BQ79" i="4"/>
  <c r="BQ61" i="4"/>
  <c r="CA52" i="4"/>
  <c r="CA86" i="4"/>
  <c r="CA24" i="4"/>
  <c r="CA48" i="4"/>
  <c r="CA77" i="4"/>
  <c r="BQ24" i="4"/>
  <c r="CA58" i="4"/>
  <c r="BQ31" i="4"/>
  <c r="BG29" i="4"/>
  <c r="BG55" i="4"/>
  <c r="CA65" i="4"/>
  <c r="BQ49" i="4"/>
  <c r="BQ71" i="4"/>
  <c r="BQ88" i="4"/>
  <c r="BG39" i="4"/>
  <c r="CA63" i="4"/>
  <c r="BQ34" i="4"/>
  <c r="BG58" i="4"/>
  <c r="BG88" i="4"/>
  <c r="CA82" i="4"/>
  <c r="BQ40" i="4"/>
  <c r="BQ68" i="4"/>
  <c r="BG68" i="4"/>
  <c r="BQ91" i="4"/>
  <c r="BQ50" i="4"/>
  <c r="BG24" i="4"/>
  <c r="BG8" i="4"/>
  <c r="I9" i="4"/>
  <c r="I24" i="4"/>
  <c r="I34" i="4"/>
  <c r="I45" i="4"/>
  <c r="I57" i="4"/>
  <c r="I67" i="4"/>
  <c r="I77" i="4"/>
  <c r="O77" i="4" s="1"/>
  <c r="I91" i="4"/>
  <c r="I58" i="4"/>
  <c r="I84" i="4"/>
  <c r="I12" i="4"/>
  <c r="I23" i="4"/>
  <c r="I33" i="4"/>
  <c r="I46" i="4"/>
  <c r="I64" i="4"/>
  <c r="I86" i="4"/>
  <c r="BQ83" i="4"/>
  <c r="BQ51" i="4"/>
  <c r="CA87" i="4"/>
  <c r="BQ15" i="4"/>
  <c r="BG59" i="4"/>
  <c r="BG71" i="4"/>
  <c r="CA21" i="4"/>
  <c r="BG69" i="4"/>
  <c r="CA64" i="4"/>
  <c r="CA75" i="4"/>
  <c r="BG64" i="4"/>
  <c r="CA85" i="4"/>
  <c r="BQ74" i="4"/>
  <c r="BG42" i="4"/>
  <c r="BG57" i="4"/>
  <c r="CA33" i="4"/>
  <c r="BG18" i="4"/>
  <c r="BG16" i="4"/>
  <c r="BQ36" i="4"/>
  <c r="CA70" i="4"/>
  <c r="CA30" i="4"/>
  <c r="CA66" i="4"/>
  <c r="CA42" i="4"/>
  <c r="CA62" i="4"/>
  <c r="CA29" i="4"/>
  <c r="BQ53" i="4"/>
  <c r="CA47" i="4"/>
  <c r="BQ60" i="4"/>
  <c r="BG11" i="4"/>
  <c r="BQ11" i="4"/>
  <c r="BG63" i="4"/>
  <c r="CA43" i="4"/>
  <c r="BG46" i="4"/>
  <c r="BG66" i="4"/>
  <c r="BQ9" i="4"/>
  <c r="I21" i="4"/>
  <c r="BG13" i="4"/>
  <c r="I36" i="4"/>
  <c r="CA79" i="4"/>
  <c r="BQ72" i="4"/>
  <c r="CA41" i="4"/>
  <c r="CA23" i="4"/>
  <c r="CA54" i="4"/>
  <c r="BQ28" i="4"/>
  <c r="CA40" i="4"/>
  <c r="CA50" i="4"/>
  <c r="CA91" i="4"/>
  <c r="CA19" i="4"/>
  <c r="CA76" i="4"/>
  <c r="BQ38" i="4"/>
  <c r="BG31" i="4"/>
  <c r="CA35" i="4"/>
  <c r="BQ39" i="4"/>
  <c r="BQ58" i="4"/>
  <c r="BQ73" i="4"/>
  <c r="BG9" i="4"/>
  <c r="BG43" i="4"/>
  <c r="CA67" i="4"/>
  <c r="BQ52" i="4"/>
  <c r="BG60" i="4"/>
  <c r="BG90" i="4"/>
  <c r="CA31" i="4"/>
  <c r="BQ48" i="4"/>
  <c r="BQ77" i="4"/>
  <c r="BG91" i="4"/>
  <c r="BG44" i="4"/>
  <c r="BG67" i="4"/>
  <c r="BG56" i="4"/>
  <c r="BG52" i="4"/>
  <c r="I15" i="4"/>
  <c r="I26" i="4"/>
  <c r="I37" i="4"/>
  <c r="I49" i="4"/>
  <c r="I59" i="4"/>
  <c r="I69" i="4"/>
  <c r="I83" i="4"/>
  <c r="I93" i="4"/>
  <c r="I66" i="4"/>
  <c r="I88" i="4"/>
  <c r="I16" i="4"/>
  <c r="I25" i="4"/>
  <c r="E47" i="6" s="1"/>
  <c r="I38" i="4"/>
  <c r="I50" i="4"/>
  <c r="I68" i="4"/>
  <c r="I92" i="4"/>
  <c r="E31" i="6" s="1"/>
  <c r="BG26" i="4"/>
  <c r="CA15" i="4"/>
  <c r="BQ17" i="4"/>
  <c r="BQ87" i="4"/>
  <c r="J10" i="6"/>
  <c r="BG21" i="4"/>
  <c r="CA7" i="4"/>
  <c r="CA89" i="4"/>
  <c r="BG89" i="4"/>
  <c r="BQ75" i="4"/>
  <c r="BQ37" i="4"/>
  <c r="BQ22" i="4"/>
  <c r="CA37" i="4"/>
  <c r="BG72" i="4"/>
  <c r="BQ85" i="4"/>
  <c r="BG45" i="4"/>
  <c r="BG65" i="4"/>
  <c r="BQ93" i="4"/>
  <c r="BQ33" i="4"/>
  <c r="BQ20" i="4"/>
  <c r="CA13" i="4"/>
  <c r="CA8" i="4"/>
  <c r="BQ8" i="4"/>
  <c r="BQ19" i="4"/>
  <c r="BG35" i="4"/>
  <c r="BQ43" i="4"/>
  <c r="BQ78" i="4"/>
  <c r="BG47" i="4"/>
  <c r="BG14" i="4"/>
  <c r="CA45" i="4"/>
  <c r="BQ56" i="4"/>
  <c r="CA71" i="4"/>
  <c r="BQ80" i="4"/>
  <c r="BG15" i="4"/>
  <c r="BG33" i="4"/>
  <c r="BG74" i="4"/>
  <c r="CA74" i="4"/>
  <c r="E28" i="6"/>
  <c r="CA92" i="4"/>
  <c r="BQ89" i="4"/>
  <c r="BG7" i="4"/>
  <c r="BG70" i="4"/>
  <c r="BG73" i="4"/>
  <c r="CA57" i="4"/>
  <c r="CA26" i="4"/>
  <c r="I62" i="4"/>
  <c r="I31" i="4"/>
  <c r="I10" i="4"/>
  <c r="I52" i="4"/>
  <c r="I75" i="4"/>
  <c r="I53" i="4"/>
  <c r="I32" i="4"/>
  <c r="I7" i="4"/>
  <c r="BQ54" i="4"/>
  <c r="BQ66" i="4"/>
  <c r="BG30" i="4"/>
  <c r="BQ82" i="4"/>
  <c r="BG53" i="4"/>
  <c r="BQ12" i="4"/>
  <c r="CA84" i="4"/>
  <c r="CA72" i="4"/>
  <c r="BQ7" i="4"/>
  <c r="BG20" i="4"/>
  <c r="BG93" i="4"/>
  <c r="BG76" i="4"/>
  <c r="BG62" i="4"/>
  <c r="BG85" i="4"/>
  <c r="BG22" i="4"/>
  <c r="CA22" i="4"/>
  <c r="BG28" i="4"/>
  <c r="CA69" i="4"/>
  <c r="BG34" i="4"/>
  <c r="BG27" i="4"/>
  <c r="CA93" i="4"/>
  <c r="BG87" i="4"/>
  <c r="CA27" i="4"/>
  <c r="CA17" i="4"/>
  <c r="D34" i="5"/>
  <c r="AC65" i="4" s="1"/>
  <c r="I54" i="4"/>
  <c r="I29" i="4"/>
  <c r="I6" i="4"/>
  <c r="I48" i="4"/>
  <c r="I73" i="4"/>
  <c r="I51" i="4"/>
  <c r="I28" i="4"/>
  <c r="BG40" i="4"/>
  <c r="BG86" i="4"/>
  <c r="CA78" i="4"/>
  <c r="BQ32" i="4"/>
  <c r="BQ65" i="4"/>
  <c r="BQ55" i="4"/>
  <c r="CA68" i="4"/>
  <c r="CA34" i="4"/>
  <c r="BG79" i="4"/>
  <c r="I13" i="4"/>
  <c r="CA6" i="4"/>
  <c r="BG92" i="4"/>
  <c r="BG6" i="4"/>
  <c r="R77" i="4"/>
  <c r="C34" i="6"/>
  <c r="BY43" i="4"/>
  <c r="BY28" i="4"/>
  <c r="BO54" i="4"/>
  <c r="BY77" i="4"/>
  <c r="BO90" i="4"/>
  <c r="G53" i="4"/>
  <c r="G42" i="4"/>
  <c r="G82" i="4"/>
  <c r="BY16" i="4"/>
  <c r="BY78" i="4"/>
  <c r="G80" i="4"/>
  <c r="BO55" i="4"/>
  <c r="BO61" i="4"/>
  <c r="BO52" i="4"/>
  <c r="G41" i="4"/>
  <c r="G31" i="4"/>
  <c r="G25" i="4"/>
  <c r="C47" i="6" s="1"/>
  <c r="BO9" i="4"/>
  <c r="BO71" i="4"/>
  <c r="BY58" i="4"/>
  <c r="BO83" i="4"/>
  <c r="G65" i="4"/>
  <c r="G44" i="4"/>
  <c r="G54" i="4"/>
  <c r="BY49" i="4"/>
  <c r="BY17" i="4"/>
  <c r="BY55" i="4"/>
  <c r="BY15" i="4"/>
  <c r="BY24" i="4"/>
  <c r="G90" i="4"/>
  <c r="G35" i="4"/>
  <c r="BY61" i="4"/>
  <c r="BY46" i="4"/>
  <c r="BY88" i="4"/>
  <c r="BO56" i="4"/>
  <c r="BO45" i="4"/>
  <c r="G69" i="4"/>
  <c r="G10" i="4"/>
  <c r="G89" i="4"/>
  <c r="BY70" i="4"/>
  <c r="F4" i="6"/>
  <c r="BY31" i="4"/>
  <c r="BO14" i="4"/>
  <c r="BY59" i="4"/>
  <c r="G73" i="4"/>
  <c r="G68" i="4"/>
  <c r="G62" i="4"/>
  <c r="BO89" i="4"/>
  <c r="BY42" i="4"/>
  <c r="BO68" i="4"/>
  <c r="BY91" i="4"/>
  <c r="G26" i="4"/>
  <c r="G76" i="4"/>
  <c r="BO67" i="4"/>
  <c r="J8" i="6"/>
  <c r="BO85" i="4"/>
  <c r="BY35" i="4"/>
  <c r="BO16" i="4"/>
  <c r="BY20" i="4"/>
  <c r="BY10" i="4"/>
  <c r="AC71" i="4"/>
  <c r="AM33" i="4"/>
  <c r="V193" i="3"/>
  <c r="E53" i="6"/>
  <c r="AD193" i="3"/>
  <c r="W193" i="3"/>
  <c r="AC20" i="4"/>
  <c r="E62" i="6" s="1"/>
  <c r="AM73" i="4"/>
  <c r="AM13" i="4"/>
  <c r="X193" i="3"/>
  <c r="AC15" i="4"/>
  <c r="AC18" i="4"/>
  <c r="AM20" i="4"/>
  <c r="AC61" i="4"/>
  <c r="AC21" i="4"/>
  <c r="AC70" i="4"/>
  <c r="S20" i="4"/>
  <c r="S74" i="4"/>
  <c r="E37" i="6"/>
  <c r="AC66" i="4"/>
  <c r="AC14" i="4"/>
  <c r="S38" i="4"/>
  <c r="S16" i="4"/>
  <c r="AM83" i="4"/>
  <c r="AM52" i="4"/>
  <c r="S45" i="4"/>
  <c r="AC93" i="4"/>
  <c r="AC34" i="4"/>
  <c r="AC59" i="4"/>
  <c r="AM31" i="4"/>
  <c r="AW77" i="4"/>
  <c r="AL7" i="4"/>
  <c r="R45" i="4"/>
  <c r="C35" i="5"/>
  <c r="D12" i="7" s="1"/>
  <c r="AL46" i="4"/>
  <c r="AV24" i="4"/>
  <c r="O193" i="3"/>
  <c r="H33" i="9"/>
  <c r="H39" i="9" s="1"/>
  <c r="H34" i="9"/>
  <c r="H38" i="9" s="1"/>
  <c r="H13" i="6" s="1"/>
  <c r="U13" i="6" s="1"/>
  <c r="H36" i="9"/>
  <c r="H37" i="9"/>
  <c r="D38" i="9"/>
  <c r="H9" i="6" s="1"/>
  <c r="U9" i="6" s="1"/>
  <c r="E33" i="9"/>
  <c r="E31" i="9"/>
  <c r="F38" i="9"/>
  <c r="H11" i="6" s="1"/>
  <c r="U11" i="6" s="1"/>
  <c r="E32" i="9"/>
  <c r="E36" i="9"/>
  <c r="E37" i="9"/>
  <c r="G31" i="9"/>
  <c r="G33" i="9"/>
  <c r="G34" i="9"/>
  <c r="G32" i="9"/>
  <c r="G37" i="9"/>
  <c r="G36" i="9"/>
  <c r="C31" i="9"/>
  <c r="C33" i="9"/>
  <c r="C32" i="9"/>
  <c r="C35" i="9"/>
  <c r="C36" i="9"/>
  <c r="AU193" i="3"/>
  <c r="BT81" i="4"/>
  <c r="CD21" i="4"/>
  <c r="H34" i="6"/>
  <c r="CD89" i="4"/>
  <c r="L36" i="4"/>
  <c r="L79" i="4"/>
  <c r="BJ36" i="4"/>
  <c r="BJ47" i="4"/>
  <c r="CD32" i="4"/>
  <c r="CD15" i="4"/>
  <c r="CD23" i="4"/>
  <c r="CD39" i="4"/>
  <c r="CD55" i="4"/>
  <c r="CD69" i="4"/>
  <c r="CD90" i="4"/>
  <c r="BT25" i="4"/>
  <c r="BT49" i="4"/>
  <c r="BT71" i="4"/>
  <c r="CD26" i="4"/>
  <c r="CD46" i="4"/>
  <c r="CD62" i="4"/>
  <c r="CD93" i="4"/>
  <c r="BT24" i="4"/>
  <c r="BT44" i="4"/>
  <c r="BT60" i="4"/>
  <c r="CD8" i="4"/>
  <c r="CD41" i="4"/>
  <c r="CD57" i="4"/>
  <c r="CD80" i="4"/>
  <c r="BT14" i="4"/>
  <c r="BT31" i="4"/>
  <c r="BT47" i="4"/>
  <c r="BT63" i="4"/>
  <c r="BT77" i="4"/>
  <c r="CD74" i="4"/>
  <c r="BT54" i="4"/>
  <c r="BJ11" i="4"/>
  <c r="BJ28" i="4"/>
  <c r="BJ48" i="4"/>
  <c r="BJ64" i="4"/>
  <c r="BJ87" i="4"/>
  <c r="CD78" i="4"/>
  <c r="BT58" i="4"/>
  <c r="BJ14" i="4"/>
  <c r="BJ31" i="4"/>
  <c r="BJ51" i="4"/>
  <c r="BJ69" i="4"/>
  <c r="CD24" i="4"/>
  <c r="BT46" i="4"/>
  <c r="BJ9" i="4"/>
  <c r="BJ42" i="4"/>
  <c r="BJ68" i="4"/>
  <c r="BJ85" i="4"/>
  <c r="BJ45" i="4"/>
  <c r="BJ88" i="4"/>
  <c r="BT6" i="4"/>
  <c r="BJ6" i="4"/>
  <c r="BJ25" i="4"/>
  <c r="BJ84" i="4"/>
  <c r="L11" i="4"/>
  <c r="L28" i="4"/>
  <c r="L45" i="4"/>
  <c r="L61" i="4"/>
  <c r="L77" i="4"/>
  <c r="L12" i="4"/>
  <c r="L50" i="4"/>
  <c r="L92" i="4"/>
  <c r="H31" i="6" s="1"/>
  <c r="L18" i="4"/>
  <c r="L35" i="4"/>
  <c r="L52" i="4"/>
  <c r="L68" i="4"/>
  <c r="H37" i="6" s="1"/>
  <c r="L86" i="4"/>
  <c r="L29" i="4"/>
  <c r="L74" i="4"/>
  <c r="L22" i="4"/>
  <c r="L39" i="4"/>
  <c r="L55" i="4"/>
  <c r="L71" i="4"/>
  <c r="L85" i="4"/>
  <c r="L33" i="4"/>
  <c r="BJ81" i="4"/>
  <c r="BT21" i="4"/>
  <c r="BT13" i="4"/>
  <c r="CD13" i="4"/>
  <c r="BT89" i="4"/>
  <c r="CD79" i="4"/>
  <c r="H33" i="6"/>
  <c r="CD10" i="4"/>
  <c r="CD27" i="4"/>
  <c r="CD43" i="4"/>
  <c r="CD59" i="4"/>
  <c r="CD73" i="4"/>
  <c r="CD6" i="4"/>
  <c r="BT29" i="4"/>
  <c r="BT53" i="4"/>
  <c r="BT75" i="4"/>
  <c r="CD30" i="4"/>
  <c r="CD50" i="4"/>
  <c r="CD68" i="4"/>
  <c r="BT11" i="4"/>
  <c r="BT28" i="4"/>
  <c r="BT48" i="4"/>
  <c r="BT64" i="4"/>
  <c r="CD12" i="4"/>
  <c r="CD45" i="4"/>
  <c r="CD61" i="4"/>
  <c r="CD84" i="4"/>
  <c r="BT19" i="4"/>
  <c r="BT34" i="4"/>
  <c r="BT51" i="4"/>
  <c r="BT66" i="4"/>
  <c r="CD17" i="4"/>
  <c r="CD87" i="4"/>
  <c r="BT86" i="4"/>
  <c r="BJ17" i="4"/>
  <c r="BJ35" i="4"/>
  <c r="BJ52" i="4"/>
  <c r="BJ70" i="4"/>
  <c r="BJ91" i="4"/>
  <c r="CD91" i="4"/>
  <c r="BT76" i="4"/>
  <c r="BJ19" i="4"/>
  <c r="BJ34" i="4"/>
  <c r="BJ55" i="4"/>
  <c r="BJ73" i="4"/>
  <c r="CD48" i="4"/>
  <c r="BT62" i="4"/>
  <c r="BJ26" i="4"/>
  <c r="BJ46" i="4"/>
  <c r="BJ72" i="4"/>
  <c r="BJ93" i="4"/>
  <c r="CD11" i="4"/>
  <c r="CD28" i="4"/>
  <c r="BJ12" i="4"/>
  <c r="BJ57" i="4"/>
  <c r="BJ37" i="4"/>
  <c r="BJ41" i="4"/>
  <c r="L15" i="4"/>
  <c r="L32" i="4"/>
  <c r="L49" i="4"/>
  <c r="L65" i="4"/>
  <c r="L83" i="4"/>
  <c r="L20" i="4"/>
  <c r="H46" i="6" s="1"/>
  <c r="L62" i="4"/>
  <c r="L23" i="4"/>
  <c r="L40" i="4"/>
  <c r="L56" i="4"/>
  <c r="L72" i="4"/>
  <c r="H29" i="6"/>
  <c r="L38" i="4"/>
  <c r="L88" i="4"/>
  <c r="L26" i="4"/>
  <c r="L43" i="4"/>
  <c r="L59" i="4"/>
  <c r="L75" i="4"/>
  <c r="L89" i="4"/>
  <c r="L8" i="4"/>
  <c r="L46" i="4"/>
  <c r="L6" i="4"/>
  <c r="BT67" i="4"/>
  <c r="CD81" i="4"/>
  <c r="BT72" i="4"/>
  <c r="BT79" i="4"/>
  <c r="BT16" i="4"/>
  <c r="CD34" i="4"/>
  <c r="CD66" i="4"/>
  <c r="BT12" i="4"/>
  <c r="BT61" i="4"/>
  <c r="CD42" i="4"/>
  <c r="CD82" i="4"/>
  <c r="BT40" i="4"/>
  <c r="BT87" i="4"/>
  <c r="CD53" i="4"/>
  <c r="BT10" i="4"/>
  <c r="BT43" i="4"/>
  <c r="BT73" i="4"/>
  <c r="BT38" i="4"/>
  <c r="BJ24" i="4"/>
  <c r="BJ60" i="4"/>
  <c r="CD60" i="4"/>
  <c r="BJ10" i="4"/>
  <c r="BJ43" i="4"/>
  <c r="BJ90" i="4"/>
  <c r="BT91" i="4"/>
  <c r="BJ58" i="4"/>
  <c r="BJ8" i="4"/>
  <c r="BT50" i="4"/>
  <c r="BT68" i="4"/>
  <c r="L7" i="4"/>
  <c r="L41" i="4"/>
  <c r="L73" i="4"/>
  <c r="L42" i="4"/>
  <c r="L14" i="4"/>
  <c r="L48" i="4"/>
  <c r="L82" i="4"/>
  <c r="L66" i="4"/>
  <c r="L34" i="4"/>
  <c r="L67" i="4"/>
  <c r="G34" i="5"/>
  <c r="L70" i="4"/>
  <c r="BT83" i="4"/>
  <c r="BJ67" i="4"/>
  <c r="BJ32" i="4"/>
  <c r="CD65" i="4"/>
  <c r="BT18" i="4"/>
  <c r="CD18" i="4"/>
  <c r="BT84" i="4"/>
  <c r="L81" i="4"/>
  <c r="CD72" i="4"/>
  <c r="BJ79" i="4"/>
  <c r="CD14" i="4"/>
  <c r="CD47" i="4"/>
  <c r="CD77" i="4"/>
  <c r="BT41" i="4"/>
  <c r="BT80" i="4"/>
  <c r="CD54" i="4"/>
  <c r="BT17" i="4"/>
  <c r="BT52" i="4"/>
  <c r="CD25" i="4"/>
  <c r="CD71" i="4"/>
  <c r="BT23" i="4"/>
  <c r="BT55" i="4"/>
  <c r="CD40" i="4"/>
  <c r="BT93" i="4"/>
  <c r="BJ40" i="4"/>
  <c r="BJ74" i="4"/>
  <c r="BT30" i="4"/>
  <c r="BJ23" i="4"/>
  <c r="BJ59" i="4"/>
  <c r="CD64" i="4"/>
  <c r="BJ30" i="4"/>
  <c r="BJ76" i="4"/>
  <c r="BT90" i="4"/>
  <c r="BJ49" i="4"/>
  <c r="BJ53" i="4"/>
  <c r="L19" i="4"/>
  <c r="L53" i="4"/>
  <c r="L87" i="4"/>
  <c r="L78" i="4"/>
  <c r="L27" i="4"/>
  <c r="L60" i="4"/>
  <c r="L90" i="4"/>
  <c r="L9" i="4"/>
  <c r="L47" i="4"/>
  <c r="L80" i="4"/>
  <c r="L25" i="4"/>
  <c r="H47" i="6" s="1"/>
  <c r="L84" i="4"/>
  <c r="BJ83" i="4"/>
  <c r="BJ62" i="4"/>
  <c r="BT65" i="4"/>
  <c r="CD37" i="4"/>
  <c r="CD7" i="4"/>
  <c r="H44" i="6"/>
  <c r="BT92" i="4"/>
  <c r="BJ92" i="4"/>
  <c r="BT32" i="4"/>
  <c r="BJ21" i="4"/>
  <c r="L13" i="4"/>
  <c r="BT36" i="4"/>
  <c r="CD63" i="4"/>
  <c r="BT57" i="4"/>
  <c r="CD76" i="4"/>
  <c r="BT78" i="4"/>
  <c r="CD88" i="4"/>
  <c r="BT69" i="4"/>
  <c r="BJ20" i="4"/>
  <c r="CD44" i="4"/>
  <c r="BJ39" i="4"/>
  <c r="BT82" i="4"/>
  <c r="CD35" i="4"/>
  <c r="CD20" i="4"/>
  <c r="L37" i="4"/>
  <c r="L44" i="4"/>
  <c r="H48" i="6" s="1"/>
  <c r="L54" i="4"/>
  <c r="L63" i="4"/>
  <c r="L58" i="4"/>
  <c r="BT15" i="4"/>
  <c r="BT70" i="4"/>
  <c r="H49" i="6"/>
  <c r="BT33" i="4"/>
  <c r="BJ22" i="4"/>
  <c r="BJ89" i="4"/>
  <c r="BJ18" i="4"/>
  <c r="CD19" i="4"/>
  <c r="CD86" i="4"/>
  <c r="CD9" i="4"/>
  <c r="BT20" i="4"/>
  <c r="CD29" i="4"/>
  <c r="BT27" i="4"/>
  <c r="CD56" i="4"/>
  <c r="BJ44" i="4"/>
  <c r="BT42" i="4"/>
  <c r="BJ66" i="4"/>
  <c r="BJ38" i="4"/>
  <c r="BJ29" i="4"/>
  <c r="BJ75" i="4"/>
  <c r="L57" i="4"/>
  <c r="H50" i="6" s="1"/>
  <c r="H32" i="6"/>
  <c r="L64" i="4"/>
  <c r="H51" i="6" s="1"/>
  <c r="L17" i="4"/>
  <c r="H35" i="6"/>
  <c r="CD83" i="4"/>
  <c r="J13" i="6"/>
  <c r="CD70" i="4"/>
  <c r="CD92" i="4"/>
  <c r="BJ63" i="4"/>
  <c r="BJ16" i="4"/>
  <c r="CD22" i="4"/>
  <c r="BT22" i="4"/>
  <c r="BT85" i="4"/>
  <c r="CD31" i="4"/>
  <c r="BT8" i="4"/>
  <c r="CD38" i="4"/>
  <c r="BT35" i="4"/>
  <c r="CD49" i="4"/>
  <c r="BT39" i="4"/>
  <c r="BT26" i="4"/>
  <c r="BJ56" i="4"/>
  <c r="BT88" i="4"/>
  <c r="BJ77" i="4"/>
  <c r="BJ50" i="4"/>
  <c r="CD52" i="4"/>
  <c r="BJ80" i="4"/>
  <c r="L69" i="4"/>
  <c r="L10" i="4"/>
  <c r="L76" i="4"/>
  <c r="L30" i="4"/>
  <c r="L93" i="4"/>
  <c r="CD67" i="4"/>
  <c r="BJ54" i="4"/>
  <c r="BT7" i="4"/>
  <c r="H27" i="6"/>
  <c r="BJ61" i="4"/>
  <c r="BT74" i="4"/>
  <c r="BJ33" i="4"/>
  <c r="CD33" i="4"/>
  <c r="BS21" i="4"/>
  <c r="BS13" i="4"/>
  <c r="BS10" i="4"/>
  <c r="CC22" i="4"/>
  <c r="BS85" i="4"/>
  <c r="BS72" i="4"/>
  <c r="CC10" i="4"/>
  <c r="BI22" i="4"/>
  <c r="BI10" i="4"/>
  <c r="BI36" i="4"/>
  <c r="BI79" i="4"/>
  <c r="BI29" i="4"/>
  <c r="BI6" i="4"/>
  <c r="BS16" i="4"/>
  <c r="CC20" i="4"/>
  <c r="CC25" i="4"/>
  <c r="CC38" i="4"/>
  <c r="CC42" i="4"/>
  <c r="CC46" i="4"/>
  <c r="CC50" i="4"/>
  <c r="CC54" i="4"/>
  <c r="CC59" i="4"/>
  <c r="CC71" i="4"/>
  <c r="CC76" i="4"/>
  <c r="CC82" i="4"/>
  <c r="CC11" i="4"/>
  <c r="BS7" i="4"/>
  <c r="BS12" i="4"/>
  <c r="CC30" i="4"/>
  <c r="BS30" i="4"/>
  <c r="BS84" i="4"/>
  <c r="BS89" i="4"/>
  <c r="CC66" i="4"/>
  <c r="BI25" i="4"/>
  <c r="BI38" i="4"/>
  <c r="BI43" i="4"/>
  <c r="BI47" i="4"/>
  <c r="BI51" i="4"/>
  <c r="BI56" i="4"/>
  <c r="BI60" i="4"/>
  <c r="BI71" i="4"/>
  <c r="BI75" i="4"/>
  <c r="BI80" i="4"/>
  <c r="BS71" i="4"/>
  <c r="BS80" i="4"/>
  <c r="BI88" i="4"/>
  <c r="CC90" i="4"/>
  <c r="BS39" i="4"/>
  <c r="BS47" i="4"/>
  <c r="BS56" i="4"/>
  <c r="BI62" i="4"/>
  <c r="BI9" i="4"/>
  <c r="BI15" i="4"/>
  <c r="BS74" i="4"/>
  <c r="BI30" i="4"/>
  <c r="BI91" i="4"/>
  <c r="CC91" i="4"/>
  <c r="BS38" i="4"/>
  <c r="BS46" i="4"/>
  <c r="BS53" i="4"/>
  <c r="BI19" i="4"/>
  <c r="K10" i="4"/>
  <c r="K15" i="4"/>
  <c r="K19" i="4"/>
  <c r="K23" i="4"/>
  <c r="K26" i="4"/>
  <c r="K30" i="4"/>
  <c r="K34" i="4"/>
  <c r="K39" i="4"/>
  <c r="K43" i="4"/>
  <c r="K47" i="4"/>
  <c r="K51" i="4"/>
  <c r="K55" i="4"/>
  <c r="K59" i="4"/>
  <c r="K63" i="4"/>
  <c r="K67" i="4"/>
  <c r="K71" i="4"/>
  <c r="K75" i="4"/>
  <c r="K83" i="4"/>
  <c r="K81" i="4"/>
  <c r="BI81" i="4"/>
  <c r="BS81" i="4"/>
  <c r="CC81" i="4"/>
  <c r="BI21" i="4"/>
  <c r="CC13" i="4"/>
  <c r="CC72" i="4"/>
  <c r="BS22" i="4"/>
  <c r="CC70" i="4"/>
  <c r="BS79" i="4"/>
  <c r="CC36" i="4"/>
  <c r="CC16" i="4"/>
  <c r="CC62" i="4"/>
  <c r="CC34" i="4"/>
  <c r="CC39" i="4"/>
  <c r="CC43" i="4"/>
  <c r="CC47" i="4"/>
  <c r="CC51" i="4"/>
  <c r="CC56" i="4"/>
  <c r="CC60" i="4"/>
  <c r="CC73" i="4"/>
  <c r="CC77" i="4"/>
  <c r="CC7" i="4"/>
  <c r="CC12" i="4"/>
  <c r="BS8" i="4"/>
  <c r="BS14" i="4"/>
  <c r="CC31" i="4"/>
  <c r="BS31" i="4"/>
  <c r="BS86" i="4"/>
  <c r="BS90" i="4"/>
  <c r="BS24" i="4"/>
  <c r="BI34" i="4"/>
  <c r="BI39" i="4"/>
  <c r="BI44" i="4"/>
  <c r="BI48" i="4"/>
  <c r="BI52" i="4"/>
  <c r="BI57" i="4"/>
  <c r="BI68" i="4"/>
  <c r="BI72" i="4"/>
  <c r="BI76" i="4"/>
  <c r="BI82" i="4"/>
  <c r="BS73" i="4"/>
  <c r="BI31" i="4"/>
  <c r="BI90" i="4"/>
  <c r="BS20" i="4"/>
  <c r="BS41" i="4"/>
  <c r="BS49" i="4"/>
  <c r="BS58" i="4"/>
  <c r="BI64" i="4"/>
  <c r="BI11" i="4"/>
  <c r="BS63" i="4"/>
  <c r="BS76" i="4"/>
  <c r="BI85" i="4"/>
  <c r="CC84" i="4"/>
  <c r="CC93" i="4"/>
  <c r="BS40" i="4"/>
  <c r="BS48" i="4"/>
  <c r="BS55" i="4"/>
  <c r="K7" i="4"/>
  <c r="K11" i="4"/>
  <c r="K16" i="4"/>
  <c r="G45" i="6" s="1"/>
  <c r="K20" i="4"/>
  <c r="K24" i="4"/>
  <c r="F35" i="5"/>
  <c r="G34" i="6"/>
  <c r="K79" i="4"/>
  <c r="CC64" i="4"/>
  <c r="CC40" i="4"/>
  <c r="CC48" i="4"/>
  <c r="CC57" i="4"/>
  <c r="CC74" i="4"/>
  <c r="CC8" i="4"/>
  <c r="BS9" i="4"/>
  <c r="CC32" i="4"/>
  <c r="BS87" i="4"/>
  <c r="BS25" i="4"/>
  <c r="BI40" i="4"/>
  <c r="BI49" i="4"/>
  <c r="BI58" i="4"/>
  <c r="BI73" i="4"/>
  <c r="BS62" i="4"/>
  <c r="BI84" i="4"/>
  <c r="BS34" i="4"/>
  <c r="BS52" i="4"/>
  <c r="BI7" i="4"/>
  <c r="BS64" i="4"/>
  <c r="BI87" i="4"/>
  <c r="BS19" i="4"/>
  <c r="BS50" i="4"/>
  <c r="K8" i="4"/>
  <c r="K17" i="4"/>
  <c r="K25" i="4"/>
  <c r="G47" i="6" s="1"/>
  <c r="K29" i="4"/>
  <c r="K35" i="4"/>
  <c r="K41" i="4"/>
  <c r="K46" i="4"/>
  <c r="K52" i="4"/>
  <c r="K57" i="4"/>
  <c r="K62" i="4"/>
  <c r="K68" i="4"/>
  <c r="K73" i="4"/>
  <c r="K78" i="4"/>
  <c r="G32" i="6" s="1"/>
  <c r="K84" i="4"/>
  <c r="K88" i="4"/>
  <c r="K92" i="4"/>
  <c r="F34" i="5"/>
  <c r="BS26" i="4"/>
  <c r="BS27" i="4"/>
  <c r="BW27" i="4" s="1"/>
  <c r="BS23" i="4"/>
  <c r="BS28" i="4"/>
  <c r="CC92" i="4"/>
  <c r="K21" i="4"/>
  <c r="G33" i="6"/>
  <c r="CC61" i="4"/>
  <c r="CC24" i="4"/>
  <c r="CC41" i="4"/>
  <c r="CC49" i="4"/>
  <c r="CC58" i="4"/>
  <c r="CC75" i="4"/>
  <c r="CC9" i="4"/>
  <c r="BS11" i="4"/>
  <c r="BS29" i="4"/>
  <c r="BS88" i="4"/>
  <c r="BI24" i="4"/>
  <c r="BI42" i="4"/>
  <c r="BI50" i="4"/>
  <c r="BI59" i="4"/>
  <c r="BI74" i="4"/>
  <c r="BS69" i="4"/>
  <c r="BI86" i="4"/>
  <c r="BS37" i="4"/>
  <c r="BS54" i="4"/>
  <c r="BI8" i="4"/>
  <c r="BS68" i="4"/>
  <c r="BI89" i="4"/>
  <c r="BS35" i="4"/>
  <c r="BS51" i="4"/>
  <c r="K9" i="4"/>
  <c r="K18" i="4"/>
  <c r="K31" i="4"/>
  <c r="K37" i="4"/>
  <c r="K42" i="4"/>
  <c r="K48" i="4"/>
  <c r="K53" i="4"/>
  <c r="K58" i="4"/>
  <c r="K64" i="4"/>
  <c r="K69" i="4"/>
  <c r="K74" i="4"/>
  <c r="K80" i="4"/>
  <c r="G35" i="6" s="1"/>
  <c r="K85" i="4"/>
  <c r="K89" i="4"/>
  <c r="CC26" i="4"/>
  <c r="CC67" i="4"/>
  <c r="BI23" i="4"/>
  <c r="CC17" i="4"/>
  <c r="CC23" i="4"/>
  <c r="BI17" i="4"/>
  <c r="G53" i="6"/>
  <c r="BI65" i="4"/>
  <c r="CC85" i="4"/>
  <c r="CC18" i="4"/>
  <c r="CC21" i="4"/>
  <c r="K13" i="4"/>
  <c r="BS36" i="4"/>
  <c r="K36" i="4"/>
  <c r="G36" i="6" s="1"/>
  <c r="CC63" i="4"/>
  <c r="CC55" i="4"/>
  <c r="BS17" i="4"/>
  <c r="CC35" i="4"/>
  <c r="CC44" i="4"/>
  <c r="CC52" i="4"/>
  <c r="CC68" i="4"/>
  <c r="CC78" i="4"/>
  <c r="CC14" i="4"/>
  <c r="BS15" i="4"/>
  <c r="BS32" i="4"/>
  <c r="BS91" i="4"/>
  <c r="BI35" i="4"/>
  <c r="BI45" i="4"/>
  <c r="BI53" i="4"/>
  <c r="BI69" i="4"/>
  <c r="BI77" i="4"/>
  <c r="BS75" i="4"/>
  <c r="CC87" i="4"/>
  <c r="BS43" i="4"/>
  <c r="BS60" i="4"/>
  <c r="BI12" i="4"/>
  <c r="BS78" i="4"/>
  <c r="CC86" i="4"/>
  <c r="BS42" i="4"/>
  <c r="BS57" i="4"/>
  <c r="K12" i="4"/>
  <c r="G46" i="6"/>
  <c r="K27" i="4"/>
  <c r="K32" i="4"/>
  <c r="K38" i="4"/>
  <c r="K44" i="4"/>
  <c r="K49" i="4"/>
  <c r="K54" i="4"/>
  <c r="K60" i="4"/>
  <c r="K65" i="4"/>
  <c r="K70" i="4"/>
  <c r="K76" i="4"/>
  <c r="K86" i="4"/>
  <c r="G29" i="6" s="1"/>
  <c r="K90" i="4"/>
  <c r="K93" i="4"/>
  <c r="BI26" i="4"/>
  <c r="BS67" i="4"/>
  <c r="CC83" i="4"/>
  <c r="BI32" i="4"/>
  <c r="BI83" i="4"/>
  <c r="CC28" i="4"/>
  <c r="BI28" i="4"/>
  <c r="BS18" i="4"/>
  <c r="CC65" i="4"/>
  <c r="BS65" i="4"/>
  <c r="BS92" i="4"/>
  <c r="BI92" i="4"/>
  <c r="CC45" i="4"/>
  <c r="CC15" i="4"/>
  <c r="BI37" i="4"/>
  <c r="BI78" i="4"/>
  <c r="BI20" i="4"/>
  <c r="BS44" i="4"/>
  <c r="K28" i="4"/>
  <c r="G28" i="6" s="1"/>
  <c r="K50" i="4"/>
  <c r="K72" i="4"/>
  <c r="K91" i="4"/>
  <c r="CC6" i="4"/>
  <c r="BS6" i="4"/>
  <c r="BI55" i="4"/>
  <c r="BI67" i="4"/>
  <c r="CC79" i="4"/>
  <c r="CC53" i="4"/>
  <c r="CC29" i="4"/>
  <c r="BI46" i="4"/>
  <c r="BS77" i="4"/>
  <c r="BI14" i="4"/>
  <c r="BS59" i="4"/>
  <c r="K33" i="4"/>
  <c r="K56" i="4"/>
  <c r="K77" i="4"/>
  <c r="K6" i="4"/>
  <c r="BI41" i="4"/>
  <c r="BI66" i="4"/>
  <c r="BI33" i="4"/>
  <c r="J81" i="4"/>
  <c r="BH21" i="4"/>
  <c r="CB13" i="4"/>
  <c r="BR22" i="4"/>
  <c r="CB10" i="4"/>
  <c r="BH36" i="4"/>
  <c r="CB23" i="4"/>
  <c r="CB9" i="4"/>
  <c r="CB42" i="4"/>
  <c r="CB58" i="4"/>
  <c r="CB82" i="4"/>
  <c r="BR16" i="4"/>
  <c r="BR47" i="4"/>
  <c r="BR64" i="4"/>
  <c r="BR93" i="4"/>
  <c r="CB41" i="4"/>
  <c r="CB64" i="4"/>
  <c r="CB90" i="4"/>
  <c r="BR44" i="4"/>
  <c r="BR71" i="4"/>
  <c r="BH12" i="4"/>
  <c r="CB35" i="4"/>
  <c r="CB59" i="4"/>
  <c r="CB75" i="4"/>
  <c r="BR11" i="4"/>
  <c r="BR40" i="4"/>
  <c r="BR61" i="4"/>
  <c r="BR84" i="4"/>
  <c r="CB44" i="4"/>
  <c r="BR31" i="4"/>
  <c r="BR76" i="4"/>
  <c r="BH37" i="4"/>
  <c r="BH54" i="4"/>
  <c r="BH84" i="4"/>
  <c r="CB19" i="4"/>
  <c r="BR19" i="4"/>
  <c r="BH23" i="4"/>
  <c r="BH66" i="4"/>
  <c r="CB61" i="4"/>
  <c r="BH25" i="4"/>
  <c r="BH70" i="4"/>
  <c r="CB56" i="4"/>
  <c r="BR23" i="4"/>
  <c r="BR48" i="4"/>
  <c r="BR82" i="4"/>
  <c r="BH30" i="4"/>
  <c r="BH59" i="4"/>
  <c r="BH77" i="4"/>
  <c r="CB39" i="4"/>
  <c r="BR66" i="4"/>
  <c r="BH31" i="4"/>
  <c r="BH56" i="4"/>
  <c r="CB30" i="4"/>
  <c r="BR75" i="4"/>
  <c r="BH49" i="4"/>
  <c r="BH91" i="4"/>
  <c r="J19" i="4"/>
  <c r="J37" i="4"/>
  <c r="J53" i="4"/>
  <c r="J69" i="4"/>
  <c r="J87" i="4"/>
  <c r="J34" i="4"/>
  <c r="J67" i="4"/>
  <c r="J14" i="4"/>
  <c r="J48" i="4"/>
  <c r="J76" i="4"/>
  <c r="J12" i="4"/>
  <c r="J42" i="4"/>
  <c r="P42" i="4" s="1"/>
  <c r="J58" i="4"/>
  <c r="J74" i="4"/>
  <c r="J88" i="4"/>
  <c r="J30" i="4"/>
  <c r="J59" i="4"/>
  <c r="J89" i="4"/>
  <c r="J27" i="4"/>
  <c r="J64" i="4"/>
  <c r="BH81" i="4"/>
  <c r="J21" i="4"/>
  <c r="J13" i="4"/>
  <c r="CB37" i="4"/>
  <c r="BR89" i="4"/>
  <c r="BR10" i="4"/>
  <c r="CB22" i="4"/>
  <c r="BR72" i="4"/>
  <c r="J36" i="4"/>
  <c r="CB79" i="4"/>
  <c r="J16" i="4"/>
  <c r="CB38" i="4"/>
  <c r="CB17" i="4"/>
  <c r="CB46" i="4"/>
  <c r="CB63" i="4"/>
  <c r="CB84" i="4"/>
  <c r="BR30" i="4"/>
  <c r="BR51" i="4"/>
  <c r="BR68" i="4"/>
  <c r="CB11" i="4"/>
  <c r="CB47" i="4"/>
  <c r="CB68" i="4"/>
  <c r="BR9" i="4"/>
  <c r="BR49" i="4"/>
  <c r="BR78" i="4"/>
  <c r="CB7" i="4"/>
  <c r="CB43" i="4"/>
  <c r="CB65" i="4"/>
  <c r="CB83" i="4"/>
  <c r="BR17" i="4"/>
  <c r="BR45" i="4"/>
  <c r="BR62" i="4"/>
  <c r="BR90" i="4"/>
  <c r="CB55" i="4"/>
  <c r="BR34" i="4"/>
  <c r="BR86" i="4"/>
  <c r="BH42" i="4"/>
  <c r="BH58" i="4"/>
  <c r="BH88" i="4"/>
  <c r="CB24" i="4"/>
  <c r="BR41" i="4"/>
  <c r="BH34" i="4"/>
  <c r="BH73" i="4"/>
  <c r="CB77" i="4"/>
  <c r="BH32" i="4"/>
  <c r="BH75" i="4"/>
  <c r="CB70" i="4"/>
  <c r="BR24" i="4"/>
  <c r="BR58" i="4"/>
  <c r="BR87" i="4"/>
  <c r="BH43" i="4"/>
  <c r="BH64" i="4"/>
  <c r="BH83" i="4"/>
  <c r="CB49" i="4"/>
  <c r="BR91" i="4"/>
  <c r="BH40" i="4"/>
  <c r="BH69" i="4"/>
  <c r="CB40" i="4"/>
  <c r="BH7" i="4"/>
  <c r="BH53" i="4"/>
  <c r="J7" i="4"/>
  <c r="J24" i="4"/>
  <c r="J41" i="4"/>
  <c r="J57" i="4"/>
  <c r="J73" i="4"/>
  <c r="J91" i="4"/>
  <c r="J47" i="4"/>
  <c r="J75" i="4"/>
  <c r="J23" i="4"/>
  <c r="J52" i="4"/>
  <c r="J86" i="4"/>
  <c r="F29" i="6" s="1"/>
  <c r="J20" i="4"/>
  <c r="F46" i="6" s="1"/>
  <c r="J29" i="4"/>
  <c r="J46" i="4"/>
  <c r="J62" i="4"/>
  <c r="J78" i="4"/>
  <c r="F32" i="6" s="1"/>
  <c r="J92" i="4"/>
  <c r="F31" i="6" s="1"/>
  <c r="J9" i="4"/>
  <c r="J39" i="4"/>
  <c r="J71" i="4"/>
  <c r="E34" i="5"/>
  <c r="J40" i="4"/>
  <c r="J72" i="4"/>
  <c r="BR81" i="4"/>
  <c r="BH13" i="4"/>
  <c r="CB89" i="4"/>
  <c r="BH10" i="4"/>
  <c r="BH89" i="4"/>
  <c r="BR36" i="4"/>
  <c r="BH79" i="4"/>
  <c r="CB29" i="4"/>
  <c r="CB76" i="4"/>
  <c r="BR43" i="4"/>
  <c r="BR83" i="4"/>
  <c r="CB57" i="4"/>
  <c r="BR28" i="4"/>
  <c r="BH8" i="4"/>
  <c r="CB53" i="4"/>
  <c r="CB91" i="4"/>
  <c r="BR56" i="4"/>
  <c r="CB8" i="4"/>
  <c r="BR57" i="4"/>
  <c r="BH50" i="4"/>
  <c r="CB16" i="4"/>
  <c r="BH14" i="4"/>
  <c r="CB51" i="4"/>
  <c r="BH45" i="4"/>
  <c r="BR8" i="4"/>
  <c r="BR69" i="4"/>
  <c r="BH51" i="4"/>
  <c r="CB14" i="4"/>
  <c r="BH24" i="4"/>
  <c r="CB25" i="4"/>
  <c r="BH28" i="4"/>
  <c r="J15" i="4"/>
  <c r="J49" i="4"/>
  <c r="J83" i="4"/>
  <c r="J63" i="4"/>
  <c r="J35" i="4"/>
  <c r="J8" i="4"/>
  <c r="J38" i="4"/>
  <c r="J70" i="4"/>
  <c r="J6" i="4"/>
  <c r="J55" i="4"/>
  <c r="J18" i="4"/>
  <c r="J90" i="4"/>
  <c r="BR67" i="4"/>
  <c r="BR20" i="4"/>
  <c r="CB20" i="4"/>
  <c r="BH41" i="4"/>
  <c r="BH76" i="4"/>
  <c r="BH74" i="4"/>
  <c r="BR6" i="4"/>
  <c r="BR18" i="4"/>
  <c r="BH57" i="4"/>
  <c r="CB33" i="4"/>
  <c r="CB81" i="4"/>
  <c r="BH22" i="4"/>
  <c r="J79" i="4"/>
  <c r="F33" i="6" s="1"/>
  <c r="BR38" i="4"/>
  <c r="CB50" i="4"/>
  <c r="CB88" i="4"/>
  <c r="BR55" i="4"/>
  <c r="CB31" i="4"/>
  <c r="CB73" i="4"/>
  <c r="BR54" i="4"/>
  <c r="CB12" i="4"/>
  <c r="CB66" i="4"/>
  <c r="BR26" i="4"/>
  <c r="BR73" i="4"/>
  <c r="CB78" i="4"/>
  <c r="BH26" i="4"/>
  <c r="BH71" i="4"/>
  <c r="CB28" i="4"/>
  <c r="BH52" i="4"/>
  <c r="CB87" i="4"/>
  <c r="BH87" i="4"/>
  <c r="BR32" i="4"/>
  <c r="BH11" i="4"/>
  <c r="BH68" i="4"/>
  <c r="CB60" i="4"/>
  <c r="BH44" i="4"/>
  <c r="CB62" i="4"/>
  <c r="BH61" i="4"/>
  <c r="J28" i="4"/>
  <c r="J61" i="4"/>
  <c r="J17" i="4"/>
  <c r="J85" i="4"/>
  <c r="J60" i="4"/>
  <c r="J50" i="4"/>
  <c r="J22" i="4"/>
  <c r="F36" i="6" s="1"/>
  <c r="J80" i="4"/>
  <c r="F35" i="6" s="1"/>
  <c r="J44" i="4"/>
  <c r="BH27" i="4"/>
  <c r="CB27" i="4"/>
  <c r="J11" i="6"/>
  <c r="CB6" i="4"/>
  <c r="BR85" i="4"/>
  <c r="BH65" i="4"/>
  <c r="BH67" i="4"/>
  <c r="BH18" i="4"/>
  <c r="BH33" i="4"/>
  <c r="BH15" i="4"/>
  <c r="CB21" i="4"/>
  <c r="BR13" i="4"/>
  <c r="BR74" i="4"/>
  <c r="BR37" i="4"/>
  <c r="BR79" i="4"/>
  <c r="CB15" i="4"/>
  <c r="CB54" i="4"/>
  <c r="BR14" i="4"/>
  <c r="BR59" i="4"/>
  <c r="CB34" i="4"/>
  <c r="CB80" i="4"/>
  <c r="BR60" i="4"/>
  <c r="CB32" i="4"/>
  <c r="CB69" i="4"/>
  <c r="BR29" i="4"/>
  <c r="BR80" i="4"/>
  <c r="BR7" i="4"/>
  <c r="BH29" i="4"/>
  <c r="BH82" i="4"/>
  <c r="BR12" i="4"/>
  <c r="BH60" i="4"/>
  <c r="BR42" i="4"/>
  <c r="CB45" i="4"/>
  <c r="BR35" i="4"/>
  <c r="BH17" i="4"/>
  <c r="BH72" i="4"/>
  <c r="BR52" i="4"/>
  <c r="BH48" i="4"/>
  <c r="BR53" i="4"/>
  <c r="BH80" i="4"/>
  <c r="J32" i="4"/>
  <c r="J65" i="4"/>
  <c r="J93" i="4"/>
  <c r="J68" i="4"/>
  <c r="J25" i="4"/>
  <c r="F47" i="6" s="1"/>
  <c r="J54" i="4"/>
  <c r="J84" i="4"/>
  <c r="F53" i="6" s="1"/>
  <c r="J26" i="4"/>
  <c r="J56" i="4"/>
  <c r="CB67" i="4"/>
  <c r="BR15" i="4"/>
  <c r="CB18" i="4"/>
  <c r="CB85" i="4"/>
  <c r="BH62" i="4"/>
  <c r="BH55" i="4"/>
  <c r="BH63" i="4"/>
  <c r="BH86" i="4"/>
  <c r="E27" i="6"/>
  <c r="S25" i="4"/>
  <c r="S76" i="4"/>
  <c r="S54" i="4"/>
  <c r="S29" i="4"/>
  <c r="S70" i="4"/>
  <c r="S48" i="4"/>
  <c r="S73" i="4"/>
  <c r="S51" i="4"/>
  <c r="AM9" i="4"/>
  <c r="AM54" i="4"/>
  <c r="AC86" i="4"/>
  <c r="AC54" i="4"/>
  <c r="AC82" i="4"/>
  <c r="AM32" i="4"/>
  <c r="AC19" i="4"/>
  <c r="AM82" i="4"/>
  <c r="AM65" i="4"/>
  <c r="AW53" i="4"/>
  <c r="AC53" i="4"/>
  <c r="AM55" i="4"/>
  <c r="AM29" i="4"/>
  <c r="AM12" i="4"/>
  <c r="AW68" i="4"/>
  <c r="AW46" i="4"/>
  <c r="AW6" i="4"/>
  <c r="AM18" i="4"/>
  <c r="S85" i="4"/>
  <c r="E51" i="6"/>
  <c r="E49" i="6"/>
  <c r="AW21" i="4"/>
  <c r="AC7" i="4"/>
  <c r="AM21" i="4"/>
  <c r="AC13" i="4"/>
  <c r="AW75" i="4"/>
  <c r="AW92" i="4"/>
  <c r="AM92" i="4"/>
  <c r="AM22" i="4"/>
  <c r="AM64" i="4"/>
  <c r="AW37" i="4"/>
  <c r="AC36" i="4"/>
  <c r="S36" i="4"/>
  <c r="AW15" i="4"/>
  <c r="AW41" i="4"/>
  <c r="AW76" i="4"/>
  <c r="AW29" i="4"/>
  <c r="AW58" i="4"/>
  <c r="AW52" i="4"/>
  <c r="AW84" i="4"/>
  <c r="AW91" i="4"/>
  <c r="AW35" i="4"/>
  <c r="AW70" i="4"/>
  <c r="AW50" i="4"/>
  <c r="AC62" i="4"/>
  <c r="AC74" i="4"/>
  <c r="AM93" i="4"/>
  <c r="AW33" i="4"/>
  <c r="S86" i="4"/>
  <c r="S33" i="4"/>
  <c r="AM17" i="4"/>
  <c r="S61" i="4"/>
  <c r="S28" i="4"/>
  <c r="AC24" i="4"/>
  <c r="AM56" i="4"/>
  <c r="AC43" i="4"/>
  <c r="AM58" i="4"/>
  <c r="AM19" i="4"/>
  <c r="S46" i="4"/>
  <c r="S66" i="4"/>
  <c r="S58" i="4"/>
  <c r="S18" i="4"/>
  <c r="S12" i="4"/>
  <c r="S6" i="4"/>
  <c r="S40" i="4"/>
  <c r="S93" i="4"/>
  <c r="S59" i="4"/>
  <c r="S26" i="4"/>
  <c r="AM62" i="4"/>
  <c r="AC46" i="4"/>
  <c r="AM11" i="4"/>
  <c r="AC26" i="4"/>
  <c r="S83" i="4"/>
  <c r="S49" i="4"/>
  <c r="AC40" i="4"/>
  <c r="AM50" i="4"/>
  <c r="AM66" i="4"/>
  <c r="AC60" i="4"/>
  <c r="AC39" i="4"/>
  <c r="AC29" i="4"/>
  <c r="AM28" i="4"/>
  <c r="AM68" i="4"/>
  <c r="AC55" i="4"/>
  <c r="AM87" i="4"/>
  <c r="S92" i="4"/>
  <c r="AC48" i="4"/>
  <c r="AM91" i="4"/>
  <c r="AC28" i="4"/>
  <c r="AW64" i="4"/>
  <c r="AC10" i="4"/>
  <c r="AW18" i="4"/>
  <c r="AC92" i="4"/>
  <c r="AW79" i="4"/>
  <c r="AC79" i="4"/>
  <c r="AW19" i="4"/>
  <c r="AW45" i="4"/>
  <c r="AW17" i="4"/>
  <c r="AW48" i="4"/>
  <c r="AW60" i="4"/>
  <c r="AW82" i="4"/>
  <c r="AW12" i="4"/>
  <c r="AW40" i="4"/>
  <c r="AW62" i="4"/>
  <c r="AW55" i="4"/>
  <c r="AW87" i="4"/>
  <c r="AW93" i="4"/>
  <c r="AW78" i="4"/>
  <c r="AW71" i="4"/>
  <c r="AW30" i="4"/>
  <c r="E30" i="6"/>
  <c r="BG81" i="4"/>
  <c r="AC81" i="4" s="1"/>
  <c r="CA81" i="4"/>
  <c r="AW81" i="4" s="1"/>
  <c r="D35" i="5"/>
  <c r="E34" i="6"/>
  <c r="I79" i="4"/>
  <c r="CA36" i="4"/>
  <c r="AW36" i="4" s="1"/>
  <c r="CA10" i="4"/>
  <c r="AW10" i="4" s="1"/>
  <c r="CA38" i="4"/>
  <c r="AW38" i="4" s="1"/>
  <c r="BQ86" i="4"/>
  <c r="AM86" i="4" s="1"/>
  <c r="BQ6" i="4"/>
  <c r="BQ41" i="4"/>
  <c r="AM41" i="4" s="1"/>
  <c r="CA32" i="4"/>
  <c r="AW32" i="4" s="1"/>
  <c r="CA56" i="4"/>
  <c r="AW56" i="4" s="1"/>
  <c r="BQ23" i="4"/>
  <c r="AM23" i="4" s="1"/>
  <c r="CA14" i="4"/>
  <c r="AW14" i="4" s="1"/>
  <c r="CA44" i="4"/>
  <c r="AW44" i="4" s="1"/>
  <c r="CA59" i="4"/>
  <c r="AW59" i="4" s="1"/>
  <c r="CA80" i="4"/>
  <c r="AW80" i="4" s="1"/>
  <c r="BQ14" i="4"/>
  <c r="AM14" i="4" s="1"/>
  <c r="CA49" i="4"/>
  <c r="AW49" i="4" s="1"/>
  <c r="CA88" i="4"/>
  <c r="AW88" i="4" s="1"/>
  <c r="BQ35" i="4"/>
  <c r="AM35" i="4" s="1"/>
  <c r="BQ67" i="4"/>
  <c r="AM67" i="4" s="1"/>
  <c r="BG38" i="4"/>
  <c r="AC38" i="4" s="1"/>
  <c r="CA39" i="4"/>
  <c r="AW39" i="4" s="1"/>
  <c r="CA73" i="4"/>
  <c r="AW73" i="4" s="1"/>
  <c r="BQ47" i="4"/>
  <c r="AM47" i="4" s="1"/>
  <c r="BQ63" i="4"/>
  <c r="AM63" i="4" s="1"/>
  <c r="BQ76" i="4"/>
  <c r="AM76" i="4" s="1"/>
  <c r="BQ90" i="4"/>
  <c r="AM90" i="4" s="1"/>
  <c r="BG25" i="4"/>
  <c r="AC25" i="4" s="1"/>
  <c r="E63" i="6" s="1"/>
  <c r="BG49" i="4"/>
  <c r="AC49" i="4" s="1"/>
  <c r="CA90" i="4"/>
  <c r="AW90" i="4" s="1"/>
  <c r="BQ44" i="4"/>
  <c r="AM44" i="4" s="1"/>
  <c r="BG50" i="4"/>
  <c r="AC50" i="4" s="1"/>
  <c r="BG78" i="4"/>
  <c r="AC78" i="4" s="1"/>
  <c r="CA9" i="4"/>
  <c r="CA25" i="4"/>
  <c r="AW25" i="4" s="1"/>
  <c r="BQ25" i="4"/>
  <c r="AM25" i="4" s="1"/>
  <c r="BQ59" i="4"/>
  <c r="AM59" i="4" s="1"/>
  <c r="BG23" i="4"/>
  <c r="AC23" i="4" s="1"/>
  <c r="BG77" i="4"/>
  <c r="AC77" i="4" s="1"/>
  <c r="BQ84" i="4"/>
  <c r="AM84" i="4" s="1"/>
  <c r="BG84" i="4"/>
  <c r="AC84" i="4" s="1"/>
  <c r="E69" i="6" s="1"/>
  <c r="BG32" i="4"/>
  <c r="AC32" i="4" s="1"/>
  <c r="BG12" i="4"/>
  <c r="BQ46" i="4"/>
  <c r="AM46" i="4" s="1"/>
  <c r="BQ30" i="4"/>
  <c r="AM30" i="4" s="1"/>
  <c r="I11" i="4"/>
  <c r="I22" i="4"/>
  <c r="S22" i="4" s="1"/>
  <c r="I30" i="4"/>
  <c r="S30" i="4" s="1"/>
  <c r="I39" i="4"/>
  <c r="I47" i="4"/>
  <c r="S47" i="4" s="1"/>
  <c r="I55" i="4"/>
  <c r="S55" i="4" s="1"/>
  <c r="I63" i="4"/>
  <c r="S63" i="4" s="1"/>
  <c r="I71" i="4"/>
  <c r="I80" i="4"/>
  <c r="I87" i="4"/>
  <c r="S87" i="4" s="1"/>
  <c r="I8" i="4"/>
  <c r="I60" i="4"/>
  <c r="I78" i="4"/>
  <c r="I90" i="4"/>
  <c r="S90" i="4" s="1"/>
  <c r="I14" i="4"/>
  <c r="S14" i="4" s="1"/>
  <c r="E46" i="6"/>
  <c r="I27" i="4"/>
  <c r="S27" i="4" s="1"/>
  <c r="I35" i="4"/>
  <c r="S35" i="4" s="1"/>
  <c r="I44" i="4"/>
  <c r="S44" i="4" s="1"/>
  <c r="I56" i="4"/>
  <c r="S56" i="4" s="1"/>
  <c r="I72" i="4"/>
  <c r="S72" i="4" s="1"/>
  <c r="E29" i="6"/>
  <c r="BG83" i="4"/>
  <c r="AC83" i="4" s="1"/>
  <c r="CA83" i="4"/>
  <c r="CA16" i="4"/>
  <c r="AW16" i="4" s="1"/>
  <c r="CA61" i="4"/>
  <c r="AW61" i="4" s="1"/>
  <c r="BG51" i="4"/>
  <c r="AC51" i="4" s="1"/>
  <c r="BQ57" i="4"/>
  <c r="AM57" i="4" s="1"/>
  <c r="BG75" i="4"/>
  <c r="AC75" i="4" s="1"/>
  <c r="BG41" i="4"/>
  <c r="AC41" i="4" s="1"/>
  <c r="BG80" i="4"/>
  <c r="AC80" i="4" s="1"/>
  <c r="BQ69" i="4"/>
  <c r="AM69" i="4" s="1"/>
  <c r="BQ81" i="4"/>
  <c r="AM81" i="4" s="1"/>
  <c r="I81" i="4"/>
  <c r="S81" i="4" s="1"/>
  <c r="AL6" i="4"/>
  <c r="R79" i="4"/>
  <c r="AV34" i="4"/>
  <c r="AV64" i="4"/>
  <c r="AB62" i="4"/>
  <c r="AL73" i="4"/>
  <c r="AV85" i="4"/>
  <c r="AV74" i="4"/>
  <c r="I9" i="6"/>
  <c r="R58" i="4"/>
  <c r="AL87" i="4"/>
  <c r="AV69" i="4"/>
  <c r="AB77" i="4"/>
  <c r="R38" i="4"/>
  <c r="AL34" i="4"/>
  <c r="AB83" i="4"/>
  <c r="R35" i="4"/>
  <c r="R56" i="4"/>
  <c r="AL55" i="4"/>
  <c r="AB40" i="4"/>
  <c r="R41" i="4"/>
  <c r="R70" i="4"/>
  <c r="AV48" i="4"/>
  <c r="R43" i="4"/>
  <c r="AB76" i="4"/>
  <c r="AV65" i="4"/>
  <c r="AL89" i="4"/>
  <c r="AL50" i="4"/>
  <c r="AL61" i="4"/>
  <c r="AV63" i="4"/>
  <c r="AL47" i="4"/>
  <c r="R18" i="4"/>
  <c r="AL56" i="4"/>
  <c r="AV32" i="4"/>
  <c r="AL32" i="4"/>
  <c r="AV80" i="4"/>
  <c r="AV84" i="4"/>
  <c r="AB14" i="4"/>
  <c r="R92" i="4"/>
  <c r="AV15" i="4"/>
  <c r="AB52" i="4"/>
  <c r="AV13" i="4"/>
  <c r="AL66" i="4"/>
  <c r="R91" i="4"/>
  <c r="AV71" i="4"/>
  <c r="AL91" i="4"/>
  <c r="R17" i="4"/>
  <c r="AL20" i="4"/>
  <c r="AB10" i="4"/>
  <c r="AV83" i="4"/>
  <c r="AB39" i="4"/>
  <c r="R71" i="4"/>
  <c r="AL85" i="4"/>
  <c r="AB55" i="4"/>
  <c r="AV35" i="4"/>
  <c r="AL13" i="4"/>
  <c r="R7" i="4"/>
  <c r="J16" i="6"/>
  <c r="AL78" i="4"/>
  <c r="AB36" i="4"/>
  <c r="AV6" i="4"/>
  <c r="AB17" i="4"/>
  <c r="R44" i="4"/>
  <c r="AL72" i="4"/>
  <c r="AB73" i="4"/>
  <c r="AL11" i="4"/>
  <c r="AB29" i="4"/>
  <c r="R67" i="4"/>
  <c r="AB65" i="4"/>
  <c r="AB74" i="4"/>
  <c r="AV23" i="4"/>
  <c r="AL16" i="4"/>
  <c r="AB69" i="4"/>
  <c r="R27" i="4"/>
  <c r="AV37" i="4"/>
  <c r="AB16" i="4"/>
  <c r="AV72" i="4"/>
  <c r="AB71" i="4"/>
  <c r="R9" i="4"/>
  <c r="AB66" i="4"/>
  <c r="D67" i="6" s="1"/>
  <c r="AL76" i="4"/>
  <c r="AL27" i="4"/>
  <c r="AV87" i="4"/>
  <c r="AV54" i="4"/>
  <c r="AV31" i="4"/>
  <c r="AB85" i="4"/>
  <c r="AB21" i="4"/>
  <c r="R61" i="4"/>
  <c r="R52" i="4"/>
  <c r="AB80" i="4"/>
  <c r="AB24" i="4"/>
  <c r="AL63" i="4"/>
  <c r="AL38" i="4"/>
  <c r="AL9" i="4"/>
  <c r="AV67" i="4"/>
  <c r="AV40" i="4"/>
  <c r="R34" i="4"/>
  <c r="AB53" i="4"/>
  <c r="AL58" i="4"/>
  <c r="AV90" i="4"/>
  <c r="AV92" i="4"/>
  <c r="AL79" i="4"/>
  <c r="R31" i="4"/>
  <c r="AV88" i="4"/>
  <c r="AV73" i="4"/>
  <c r="AL86" i="4"/>
  <c r="AL28" i="4"/>
  <c r="AV20" i="4"/>
  <c r="AV7" i="4"/>
  <c r="R78" i="4"/>
  <c r="AV62" i="4"/>
  <c r="AV14" i="4"/>
  <c r="R73" i="4"/>
  <c r="R55" i="4"/>
  <c r="R37" i="4"/>
  <c r="R69" i="4"/>
  <c r="AB13" i="4"/>
  <c r="R87" i="4"/>
  <c r="R74" i="4"/>
  <c r="R12" i="4"/>
  <c r="AB75" i="4"/>
  <c r="AB9" i="4"/>
  <c r="AL30" i="4"/>
  <c r="AV60" i="4"/>
  <c r="AV33" i="4"/>
  <c r="AL29" i="4"/>
  <c r="AB51" i="4"/>
  <c r="AB22" i="4"/>
  <c r="AB92" i="4"/>
  <c r="AV38" i="4"/>
  <c r="AB61" i="4"/>
  <c r="AB70" i="4"/>
  <c r="AB64" i="4"/>
  <c r="AV89" i="4"/>
  <c r="AV43" i="4"/>
  <c r="AL57" i="4"/>
  <c r="R15" i="4"/>
  <c r="AL71" i="4"/>
  <c r="AB37" i="4"/>
  <c r="AV28" i="4"/>
  <c r="AB41" i="4"/>
  <c r="R10" i="4"/>
  <c r="AL90" i="4"/>
  <c r="AB54" i="4"/>
  <c r="D65" i="6" s="1"/>
  <c r="AB44" i="4"/>
  <c r="AL70" i="4"/>
  <c r="AL48" i="4"/>
  <c r="AV82" i="4"/>
  <c r="AV50" i="4"/>
  <c r="AL44" i="4"/>
  <c r="AB38" i="4"/>
  <c r="R49" i="4"/>
  <c r="R14" i="4"/>
  <c r="AB63" i="4"/>
  <c r="AB11" i="4"/>
  <c r="AL31" i="4"/>
  <c r="AV91" i="4"/>
  <c r="AV57" i="4"/>
  <c r="AV8" i="4"/>
  <c r="AV79" i="4"/>
  <c r="R20" i="4"/>
  <c r="R19" i="4"/>
  <c r="AB49" i="4"/>
  <c r="AB47" i="4"/>
  <c r="AL80" i="4"/>
  <c r="AL25" i="4"/>
  <c r="AV29" i="4"/>
  <c r="AB87" i="4"/>
  <c r="AV10" i="4"/>
  <c r="AL88" i="4"/>
  <c r="AB34" i="4"/>
  <c r="AB32" i="4"/>
  <c r="AL69" i="4"/>
  <c r="AL14" i="4"/>
  <c r="AV75" i="4"/>
  <c r="AV49" i="4"/>
  <c r="AV17" i="4"/>
  <c r="AL68" i="4"/>
  <c r="R30" i="4"/>
  <c r="R84" i="4"/>
  <c r="R32" i="4"/>
  <c r="R48" i="4"/>
  <c r="AB90" i="4"/>
  <c r="AB86" i="4"/>
  <c r="AB19" i="4"/>
  <c r="AL62" i="4"/>
  <c r="AL41" i="4"/>
  <c r="AL8" i="4"/>
  <c r="AV66" i="4"/>
  <c r="AV44" i="4"/>
  <c r="AV11" i="4"/>
  <c r="AV21" i="4"/>
  <c r="AB18" i="4"/>
  <c r="R83" i="4"/>
  <c r="R11" i="4"/>
  <c r="D27" i="6"/>
  <c r="AB48" i="4"/>
  <c r="AL51" i="4"/>
  <c r="AL26" i="4"/>
  <c r="R42" i="4"/>
  <c r="AB31" i="4"/>
  <c r="AL67" i="4"/>
  <c r="AL17" i="4"/>
  <c r="R13" i="4"/>
  <c r="AB88" i="4"/>
  <c r="R36" i="4"/>
  <c r="AL83" i="4"/>
  <c r="R25" i="4"/>
  <c r="R85" i="4"/>
  <c r="D53" i="6"/>
  <c r="AV55" i="4"/>
  <c r="R8" i="4"/>
  <c r="AL52" i="4"/>
  <c r="D44" i="6"/>
  <c r="R6" i="4"/>
  <c r="N193" i="3"/>
  <c r="D51" i="6"/>
  <c r="AV26" i="4"/>
  <c r="AL23" i="4"/>
  <c r="AB82" i="4"/>
  <c r="AL92" i="4"/>
  <c r="AV59" i="4"/>
  <c r="P193" i="3"/>
  <c r="H81" i="4"/>
  <c r="R81" i="4" s="1"/>
  <c r="BP81" i="4"/>
  <c r="AL81" i="4" s="1"/>
  <c r="BZ27" i="4"/>
  <c r="AV27" i="4" s="1"/>
  <c r="BP24" i="4"/>
  <c r="AL24" i="4" s="1"/>
  <c r="BF45" i="4"/>
  <c r="AB45" i="4" s="1"/>
  <c r="H89" i="4"/>
  <c r="R89" i="4" s="1"/>
  <c r="BF89" i="4"/>
  <c r="AB89" i="4" s="1"/>
  <c r="BF20" i="4"/>
  <c r="AB20" i="4" s="1"/>
  <c r="D62" i="6" s="1"/>
  <c r="BP64" i="4"/>
  <c r="AL64" i="4" s="1"/>
  <c r="BZ16" i="4"/>
  <c r="AV16" i="4" s="1"/>
  <c r="BZ39" i="4"/>
  <c r="AV39" i="4" s="1"/>
  <c r="BZ56" i="4"/>
  <c r="AV56" i="4" s="1"/>
  <c r="BZ78" i="4"/>
  <c r="AV78" i="4" s="1"/>
  <c r="BP12" i="4"/>
  <c r="BP35" i="4"/>
  <c r="AL35" i="4" s="1"/>
  <c r="BP54" i="4"/>
  <c r="AL54" i="4" s="1"/>
  <c r="BP74" i="4"/>
  <c r="AL74" i="4" s="1"/>
  <c r="BF30" i="4"/>
  <c r="AB30" i="4" s="1"/>
  <c r="BF67" i="4"/>
  <c r="AB67" i="4" s="1"/>
  <c r="BF60" i="4"/>
  <c r="AB60" i="4" s="1"/>
  <c r="BP93" i="4"/>
  <c r="AL93" i="4" s="1"/>
  <c r="H62" i="4"/>
  <c r="H22" i="4"/>
  <c r="H63" i="4"/>
  <c r="R63" i="4" s="1"/>
  <c r="D31" i="6"/>
  <c r="H46" i="4"/>
  <c r="R46" i="4" s="1"/>
  <c r="BP18" i="4"/>
  <c r="AL18" i="4" s="1"/>
  <c r="H21" i="4"/>
  <c r="BZ36" i="4"/>
  <c r="AV36" i="4" s="1"/>
  <c r="BZ25" i="4"/>
  <c r="AV25" i="4" s="1"/>
  <c r="BZ45" i="4"/>
  <c r="AV45" i="4" s="1"/>
  <c r="BZ61" i="4"/>
  <c r="AV61" i="4" s="1"/>
  <c r="BZ86" i="4"/>
  <c r="AV86" i="4" s="1"/>
  <c r="BP19" i="4"/>
  <c r="AL19" i="4" s="1"/>
  <c r="BP42" i="4"/>
  <c r="AL42" i="4" s="1"/>
  <c r="BP59" i="4"/>
  <c r="AL59" i="4" s="1"/>
  <c r="BP82" i="4"/>
  <c r="AL82" i="4" s="1"/>
  <c r="BF42" i="4"/>
  <c r="AB42" i="4" s="1"/>
  <c r="BF91" i="4"/>
  <c r="AB91" i="4" s="1"/>
  <c r="BF78" i="4"/>
  <c r="AB78" i="4" s="1"/>
  <c r="H24" i="4"/>
  <c r="R24" i="4" s="1"/>
  <c r="H82" i="4"/>
  <c r="H23" i="4"/>
  <c r="R23" i="4" s="1"/>
  <c r="H54" i="4"/>
  <c r="D29" i="6"/>
  <c r="H33" i="4"/>
  <c r="R33" i="4" s="1"/>
  <c r="H90" i="4"/>
  <c r="R90" i="4" s="1"/>
  <c r="BZ22" i="4"/>
  <c r="AV22" i="4" s="1"/>
  <c r="BP36" i="4"/>
  <c r="AL36" i="4" s="1"/>
  <c r="BZ9" i="4"/>
  <c r="BZ46" i="4"/>
  <c r="AV46" i="4" s="1"/>
  <c r="BZ58" i="4"/>
  <c r="AV58" i="4" s="1"/>
  <c r="BZ76" i="4"/>
  <c r="AV76" i="4" s="1"/>
  <c r="BZ93" i="4"/>
  <c r="AV93" i="4" s="1"/>
  <c r="BP43" i="4"/>
  <c r="AL43" i="4" s="1"/>
  <c r="BP60" i="4"/>
  <c r="AL60" i="4" s="1"/>
  <c r="BF6" i="4"/>
  <c r="BF35" i="4"/>
  <c r="AB35" i="4" s="1"/>
  <c r="BF59" i="4"/>
  <c r="AB59" i="4" s="1"/>
  <c r="BF43" i="4"/>
  <c r="AB43" i="4" s="1"/>
  <c r="H28" i="4"/>
  <c r="R28" i="4" s="1"/>
  <c r="H68" i="4"/>
  <c r="R68" i="4" s="1"/>
  <c r="H16" i="4"/>
  <c r="H47" i="4"/>
  <c r="R47" i="4" s="1"/>
  <c r="D32" i="6"/>
  <c r="H53" i="4"/>
  <c r="H93" i="4"/>
  <c r="R93" i="4" s="1"/>
  <c r="BF68" i="4"/>
  <c r="AB68" i="4" s="1"/>
  <c r="BZ18" i="4"/>
  <c r="AV18" i="4" s="1"/>
  <c r="BF33" i="4"/>
  <c r="AB33" i="4" s="1"/>
  <c r="BF93" i="4"/>
  <c r="AB93" i="4" s="1"/>
  <c r="BP37" i="4"/>
  <c r="AL37" i="4" s="1"/>
  <c r="H80" i="4"/>
  <c r="H72" i="4"/>
  <c r="R72" i="4" s="1"/>
  <c r="BF84" i="4"/>
  <c r="AB84" i="4" s="1"/>
  <c r="D69" i="6" s="1"/>
  <c r="BP40" i="4"/>
  <c r="AL40" i="4" s="1"/>
  <c r="BF81" i="4"/>
  <c r="AB81" i="4" s="1"/>
  <c r="BZ47" i="4"/>
  <c r="AV47" i="4" s="1"/>
  <c r="BP45" i="4"/>
  <c r="AL45" i="4" s="1"/>
  <c r="BF25" i="4"/>
  <c r="AB25" i="4" s="1"/>
  <c r="D63" i="6" s="1"/>
  <c r="H40" i="4"/>
  <c r="BF72" i="4"/>
  <c r="AB72" i="4" s="1"/>
  <c r="BZ81" i="4"/>
  <c r="AV81" i="4" s="1"/>
  <c r="BO78" i="4"/>
  <c r="J17" i="6"/>
  <c r="J18" i="6" s="1"/>
  <c r="J19" i="6" s="1"/>
  <c r="C31" i="6"/>
  <c r="C46" i="6"/>
  <c r="BO65" i="4"/>
  <c r="BY47" i="4"/>
  <c r="BY19" i="4"/>
  <c r="BO12" i="4"/>
  <c r="BY41" i="4"/>
  <c r="BY48" i="4"/>
  <c r="BO38" i="4"/>
  <c r="BO91" i="4"/>
  <c r="G57" i="4"/>
  <c r="G66" i="4"/>
  <c r="G52" i="4"/>
  <c r="G39" i="4"/>
  <c r="G46" i="4"/>
  <c r="BO13" i="4"/>
  <c r="G6" i="4"/>
  <c r="BY54" i="4"/>
  <c r="BY27" i="4"/>
  <c r="BO35" i="4"/>
  <c r="BO28" i="4"/>
  <c r="BO46" i="4"/>
  <c r="BO53" i="4"/>
  <c r="G15" i="4"/>
  <c r="G83" i="4"/>
  <c r="G8" i="4"/>
  <c r="G60" i="4"/>
  <c r="G71" i="4"/>
  <c r="G74" i="4"/>
  <c r="BY65" i="4"/>
  <c r="BY30" i="4"/>
  <c r="G88" i="4"/>
  <c r="BY66" i="4"/>
  <c r="BY9" i="4"/>
  <c r="G61" i="4"/>
  <c r="BY13" i="4"/>
  <c r="BO73" i="4"/>
  <c r="BO33" i="4"/>
  <c r="G50" i="4"/>
  <c r="BO63" i="4"/>
  <c r="BO75" i="4"/>
  <c r="G18" i="4"/>
  <c r="BE19" i="4"/>
  <c r="BE21" i="4"/>
  <c r="BE23" i="4"/>
  <c r="BE25" i="4"/>
  <c r="BE27" i="4"/>
  <c r="BE29" i="4"/>
  <c r="BE31" i="4"/>
  <c r="BE33" i="4"/>
  <c r="BE35" i="4"/>
  <c r="BE37" i="4"/>
  <c r="BE39" i="4"/>
  <c r="BE41" i="4"/>
  <c r="BE43" i="4"/>
  <c r="BE45" i="4"/>
  <c r="BE47" i="4"/>
  <c r="BE49" i="4"/>
  <c r="BE51" i="4"/>
  <c r="BE53" i="4"/>
  <c r="BE55" i="4"/>
  <c r="BE57" i="4"/>
  <c r="BE59" i="4"/>
  <c r="BE61" i="4"/>
  <c r="BE63" i="4"/>
  <c r="BE65" i="4"/>
  <c r="BE67" i="4"/>
  <c r="BE69" i="4"/>
  <c r="BE71" i="4"/>
  <c r="BE73" i="4"/>
  <c r="BE75" i="4"/>
  <c r="BE77" i="4"/>
  <c r="BE79" i="4"/>
  <c r="BE82" i="4"/>
  <c r="BE84" i="4"/>
  <c r="BE86" i="4"/>
  <c r="BE88" i="4"/>
  <c r="BE90" i="4"/>
  <c r="BE92" i="4"/>
  <c r="B34" i="5"/>
  <c r="B35" i="5" s="1"/>
  <c r="BE81" i="4"/>
  <c r="BO81" i="4"/>
  <c r="BY81" i="4"/>
  <c r="G17" i="4"/>
  <c r="G22" i="4"/>
  <c r="G37" i="4"/>
  <c r="BE8" i="4"/>
  <c r="BE10" i="4"/>
  <c r="BE12" i="4"/>
  <c r="BE14" i="4"/>
  <c r="BE16" i="4"/>
  <c r="BY44" i="4"/>
  <c r="G29" i="4"/>
  <c r="BY37" i="4"/>
  <c r="BO49" i="4"/>
  <c r="BO40" i="4"/>
  <c r="BO62" i="4"/>
  <c r="G40" i="4"/>
  <c r="BY80" i="4"/>
  <c r="BY75" i="4"/>
  <c r="BY51" i="4"/>
  <c r="G84" i="4"/>
  <c r="BO57" i="4"/>
  <c r="BO58" i="4"/>
  <c r="BO42" i="4"/>
  <c r="G56" i="4"/>
  <c r="BO26" i="4"/>
  <c r="BO92" i="4"/>
  <c r="G81" i="4"/>
  <c r="BE18" i="4"/>
  <c r="BE20" i="4"/>
  <c r="BE22" i="4"/>
  <c r="BE24" i="4"/>
  <c r="BE26" i="4"/>
  <c r="BE28" i="4"/>
  <c r="BE30" i="4"/>
  <c r="BE32" i="4"/>
  <c r="BE34" i="4"/>
  <c r="BE36" i="4"/>
  <c r="BE38" i="4"/>
  <c r="BE40" i="4"/>
  <c r="BE42" i="4"/>
  <c r="BE44" i="4"/>
  <c r="BE46" i="4"/>
  <c r="BE48" i="4"/>
  <c r="BE50" i="4"/>
  <c r="BE52" i="4"/>
  <c r="BE54" i="4"/>
  <c r="BE56" i="4"/>
  <c r="BE58" i="4"/>
  <c r="BE60" i="4"/>
  <c r="BE62" i="4"/>
  <c r="BE64" i="4"/>
  <c r="BE66" i="4"/>
  <c r="BE68" i="4"/>
  <c r="BE70" i="4"/>
  <c r="BE72" i="4"/>
  <c r="BE76" i="4"/>
  <c r="BE78" i="4"/>
  <c r="BE80" i="4"/>
  <c r="BE83" i="4"/>
  <c r="BE85" i="4"/>
  <c r="BE87" i="4"/>
  <c r="BE89" i="4"/>
  <c r="BE91" i="4"/>
  <c r="BE93" i="4"/>
  <c r="G79" i="4"/>
  <c r="C33" i="6" s="1"/>
  <c r="BY34" i="4"/>
  <c r="BY68" i="4"/>
  <c r="BY67" i="4"/>
  <c r="BO64" i="4"/>
  <c r="BY57" i="4"/>
  <c r="BY53" i="4"/>
  <c r="BO87" i="4"/>
  <c r="G43" i="4"/>
  <c r="BO20" i="4"/>
  <c r="BO66" i="4"/>
  <c r="BO32" i="4"/>
  <c r="G12" i="4"/>
  <c r="BO17" i="4"/>
  <c r="BY33" i="4"/>
  <c r="BY86" i="4"/>
  <c r="BO34" i="4"/>
  <c r="G67" i="4"/>
  <c r="BO18" i="4"/>
  <c r="BO30" i="4"/>
  <c r="BY25" i="4"/>
  <c r="G72" i="4"/>
  <c r="BY92" i="4"/>
  <c r="BY22" i="4"/>
  <c r="BY73" i="4"/>
  <c r="G21" i="4"/>
  <c r="G28" i="4"/>
  <c r="G78" i="4"/>
  <c r="BE7" i="4"/>
  <c r="BE9" i="4"/>
  <c r="BE11" i="4"/>
  <c r="BE13" i="4"/>
  <c r="BE15" i="4"/>
  <c r="BE17" i="4"/>
  <c r="BO10" i="4"/>
  <c r="G36" i="4"/>
  <c r="BY26" i="4"/>
  <c r="BO48" i="4"/>
  <c r="BY62" i="4"/>
  <c r="BY14" i="4"/>
  <c r="BO86" i="4"/>
  <c r="BO50" i="4"/>
  <c r="G19" i="4"/>
  <c r="G30" i="4"/>
  <c r="G27" i="4"/>
  <c r="G55" i="4"/>
  <c r="G58" i="4"/>
  <c r="BY7" i="4"/>
  <c r="BY18" i="4"/>
  <c r="G13" i="4"/>
  <c r="BY32" i="4"/>
  <c r="BY90" i="4"/>
  <c r="BY50" i="4"/>
  <c r="BO41" i="4"/>
  <c r="BO88" i="4"/>
  <c r="BY52" i="4"/>
  <c r="G24" i="4"/>
  <c r="G91" i="4"/>
  <c r="C29" i="6"/>
  <c r="G93" i="4"/>
  <c r="BY23" i="4"/>
  <c r="BO44" i="4"/>
  <c r="BY60" i="4"/>
  <c r="BY38" i="4"/>
  <c r="BO77" i="4"/>
  <c r="BY84" i="4"/>
  <c r="G49" i="4"/>
  <c r="G23" i="4"/>
  <c r="G9" i="4"/>
  <c r="G33" i="4"/>
  <c r="BO80" i="4"/>
  <c r="BO72" i="4"/>
  <c r="BO24" i="4"/>
  <c r="BO23" i="4"/>
  <c r="G70" i="4"/>
  <c r="BY56" i="4"/>
  <c r="BY64" i="4"/>
  <c r="BO25" i="4"/>
  <c r="BO37" i="4"/>
  <c r="G45" i="4"/>
  <c r="BY72" i="4"/>
  <c r="BO21" i="4"/>
  <c r="BO47" i="4"/>
  <c r="CG69" i="4" l="1"/>
  <c r="C51" i="6"/>
  <c r="BB94" i="4"/>
  <c r="AH94" i="4"/>
  <c r="P45" i="4"/>
  <c r="P77" i="4"/>
  <c r="R26" i="4"/>
  <c r="AV53" i="4"/>
  <c r="AW65" i="4"/>
  <c r="AM70" i="4"/>
  <c r="AM77" i="4"/>
  <c r="AM53" i="4"/>
  <c r="S50" i="4"/>
  <c r="AW72" i="4"/>
  <c r="S42" i="4"/>
  <c r="AW7" i="4"/>
  <c r="AC67" i="4"/>
  <c r="AM36" i="4"/>
  <c r="AC89" i="4"/>
  <c r="AC9" i="4"/>
  <c r="AV30" i="4"/>
  <c r="AL22" i="4"/>
  <c r="AB7" i="4"/>
  <c r="R50" i="4"/>
  <c r="AB50" i="4"/>
  <c r="AV42" i="4"/>
  <c r="AM49" i="4"/>
  <c r="AW28" i="4"/>
  <c r="AM38" i="4"/>
  <c r="AC16" i="4"/>
  <c r="AW69" i="4"/>
  <c r="AM80" i="4"/>
  <c r="S62" i="4"/>
  <c r="AC37" i="4"/>
  <c r="AC35" i="4"/>
  <c r="AW31" i="4"/>
  <c r="AW86" i="4"/>
  <c r="AB23" i="4"/>
  <c r="AV19" i="4"/>
  <c r="AB27" i="4"/>
  <c r="AL49" i="4"/>
  <c r="AB56" i="4"/>
  <c r="AL75" i="4"/>
  <c r="AM71" i="4"/>
  <c r="AC22" i="4"/>
  <c r="S67" i="4"/>
  <c r="AC69" i="4"/>
  <c r="AM7" i="4"/>
  <c r="S43" i="4"/>
  <c r="S82" i="4"/>
  <c r="AC72" i="4"/>
  <c r="S9" i="4"/>
  <c r="S64" i="4"/>
  <c r="AM74" i="4"/>
  <c r="AL77" i="4"/>
  <c r="AL21" i="4"/>
  <c r="AV52" i="4"/>
  <c r="R66" i="4"/>
  <c r="AV12" i="4"/>
  <c r="AM34" i="4"/>
  <c r="AW54" i="4"/>
  <c r="AM48" i="4"/>
  <c r="S15" i="4"/>
  <c r="AW13" i="4"/>
  <c r="S53" i="4"/>
  <c r="AM16" i="4"/>
  <c r="AW85" i="4"/>
  <c r="AM24" i="4"/>
  <c r="AC31" i="4"/>
  <c r="S52" i="4"/>
  <c r="S7" i="4"/>
  <c r="AL39" i="4"/>
  <c r="AV41" i="4"/>
  <c r="AL15" i="4"/>
  <c r="AR94" i="4"/>
  <c r="R51" i="4"/>
  <c r="R65" i="4"/>
  <c r="AM79" i="4"/>
  <c r="AC88" i="4"/>
  <c r="AW47" i="4"/>
  <c r="S91" i="4"/>
  <c r="S37" i="4"/>
  <c r="AM43" i="4"/>
  <c r="S65" i="4"/>
  <c r="AC73" i="4"/>
  <c r="AW26" i="4"/>
  <c r="AC91" i="4"/>
  <c r="AM60" i="4"/>
  <c r="S19" i="4"/>
  <c r="AB26" i="4"/>
  <c r="AB57" i="4"/>
  <c r="X94" i="4"/>
  <c r="R59" i="4"/>
  <c r="AV77" i="4"/>
  <c r="AW24" i="4"/>
  <c r="AM40" i="4"/>
  <c r="AW74" i="4"/>
  <c r="AM88" i="4"/>
  <c r="S69" i="4"/>
  <c r="AC11" i="4"/>
  <c r="AC27" i="4"/>
  <c r="AW42" i="4"/>
  <c r="AM61" i="4"/>
  <c r="AC76" i="4"/>
  <c r="S57" i="4"/>
  <c r="AL84" i="4"/>
  <c r="AB58" i="4"/>
  <c r="R39" i="4"/>
  <c r="R57" i="4"/>
  <c r="AL53" i="4"/>
  <c r="AL65" i="4"/>
  <c r="AB8" i="4"/>
  <c r="AB12" i="4"/>
  <c r="R60" i="4"/>
  <c r="I13" i="7"/>
  <c r="I16" i="7"/>
  <c r="I14" i="7"/>
  <c r="I17" i="7"/>
  <c r="I15" i="7"/>
  <c r="R86" i="4"/>
  <c r="AL10" i="4"/>
  <c r="R88" i="4"/>
  <c r="AB15" i="4"/>
  <c r="P51" i="4"/>
  <c r="AB28" i="4"/>
  <c r="AV68" i="4"/>
  <c r="AV70" i="4"/>
  <c r="AL33" i="4"/>
  <c r="AB46" i="4"/>
  <c r="O7" i="4"/>
  <c r="R29" i="4"/>
  <c r="AV51" i="4"/>
  <c r="G4" i="3"/>
  <c r="CG89" i="4"/>
  <c r="F4" i="3"/>
  <c r="CH8" i="4"/>
  <c r="BX7" i="4"/>
  <c r="CG71" i="4"/>
  <c r="BX31" i="4"/>
  <c r="CH71" i="4"/>
  <c r="CH12" i="4"/>
  <c r="CG79" i="4"/>
  <c r="BW31" i="4"/>
  <c r="CH69" i="4"/>
  <c r="CG20" i="4"/>
  <c r="BX70" i="4"/>
  <c r="BW39" i="4"/>
  <c r="H4" i="3"/>
  <c r="BX82" i="4"/>
  <c r="CH89" i="4"/>
  <c r="BW55" i="4"/>
  <c r="CG82" i="4"/>
  <c r="CG55" i="4"/>
  <c r="BX33" i="4"/>
  <c r="BW70" i="4"/>
  <c r="CH77" i="4"/>
  <c r="BW17" i="4"/>
  <c r="BX90" i="4"/>
  <c r="BW90" i="4"/>
  <c r="P26" i="4"/>
  <c r="CH91" i="4"/>
  <c r="G39" i="9"/>
  <c r="CH24" i="4"/>
  <c r="O69" i="4"/>
  <c r="CH72" i="4"/>
  <c r="P7" i="4"/>
  <c r="CG31" i="4"/>
  <c r="CG17" i="4"/>
  <c r="S21" i="4"/>
  <c r="AM26" i="4"/>
  <c r="AC63" i="4"/>
  <c r="AM8" i="4"/>
  <c r="S17" i="4"/>
  <c r="AC8" i="4"/>
  <c r="AW23" i="4"/>
  <c r="AW57" i="4"/>
  <c r="AM85" i="4"/>
  <c r="AC44" i="4"/>
  <c r="S24" i="4"/>
  <c r="AW63" i="4"/>
  <c r="AC68" i="4"/>
  <c r="AM89" i="4"/>
  <c r="AW66" i="4"/>
  <c r="AM51" i="4"/>
  <c r="S41" i="4"/>
  <c r="AM42" i="4"/>
  <c r="AM72" i="4"/>
  <c r="AC56" i="4"/>
  <c r="S88" i="4"/>
  <c r="S68" i="4"/>
  <c r="AW8" i="4"/>
  <c r="AW43" i="4"/>
  <c r="S32" i="4"/>
  <c r="S75" i="4"/>
  <c r="S31" i="4"/>
  <c r="AM27" i="4"/>
  <c r="AC6" i="4"/>
  <c r="AW22" i="4"/>
  <c r="AW34" i="4"/>
  <c r="S77" i="4"/>
  <c r="S84" i="4"/>
  <c r="AC52" i="4"/>
  <c r="AC58" i="4"/>
  <c r="AW89" i="4"/>
  <c r="AW67" i="4"/>
  <c r="AC30" i="4"/>
  <c r="AM75" i="4"/>
  <c r="AC42" i="4"/>
  <c r="AM10" i="4"/>
  <c r="S89" i="4"/>
  <c r="AW11" i="4"/>
  <c r="AM15" i="4"/>
  <c r="AW27" i="4"/>
  <c r="AC90" i="4"/>
  <c r="AM39" i="4"/>
  <c r="AW51" i="4"/>
  <c r="S23" i="4"/>
  <c r="AC47" i="4"/>
  <c r="AM45" i="4"/>
  <c r="AC64" i="4"/>
  <c r="E67" i="6" s="1"/>
  <c r="AM78" i="4"/>
  <c r="AC17" i="4"/>
  <c r="S13" i="4"/>
  <c r="AM37" i="4"/>
  <c r="AC57" i="4"/>
  <c r="S34" i="4"/>
  <c r="AC33" i="4"/>
  <c r="AC45" i="4"/>
  <c r="S10" i="4"/>
  <c r="AC87" i="4"/>
  <c r="AC85" i="4"/>
  <c r="AW20" i="4"/>
  <c r="O10" i="4"/>
  <c r="CG43" i="4"/>
  <c r="BW61" i="4"/>
  <c r="BW85" i="4"/>
  <c r="BW83" i="4"/>
  <c r="O31" i="4"/>
  <c r="P35" i="4"/>
  <c r="CH79" i="4"/>
  <c r="BX83" i="4"/>
  <c r="F37" i="6"/>
  <c r="CH35" i="4"/>
  <c r="BW51" i="4"/>
  <c r="BX11" i="4"/>
  <c r="P92" i="4"/>
  <c r="O73" i="4"/>
  <c r="P34" i="4"/>
  <c r="BW71" i="4"/>
  <c r="BX89" i="4"/>
  <c r="CH17" i="4"/>
  <c r="BW9" i="4"/>
  <c r="CH70" i="4"/>
  <c r="CG63" i="4"/>
  <c r="CG8" i="4"/>
  <c r="CG40" i="4"/>
  <c r="O85" i="4"/>
  <c r="O65" i="4"/>
  <c r="O26" i="4"/>
  <c r="CG42" i="4"/>
  <c r="O76" i="4"/>
  <c r="O48" i="4"/>
  <c r="CH82" i="4"/>
  <c r="CH13" i="4"/>
  <c r="P50" i="4"/>
  <c r="F50" i="6"/>
  <c r="BX68" i="4"/>
  <c r="CH55" i="4"/>
  <c r="CG88" i="4"/>
  <c r="E65" i="6"/>
  <c r="BW14" i="4"/>
  <c r="O87" i="4"/>
  <c r="E60" i="6"/>
  <c r="E88" i="6" s="1"/>
  <c r="BX36" i="4"/>
  <c r="D61" i="6"/>
  <c r="CH58" i="4"/>
  <c r="D68" i="6"/>
  <c r="BX93" i="4"/>
  <c r="CH76" i="4"/>
  <c r="O50" i="4"/>
  <c r="E38" i="9"/>
  <c r="H10" i="6" s="1"/>
  <c r="U10" i="6" s="1"/>
  <c r="G38" i="9"/>
  <c r="H12" i="6" s="1"/>
  <c r="U12" i="6" s="1"/>
  <c r="E39" i="9"/>
  <c r="C39" i="9"/>
  <c r="C38" i="9"/>
  <c r="H8" i="6" s="1"/>
  <c r="O32" i="4"/>
  <c r="BX27" i="4"/>
  <c r="H30" i="6"/>
  <c r="P10" i="4"/>
  <c r="H45" i="6"/>
  <c r="H36" i="6"/>
  <c r="O38" i="4"/>
  <c r="O59" i="4"/>
  <c r="P61" i="4"/>
  <c r="P48" i="4"/>
  <c r="BW15" i="4"/>
  <c r="P85" i="4"/>
  <c r="CH31" i="4"/>
  <c r="O64" i="4"/>
  <c r="BW22" i="4"/>
  <c r="H53" i="6"/>
  <c r="V21" i="4"/>
  <c r="AP21" i="4"/>
  <c r="AP70" i="4"/>
  <c r="AF13" i="4"/>
  <c r="AZ92" i="4"/>
  <c r="V36" i="4"/>
  <c r="V79" i="4"/>
  <c r="AZ23" i="4"/>
  <c r="AZ40" i="4"/>
  <c r="AZ9" i="4"/>
  <c r="AZ29" i="4"/>
  <c r="AZ49" i="4"/>
  <c r="AZ67" i="4"/>
  <c r="AZ89" i="4"/>
  <c r="AZ24" i="4"/>
  <c r="AZ51" i="4"/>
  <c r="AZ65" i="4"/>
  <c r="AZ50" i="4"/>
  <c r="V81" i="4"/>
  <c r="AF81" i="4"/>
  <c r="AP81" i="4"/>
  <c r="AZ81" i="4"/>
  <c r="AZ21" i="4"/>
  <c r="AP18" i="4"/>
  <c r="AZ18" i="4"/>
  <c r="AP13" i="4"/>
  <c r="AP84" i="4"/>
  <c r="AZ79" i="4"/>
  <c r="AF36" i="4"/>
  <c r="V60" i="4"/>
  <c r="AZ27" i="4"/>
  <c r="AZ44" i="4"/>
  <c r="AZ12" i="4"/>
  <c r="AZ32" i="4"/>
  <c r="AZ55" i="4"/>
  <c r="AZ71" i="4"/>
  <c r="AZ93" i="4"/>
  <c r="AZ34" i="4"/>
  <c r="AZ54" i="4"/>
  <c r="AZ16" i="4"/>
  <c r="AZ53" i="4"/>
  <c r="AZ77" i="4"/>
  <c r="AZ39" i="4"/>
  <c r="AZ56" i="4"/>
  <c r="AZ84" i="4"/>
  <c r="AZ90" i="4"/>
  <c r="AZ76" i="4"/>
  <c r="AZ73" i="4"/>
  <c r="AP74" i="4"/>
  <c r="AF63" i="4"/>
  <c r="AP33" i="4"/>
  <c r="AZ85" i="4"/>
  <c r="AF21" i="4"/>
  <c r="AP37" i="4"/>
  <c r="AZ13" i="4"/>
  <c r="AF79" i="4"/>
  <c r="AZ14" i="4"/>
  <c r="AZ52" i="4"/>
  <c r="AZ46" i="4"/>
  <c r="AZ80" i="4"/>
  <c r="AZ41" i="4"/>
  <c r="AZ47" i="4"/>
  <c r="AZ82" i="4"/>
  <c r="AZ25" i="4"/>
  <c r="AZ83" i="4"/>
  <c r="AZ91" i="4"/>
  <c r="AZ60" i="4"/>
  <c r="AZ69" i="4"/>
  <c r="AP32" i="4"/>
  <c r="AF86" i="4"/>
  <c r="AF83" i="4"/>
  <c r="AP83" i="4"/>
  <c r="V29" i="4"/>
  <c r="AF58" i="4"/>
  <c r="AF64" i="4"/>
  <c r="AP43" i="4"/>
  <c r="AP17" i="4"/>
  <c r="V89" i="4"/>
  <c r="AP68" i="4"/>
  <c r="AF90" i="4"/>
  <c r="AF87" i="4"/>
  <c r="AP59" i="4"/>
  <c r="AF65" i="4"/>
  <c r="AF67" i="4"/>
  <c r="AF15" i="4"/>
  <c r="AP65" i="4"/>
  <c r="V30" i="4"/>
  <c r="V90" i="4"/>
  <c r="V78" i="4"/>
  <c r="V48" i="4"/>
  <c r="AP75" i="4"/>
  <c r="V24" i="4"/>
  <c r="V69" i="4"/>
  <c r="V17" i="4"/>
  <c r="V41" i="4"/>
  <c r="V32" i="4"/>
  <c r="V83" i="4"/>
  <c r="V6" i="4"/>
  <c r="V16" i="4"/>
  <c r="V34" i="4"/>
  <c r="V35" i="4"/>
  <c r="AF80" i="4"/>
  <c r="AF57" i="4"/>
  <c r="AF54" i="4"/>
  <c r="AF66" i="4"/>
  <c r="AP76" i="4"/>
  <c r="AF28" i="4"/>
  <c r="AP69" i="4"/>
  <c r="AP78" i="4"/>
  <c r="AP11" i="4"/>
  <c r="AP16" i="4"/>
  <c r="AP50" i="4"/>
  <c r="AF85" i="4"/>
  <c r="AP91" i="4"/>
  <c r="AF31" i="4"/>
  <c r="AF56" i="4"/>
  <c r="AP86" i="4"/>
  <c r="AP34" i="4"/>
  <c r="AP24" i="4"/>
  <c r="V70" i="4"/>
  <c r="V59" i="4"/>
  <c r="V88" i="4"/>
  <c r="V27" i="4"/>
  <c r="AF12" i="4"/>
  <c r="AF62" i="4"/>
  <c r="AF73" i="4"/>
  <c r="AF10" i="4"/>
  <c r="AF70" i="4"/>
  <c r="AP47" i="4"/>
  <c r="AP35" i="4"/>
  <c r="AP41" i="4"/>
  <c r="AP7" i="4"/>
  <c r="AZ37" i="4"/>
  <c r="V13" i="4"/>
  <c r="AF92" i="4"/>
  <c r="AZ36" i="4"/>
  <c r="AZ31" i="4"/>
  <c r="AZ15" i="4"/>
  <c r="AZ59" i="4"/>
  <c r="AZ17" i="4"/>
  <c r="AZ57" i="4"/>
  <c r="AZ58" i="4"/>
  <c r="AZ28" i="4"/>
  <c r="AZ42" i="4"/>
  <c r="AZ86" i="4"/>
  <c r="AZ68" i="4"/>
  <c r="AZ64" i="4"/>
  <c r="V8" i="4"/>
  <c r="AF6" i="4"/>
  <c r="AF69" i="4"/>
  <c r="AF32" i="4"/>
  <c r="AP10" i="4"/>
  <c r="AF18" i="4"/>
  <c r="V55" i="4"/>
  <c r="AF76" i="4"/>
  <c r="AF55" i="4"/>
  <c r="AF48" i="4"/>
  <c r="AP27" i="4"/>
  <c r="V84" i="4"/>
  <c r="V72" i="4"/>
  <c r="V20" i="4"/>
  <c r="V54" i="4"/>
  <c r="V31" i="4"/>
  <c r="AP53" i="4"/>
  <c r="V45" i="4"/>
  <c r="V91" i="4"/>
  <c r="V49" i="4"/>
  <c r="V57" i="4"/>
  <c r="V37" i="4"/>
  <c r="V28" i="4"/>
  <c r="V10" i="4"/>
  <c r="V85" i="4"/>
  <c r="V86" i="4"/>
  <c r="V18" i="4"/>
  <c r="AF84" i="4"/>
  <c r="AF71" i="4"/>
  <c r="AF38" i="4"/>
  <c r="AF51" i="4"/>
  <c r="AF78" i="4"/>
  <c r="AF11" i="4"/>
  <c r="AP55" i="4"/>
  <c r="AP60" i="4"/>
  <c r="AP71" i="4"/>
  <c r="AF41" i="4"/>
  <c r="AF88" i="4"/>
  <c r="AF68" i="4"/>
  <c r="AP9" i="4"/>
  <c r="AF14" i="4"/>
  <c r="AF40" i="4"/>
  <c r="AP26" i="4"/>
  <c r="AP19" i="4"/>
  <c r="AP61" i="4"/>
  <c r="V25" i="4"/>
  <c r="V43" i="4"/>
  <c r="V38" i="4"/>
  <c r="V92" i="4"/>
  <c r="AF29" i="4"/>
  <c r="AF46" i="4"/>
  <c r="AF59" i="4"/>
  <c r="AP88" i="4"/>
  <c r="AF52" i="4"/>
  <c r="AP72" i="4"/>
  <c r="AP31" i="4"/>
  <c r="AP20" i="4"/>
  <c r="AP12" i="4"/>
  <c r="AZ7" i="4"/>
  <c r="AZ70" i="4"/>
  <c r="AP92" i="4"/>
  <c r="AP36" i="4"/>
  <c r="AZ35" i="4"/>
  <c r="AZ26" i="4"/>
  <c r="AZ63" i="4"/>
  <c r="AZ20" i="4"/>
  <c r="AZ61" i="4"/>
  <c r="AZ66" i="4"/>
  <c r="AZ30" i="4"/>
  <c r="AZ62" i="4"/>
  <c r="AZ87" i="4"/>
  <c r="AZ72" i="4"/>
  <c r="AZ6" i="4"/>
  <c r="V46" i="4"/>
  <c r="V71" i="4"/>
  <c r="AP6" i="4"/>
  <c r="AF39" i="4"/>
  <c r="H64" i="6" s="1"/>
  <c r="AP54" i="4"/>
  <c r="AP87" i="4"/>
  <c r="AF22" i="4"/>
  <c r="V74" i="4"/>
  <c r="AF42" i="4"/>
  <c r="AF23" i="4"/>
  <c r="AF17" i="4"/>
  <c r="AP64" i="4"/>
  <c r="AF16" i="4"/>
  <c r="AZ22" i="4"/>
  <c r="AP22" i="4"/>
  <c r="V80" i="4"/>
  <c r="AP15" i="4"/>
  <c r="V56" i="4"/>
  <c r="V82" i="4"/>
  <c r="V14" i="4"/>
  <c r="AP8" i="4"/>
  <c r="V61" i="4"/>
  <c r="V33" i="4"/>
  <c r="V73" i="4"/>
  <c r="V87" i="4"/>
  <c r="V53" i="4"/>
  <c r="V63" i="4"/>
  <c r="V19" i="4"/>
  <c r="V67" i="4"/>
  <c r="V68" i="4"/>
  <c r="V62" i="4"/>
  <c r="AF25" i="4"/>
  <c r="H63" i="6" s="1"/>
  <c r="AF89" i="4"/>
  <c r="AF9" i="4"/>
  <c r="AF34" i="4"/>
  <c r="AF60" i="4"/>
  <c r="AP89" i="4"/>
  <c r="AP39" i="4"/>
  <c r="AP44" i="4"/>
  <c r="AP49" i="4"/>
  <c r="AF75" i="4"/>
  <c r="AZ43" i="4"/>
  <c r="AZ74" i="4"/>
  <c r="AZ11" i="4"/>
  <c r="AP85" i="4"/>
  <c r="AF37" i="4"/>
  <c r="V47" i="4"/>
  <c r="V50" i="4"/>
  <c r="V7" i="4"/>
  <c r="V22" i="4"/>
  <c r="AF44" i="4"/>
  <c r="AP29" i="4"/>
  <c r="AF50" i="4"/>
  <c r="AP58" i="4"/>
  <c r="AP66" i="4"/>
  <c r="AP45" i="4"/>
  <c r="V26" i="4"/>
  <c r="V42" i="4"/>
  <c r="AF26" i="4"/>
  <c r="AP42" i="4"/>
  <c r="AP77" i="4"/>
  <c r="AP80" i="4"/>
  <c r="V9" i="4"/>
  <c r="AP57" i="4"/>
  <c r="AP79" i="4"/>
  <c r="AZ75" i="4"/>
  <c r="AZ45" i="4"/>
  <c r="AZ8" i="4"/>
  <c r="AF33" i="4"/>
  <c r="AZ33" i="4"/>
  <c r="AP73" i="4"/>
  <c r="AP62" i="4"/>
  <c r="V15" i="4"/>
  <c r="V11" i="4"/>
  <c r="V51" i="4"/>
  <c r="AF72" i="4"/>
  <c r="AP38" i="4"/>
  <c r="AF49" i="4"/>
  <c r="AF30" i="4"/>
  <c r="AF74" i="4"/>
  <c r="AP51" i="4"/>
  <c r="AP25" i="4"/>
  <c r="AF53" i="4"/>
  <c r="AP82" i="4"/>
  <c r="AF91" i="4"/>
  <c r="AP63" i="4"/>
  <c r="AZ10" i="4"/>
  <c r="AZ38" i="4"/>
  <c r="AZ78" i="4"/>
  <c r="AF61" i="4"/>
  <c r="V39" i="4"/>
  <c r="AP48" i="4"/>
  <c r="AP30" i="4"/>
  <c r="AP67" i="4"/>
  <c r="V66" i="4"/>
  <c r="V65" i="4"/>
  <c r="V52" i="4"/>
  <c r="AP46" i="4"/>
  <c r="AP23" i="4"/>
  <c r="AP90" i="4"/>
  <c r="AF77" i="4"/>
  <c r="AF24" i="4"/>
  <c r="AP56" i="4"/>
  <c r="V93" i="4"/>
  <c r="V76" i="4"/>
  <c r="AF8" i="4"/>
  <c r="AF43" i="4"/>
  <c r="AF35" i="4"/>
  <c r="AP14" i="4"/>
  <c r="AZ48" i="4"/>
  <c r="AZ19" i="4"/>
  <c r="AZ88" i="4"/>
  <c r="AF93" i="4"/>
  <c r="V58" i="4"/>
  <c r="AP93" i="4"/>
  <c r="V40" i="4"/>
  <c r="V64" i="4"/>
  <c r="V77" i="4"/>
  <c r="V23" i="4"/>
  <c r="V12" i="4"/>
  <c r="AF19" i="4"/>
  <c r="AP28" i="4"/>
  <c r="AF45" i="4"/>
  <c r="AF47" i="4"/>
  <c r="AF7" i="4"/>
  <c r="AP40" i="4"/>
  <c r="V75" i="4"/>
  <c r="V44" i="4"/>
  <c r="AF82" i="4"/>
  <c r="AF27" i="4"/>
  <c r="AF20" i="4"/>
  <c r="H62" i="6" s="1"/>
  <c r="AP52" i="4"/>
  <c r="CH64" i="4"/>
  <c r="P76" i="4"/>
  <c r="BX85" i="4"/>
  <c r="BT94" i="4"/>
  <c r="G35" i="5"/>
  <c r="L94" i="4"/>
  <c r="R50" i="6" s="1"/>
  <c r="BJ94" i="4"/>
  <c r="CH11" i="4"/>
  <c r="R29" i="6"/>
  <c r="H26" i="6"/>
  <c r="R26" i="6" s="1"/>
  <c r="BX75" i="4"/>
  <c r="O82" i="4"/>
  <c r="BX79" i="4"/>
  <c r="R37" i="6"/>
  <c r="H28" i="6"/>
  <c r="H52" i="6"/>
  <c r="R52" i="6" s="1"/>
  <c r="CD94" i="4"/>
  <c r="G27" i="6"/>
  <c r="CG35" i="4"/>
  <c r="CG83" i="4"/>
  <c r="CH15" i="4"/>
  <c r="P36" i="4"/>
  <c r="O92" i="4"/>
  <c r="BW89" i="4"/>
  <c r="BX51" i="4"/>
  <c r="O51" i="4"/>
  <c r="BW11" i="4"/>
  <c r="O34" i="4"/>
  <c r="K34" i="6"/>
  <c r="CH87" i="4"/>
  <c r="BX71" i="4"/>
  <c r="G31" i="6"/>
  <c r="G37" i="6"/>
  <c r="O86" i="4"/>
  <c r="P73" i="4"/>
  <c r="BX39" i="4"/>
  <c r="BX9" i="4"/>
  <c r="CC94" i="4"/>
  <c r="G52" i="6"/>
  <c r="G30" i="6"/>
  <c r="G50" i="6"/>
  <c r="Q50" i="6" s="1"/>
  <c r="P19" i="4"/>
  <c r="BW78" i="4"/>
  <c r="CG85" i="4"/>
  <c r="G48" i="6"/>
  <c r="Q48" i="6" s="1"/>
  <c r="BW16" i="4"/>
  <c r="G12" i="7"/>
  <c r="I12" i="6"/>
  <c r="BI94" i="4"/>
  <c r="CG21" i="4"/>
  <c r="BX56" i="4"/>
  <c r="O75" i="4"/>
  <c r="CG11" i="4"/>
  <c r="K94" i="4"/>
  <c r="G26" i="6"/>
  <c r="Q26" i="6" s="1"/>
  <c r="CH40" i="4"/>
  <c r="O91" i="4"/>
  <c r="BW68" i="4"/>
  <c r="P31" i="4"/>
  <c r="P65" i="4"/>
  <c r="CG78" i="4"/>
  <c r="CG29" i="4"/>
  <c r="O41" i="4"/>
  <c r="CG70" i="4"/>
  <c r="CH63" i="4"/>
  <c r="G44" i="6"/>
  <c r="Q44" i="6" s="1"/>
  <c r="AO81" i="4"/>
  <c r="AY81" i="4"/>
  <c r="AE21" i="4"/>
  <c r="U13" i="4"/>
  <c r="AO13" i="4"/>
  <c r="AO79" i="4"/>
  <c r="AO36" i="4"/>
  <c r="AE25" i="4"/>
  <c r="G63" i="6" s="1"/>
  <c r="AY22" i="4"/>
  <c r="AY39" i="4"/>
  <c r="AY16" i="4"/>
  <c r="AY40" i="4"/>
  <c r="AY62" i="4"/>
  <c r="AY78" i="4"/>
  <c r="AY11" i="4"/>
  <c r="AY42" i="4"/>
  <c r="AY60" i="4"/>
  <c r="AY38" i="4"/>
  <c r="AY68" i="4"/>
  <c r="AY89" i="4"/>
  <c r="AY63" i="4"/>
  <c r="AY29" i="4"/>
  <c r="AY72" i="4"/>
  <c r="AY77" i="4"/>
  <c r="AY90" i="4"/>
  <c r="AY87" i="4"/>
  <c r="AY55" i="4"/>
  <c r="AY21" i="4"/>
  <c r="AO28" i="4"/>
  <c r="AY13" i="4"/>
  <c r="AY92" i="4"/>
  <c r="AE79" i="4"/>
  <c r="AE36" i="4"/>
  <c r="AY26" i="4"/>
  <c r="AY43" i="4"/>
  <c r="AY19" i="4"/>
  <c r="AY50" i="4"/>
  <c r="AY66" i="4"/>
  <c r="AY84" i="4"/>
  <c r="AY14" i="4"/>
  <c r="AY45" i="4"/>
  <c r="AY64" i="4"/>
  <c r="AY41" i="4"/>
  <c r="AY71" i="4"/>
  <c r="AY15" i="4"/>
  <c r="AY12" i="4"/>
  <c r="AY35" i="4"/>
  <c r="AY73" i="4"/>
  <c r="AY80" i="4"/>
  <c r="AY49" i="4"/>
  <c r="AY91" i="4"/>
  <c r="AY6" i="4"/>
  <c r="U81" i="4"/>
  <c r="AY85" i="4"/>
  <c r="U21" i="4"/>
  <c r="AY18" i="4"/>
  <c r="U79" i="4"/>
  <c r="U36" i="4"/>
  <c r="AY9" i="4"/>
  <c r="AY30" i="4"/>
  <c r="AY47" i="4"/>
  <c r="AY23" i="4"/>
  <c r="AY53" i="4"/>
  <c r="AY70" i="4"/>
  <c r="AY88" i="4"/>
  <c r="AY25" i="4"/>
  <c r="AY48" i="4"/>
  <c r="AY7" i="4"/>
  <c r="AY44" i="4"/>
  <c r="AY83" i="4"/>
  <c r="AY24" i="4"/>
  <c r="AY20" i="4"/>
  <c r="AY59" i="4"/>
  <c r="AY75" i="4"/>
  <c r="AY82" i="4"/>
  <c r="AY28" i="4"/>
  <c r="AO18" i="4"/>
  <c r="AY36" i="4"/>
  <c r="AY51" i="4"/>
  <c r="AY8" i="4"/>
  <c r="AY57" i="4"/>
  <c r="AY69" i="4"/>
  <c r="AY54" i="4"/>
  <c r="AE63" i="4"/>
  <c r="AE93" i="4"/>
  <c r="AE83" i="4"/>
  <c r="AO26" i="4"/>
  <c r="AY33" i="4"/>
  <c r="AO33" i="4"/>
  <c r="AE27" i="4"/>
  <c r="U80" i="4"/>
  <c r="U63" i="4"/>
  <c r="U47" i="4"/>
  <c r="U30" i="4"/>
  <c r="AE6" i="4"/>
  <c r="AO67" i="4"/>
  <c r="U84" i="4"/>
  <c r="U66" i="4"/>
  <c r="U50" i="4"/>
  <c r="U33" i="4"/>
  <c r="U16" i="4"/>
  <c r="AO48" i="4"/>
  <c r="AO78" i="4"/>
  <c r="AO58" i="4"/>
  <c r="AE88" i="4"/>
  <c r="AE80" i="4"/>
  <c r="AE56" i="4"/>
  <c r="AE40" i="4"/>
  <c r="AO87" i="4"/>
  <c r="AO11" i="4"/>
  <c r="AO42" i="4"/>
  <c r="AO72" i="4"/>
  <c r="AO60" i="4"/>
  <c r="AE90" i="4"/>
  <c r="AE76" i="4"/>
  <c r="AE53" i="4"/>
  <c r="AE37" i="4"/>
  <c r="AO84" i="4"/>
  <c r="U91" i="4"/>
  <c r="U73" i="4"/>
  <c r="U57" i="4"/>
  <c r="U37" i="4"/>
  <c r="U15" i="4"/>
  <c r="AE89" i="4"/>
  <c r="AE12" i="4"/>
  <c r="AO47" i="4"/>
  <c r="AO77" i="4"/>
  <c r="AE70" i="4"/>
  <c r="AE43" i="4"/>
  <c r="AO86" i="4"/>
  <c r="AO16" i="4"/>
  <c r="U56" i="4"/>
  <c r="U76" i="4"/>
  <c r="U68" i="4"/>
  <c r="U6" i="4"/>
  <c r="U90" i="4"/>
  <c r="U52" i="4"/>
  <c r="AE65" i="4"/>
  <c r="AO35" i="4"/>
  <c r="AE15" i="4"/>
  <c r="AE84" i="4"/>
  <c r="AE69" i="4"/>
  <c r="AE46" i="4"/>
  <c r="AO89" i="4"/>
  <c r="AO17" i="4"/>
  <c r="AE81" i="4"/>
  <c r="AE92" i="4"/>
  <c r="AY79" i="4"/>
  <c r="AY37" i="4"/>
  <c r="AY31" i="4"/>
  <c r="AY86" i="4"/>
  <c r="AY76" i="4"/>
  <c r="AY93" i="4"/>
  <c r="AE55" i="4"/>
  <c r="AE67" i="4"/>
  <c r="AE22" i="4"/>
  <c r="U93" i="4"/>
  <c r="U75" i="4"/>
  <c r="U59" i="4"/>
  <c r="U43" i="4"/>
  <c r="U26" i="4"/>
  <c r="AE26" i="4"/>
  <c r="U78" i="4"/>
  <c r="U62" i="4"/>
  <c r="U46" i="4"/>
  <c r="U29" i="4"/>
  <c r="U8" i="4"/>
  <c r="AO40" i="4"/>
  <c r="AO70" i="4"/>
  <c r="AO49" i="4"/>
  <c r="AE31" i="4"/>
  <c r="AE75" i="4"/>
  <c r="AE52" i="4"/>
  <c r="AE35" i="4"/>
  <c r="AO66" i="4"/>
  <c r="AO7" i="4"/>
  <c r="AO19" i="4"/>
  <c r="AO63" i="4"/>
  <c r="AO52" i="4"/>
  <c r="AO73" i="4"/>
  <c r="AE72" i="4"/>
  <c r="AE49" i="4"/>
  <c r="AE24" i="4"/>
  <c r="AO30" i="4"/>
  <c r="U87" i="4"/>
  <c r="U69" i="4"/>
  <c r="U53" i="4"/>
  <c r="U32" i="4"/>
  <c r="AO53" i="4"/>
  <c r="AE30" i="4"/>
  <c r="AE8" i="4"/>
  <c r="AO39" i="4"/>
  <c r="AO69" i="4"/>
  <c r="AE59" i="4"/>
  <c r="AE39" i="4"/>
  <c r="AO32" i="4"/>
  <c r="U14" i="4"/>
  <c r="U60" i="4"/>
  <c r="U40" i="4"/>
  <c r="U23" i="4"/>
  <c r="U22" i="4"/>
  <c r="U82" i="4"/>
  <c r="U48" i="4"/>
  <c r="AO59" i="4"/>
  <c r="AE87" i="4"/>
  <c r="AE11" i="4"/>
  <c r="AO54" i="4"/>
  <c r="AO75" i="4"/>
  <c r="AE58" i="4"/>
  <c r="AE42" i="4"/>
  <c r="AO85" i="4"/>
  <c r="AO83" i="4"/>
  <c r="AY17" i="4"/>
  <c r="AY56" i="4"/>
  <c r="AY52" i="4"/>
  <c r="AE66" i="4"/>
  <c r="U85" i="4"/>
  <c r="U51" i="4"/>
  <c r="U9" i="4"/>
  <c r="U92" i="4"/>
  <c r="U58" i="4"/>
  <c r="U25" i="4"/>
  <c r="AE91" i="4"/>
  <c r="AO41" i="4"/>
  <c r="AE71" i="4"/>
  <c r="AO24" i="4"/>
  <c r="AO57" i="4"/>
  <c r="AE14" i="4"/>
  <c r="AO62" i="4"/>
  <c r="AE45" i="4"/>
  <c r="AO12" i="4"/>
  <c r="U65" i="4"/>
  <c r="U24" i="4"/>
  <c r="AO76" i="4"/>
  <c r="AE86" i="4"/>
  <c r="AE51" i="4"/>
  <c r="AO14" i="4"/>
  <c r="U86" i="4"/>
  <c r="U12" i="4"/>
  <c r="U72" i="4"/>
  <c r="AO51" i="4"/>
  <c r="AE7" i="4"/>
  <c r="AE77" i="4"/>
  <c r="AE38" i="4"/>
  <c r="AE28" i="4"/>
  <c r="AE13" i="4"/>
  <c r="AY34" i="4"/>
  <c r="AY10" i="4"/>
  <c r="AY46" i="4"/>
  <c r="AO61" i="4"/>
  <c r="AE33" i="4"/>
  <c r="AO23" i="4"/>
  <c r="U71" i="4"/>
  <c r="U39" i="4"/>
  <c r="U88" i="4"/>
  <c r="U54" i="4"/>
  <c r="U20" i="4"/>
  <c r="AE32" i="4"/>
  <c r="AO20" i="4"/>
  <c r="AE60" i="4"/>
  <c r="AO91" i="4"/>
  <c r="AO50" i="4"/>
  <c r="AE10" i="4"/>
  <c r="AE82" i="4"/>
  <c r="AE41" i="4"/>
  <c r="AO8" i="4"/>
  <c r="U61" i="4"/>
  <c r="U19" i="4"/>
  <c r="AO68" i="4"/>
  <c r="AE29" i="4"/>
  <c r="AE47" i="4"/>
  <c r="AO10" i="4"/>
  <c r="U11" i="4"/>
  <c r="U18" i="4"/>
  <c r="U64" i="4"/>
  <c r="AO44" i="4"/>
  <c r="AE20" i="4"/>
  <c r="G62" i="6" s="1"/>
  <c r="AE73" i="4"/>
  <c r="AO93" i="4"/>
  <c r="AE16" i="4"/>
  <c r="AY65" i="4"/>
  <c r="AE64" i="4"/>
  <c r="AO15" i="4"/>
  <c r="AO82" i="4"/>
  <c r="AE57" i="4"/>
  <c r="U77" i="4"/>
  <c r="AO38" i="4"/>
  <c r="AE74" i="4"/>
  <c r="U10" i="4"/>
  <c r="U41" i="4"/>
  <c r="AO64" i="4"/>
  <c r="AE50" i="4"/>
  <c r="AE18" i="4"/>
  <c r="AO21" i="4"/>
  <c r="AY58" i="4"/>
  <c r="AY32" i="4"/>
  <c r="AY61" i="4"/>
  <c r="AO22" i="4"/>
  <c r="AE61" i="4"/>
  <c r="AE17" i="4"/>
  <c r="AO27" i="4"/>
  <c r="U67" i="4"/>
  <c r="U34" i="4"/>
  <c r="U74" i="4"/>
  <c r="U42" i="4"/>
  <c r="AE19" i="4"/>
  <c r="AE9" i="4"/>
  <c r="AO80" i="4"/>
  <c r="AE48" i="4"/>
  <c r="AO29" i="4"/>
  <c r="AE85" i="4"/>
  <c r="AO43" i="4"/>
  <c r="AE68" i="4"/>
  <c r="AO25" i="4"/>
  <c r="U83" i="4"/>
  <c r="U49" i="4"/>
  <c r="AO46" i="4"/>
  <c r="AE62" i="4"/>
  <c r="AE78" i="4"/>
  <c r="AE34" i="4"/>
  <c r="U28" i="4"/>
  <c r="U27" i="4"/>
  <c r="U7" i="4"/>
  <c r="U44" i="4"/>
  <c r="AO74" i="4"/>
  <c r="AO45" i="4"/>
  <c r="AE54" i="4"/>
  <c r="AO31" i="4"/>
  <c r="AO65" i="4"/>
  <c r="AO92" i="4"/>
  <c r="AY74" i="4"/>
  <c r="AY27" i="4"/>
  <c r="AY67" i="4"/>
  <c r="AO6" i="4"/>
  <c r="U89" i="4"/>
  <c r="U55" i="4"/>
  <c r="U17" i="4"/>
  <c r="AE23" i="4"/>
  <c r="U70" i="4"/>
  <c r="U38" i="4"/>
  <c r="AO55" i="4"/>
  <c r="AO71" i="4"/>
  <c r="AE44" i="4"/>
  <c r="AO34" i="4"/>
  <c r="AO88" i="4"/>
  <c r="U45" i="4"/>
  <c r="AO56" i="4"/>
  <c r="AO90" i="4"/>
  <c r="U31" i="4"/>
  <c r="U35" i="4"/>
  <c r="AO37" i="4"/>
  <c r="AO9" i="4"/>
  <c r="G49" i="6"/>
  <c r="BX8" i="4"/>
  <c r="Q31" i="6"/>
  <c r="CH73" i="4"/>
  <c r="CH42" i="4"/>
  <c r="BX52" i="4"/>
  <c r="BX29" i="4"/>
  <c r="CH28" i="4"/>
  <c r="BS94" i="4"/>
  <c r="G51" i="6"/>
  <c r="Q51" i="6" s="1"/>
  <c r="Q34" i="6"/>
  <c r="CG87" i="4"/>
  <c r="P69" i="4"/>
  <c r="CG77" i="4"/>
  <c r="BX22" i="4"/>
  <c r="P64" i="4"/>
  <c r="O42" i="4"/>
  <c r="BW56" i="4"/>
  <c r="BW8" i="4"/>
  <c r="CH85" i="4"/>
  <c r="BW52" i="4"/>
  <c r="BW79" i="4"/>
  <c r="P20" i="4"/>
  <c r="F45" i="6"/>
  <c r="BW7" i="4"/>
  <c r="P38" i="4"/>
  <c r="F30" i="6"/>
  <c r="CG24" i="4"/>
  <c r="F49" i="6"/>
  <c r="P32" i="4"/>
  <c r="BX16" i="4"/>
  <c r="P16" i="4"/>
  <c r="CG91" i="4"/>
  <c r="BW29" i="4"/>
  <c r="P41" i="4"/>
  <c r="CH29" i="4"/>
  <c r="F27" i="6"/>
  <c r="BH94" i="4"/>
  <c r="P70" i="4"/>
  <c r="BX15" i="4"/>
  <c r="O62" i="4"/>
  <c r="CG28" i="4"/>
  <c r="F48" i="6"/>
  <c r="O15" i="4"/>
  <c r="P86" i="4"/>
  <c r="CH43" i="4"/>
  <c r="CG12" i="4"/>
  <c r="CH21" i="4"/>
  <c r="L47" i="6"/>
  <c r="K47" i="6"/>
  <c r="BR94" i="4"/>
  <c r="BX72" i="4"/>
  <c r="P18" i="4"/>
  <c r="CH65" i="4"/>
  <c r="CG15" i="4"/>
  <c r="O20" i="4"/>
  <c r="BX55" i="4"/>
  <c r="CH20" i="4"/>
  <c r="O25" i="4"/>
  <c r="P75" i="4"/>
  <c r="P44" i="4"/>
  <c r="F28" i="6"/>
  <c r="F51" i="6"/>
  <c r="L51" i="6" s="1"/>
  <c r="CB94" i="4"/>
  <c r="O83" i="4"/>
  <c r="J94" i="4"/>
  <c r="P34" i="6" s="1"/>
  <c r="F26" i="6"/>
  <c r="F44" i="6"/>
  <c r="O74" i="4"/>
  <c r="P59" i="4"/>
  <c r="P25" i="4"/>
  <c r="BX61" i="4"/>
  <c r="F52" i="6"/>
  <c r="AD81" i="4"/>
  <c r="AX81" i="4"/>
  <c r="T81" i="4"/>
  <c r="AN81" i="4"/>
  <c r="AN65" i="4"/>
  <c r="AX21" i="4"/>
  <c r="T13" i="4"/>
  <c r="AX74" i="4"/>
  <c r="AX92" i="4"/>
  <c r="AD92" i="4"/>
  <c r="AN92" i="4"/>
  <c r="AD79" i="4"/>
  <c r="AN79" i="4"/>
  <c r="AX8" i="4"/>
  <c r="AX25" i="4"/>
  <c r="AX46" i="4"/>
  <c r="AX10" i="4"/>
  <c r="AX41" i="4"/>
  <c r="AX61" i="4"/>
  <c r="AX77" i="4"/>
  <c r="T44" i="4"/>
  <c r="AX35" i="4"/>
  <c r="AX55" i="4"/>
  <c r="AX28" i="4"/>
  <c r="AX64" i="4"/>
  <c r="AX90" i="4"/>
  <c r="AX17" i="4"/>
  <c r="AX66" i="4"/>
  <c r="AX70" i="4"/>
  <c r="AX62" i="4"/>
  <c r="AX86" i="4"/>
  <c r="AX53" i="4"/>
  <c r="AX58" i="4"/>
  <c r="AN74" i="4"/>
  <c r="AN33" i="4"/>
  <c r="AN15" i="4"/>
  <c r="T39" i="4"/>
  <c r="T42" i="4"/>
  <c r="T14" i="4"/>
  <c r="T65" i="4"/>
  <c r="AD28" i="4"/>
  <c r="AN66" i="4"/>
  <c r="AN32" i="4"/>
  <c r="T30" i="4"/>
  <c r="T38" i="4"/>
  <c r="T75" i="4"/>
  <c r="T45" i="4"/>
  <c r="AN75" i="4"/>
  <c r="AD68" i="4"/>
  <c r="AN58" i="4"/>
  <c r="AD66" i="4"/>
  <c r="T34" i="4"/>
  <c r="T11" i="4"/>
  <c r="T18" i="4"/>
  <c r="T15" i="4"/>
  <c r="T26" i="4"/>
  <c r="T33" i="4"/>
  <c r="T91" i="4"/>
  <c r="T78" i="4"/>
  <c r="T12" i="4"/>
  <c r="T63" i="4"/>
  <c r="T53" i="4"/>
  <c r="AD58" i="4"/>
  <c r="AN34" i="4"/>
  <c r="AD8" i="4"/>
  <c r="AN68" i="4"/>
  <c r="AD49" i="4"/>
  <c r="AD31" i="4"/>
  <c r="AD17" i="4"/>
  <c r="AD87" i="4"/>
  <c r="AD60" i="4"/>
  <c r="AD54" i="4"/>
  <c r="AN90" i="4"/>
  <c r="AN78" i="4"/>
  <c r="AN64" i="4"/>
  <c r="AD41" i="4"/>
  <c r="AN91" i="4"/>
  <c r="AD43" i="4"/>
  <c r="AN8" i="4"/>
  <c r="AN6" i="4"/>
  <c r="AD50" i="4"/>
  <c r="AN84" i="4"/>
  <c r="AD22" i="4"/>
  <c r="AN93" i="4"/>
  <c r="AN14" i="4"/>
  <c r="AD73" i="4"/>
  <c r="AD46" i="4"/>
  <c r="AN80" i="4"/>
  <c r="AN60" i="4"/>
  <c r="AN72" i="4"/>
  <c r="AN21" i="4"/>
  <c r="AD21" i="4"/>
  <c r="AX13" i="4"/>
  <c r="AN18" i="4"/>
  <c r="AX36" i="4"/>
  <c r="AN36" i="4"/>
  <c r="AX12" i="4"/>
  <c r="AX29" i="4"/>
  <c r="AX50" i="4"/>
  <c r="AX24" i="4"/>
  <c r="AX44" i="4"/>
  <c r="AX65" i="4"/>
  <c r="AX83" i="4"/>
  <c r="AX15" i="4"/>
  <c r="AX39" i="4"/>
  <c r="AX59" i="4"/>
  <c r="AX31" i="4"/>
  <c r="AX72" i="4"/>
  <c r="AX93" i="4"/>
  <c r="AX19" i="4"/>
  <c r="AX14" i="4"/>
  <c r="AX71" i="4"/>
  <c r="AX76" i="4"/>
  <c r="AX88" i="4"/>
  <c r="AX80" i="4"/>
  <c r="AX43" i="4"/>
  <c r="AD57" i="4"/>
  <c r="AD74" i="4"/>
  <c r="AX33" i="4"/>
  <c r="T40" i="4"/>
  <c r="AN67" i="4"/>
  <c r="AN27" i="4"/>
  <c r="T92" i="4"/>
  <c r="T25" i="4"/>
  <c r="T85" i="4"/>
  <c r="T49" i="4"/>
  <c r="AD69" i="4"/>
  <c r="AD89" i="4"/>
  <c r="T88" i="4"/>
  <c r="T20" i="4"/>
  <c r="T47" i="4"/>
  <c r="T28" i="4"/>
  <c r="AD40" i="4"/>
  <c r="AD51" i="4"/>
  <c r="AN24" i="4"/>
  <c r="AD23" i="4"/>
  <c r="T93" i="4"/>
  <c r="T41" i="4"/>
  <c r="T10" i="4"/>
  <c r="T6" i="4"/>
  <c r="T84" i="4"/>
  <c r="T60" i="4"/>
  <c r="T73" i="4"/>
  <c r="T62" i="4"/>
  <c r="T86" i="4"/>
  <c r="T17" i="4"/>
  <c r="T37" i="4"/>
  <c r="AD42" i="4"/>
  <c r="AN73" i="4"/>
  <c r="AN88" i="4"/>
  <c r="AN51" i="4"/>
  <c r="AD7" i="4"/>
  <c r="AD83" i="4"/>
  <c r="AN82" i="4"/>
  <c r="AD25" i="4"/>
  <c r="F63" i="6" s="1"/>
  <c r="AD14" i="4"/>
  <c r="AD37" i="4"/>
  <c r="AN62" i="4"/>
  <c r="AN49" i="4"/>
  <c r="AN47" i="4"/>
  <c r="AD78" i="4"/>
  <c r="AD93" i="4"/>
  <c r="AD11" i="4"/>
  <c r="AD75" i="4"/>
  <c r="AN41" i="4"/>
  <c r="AD29" i="4"/>
  <c r="AN61" i="4"/>
  <c r="AN71" i="4"/>
  <c r="AN77" i="4"/>
  <c r="AN38" i="4"/>
  <c r="AD34" i="4"/>
  <c r="AD26" i="4"/>
  <c r="AN56" i="4"/>
  <c r="AN37" i="4"/>
  <c r="AN55" i="4"/>
  <c r="AX6" i="4"/>
  <c r="T21" i="4"/>
  <c r="AD13" i="4"/>
  <c r="AN13" i="4"/>
  <c r="AN85" i="4"/>
  <c r="T36" i="4"/>
  <c r="T79" i="4"/>
  <c r="AX16" i="4"/>
  <c r="AX38" i="4"/>
  <c r="AX54" i="4"/>
  <c r="AX27" i="4"/>
  <c r="AX47" i="4"/>
  <c r="AX69" i="4"/>
  <c r="AX87" i="4"/>
  <c r="AX22" i="4"/>
  <c r="AX49" i="4"/>
  <c r="AX63" i="4"/>
  <c r="AX34" i="4"/>
  <c r="AX75" i="4"/>
  <c r="AX9" i="4"/>
  <c r="AX26" i="4"/>
  <c r="AX23" i="4"/>
  <c r="AX40" i="4"/>
  <c r="AX82" i="4"/>
  <c r="AX37" i="4"/>
  <c r="AX89" i="4"/>
  <c r="AD65" i="4"/>
  <c r="AD67" i="4"/>
  <c r="T72" i="4"/>
  <c r="AD38" i="4"/>
  <c r="AD27" i="4"/>
  <c r="AD18" i="4"/>
  <c r="AD33" i="4"/>
  <c r="T64" i="4"/>
  <c r="AX7" i="4"/>
  <c r="AX91" i="4"/>
  <c r="AX56" i="4"/>
  <c r="AX68" i="4"/>
  <c r="AX51" i="4"/>
  <c r="AD86" i="4"/>
  <c r="T56" i="4"/>
  <c r="T48" i="4"/>
  <c r="AD61" i="4"/>
  <c r="AN63" i="4"/>
  <c r="T70" i="4"/>
  <c r="T77" i="4"/>
  <c r="AN52" i="4"/>
  <c r="AD32" i="4"/>
  <c r="T80" i="4"/>
  <c r="T8" i="4"/>
  <c r="T66" i="4"/>
  <c r="T57" i="4"/>
  <c r="T52" i="4"/>
  <c r="T19" i="4"/>
  <c r="AN50" i="4"/>
  <c r="AN30" i="4"/>
  <c r="AD64" i="4"/>
  <c r="AN76" i="4"/>
  <c r="AN25" i="4"/>
  <c r="AD48" i="4"/>
  <c r="AN69" i="4"/>
  <c r="AD88" i="4"/>
  <c r="AN40" i="4"/>
  <c r="AN59" i="4"/>
  <c r="AN19" i="4"/>
  <c r="AN29" i="4"/>
  <c r="AN39" i="4"/>
  <c r="AX18" i="4"/>
  <c r="AX42" i="4"/>
  <c r="AX45" i="4"/>
  <c r="AD63" i="4"/>
  <c r="AN20" i="4"/>
  <c r="T90" i="4"/>
  <c r="AD72" i="4"/>
  <c r="T35" i="4"/>
  <c r="AN12" i="4"/>
  <c r="T55" i="4"/>
  <c r="T29" i="4"/>
  <c r="AD56" i="4"/>
  <c r="AN17" i="4"/>
  <c r="AN7" i="4"/>
  <c r="AN89" i="4"/>
  <c r="AX79" i="4"/>
  <c r="AX30" i="4"/>
  <c r="AX32" i="4"/>
  <c r="AX78" i="4"/>
  <c r="AX48" i="4"/>
  <c r="T74" i="4"/>
  <c r="T51" i="4"/>
  <c r="AD44" i="4"/>
  <c r="T54" i="4"/>
  <c r="T61" i="4"/>
  <c r="AD85" i="4"/>
  <c r="AN42" i="4"/>
  <c r="T9" i="4"/>
  <c r="T16" i="4"/>
  <c r="T50" i="4"/>
  <c r="T43" i="4"/>
  <c r="T23" i="4"/>
  <c r="AD82" i="4"/>
  <c r="AN26" i="4"/>
  <c r="AD91" i="4"/>
  <c r="AD47" i="4"/>
  <c r="AD90" i="4"/>
  <c r="AN31" i="4"/>
  <c r="AN83" i="4"/>
  <c r="AD24" i="4"/>
  <c r="AN35" i="4"/>
  <c r="AD71" i="4"/>
  <c r="AN11" i="4"/>
  <c r="AN43" i="4"/>
  <c r="AD84" i="4"/>
  <c r="AD12" i="4"/>
  <c r="AN10" i="4"/>
  <c r="AX67" i="4"/>
  <c r="AD62" i="4"/>
  <c r="T76" i="4"/>
  <c r="T59" i="4"/>
  <c r="AN87" i="4"/>
  <c r="T89" i="4"/>
  <c r="T69" i="4"/>
  <c r="AN86" i="4"/>
  <c r="AN23" i="4"/>
  <c r="AD80" i="4"/>
  <c r="AD52" i="4"/>
  <c r="AD35" i="4"/>
  <c r="AD39" i="4"/>
  <c r="AX85" i="4"/>
  <c r="AD36" i="4"/>
  <c r="AX20" i="4"/>
  <c r="AX57" i="4"/>
  <c r="AX52" i="4"/>
  <c r="AX11" i="4"/>
  <c r="AX84" i="4"/>
  <c r="AD55" i="4"/>
  <c r="AD20" i="4"/>
  <c r="F62" i="6" s="1"/>
  <c r="T27" i="4"/>
  <c r="T58" i="4"/>
  <c r="T83" i="4"/>
  <c r="AD16" i="4"/>
  <c r="T82" i="4"/>
  <c r="T68" i="4"/>
  <c r="AD53" i="4"/>
  <c r="AD30" i="4"/>
  <c r="AN70" i="4"/>
  <c r="T71" i="4"/>
  <c r="T7" i="4"/>
  <c r="T24" i="4"/>
  <c r="T31" i="4"/>
  <c r="T46" i="4"/>
  <c r="T87" i="4"/>
  <c r="AD10" i="4"/>
  <c r="AN54" i="4"/>
  <c r="AN53" i="4"/>
  <c r="AN48" i="4"/>
  <c r="AD6" i="4"/>
  <c r="AN45" i="4"/>
  <c r="AN16" i="4"/>
  <c r="AD77" i="4"/>
  <c r="AD45" i="4"/>
  <c r="AN57" i="4"/>
  <c r="AN44" i="4"/>
  <c r="AD70" i="4"/>
  <c r="AN46" i="4"/>
  <c r="AN9" i="4"/>
  <c r="AX73" i="4"/>
  <c r="AX60" i="4"/>
  <c r="T32" i="4"/>
  <c r="AD19" i="4"/>
  <c r="T22" i="4"/>
  <c r="T67" i="4"/>
  <c r="AN28" i="4"/>
  <c r="AD76" i="4"/>
  <c r="AD59" i="4"/>
  <c r="AN22" i="4"/>
  <c r="AD9" i="4"/>
  <c r="AD15" i="4"/>
  <c r="E35" i="5"/>
  <c r="O60" i="4"/>
  <c r="BW69" i="4"/>
  <c r="BX14" i="4"/>
  <c r="BW47" i="4"/>
  <c r="P30" i="4"/>
  <c r="P14" i="4"/>
  <c r="BW41" i="4"/>
  <c r="BX84" i="4"/>
  <c r="P87" i="4"/>
  <c r="O14" i="4"/>
  <c r="O44" i="4"/>
  <c r="O35" i="4"/>
  <c r="BW84" i="4"/>
  <c r="CH10" i="4"/>
  <c r="BX41" i="4"/>
  <c r="P8" i="4"/>
  <c r="CG10" i="4"/>
  <c r="BX67" i="4"/>
  <c r="BW67" i="4"/>
  <c r="L34" i="6"/>
  <c r="AW83" i="4"/>
  <c r="CH83" i="4"/>
  <c r="E66" i="6"/>
  <c r="BW63" i="4"/>
  <c r="P71" i="4"/>
  <c r="BX69" i="4"/>
  <c r="CH49" i="4"/>
  <c r="CG49" i="4"/>
  <c r="E35" i="6"/>
  <c r="E68" i="6"/>
  <c r="E32" i="6"/>
  <c r="S78" i="4"/>
  <c r="S11" i="4"/>
  <c r="O11" i="4"/>
  <c r="E33" i="6"/>
  <c r="S79" i="4"/>
  <c r="BX76" i="4"/>
  <c r="CH16" i="4"/>
  <c r="O27" i="4"/>
  <c r="CH88" i="4"/>
  <c r="S60" i="4"/>
  <c r="E50" i="6"/>
  <c r="E52" i="6"/>
  <c r="S71" i="4"/>
  <c r="E48" i="6"/>
  <c r="S39" i="4"/>
  <c r="E36" i="6"/>
  <c r="CA94" i="4"/>
  <c r="S80" i="4"/>
  <c r="P11" i="4"/>
  <c r="BW76" i="4"/>
  <c r="CG39" i="4"/>
  <c r="E26" i="6"/>
  <c r="I94" i="4"/>
  <c r="O30" i="6" s="1"/>
  <c r="S8" i="4"/>
  <c r="E44" i="6"/>
  <c r="E12" i="7"/>
  <c r="I10" i="6"/>
  <c r="E64" i="6"/>
  <c r="AW9" i="4"/>
  <c r="O47" i="4"/>
  <c r="CG59" i="4"/>
  <c r="CH59" i="4"/>
  <c r="BG94" i="4"/>
  <c r="AC12" i="4"/>
  <c r="BQ94" i="4"/>
  <c r="AM6" i="4"/>
  <c r="E45" i="6"/>
  <c r="BW60" i="4"/>
  <c r="O89" i="4"/>
  <c r="P24" i="4"/>
  <c r="CH9" i="4"/>
  <c r="K31" i="6"/>
  <c r="CH78" i="4"/>
  <c r="P89" i="4"/>
  <c r="BW36" i="4"/>
  <c r="O68" i="4"/>
  <c r="CH36" i="4"/>
  <c r="CG27" i="4"/>
  <c r="BX43" i="4"/>
  <c r="CH93" i="4"/>
  <c r="P90" i="4"/>
  <c r="BX17" i="4"/>
  <c r="P60" i="4"/>
  <c r="O61" i="4"/>
  <c r="CH46" i="4"/>
  <c r="CH27" i="4"/>
  <c r="BW43" i="4"/>
  <c r="P62" i="4"/>
  <c r="BX19" i="4"/>
  <c r="D66" i="6"/>
  <c r="CH56" i="4"/>
  <c r="BX59" i="4"/>
  <c r="CG61" i="4"/>
  <c r="P63" i="4"/>
  <c r="BW54" i="4"/>
  <c r="D49" i="6"/>
  <c r="D64" i="6"/>
  <c r="P47" i="4"/>
  <c r="CH61" i="4"/>
  <c r="O63" i="4"/>
  <c r="BX54" i="4"/>
  <c r="CH45" i="4"/>
  <c r="BW45" i="4"/>
  <c r="R40" i="4"/>
  <c r="D48" i="6"/>
  <c r="P80" i="4"/>
  <c r="D35" i="6"/>
  <c r="R80" i="4"/>
  <c r="AB6" i="4"/>
  <c r="BF94" i="4"/>
  <c r="BW59" i="4"/>
  <c r="BW19" i="4"/>
  <c r="CH39" i="4"/>
  <c r="D28" i="6"/>
  <c r="P54" i="4"/>
  <c r="R54" i="4"/>
  <c r="D37" i="6"/>
  <c r="R21" i="4"/>
  <c r="CG46" i="4"/>
  <c r="O90" i="4"/>
  <c r="P53" i="4"/>
  <c r="BW82" i="4"/>
  <c r="CG93" i="4"/>
  <c r="CG36" i="4"/>
  <c r="BX60" i="4"/>
  <c r="R16" i="4"/>
  <c r="D45" i="6"/>
  <c r="R22" i="4"/>
  <c r="D36" i="6"/>
  <c r="CG58" i="4"/>
  <c r="O80" i="4"/>
  <c r="BW93" i="4"/>
  <c r="CG45" i="4"/>
  <c r="D30" i="6"/>
  <c r="H94" i="4"/>
  <c r="BX45" i="4"/>
  <c r="O53" i="4"/>
  <c r="R53" i="4"/>
  <c r="BZ94" i="4"/>
  <c r="AV9" i="4"/>
  <c r="R82" i="4"/>
  <c r="P82" i="4"/>
  <c r="R62" i="4"/>
  <c r="D50" i="6"/>
  <c r="AL12" i="4"/>
  <c r="BP94" i="4"/>
  <c r="P68" i="4"/>
  <c r="O54" i="4"/>
  <c r="CG16" i="4"/>
  <c r="O16" i="4"/>
  <c r="CG76" i="4"/>
  <c r="D52" i="6"/>
  <c r="D26" i="6"/>
  <c r="BW72" i="4"/>
  <c r="O18" i="4"/>
  <c r="BX78" i="4"/>
  <c r="CG9" i="4"/>
  <c r="CG56" i="4"/>
  <c r="O30" i="4"/>
  <c r="P66" i="4"/>
  <c r="CG65" i="4"/>
  <c r="BW33" i="4"/>
  <c r="O24" i="4"/>
  <c r="O8" i="4"/>
  <c r="O45" i="4"/>
  <c r="P91" i="4"/>
  <c r="BX63" i="4"/>
  <c r="O36" i="4"/>
  <c r="P83" i="4"/>
  <c r="BX47" i="4"/>
  <c r="L31" i="6"/>
  <c r="P15" i="4"/>
  <c r="CG72" i="4"/>
  <c r="O66" i="4"/>
  <c r="P74" i="4"/>
  <c r="BW75" i="4"/>
  <c r="CG64" i="4"/>
  <c r="O19" i="4"/>
  <c r="C52" i="6"/>
  <c r="G94" i="4"/>
  <c r="M34" i="6" s="1"/>
  <c r="P49" i="4"/>
  <c r="O49" i="4"/>
  <c r="CG52" i="4"/>
  <c r="CH52" i="4"/>
  <c r="BN17" i="4"/>
  <c r="BM17" i="4"/>
  <c r="O70" i="4"/>
  <c r="CH84" i="4"/>
  <c r="CG84" i="4"/>
  <c r="BX88" i="4"/>
  <c r="BW88" i="4"/>
  <c r="BN15" i="4"/>
  <c r="BM15" i="4"/>
  <c r="C12" i="7"/>
  <c r="I8" i="6"/>
  <c r="BW87" i="4"/>
  <c r="BX87" i="4"/>
  <c r="BM56" i="4"/>
  <c r="BN56" i="4"/>
  <c r="BN24" i="4"/>
  <c r="BM24" i="4"/>
  <c r="P29" i="4"/>
  <c r="O29" i="4"/>
  <c r="BW35" i="4"/>
  <c r="BX35" i="4"/>
  <c r="BX13" i="4"/>
  <c r="BW13" i="4"/>
  <c r="CG48" i="4"/>
  <c r="CH48" i="4"/>
  <c r="CH47" i="4"/>
  <c r="CG47" i="4"/>
  <c r="CH18" i="4"/>
  <c r="CG18" i="4"/>
  <c r="CH26" i="4"/>
  <c r="CG26" i="4"/>
  <c r="O21" i="4"/>
  <c r="C37" i="6"/>
  <c r="P21" i="4"/>
  <c r="BX34" i="4"/>
  <c r="BW34" i="4"/>
  <c r="P27" i="4"/>
  <c r="BW21" i="4"/>
  <c r="BX21" i="4"/>
  <c r="BW23" i="4"/>
  <c r="BX23" i="4"/>
  <c r="L29" i="6"/>
  <c r="K29" i="6"/>
  <c r="CG7" i="4"/>
  <c r="CH7" i="4"/>
  <c r="CG22" i="4"/>
  <c r="CH22" i="4"/>
  <c r="CG86" i="4"/>
  <c r="CH86" i="4"/>
  <c r="CG67" i="4"/>
  <c r="CH67" i="4"/>
  <c r="BN80" i="4"/>
  <c r="BM80" i="4"/>
  <c r="BN64" i="4"/>
  <c r="BM64" i="4"/>
  <c r="BN40" i="4"/>
  <c r="BM40" i="4"/>
  <c r="O81" i="4"/>
  <c r="P81" i="4"/>
  <c r="CG51" i="4"/>
  <c r="CH51" i="4"/>
  <c r="BN16" i="4"/>
  <c r="BM16" i="4"/>
  <c r="O17" i="4"/>
  <c r="P17" i="4"/>
  <c r="C28" i="6"/>
  <c r="BM77" i="4"/>
  <c r="BN77" i="4"/>
  <c r="BM69" i="4"/>
  <c r="BN69" i="4"/>
  <c r="BM53" i="4"/>
  <c r="BN53" i="4"/>
  <c r="BM29" i="4"/>
  <c r="BN29" i="4"/>
  <c r="CG73" i="4"/>
  <c r="O71" i="4"/>
  <c r="CG13" i="4"/>
  <c r="BW24" i="4"/>
  <c r="BX24" i="4"/>
  <c r="C45" i="6"/>
  <c r="O9" i="4"/>
  <c r="P9" i="4"/>
  <c r="BW77" i="4"/>
  <c r="BX77" i="4"/>
  <c r="BW44" i="4"/>
  <c r="BX44" i="4"/>
  <c r="O13" i="4"/>
  <c r="P13" i="4"/>
  <c r="O58" i="4"/>
  <c r="P58" i="4"/>
  <c r="CG62" i="4"/>
  <c r="CH62" i="4"/>
  <c r="BX10" i="4"/>
  <c r="BW10" i="4"/>
  <c r="BN13" i="4"/>
  <c r="BM13" i="4"/>
  <c r="P78" i="4"/>
  <c r="O78" i="4"/>
  <c r="C32" i="6"/>
  <c r="C30" i="6"/>
  <c r="CH92" i="4"/>
  <c r="CG92" i="4"/>
  <c r="BW18" i="4"/>
  <c r="BX18" i="4"/>
  <c r="CG33" i="4"/>
  <c r="CH33" i="4"/>
  <c r="BW66" i="4"/>
  <c r="BX66" i="4"/>
  <c r="CG53" i="4"/>
  <c r="CH53" i="4"/>
  <c r="CH68" i="4"/>
  <c r="CG68" i="4"/>
  <c r="BN87" i="4"/>
  <c r="BM87" i="4"/>
  <c r="BM78" i="4"/>
  <c r="BN78" i="4"/>
  <c r="BN70" i="4"/>
  <c r="BM70" i="4"/>
  <c r="BN62" i="4"/>
  <c r="BM62" i="4"/>
  <c r="BN54" i="4"/>
  <c r="BM54" i="4"/>
  <c r="BM46" i="4"/>
  <c r="BN46" i="4"/>
  <c r="BN38" i="4"/>
  <c r="BM38" i="4"/>
  <c r="BM30" i="4"/>
  <c r="BN30" i="4"/>
  <c r="BN22" i="4"/>
  <c r="BM22" i="4"/>
  <c r="BX92" i="4"/>
  <c r="BW92" i="4"/>
  <c r="BX58" i="4"/>
  <c r="BW58" i="4"/>
  <c r="CG75" i="4"/>
  <c r="CH75" i="4"/>
  <c r="BW40" i="4"/>
  <c r="BX40" i="4"/>
  <c r="CH44" i="4"/>
  <c r="CG44" i="4"/>
  <c r="BM14" i="4"/>
  <c r="BN14" i="4"/>
  <c r="CG81" i="4"/>
  <c r="CH81" i="4"/>
  <c r="BM92" i="4"/>
  <c r="BN92" i="4"/>
  <c r="BM84" i="4"/>
  <c r="BN84" i="4"/>
  <c r="BN75" i="4"/>
  <c r="BM75" i="4"/>
  <c r="BN67" i="4"/>
  <c r="BM67" i="4"/>
  <c r="BM59" i="4"/>
  <c r="BN59" i="4"/>
  <c r="BN51" i="4"/>
  <c r="BM51" i="4"/>
  <c r="BM43" i="4"/>
  <c r="BN43" i="4"/>
  <c r="BM35" i="4"/>
  <c r="BN35" i="4"/>
  <c r="BN27" i="4"/>
  <c r="BM27" i="4"/>
  <c r="BN19" i="4"/>
  <c r="BM19" i="4"/>
  <c r="CH30" i="4"/>
  <c r="CG30" i="4"/>
  <c r="BX53" i="4"/>
  <c r="BW53" i="4"/>
  <c r="O46" i="4"/>
  <c r="P46" i="4"/>
  <c r="C50" i="6"/>
  <c r="O57" i="4"/>
  <c r="P57" i="4"/>
  <c r="CH41" i="4"/>
  <c r="CG41" i="4"/>
  <c r="BW65" i="4"/>
  <c r="BX65" i="4"/>
  <c r="BX37" i="4"/>
  <c r="BW37" i="4"/>
  <c r="BW80" i="4"/>
  <c r="BX80" i="4"/>
  <c r="O93" i="4"/>
  <c r="P93" i="4"/>
  <c r="CG90" i="4"/>
  <c r="CH90" i="4"/>
  <c r="BX86" i="4"/>
  <c r="BW86" i="4"/>
  <c r="BM9" i="4"/>
  <c r="BN9" i="4"/>
  <c r="CH25" i="4"/>
  <c r="CG25" i="4"/>
  <c r="BX25" i="4"/>
  <c r="BW25" i="4"/>
  <c r="O33" i="4"/>
  <c r="P33" i="4"/>
  <c r="CG60" i="4"/>
  <c r="CH60" i="4"/>
  <c r="CH32" i="4"/>
  <c r="CG32" i="4"/>
  <c r="CG14" i="4"/>
  <c r="CH14" i="4"/>
  <c r="BN7" i="4"/>
  <c r="BM7" i="4"/>
  <c r="BW30" i="4"/>
  <c r="BX30" i="4"/>
  <c r="BW32" i="4"/>
  <c r="BX32" i="4"/>
  <c r="BN89" i="4"/>
  <c r="BM89" i="4"/>
  <c r="BM72" i="4"/>
  <c r="BN72" i="4"/>
  <c r="BM48" i="4"/>
  <c r="BN48" i="4"/>
  <c r="BM32" i="4"/>
  <c r="BN32" i="4"/>
  <c r="BX42" i="4"/>
  <c r="BW42" i="4"/>
  <c r="BW62" i="4"/>
  <c r="BX62" i="4"/>
  <c r="BN8" i="4"/>
  <c r="BM8" i="4"/>
  <c r="Q21" i="4"/>
  <c r="Q28" i="4"/>
  <c r="Q78" i="4"/>
  <c r="AA7" i="4"/>
  <c r="AA9" i="4"/>
  <c r="AA11" i="4"/>
  <c r="AA13" i="4"/>
  <c r="AA15" i="4"/>
  <c r="AA17" i="4"/>
  <c r="AA19" i="4"/>
  <c r="AA21" i="4"/>
  <c r="AA23" i="4"/>
  <c r="AA25" i="4"/>
  <c r="AA27" i="4"/>
  <c r="AA29" i="4"/>
  <c r="AA31" i="4"/>
  <c r="AA33" i="4"/>
  <c r="AA35" i="4"/>
  <c r="AA37" i="4"/>
  <c r="AA39" i="4"/>
  <c r="AA41" i="4"/>
  <c r="AA43" i="4"/>
  <c r="AA45" i="4"/>
  <c r="AA47" i="4"/>
  <c r="AA49" i="4"/>
  <c r="AA51" i="4"/>
  <c r="AA53" i="4"/>
  <c r="AA55" i="4"/>
  <c r="AA57" i="4"/>
  <c r="AA59" i="4"/>
  <c r="AA61" i="4"/>
  <c r="AA63" i="4"/>
  <c r="AA65" i="4"/>
  <c r="AA67" i="4"/>
  <c r="AA69" i="4"/>
  <c r="AA71" i="4"/>
  <c r="AA73" i="4"/>
  <c r="AA75" i="4"/>
  <c r="AA77" i="4"/>
  <c r="AA79" i="4"/>
  <c r="AA82" i="4"/>
  <c r="AA84" i="4"/>
  <c r="AA86" i="4"/>
  <c r="AA88" i="4"/>
  <c r="AA90" i="4"/>
  <c r="AA92" i="4"/>
  <c r="Q81" i="4"/>
  <c r="AA81" i="4"/>
  <c r="AK81" i="4"/>
  <c r="AU81" i="4"/>
  <c r="Q17" i="4"/>
  <c r="Q22" i="4"/>
  <c r="Q37" i="4"/>
  <c r="AA8" i="4"/>
  <c r="AA10" i="4"/>
  <c r="AA12" i="4"/>
  <c r="AA14" i="4"/>
  <c r="AA16" i="4"/>
  <c r="AA18" i="4"/>
  <c r="AA20" i="4"/>
  <c r="AA22" i="4"/>
  <c r="AA24" i="4"/>
  <c r="AA26" i="4"/>
  <c r="AA28" i="4"/>
  <c r="AA30" i="4"/>
  <c r="AA32" i="4"/>
  <c r="AA34" i="4"/>
  <c r="AA36" i="4"/>
  <c r="AA38" i="4"/>
  <c r="AA40" i="4"/>
  <c r="AA42" i="4"/>
  <c r="AA44" i="4"/>
  <c r="AA46" i="4"/>
  <c r="AA48" i="4"/>
  <c r="AA50" i="4"/>
  <c r="AA52" i="4"/>
  <c r="AA54" i="4"/>
  <c r="AA56" i="4"/>
  <c r="AA58" i="4"/>
  <c r="AA60" i="4"/>
  <c r="AA62" i="4"/>
  <c r="AA64" i="4"/>
  <c r="AA66" i="4"/>
  <c r="AA68" i="4"/>
  <c r="AA70" i="4"/>
  <c r="AA72" i="4"/>
  <c r="AA76" i="4"/>
  <c r="AA78" i="4"/>
  <c r="AA80" i="4"/>
  <c r="AA83" i="4"/>
  <c r="AA85" i="4"/>
  <c r="AA87" i="4"/>
  <c r="AA89" i="4"/>
  <c r="AA91" i="4"/>
  <c r="AA93" i="4"/>
  <c r="Q67" i="4"/>
  <c r="AK22" i="4"/>
  <c r="AK61" i="4"/>
  <c r="Q38" i="4"/>
  <c r="Q43" i="4"/>
  <c r="AK9" i="4"/>
  <c r="AU35" i="4"/>
  <c r="Q80" i="4"/>
  <c r="Q24" i="4"/>
  <c r="AU70" i="4"/>
  <c r="Q41" i="4"/>
  <c r="AK89" i="4"/>
  <c r="AK42" i="4"/>
  <c r="AU26" i="4"/>
  <c r="AU77" i="4"/>
  <c r="AU69" i="4"/>
  <c r="AU39" i="4"/>
  <c r="AU72" i="4"/>
  <c r="AU71" i="4"/>
  <c r="AK35" i="4"/>
  <c r="AK60" i="4"/>
  <c r="AU62" i="4"/>
  <c r="Q40" i="4"/>
  <c r="AU17" i="4"/>
  <c r="AU24" i="4"/>
  <c r="AK69" i="4"/>
  <c r="Q66" i="4"/>
  <c r="AK45" i="4"/>
  <c r="AK39" i="4"/>
  <c r="AK37" i="4"/>
  <c r="AU68" i="4"/>
  <c r="AK25" i="4"/>
  <c r="AK63" i="4"/>
  <c r="AK85" i="4"/>
  <c r="AU53" i="4"/>
  <c r="AU34" i="4"/>
  <c r="Q35" i="4"/>
  <c r="AK86" i="4"/>
  <c r="AK14" i="4"/>
  <c r="Q85" i="4"/>
  <c r="AK56" i="4"/>
  <c r="Q19" i="4"/>
  <c r="Q91" i="4"/>
  <c r="AU49" i="4"/>
  <c r="AK19" i="4"/>
  <c r="AU20" i="4"/>
  <c r="AK66" i="4"/>
  <c r="AK8" i="4"/>
  <c r="Q82" i="4"/>
  <c r="AK36" i="4"/>
  <c r="AK51" i="4"/>
  <c r="AK80" i="4"/>
  <c r="AU84" i="4"/>
  <c r="AU51" i="4"/>
  <c r="AU64" i="4"/>
  <c r="AU91" i="4"/>
  <c r="AK79" i="4"/>
  <c r="Q16" i="4"/>
  <c r="Q27" i="4"/>
  <c r="AU52" i="4"/>
  <c r="AU92" i="4"/>
  <c r="AK58" i="4"/>
  <c r="Q53" i="4"/>
  <c r="AK57" i="4"/>
  <c r="AU23" i="4"/>
  <c r="Q44" i="4"/>
  <c r="AU36" i="4"/>
  <c r="AK50" i="4"/>
  <c r="Q29" i="4"/>
  <c r="AK47" i="4"/>
  <c r="AU57" i="4"/>
  <c r="Q39" i="4"/>
  <c r="AU58" i="4"/>
  <c r="AU31" i="4"/>
  <c r="AK24" i="4"/>
  <c r="Q11" i="4"/>
  <c r="AK20" i="4"/>
  <c r="Q60" i="4"/>
  <c r="AK46" i="4"/>
  <c r="AU90" i="4"/>
  <c r="Q33" i="4"/>
  <c r="AU73" i="4"/>
  <c r="AK21" i="4"/>
  <c r="AU45" i="4"/>
  <c r="AU67" i="4"/>
  <c r="AK83" i="4"/>
  <c r="AU16" i="4"/>
  <c r="AU83" i="4"/>
  <c r="AU87" i="4"/>
  <c r="AK27" i="4"/>
  <c r="AK92" i="4"/>
  <c r="AU59" i="4"/>
  <c r="Q56" i="4"/>
  <c r="AK54" i="4"/>
  <c r="AU85" i="4"/>
  <c r="AK84" i="4"/>
  <c r="AU27" i="4"/>
  <c r="Q54" i="4"/>
  <c r="Q15" i="4"/>
  <c r="AU11" i="4"/>
  <c r="Q32" i="4"/>
  <c r="AU13" i="4"/>
  <c r="AK71" i="4"/>
  <c r="AU19" i="4"/>
  <c r="Q86" i="4"/>
  <c r="Q93" i="4"/>
  <c r="AU80" i="4"/>
  <c r="Q71" i="4"/>
  <c r="AK77" i="4"/>
  <c r="Q49" i="4"/>
  <c r="AU47" i="4"/>
  <c r="AU22" i="4"/>
  <c r="AK73" i="4"/>
  <c r="AK34" i="4"/>
  <c r="AK53" i="4"/>
  <c r="Q6" i="4"/>
  <c r="AK52" i="4"/>
  <c r="AU42" i="4"/>
  <c r="Q36" i="4"/>
  <c r="AU25" i="4"/>
  <c r="AK91" i="4"/>
  <c r="Q92" i="4"/>
  <c r="Q68" i="4"/>
  <c r="Q55" i="4"/>
  <c r="AK31" i="4"/>
  <c r="AK49" i="4"/>
  <c r="AU44" i="4"/>
  <c r="AU66" i="4"/>
  <c r="AK38" i="4"/>
  <c r="Q58" i="4"/>
  <c r="AU76" i="4"/>
  <c r="AU40" i="4"/>
  <c r="Q42" i="4"/>
  <c r="Q14" i="4"/>
  <c r="Q61" i="4"/>
  <c r="AK62" i="4"/>
  <c r="Q10" i="4"/>
  <c r="AK15" i="4"/>
  <c r="AK32" i="4"/>
  <c r="Q62" i="4"/>
  <c r="AU86" i="4"/>
  <c r="AU32" i="4"/>
  <c r="AK64" i="4"/>
  <c r="AK78" i="4"/>
  <c r="AU48" i="4"/>
  <c r="AK75" i="4"/>
  <c r="Q25" i="4"/>
  <c r="AU88" i="4"/>
  <c r="AK59" i="4"/>
  <c r="AK11" i="4"/>
  <c r="Q70" i="4"/>
  <c r="Q59" i="4"/>
  <c r="Q65" i="4"/>
  <c r="AK29" i="4"/>
  <c r="AK72" i="4"/>
  <c r="AK65" i="4"/>
  <c r="Q30" i="4"/>
  <c r="AU79" i="4"/>
  <c r="Q77" i="4"/>
  <c r="AK70" i="4"/>
  <c r="AK12" i="4"/>
  <c r="AU60" i="4"/>
  <c r="Q18" i="4"/>
  <c r="AU8" i="4"/>
  <c r="Q69" i="4"/>
  <c r="AU12" i="4"/>
  <c r="AU7" i="4"/>
  <c r="Q13" i="4"/>
  <c r="Q87" i="4"/>
  <c r="AU93" i="4"/>
  <c r="AU33" i="4"/>
  <c r="Q79" i="4"/>
  <c r="Q50" i="4"/>
  <c r="AU75" i="4"/>
  <c r="Q73" i="4"/>
  <c r="Q88" i="4"/>
  <c r="AK44" i="4"/>
  <c r="Q46" i="4"/>
  <c r="AK30" i="4"/>
  <c r="Q48" i="4"/>
  <c r="Q89" i="4"/>
  <c r="AK48" i="4"/>
  <c r="AU38" i="4"/>
  <c r="AK17" i="4"/>
  <c r="Q47" i="4"/>
  <c r="Q72" i="4"/>
  <c r="AU18" i="4"/>
  <c r="Q12" i="4"/>
  <c r="Q45" i="4"/>
  <c r="Q52" i="4"/>
  <c r="AK67" i="4"/>
  <c r="Q64" i="4"/>
  <c r="AK43" i="4"/>
  <c r="Q74" i="4"/>
  <c r="AU37" i="4"/>
  <c r="Q7" i="4"/>
  <c r="AK41" i="4"/>
  <c r="AK93" i="4"/>
  <c r="AU54" i="4"/>
  <c r="AK7" i="4"/>
  <c r="AU10" i="4"/>
  <c r="AU46" i="4"/>
  <c r="Q26" i="4"/>
  <c r="AK68" i="4"/>
  <c r="AU41" i="4"/>
  <c r="Q84" i="4"/>
  <c r="Q63" i="4"/>
  <c r="AU28" i="4"/>
  <c r="AK76" i="4"/>
  <c r="Q20" i="4"/>
  <c r="Q51" i="4"/>
  <c r="AU14" i="4"/>
  <c r="AK26" i="4"/>
  <c r="AK90" i="4"/>
  <c r="Q57" i="4"/>
  <c r="AU9" i="4"/>
  <c r="Q23" i="4"/>
  <c r="AU43" i="4"/>
  <c r="AK28" i="4"/>
  <c r="AK13" i="4"/>
  <c r="AK88" i="4"/>
  <c r="AU50" i="4"/>
  <c r="AU78" i="4"/>
  <c r="AK10" i="4"/>
  <c r="AU56" i="4"/>
  <c r="AK40" i="4"/>
  <c r="AK82" i="4"/>
  <c r="Q75" i="4"/>
  <c r="Q90" i="4"/>
  <c r="AK55" i="4"/>
  <c r="AK18" i="4"/>
  <c r="AU21" i="4"/>
  <c r="Q8" i="4"/>
  <c r="AU15" i="4"/>
  <c r="Q76" i="4"/>
  <c r="AK87" i="4"/>
  <c r="Q9" i="4"/>
  <c r="AU82" i="4"/>
  <c r="AK23" i="4"/>
  <c r="AK33" i="4"/>
  <c r="AK16" i="4"/>
  <c r="AU55" i="4"/>
  <c r="AU29" i="4"/>
  <c r="AU89" i="4"/>
  <c r="Q34" i="4"/>
  <c r="AU63" i="4"/>
  <c r="Q31" i="4"/>
  <c r="AU61" i="4"/>
  <c r="AU65" i="4"/>
  <c r="Q83" i="4"/>
  <c r="AU30" i="4"/>
  <c r="BN86" i="4"/>
  <c r="BM86" i="4"/>
  <c r="BN61" i="4"/>
  <c r="BM61" i="4"/>
  <c r="BM45" i="4"/>
  <c r="BN45" i="4"/>
  <c r="BN37" i="4"/>
  <c r="BM37" i="4"/>
  <c r="BN21" i="4"/>
  <c r="BM21" i="4"/>
  <c r="P88" i="4"/>
  <c r="O88" i="4"/>
  <c r="O23" i="4"/>
  <c r="P23" i="4"/>
  <c r="CH38" i="4"/>
  <c r="CG38" i="4"/>
  <c r="CG23" i="4"/>
  <c r="CH23" i="4"/>
  <c r="CG50" i="4"/>
  <c r="CH50" i="4"/>
  <c r="C35" i="6"/>
  <c r="O55" i="4"/>
  <c r="P55" i="4"/>
  <c r="BW50" i="4"/>
  <c r="BX50" i="4"/>
  <c r="BX48" i="4"/>
  <c r="BW48" i="4"/>
  <c r="BM11" i="4"/>
  <c r="BN11" i="4"/>
  <c r="P28" i="4"/>
  <c r="O28" i="4"/>
  <c r="C36" i="6"/>
  <c r="P72" i="4"/>
  <c r="O72" i="4"/>
  <c r="P67" i="4"/>
  <c r="O67" i="4"/>
  <c r="BW20" i="4"/>
  <c r="BX20" i="4"/>
  <c r="CH57" i="4"/>
  <c r="CG57" i="4"/>
  <c r="CH34" i="4"/>
  <c r="CG34" i="4"/>
  <c r="BN93" i="4"/>
  <c r="BM93" i="4"/>
  <c r="BN85" i="4"/>
  <c r="BM85" i="4"/>
  <c r="BM76" i="4"/>
  <c r="BN76" i="4"/>
  <c r="BN68" i="4"/>
  <c r="BM68" i="4"/>
  <c r="BN60" i="4"/>
  <c r="BM60" i="4"/>
  <c r="BM52" i="4"/>
  <c r="BN52" i="4"/>
  <c r="BM44" i="4"/>
  <c r="BN44" i="4"/>
  <c r="BN36" i="4"/>
  <c r="BM36" i="4"/>
  <c r="BM28" i="4"/>
  <c r="BN28" i="4"/>
  <c r="BM20" i="4"/>
  <c r="BN20" i="4"/>
  <c r="BW26" i="4"/>
  <c r="BX26" i="4"/>
  <c r="BW57" i="4"/>
  <c r="BX57" i="4"/>
  <c r="CG80" i="4"/>
  <c r="CH80" i="4"/>
  <c r="BW49" i="4"/>
  <c r="BX49" i="4"/>
  <c r="BN12" i="4"/>
  <c r="BM12" i="4"/>
  <c r="P37" i="4"/>
  <c r="O37" i="4"/>
  <c r="BW81" i="4"/>
  <c r="BX81" i="4"/>
  <c r="BN90" i="4"/>
  <c r="BM90" i="4"/>
  <c r="BM82" i="4"/>
  <c r="BN82" i="4"/>
  <c r="BM73" i="4"/>
  <c r="BN73" i="4"/>
  <c r="BN65" i="4"/>
  <c r="BM65" i="4"/>
  <c r="BN57" i="4"/>
  <c r="BM57" i="4"/>
  <c r="BN49" i="4"/>
  <c r="BM49" i="4"/>
  <c r="BN41" i="4"/>
  <c r="BM41" i="4"/>
  <c r="BM33" i="4"/>
  <c r="BN33" i="4"/>
  <c r="BM25" i="4"/>
  <c r="BN25" i="4"/>
  <c r="C27" i="6"/>
  <c r="BW46" i="4"/>
  <c r="BX46" i="4"/>
  <c r="CH54" i="4"/>
  <c r="CG54" i="4"/>
  <c r="P39" i="4"/>
  <c r="O39" i="4"/>
  <c r="C48" i="6"/>
  <c r="BW91" i="4"/>
  <c r="BX91" i="4"/>
  <c r="BW12" i="4"/>
  <c r="BX12" i="4"/>
  <c r="O12" i="4"/>
  <c r="P12" i="4"/>
  <c r="O43" i="4"/>
  <c r="P43" i="4"/>
  <c r="BX64" i="4"/>
  <c r="BW64" i="4"/>
  <c r="P79" i="4"/>
  <c r="O79" i="4"/>
  <c r="BN91" i="4"/>
  <c r="BM91" i="4"/>
  <c r="BN83" i="4"/>
  <c r="BM83" i="4"/>
  <c r="BN66" i="4"/>
  <c r="BM66" i="4"/>
  <c r="BM58" i="4"/>
  <c r="BN58" i="4"/>
  <c r="BN50" i="4"/>
  <c r="BM50" i="4"/>
  <c r="BM42" i="4"/>
  <c r="BN42" i="4"/>
  <c r="BN34" i="4"/>
  <c r="BM34" i="4"/>
  <c r="BM26" i="4"/>
  <c r="BN26" i="4"/>
  <c r="BN18" i="4"/>
  <c r="BM18" i="4"/>
  <c r="P56" i="4"/>
  <c r="O56" i="4"/>
  <c r="P84" i="4"/>
  <c r="C53" i="6"/>
  <c r="O84" i="4"/>
  <c r="P40" i="4"/>
  <c r="O40" i="4"/>
  <c r="CH37" i="4"/>
  <c r="CG37" i="4"/>
  <c r="BM10" i="4"/>
  <c r="BN10" i="4"/>
  <c r="P22" i="4"/>
  <c r="O22" i="4"/>
  <c r="BN81" i="4"/>
  <c r="BM81" i="4"/>
  <c r="BM88" i="4"/>
  <c r="BN88" i="4"/>
  <c r="BM79" i="4"/>
  <c r="BN79" i="4"/>
  <c r="BN71" i="4"/>
  <c r="BM71" i="4"/>
  <c r="BM63" i="4"/>
  <c r="BN63" i="4"/>
  <c r="BM55" i="4"/>
  <c r="BN55" i="4"/>
  <c r="BM47" i="4"/>
  <c r="BN47" i="4"/>
  <c r="BN39" i="4"/>
  <c r="BM39" i="4"/>
  <c r="BN31" i="4"/>
  <c r="BM31" i="4"/>
  <c r="BN23" i="4"/>
  <c r="BM23" i="4"/>
  <c r="BW73" i="4"/>
  <c r="BX73" i="4"/>
  <c r="CG66" i="4"/>
  <c r="CH66" i="4"/>
  <c r="BW28" i="4"/>
  <c r="BX28" i="4"/>
  <c r="O6" i="4"/>
  <c r="P6" i="4"/>
  <c r="C44" i="6"/>
  <c r="C26" i="6"/>
  <c r="P52" i="4"/>
  <c r="O52" i="4"/>
  <c r="C49" i="6"/>
  <c r="BX38" i="4"/>
  <c r="BW38" i="4"/>
  <c r="CG19" i="4"/>
  <c r="CH19" i="4"/>
  <c r="L46" i="6"/>
  <c r="K46" i="6"/>
  <c r="BE6" i="4" l="1"/>
  <c r="AA6" i="4" s="1"/>
  <c r="C60" i="6" s="1"/>
  <c r="BE74" i="4"/>
  <c r="F193" i="3"/>
  <c r="BO6" i="4"/>
  <c r="AK6" i="4" s="1"/>
  <c r="AT6" i="4" s="1"/>
  <c r="BO74" i="4"/>
  <c r="BY6" i="4"/>
  <c r="CH6" i="4" s="1"/>
  <c r="BY74" i="4"/>
  <c r="AV94" i="4"/>
  <c r="AL94" i="4"/>
  <c r="Q27" i="6"/>
  <c r="G193" i="3"/>
  <c r="BX6" i="4"/>
  <c r="BO94" i="4"/>
  <c r="BX94" i="4" s="1"/>
  <c r="BW6" i="4"/>
  <c r="E77" i="6"/>
  <c r="E79" i="6"/>
  <c r="O79" i="6" s="1"/>
  <c r="E89" i="6"/>
  <c r="E86" i="6"/>
  <c r="E78" i="6"/>
  <c r="O78" i="6" s="1"/>
  <c r="E76" i="6"/>
  <c r="O76" i="6" s="1"/>
  <c r="BN6" i="4"/>
  <c r="H193" i="3"/>
  <c r="AM94" i="4"/>
  <c r="AC94" i="4"/>
  <c r="H16" i="6"/>
  <c r="U8" i="6"/>
  <c r="H17" i="6"/>
  <c r="H18" i="6" s="1"/>
  <c r="H19" i="6" s="1"/>
  <c r="O45" i="6"/>
  <c r="AW94" i="4"/>
  <c r="H69" i="6"/>
  <c r="R33" i="6"/>
  <c r="AZ94" i="4"/>
  <c r="H68" i="6"/>
  <c r="R49" i="6"/>
  <c r="R30" i="6"/>
  <c r="R46" i="6"/>
  <c r="R44" i="6"/>
  <c r="R32" i="6"/>
  <c r="R47" i="6"/>
  <c r="AP94" i="4"/>
  <c r="H66" i="6"/>
  <c r="H67" i="6"/>
  <c r="R36" i="6"/>
  <c r="R53" i="6"/>
  <c r="H61" i="6"/>
  <c r="H65" i="6"/>
  <c r="V94" i="4"/>
  <c r="R45" i="6"/>
  <c r="R48" i="6"/>
  <c r="R35" i="6"/>
  <c r="R27" i="6"/>
  <c r="H12" i="7"/>
  <c r="I13" i="6"/>
  <c r="R31" i="6"/>
  <c r="R28" i="6"/>
  <c r="R34" i="6"/>
  <c r="H60" i="6"/>
  <c r="AF94" i="4"/>
  <c r="R51" i="6"/>
  <c r="Q29" i="6"/>
  <c r="G65" i="6"/>
  <c r="Q32" i="6"/>
  <c r="Q30" i="6"/>
  <c r="K51" i="6"/>
  <c r="Q45" i="6"/>
  <c r="AO94" i="4"/>
  <c r="G67" i="6"/>
  <c r="Q53" i="6"/>
  <c r="Q36" i="6"/>
  <c r="Q52" i="6"/>
  <c r="Q37" i="6"/>
  <c r="G68" i="6"/>
  <c r="AY94" i="4"/>
  <c r="G13" i="7"/>
  <c r="G14" i="7"/>
  <c r="G16" i="7" s="1"/>
  <c r="G61" i="6"/>
  <c r="G64" i="6"/>
  <c r="U94" i="4"/>
  <c r="G60" i="6"/>
  <c r="AE94" i="4"/>
  <c r="Q33" i="6"/>
  <c r="Q47" i="6"/>
  <c r="Q49" i="6"/>
  <c r="G66" i="6"/>
  <c r="G69" i="6"/>
  <c r="Q46" i="6"/>
  <c r="Q35" i="6"/>
  <c r="Q28" i="6"/>
  <c r="P31" i="6"/>
  <c r="P27" i="6"/>
  <c r="P46" i="6"/>
  <c r="P26" i="6"/>
  <c r="P45" i="6"/>
  <c r="P30" i="6"/>
  <c r="F69" i="6"/>
  <c r="F68" i="6"/>
  <c r="F64" i="6"/>
  <c r="F12" i="7"/>
  <c r="I11" i="6"/>
  <c r="F66" i="6"/>
  <c r="P51" i="6"/>
  <c r="P32" i="6"/>
  <c r="P48" i="6"/>
  <c r="F67" i="6"/>
  <c r="AX94" i="4"/>
  <c r="T94" i="4"/>
  <c r="AN94" i="4"/>
  <c r="P52" i="6"/>
  <c r="P36" i="6"/>
  <c r="P29" i="6"/>
  <c r="P37" i="6"/>
  <c r="P53" i="6"/>
  <c r="F65" i="6"/>
  <c r="F61" i="6"/>
  <c r="AD94" i="4"/>
  <c r="F60" i="6"/>
  <c r="P35" i="6"/>
  <c r="P44" i="6"/>
  <c r="P28" i="6"/>
  <c r="P50" i="6"/>
  <c r="P33" i="6"/>
  <c r="P49" i="6"/>
  <c r="P47" i="6"/>
  <c r="O29" i="6"/>
  <c r="O26" i="6"/>
  <c r="O48" i="6"/>
  <c r="S94" i="4"/>
  <c r="O36" i="6"/>
  <c r="O52" i="6"/>
  <c r="O33" i="6"/>
  <c r="O32" i="6"/>
  <c r="E87" i="6"/>
  <c r="O87" i="6" s="1"/>
  <c r="O50" i="6"/>
  <c r="L33" i="6"/>
  <c r="K33" i="6"/>
  <c r="O44" i="6"/>
  <c r="D10" i="6"/>
  <c r="K10" i="6"/>
  <c r="R10" i="6" s="1"/>
  <c r="O77" i="6"/>
  <c r="E61" i="6"/>
  <c r="E10" i="6"/>
  <c r="L10" i="6"/>
  <c r="F10" i="6"/>
  <c r="M10" i="6"/>
  <c r="E13" i="7"/>
  <c r="E14" i="7" s="1"/>
  <c r="E15" i="7" s="1"/>
  <c r="G10" i="6" s="1"/>
  <c r="T10" i="6" s="1"/>
  <c r="O27" i="6"/>
  <c r="O53" i="6"/>
  <c r="O31" i="6"/>
  <c r="O49" i="6"/>
  <c r="O37" i="6"/>
  <c r="O47" i="6"/>
  <c r="O28" i="6"/>
  <c r="O51" i="6"/>
  <c r="O35" i="6"/>
  <c r="O34" i="6"/>
  <c r="O46" i="6"/>
  <c r="N52" i="6"/>
  <c r="N50" i="6"/>
  <c r="N26" i="6"/>
  <c r="N36" i="6"/>
  <c r="N49" i="6"/>
  <c r="R94" i="4"/>
  <c r="N37" i="6"/>
  <c r="N44" i="6"/>
  <c r="N28" i="6"/>
  <c r="M9" i="6"/>
  <c r="F9" i="6"/>
  <c r="N51" i="6"/>
  <c r="N35" i="6"/>
  <c r="K52" i="6"/>
  <c r="N53" i="6"/>
  <c r="AB94" i="4"/>
  <c r="D60" i="6"/>
  <c r="N34" i="6"/>
  <c r="N47" i="6"/>
  <c r="N46" i="6"/>
  <c r="N33" i="6"/>
  <c r="N27" i="6"/>
  <c r="N31" i="6"/>
  <c r="N32" i="6"/>
  <c r="N48" i="6"/>
  <c r="L9" i="6"/>
  <c r="E9" i="6"/>
  <c r="N30" i="6"/>
  <c r="N45" i="6"/>
  <c r="D13" i="7"/>
  <c r="D14" i="7" s="1"/>
  <c r="N29" i="6"/>
  <c r="M31" i="6"/>
  <c r="M29" i="6"/>
  <c r="M47" i="6"/>
  <c r="M33" i="6"/>
  <c r="O94" i="4"/>
  <c r="P94" i="4"/>
  <c r="M46" i="6"/>
  <c r="M52" i="6"/>
  <c r="L52" i="6"/>
  <c r="M51" i="6"/>
  <c r="K27" i="6"/>
  <c r="L27" i="6"/>
  <c r="M27" i="6"/>
  <c r="BD65" i="4"/>
  <c r="BC65" i="4"/>
  <c r="AS18" i="4"/>
  <c r="AT18" i="4"/>
  <c r="Z51" i="4"/>
  <c r="Y51" i="4"/>
  <c r="AT7" i="4"/>
  <c r="AS7" i="4"/>
  <c r="Z48" i="4"/>
  <c r="Y48" i="4"/>
  <c r="AS70" i="4"/>
  <c r="AT70" i="4"/>
  <c r="BC88" i="4"/>
  <c r="BD88" i="4"/>
  <c r="AT38" i="4"/>
  <c r="AS38" i="4"/>
  <c r="Y86" i="4"/>
  <c r="Z86" i="4"/>
  <c r="BD67" i="4"/>
  <c r="BC67" i="4"/>
  <c r="BD23" i="4"/>
  <c r="BC23" i="4"/>
  <c r="BD84" i="4"/>
  <c r="BC84" i="4"/>
  <c r="AS63" i="4"/>
  <c r="AT63" i="4"/>
  <c r="AT60" i="4"/>
  <c r="AS60" i="4"/>
  <c r="Y24" i="4"/>
  <c r="Z24" i="4"/>
  <c r="Z67" i="4"/>
  <c r="Y67" i="4"/>
  <c r="AI87" i="4"/>
  <c r="AJ87" i="4"/>
  <c r="AI70" i="4"/>
  <c r="AJ70" i="4"/>
  <c r="AI54" i="4"/>
  <c r="AJ54" i="4"/>
  <c r="AJ46" i="4"/>
  <c r="AI46" i="4"/>
  <c r="AI38" i="4"/>
  <c r="AJ38" i="4"/>
  <c r="AI30" i="4"/>
  <c r="AJ30" i="4"/>
  <c r="AI22" i="4"/>
  <c r="AJ22" i="4"/>
  <c r="AI14" i="4"/>
  <c r="AJ14" i="4"/>
  <c r="BC81" i="4"/>
  <c r="BD81" i="4"/>
  <c r="AJ92" i="4"/>
  <c r="AI92" i="4"/>
  <c r="AJ75" i="4"/>
  <c r="AI75" i="4"/>
  <c r="AJ67" i="4"/>
  <c r="AI67" i="4"/>
  <c r="AI59" i="4"/>
  <c r="AJ59" i="4"/>
  <c r="AI51" i="4"/>
  <c r="C65" i="6"/>
  <c r="AJ51" i="4"/>
  <c r="AI43" i="4"/>
  <c r="AJ43" i="4"/>
  <c r="AI35" i="4"/>
  <c r="AJ35" i="4"/>
  <c r="AJ27" i="4"/>
  <c r="AI27" i="4"/>
  <c r="AI19" i="4"/>
  <c r="AJ19" i="4"/>
  <c r="AJ11" i="4"/>
  <c r="AI11" i="4"/>
  <c r="Y28" i="4"/>
  <c r="Z28" i="4"/>
  <c r="L50" i="6"/>
  <c r="K50" i="6"/>
  <c r="M50" i="6"/>
  <c r="L28" i="6"/>
  <c r="M28" i="6"/>
  <c r="K28" i="6"/>
  <c r="M37" i="6"/>
  <c r="L37" i="6"/>
  <c r="K37" i="6"/>
  <c r="Z34" i="4"/>
  <c r="Y34" i="4"/>
  <c r="Y76" i="4"/>
  <c r="Z76" i="4"/>
  <c r="BD78" i="4"/>
  <c r="BC78" i="4"/>
  <c r="Z57" i="4"/>
  <c r="Y57" i="4"/>
  <c r="AT68" i="4"/>
  <c r="AS68" i="4"/>
  <c r="Y64" i="4"/>
  <c r="Z64" i="4"/>
  <c r="AS17" i="4"/>
  <c r="AT17" i="4"/>
  <c r="Y79" i="4"/>
  <c r="Z79" i="4"/>
  <c r="BC8" i="4"/>
  <c r="BD8" i="4"/>
  <c r="Y59" i="4"/>
  <c r="Z59" i="4"/>
  <c r="Y62" i="4"/>
  <c r="Z62" i="4"/>
  <c r="BD40" i="4"/>
  <c r="BC40" i="4"/>
  <c r="AT91" i="4"/>
  <c r="AS91" i="4"/>
  <c r="AT73" i="4"/>
  <c r="AS73" i="4"/>
  <c r="AS77" i="4"/>
  <c r="AT77" i="4"/>
  <c r="BD27" i="4"/>
  <c r="BC27" i="4"/>
  <c r="BD87" i="4"/>
  <c r="BC87" i="4"/>
  <c r="AS20" i="4"/>
  <c r="AT20" i="4"/>
  <c r="BC58" i="4"/>
  <c r="BD58" i="4"/>
  <c r="AS79" i="4"/>
  <c r="AT79" i="4"/>
  <c r="AS19" i="4"/>
  <c r="AT19" i="4"/>
  <c r="AS56" i="4"/>
  <c r="AT56" i="4"/>
  <c r="AS39" i="4"/>
  <c r="AT39" i="4"/>
  <c r="BD39" i="4"/>
  <c r="BC39" i="4"/>
  <c r="AS42" i="4"/>
  <c r="AT42" i="4"/>
  <c r="Y43" i="4"/>
  <c r="Z43" i="4"/>
  <c r="AI78" i="4"/>
  <c r="AJ78" i="4"/>
  <c r="AI84" i="4"/>
  <c r="AJ84" i="4"/>
  <c r="C69" i="6"/>
  <c r="L48" i="6"/>
  <c r="M48" i="6"/>
  <c r="K48" i="6"/>
  <c r="BC61" i="4"/>
  <c r="BD61" i="4"/>
  <c r="AT33" i="4"/>
  <c r="AS33" i="4"/>
  <c r="BD15" i="4"/>
  <c r="BC15" i="4"/>
  <c r="AS40" i="4"/>
  <c r="AT40" i="4"/>
  <c r="BC43" i="4"/>
  <c r="BD43" i="4"/>
  <c r="Y20" i="4"/>
  <c r="Z20" i="4"/>
  <c r="Y26" i="4"/>
  <c r="Z26" i="4"/>
  <c r="BC37" i="4"/>
  <c r="BD37" i="4"/>
  <c r="BC18" i="4"/>
  <c r="BD18" i="4"/>
  <c r="AT30" i="4"/>
  <c r="AS30" i="4"/>
  <c r="BD33" i="4"/>
  <c r="BC33" i="4"/>
  <c r="Y18" i="4"/>
  <c r="Z18" i="4"/>
  <c r="AS72" i="4"/>
  <c r="AT72" i="4"/>
  <c r="Y25" i="4"/>
  <c r="Z25" i="4"/>
  <c r="AS32" i="4"/>
  <c r="AT32" i="4"/>
  <c r="Z55" i="4"/>
  <c r="Y55" i="4"/>
  <c r="Y6" i="4"/>
  <c r="Z6" i="4"/>
  <c r="Q94" i="4"/>
  <c r="Y71" i="4"/>
  <c r="Z71" i="4"/>
  <c r="BD11" i="4"/>
  <c r="BC11" i="4"/>
  <c r="BD59" i="4"/>
  <c r="BC59" i="4"/>
  <c r="BC45" i="4"/>
  <c r="BD45" i="4"/>
  <c r="Z11" i="4"/>
  <c r="Y11" i="4"/>
  <c r="AS50" i="4"/>
  <c r="AT50" i="4"/>
  <c r="BD52" i="4"/>
  <c r="BC52" i="4"/>
  <c r="AT80" i="4"/>
  <c r="AS80" i="4"/>
  <c r="BC49" i="4"/>
  <c r="BD49" i="4"/>
  <c r="BC34" i="4"/>
  <c r="BD34" i="4"/>
  <c r="AS45" i="4"/>
  <c r="AT45" i="4"/>
  <c r="AT35" i="4"/>
  <c r="AS35" i="4"/>
  <c r="AS89" i="4"/>
  <c r="AT89" i="4"/>
  <c r="Y38" i="4"/>
  <c r="Z38" i="4"/>
  <c r="AI85" i="4"/>
  <c r="AJ85" i="4"/>
  <c r="AI68" i="4"/>
  <c r="AJ68" i="4"/>
  <c r="AI52" i="4"/>
  <c r="AJ52" i="4"/>
  <c r="AJ36" i="4"/>
  <c r="AI36" i="4"/>
  <c r="AI20" i="4"/>
  <c r="C62" i="6"/>
  <c r="AJ20" i="4"/>
  <c r="Z37" i="4"/>
  <c r="Y37" i="4"/>
  <c r="AJ90" i="4"/>
  <c r="AI90" i="4"/>
  <c r="AI73" i="4"/>
  <c r="AJ73" i="4"/>
  <c r="AI57" i="4"/>
  <c r="AJ57" i="4"/>
  <c r="C66" i="6"/>
  <c r="AI41" i="4"/>
  <c r="AJ41" i="4"/>
  <c r="C63" i="6"/>
  <c r="AI25" i="4"/>
  <c r="AJ25" i="4"/>
  <c r="AI9" i="4"/>
  <c r="AJ9" i="4"/>
  <c r="C61" i="6"/>
  <c r="L26" i="6"/>
  <c r="M26" i="6"/>
  <c r="K26" i="6"/>
  <c r="AT93" i="4"/>
  <c r="AS93" i="4"/>
  <c r="Z74" i="4"/>
  <c r="Y74" i="4"/>
  <c r="Z52" i="4"/>
  <c r="Y52" i="4"/>
  <c r="Z72" i="4"/>
  <c r="Y72" i="4"/>
  <c r="AT48" i="4"/>
  <c r="AS48" i="4"/>
  <c r="Z46" i="4"/>
  <c r="Y46" i="4"/>
  <c r="BC75" i="4"/>
  <c r="BD75" i="4"/>
  <c r="BC93" i="4"/>
  <c r="BD93" i="4"/>
  <c r="BC12" i="4"/>
  <c r="BD12" i="4"/>
  <c r="BD60" i="4"/>
  <c r="BC60" i="4"/>
  <c r="BD79" i="4"/>
  <c r="BC79" i="4"/>
  <c r="AS29" i="4"/>
  <c r="AT29" i="4"/>
  <c r="AS11" i="4"/>
  <c r="AT11" i="4"/>
  <c r="AT75" i="4"/>
  <c r="AS75" i="4"/>
  <c r="BC32" i="4"/>
  <c r="BD32" i="4"/>
  <c r="AT15" i="4"/>
  <c r="AS15" i="4"/>
  <c r="Z14" i="4"/>
  <c r="Y14" i="4"/>
  <c r="BD76" i="4"/>
  <c r="BC76" i="4"/>
  <c r="BC44" i="4"/>
  <c r="BD44" i="4"/>
  <c r="Y68" i="4"/>
  <c r="Z68" i="4"/>
  <c r="Y36" i="4"/>
  <c r="Z36" i="4"/>
  <c r="AT53" i="4"/>
  <c r="AS53" i="4"/>
  <c r="BD47" i="4"/>
  <c r="BC47" i="4"/>
  <c r="BC80" i="4"/>
  <c r="BD80" i="4"/>
  <c r="AT71" i="4"/>
  <c r="AS71" i="4"/>
  <c r="Z15" i="4"/>
  <c r="Y15" i="4"/>
  <c r="BD85" i="4"/>
  <c r="BC85" i="4"/>
  <c r="AS92" i="4"/>
  <c r="AT92" i="4"/>
  <c r="BC16" i="4"/>
  <c r="BD16" i="4"/>
  <c r="AT21" i="4"/>
  <c r="AS21" i="4"/>
  <c r="AS46" i="4"/>
  <c r="AT46" i="4"/>
  <c r="AS24" i="4"/>
  <c r="AT24" i="4"/>
  <c r="BC57" i="4"/>
  <c r="BD57" i="4"/>
  <c r="BD36" i="4"/>
  <c r="BC36" i="4"/>
  <c r="Z53" i="4"/>
  <c r="Y53" i="4"/>
  <c r="Z27" i="4"/>
  <c r="Y27" i="4"/>
  <c r="BD64" i="4"/>
  <c r="BC64" i="4"/>
  <c r="AS51" i="4"/>
  <c r="AT51" i="4"/>
  <c r="AS66" i="4"/>
  <c r="AT66" i="4"/>
  <c r="Y91" i="4"/>
  <c r="Z91" i="4"/>
  <c r="AT14" i="4"/>
  <c r="AS14" i="4"/>
  <c r="BC53" i="4"/>
  <c r="BD53" i="4"/>
  <c r="BD68" i="4"/>
  <c r="BC68" i="4"/>
  <c r="Y66" i="4"/>
  <c r="Z66" i="4"/>
  <c r="Z40" i="4"/>
  <c r="Y40" i="4"/>
  <c r="BC71" i="4"/>
  <c r="BD71" i="4"/>
  <c r="BC77" i="4"/>
  <c r="BD77" i="4"/>
  <c r="Y41" i="4"/>
  <c r="Z41" i="4"/>
  <c r="BD35" i="4"/>
  <c r="BC35" i="4"/>
  <c r="AS61" i="4"/>
  <c r="AT61" i="4"/>
  <c r="AJ91" i="4"/>
  <c r="AI91" i="4"/>
  <c r="AJ83" i="4"/>
  <c r="AI83" i="4"/>
  <c r="AJ66" i="4"/>
  <c r="AI66" i="4"/>
  <c r="AI58" i="4"/>
  <c r="AJ58" i="4"/>
  <c r="AI50" i="4"/>
  <c r="AJ50" i="4"/>
  <c r="AJ42" i="4"/>
  <c r="AI42" i="4"/>
  <c r="AJ34" i="4"/>
  <c r="AI34" i="4"/>
  <c r="AI26" i="4"/>
  <c r="AJ26" i="4"/>
  <c r="AI18" i="4"/>
  <c r="AJ18" i="4"/>
  <c r="AI10" i="4"/>
  <c r="AJ10" i="4"/>
  <c r="Z22" i="4"/>
  <c r="Y22" i="4"/>
  <c r="AI81" i="4"/>
  <c r="AJ81" i="4"/>
  <c r="AJ88" i="4"/>
  <c r="AI88" i="4"/>
  <c r="AI79" i="4"/>
  <c r="AJ79" i="4"/>
  <c r="AJ71" i="4"/>
  <c r="AI71" i="4"/>
  <c r="AJ63" i="4"/>
  <c r="AI63" i="4"/>
  <c r="AJ55" i="4"/>
  <c r="AI55" i="4"/>
  <c r="AJ47" i="4"/>
  <c r="AI47" i="4"/>
  <c r="AJ39" i="4"/>
  <c r="AI39" i="4"/>
  <c r="C64" i="6"/>
  <c r="AJ31" i="4"/>
  <c r="AI31" i="4"/>
  <c r="AI23" i="4"/>
  <c r="AJ23" i="4"/>
  <c r="AI15" i="4"/>
  <c r="AJ15" i="4"/>
  <c r="AI7" i="4"/>
  <c r="AJ7" i="4"/>
  <c r="L30" i="6"/>
  <c r="M30" i="6"/>
  <c r="K30" i="6"/>
  <c r="K45" i="6"/>
  <c r="M45" i="6"/>
  <c r="L45" i="6"/>
  <c r="C13" i="7"/>
  <c r="C14" i="7" s="1"/>
  <c r="C15" i="7" s="1"/>
  <c r="G8" i="6" s="1"/>
  <c r="L35" i="6"/>
  <c r="M35" i="6"/>
  <c r="K35" i="6"/>
  <c r="AT16" i="4"/>
  <c r="AS16" i="4"/>
  <c r="BC82" i="4"/>
  <c r="BD82" i="4"/>
  <c r="AS82" i="4"/>
  <c r="AT82" i="4"/>
  <c r="AT28" i="4"/>
  <c r="AS28" i="4"/>
  <c r="Z7" i="4"/>
  <c r="Y7" i="4"/>
  <c r="Z12" i="4"/>
  <c r="Y12" i="4"/>
  <c r="Z88" i="4"/>
  <c r="Y88" i="4"/>
  <c r="Y13" i="4"/>
  <c r="Z13" i="4"/>
  <c r="AS65" i="4"/>
  <c r="AT65" i="4"/>
  <c r="AS78" i="4"/>
  <c r="AT78" i="4"/>
  <c r="AS62" i="4"/>
  <c r="AT62" i="4"/>
  <c r="AS31" i="4"/>
  <c r="AT31" i="4"/>
  <c r="AT52" i="4"/>
  <c r="AS52" i="4"/>
  <c r="Z32" i="4"/>
  <c r="Y32" i="4"/>
  <c r="Y56" i="4"/>
  <c r="Z56" i="4"/>
  <c r="Y33" i="4"/>
  <c r="Z33" i="4"/>
  <c r="Z29" i="4"/>
  <c r="Y29" i="4"/>
  <c r="BC92" i="4"/>
  <c r="BD92" i="4"/>
  <c r="Z82" i="4"/>
  <c r="Y82" i="4"/>
  <c r="Y35" i="4"/>
  <c r="Z35" i="4"/>
  <c r="BD24" i="4"/>
  <c r="BC24" i="4"/>
  <c r="AI62" i="4"/>
  <c r="AJ62" i="4"/>
  <c r="L53" i="6"/>
  <c r="K53" i="6"/>
  <c r="M53" i="6"/>
  <c r="K36" i="6"/>
  <c r="L36" i="6"/>
  <c r="M36" i="6"/>
  <c r="BD89" i="4"/>
  <c r="BC89" i="4"/>
  <c r="AS55" i="4"/>
  <c r="AT55" i="4"/>
  <c r="BD50" i="4"/>
  <c r="BC50" i="4"/>
  <c r="AT90" i="4"/>
  <c r="AS90" i="4"/>
  <c r="Y63" i="4"/>
  <c r="Z63" i="4"/>
  <c r="BC54" i="4"/>
  <c r="BD54" i="4"/>
  <c r="AS67" i="4"/>
  <c r="AT67" i="4"/>
  <c r="BC38" i="4"/>
  <c r="BD38" i="4"/>
  <c r="Z73" i="4"/>
  <c r="Y73" i="4"/>
  <c r="BC7" i="4"/>
  <c r="BD7" i="4"/>
  <c r="Y77" i="4"/>
  <c r="Z77" i="4"/>
  <c r="Y70" i="4"/>
  <c r="Z70" i="4"/>
  <c r="AS64" i="4"/>
  <c r="AT64" i="4"/>
  <c r="Y61" i="4"/>
  <c r="Z61" i="4"/>
  <c r="BD66" i="4"/>
  <c r="BC66" i="4"/>
  <c r="BD25" i="4"/>
  <c r="BC25" i="4"/>
  <c r="BD22" i="4"/>
  <c r="BC22" i="4"/>
  <c r="BD19" i="4"/>
  <c r="BC19" i="4"/>
  <c r="AS84" i="4"/>
  <c r="AT84" i="4"/>
  <c r="BC83" i="4"/>
  <c r="BD83" i="4"/>
  <c r="BC90" i="4"/>
  <c r="BD90" i="4"/>
  <c r="Y39" i="4"/>
  <c r="Z39" i="4"/>
  <c r="AS57" i="4"/>
  <c r="AT57" i="4"/>
  <c r="BD91" i="4"/>
  <c r="BC91" i="4"/>
  <c r="AS8" i="4"/>
  <c r="AT8" i="4"/>
  <c r="Y85" i="4"/>
  <c r="Z85" i="4"/>
  <c r="AT25" i="4"/>
  <c r="AS25" i="4"/>
  <c r="BC17" i="4"/>
  <c r="BD17" i="4"/>
  <c r="BC69" i="4"/>
  <c r="BD69" i="4"/>
  <c r="Y80" i="4"/>
  <c r="Z80" i="4"/>
  <c r="AJ93" i="4"/>
  <c r="AI93" i="4"/>
  <c r="AI76" i="4"/>
  <c r="AJ76" i="4"/>
  <c r="AI60" i="4"/>
  <c r="AJ60" i="4"/>
  <c r="AJ44" i="4"/>
  <c r="AI44" i="4"/>
  <c r="AJ28" i="4"/>
  <c r="AI28" i="4"/>
  <c r="AJ12" i="4"/>
  <c r="AI12" i="4"/>
  <c r="AS81" i="4"/>
  <c r="AT81" i="4"/>
  <c r="AI82" i="4"/>
  <c r="AJ82" i="4"/>
  <c r="AI65" i="4"/>
  <c r="AJ65" i="4"/>
  <c r="AI49" i="4"/>
  <c r="AJ49" i="4"/>
  <c r="AJ33" i="4"/>
  <c r="AI33" i="4"/>
  <c r="AI17" i="4"/>
  <c r="AJ17" i="4"/>
  <c r="Z21" i="4"/>
  <c r="Y21" i="4"/>
  <c r="BD30" i="4"/>
  <c r="BC30" i="4"/>
  <c r="Z31" i="4"/>
  <c r="Y31" i="4"/>
  <c r="BC29" i="4"/>
  <c r="BD29" i="4"/>
  <c r="AS23" i="4"/>
  <c r="AT23" i="4"/>
  <c r="Z9" i="4"/>
  <c r="Y9" i="4"/>
  <c r="Y8" i="4"/>
  <c r="Z8" i="4"/>
  <c r="Z90" i="4"/>
  <c r="Y90" i="4"/>
  <c r="BC56" i="4"/>
  <c r="BD56" i="4"/>
  <c r="AT88" i="4"/>
  <c r="AS88" i="4"/>
  <c r="Z23" i="4"/>
  <c r="Y23" i="4"/>
  <c r="AT26" i="4"/>
  <c r="AS26" i="4"/>
  <c r="AT76" i="4"/>
  <c r="AS76" i="4"/>
  <c r="Y84" i="4"/>
  <c r="Z84" i="4"/>
  <c r="BD46" i="4"/>
  <c r="BC46" i="4"/>
  <c r="L49" i="6"/>
  <c r="M49" i="6"/>
  <c r="K49" i="6"/>
  <c r="M44" i="6"/>
  <c r="K44" i="6"/>
  <c r="L44" i="6"/>
  <c r="Y83" i="4"/>
  <c r="Z83" i="4"/>
  <c r="BC63" i="4"/>
  <c r="BD63" i="4"/>
  <c r="BD55" i="4"/>
  <c r="BC55" i="4"/>
  <c r="AS87" i="4"/>
  <c r="AT87" i="4"/>
  <c r="BD21" i="4"/>
  <c r="BC21" i="4"/>
  <c r="Y75" i="4"/>
  <c r="Z75" i="4"/>
  <c r="AT10" i="4"/>
  <c r="AS10" i="4"/>
  <c r="AS13" i="4"/>
  <c r="AT13" i="4"/>
  <c r="BC9" i="4"/>
  <c r="BD9" i="4"/>
  <c r="BD14" i="4"/>
  <c r="BC14" i="4"/>
  <c r="BC28" i="4"/>
  <c r="BD28" i="4"/>
  <c r="BC41" i="4"/>
  <c r="BD41" i="4"/>
  <c r="BD10" i="4"/>
  <c r="BC10" i="4"/>
  <c r="AS41" i="4"/>
  <c r="AT41" i="4"/>
  <c r="AT43" i="4"/>
  <c r="AS43" i="4"/>
  <c r="Z45" i="4"/>
  <c r="Y45" i="4"/>
  <c r="Z47" i="4"/>
  <c r="Y47" i="4"/>
  <c r="Z89" i="4"/>
  <c r="Y89" i="4"/>
  <c r="AT44" i="4"/>
  <c r="AS44" i="4"/>
  <c r="Y50" i="4"/>
  <c r="Z50" i="4"/>
  <c r="Y87" i="4"/>
  <c r="Z87" i="4"/>
  <c r="Z69" i="4"/>
  <c r="Y69" i="4"/>
  <c r="AT12" i="4"/>
  <c r="AS12" i="4"/>
  <c r="Z30" i="4"/>
  <c r="Y30" i="4"/>
  <c r="Z65" i="4"/>
  <c r="Y65" i="4"/>
  <c r="AT59" i="4"/>
  <c r="AS59" i="4"/>
  <c r="BC48" i="4"/>
  <c r="BD48" i="4"/>
  <c r="BC86" i="4"/>
  <c r="BD86" i="4"/>
  <c r="Y10" i="4"/>
  <c r="Z10" i="4"/>
  <c r="Z42" i="4"/>
  <c r="Y42" i="4"/>
  <c r="Y58" i="4"/>
  <c r="Z58" i="4"/>
  <c r="AS49" i="4"/>
  <c r="AT49" i="4"/>
  <c r="Y92" i="4"/>
  <c r="Z92" i="4"/>
  <c r="BD42" i="4"/>
  <c r="BC42" i="4"/>
  <c r="AT34" i="4"/>
  <c r="AS34" i="4"/>
  <c r="Z49" i="4"/>
  <c r="Y49" i="4"/>
  <c r="Z93" i="4"/>
  <c r="Y93" i="4"/>
  <c r="BD13" i="4"/>
  <c r="BC13" i="4"/>
  <c r="Y54" i="4"/>
  <c r="Z54" i="4"/>
  <c r="AT54" i="4"/>
  <c r="AS54" i="4"/>
  <c r="AT27" i="4"/>
  <c r="AS27" i="4"/>
  <c r="AS83" i="4"/>
  <c r="AT83" i="4"/>
  <c r="BD73" i="4"/>
  <c r="BC73" i="4"/>
  <c r="Y60" i="4"/>
  <c r="Z60" i="4"/>
  <c r="BD31" i="4"/>
  <c r="BC31" i="4"/>
  <c r="AT47" i="4"/>
  <c r="AS47" i="4"/>
  <c r="Z44" i="4"/>
  <c r="Y44" i="4"/>
  <c r="AT58" i="4"/>
  <c r="AS58" i="4"/>
  <c r="Y16" i="4"/>
  <c r="Z16" i="4"/>
  <c r="BD51" i="4"/>
  <c r="BC51" i="4"/>
  <c r="AS36" i="4"/>
  <c r="AT36" i="4"/>
  <c r="BC20" i="4"/>
  <c r="BD20" i="4"/>
  <c r="Z19" i="4"/>
  <c r="Y19" i="4"/>
  <c r="AT86" i="4"/>
  <c r="AS86" i="4"/>
  <c r="AT85" i="4"/>
  <c r="AS85" i="4"/>
  <c r="AS37" i="4"/>
  <c r="AT37" i="4"/>
  <c r="AT69" i="4"/>
  <c r="AS69" i="4"/>
  <c r="BC62" i="4"/>
  <c r="BD62" i="4"/>
  <c r="BC72" i="4"/>
  <c r="BD72" i="4"/>
  <c r="BC26" i="4"/>
  <c r="BD26" i="4"/>
  <c r="BD70" i="4"/>
  <c r="BC70" i="4"/>
  <c r="AT9" i="4"/>
  <c r="AS9" i="4"/>
  <c r="AT22" i="4"/>
  <c r="AS22" i="4"/>
  <c r="AI89" i="4"/>
  <c r="AJ89" i="4"/>
  <c r="AI80" i="4"/>
  <c r="AJ80" i="4"/>
  <c r="AJ72" i="4"/>
  <c r="AI72" i="4"/>
  <c r="AI64" i="4"/>
  <c r="AJ64" i="4"/>
  <c r="C67" i="6"/>
  <c r="AI56" i="4"/>
  <c r="AJ56" i="4"/>
  <c r="AI48" i="4"/>
  <c r="AJ48" i="4"/>
  <c r="AI40" i="4"/>
  <c r="AJ40" i="4"/>
  <c r="AI32" i="4"/>
  <c r="AJ32" i="4"/>
  <c r="AI24" i="4"/>
  <c r="AJ24" i="4"/>
  <c r="AJ16" i="4"/>
  <c r="AI16" i="4"/>
  <c r="AI8" i="4"/>
  <c r="AJ8" i="4"/>
  <c r="Z17" i="4"/>
  <c r="Y17" i="4"/>
  <c r="Y81" i="4"/>
  <c r="Z81" i="4"/>
  <c r="AJ86" i="4"/>
  <c r="AI86" i="4"/>
  <c r="AI77" i="4"/>
  <c r="AJ77" i="4"/>
  <c r="AJ69" i="4"/>
  <c r="AI69" i="4"/>
  <c r="AJ61" i="4"/>
  <c r="AI61" i="4"/>
  <c r="AJ53" i="4"/>
  <c r="AI53" i="4"/>
  <c r="AJ45" i="4"/>
  <c r="AI45" i="4"/>
  <c r="AJ37" i="4"/>
  <c r="AI37" i="4"/>
  <c r="AJ29" i="4"/>
  <c r="AI29" i="4"/>
  <c r="AJ21" i="4"/>
  <c r="AI21" i="4"/>
  <c r="AJ13" i="4"/>
  <c r="AI13" i="4"/>
  <c r="Z78" i="4"/>
  <c r="Y78" i="4"/>
  <c r="L32" i="6"/>
  <c r="M32" i="6"/>
  <c r="K32" i="6"/>
  <c r="BM6" i="4" l="1"/>
  <c r="AI6" i="4"/>
  <c r="AJ6" i="4"/>
  <c r="BE94" i="4"/>
  <c r="BN94" i="4" s="1"/>
  <c r="BY94" i="4"/>
  <c r="CH94" i="4" s="1"/>
  <c r="CG6" i="4"/>
  <c r="BW74" i="4"/>
  <c r="AK74" i="4"/>
  <c r="BX74" i="4"/>
  <c r="AU74" i="4"/>
  <c r="CG74" i="4"/>
  <c r="CH74" i="4"/>
  <c r="AU6" i="4"/>
  <c r="BD6" i="4" s="1"/>
  <c r="BM74" i="4"/>
  <c r="BN74" i="4"/>
  <c r="AA74" i="4"/>
  <c r="AK94" i="4"/>
  <c r="E8" i="6" s="1"/>
  <c r="AS6" i="4"/>
  <c r="I17" i="6"/>
  <c r="I18" i="6" s="1"/>
  <c r="I19" i="6" s="1"/>
  <c r="V52" i="6"/>
  <c r="BW94" i="4"/>
  <c r="U17" i="6"/>
  <c r="U18" i="6" s="1"/>
  <c r="U19" i="6" s="1"/>
  <c r="U16" i="6"/>
  <c r="V34" i="6"/>
  <c r="I16" i="6"/>
  <c r="O88" i="6"/>
  <c r="U34" i="6"/>
  <c r="R65" i="6"/>
  <c r="R67" i="6"/>
  <c r="F13" i="6"/>
  <c r="M13" i="6"/>
  <c r="H76" i="6"/>
  <c r="H87" i="6"/>
  <c r="H89" i="6"/>
  <c r="H86" i="6"/>
  <c r="H77" i="6"/>
  <c r="H78" i="6"/>
  <c r="R60" i="6"/>
  <c r="H79" i="6"/>
  <c r="H88" i="6"/>
  <c r="R61" i="6"/>
  <c r="R66" i="6"/>
  <c r="R64" i="6"/>
  <c r="D13" i="6"/>
  <c r="K13" i="6"/>
  <c r="R13" i="6" s="1"/>
  <c r="R62" i="6"/>
  <c r="V31" i="6"/>
  <c r="H13" i="7"/>
  <c r="H14" i="7" s="1"/>
  <c r="H15" i="7" s="1"/>
  <c r="G13" i="6" s="1"/>
  <c r="T13" i="6" s="1"/>
  <c r="R69" i="6"/>
  <c r="R63" i="6"/>
  <c r="L13" i="6"/>
  <c r="E13" i="6"/>
  <c r="R68" i="6"/>
  <c r="Q66" i="6"/>
  <c r="Q68" i="6"/>
  <c r="G76" i="6"/>
  <c r="G87" i="6"/>
  <c r="G89" i="6"/>
  <c r="G86" i="6"/>
  <c r="G77" i="6"/>
  <c r="G78" i="6"/>
  <c r="G88" i="6"/>
  <c r="Q60" i="6"/>
  <c r="G79" i="6"/>
  <c r="G17" i="7"/>
  <c r="Q67" i="6"/>
  <c r="D12" i="6"/>
  <c r="K12" i="6"/>
  <c r="R12" i="6" s="1"/>
  <c r="Q69" i="6"/>
  <c r="G15" i="7"/>
  <c r="G12" i="6" s="1"/>
  <c r="T12" i="6" s="1"/>
  <c r="Q63" i="6"/>
  <c r="E12" i="6"/>
  <c r="L12" i="6"/>
  <c r="Q61" i="6"/>
  <c r="Q62" i="6"/>
  <c r="Q64" i="6"/>
  <c r="F12" i="6"/>
  <c r="M12" i="6"/>
  <c r="Q65" i="6"/>
  <c r="P63" i="6"/>
  <c r="U29" i="6"/>
  <c r="P62" i="6"/>
  <c r="D11" i="6"/>
  <c r="K11" i="6"/>
  <c r="R11" i="6" s="1"/>
  <c r="E11" i="6"/>
  <c r="L11" i="6"/>
  <c r="P64" i="6"/>
  <c r="P66" i="6"/>
  <c r="P69" i="6"/>
  <c r="P61" i="6"/>
  <c r="P65" i="6"/>
  <c r="F11" i="6"/>
  <c r="M11" i="6"/>
  <c r="F13" i="7"/>
  <c r="F14" i="7" s="1"/>
  <c r="F76" i="6"/>
  <c r="F86" i="6"/>
  <c r="F89" i="6"/>
  <c r="F88" i="6"/>
  <c r="F77" i="6"/>
  <c r="F87" i="6"/>
  <c r="F78" i="6"/>
  <c r="F79" i="6"/>
  <c r="P60" i="6"/>
  <c r="P67" i="6"/>
  <c r="P68" i="6"/>
  <c r="U47" i="6"/>
  <c r="O86" i="6"/>
  <c r="P10" i="6"/>
  <c r="O89" i="6"/>
  <c r="N10" i="6"/>
  <c r="S10" i="6" s="1"/>
  <c r="Y10" i="6" s="1"/>
  <c r="O61" i="6"/>
  <c r="O68" i="6"/>
  <c r="O63" i="6"/>
  <c r="O67" i="6"/>
  <c r="O69" i="6"/>
  <c r="O62" i="6"/>
  <c r="O65" i="6"/>
  <c r="O60" i="6"/>
  <c r="O66" i="6"/>
  <c r="E16" i="7"/>
  <c r="O64" i="6"/>
  <c r="O10" i="6"/>
  <c r="E17" i="7"/>
  <c r="U31" i="6"/>
  <c r="U46" i="6"/>
  <c r="U51" i="6"/>
  <c r="V29" i="6"/>
  <c r="D79" i="6"/>
  <c r="D88" i="6"/>
  <c r="D86" i="6"/>
  <c r="D78" i="6"/>
  <c r="D76" i="6"/>
  <c r="D89" i="6"/>
  <c r="N60" i="6"/>
  <c r="D77" i="6"/>
  <c r="N67" i="6"/>
  <c r="D87" i="6"/>
  <c r="N61" i="6"/>
  <c r="N65" i="6"/>
  <c r="N68" i="6"/>
  <c r="N63" i="6"/>
  <c r="N64" i="6"/>
  <c r="N62" i="6"/>
  <c r="N66" i="6"/>
  <c r="N69" i="6"/>
  <c r="V33" i="6"/>
  <c r="D9" i="6"/>
  <c r="K9" i="6"/>
  <c r="R9" i="6" s="1"/>
  <c r="O9" i="6"/>
  <c r="P9" i="6"/>
  <c r="D16" i="7"/>
  <c r="D15" i="7"/>
  <c r="G9" i="6" s="1"/>
  <c r="T9" i="6" s="1"/>
  <c r="D17" i="7"/>
  <c r="V47" i="6"/>
  <c r="V46" i="6"/>
  <c r="U52" i="6"/>
  <c r="U33" i="6"/>
  <c r="V51" i="6"/>
  <c r="C16" i="7"/>
  <c r="T8" i="6"/>
  <c r="U37" i="6"/>
  <c r="V37" i="6"/>
  <c r="U28" i="6"/>
  <c r="V28" i="6"/>
  <c r="U50" i="6"/>
  <c r="V50" i="6"/>
  <c r="K65" i="6"/>
  <c r="L65" i="6"/>
  <c r="K67" i="6"/>
  <c r="L67" i="6"/>
  <c r="V36" i="6"/>
  <c r="U36" i="6"/>
  <c r="U45" i="6"/>
  <c r="V45" i="6"/>
  <c r="C17" i="7"/>
  <c r="L64" i="6"/>
  <c r="K64" i="6"/>
  <c r="L61" i="6"/>
  <c r="K61" i="6"/>
  <c r="K66" i="6"/>
  <c r="L66" i="6"/>
  <c r="Y94" i="4"/>
  <c r="Z94" i="4"/>
  <c r="L69" i="6"/>
  <c r="K69" i="6"/>
  <c r="U27" i="6"/>
  <c r="V27" i="6"/>
  <c r="V32" i="6"/>
  <c r="U32" i="6"/>
  <c r="U49" i="6"/>
  <c r="V49" i="6"/>
  <c r="V44" i="6"/>
  <c r="U44" i="6"/>
  <c r="AS94" i="4"/>
  <c r="V35" i="6"/>
  <c r="U35" i="6"/>
  <c r="K63" i="6"/>
  <c r="L63" i="6"/>
  <c r="C77" i="6"/>
  <c r="C88" i="6"/>
  <c r="C89" i="6"/>
  <c r="L60" i="6"/>
  <c r="C78" i="6"/>
  <c r="C87" i="6"/>
  <c r="K60" i="6"/>
  <c r="C79" i="6"/>
  <c r="C86" i="6"/>
  <c r="C76" i="6"/>
  <c r="U53" i="6"/>
  <c r="V53" i="6"/>
  <c r="V30" i="6"/>
  <c r="U30" i="6"/>
  <c r="V26" i="6"/>
  <c r="U26" i="6"/>
  <c r="L62" i="6"/>
  <c r="K62" i="6"/>
  <c r="V48" i="6"/>
  <c r="U48" i="6"/>
  <c r="CG94" i="4" l="1"/>
  <c r="L8" i="6"/>
  <c r="O8" i="6" s="1"/>
  <c r="AT94" i="4"/>
  <c r="AU94" i="4"/>
  <c r="M8" i="6" s="1"/>
  <c r="M16" i="6" s="1"/>
  <c r="BC94" i="4"/>
  <c r="F8" i="6"/>
  <c r="F16" i="6" s="1"/>
  <c r="BD94" i="4"/>
  <c r="BM94" i="4"/>
  <c r="BC6" i="4"/>
  <c r="BC74" i="4"/>
  <c r="BD74" i="4"/>
  <c r="AA94" i="4"/>
  <c r="C68" i="6"/>
  <c r="AJ74" i="4"/>
  <c r="AI74" i="4"/>
  <c r="AT74" i="4"/>
  <c r="AS74" i="4"/>
  <c r="O13" i="6"/>
  <c r="R78" i="6"/>
  <c r="R87" i="6"/>
  <c r="H17" i="7"/>
  <c r="N13" i="6"/>
  <c r="S13" i="6" s="1"/>
  <c r="R88" i="6"/>
  <c r="R77" i="6"/>
  <c r="R76" i="6"/>
  <c r="Y13" i="6"/>
  <c r="H16" i="7"/>
  <c r="R79" i="6"/>
  <c r="R86" i="6"/>
  <c r="R89" i="6"/>
  <c r="P13" i="6"/>
  <c r="Q79" i="6"/>
  <c r="O12" i="6"/>
  <c r="N12" i="6"/>
  <c r="S12" i="6" s="1"/>
  <c r="Y12" i="6" s="1"/>
  <c r="Q86" i="6"/>
  <c r="Q88" i="6"/>
  <c r="Q89" i="6"/>
  <c r="P12" i="6"/>
  <c r="Q78" i="6"/>
  <c r="Q87" i="6"/>
  <c r="Q77" i="6"/>
  <c r="Q76" i="6"/>
  <c r="P77" i="6"/>
  <c r="P87" i="6"/>
  <c r="P11" i="6"/>
  <c r="N11" i="6"/>
  <c r="S11" i="6" s="1"/>
  <c r="F17" i="7"/>
  <c r="F15" i="7"/>
  <c r="G11" i="6" s="1"/>
  <c r="T11" i="6" s="1"/>
  <c r="T17" i="6" s="1"/>
  <c r="T18" i="6" s="1"/>
  <c r="T19" i="6" s="1"/>
  <c r="F16" i="7"/>
  <c r="P79" i="6"/>
  <c r="P88" i="6"/>
  <c r="P78" i="6"/>
  <c r="P89" i="6"/>
  <c r="O11" i="6"/>
  <c r="P86" i="6"/>
  <c r="P76" i="6"/>
  <c r="N87" i="6"/>
  <c r="N76" i="6"/>
  <c r="N9" i="6"/>
  <c r="S9" i="6" s="1"/>
  <c r="Y9" i="6" s="1"/>
  <c r="N77" i="6"/>
  <c r="N78" i="6"/>
  <c r="N86" i="6"/>
  <c r="N89" i="6"/>
  <c r="N88" i="6"/>
  <c r="N79" i="6"/>
  <c r="L76" i="6"/>
  <c r="M76" i="6"/>
  <c r="K76" i="6"/>
  <c r="L87" i="6"/>
  <c r="K87" i="6"/>
  <c r="M87" i="6"/>
  <c r="L88" i="6"/>
  <c r="M88" i="6"/>
  <c r="K88" i="6"/>
  <c r="E17" i="6"/>
  <c r="E18" i="6" s="1"/>
  <c r="E19" i="6" s="1"/>
  <c r="E16" i="6"/>
  <c r="K79" i="6"/>
  <c r="L79" i="6"/>
  <c r="M79" i="6"/>
  <c r="M77" i="6"/>
  <c r="K77" i="6"/>
  <c r="L77" i="6"/>
  <c r="L17" i="6"/>
  <c r="L18" i="6" s="1"/>
  <c r="L19" i="6" s="1"/>
  <c r="M86" i="6"/>
  <c r="L86" i="6"/>
  <c r="K86" i="6"/>
  <c r="M78" i="6"/>
  <c r="L78" i="6"/>
  <c r="K78" i="6"/>
  <c r="K89" i="6"/>
  <c r="L89" i="6"/>
  <c r="M89" i="6"/>
  <c r="P8" i="6" l="1"/>
  <c r="L16" i="6"/>
  <c r="M17" i="6"/>
  <c r="M18" i="6" s="1"/>
  <c r="M19" i="6" s="1"/>
  <c r="F17" i="6"/>
  <c r="F18" i="6" s="1"/>
  <c r="F19" i="6" s="1"/>
  <c r="M67" i="6"/>
  <c r="M63" i="6"/>
  <c r="M60" i="6"/>
  <c r="M64" i="6"/>
  <c r="M69" i="6"/>
  <c r="K68" i="6"/>
  <c r="M61" i="6"/>
  <c r="M66" i="6"/>
  <c r="L68" i="6"/>
  <c r="M65" i="6"/>
  <c r="M68" i="6"/>
  <c r="M62" i="6"/>
  <c r="D8" i="6"/>
  <c r="AJ94" i="4"/>
  <c r="AI94" i="4"/>
  <c r="K8" i="6"/>
  <c r="T16" i="6"/>
  <c r="G16" i="6"/>
  <c r="G17" i="6"/>
  <c r="G18" i="6" s="1"/>
  <c r="G19" i="6" s="1"/>
  <c r="Y11" i="6"/>
  <c r="V86" i="6"/>
  <c r="U86" i="6"/>
  <c r="U77" i="6"/>
  <c r="V77" i="6"/>
  <c r="U88" i="6"/>
  <c r="V88" i="6"/>
  <c r="U89" i="6"/>
  <c r="V89" i="6"/>
  <c r="P16" i="6"/>
  <c r="P17" i="6"/>
  <c r="P18" i="6" s="1"/>
  <c r="P19" i="6" s="1"/>
  <c r="U79" i="6"/>
  <c r="V79" i="6"/>
  <c r="U78" i="6"/>
  <c r="V78" i="6"/>
  <c r="O17" i="6"/>
  <c r="O18" i="6" s="1"/>
  <c r="O19" i="6" s="1"/>
  <c r="O16" i="6"/>
  <c r="V87" i="6"/>
  <c r="U87" i="6"/>
  <c r="U76" i="6"/>
  <c r="V76" i="6"/>
  <c r="V66" i="6" l="1"/>
  <c r="U66" i="6"/>
  <c r="U61" i="6"/>
  <c r="V61" i="6"/>
  <c r="D17" i="6"/>
  <c r="D18" i="6" s="1"/>
  <c r="D19" i="6" s="1"/>
  <c r="D16" i="6"/>
  <c r="N8" i="6"/>
  <c r="V69" i="6"/>
  <c r="U69" i="6"/>
  <c r="U62" i="6"/>
  <c r="V62" i="6"/>
  <c r="V64" i="6"/>
  <c r="U64" i="6"/>
  <c r="V68" i="6"/>
  <c r="U68" i="6"/>
  <c r="V60" i="6"/>
  <c r="U60" i="6"/>
  <c r="K16" i="6"/>
  <c r="K17" i="6"/>
  <c r="K18" i="6" s="1"/>
  <c r="K19" i="6" s="1"/>
  <c r="R8" i="6"/>
  <c r="U65" i="6"/>
  <c r="V65" i="6"/>
  <c r="V63" i="6"/>
  <c r="U63" i="6"/>
  <c r="V67" i="6"/>
  <c r="U67" i="6"/>
  <c r="S8" i="6" l="1"/>
  <c r="N16" i="6"/>
  <c r="N17" i="6"/>
  <c r="N18" i="6" s="1"/>
  <c r="N19" i="6" s="1"/>
  <c r="R17" i="6"/>
  <c r="R18" i="6" s="1"/>
  <c r="R19" i="6" s="1"/>
  <c r="R16" i="6"/>
  <c r="Y8" i="6" l="1"/>
  <c r="S17" i="6"/>
  <c r="S18" i="6" s="1"/>
  <c r="S19" i="6" s="1"/>
  <c r="S16" i="6"/>
  <c r="Y17" i="6" l="1"/>
  <c r="Y18" i="6" s="1"/>
  <c r="Y19" i="6" s="1"/>
  <c r="Y16" i="6"/>
</calcChain>
</file>

<file path=xl/sharedStrings.xml><?xml version="1.0" encoding="utf-8"?>
<sst xmlns="http://schemas.openxmlformats.org/spreadsheetml/2006/main" count="1571" uniqueCount="595">
  <si>
    <t>CODE</t>
  </si>
  <si>
    <t>branching</t>
  </si>
  <si>
    <t>ART</t>
  </si>
  <si>
    <t>CCA</t>
  </si>
  <si>
    <t>DC</t>
  </si>
  <si>
    <t>HA</t>
  </si>
  <si>
    <t>MAC</t>
  </si>
  <si>
    <t>OCE</t>
  </si>
  <si>
    <t>OTH</t>
  </si>
  <si>
    <t>RCK</t>
  </si>
  <si>
    <t>SD</t>
  </si>
  <si>
    <t>SOC</t>
  </si>
  <si>
    <t>SP</t>
  </si>
  <si>
    <t>TF</t>
  </si>
  <si>
    <t>Genera/Taxon</t>
  </si>
  <si>
    <t>Morphology</t>
  </si>
  <si>
    <t>Transect 1</t>
  </si>
  <si>
    <t>Transect 2</t>
  </si>
  <si>
    <t>Transect 3</t>
  </si>
  <si>
    <t>Transect 4</t>
  </si>
  <si>
    <t>Transect 5</t>
  </si>
  <si>
    <t>Transect 6</t>
  </si>
  <si>
    <t>Substrate Code</t>
  </si>
  <si>
    <t>Taxon</t>
  </si>
  <si>
    <t>Lifeform</t>
  </si>
  <si>
    <t>Linear Meter (1-10)</t>
  </si>
  <si>
    <t>Taxon Cover (cm)</t>
  </si>
  <si>
    <t>Totals</t>
  </si>
  <si>
    <t>Notes</t>
  </si>
  <si>
    <t>Code</t>
  </si>
  <si>
    <t>Cover (cm)</t>
  </si>
  <si>
    <t>Rugosity</t>
  </si>
  <si>
    <t>HC</t>
  </si>
  <si>
    <t>SED</t>
  </si>
  <si>
    <t>BS</t>
  </si>
  <si>
    <t>Spreadsheet Guidelines</t>
  </si>
  <si>
    <t>1.</t>
  </si>
  <si>
    <t>2.</t>
  </si>
  <si>
    <t>3.</t>
  </si>
  <si>
    <t>4.</t>
  </si>
  <si>
    <t>5.</t>
  </si>
  <si>
    <t>6.</t>
  </si>
  <si>
    <t>7.</t>
  </si>
  <si>
    <t>Site Details</t>
  </si>
  <si>
    <t>Site</t>
  </si>
  <si>
    <t>Survey Period</t>
  </si>
  <si>
    <t>Depth</t>
  </si>
  <si>
    <t>Surveyor/s</t>
  </si>
  <si>
    <t>Latitude</t>
  </si>
  <si>
    <t>Longitude</t>
  </si>
  <si>
    <t>Transect No.</t>
  </si>
  <si>
    <t>Transect ID</t>
  </si>
  <si>
    <t>Survey Date</t>
  </si>
  <si>
    <t>Planar Length (m)</t>
  </si>
  <si>
    <t>Substrate Cover (m)</t>
  </si>
  <si>
    <t>Hard Coral</t>
  </si>
  <si>
    <t>SCP</t>
  </si>
  <si>
    <t>Secondary Carbonate Producers</t>
  </si>
  <si>
    <t>Sediment Producers</t>
  </si>
  <si>
    <t>OCT</t>
  </si>
  <si>
    <t>Soft Coral</t>
  </si>
  <si>
    <t>MT</t>
  </si>
  <si>
    <t>RRS</t>
  </si>
  <si>
    <t>Others</t>
  </si>
  <si>
    <t>Macroalgae</t>
  </si>
  <si>
    <t>Turf</t>
  </si>
  <si>
    <t>Mean</t>
  </si>
  <si>
    <t>St Dev</t>
  </si>
  <si>
    <t>Stdev</t>
  </si>
  <si>
    <t>Std Dev</t>
  </si>
  <si>
    <t>Std Error</t>
  </si>
  <si>
    <t>95% CI</t>
  </si>
  <si>
    <t>Transect Length</t>
  </si>
  <si>
    <t>Percent cover</t>
  </si>
  <si>
    <t>% Available Substrate</t>
  </si>
  <si>
    <t>Available Area index</t>
  </si>
  <si>
    <t>Bioerosion (kg/m2/yr)</t>
  </si>
  <si>
    <t>Upper 95% CI</t>
  </si>
  <si>
    <t>Lower 95% CI</t>
  </si>
  <si>
    <t>encrusting</t>
  </si>
  <si>
    <t>massive</t>
  </si>
  <si>
    <t>Acropora</t>
  </si>
  <si>
    <t>submassive</t>
  </si>
  <si>
    <t>N/A</t>
  </si>
  <si>
    <t>Articulated coralline algae</t>
  </si>
  <si>
    <t>Crustose coralline algae</t>
  </si>
  <si>
    <t>columnar</t>
  </si>
  <si>
    <t>plating</t>
  </si>
  <si>
    <t>Dead coral</t>
  </si>
  <si>
    <t>Favia</t>
  </si>
  <si>
    <t>Halimeda</t>
  </si>
  <si>
    <t>Millepora</t>
  </si>
  <si>
    <t>Other calcareous encrusters</t>
  </si>
  <si>
    <t>Porites</t>
  </si>
  <si>
    <t>Rock</t>
  </si>
  <si>
    <t>Sand</t>
  </si>
  <si>
    <t>Siderastrea</t>
  </si>
  <si>
    <t>Soft coral</t>
  </si>
  <si>
    <t>Sponge</t>
  </si>
  <si>
    <t>Conversion Factor</t>
  </si>
  <si>
    <t>Coefficient mean</t>
  </si>
  <si>
    <t>Coefficient lower 95%</t>
  </si>
  <si>
    <t>Coefficient upper 105%</t>
  </si>
  <si>
    <t>Intercept mean</t>
  </si>
  <si>
    <t>Intercept lower 95%</t>
  </si>
  <si>
    <t>Intercept upper 105%</t>
  </si>
  <si>
    <t>TOTAL</t>
  </si>
  <si>
    <t>Class</t>
  </si>
  <si>
    <t>Transect Cover (cm)</t>
  </si>
  <si>
    <t>Transect Cover (%)</t>
  </si>
  <si>
    <t>Reef Zone (Flat/Fore)</t>
  </si>
  <si>
    <t>Transect</t>
  </si>
  <si>
    <t>CARBONATE PRODUCTION AND BIOEROSION</t>
  </si>
  <si>
    <t>BENTHIC COVER OF MAJOR FUNCTIONAL CATEGORIES</t>
  </si>
  <si>
    <t>MICROBIOEROSION</t>
  </si>
  <si>
    <t>Transect 7</t>
  </si>
  <si>
    <t>Transect 8</t>
  </si>
  <si>
    <t>Other</t>
  </si>
  <si>
    <t>Proportion of Production</t>
  </si>
  <si>
    <t>NUMBER OF TRANSECTS:</t>
  </si>
  <si>
    <t>BENTHIC COVER OF MAJOR CORAL GROUPS</t>
  </si>
  <si>
    <t>Rubble</t>
  </si>
  <si>
    <t>S</t>
  </si>
  <si>
    <t>HCB</t>
  </si>
  <si>
    <t>HCE</t>
  </si>
  <si>
    <t>HCM</t>
  </si>
  <si>
    <t>HCP</t>
  </si>
  <si>
    <t>LSP</t>
  </si>
  <si>
    <t>Limestone Pavement</t>
  </si>
  <si>
    <t>Production</t>
  </si>
  <si>
    <t>Competitive</t>
  </si>
  <si>
    <t>Weedy</t>
  </si>
  <si>
    <t>Stress-tolerant</t>
  </si>
  <si>
    <t>Group</t>
  </si>
  <si>
    <t>L95%</t>
  </si>
  <si>
    <t>U95%</t>
  </si>
  <si>
    <t>95%CI (if known)</t>
  </si>
  <si>
    <t>Mean extension rate (cm/yr)</t>
  </si>
  <si>
    <t>freeliving</t>
  </si>
  <si>
    <t>Mean density (g/cm^3)</t>
  </si>
  <si>
    <t>Generalist</t>
  </si>
  <si>
    <t>note: some authors choose to group stress-tolerant and generalist taxa together as generalists 'may represent a subgroup of stress-tolerant taxa' (Darling et al. 2012)</t>
  </si>
  <si>
    <t>POP</t>
  </si>
  <si>
    <t>POD</t>
  </si>
  <si>
    <t>Greyed out or yellow cells should not be manipulated</t>
  </si>
  <si>
    <t>Lower 95% Planar Production (kgCaCO3/cm/yr)</t>
  </si>
  <si>
    <t>Upper 105% Planar Production (kgCaCO3/cm/yr)</t>
  </si>
  <si>
    <t>Colony size (cm)</t>
  </si>
  <si>
    <t>Carbonate production per colony (g/yr)</t>
  </si>
  <si>
    <t>Calculated or published macrobioerosion rate</t>
  </si>
  <si>
    <t>Site information is added below; transect ID and survey date are necessary to allow for correct calculations. Survey data is added to the 'Data Entry' tab, which directly presents colony level calculations of carbonate production.</t>
  </si>
  <si>
    <t>The calculations automatically cater for varying numbers of transects (up to a maximum of 8 per site) and varying planar lengths of transects (e.g. if the dive time does not allow one to finish a transect to 10 m). However, it is important to add the 'linear meter' detail to the 'Data Entry' tab, as this is required for the calculations. If this detail is not known for each meter, adding the maximum linear/planar extent of  the transect to the last entered substrate code will suffice. Decimals may be used.</t>
  </si>
  <si>
    <t>ACC</t>
  </si>
  <si>
    <t>Acropora cervicornis</t>
  </si>
  <si>
    <t>ACP</t>
  </si>
  <si>
    <t>Acropora palmata</t>
  </si>
  <si>
    <t>ACPR</t>
  </si>
  <si>
    <t>Acropora prolifera</t>
  </si>
  <si>
    <t>AG</t>
  </si>
  <si>
    <t>Agaricia spp.</t>
  </si>
  <si>
    <t>AGA</t>
  </si>
  <si>
    <t>Agaricia agaricites</t>
  </si>
  <si>
    <t>AGF</t>
  </si>
  <si>
    <t>Agaricia fragilis</t>
  </si>
  <si>
    <t>AGG</t>
  </si>
  <si>
    <t>Agaricia grahamae</t>
  </si>
  <si>
    <t>AGH</t>
  </si>
  <si>
    <t>Agaricia humilis</t>
  </si>
  <si>
    <t>AGL</t>
  </si>
  <si>
    <t>Agaricia lamarcki</t>
  </si>
  <si>
    <t>AGT</t>
  </si>
  <si>
    <t>Agaricia tenuifolia</t>
  </si>
  <si>
    <t>AGU</t>
  </si>
  <si>
    <t>Agaricia undata</t>
  </si>
  <si>
    <t>CLA</t>
  </si>
  <si>
    <t>Cladocora arbuscula</t>
  </si>
  <si>
    <t>CON</t>
  </si>
  <si>
    <t>Colpophyllia natans</t>
  </si>
  <si>
    <t>DNC</t>
  </si>
  <si>
    <t>Dendrogyra cylindrus</t>
  </si>
  <si>
    <t>DCS</t>
  </si>
  <si>
    <t>Dichocoenia stokesii</t>
  </si>
  <si>
    <t>DIL</t>
  </si>
  <si>
    <t>Diploria labyrinthiformis</t>
  </si>
  <si>
    <t>EUF</t>
  </si>
  <si>
    <t>Eusmilia fastigiata</t>
  </si>
  <si>
    <t>FVF</t>
  </si>
  <si>
    <t>Favia fragum</t>
  </si>
  <si>
    <t>Hard coral (branched)</t>
  </si>
  <si>
    <t>Hard coral (encrusting)</t>
  </si>
  <si>
    <t>Hard coral (massive)</t>
  </si>
  <si>
    <t>Hard coral (plate/foliose)</t>
  </si>
  <si>
    <t>HLC</t>
  </si>
  <si>
    <t>Helioseris cucullata</t>
  </si>
  <si>
    <t>ISR</t>
  </si>
  <si>
    <t>Isophyllia rigida</t>
  </si>
  <si>
    <t>ISS</t>
  </si>
  <si>
    <t>Isophyllia sinuosa</t>
  </si>
  <si>
    <t>MCCA</t>
  </si>
  <si>
    <t>Macroalgae with CCA below</t>
  </si>
  <si>
    <t>MD</t>
  </si>
  <si>
    <t>Madracis spp.</t>
  </si>
  <si>
    <t>MDA</t>
  </si>
  <si>
    <t>Madracis asperula</t>
  </si>
  <si>
    <t>MDAU</t>
  </si>
  <si>
    <t>Madracis auretenra</t>
  </si>
  <si>
    <t>MDC</t>
  </si>
  <si>
    <t>Madracis carmabi</t>
  </si>
  <si>
    <t>MDD</t>
  </si>
  <si>
    <t>Madracis decactis</t>
  </si>
  <si>
    <t>MDF</t>
  </si>
  <si>
    <t>Madracis formosa</t>
  </si>
  <si>
    <t>MDP</t>
  </si>
  <si>
    <t>Madracis pharensis</t>
  </si>
  <si>
    <t>MDS</t>
  </si>
  <si>
    <t>Madracis senaria</t>
  </si>
  <si>
    <t>MAE</t>
  </si>
  <si>
    <t>Manicina areolata</t>
  </si>
  <si>
    <t>ME</t>
  </si>
  <si>
    <t>Meandrina spp.</t>
  </si>
  <si>
    <t>MED</t>
  </si>
  <si>
    <t>Meandrina danae</t>
  </si>
  <si>
    <t>MEM</t>
  </si>
  <si>
    <t>Meandrina meandrites</t>
  </si>
  <si>
    <t>MIA</t>
  </si>
  <si>
    <t>Millepora alcicornis</t>
  </si>
  <si>
    <t>MIC</t>
  </si>
  <si>
    <t xml:space="preserve">Millepora complanata </t>
  </si>
  <si>
    <t>MIS</t>
  </si>
  <si>
    <t>Millepora striata</t>
  </si>
  <si>
    <t>MISQ</t>
  </si>
  <si>
    <t>Millepora squarrosa</t>
  </si>
  <si>
    <t>MOC</t>
  </si>
  <si>
    <t>Montastraea cavernosa</t>
  </si>
  <si>
    <t>MUA</t>
  </si>
  <si>
    <t>Mussa angulosa</t>
  </si>
  <si>
    <t>MY</t>
  </si>
  <si>
    <t>Mycetophyllia spp.</t>
  </si>
  <si>
    <t>MYA</t>
  </si>
  <si>
    <t>Mycetophyllia aliciae</t>
  </si>
  <si>
    <t>MYD</t>
  </si>
  <si>
    <t>Mycetophyllia danae</t>
  </si>
  <si>
    <t>MYF</t>
  </si>
  <si>
    <t>Mycetophyllia ferox</t>
  </si>
  <si>
    <t>MYL</t>
  </si>
  <si>
    <t>Mycetophyllia lamarckiana</t>
  </si>
  <si>
    <t>MYR</t>
  </si>
  <si>
    <t>Mycetophyllia reesi</t>
  </si>
  <si>
    <t>OCD</t>
  </si>
  <si>
    <t>Oculina diffusa</t>
  </si>
  <si>
    <t>ORA</t>
  </si>
  <si>
    <t>Orbicella annularis</t>
  </si>
  <si>
    <t>ORF</t>
  </si>
  <si>
    <t>Orbicella faveolata</t>
  </si>
  <si>
    <t>ORFR</t>
  </si>
  <si>
    <t>Orbicella franksi</t>
  </si>
  <si>
    <t>Other/unidentified</t>
  </si>
  <si>
    <t>PEY</t>
  </si>
  <si>
    <t>Peysonellid algae</t>
  </si>
  <si>
    <t>POA</t>
  </si>
  <si>
    <t>Porites astreoides</t>
  </si>
  <si>
    <t>POB</t>
  </si>
  <si>
    <t>Porites branneri</t>
  </si>
  <si>
    <t>POC</t>
  </si>
  <si>
    <t>Porites colonensis</t>
  </si>
  <si>
    <t>Porites divaricata</t>
  </si>
  <si>
    <t>POF</t>
  </si>
  <si>
    <t>Porites furcata</t>
  </si>
  <si>
    <t>Porites porites</t>
  </si>
  <si>
    <t>PSC</t>
  </si>
  <si>
    <t>Pseudodiploria clivosa</t>
  </si>
  <si>
    <t>PSS</t>
  </si>
  <si>
    <t>Pseudodiploria strigosa</t>
  </si>
  <si>
    <t>RB</t>
  </si>
  <si>
    <t>SCC</t>
  </si>
  <si>
    <t>Scolymia cubensis</t>
  </si>
  <si>
    <t>SCL</t>
  </si>
  <si>
    <t>Scolymia lacera</t>
  </si>
  <si>
    <t>SIR</t>
  </si>
  <si>
    <t>Siderastrea radians</t>
  </si>
  <si>
    <t>SIS</t>
  </si>
  <si>
    <t>Siderastrea siderea</t>
  </si>
  <si>
    <t>SOB</t>
  </si>
  <si>
    <t>Solenastrea bournoni</t>
  </si>
  <si>
    <t>SOH</t>
  </si>
  <si>
    <t>Solenastrea hyades</t>
  </si>
  <si>
    <t>STI</t>
  </si>
  <si>
    <t>Stephanocoenia intersepta</t>
  </si>
  <si>
    <t>SYR</t>
  </si>
  <si>
    <t>Stylaster roseus</t>
  </si>
  <si>
    <t>Turf algae</t>
  </si>
  <si>
    <t>TUC</t>
  </si>
  <si>
    <t>Tubastraea coccinea</t>
  </si>
  <si>
    <t>Orbicella</t>
  </si>
  <si>
    <t>Agaricia</t>
  </si>
  <si>
    <t>Colpophyllia</t>
  </si>
  <si>
    <t>Diploria</t>
  </si>
  <si>
    <t>Madracis</t>
  </si>
  <si>
    <t>Mycetophyllia</t>
  </si>
  <si>
    <t>Genus</t>
  </si>
  <si>
    <t>Cladocora</t>
  </si>
  <si>
    <t>Dead</t>
  </si>
  <si>
    <t>Dendrogyra</t>
  </si>
  <si>
    <t>Dichocoenia</t>
  </si>
  <si>
    <t>Eusmilia</t>
  </si>
  <si>
    <t>Hard</t>
  </si>
  <si>
    <t>Helioseris</t>
  </si>
  <si>
    <t>Isophyllia</t>
  </si>
  <si>
    <t>Limestone</t>
  </si>
  <si>
    <t>Manicina</t>
  </si>
  <si>
    <t>Meandrina</t>
  </si>
  <si>
    <t>Montastraea</t>
  </si>
  <si>
    <t>Mussa</t>
  </si>
  <si>
    <t>Oculina</t>
  </si>
  <si>
    <t>Peysonellid</t>
  </si>
  <si>
    <t>Pseudodiploria</t>
  </si>
  <si>
    <t>Scolymia</t>
  </si>
  <si>
    <t>Soft</t>
  </si>
  <si>
    <t>Solenastrea</t>
  </si>
  <si>
    <t>Stephanocoenia</t>
  </si>
  <si>
    <t>Stylaster</t>
  </si>
  <si>
    <t>Tubastraea</t>
  </si>
  <si>
    <t>Ariculated CA</t>
  </si>
  <si>
    <t>Use A. lamarki (family/morphology)</t>
  </si>
  <si>
    <t>Use average of all Agaricia</t>
  </si>
  <si>
    <t>Use A. agaricites</t>
  </si>
  <si>
    <t>Use average of all branching (not Acropora)</t>
  </si>
  <si>
    <t>Average of all branched taxa (not Acropora)</t>
  </si>
  <si>
    <t>Average of all encrusting taxa</t>
  </si>
  <si>
    <t>Average of all massive/submassive taxa</t>
  </si>
  <si>
    <t>Average of all plate/foliose taxa</t>
  </si>
  <si>
    <t>Use M. meandrities (family/morphology)</t>
  </si>
  <si>
    <t>Average of all Madracis spp.</t>
  </si>
  <si>
    <t>NB. Was M. mirabilis</t>
  </si>
  <si>
    <t xml:space="preserve">Average of all other Madracis data </t>
  </si>
  <si>
    <t xml:space="preserve">Use average of other Astrocoeniidae </t>
  </si>
  <si>
    <t>Average of Meandrina spp.</t>
  </si>
  <si>
    <t>Use M. meandrites (family/morphology)</t>
  </si>
  <si>
    <t>Use average of M. alciconis/complanata</t>
  </si>
  <si>
    <t>Use Eusmilia fastigata (similar morphology)</t>
  </si>
  <si>
    <t>Average of all platy species</t>
  </si>
  <si>
    <t>Use average of Isophyllia rigida/sinuosa</t>
  </si>
  <si>
    <t>Use average of P. astreoides (family/morphology)</t>
  </si>
  <si>
    <t>Use A. lamarki (morphology)</t>
  </si>
  <si>
    <t>Use average of P. furcata and P. porites</t>
  </si>
  <si>
    <t>Use average of other Mussidae</t>
  </si>
  <si>
    <t>Average of A. cervicornis/palmata</t>
  </si>
  <si>
    <t>Use A. lamarki</t>
  </si>
  <si>
    <t>Use D. stokesii</t>
  </si>
  <si>
    <t>Use D. labyrinthiformis (family/morphology)</t>
  </si>
  <si>
    <t>Use average of all massive morphology taxa</t>
  </si>
  <si>
    <t>Use M. asperula (genus/morphology)</t>
  </si>
  <si>
    <t xml:space="preserve">Use Meandrina meandrites  </t>
  </si>
  <si>
    <t>Use Indo-Pacific rate</t>
  </si>
  <si>
    <t xml:space="preserve">Use average of all platy morphology taxa </t>
  </si>
  <si>
    <t>Use average of all submassive morphology taxa</t>
  </si>
  <si>
    <t>Use P. astreoides (genus/morphology)</t>
  </si>
  <si>
    <t>Use P. strigosa (genus/morphology)</t>
  </si>
  <si>
    <t>Use average of all coral taxa</t>
  </si>
  <si>
    <t>Use S. siderea (genus/morphology)</t>
  </si>
  <si>
    <t>Use average of Orbicella spp. (family/morphology)</t>
  </si>
  <si>
    <t>Use Millepora Indo-Pacific rate</t>
  </si>
  <si>
    <t>ACC (branch)</t>
  </si>
  <si>
    <t>ACP (branch)</t>
  </si>
  <si>
    <t xml:space="preserve">For details of known published rates refer to relevant coral growth rate and densty rate spreadsheets on ReefBudget website </t>
  </si>
  <si>
    <t>Family</t>
  </si>
  <si>
    <t>Growth form</t>
  </si>
  <si>
    <t>Ext rate (cm/yr)</t>
  </si>
  <si>
    <t xml:space="preserve">Suggested subsititution where no current data </t>
  </si>
  <si>
    <t>Density rate (g/cm3)</t>
  </si>
  <si>
    <t xml:space="preserve">Leptoceris cucullata is now Helioseris </t>
  </si>
  <si>
    <t xml:space="preserve">Acroporidae </t>
  </si>
  <si>
    <t>Branching</t>
  </si>
  <si>
    <t>Diploria clivosa and strigosa now Pseudodiploria</t>
  </si>
  <si>
    <t>Acropora palmata (&lt;5 m)</t>
  </si>
  <si>
    <t>Acropora palmata (&gt;5 m)</t>
  </si>
  <si>
    <t>Suggested order of subsitutions</t>
  </si>
  <si>
    <t>Agariciidae</t>
  </si>
  <si>
    <t xml:space="preserve">Various </t>
  </si>
  <si>
    <t>1. Same genus and a similar growth form</t>
  </si>
  <si>
    <t>Encrusting</t>
  </si>
  <si>
    <t>2. Same family and similar growth form</t>
  </si>
  <si>
    <t>Plating</t>
  </si>
  <si>
    <t>3. Hard coral averages of the same growth form</t>
  </si>
  <si>
    <t>Submassive</t>
  </si>
  <si>
    <t>Foliose</t>
  </si>
  <si>
    <t xml:space="preserve">Faviidae </t>
  </si>
  <si>
    <t>Tubular branches</t>
  </si>
  <si>
    <t>Massive</t>
  </si>
  <si>
    <t xml:space="preserve">Meandrinidae </t>
  </si>
  <si>
    <t>Columnar</t>
  </si>
  <si>
    <t>Tubular corallites</t>
  </si>
  <si>
    <t>Hard coral (sub-massive/massive)</t>
  </si>
  <si>
    <t xml:space="preserve">Mussidae </t>
  </si>
  <si>
    <t xml:space="preserve">Astrocoeniidae </t>
  </si>
  <si>
    <t xml:space="preserve">Branching </t>
  </si>
  <si>
    <t>Thick branches</t>
  </si>
  <si>
    <t>Short stubby branches</t>
  </si>
  <si>
    <t xml:space="preserve">Encrusting, lumpy </t>
  </si>
  <si>
    <t xml:space="preserve">Hydrozoans </t>
  </si>
  <si>
    <t>Branched</t>
  </si>
  <si>
    <t>Platey branches</t>
  </si>
  <si>
    <t>Montastraea cavernosa(&lt;5 m)</t>
  </si>
  <si>
    <t>Montastraea cavernosa (&gt;5 m)</t>
  </si>
  <si>
    <t>Oculinidae</t>
  </si>
  <si>
    <t>Thin branching</t>
  </si>
  <si>
    <t>Orbicella annularis (&lt;5 m)</t>
  </si>
  <si>
    <t>Massive, columnar</t>
  </si>
  <si>
    <t>Orbicella annularis (&gt;5 m)</t>
  </si>
  <si>
    <t>Orbicella faveolata(&lt;5m)</t>
  </si>
  <si>
    <t>Orbicella faveolata(&gt;5m)</t>
  </si>
  <si>
    <t>Massive, lumpy</t>
  </si>
  <si>
    <t>Porites astreoides(&lt;5m)</t>
  </si>
  <si>
    <t>Poritidae</t>
  </si>
  <si>
    <t>Porites astreoides(&gt;5m)</t>
  </si>
  <si>
    <t>Soliary corallites</t>
  </si>
  <si>
    <t xml:space="preserve">Siderastreidae </t>
  </si>
  <si>
    <t>Siderastrea siderea(&lt;5 m)</t>
  </si>
  <si>
    <t>Siderastrea siderea(&gt;5 m)</t>
  </si>
  <si>
    <t>Stylasteridae</t>
  </si>
  <si>
    <t xml:space="preserve">Branched </t>
  </si>
  <si>
    <t>Dendrophylliidae</t>
  </si>
  <si>
    <t>Small tubular corallites</t>
  </si>
  <si>
    <t>ACPR (branching)</t>
  </si>
  <si>
    <t>AGF (plating)</t>
  </si>
  <si>
    <t>AGG (plating)</t>
  </si>
  <si>
    <t>AGL (plating)</t>
  </si>
  <si>
    <t>Articulated CA</t>
  </si>
  <si>
    <t>AGU (plating)</t>
  </si>
  <si>
    <t>CLA (branching)</t>
  </si>
  <si>
    <t>CON (massive)</t>
  </si>
  <si>
    <t>DNC (columnar)</t>
  </si>
  <si>
    <t>DCS (massive)</t>
  </si>
  <si>
    <t>DIL (massive)</t>
  </si>
  <si>
    <t>EUF (branching)</t>
  </si>
  <si>
    <t>FVF (submassive)</t>
  </si>
  <si>
    <t>HCB (branching)</t>
  </si>
  <si>
    <t>HCE (encrusting)</t>
  </si>
  <si>
    <t>HCM (massive)</t>
  </si>
  <si>
    <t>HCP (plating)</t>
  </si>
  <si>
    <t>HLC (plating)</t>
  </si>
  <si>
    <t>ISR (massive)</t>
  </si>
  <si>
    <t>ISS (massive)</t>
  </si>
  <si>
    <t>MD (branching)</t>
  </si>
  <si>
    <t>MDA (branching)</t>
  </si>
  <si>
    <t>MDAU (branching)</t>
  </si>
  <si>
    <t>MDC (branching)</t>
  </si>
  <si>
    <t>MDF (branching)</t>
  </si>
  <si>
    <t>MAE (free-living - massive)</t>
  </si>
  <si>
    <t>ME (free-living - massive)</t>
  </si>
  <si>
    <t>MED (free-living - massive)</t>
  </si>
  <si>
    <t>MEM (massive)</t>
  </si>
  <si>
    <t>MIA (branching)</t>
  </si>
  <si>
    <t>MIC (branching)</t>
  </si>
  <si>
    <t>MIS (branching)</t>
  </si>
  <si>
    <t>MISQ (encrusting)</t>
  </si>
  <si>
    <t>MOC (massive)</t>
  </si>
  <si>
    <t>MUA (submassive)</t>
  </si>
  <si>
    <t>MY (plating)</t>
  </si>
  <si>
    <t>MYA (plating)</t>
  </si>
  <si>
    <t>MYD (plating)</t>
  </si>
  <si>
    <t>MYF (plating)</t>
  </si>
  <si>
    <t>MYL (submassive)</t>
  </si>
  <si>
    <t>MYR (plating)</t>
  </si>
  <si>
    <t>OCD (branching)</t>
  </si>
  <si>
    <t>ORA (massive)</t>
  </si>
  <si>
    <t>ORF (massive)</t>
  </si>
  <si>
    <t>ORFR (massive)</t>
  </si>
  <si>
    <t>POA (submassive)</t>
  </si>
  <si>
    <t>POC (plating)</t>
  </si>
  <si>
    <t>POD (branching)</t>
  </si>
  <si>
    <t>POF (branching)</t>
  </si>
  <si>
    <t>POP (branching)</t>
  </si>
  <si>
    <t>PSC (massive)</t>
  </si>
  <si>
    <t>PSS (massive)</t>
  </si>
  <si>
    <t>SCC (free-living)</t>
  </si>
  <si>
    <t>SIS (massive)</t>
  </si>
  <si>
    <t>SOB (massive)</t>
  </si>
  <si>
    <t>SOH (submassive)</t>
  </si>
  <si>
    <t>STI (submassive)</t>
  </si>
  <si>
    <t>SYR (branching)</t>
  </si>
  <si>
    <t>TUC (branching)</t>
  </si>
  <si>
    <t>SCL (free-living)</t>
  </si>
  <si>
    <t>CY</t>
  </si>
  <si>
    <t>Assumed the same as ISS</t>
  </si>
  <si>
    <t>Subtitutions for unknowns:</t>
  </si>
  <si>
    <t>Assumed the same as other Madracis spp.</t>
  </si>
  <si>
    <t>Assumed the same as MEM</t>
  </si>
  <si>
    <t>Assumed the same as MYF</t>
  </si>
  <si>
    <t>Assumed the same as other Porites spp.</t>
  </si>
  <si>
    <r>
      <rPr>
        <i/>
        <vertAlign val="superscript"/>
        <sz val="12"/>
        <rFont val="Arial Narrow"/>
        <family val="2"/>
      </rPr>
      <t xml:space="preserve">1 </t>
    </r>
    <r>
      <rPr>
        <i/>
        <sz val="12"/>
        <rFont val="Arial Narrow"/>
        <family val="2"/>
      </rPr>
      <t>Based on Darling et al. 2012 and Coral Traits database</t>
    </r>
  </si>
  <si>
    <t>Assumed same as other Acropora spp.</t>
  </si>
  <si>
    <t>Assumed same as other Agaricia spp.</t>
  </si>
  <si>
    <t>Assumed simliar to others in Family (Meandrinidae)</t>
  </si>
  <si>
    <t>Assumed similar to others in Family (Agariciidae)</t>
  </si>
  <si>
    <t>Assumed the same as others in the family (Faviidae)</t>
  </si>
  <si>
    <t>Cyanobacteria</t>
  </si>
  <si>
    <r>
      <t>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</si>
  <si>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Hard Coral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</si>
  <si>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CCA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</si>
  <si>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CARBONATE PRODUCTION OF MAJOR CORAL GROUPS (KG/M</t>
    </r>
    <r>
      <rPr>
        <b/>
        <vertAlign val="superscript"/>
        <sz val="12"/>
        <color rgb="FF000000"/>
        <rFont val="Arial Narrow"/>
        <family val="2"/>
      </rPr>
      <t>2</t>
    </r>
    <r>
      <rPr>
        <b/>
        <sz val="12"/>
        <color rgb="FF000000"/>
        <rFont val="Arial Narrow"/>
        <family val="2"/>
      </rPr>
      <t>/YEAR)</t>
    </r>
  </si>
  <si>
    <r>
      <t xml:space="preserve">COVER OF CORAL GROUPED BY LIFE-HISTORY STRATEGY (After Darling et al. 2012, </t>
    </r>
    <r>
      <rPr>
        <b/>
        <i/>
        <sz val="12"/>
        <color rgb="FF000000"/>
        <rFont val="Arial Narrow"/>
        <family val="2"/>
      </rPr>
      <t>Ecology Letters</t>
    </r>
    <r>
      <rPr>
        <b/>
        <sz val="12"/>
        <color rgb="FF000000"/>
        <rFont val="Arial Narrow"/>
        <family val="2"/>
      </rPr>
      <t>)</t>
    </r>
  </si>
  <si>
    <r>
      <t>CARBONATE PRODUCTION OF CORAL GROUPED BY LIFE-HISTORY STRATEGY  (KG/M</t>
    </r>
    <r>
      <rPr>
        <b/>
        <vertAlign val="superscript"/>
        <sz val="12"/>
        <color rgb="FF000000"/>
        <rFont val="Arial Narrow"/>
        <family val="2"/>
      </rPr>
      <t>2</t>
    </r>
    <r>
      <rPr>
        <b/>
        <sz val="12"/>
        <color rgb="FF000000"/>
        <rFont val="Arial Narrow"/>
        <family val="2"/>
      </rPr>
      <t>/YEAR)</t>
    </r>
  </si>
  <si>
    <t>The 'Analysis' tab calculates cover and carbonate production (where relevant) for each coral species and other groups on each transect and states class and life history strategy clusters.</t>
  </si>
  <si>
    <t>The 'Results' tab displays cover and carbonate production rates of different categories or functional groups and for the major genera at both the transect and site level. Rugosity and microbioerosion are also reported.</t>
  </si>
  <si>
    <r>
      <t>Extension rates and density:</t>
    </r>
    <r>
      <rPr>
        <sz val="12"/>
        <color theme="1"/>
        <rFont val="Arial Narrow"/>
        <family val="2"/>
      </rPr>
      <t xml:space="preserve"> see 'Caribbean coral growth rate' and 'Caribbean coral density data' spreadsheets on ReefBudget homepage. </t>
    </r>
    <r>
      <rPr>
        <i/>
        <sz val="12"/>
        <color theme="1"/>
        <rFont val="Arial Narrow"/>
        <family val="2"/>
      </rPr>
      <t/>
    </r>
  </si>
  <si>
    <t>Values are averages over all available Caribbean data</t>
  </si>
  <si>
    <r>
      <rPr>
        <b/>
        <sz val="12"/>
        <color theme="1"/>
        <rFont val="Arial Narrow"/>
        <family val="2"/>
      </rPr>
      <t>Values can be modified</t>
    </r>
    <r>
      <rPr>
        <sz val="12"/>
        <color theme="1"/>
        <rFont val="Arial Narrow"/>
        <family val="2"/>
      </rPr>
      <t xml:space="preserve"> by copying the updated average table from online Caribbean growth and density datasets or by changing individual rates to locally available/applicable rates</t>
    </r>
  </si>
  <si>
    <r>
      <t>kg/m</t>
    </r>
    <r>
      <rPr>
        <b/>
        <vertAlign val="superscript"/>
        <sz val="12"/>
        <color indexed="8"/>
        <rFont val="Arial Narrow"/>
        <family val="2"/>
      </rPr>
      <t>2</t>
    </r>
    <r>
      <rPr>
        <b/>
        <sz val="12"/>
        <color indexed="8"/>
        <rFont val="Arial Narrow"/>
        <family val="2"/>
      </rPr>
      <t>/yr</t>
    </r>
  </si>
  <si>
    <r>
      <t>Life history strategy</t>
    </r>
    <r>
      <rPr>
        <b/>
        <vertAlign val="superscript"/>
        <sz val="12"/>
        <rFont val="Arial Narrow"/>
        <family val="2"/>
      </rPr>
      <t>1</t>
    </r>
  </si>
  <si>
    <r>
      <t>Transect Mean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</si>
  <si>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Lower 95%  CI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</si>
  <si>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Upper 95%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</si>
  <si>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Planar Carbonate Production (kgCaCO</t>
    </r>
    <r>
      <rPr>
        <b/>
        <vertAlign val="subscript"/>
        <sz val="12"/>
        <color indexed="8"/>
        <rFont val="Arial Narrow"/>
        <family val="2"/>
      </rPr>
      <t>3</t>
    </r>
    <r>
      <rPr>
        <b/>
        <sz val="12"/>
        <color indexed="8"/>
        <rFont val="Arial Narrow"/>
        <family val="2"/>
      </rPr>
      <t>/cm/yr)</t>
    </r>
  </si>
  <si>
    <t>PLA</t>
  </si>
  <si>
    <t xml:space="preserve">MD </t>
  </si>
  <si>
    <r>
      <t>Carbonate production rates are calculated using colony level morphology and basic geometric relationships, together with coral growth rates and density measures averaged from published studies in the Caribbean (see supporting files '</t>
    </r>
    <r>
      <rPr>
        <i/>
        <sz val="11"/>
        <color theme="1"/>
        <rFont val="Arial Narrow"/>
        <family val="2"/>
      </rPr>
      <t>Caribbean coral growth rate..</t>
    </r>
    <r>
      <rPr>
        <sz val="11"/>
        <color theme="1"/>
        <rFont val="Arial Narrow"/>
        <family val="2"/>
      </rPr>
      <t>' and '</t>
    </r>
    <r>
      <rPr>
        <i/>
        <sz val="11"/>
        <color theme="1"/>
        <rFont val="Arial Narrow"/>
        <family val="2"/>
      </rPr>
      <t>Caribbean density data</t>
    </r>
    <r>
      <rPr>
        <sz val="11"/>
        <color theme="1"/>
        <rFont val="Arial Narrow"/>
        <family val="2"/>
      </rPr>
      <t>'</t>
    </r>
    <r>
      <rPr>
        <i/>
        <sz val="11"/>
        <color theme="1"/>
        <rFont val="Arial Narrow"/>
        <family val="2"/>
      </rPr>
      <t xml:space="preserve"> </t>
    </r>
    <r>
      <rPr>
        <sz val="11"/>
        <color theme="1"/>
        <rFont val="Arial Narrow"/>
        <family val="2"/>
      </rPr>
      <t>on the</t>
    </r>
    <r>
      <rPr>
        <i/>
        <sz val="11"/>
        <color theme="1"/>
        <rFont val="Arial Narrow"/>
        <family val="2"/>
      </rPr>
      <t xml:space="preserve"> ReefBudget</t>
    </r>
    <r>
      <rPr>
        <sz val="11"/>
        <color theme="1"/>
        <rFont val="Arial Narrow"/>
        <family val="2"/>
      </rPr>
      <t xml:space="preserve"> homepage). These are  converted to linear relationships of the form </t>
    </r>
    <r>
      <rPr>
        <i/>
        <sz val="11"/>
        <color theme="1"/>
        <rFont val="Arial Narrow"/>
        <family val="2"/>
      </rPr>
      <t xml:space="preserve">y = mx </t>
    </r>
    <r>
      <rPr>
        <i/>
        <sz val="11"/>
        <rFont val="Arial Narrow"/>
        <family val="2"/>
      </rPr>
      <t xml:space="preserve">+b </t>
    </r>
    <r>
      <rPr>
        <sz val="11"/>
        <rFont val="Arial Narrow"/>
        <family val="2"/>
      </rPr>
      <t>to account for colony size</t>
    </r>
    <r>
      <rPr>
        <sz val="11"/>
        <color theme="1"/>
        <rFont val="Arial Narrow"/>
        <family val="2"/>
      </rPr>
      <t>. The calcification rates can be altered by changing the linear extension rate or the density of the particular coral in question in the 'Calcification Rates' tab to e.g. locally derived growth rates.</t>
    </r>
  </si>
  <si>
    <t>encrusting/sub-massive</t>
  </si>
  <si>
    <t>Taxa highlighted in yellow</t>
  </si>
  <si>
    <t>MDD (encrusting/sub-massive)</t>
  </si>
  <si>
    <t>MDP (encrusting/sub-massive)</t>
  </si>
  <si>
    <t>MDS (encrusting/sub-massive)</t>
  </si>
  <si>
    <t>POB (encrusting/sub-massive)</t>
  </si>
  <si>
    <t>SIR (encrusting/sub-massive)</t>
  </si>
  <si>
    <t>MACROBIOEROSION</t>
  </si>
  <si>
    <t>C. aprica</t>
  </si>
  <si>
    <t>C. caribbaea</t>
  </si>
  <si>
    <t>C. tenuis</t>
  </si>
  <si>
    <t>C. varians</t>
  </si>
  <si>
    <t>C. amplicavata</t>
  </si>
  <si>
    <t>S. brevitubulatum</t>
  </si>
  <si>
    <t>S. flavolivescens</t>
  </si>
  <si>
    <t>Total sponge bioerosion</t>
  </si>
  <si>
    <t>Calculated or published microbioerosion rate</t>
  </si>
  <si>
    <r>
      <t>mg CaCO</t>
    </r>
    <r>
      <rPr>
        <b/>
        <vertAlign val="subscript"/>
        <sz val="12"/>
        <color indexed="8"/>
        <rFont val="Arial Narrow"/>
        <family val="2"/>
      </rPr>
      <t>3</t>
    </r>
    <r>
      <rPr>
        <b/>
        <sz val="12"/>
        <color indexed="8"/>
        <rFont val="Arial Narrow"/>
        <family val="2"/>
      </rPr>
      <t xml:space="preserve"> cm</t>
    </r>
    <r>
      <rPr>
        <b/>
        <vertAlign val="superscript"/>
        <sz val="12"/>
        <color indexed="8"/>
        <rFont val="Arial Narrow"/>
        <family val="2"/>
      </rPr>
      <t>-2</t>
    </r>
    <r>
      <rPr>
        <b/>
        <sz val="12"/>
        <color indexed="8"/>
        <rFont val="Arial Narrow"/>
        <family val="2"/>
      </rPr>
      <t xml:space="preserve"> d</t>
    </r>
    <r>
      <rPr>
        <b/>
        <vertAlign val="superscript"/>
        <sz val="12"/>
        <color indexed="8"/>
        <rFont val="Arial Narrow"/>
        <family val="2"/>
      </rPr>
      <t>-1</t>
    </r>
  </si>
  <si>
    <t>cm2</t>
  </si>
  <si>
    <t>Based on rates in de Bakker et al. 2018</t>
  </si>
  <si>
    <r>
      <t>kg CaCO</t>
    </r>
    <r>
      <rPr>
        <b/>
        <vertAlign val="subscript"/>
        <sz val="12"/>
        <rFont val="Arial Narrow"/>
        <family val="2"/>
      </rPr>
      <t>3</t>
    </r>
    <r>
      <rPr>
        <b/>
        <sz val="12"/>
        <rFont val="Arial Narrow"/>
        <family val="2"/>
      </rPr>
      <t xml:space="preserve"> m</t>
    </r>
    <r>
      <rPr>
        <b/>
        <vertAlign val="superscript"/>
        <sz val="12"/>
        <rFont val="Arial Narrow"/>
        <family val="2"/>
      </rPr>
      <t>-2</t>
    </r>
    <r>
      <rPr>
        <b/>
        <sz val="12"/>
        <rFont val="Arial Narrow"/>
        <family val="2"/>
      </rPr>
      <t xml:space="preserve"> yr</t>
    </r>
    <r>
      <rPr>
        <b/>
        <vertAlign val="superscript"/>
        <sz val="12"/>
        <rFont val="Arial Narrow"/>
        <family val="2"/>
      </rPr>
      <t>-1</t>
    </r>
  </si>
  <si>
    <t>Measured tissue cover (cm2)</t>
  </si>
  <si>
    <t>Total survey area (m2)</t>
  </si>
  <si>
    <t>Micro-bioerosion</t>
  </si>
  <si>
    <t>Macro-bioerosion</t>
  </si>
  <si>
    <t>NO TRANSECT</t>
  </si>
  <si>
    <t>Average of C. aprica &amp; C. Caribbaea in de Bakker et al. 2018</t>
  </si>
  <si>
    <t>Average of C. aprica &amp; C. Caribbaea in de Bakker et al. 2019</t>
  </si>
  <si>
    <t>Transect length (m)</t>
  </si>
  <si>
    <t xml:space="preserve"> </t>
  </si>
  <si>
    <t>Siphonodictyon spp.</t>
  </si>
  <si>
    <t>These taxa have mixed growth morphologies that are somewhat encrusing but also defined by a sub-massive character and thus grow both laterally and vertically. For this reason that are currently classed as massive in the calculations.</t>
  </si>
  <si>
    <t>AG (encrusting/sub-massive)</t>
  </si>
  <si>
    <t>AGA (encrusting/sub-massive)</t>
  </si>
  <si>
    <t>AGH (encrusting/sub-massive)</t>
  </si>
  <si>
    <t>Conversion factor (to reflect different colony growth styles (see handbook):</t>
  </si>
  <si>
    <r>
      <t>Parrotfish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</si>
  <si>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Urchin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</si>
  <si>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Copy in from separate spreadsheets</t>
  </si>
  <si>
    <t>Net G (kg CaCO3/m2/yr)</t>
  </si>
  <si>
    <t>DO NOT CHANGE DATA IN THE YELLOW CELLS</t>
  </si>
  <si>
    <r>
      <t>Micro-bioerosion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</si>
  <si>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Macro-bioerosion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</si>
  <si>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Coral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</si>
  <si>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CCA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</si>
  <si>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NET BUDGET CALCULATION</t>
  </si>
  <si>
    <t>platy branches</t>
  </si>
  <si>
    <t>AGT (platy/branching)</t>
  </si>
  <si>
    <t>Uses Acropora palmata</t>
  </si>
  <si>
    <t>Conversion factors are based where possible on data collected for Caribbean species, but where substitutions are needed from similar Indo-Pacific taxa these are listed at the bottom of the sheet</t>
  </si>
  <si>
    <t>Conversions used</t>
  </si>
  <si>
    <t>Pocillopora- branching (from IP)</t>
  </si>
  <si>
    <t>Acropora-digitate(from IP)</t>
  </si>
  <si>
    <t>Pocillopora- branching(from IP)</t>
  </si>
  <si>
    <t>Uses M. alcicornis</t>
  </si>
  <si>
    <t>Macroalgae with CCA</t>
  </si>
  <si>
    <t>Limestone pavement</t>
  </si>
  <si>
    <t>Uses P. divaricata</t>
  </si>
  <si>
    <t>FILL IN WHITE BOXES</t>
  </si>
  <si>
    <t>Transect width (m)</t>
  </si>
  <si>
    <r>
      <t>The pre-set rate is an average of currently published rates from various studies conducted in the Caribbean and the Indo-Pacific (see supporting file on</t>
    </r>
    <r>
      <rPr>
        <b/>
        <i/>
        <sz val="12"/>
        <color theme="1"/>
        <rFont val="Arial Narrow"/>
        <family val="2"/>
      </rPr>
      <t xml:space="preserve"> ReefBudget </t>
    </r>
    <r>
      <rPr>
        <b/>
        <sz val="12"/>
        <color theme="1"/>
        <rFont val="Arial Narrow"/>
        <family val="2"/>
      </rPr>
      <t>website)</t>
    </r>
  </si>
  <si>
    <t>C. delitrix</t>
  </si>
  <si>
    <t>c. delitrix</t>
  </si>
  <si>
    <t>CI</t>
  </si>
  <si>
    <t>use mean value for site in each box, NOT transect values</t>
  </si>
  <si>
    <t>SEA</t>
  </si>
  <si>
    <t>Seagrass</t>
  </si>
  <si>
    <t>Sand &amp; Seagrass</t>
  </si>
  <si>
    <t>no similar species</t>
  </si>
  <si>
    <t>All categories with an associated  calcification rate (corals, CCA, macroalgae with CCA underneath, other encrusters) were excluded as the calcification rate determined for these categories represents a net rate which already includes rates of microbioerosion.</t>
  </si>
  <si>
    <r>
      <t>% substrate available for Microbioerosion</t>
    </r>
    <r>
      <rPr>
        <b/>
        <vertAlign val="superscript"/>
        <sz val="12"/>
        <color theme="1"/>
        <rFont val="Arial Narrow"/>
        <family val="2"/>
      </rPr>
      <t>1</t>
    </r>
    <r>
      <rPr>
        <b/>
        <sz val="12"/>
        <color theme="1"/>
        <rFont val="Arial Narrow"/>
        <family val="2"/>
      </rPr>
      <t xml:space="preserve"> = dead coral + rubble + turf + cyanobacteria + substrate below articulate algae</t>
    </r>
  </si>
  <si>
    <r>
      <t xml:space="preserve">The 'Microbioerosion' tab calculates the amount of internal bioerosion in the reef substrate from available substrate and currently available published rates of microbioerosion. </t>
    </r>
    <r>
      <rPr>
        <sz val="11"/>
        <color rgb="FFFF0000"/>
        <rFont val="Arial Narrow"/>
        <family val="2"/>
      </rPr>
      <t>The formula to calculate available subtrate was adjusted in Jan 2023.</t>
    </r>
  </si>
  <si>
    <t>Articulate Macroalgae</t>
  </si>
  <si>
    <t>Dead Coral and Pavement</t>
  </si>
  <si>
    <r>
      <rPr>
        <vertAlign val="superscript"/>
        <sz val="12"/>
        <color rgb="FF000000"/>
        <rFont val="Arial Narrow"/>
        <family val="2"/>
      </rPr>
      <t>1</t>
    </r>
    <r>
      <rPr>
        <sz val="12"/>
        <color indexed="8"/>
        <rFont val="Arial Narrow"/>
        <family val="2"/>
      </rPr>
      <t>Available substrate includes rubble and dead coral substrates, including those overgrown by turf, cyanobacteria or articulated coralline and fleshy macroalgae.</t>
    </r>
  </si>
  <si>
    <t xml:space="preserve">8. </t>
  </si>
  <si>
    <r>
      <t xml:space="preserve">This June 2024 version (V2.3) contains a corrected Conversion Factor for </t>
    </r>
    <r>
      <rPr>
        <i/>
        <sz val="11"/>
        <color theme="1"/>
        <rFont val="Arial Narrow"/>
        <family val="2"/>
      </rPr>
      <t>Acropora cervicornis</t>
    </r>
    <r>
      <rPr>
        <sz val="11"/>
        <color theme="1"/>
        <rFont val="Arial Narrow"/>
        <family val="2"/>
      </rPr>
      <t xml:space="preserve"> and corrects a minor coding error for the CI for </t>
    </r>
    <r>
      <rPr>
        <i/>
        <sz val="11"/>
        <color theme="1"/>
        <rFont val="Arial Narrow"/>
        <family val="2"/>
      </rPr>
      <t xml:space="preserve">Porites furcata in the 'Calcification Rates' </t>
    </r>
    <r>
      <rPr>
        <sz val="11"/>
        <color theme="1"/>
        <rFont val="Arial Narrow"/>
        <family val="2"/>
      </rPr>
      <t xml:space="preserve">tab.   </t>
    </r>
  </si>
  <si>
    <t>pof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</si>
</sst>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42" x14ac:knownFonts="1">
    <font>
      <sz val="11"/>
      <color theme="1"/>
      <name val="Calibri"/>
      <family val="2"/>
      <scheme val="minor"/>
    </font>
    <font>
      <b/>
      <sz val="11"/>
      <color indexed="8"/>
      <name val="Calibri"/>
      <family val="2"/>
    </font>
    <font>
      <sz val="12"/>
      <color indexed="8"/>
      <name val="Calibri"/>
      <family val="2"/>
    </font>
    <font>
      <i/>
      <sz val="11"/>
      <color theme="1"/>
      <name val="Calibri"/>
      <family val="2"/>
      <scheme val="minor"/>
    </font>
    <font>
      <sz val="11"/>
      <color theme="1"/>
      <name val="Calibri"/>
      <family val="2"/>
    </font>
    <font>
      <sz val="10"/>
      <color theme="1"/>
      <name val="Arial"/>
      <family val="2"/>
    </font>
    <font>
      <sz val="11"/>
      <color rgb="FFFF0000"/>
      <name val="Calibri"/>
      <family val="2"/>
      <scheme val="minor"/>
    </font>
    <font>
      <sz val="12"/>
      <color theme="1"/>
      <name val="Arial Narrow"/>
      <family val="2"/>
    </font>
    <font>
      <i/>
      <sz val="12"/>
      <color indexed="8"/>
      <name val="Arial Narrow"/>
      <family val="2"/>
    </font>
    <font>
      <sz val="12"/>
      <color indexed="8"/>
      <name val="Arial Narrow"/>
      <family val="2"/>
    </font>
    <font>
      <i/>
      <sz val="12"/>
      <color theme="1"/>
      <name val="Arial Narrow"/>
      <family val="2"/>
    </font>
    <font>
      <sz val="11"/>
      <name val="Arial Narrow"/>
      <family val="2"/>
    </font>
    <font>
      <b/>
      <sz val="11"/>
      <name val="Arial Narrow"/>
      <family val="2"/>
    </font>
    <font>
      <sz val="12"/>
      <name val="Arial Narrow"/>
      <family val="2"/>
    </font>
    <font>
      <b/>
      <sz val="12"/>
      <name val="Arial Narrow"/>
      <family val="2"/>
    </font>
    <font>
      <b/>
      <sz val="11"/>
      <name val="Calibri"/>
      <family val="2"/>
    </font>
    <font>
      <sz val="11"/>
      <color theme="1"/>
      <name val="Arial Narrow"/>
      <family val="2"/>
    </font>
    <font>
      <b/>
      <sz val="11"/>
      <color theme="1"/>
      <name val="Arial Narrow"/>
      <family val="2"/>
    </font>
    <font>
      <i/>
      <sz val="11"/>
      <color theme="1"/>
      <name val="Arial Narrow"/>
      <family val="2"/>
    </font>
    <font>
      <b/>
      <sz val="11"/>
      <color indexed="8"/>
      <name val="Arial Narrow"/>
      <family val="2"/>
    </font>
    <font>
      <b/>
      <sz val="12"/>
      <color theme="1"/>
      <name val="Arial Narrow"/>
      <family val="2"/>
    </font>
    <font>
      <b/>
      <sz val="12"/>
      <color indexed="8"/>
      <name val="Arial Narrow"/>
      <family val="2"/>
    </font>
    <font>
      <i/>
      <sz val="11"/>
      <color indexed="8"/>
      <name val="Arial Narrow"/>
      <family val="2"/>
    </font>
    <font>
      <i/>
      <sz val="11"/>
      <name val="Arial Narrow"/>
      <family val="2"/>
    </font>
    <font>
      <i/>
      <sz val="12"/>
      <name val="Arial Narrow"/>
      <family val="2"/>
    </font>
    <font>
      <i/>
      <vertAlign val="superscript"/>
      <sz val="12"/>
      <name val="Arial Narrow"/>
      <family val="2"/>
    </font>
    <font>
      <sz val="11"/>
      <color indexed="8"/>
      <name val="Arial Narrow"/>
      <family val="2"/>
    </font>
    <font>
      <b/>
      <vertAlign val="subscript"/>
      <sz val="12"/>
      <color theme="1"/>
      <name val="Arial Narrow"/>
      <family val="2"/>
    </font>
    <font>
      <b/>
      <vertAlign val="superscript"/>
      <sz val="12"/>
      <color theme="1"/>
      <name val="Arial Narrow"/>
      <family val="2"/>
    </font>
    <font>
      <sz val="12"/>
      <color rgb="FF000000"/>
      <name val="Arial Narrow"/>
      <family val="2"/>
    </font>
    <font>
      <b/>
      <sz val="12"/>
      <color rgb="FF000000"/>
      <name val="Arial Narrow"/>
      <family val="2"/>
    </font>
    <font>
      <b/>
      <i/>
      <sz val="12"/>
      <color rgb="FF000000"/>
      <name val="Arial Narrow"/>
      <family val="2"/>
    </font>
    <font>
      <b/>
      <vertAlign val="superscript"/>
      <sz val="12"/>
      <color rgb="FF000000"/>
      <name val="Arial Narrow"/>
      <family val="2"/>
    </font>
    <font>
      <b/>
      <vertAlign val="superscript"/>
      <sz val="12"/>
      <color indexed="8"/>
      <name val="Arial Narrow"/>
      <family val="2"/>
    </font>
    <font>
      <b/>
      <sz val="14"/>
      <color indexed="8"/>
      <name val="Arial Narrow"/>
      <family val="2"/>
    </font>
    <font>
      <b/>
      <vertAlign val="superscript"/>
      <sz val="12"/>
      <name val="Arial Narrow"/>
      <family val="2"/>
    </font>
    <font>
      <b/>
      <vertAlign val="subscript"/>
      <sz val="12"/>
      <color indexed="8"/>
      <name val="Arial Narrow"/>
      <family val="2"/>
    </font>
    <font>
      <sz val="11"/>
      <color rgb="FFFF0000"/>
      <name val="Arial Narrow"/>
      <family val="2"/>
    </font>
    <font>
      <b/>
      <i/>
      <sz val="12"/>
      <color indexed="8"/>
      <name val="Arial Narrow"/>
      <family val="2"/>
    </font>
    <font>
      <b/>
      <vertAlign val="subscript"/>
      <sz val="12"/>
      <name val="Arial Narrow"/>
      <family val="2"/>
    </font>
    <font>
      <b/>
      <i/>
      <sz val="12"/>
      <color theme="1"/>
      <name val="Arial Narrow"/>
      <family val="2"/>
    </font>
    <font>
      <vertAlign val="superscript"/>
      <sz val="12"/>
      <color rgb="FF000000"/>
      <name val="Arial Narrow"/>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BFBFBF"/>
        <bgColor rgb="FF000000"/>
      </patternFill>
    </fill>
    <fill>
      <patternFill patternType="solid">
        <fgColor rgb="FFFFFF00"/>
        <bgColor rgb="FF000000"/>
      </patternFill>
    </fill>
    <fill>
      <patternFill patternType="solid">
        <fgColor theme="0" tint="-0.249977111117893"/>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s>
  <borders count="79">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double">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double">
        <color indexed="64"/>
      </right>
      <top/>
      <bottom style="thin">
        <color indexed="64"/>
      </bottom>
      <diagonal/>
    </border>
    <border>
      <left/>
      <right style="double">
        <color auto="1"/>
      </right>
      <top style="medium">
        <color auto="1"/>
      </top>
      <bottom/>
      <diagonal/>
    </border>
    <border>
      <left style="medium">
        <color auto="1"/>
      </left>
      <right/>
      <top/>
      <bottom style="thin">
        <color auto="1"/>
      </bottom>
      <diagonal/>
    </border>
    <border>
      <left/>
      <right/>
      <top/>
      <bottom style="thin">
        <color auto="1"/>
      </bottom>
      <diagonal/>
    </border>
    <border>
      <left style="double">
        <color auto="1"/>
      </left>
      <right/>
      <top/>
      <bottom style="thin">
        <color auto="1"/>
      </bottom>
      <diagonal/>
    </border>
    <border>
      <left style="double">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5" fillId="0" borderId="0"/>
  </cellStyleXfs>
  <cellXfs count="590">
    <xf numFmtId="0" fontId="0" fillId="0" borderId="0" xfId="0"/>
    <xf numFmtId="0" fontId="1" fillId="3" borderId="60" xfId="0" applyFont="1" applyFill="1" applyBorder="1"/>
    <xf numFmtId="0" fontId="1" fillId="3" borderId="7" xfId="0" applyFont="1" applyFill="1" applyBorder="1"/>
    <xf numFmtId="0" fontId="4" fillId="0" borderId="0" xfId="0" applyFont="1"/>
    <xf numFmtId="164" fontId="0" fillId="0" borderId="0" xfId="0" applyNumberFormat="1" applyAlignment="1" applyProtection="1">
      <alignment horizontal="center"/>
      <protection locked="0"/>
    </xf>
    <xf numFmtId="0" fontId="3" fillId="0" borderId="0" xfId="0" applyFont="1"/>
    <xf numFmtId="164" fontId="0" fillId="0" borderId="0" xfId="0" applyNumberFormat="1" applyAlignment="1">
      <alignment horizontal="center"/>
    </xf>
    <xf numFmtId="0" fontId="0" fillId="0" borderId="0" xfId="0" applyProtection="1">
      <protection locked="0"/>
    </xf>
    <xf numFmtId="0" fontId="2" fillId="0" borderId="0" xfId="0" applyFont="1" applyProtection="1">
      <protection locked="0"/>
    </xf>
    <xf numFmtId="0" fontId="7" fillId="2" borderId="6" xfId="0" applyFont="1" applyFill="1" applyBorder="1" applyProtection="1">
      <protection locked="0"/>
    </xf>
    <xf numFmtId="0" fontId="7" fillId="3" borderId="6" xfId="0" applyFont="1" applyFill="1" applyBorder="1" applyProtection="1">
      <protection locked="0"/>
    </xf>
    <xf numFmtId="0" fontId="7" fillId="2" borderId="39" xfId="0" applyFont="1" applyFill="1" applyBorder="1" applyProtection="1">
      <protection locked="0"/>
    </xf>
    <xf numFmtId="0" fontId="7" fillId="2" borderId="6" xfId="0" applyFont="1" applyFill="1" applyBorder="1"/>
    <xf numFmtId="0" fontId="7" fillId="3" borderId="6" xfId="0" applyFont="1" applyFill="1" applyBorder="1"/>
    <xf numFmtId="0" fontId="7" fillId="2" borderId="39" xfId="0" applyFont="1" applyFill="1" applyBorder="1"/>
    <xf numFmtId="0" fontId="6" fillId="0" borderId="0" xfId="0" applyFont="1"/>
    <xf numFmtId="164" fontId="7" fillId="0" borderId="7" xfId="0" applyNumberFormat="1" applyFont="1" applyBorder="1" applyAlignment="1" applyProtection="1">
      <alignment horizontal="center"/>
      <protection locked="0"/>
    </xf>
    <xf numFmtId="164" fontId="7" fillId="0" borderId="8" xfId="0" applyNumberFormat="1" applyFont="1" applyBorder="1" applyAlignment="1" applyProtection="1">
      <alignment horizontal="center"/>
      <protection locked="0"/>
    </xf>
    <xf numFmtId="164" fontId="7" fillId="3" borderId="8" xfId="0" applyNumberFormat="1" applyFont="1" applyFill="1" applyBorder="1" applyAlignment="1" applyProtection="1">
      <alignment horizontal="center"/>
      <protection locked="0"/>
    </xf>
    <xf numFmtId="164" fontId="7" fillId="3" borderId="8" xfId="0" applyNumberFormat="1" applyFont="1" applyFill="1" applyBorder="1" applyAlignment="1">
      <alignment horizontal="center"/>
    </xf>
    <xf numFmtId="164" fontId="7" fillId="0" borderId="8" xfId="0" applyNumberFormat="1" applyFont="1" applyBorder="1" applyAlignment="1">
      <alignment horizontal="center"/>
    </xf>
    <xf numFmtId="164" fontId="7" fillId="0" borderId="28" xfId="0" applyNumberFormat="1" applyFont="1" applyBorder="1" applyAlignment="1" applyProtection="1">
      <alignment horizontal="center"/>
      <protection locked="0"/>
    </xf>
    <xf numFmtId="0" fontId="13" fillId="0" borderId="0" xfId="0" applyFont="1" applyProtection="1">
      <protection locked="0"/>
    </xf>
    <xf numFmtId="0" fontId="14" fillId="3" borderId="0" xfId="0" applyFont="1" applyFill="1" applyProtection="1">
      <protection locked="0"/>
    </xf>
    <xf numFmtId="0" fontId="14" fillId="3" borderId="0" xfId="0" applyFont="1" applyFill="1" applyAlignment="1" applyProtection="1">
      <alignment horizontal="center"/>
      <protection locked="0"/>
    </xf>
    <xf numFmtId="0" fontId="13" fillId="2" borderId="0" xfId="0" applyFont="1" applyFill="1" applyProtection="1">
      <protection locked="0"/>
    </xf>
    <xf numFmtId="0" fontId="13" fillId="3" borderId="0" xfId="0" applyFont="1" applyFill="1" applyAlignment="1" applyProtection="1">
      <alignment horizontal="center"/>
      <protection locked="0"/>
    </xf>
    <xf numFmtId="0" fontId="13" fillId="3" borderId="0" xfId="0" applyFont="1" applyFill="1" applyProtection="1">
      <protection locked="0"/>
    </xf>
    <xf numFmtId="0" fontId="13" fillId="3" borderId="11" xfId="0" applyFont="1" applyFill="1" applyBorder="1" applyProtection="1">
      <protection locked="0"/>
    </xf>
    <xf numFmtId="0" fontId="15" fillId="3" borderId="7" xfId="0" applyFont="1" applyFill="1" applyBorder="1"/>
    <xf numFmtId="0" fontId="7" fillId="2" borderId="0" xfId="0" applyFont="1" applyFill="1" applyProtection="1">
      <protection locked="0"/>
    </xf>
    <xf numFmtId="0" fontId="7" fillId="3" borderId="0" xfId="0" applyFont="1" applyFill="1" applyProtection="1">
      <protection locked="0"/>
    </xf>
    <xf numFmtId="0" fontId="8" fillId="2" borderId="0" xfId="0" applyFont="1" applyFill="1" applyProtection="1">
      <protection locked="0"/>
    </xf>
    <xf numFmtId="0" fontId="9" fillId="2" borderId="0" xfId="0" applyFont="1" applyFill="1" applyProtection="1">
      <protection locked="0"/>
    </xf>
    <xf numFmtId="0" fontId="10" fillId="2" borderId="0" xfId="0" applyFont="1" applyFill="1" applyProtection="1">
      <protection locked="0"/>
    </xf>
    <xf numFmtId="0" fontId="9" fillId="3" borderId="0" xfId="0" applyFont="1" applyFill="1" applyProtection="1">
      <protection locked="0"/>
    </xf>
    <xf numFmtId="0" fontId="10" fillId="3" borderId="0" xfId="0" applyFont="1" applyFill="1" applyProtection="1">
      <protection locked="0"/>
    </xf>
    <xf numFmtId="164" fontId="7" fillId="9" borderId="8" xfId="0" applyNumberFormat="1" applyFont="1" applyFill="1" applyBorder="1" applyAlignment="1" applyProtection="1">
      <alignment horizontal="center"/>
      <protection locked="0"/>
    </xf>
    <xf numFmtId="164" fontId="7" fillId="0" borderId="0" xfId="0" applyNumberFormat="1" applyFont="1"/>
    <xf numFmtId="164" fontId="21" fillId="3" borderId="7" xfId="0" applyNumberFormat="1" applyFont="1" applyFill="1" applyBorder="1" applyAlignment="1">
      <alignment horizontal="center"/>
    </xf>
    <xf numFmtId="164" fontId="13" fillId="9" borderId="8" xfId="0" applyNumberFormat="1" applyFont="1" applyFill="1" applyBorder="1" applyAlignment="1" applyProtection="1">
      <alignment horizontal="center"/>
      <protection locked="0"/>
    </xf>
    <xf numFmtId="0" fontId="16" fillId="0" borderId="8" xfId="0" applyFont="1" applyBorder="1"/>
    <xf numFmtId="0" fontId="16" fillId="3" borderId="8" xfId="0" applyFont="1" applyFill="1" applyBorder="1"/>
    <xf numFmtId="0" fontId="7" fillId="0" borderId="8" xfId="0" applyFont="1" applyBorder="1"/>
    <xf numFmtId="0" fontId="0" fillId="3" borderId="0" xfId="0" applyFill="1"/>
    <xf numFmtId="0" fontId="7" fillId="3" borderId="38" xfId="0" applyFont="1" applyFill="1" applyBorder="1"/>
    <xf numFmtId="0" fontId="16" fillId="0" borderId="0" xfId="0" applyFont="1"/>
    <xf numFmtId="2" fontId="16" fillId="0" borderId="0" xfId="0" applyNumberFormat="1" applyFont="1" applyAlignment="1">
      <alignment horizontal="center"/>
    </xf>
    <xf numFmtId="0" fontId="17" fillId="0" borderId="8" xfId="0" applyFont="1" applyBorder="1"/>
    <xf numFmtId="2" fontId="17" fillId="0" borderId="8" xfId="0" applyNumberFormat="1" applyFont="1" applyBorder="1" applyAlignment="1">
      <alignment horizontal="center"/>
    </xf>
    <xf numFmtId="0" fontId="17" fillId="0" borderId="0" xfId="0" applyFont="1"/>
    <xf numFmtId="0" fontId="22" fillId="2" borderId="8" xfId="0" applyFont="1" applyFill="1" applyBorder="1"/>
    <xf numFmtId="2" fontId="16" fillId="0" borderId="8" xfId="0" applyNumberFormat="1" applyFont="1" applyBorder="1" applyAlignment="1">
      <alignment horizontal="center"/>
    </xf>
    <xf numFmtId="0" fontId="22" fillId="3" borderId="8" xfId="0" applyFont="1" applyFill="1" applyBorder="1"/>
    <xf numFmtId="0" fontId="23" fillId="3" borderId="8" xfId="0" applyFont="1" applyFill="1" applyBorder="1"/>
    <xf numFmtId="0" fontId="16" fillId="9" borderId="8" xfId="0" applyFont="1" applyFill="1" applyBorder="1"/>
    <xf numFmtId="0" fontId="18" fillId="3" borderId="8" xfId="0" applyFont="1" applyFill="1" applyBorder="1"/>
    <xf numFmtId="0" fontId="18" fillId="2" borderId="8" xfId="0" applyFont="1" applyFill="1" applyBorder="1"/>
    <xf numFmtId="166" fontId="16" fillId="3" borderId="8" xfId="0" applyNumberFormat="1" applyFont="1" applyFill="1" applyBorder="1"/>
    <xf numFmtId="166" fontId="17" fillId="3" borderId="8" xfId="0" applyNumberFormat="1" applyFont="1" applyFill="1" applyBorder="1"/>
    <xf numFmtId="0" fontId="7" fillId="0" borderId="0" xfId="0" applyFont="1"/>
    <xf numFmtId="0" fontId="7" fillId="0" borderId="0" xfId="0" applyFont="1" applyAlignment="1">
      <alignment horizontal="center"/>
    </xf>
    <xf numFmtId="164" fontId="21" fillId="0" borderId="7" xfId="0" applyNumberFormat="1" applyFont="1" applyBorder="1" applyAlignment="1">
      <alignment horizontal="center"/>
    </xf>
    <xf numFmtId="0" fontId="21" fillId="3" borderId="7" xfId="0" applyFont="1" applyFill="1" applyBorder="1"/>
    <xf numFmtId="166" fontId="7" fillId="3" borderId="8" xfId="0" applyNumberFormat="1" applyFont="1" applyFill="1" applyBorder="1"/>
    <xf numFmtId="166" fontId="20" fillId="3" borderId="8" xfId="0" applyNumberFormat="1" applyFont="1" applyFill="1" applyBorder="1"/>
    <xf numFmtId="164" fontId="7" fillId="9" borderId="8" xfId="0" applyNumberFormat="1" applyFont="1" applyFill="1" applyBorder="1" applyAlignment="1">
      <alignment horizontal="center"/>
    </xf>
    <xf numFmtId="0" fontId="14" fillId="0" borderId="0" xfId="0" applyFont="1" applyProtection="1">
      <protection locked="0"/>
    </xf>
    <xf numFmtId="0" fontId="13" fillId="0" borderId="0" xfId="0" applyFont="1" applyAlignment="1" applyProtection="1">
      <alignment horizontal="left"/>
      <protection locked="0"/>
    </xf>
    <xf numFmtId="0" fontId="7" fillId="0" borderId="0" xfId="0" applyFont="1" applyProtection="1">
      <protection locked="0"/>
    </xf>
    <xf numFmtId="0" fontId="13" fillId="0" borderId="0" xfId="0" applyFont="1" applyAlignment="1" applyProtection="1">
      <alignment horizontal="center"/>
      <protection locked="0"/>
    </xf>
    <xf numFmtId="166" fontId="12" fillId="3" borderId="8" xfId="0" applyNumberFormat="1" applyFont="1" applyFill="1" applyBorder="1"/>
    <xf numFmtId="166" fontId="17" fillId="3" borderId="0" xfId="0" applyNumberFormat="1" applyFont="1" applyFill="1"/>
    <xf numFmtId="166" fontId="16" fillId="0" borderId="8" xfId="0" applyNumberFormat="1" applyFont="1" applyBorder="1"/>
    <xf numFmtId="166" fontId="16" fillId="0" borderId="0" xfId="0" applyNumberFormat="1" applyFont="1"/>
    <xf numFmtId="0" fontId="16" fillId="3" borderId="37" xfId="0" applyFont="1" applyFill="1" applyBorder="1"/>
    <xf numFmtId="0" fontId="16" fillId="3" borderId="5" xfId="0" applyFont="1" applyFill="1" applyBorder="1"/>
    <xf numFmtId="0" fontId="16" fillId="3" borderId="0" xfId="0" applyFont="1" applyFill="1"/>
    <xf numFmtId="0" fontId="16" fillId="3" borderId="38" xfId="0" applyFont="1" applyFill="1" applyBorder="1"/>
    <xf numFmtId="0" fontId="20" fillId="3" borderId="36" xfId="0" applyFont="1" applyFill="1" applyBorder="1"/>
    <xf numFmtId="0" fontId="7" fillId="3" borderId="37" xfId="0" applyFont="1" applyFill="1" applyBorder="1"/>
    <xf numFmtId="0" fontId="7" fillId="3" borderId="5" xfId="0" applyFont="1" applyFill="1" applyBorder="1"/>
    <xf numFmtId="0" fontId="20" fillId="3" borderId="6" xfId="0" applyFont="1" applyFill="1" applyBorder="1"/>
    <xf numFmtId="0" fontId="7" fillId="3" borderId="0" xfId="0" applyFont="1" applyFill="1"/>
    <xf numFmtId="0" fontId="20" fillId="3" borderId="0" xfId="0" applyFont="1" applyFill="1"/>
    <xf numFmtId="0" fontId="7" fillId="4" borderId="53" xfId="0" applyFont="1" applyFill="1" applyBorder="1"/>
    <xf numFmtId="0" fontId="20" fillId="3" borderId="51" xfId="0" applyFont="1" applyFill="1" applyBorder="1" applyAlignment="1">
      <alignment horizontal="center"/>
    </xf>
    <xf numFmtId="0" fontId="20" fillId="3" borderId="67" xfId="0" applyFont="1" applyFill="1" applyBorder="1" applyAlignment="1">
      <alignment horizontal="center" wrapText="1"/>
    </xf>
    <xf numFmtId="0" fontId="20" fillId="3" borderId="68" xfId="0" applyFont="1" applyFill="1" applyBorder="1" applyAlignment="1">
      <alignment horizontal="center" vertical="center"/>
    </xf>
    <xf numFmtId="0" fontId="20" fillId="3" borderId="44" xfId="0" applyFont="1" applyFill="1" applyBorder="1" applyAlignment="1">
      <alignment horizontal="center" wrapText="1"/>
    </xf>
    <xf numFmtId="0" fontId="20" fillId="3" borderId="45" xfId="0" applyFont="1" applyFill="1" applyBorder="1" applyAlignment="1">
      <alignment horizontal="center" wrapText="1"/>
    </xf>
    <xf numFmtId="0" fontId="20" fillId="3" borderId="68" xfId="0" applyFont="1" applyFill="1" applyBorder="1"/>
    <xf numFmtId="0" fontId="20" fillId="3" borderId="27" xfId="0" applyFont="1" applyFill="1" applyBorder="1" applyAlignment="1">
      <alignment horizontal="center" vertical="center"/>
    </xf>
    <xf numFmtId="0" fontId="20" fillId="3" borderId="28" xfId="0" applyFont="1" applyFill="1" applyBorder="1" applyAlignment="1">
      <alignment horizontal="center" wrapText="1"/>
    </xf>
    <xf numFmtId="0" fontId="20" fillId="3" borderId="62" xfId="0" applyFont="1" applyFill="1" applyBorder="1" applyAlignment="1">
      <alignment horizontal="center" wrapText="1"/>
    </xf>
    <xf numFmtId="164" fontId="7" fillId="4" borderId="51" xfId="0" applyNumberFormat="1" applyFont="1" applyFill="1" applyBorder="1" applyAlignment="1">
      <alignment horizontal="center"/>
    </xf>
    <xf numFmtId="164" fontId="7" fillId="4" borderId="3" xfId="0" applyNumberFormat="1" applyFont="1" applyFill="1" applyBorder="1" applyAlignment="1">
      <alignment horizontal="center"/>
    </xf>
    <xf numFmtId="164" fontId="7" fillId="4" borderId="52" xfId="0" applyNumberFormat="1" applyFont="1" applyFill="1" applyBorder="1" applyAlignment="1">
      <alignment horizontal="center"/>
    </xf>
    <xf numFmtId="164" fontId="7" fillId="4" borderId="9" xfId="0" applyNumberFormat="1" applyFont="1" applyFill="1" applyBorder="1" applyAlignment="1">
      <alignment horizontal="center"/>
    </xf>
    <xf numFmtId="164" fontId="7" fillId="4" borderId="75" xfId="0" applyNumberFormat="1" applyFont="1" applyFill="1" applyBorder="1" applyAlignment="1">
      <alignment horizontal="center"/>
    </xf>
    <xf numFmtId="164" fontId="7" fillId="4" borderId="34" xfId="0" applyNumberFormat="1" applyFont="1" applyFill="1" applyBorder="1" applyAlignment="1">
      <alignment horizontal="center"/>
    </xf>
    <xf numFmtId="164" fontId="7" fillId="4" borderId="45" xfId="0" applyNumberFormat="1" applyFont="1" applyFill="1" applyBorder="1" applyAlignment="1">
      <alignment horizontal="center"/>
    </xf>
    <xf numFmtId="164" fontId="7" fillId="4" borderId="68" xfId="0" applyNumberFormat="1" applyFont="1" applyFill="1" applyBorder="1" applyAlignment="1">
      <alignment horizontal="center"/>
    </xf>
    <xf numFmtId="164" fontId="7" fillId="4" borderId="44" xfId="0" applyNumberFormat="1" applyFont="1" applyFill="1" applyBorder="1" applyAlignment="1">
      <alignment horizontal="center"/>
    </xf>
    <xf numFmtId="164" fontId="7" fillId="4" borderId="33" xfId="0" applyNumberFormat="1" applyFont="1" applyFill="1" applyBorder="1" applyAlignment="1">
      <alignment horizontal="center"/>
    </xf>
    <xf numFmtId="0" fontId="20" fillId="3" borderId="56" xfId="0" applyFont="1" applyFill="1" applyBorder="1"/>
    <xf numFmtId="164" fontId="7" fillId="4" borderId="17" xfId="0" applyNumberFormat="1" applyFont="1" applyFill="1" applyBorder="1" applyAlignment="1">
      <alignment horizontal="center"/>
    </xf>
    <xf numFmtId="164" fontId="7" fillId="4" borderId="77" xfId="0" applyNumberFormat="1" applyFont="1" applyFill="1" applyBorder="1" applyAlignment="1">
      <alignment horizontal="center"/>
    </xf>
    <xf numFmtId="0" fontId="20" fillId="3" borderId="69" xfId="0" applyFont="1" applyFill="1" applyBorder="1"/>
    <xf numFmtId="164" fontId="7" fillId="4" borderId="23" xfId="0" applyNumberFormat="1" applyFont="1" applyFill="1" applyBorder="1" applyAlignment="1">
      <alignment horizontal="center"/>
    </xf>
    <xf numFmtId="164" fontId="7" fillId="4" borderId="8" xfId="0" applyNumberFormat="1" applyFont="1" applyFill="1" applyBorder="1" applyAlignment="1">
      <alignment horizontal="center"/>
    </xf>
    <xf numFmtId="164" fontId="7" fillId="4" borderId="47" xfId="0" applyNumberFormat="1" applyFont="1" applyFill="1" applyBorder="1" applyAlignment="1">
      <alignment horizontal="center"/>
    </xf>
    <xf numFmtId="0" fontId="20" fillId="3" borderId="71" xfId="0" applyFont="1" applyFill="1" applyBorder="1"/>
    <xf numFmtId="164" fontId="7" fillId="4" borderId="27" xfId="0" applyNumberFormat="1" applyFont="1" applyFill="1" applyBorder="1" applyAlignment="1">
      <alignment horizontal="center"/>
    </xf>
    <xf numFmtId="164" fontId="7" fillId="4" borderId="28" xfId="0" applyNumberFormat="1" applyFont="1" applyFill="1" applyBorder="1" applyAlignment="1">
      <alignment horizontal="center"/>
    </xf>
    <xf numFmtId="164" fontId="7" fillId="4" borderId="62" xfId="0" applyNumberFormat="1" applyFont="1" applyFill="1" applyBorder="1" applyAlignment="1">
      <alignment horizontal="center"/>
    </xf>
    <xf numFmtId="2" fontId="7" fillId="4" borderId="27" xfId="0" applyNumberFormat="1" applyFont="1" applyFill="1" applyBorder="1" applyAlignment="1">
      <alignment horizontal="center"/>
    </xf>
    <xf numFmtId="2" fontId="7" fillId="4" borderId="62" xfId="0" applyNumberFormat="1" applyFont="1" applyFill="1" applyBorder="1" applyAlignment="1">
      <alignment horizontal="center"/>
    </xf>
    <xf numFmtId="2" fontId="7" fillId="4" borderId="28" xfId="0" applyNumberFormat="1" applyFont="1" applyFill="1" applyBorder="1" applyAlignment="1">
      <alignment horizontal="center"/>
    </xf>
    <xf numFmtId="0" fontId="7" fillId="3" borderId="39" xfId="0" applyFont="1" applyFill="1" applyBorder="1"/>
    <xf numFmtId="0" fontId="7" fillId="3" borderId="40" xfId="0" applyFont="1" applyFill="1" applyBorder="1"/>
    <xf numFmtId="0" fontId="7" fillId="3" borderId="41" xfId="0" applyFont="1" applyFill="1" applyBorder="1"/>
    <xf numFmtId="0" fontId="7" fillId="0" borderId="40" xfId="0" applyFont="1" applyBorder="1"/>
    <xf numFmtId="0" fontId="21" fillId="0" borderId="6" xfId="0" applyFont="1" applyBorder="1" applyAlignment="1">
      <alignment horizontal="center"/>
    </xf>
    <xf numFmtId="0" fontId="21" fillId="3" borderId="6" xfId="0" applyFont="1" applyFill="1" applyBorder="1" applyAlignment="1">
      <alignment horizontal="center"/>
    </xf>
    <xf numFmtId="0" fontId="21" fillId="3" borderId="10" xfId="0" applyFont="1" applyFill="1" applyBorder="1"/>
    <xf numFmtId="0" fontId="21" fillId="3" borderId="53" xfId="0" applyFont="1" applyFill="1" applyBorder="1"/>
    <xf numFmtId="0" fontId="9" fillId="4" borderId="10" xfId="0" applyFont="1" applyFill="1" applyBorder="1" applyAlignment="1">
      <alignment horizontal="center"/>
    </xf>
    <xf numFmtId="0" fontId="9" fillId="4" borderId="11" xfId="0" applyFont="1" applyFill="1" applyBorder="1" applyAlignment="1">
      <alignment horizontal="center"/>
    </xf>
    <xf numFmtId="0" fontId="21" fillId="4" borderId="10" xfId="0" applyFont="1" applyFill="1" applyBorder="1" applyAlignment="1">
      <alignment horizontal="center"/>
    </xf>
    <xf numFmtId="0" fontId="21" fillId="4" borderId="35" xfId="0" applyFont="1" applyFill="1" applyBorder="1" applyAlignment="1">
      <alignment horizontal="center"/>
    </xf>
    <xf numFmtId="2" fontId="20" fillId="4" borderId="10" xfId="0" applyNumberFormat="1" applyFont="1" applyFill="1" applyBorder="1" applyAlignment="1">
      <alignment horizontal="center"/>
    </xf>
    <xf numFmtId="2" fontId="20" fillId="4" borderId="35" xfId="0" applyNumberFormat="1" applyFont="1" applyFill="1" applyBorder="1" applyAlignment="1">
      <alignment horizontal="center"/>
    </xf>
    <xf numFmtId="0" fontId="21" fillId="3" borderId="6" xfId="0" applyFont="1" applyFill="1" applyBorder="1"/>
    <xf numFmtId="2" fontId="29" fillId="6" borderId="36" xfId="0" applyNumberFormat="1" applyFont="1" applyFill="1" applyBorder="1" applyAlignment="1">
      <alignment horizontal="center"/>
    </xf>
    <xf numFmtId="2" fontId="29" fillId="6" borderId="37" xfId="0" applyNumberFormat="1" applyFont="1" applyFill="1" applyBorder="1" applyAlignment="1">
      <alignment horizontal="center"/>
    </xf>
    <xf numFmtId="2" fontId="29" fillId="6" borderId="5" xfId="0" applyNumberFormat="1" applyFont="1" applyFill="1" applyBorder="1" applyAlignment="1">
      <alignment horizontal="center"/>
    </xf>
    <xf numFmtId="2" fontId="21" fillId="4" borderId="6" xfId="0" applyNumberFormat="1" applyFont="1" applyFill="1" applyBorder="1" applyAlignment="1">
      <alignment horizontal="center"/>
    </xf>
    <xf numFmtId="2" fontId="21" fillId="4" borderId="38" xfId="0" applyNumberFormat="1" applyFont="1" applyFill="1" applyBorder="1" applyAlignment="1">
      <alignment horizontal="center"/>
    </xf>
    <xf numFmtId="2" fontId="9" fillId="4" borderId="0" xfId="0" applyNumberFormat="1" applyFont="1" applyFill="1" applyAlignment="1">
      <alignment horizontal="center"/>
    </xf>
    <xf numFmtId="2" fontId="20" fillId="4" borderId="6" xfId="0" applyNumberFormat="1" applyFont="1" applyFill="1" applyBorder="1" applyAlignment="1">
      <alignment horizontal="center"/>
    </xf>
    <xf numFmtId="2" fontId="20" fillId="4" borderId="38" xfId="0" applyNumberFormat="1" applyFont="1" applyFill="1" applyBorder="1" applyAlignment="1">
      <alignment horizontal="center"/>
    </xf>
    <xf numFmtId="2" fontId="29" fillId="6" borderId="6" xfId="0" applyNumberFormat="1" applyFont="1" applyFill="1" applyBorder="1" applyAlignment="1">
      <alignment horizontal="center"/>
    </xf>
    <xf numFmtId="2" fontId="29" fillId="6" borderId="0" xfId="0" applyNumberFormat="1" applyFont="1" applyFill="1" applyAlignment="1">
      <alignment horizontal="center"/>
    </xf>
    <xf numFmtId="2" fontId="29" fillId="6" borderId="38" xfId="0" applyNumberFormat="1" applyFont="1" applyFill="1" applyBorder="1" applyAlignment="1">
      <alignment horizontal="center"/>
    </xf>
    <xf numFmtId="0" fontId="21" fillId="3" borderId="39" xfId="0" applyFont="1" applyFill="1" applyBorder="1"/>
    <xf numFmtId="2" fontId="29" fillId="6" borderId="39" xfId="0" applyNumberFormat="1" applyFont="1" applyFill="1" applyBorder="1" applyAlignment="1">
      <alignment horizontal="center"/>
    </xf>
    <xf numFmtId="2" fontId="29" fillId="6" borderId="40" xfId="0" applyNumberFormat="1" applyFont="1" applyFill="1" applyBorder="1" applyAlignment="1">
      <alignment horizontal="center"/>
    </xf>
    <xf numFmtId="2" fontId="29" fillId="6" borderId="41" xfId="0" applyNumberFormat="1" applyFont="1" applyFill="1" applyBorder="1" applyAlignment="1">
      <alignment horizontal="center"/>
    </xf>
    <xf numFmtId="2" fontId="21" fillId="4" borderId="39" xfId="0" applyNumberFormat="1" applyFont="1" applyFill="1" applyBorder="1" applyAlignment="1">
      <alignment horizontal="center"/>
    </xf>
    <xf numFmtId="2" fontId="21" fillId="4" borderId="41" xfId="0" applyNumberFormat="1" applyFont="1" applyFill="1" applyBorder="1" applyAlignment="1">
      <alignment horizontal="center"/>
    </xf>
    <xf numFmtId="2" fontId="9" fillId="4" borderId="40" xfId="0" applyNumberFormat="1" applyFont="1" applyFill="1" applyBorder="1" applyAlignment="1">
      <alignment horizontal="center"/>
    </xf>
    <xf numFmtId="2" fontId="20" fillId="4" borderId="39" xfId="0" applyNumberFormat="1" applyFont="1" applyFill="1" applyBorder="1" applyAlignment="1">
      <alignment horizontal="center"/>
    </xf>
    <xf numFmtId="2" fontId="20" fillId="4" borderId="41" xfId="0" applyNumberFormat="1" applyFont="1" applyFill="1" applyBorder="1" applyAlignment="1">
      <alignment horizontal="center"/>
    </xf>
    <xf numFmtId="165" fontId="7" fillId="3" borderId="40" xfId="0" applyNumberFormat="1" applyFont="1" applyFill="1" applyBorder="1"/>
    <xf numFmtId="165" fontId="7" fillId="3" borderId="40" xfId="0" applyNumberFormat="1" applyFont="1" applyFill="1" applyBorder="1" applyAlignment="1">
      <alignment horizontal="center"/>
    </xf>
    <xf numFmtId="0" fontId="7" fillId="3" borderId="40" xfId="0" applyFont="1" applyFill="1" applyBorder="1" applyAlignment="1">
      <alignment horizontal="center"/>
    </xf>
    <xf numFmtId="0" fontId="30" fillId="5" borderId="36" xfId="0" applyFont="1" applyFill="1" applyBorder="1"/>
    <xf numFmtId="0" fontId="7" fillId="5" borderId="37" xfId="0" applyFont="1" applyFill="1" applyBorder="1"/>
    <xf numFmtId="0" fontId="7" fillId="5" borderId="37" xfId="0" applyFont="1" applyFill="1" applyBorder="1" applyAlignment="1">
      <alignment horizontal="center"/>
    </xf>
    <xf numFmtId="0" fontId="7" fillId="5" borderId="5" xfId="0" applyFont="1" applyFill="1" applyBorder="1"/>
    <xf numFmtId="0" fontId="7" fillId="5" borderId="6" xfId="0" applyFont="1" applyFill="1" applyBorder="1"/>
    <xf numFmtId="0" fontId="7" fillId="5" borderId="0" xfId="0" applyFont="1" applyFill="1"/>
    <xf numFmtId="0" fontId="7" fillId="5" borderId="0" xfId="0" applyFont="1" applyFill="1" applyAlignment="1">
      <alignment horizontal="center"/>
    </xf>
    <xf numFmtId="0" fontId="7" fillId="5" borderId="40" xfId="0" applyFont="1" applyFill="1" applyBorder="1" applyAlignment="1">
      <alignment horizontal="center"/>
    </xf>
    <xf numFmtId="0" fontId="7" fillId="5" borderId="38" xfId="0" applyFont="1" applyFill="1" applyBorder="1"/>
    <xf numFmtId="0" fontId="30" fillId="0" borderId="0" xfId="0" applyFont="1" applyAlignment="1">
      <alignment horizontal="center"/>
    </xf>
    <xf numFmtId="0" fontId="30" fillId="5" borderId="6" xfId="0" applyFont="1" applyFill="1" applyBorder="1" applyAlignment="1">
      <alignment horizontal="center"/>
    </xf>
    <xf numFmtId="0" fontId="30" fillId="0" borderId="0" xfId="0" applyFont="1"/>
    <xf numFmtId="0" fontId="30" fillId="5" borderId="10" xfId="0" applyFont="1" applyFill="1" applyBorder="1"/>
    <xf numFmtId="0" fontId="29" fillId="6" borderId="10" xfId="0" applyFont="1" applyFill="1" applyBorder="1" applyAlignment="1">
      <alignment horizontal="center"/>
    </xf>
    <xf numFmtId="0" fontId="29" fillId="6" borderId="11" xfId="0" applyFont="1" applyFill="1" applyBorder="1" applyAlignment="1">
      <alignment horizontal="center"/>
    </xf>
    <xf numFmtId="0" fontId="29" fillId="6" borderId="35" xfId="0" applyFont="1" applyFill="1" applyBorder="1" applyAlignment="1">
      <alignment horizontal="center"/>
    </xf>
    <xf numFmtId="0" fontId="30" fillId="6" borderId="10" xfId="0" applyFont="1" applyFill="1" applyBorder="1" applyAlignment="1">
      <alignment horizontal="center"/>
    </xf>
    <xf numFmtId="0" fontId="30" fillId="6" borderId="35" xfId="0" applyFont="1" applyFill="1" applyBorder="1" applyAlignment="1">
      <alignment horizontal="center"/>
    </xf>
    <xf numFmtId="2" fontId="30" fillId="6" borderId="10" xfId="0" applyNumberFormat="1" applyFont="1" applyFill="1" applyBorder="1" applyAlignment="1">
      <alignment horizontal="center"/>
    </xf>
    <xf numFmtId="2" fontId="30" fillId="6" borderId="35" xfId="0" applyNumberFormat="1" applyFont="1" applyFill="1" applyBorder="1" applyAlignment="1">
      <alignment horizontal="center"/>
    </xf>
    <xf numFmtId="0" fontId="31" fillId="5" borderId="6" xfId="0" applyFont="1" applyFill="1" applyBorder="1"/>
    <xf numFmtId="2" fontId="30" fillId="6" borderId="6" xfId="0" applyNumberFormat="1" applyFont="1" applyFill="1" applyBorder="1" applyAlignment="1">
      <alignment horizontal="center"/>
    </xf>
    <xf numFmtId="2" fontId="30" fillId="6" borderId="38" xfId="0" applyNumberFormat="1" applyFont="1" applyFill="1" applyBorder="1" applyAlignment="1">
      <alignment horizontal="center"/>
    </xf>
    <xf numFmtId="0" fontId="7" fillId="5" borderId="39" xfId="0" applyFont="1" applyFill="1" applyBorder="1"/>
    <xf numFmtId="0" fontId="7" fillId="5" borderId="40" xfId="0" applyFont="1" applyFill="1" applyBorder="1"/>
    <xf numFmtId="165" fontId="7" fillId="5" borderId="40" xfId="0" applyNumberFormat="1" applyFont="1" applyFill="1" applyBorder="1"/>
    <xf numFmtId="165" fontId="7" fillId="5" borderId="40" xfId="0" applyNumberFormat="1" applyFont="1" applyFill="1" applyBorder="1" applyAlignment="1">
      <alignment horizontal="center"/>
    </xf>
    <xf numFmtId="0" fontId="7" fillId="5" borderId="41" xfId="0" applyFont="1" applyFill="1" applyBorder="1"/>
    <xf numFmtId="2" fontId="7" fillId="0" borderId="0" xfId="0" applyNumberFormat="1" applyFont="1"/>
    <xf numFmtId="0" fontId="30" fillId="5" borderId="53" xfId="0" applyFont="1" applyFill="1" applyBorder="1"/>
    <xf numFmtId="2" fontId="7" fillId="5" borderId="40" xfId="0" applyNumberFormat="1" applyFont="1" applyFill="1" applyBorder="1" applyAlignment="1">
      <alignment horizontal="center"/>
    </xf>
    <xf numFmtId="165" fontId="7" fillId="0" borderId="0" xfId="0" applyNumberFormat="1" applyFont="1"/>
    <xf numFmtId="165" fontId="7" fillId="0" borderId="0" xfId="0" applyNumberFormat="1" applyFont="1" applyAlignment="1">
      <alignment horizontal="center"/>
    </xf>
    <xf numFmtId="0" fontId="30" fillId="7" borderId="36" xfId="0" applyFont="1" applyFill="1" applyBorder="1"/>
    <xf numFmtId="165" fontId="7" fillId="3" borderId="37" xfId="0" applyNumberFormat="1" applyFont="1" applyFill="1" applyBorder="1"/>
    <xf numFmtId="165" fontId="7" fillId="3" borderId="37" xfId="0" applyNumberFormat="1" applyFont="1" applyFill="1" applyBorder="1" applyAlignment="1">
      <alignment horizontal="center"/>
    </xf>
    <xf numFmtId="0" fontId="7" fillId="3" borderId="37" xfId="0" applyFont="1" applyFill="1" applyBorder="1" applyAlignment="1">
      <alignment horizontal="center"/>
    </xf>
    <xf numFmtId="0" fontId="7" fillId="7" borderId="6" xfId="0" applyFont="1" applyFill="1" applyBorder="1"/>
    <xf numFmtId="0" fontId="7" fillId="7" borderId="0" xfId="0" applyFont="1" applyFill="1"/>
    <xf numFmtId="0" fontId="7" fillId="7" borderId="0" xfId="0" applyFont="1" applyFill="1" applyAlignment="1">
      <alignment horizontal="center"/>
    </xf>
    <xf numFmtId="0" fontId="7" fillId="7" borderId="40" xfId="0" applyFont="1" applyFill="1" applyBorder="1" applyAlignment="1">
      <alignment horizontal="center"/>
    </xf>
    <xf numFmtId="0" fontId="7" fillId="7" borderId="38" xfId="0" applyFont="1" applyFill="1" applyBorder="1"/>
    <xf numFmtId="0" fontId="30" fillId="5" borderId="6" xfId="0" applyFont="1" applyFill="1" applyBorder="1"/>
    <xf numFmtId="2" fontId="30" fillId="6" borderId="36" xfId="0" applyNumberFormat="1" applyFont="1" applyFill="1" applyBorder="1"/>
    <xf numFmtId="2" fontId="30" fillId="6" borderId="5" xfId="0" applyNumberFormat="1" applyFont="1" applyFill="1" applyBorder="1"/>
    <xf numFmtId="2" fontId="30" fillId="6" borderId="36" xfId="0" applyNumberFormat="1" applyFont="1" applyFill="1" applyBorder="1" applyAlignment="1">
      <alignment horizontal="center"/>
    </xf>
    <xf numFmtId="2" fontId="30" fillId="6" borderId="5" xfId="0" applyNumberFormat="1" applyFont="1" applyFill="1" applyBorder="1" applyAlignment="1">
      <alignment horizontal="center"/>
    </xf>
    <xf numFmtId="2" fontId="30" fillId="6" borderId="6" xfId="0" applyNumberFormat="1" applyFont="1" applyFill="1" applyBorder="1"/>
    <xf numFmtId="2" fontId="30" fillId="6" borderId="38" xfId="0" applyNumberFormat="1" applyFont="1" applyFill="1" applyBorder="1"/>
    <xf numFmtId="0" fontId="21" fillId="3" borderId="43" xfId="0" applyFont="1" applyFill="1" applyBorder="1"/>
    <xf numFmtId="2" fontId="30" fillId="6" borderId="39" xfId="0" applyNumberFormat="1" applyFont="1" applyFill="1" applyBorder="1"/>
    <xf numFmtId="2" fontId="30" fillId="6" borderId="41" xfId="0" applyNumberFormat="1" applyFont="1" applyFill="1" applyBorder="1"/>
    <xf numFmtId="2" fontId="30" fillId="6" borderId="39" xfId="0" applyNumberFormat="1" applyFont="1" applyFill="1" applyBorder="1" applyAlignment="1">
      <alignment horizontal="center"/>
    </xf>
    <xf numFmtId="2" fontId="30" fillId="6" borderId="41" xfId="0" applyNumberFormat="1" applyFont="1" applyFill="1" applyBorder="1" applyAlignment="1">
      <alignment horizontal="center"/>
    </xf>
    <xf numFmtId="164" fontId="20" fillId="0" borderId="0" xfId="0" applyNumberFormat="1" applyFont="1" applyAlignment="1">
      <alignment horizontal="left"/>
    </xf>
    <xf numFmtId="0" fontId="21" fillId="3" borderId="0" xfId="0" applyFont="1" applyFill="1" applyProtection="1">
      <protection locked="0"/>
    </xf>
    <xf numFmtId="0" fontId="9" fillId="0" borderId="0" xfId="0" applyFont="1" applyProtection="1">
      <protection locked="0"/>
    </xf>
    <xf numFmtId="0" fontId="20" fillId="3" borderId="0" xfId="0" applyFont="1" applyFill="1" applyAlignment="1" applyProtection="1">
      <alignment horizontal="center"/>
      <protection locked="0"/>
    </xf>
    <xf numFmtId="0" fontId="20" fillId="3" borderId="38" xfId="0" applyFont="1" applyFill="1" applyBorder="1" applyAlignment="1" applyProtection="1">
      <alignment horizontal="center"/>
      <protection locked="0"/>
    </xf>
    <xf numFmtId="0" fontId="7" fillId="3" borderId="38" xfId="0" applyFont="1" applyFill="1" applyBorder="1" applyProtection="1">
      <protection locked="0"/>
    </xf>
    <xf numFmtId="0" fontId="21" fillId="3" borderId="0" xfId="0" applyFont="1" applyFill="1" applyAlignment="1" applyProtection="1">
      <alignment horizontal="center"/>
      <protection locked="0"/>
    </xf>
    <xf numFmtId="0" fontId="21" fillId="0" borderId="49" xfId="0" applyFont="1" applyBorder="1" applyAlignment="1" applyProtection="1">
      <alignment horizontal="center"/>
      <protection locked="0"/>
    </xf>
    <xf numFmtId="0" fontId="20" fillId="3" borderId="0" xfId="0" applyFont="1" applyFill="1" applyAlignment="1" applyProtection="1">
      <alignment horizontal="center" vertical="center"/>
      <protection locked="0"/>
    </xf>
    <xf numFmtId="0" fontId="7" fillId="3" borderId="0" xfId="0" applyFont="1" applyFill="1" applyAlignment="1" applyProtection="1">
      <alignment horizontal="left" vertical="top" wrapText="1"/>
      <protection locked="0"/>
    </xf>
    <xf numFmtId="0" fontId="7" fillId="3" borderId="6" xfId="0" applyFont="1" applyFill="1" applyBorder="1" applyAlignment="1" applyProtection="1">
      <alignment horizontal="left"/>
      <protection locked="0"/>
    </xf>
    <xf numFmtId="0" fontId="20" fillId="3" borderId="0" xfId="0" applyFont="1" applyFill="1" applyAlignment="1" applyProtection="1">
      <alignment horizontal="left" vertical="center"/>
      <protection locked="0"/>
    </xf>
    <xf numFmtId="0" fontId="7" fillId="3" borderId="38" xfId="0" applyFont="1" applyFill="1" applyBorder="1" applyAlignment="1" applyProtection="1">
      <alignment horizontal="left"/>
      <protection locked="0"/>
    </xf>
    <xf numFmtId="0" fontId="21" fillId="3" borderId="69" xfId="0" applyFont="1" applyFill="1" applyBorder="1" applyProtection="1">
      <protection locked="0"/>
    </xf>
    <xf numFmtId="2" fontId="7" fillId="3" borderId="23" xfId="0" applyNumberFormat="1" applyFont="1" applyFill="1" applyBorder="1" applyAlignment="1" applyProtection="1">
      <alignment horizontal="center"/>
      <protection locked="0"/>
    </xf>
    <xf numFmtId="2" fontId="7" fillId="3" borderId="8" xfId="0" applyNumberFormat="1" applyFont="1" applyFill="1" applyBorder="1" applyAlignment="1" applyProtection="1">
      <alignment horizontal="center"/>
      <protection locked="0"/>
    </xf>
    <xf numFmtId="2" fontId="7" fillId="3" borderId="47" xfId="0" applyNumberFormat="1" applyFont="1" applyFill="1" applyBorder="1" applyAlignment="1" applyProtection="1">
      <alignment horizontal="center"/>
      <protection locked="0"/>
    </xf>
    <xf numFmtId="0" fontId="21" fillId="3" borderId="70" xfId="0" applyFont="1" applyFill="1" applyBorder="1" applyProtection="1">
      <protection locked="0"/>
    </xf>
    <xf numFmtId="2" fontId="21" fillId="4" borderId="23" xfId="0" applyNumberFormat="1" applyFont="1" applyFill="1" applyBorder="1" applyAlignment="1">
      <alignment horizontal="center"/>
    </xf>
    <xf numFmtId="2" fontId="21" fillId="4" borderId="8" xfId="0" applyNumberFormat="1" applyFont="1" applyFill="1" applyBorder="1" applyAlignment="1">
      <alignment horizontal="center"/>
    </xf>
    <xf numFmtId="2" fontId="21" fillId="4" borderId="22" xfId="0" applyNumberFormat="1" applyFont="1" applyFill="1" applyBorder="1" applyAlignment="1">
      <alignment horizontal="center"/>
    </xf>
    <xf numFmtId="2" fontId="21" fillId="4" borderId="47" xfId="0" applyNumberFormat="1" applyFont="1" applyFill="1" applyBorder="1" applyAlignment="1">
      <alignment horizontal="center"/>
    </xf>
    <xf numFmtId="164" fontId="21" fillId="4" borderId="23" xfId="0" applyNumberFormat="1" applyFont="1" applyFill="1" applyBorder="1" applyAlignment="1">
      <alignment horizontal="center"/>
    </xf>
    <xf numFmtId="164" fontId="21" fillId="4" borderId="8" xfId="0" applyNumberFormat="1" applyFont="1" applyFill="1" applyBorder="1" applyAlignment="1">
      <alignment horizontal="center"/>
    </xf>
    <xf numFmtId="164" fontId="21" fillId="4" borderId="22" xfId="0" applyNumberFormat="1" applyFont="1" applyFill="1" applyBorder="1" applyAlignment="1">
      <alignment horizontal="center"/>
    </xf>
    <xf numFmtId="164" fontId="21" fillId="4" borderId="47" xfId="0" applyNumberFormat="1" applyFont="1" applyFill="1" applyBorder="1" applyAlignment="1">
      <alignment horizontal="center"/>
    </xf>
    <xf numFmtId="164" fontId="9" fillId="4" borderId="23" xfId="0" applyNumberFormat="1" applyFont="1" applyFill="1" applyBorder="1" applyAlignment="1">
      <alignment horizontal="center"/>
    </xf>
    <xf numFmtId="164" fontId="9" fillId="4" borderId="8" xfId="0" applyNumberFormat="1" applyFont="1" applyFill="1" applyBorder="1" applyAlignment="1">
      <alignment horizontal="center"/>
    </xf>
    <xf numFmtId="164" fontId="9" fillId="4" borderId="22" xfId="0" applyNumberFormat="1" applyFont="1" applyFill="1" applyBorder="1" applyAlignment="1">
      <alignment horizontal="center"/>
    </xf>
    <xf numFmtId="164" fontId="9" fillId="4" borderId="47" xfId="0" applyNumberFormat="1" applyFont="1" applyFill="1" applyBorder="1" applyAlignment="1">
      <alignment horizontal="center"/>
    </xf>
    <xf numFmtId="164" fontId="9" fillId="4" borderId="27" xfId="0" applyNumberFormat="1" applyFont="1" applyFill="1" applyBorder="1" applyAlignment="1">
      <alignment horizontal="center"/>
    </xf>
    <xf numFmtId="164" fontId="9" fillId="4" borderId="28" xfId="0" applyNumberFormat="1" applyFont="1" applyFill="1" applyBorder="1" applyAlignment="1">
      <alignment horizontal="center"/>
    </xf>
    <xf numFmtId="164" fontId="9" fillId="4" borderId="29" xfId="0" applyNumberFormat="1" applyFont="1" applyFill="1" applyBorder="1" applyAlignment="1">
      <alignment horizontal="center"/>
    </xf>
    <xf numFmtId="164" fontId="9" fillId="4" borderId="62" xfId="0" applyNumberFormat="1" applyFont="1" applyFill="1" applyBorder="1" applyAlignment="1">
      <alignment horizontal="center"/>
    </xf>
    <xf numFmtId="0" fontId="7" fillId="3" borderId="39" xfId="0" applyFont="1" applyFill="1" applyBorder="1" applyProtection="1">
      <protection locked="0"/>
    </xf>
    <xf numFmtId="0" fontId="21" fillId="3" borderId="40" xfId="0" applyFont="1" applyFill="1" applyBorder="1" applyAlignment="1" applyProtection="1">
      <alignment horizontal="center"/>
      <protection locked="0"/>
    </xf>
    <xf numFmtId="164" fontId="21" fillId="3" borderId="40" xfId="0" applyNumberFormat="1" applyFont="1" applyFill="1" applyBorder="1" applyAlignment="1" applyProtection="1">
      <alignment horizontal="center"/>
      <protection locked="0"/>
    </xf>
    <xf numFmtId="0" fontId="7" fillId="3" borderId="41" xfId="0" applyFont="1" applyFill="1" applyBorder="1" applyProtection="1">
      <protection locked="0"/>
    </xf>
    <xf numFmtId="0" fontId="7" fillId="0" borderId="40" xfId="0" applyFont="1" applyBorder="1" applyProtection="1">
      <protection locked="0"/>
    </xf>
    <xf numFmtId="0" fontId="21" fillId="0" borderId="40" xfId="0" applyFont="1" applyBorder="1" applyAlignment="1" applyProtection="1">
      <alignment horizontal="center"/>
      <protection locked="0"/>
    </xf>
    <xf numFmtId="164" fontId="21" fillId="0" borderId="40" xfId="0" applyNumberFormat="1" applyFont="1" applyBorder="1" applyAlignment="1" applyProtection="1">
      <alignment horizontal="center"/>
      <protection locked="0"/>
    </xf>
    <xf numFmtId="0" fontId="19" fillId="2" borderId="0" xfId="0" applyFont="1" applyFill="1" applyAlignment="1">
      <alignment horizontal="center"/>
    </xf>
    <xf numFmtId="0" fontId="19" fillId="2" borderId="15" xfId="0" applyFont="1" applyFill="1" applyBorder="1" applyAlignment="1">
      <alignment horizontal="center"/>
    </xf>
    <xf numFmtId="0" fontId="21" fillId="2" borderId="56" xfId="0" applyFont="1" applyFill="1" applyBorder="1" applyAlignment="1">
      <alignment horizontal="center"/>
    </xf>
    <xf numFmtId="0" fontId="21" fillId="2" borderId="57" xfId="0" applyFont="1" applyFill="1" applyBorder="1" applyAlignment="1">
      <alignment horizontal="center"/>
    </xf>
    <xf numFmtId="0" fontId="21" fillId="2" borderId="58" xfId="0" applyFont="1" applyFill="1" applyBorder="1" applyAlignment="1">
      <alignment horizontal="center"/>
    </xf>
    <xf numFmtId="0" fontId="21" fillId="2" borderId="12" xfId="0" applyFont="1" applyFill="1" applyBorder="1" applyAlignment="1">
      <alignment horizontal="center"/>
    </xf>
    <xf numFmtId="0" fontId="21" fillId="2" borderId="0" xfId="0" applyFont="1" applyFill="1" applyAlignment="1">
      <alignment horizontal="center"/>
    </xf>
    <xf numFmtId="0" fontId="21" fillId="2" borderId="23" xfId="0" applyFont="1" applyFill="1" applyBorder="1" applyAlignment="1">
      <alignment horizontal="center"/>
    </xf>
    <xf numFmtId="0" fontId="21" fillId="2" borderId="8" xfId="0" applyFont="1" applyFill="1" applyBorder="1" applyAlignment="1">
      <alignment horizontal="center"/>
    </xf>
    <xf numFmtId="0" fontId="21" fillId="2" borderId="22" xfId="0" applyFont="1" applyFill="1" applyBorder="1" applyAlignment="1">
      <alignment horizontal="center"/>
    </xf>
    <xf numFmtId="9" fontId="21" fillId="2" borderId="20" xfId="0" applyNumberFormat="1" applyFont="1" applyFill="1" applyBorder="1" applyAlignment="1">
      <alignment horizontal="center"/>
    </xf>
    <xf numFmtId="9" fontId="21" fillId="2" borderId="50" xfId="0" applyNumberFormat="1" applyFont="1" applyFill="1" applyBorder="1" applyAlignment="1">
      <alignment horizontal="center"/>
    </xf>
    <xf numFmtId="0" fontId="21" fillId="2" borderId="59" xfId="0" applyFont="1" applyFill="1" applyBorder="1" applyAlignment="1">
      <alignment horizontal="center"/>
    </xf>
    <xf numFmtId="9" fontId="21" fillId="2" borderId="8" xfId="0" applyNumberFormat="1" applyFont="1" applyFill="1" applyBorder="1" applyAlignment="1">
      <alignment horizontal="center"/>
    </xf>
    <xf numFmtId="9" fontId="21" fillId="2" borderId="21" xfId="0" applyNumberFormat="1" applyFont="1" applyFill="1" applyBorder="1" applyAlignment="1">
      <alignment horizontal="center"/>
    </xf>
    <xf numFmtId="0" fontId="21" fillId="3" borderId="8" xfId="0" applyFont="1" applyFill="1" applyBorder="1" applyAlignment="1">
      <alignment horizontal="center"/>
    </xf>
    <xf numFmtId="9" fontId="21" fillId="3" borderId="8" xfId="0" applyNumberFormat="1" applyFont="1" applyFill="1" applyBorder="1" applyAlignment="1">
      <alignment horizontal="center"/>
    </xf>
    <xf numFmtId="9" fontId="21" fillId="3" borderId="21" xfId="0" applyNumberFormat="1" applyFont="1" applyFill="1" applyBorder="1" applyAlignment="1">
      <alignment horizontal="center"/>
    </xf>
    <xf numFmtId="0" fontId="7" fillId="0" borderId="8" xfId="0" applyFont="1" applyBorder="1" applyProtection="1">
      <protection locked="0"/>
    </xf>
    <xf numFmtId="0" fontId="7" fillId="0" borderId="21" xfId="0" applyFont="1" applyBorder="1" applyProtection="1">
      <protection locked="0"/>
    </xf>
    <xf numFmtId="0" fontId="7" fillId="2" borderId="17" xfId="0" applyFont="1" applyFill="1" applyBorder="1"/>
    <xf numFmtId="2" fontId="7" fillId="3" borderId="17" xfId="0" applyNumberFormat="1" applyFont="1" applyFill="1" applyBorder="1"/>
    <xf numFmtId="2" fontId="7" fillId="3" borderId="16" xfId="0" applyNumberFormat="1" applyFont="1" applyFill="1" applyBorder="1"/>
    <xf numFmtId="2" fontId="7" fillId="3" borderId="54" xfId="0" applyNumberFormat="1" applyFont="1" applyFill="1" applyBorder="1"/>
    <xf numFmtId="0" fontId="7" fillId="0" borderId="20" xfId="0" applyFont="1" applyBorder="1" applyProtection="1">
      <protection locked="0"/>
    </xf>
    <xf numFmtId="2" fontId="7" fillId="3" borderId="18" xfId="0" applyNumberFormat="1" applyFont="1" applyFill="1" applyBorder="1"/>
    <xf numFmtId="1" fontId="7" fillId="0" borderId="8" xfId="0" applyNumberFormat="1" applyFont="1" applyBorder="1" applyProtection="1">
      <protection locked="0"/>
    </xf>
    <xf numFmtId="0" fontId="7" fillId="0" borderId="21" xfId="0" applyFont="1" applyBorder="1"/>
    <xf numFmtId="2" fontId="7" fillId="3" borderId="8" xfId="0" applyNumberFormat="1" applyFont="1" applyFill="1" applyBorder="1"/>
    <xf numFmtId="2" fontId="7" fillId="3" borderId="21" xfId="0" applyNumberFormat="1" applyFont="1" applyFill="1" applyBorder="1"/>
    <xf numFmtId="0" fontId="7" fillId="0" borderId="16" xfId="0" applyFont="1" applyBorder="1" applyProtection="1">
      <protection locked="0"/>
    </xf>
    <xf numFmtId="0" fontId="7" fillId="0" borderId="17" xfId="0" applyFont="1" applyBorder="1"/>
    <xf numFmtId="1" fontId="7" fillId="0" borderId="21" xfId="0" applyNumberFormat="1" applyFont="1" applyBorder="1" applyProtection="1">
      <protection locked="0"/>
    </xf>
    <xf numFmtId="0" fontId="7" fillId="0" borderId="23" xfId="0" applyFont="1" applyBorder="1" applyProtection="1">
      <protection locked="0"/>
    </xf>
    <xf numFmtId="2" fontId="7" fillId="3" borderId="19" xfId="0" applyNumberFormat="1" applyFont="1" applyFill="1" applyBorder="1"/>
    <xf numFmtId="0" fontId="7" fillId="2" borderId="16" xfId="0" applyFont="1" applyFill="1" applyBorder="1"/>
    <xf numFmtId="0" fontId="7" fillId="0" borderId="22" xfId="0" applyFont="1" applyBorder="1" applyProtection="1">
      <protection locked="0"/>
    </xf>
    <xf numFmtId="0" fontId="7" fillId="0" borderId="26" xfId="0" applyFont="1" applyBorder="1" applyProtection="1">
      <protection locked="0"/>
    </xf>
    <xf numFmtId="0" fontId="7" fillId="0" borderId="9" xfId="0" applyFont="1" applyBorder="1" applyProtection="1">
      <protection locked="0"/>
    </xf>
    <xf numFmtId="0" fontId="7" fillId="0" borderId="24" xfId="0" applyFont="1" applyBorder="1" applyProtection="1">
      <protection locked="0"/>
    </xf>
    <xf numFmtId="0" fontId="7" fillId="0" borderId="25" xfId="0" applyFont="1" applyBorder="1" applyProtection="1">
      <protection locked="0"/>
    </xf>
    <xf numFmtId="0" fontId="7" fillId="0" borderId="27" xfId="0" applyFont="1" applyBorder="1" applyProtection="1">
      <protection locked="0"/>
    </xf>
    <xf numFmtId="0" fontId="7" fillId="0" borderId="28" xfId="0" applyFont="1" applyBorder="1" applyProtection="1">
      <protection locked="0"/>
    </xf>
    <xf numFmtId="0" fontId="7" fillId="0" borderId="29" xfId="0" applyFont="1" applyBorder="1" applyProtection="1">
      <protection locked="0"/>
    </xf>
    <xf numFmtId="0" fontId="7" fillId="0" borderId="30" xfId="0" applyFont="1" applyBorder="1" applyProtection="1">
      <protection locked="0"/>
    </xf>
    <xf numFmtId="1" fontId="7" fillId="0" borderId="9" xfId="0" applyNumberFormat="1" applyFont="1" applyBorder="1" applyProtection="1">
      <protection locked="0"/>
    </xf>
    <xf numFmtId="0" fontId="21" fillId="2" borderId="10" xfId="0" applyFont="1" applyFill="1" applyBorder="1"/>
    <xf numFmtId="0" fontId="21" fillId="2" borderId="4" xfId="0" applyFont="1" applyFill="1" applyBorder="1"/>
    <xf numFmtId="0" fontId="21" fillId="2" borderId="11" xfId="0" applyFont="1" applyFill="1" applyBorder="1"/>
    <xf numFmtId="0" fontId="21" fillId="2" borderId="11" xfId="0" applyFont="1" applyFill="1" applyBorder="1" applyAlignment="1">
      <alignment horizontal="center"/>
    </xf>
    <xf numFmtId="2" fontId="21" fillId="3" borderId="4" xfId="0" applyNumberFormat="1" applyFont="1" applyFill="1" applyBorder="1"/>
    <xf numFmtId="2" fontId="21" fillId="3" borderId="2" xfId="0" applyNumberFormat="1" applyFont="1" applyFill="1" applyBorder="1"/>
    <xf numFmtId="2" fontId="21" fillId="3" borderId="31" xfId="0" applyNumberFormat="1" applyFont="1" applyFill="1" applyBorder="1"/>
    <xf numFmtId="0" fontId="21" fillId="2" borderId="2" xfId="0" applyFont="1" applyFill="1" applyBorder="1" applyAlignment="1">
      <alignment horizontal="center"/>
    </xf>
    <xf numFmtId="0" fontId="21" fillId="2" borderId="15" xfId="0" applyFont="1" applyFill="1" applyBorder="1" applyAlignment="1">
      <alignment horizontal="center"/>
    </xf>
    <xf numFmtId="2" fontId="21" fillId="3" borderId="14" xfId="0" applyNumberFormat="1" applyFont="1" applyFill="1" applyBorder="1"/>
    <xf numFmtId="0" fontId="21" fillId="2" borderId="13" xfId="0" applyFont="1" applyFill="1" applyBorder="1" applyAlignment="1">
      <alignment horizontal="center"/>
    </xf>
    <xf numFmtId="0" fontId="21" fillId="2" borderId="15" xfId="0" applyFont="1" applyFill="1" applyBorder="1"/>
    <xf numFmtId="1" fontId="7" fillId="0" borderId="0" xfId="0" applyNumberFormat="1" applyFont="1"/>
    <xf numFmtId="0" fontId="19" fillId="2" borderId="6" xfId="0" applyFont="1" applyFill="1" applyBorder="1" applyAlignment="1">
      <alignment horizontal="center"/>
    </xf>
    <xf numFmtId="49" fontId="19" fillId="2" borderId="6" xfId="0" applyNumberFormat="1" applyFont="1" applyFill="1" applyBorder="1" applyAlignment="1">
      <alignment horizontal="center" vertical="top"/>
    </xf>
    <xf numFmtId="0" fontId="19" fillId="2" borderId="6" xfId="0" applyFont="1" applyFill="1" applyBorder="1"/>
    <xf numFmtId="0" fontId="19" fillId="2" borderId="0" xfId="0" applyFont="1" applyFill="1"/>
    <xf numFmtId="0" fontId="16" fillId="2" borderId="0" xfId="0" applyFont="1" applyFill="1"/>
    <xf numFmtId="0" fontId="16" fillId="2" borderId="6" xfId="0" applyFont="1" applyFill="1" applyBorder="1"/>
    <xf numFmtId="0" fontId="19" fillId="2" borderId="0" xfId="0" applyFont="1" applyFill="1" applyAlignment="1">
      <alignment horizontal="left"/>
    </xf>
    <xf numFmtId="0" fontId="16" fillId="2" borderId="0" xfId="0" applyFont="1" applyFill="1" applyAlignment="1">
      <alignment horizontal="left"/>
    </xf>
    <xf numFmtId="49" fontId="16" fillId="3" borderId="0" xfId="0" applyNumberFormat="1" applyFont="1" applyFill="1" applyAlignment="1" applyProtection="1">
      <alignment horizontal="left"/>
      <protection locked="0"/>
    </xf>
    <xf numFmtId="49" fontId="16" fillId="0" borderId="10" xfId="0" applyNumberFormat="1" applyFont="1" applyBorder="1" applyProtection="1">
      <protection locked="0"/>
    </xf>
    <xf numFmtId="49" fontId="16" fillId="0" borderId="35" xfId="0" applyNumberFormat="1" applyFont="1" applyBorder="1" applyProtection="1">
      <protection locked="0"/>
    </xf>
    <xf numFmtId="0" fontId="16" fillId="2" borderId="0" xfId="0" applyFont="1" applyFill="1" applyAlignment="1">
      <alignment horizontal="left" vertical="top" wrapText="1"/>
    </xf>
    <xf numFmtId="0" fontId="16" fillId="2" borderId="42" xfId="0" applyFont="1" applyFill="1" applyBorder="1"/>
    <xf numFmtId="0" fontId="16" fillId="2" borderId="43" xfId="0" applyFont="1" applyFill="1" applyBorder="1"/>
    <xf numFmtId="0" fontId="19" fillId="2" borderId="1" xfId="0" applyFont="1" applyFill="1" applyBorder="1" applyAlignment="1">
      <alignment horizontal="center"/>
    </xf>
    <xf numFmtId="0" fontId="19" fillId="2" borderId="4" xfId="0" applyFont="1" applyFill="1" applyBorder="1" applyAlignment="1">
      <alignment horizontal="center"/>
    </xf>
    <xf numFmtId="0" fontId="19" fillId="2" borderId="32" xfId="0" applyFont="1" applyFill="1" applyBorder="1" applyAlignment="1">
      <alignment horizontal="center"/>
    </xf>
    <xf numFmtId="49" fontId="19" fillId="0" borderId="34" xfId="0" applyNumberFormat="1" applyFont="1" applyBorder="1" applyAlignment="1" applyProtection="1">
      <alignment horizontal="center"/>
      <protection locked="0"/>
    </xf>
    <xf numFmtId="49" fontId="19" fillId="0" borderId="44" xfId="0" applyNumberFormat="1" applyFont="1" applyBorder="1" applyAlignment="1" applyProtection="1">
      <alignment horizontal="center"/>
      <protection locked="0"/>
    </xf>
    <xf numFmtId="49" fontId="19" fillId="0" borderId="33" xfId="0" applyNumberFormat="1" applyFont="1" applyBorder="1" applyAlignment="1" applyProtection="1">
      <alignment horizontal="center"/>
      <protection locked="0"/>
    </xf>
    <xf numFmtId="49" fontId="19" fillId="0" borderId="45" xfId="0" applyNumberFormat="1" applyFont="1" applyBorder="1" applyAlignment="1" applyProtection="1">
      <alignment horizontal="center"/>
      <protection locked="0"/>
    </xf>
    <xf numFmtId="0" fontId="16" fillId="3" borderId="46" xfId="0" applyFont="1" applyFill="1" applyBorder="1"/>
    <xf numFmtId="14" fontId="19" fillId="0" borderId="20" xfId="0" applyNumberFormat="1" applyFont="1" applyBorder="1" applyAlignment="1" applyProtection="1">
      <alignment horizontal="center"/>
      <protection locked="0"/>
    </xf>
    <xf numFmtId="14" fontId="19" fillId="0" borderId="47" xfId="0" applyNumberFormat="1" applyFont="1" applyBorder="1" applyAlignment="1" applyProtection="1">
      <alignment horizontal="center"/>
      <protection locked="0"/>
    </xf>
    <xf numFmtId="0" fontId="16" fillId="2" borderId="46" xfId="0" applyFont="1" applyFill="1" applyBorder="1"/>
    <xf numFmtId="0" fontId="26" fillId="2" borderId="20" xfId="0" applyFont="1" applyFill="1" applyBorder="1" applyAlignment="1">
      <alignment horizontal="center"/>
    </xf>
    <xf numFmtId="0" fontId="26" fillId="2" borderId="50" xfId="0" applyFont="1" applyFill="1" applyBorder="1" applyAlignment="1">
      <alignment horizontal="center"/>
    </xf>
    <xf numFmtId="0" fontId="26" fillId="2" borderId="22" xfId="0" applyFont="1" applyFill="1" applyBorder="1" applyAlignment="1">
      <alignment horizontal="center"/>
    </xf>
    <xf numFmtId="0" fontId="26" fillId="2" borderId="47" xfId="0" applyFont="1" applyFill="1" applyBorder="1" applyAlignment="1">
      <alignment horizontal="center"/>
    </xf>
    <xf numFmtId="0" fontId="26" fillId="2" borderId="48" xfId="0" applyFont="1" applyFill="1" applyBorder="1"/>
    <xf numFmtId="0" fontId="16" fillId="2" borderId="34" xfId="0" applyFont="1" applyFill="1" applyBorder="1" applyAlignment="1">
      <alignment horizontal="center"/>
    </xf>
    <xf numFmtId="0" fontId="16" fillId="2" borderId="0" xfId="0" applyFont="1" applyFill="1" applyAlignment="1">
      <alignment horizontal="center"/>
    </xf>
    <xf numFmtId="0" fontId="16" fillId="2" borderId="19" xfId="0" applyFont="1" applyFill="1" applyBorder="1" applyAlignment="1">
      <alignment horizontal="center"/>
    </xf>
    <xf numFmtId="0" fontId="16" fillId="2" borderId="66" xfId="0" applyFont="1" applyFill="1" applyBorder="1" applyAlignment="1">
      <alignment horizontal="center"/>
    </xf>
    <xf numFmtId="0" fontId="16" fillId="2" borderId="49" xfId="0" applyFont="1" applyFill="1" applyBorder="1"/>
    <xf numFmtId="2" fontId="16" fillId="2" borderId="30" xfId="0" applyNumberFormat="1" applyFont="1" applyFill="1" applyBorder="1" applyAlignment="1">
      <alignment horizontal="center"/>
    </xf>
    <xf numFmtId="2" fontId="16" fillId="2" borderId="62" xfId="0" applyNumberFormat="1" applyFont="1" applyFill="1" applyBorder="1" applyAlignment="1">
      <alignment horizontal="center"/>
    </xf>
    <xf numFmtId="0" fontId="7" fillId="0" borderId="0" xfId="0" applyFont="1" applyAlignment="1" applyProtection="1">
      <alignment horizontal="center"/>
      <protection locked="0"/>
    </xf>
    <xf numFmtId="0" fontId="20" fillId="3" borderId="0" xfId="0" applyFont="1" applyFill="1" applyProtection="1">
      <protection locked="0"/>
    </xf>
    <xf numFmtId="0" fontId="20" fillId="3" borderId="27" xfId="0" applyFont="1" applyFill="1" applyBorder="1" applyAlignment="1" applyProtection="1">
      <alignment horizontal="center"/>
      <protection locked="0"/>
    </xf>
    <xf numFmtId="0" fontId="20" fillId="3" borderId="28" xfId="0" applyFont="1" applyFill="1" applyBorder="1" applyAlignment="1" applyProtection="1">
      <alignment horizontal="center"/>
      <protection locked="0"/>
    </xf>
    <xf numFmtId="0" fontId="20" fillId="3" borderId="29" xfId="0" applyFont="1" applyFill="1" applyBorder="1" applyAlignment="1" applyProtection="1">
      <alignment horizontal="center"/>
      <protection locked="0"/>
    </xf>
    <xf numFmtId="0" fontId="20" fillId="3" borderId="62" xfId="0" applyFont="1" applyFill="1" applyBorder="1" applyAlignment="1" applyProtection="1">
      <alignment horizontal="center"/>
      <protection locked="0"/>
    </xf>
    <xf numFmtId="0" fontId="21" fillId="3" borderId="71" xfId="0" applyFont="1" applyFill="1" applyBorder="1" applyAlignment="1" applyProtection="1">
      <alignment horizontal="center"/>
      <protection locked="0"/>
    </xf>
    <xf numFmtId="0" fontId="21" fillId="3" borderId="72" xfId="0" applyFont="1" applyFill="1" applyBorder="1" applyAlignment="1" applyProtection="1">
      <alignment horizontal="center"/>
      <protection locked="0"/>
    </xf>
    <xf numFmtId="1" fontId="20" fillId="3" borderId="27" xfId="0" applyNumberFormat="1" applyFont="1" applyFill="1" applyBorder="1" applyAlignment="1" applyProtection="1">
      <alignment horizontal="center"/>
      <protection locked="0"/>
    </xf>
    <xf numFmtId="1" fontId="20" fillId="3" borderId="28" xfId="0" applyNumberFormat="1" applyFont="1" applyFill="1" applyBorder="1" applyAlignment="1" applyProtection="1">
      <alignment horizontal="center"/>
      <protection locked="0"/>
    </xf>
    <xf numFmtId="1" fontId="20" fillId="3" borderId="29" xfId="0" applyNumberFormat="1" applyFont="1" applyFill="1" applyBorder="1" applyAlignment="1" applyProtection="1">
      <alignment horizontal="center"/>
      <protection locked="0"/>
    </xf>
    <xf numFmtId="2" fontId="21" fillId="3" borderId="71" xfId="0" applyNumberFormat="1" applyFont="1" applyFill="1" applyBorder="1" applyAlignment="1" applyProtection="1">
      <alignment horizontal="center"/>
      <protection locked="0"/>
    </xf>
    <xf numFmtId="2" fontId="21" fillId="3" borderId="72" xfId="0" applyNumberFormat="1" applyFont="1" applyFill="1" applyBorder="1" applyAlignment="1" applyProtection="1">
      <alignment horizontal="center"/>
      <protection locked="0"/>
    </xf>
    <xf numFmtId="0" fontId="21" fillId="3" borderId="73" xfId="0" applyFont="1" applyFill="1" applyBorder="1" applyAlignment="1" applyProtection="1">
      <alignment horizontal="center"/>
      <protection locked="0"/>
    </xf>
    <xf numFmtId="0" fontId="20" fillId="3" borderId="8" xfId="0" applyFont="1" applyFill="1" applyBorder="1" applyAlignment="1" applyProtection="1">
      <alignment horizontal="center"/>
      <protection locked="0"/>
    </xf>
    <xf numFmtId="2" fontId="21" fillId="3" borderId="8" xfId="0" applyNumberFormat="1" applyFont="1" applyFill="1" applyBorder="1" applyAlignment="1" applyProtection="1">
      <alignment horizontal="center"/>
      <protection locked="0"/>
    </xf>
    <xf numFmtId="0" fontId="20" fillId="3" borderId="30" xfId="0" applyFont="1" applyFill="1" applyBorder="1" applyAlignment="1" applyProtection="1">
      <alignment horizontal="center"/>
      <protection locked="0"/>
    </xf>
    <xf numFmtId="0" fontId="7" fillId="4" borderId="51" xfId="0" applyFont="1" applyFill="1" applyBorder="1" applyAlignment="1">
      <alignment horizontal="center"/>
    </xf>
    <xf numFmtId="0" fontId="7" fillId="4" borderId="3" xfId="0" applyFont="1" applyFill="1" applyBorder="1" applyAlignment="1">
      <alignment horizontal="center"/>
    </xf>
    <xf numFmtId="0" fontId="7" fillId="4" borderId="52" xfId="0" applyFont="1" applyFill="1" applyBorder="1" applyAlignment="1">
      <alignment horizontal="center"/>
    </xf>
    <xf numFmtId="0" fontId="7" fillId="4" borderId="67" xfId="0" applyFont="1" applyFill="1" applyBorder="1" applyAlignment="1">
      <alignment horizontal="center"/>
    </xf>
    <xf numFmtId="2" fontId="20" fillId="4" borderId="36" xfId="0" applyNumberFormat="1" applyFont="1" applyFill="1" applyBorder="1" applyAlignment="1">
      <alignment horizontal="center"/>
    </xf>
    <xf numFmtId="2" fontId="20" fillId="4" borderId="5" xfId="0" applyNumberFormat="1" applyFont="1" applyFill="1" applyBorder="1" applyAlignment="1">
      <alignment horizontal="center"/>
    </xf>
    <xf numFmtId="2" fontId="7" fillId="4" borderId="51" xfId="0" applyNumberFormat="1" applyFont="1" applyFill="1" applyBorder="1" applyAlignment="1">
      <alignment horizontal="center"/>
    </xf>
    <xf numFmtId="2" fontId="7" fillId="4" borderId="3" xfId="0" applyNumberFormat="1" applyFont="1" applyFill="1" applyBorder="1" applyAlignment="1">
      <alignment horizontal="center"/>
    </xf>
    <xf numFmtId="2" fontId="7" fillId="4" borderId="52" xfId="0" applyNumberFormat="1" applyFont="1" applyFill="1" applyBorder="1" applyAlignment="1">
      <alignment horizontal="center"/>
    </xf>
    <xf numFmtId="2" fontId="7" fillId="4" borderId="68" xfId="0" applyNumberFormat="1" applyFont="1" applyFill="1" applyBorder="1" applyAlignment="1">
      <alignment horizontal="center"/>
    </xf>
    <xf numFmtId="2" fontId="7" fillId="4" borderId="44" xfId="0" applyNumberFormat="1" applyFont="1" applyFill="1" applyBorder="1" applyAlignment="1">
      <alignment horizontal="center"/>
    </xf>
    <xf numFmtId="2" fontId="7" fillId="4" borderId="33" xfId="0" applyNumberFormat="1" applyFont="1" applyFill="1" applyBorder="1" applyAlignment="1">
      <alignment horizontal="center"/>
    </xf>
    <xf numFmtId="2" fontId="7" fillId="4" borderId="75" xfId="0" applyNumberFormat="1" applyFont="1" applyFill="1" applyBorder="1" applyAlignment="1">
      <alignment horizontal="center"/>
    </xf>
    <xf numFmtId="0" fontId="7" fillId="4" borderId="68" xfId="0" applyFont="1" applyFill="1" applyBorder="1" applyAlignment="1">
      <alignment horizontal="center"/>
    </xf>
    <xf numFmtId="0" fontId="7" fillId="4" borderId="44" xfId="0" applyFont="1" applyFill="1" applyBorder="1" applyAlignment="1">
      <alignment horizontal="center"/>
    </xf>
    <xf numFmtId="0" fontId="7" fillId="4" borderId="33" xfId="0" applyFont="1" applyFill="1" applyBorder="1" applyAlignment="1">
      <alignment horizontal="center"/>
    </xf>
    <xf numFmtId="0" fontId="7" fillId="4" borderId="45" xfId="0" applyFont="1" applyFill="1" applyBorder="1" applyAlignment="1">
      <alignment horizontal="center"/>
    </xf>
    <xf numFmtId="2" fontId="7" fillId="4" borderId="34" xfId="0" applyNumberFormat="1" applyFont="1" applyFill="1" applyBorder="1" applyAlignment="1">
      <alignment horizontal="center"/>
    </xf>
    <xf numFmtId="0" fontId="13" fillId="10" borderId="0" xfId="0" applyFont="1" applyFill="1" applyAlignment="1" applyProtection="1">
      <alignment horizontal="center"/>
      <protection locked="0"/>
    </xf>
    <xf numFmtId="2" fontId="7" fillId="4" borderId="45" xfId="0" applyNumberFormat="1" applyFont="1" applyFill="1" applyBorder="1" applyAlignment="1">
      <alignment horizontal="center"/>
    </xf>
    <xf numFmtId="0" fontId="20" fillId="3" borderId="10" xfId="0" applyFont="1" applyFill="1" applyBorder="1" applyProtection="1">
      <protection locked="0"/>
    </xf>
    <xf numFmtId="0" fontId="7" fillId="3" borderId="11" xfId="0" applyFont="1" applyFill="1" applyBorder="1" applyProtection="1">
      <protection locked="0"/>
    </xf>
    <xf numFmtId="0" fontId="13" fillId="3" borderId="35" xfId="0" applyFont="1" applyFill="1" applyBorder="1" applyAlignment="1" applyProtection="1">
      <alignment horizontal="center"/>
      <protection locked="0"/>
    </xf>
    <xf numFmtId="0" fontId="7" fillId="4" borderId="1" xfId="0" applyFont="1" applyFill="1" applyBorder="1" applyAlignment="1">
      <alignment horizontal="center"/>
    </xf>
    <xf numFmtId="2" fontId="7" fillId="4" borderId="1" xfId="0" applyNumberFormat="1" applyFont="1" applyFill="1" applyBorder="1" applyAlignment="1">
      <alignment horizontal="center"/>
    </xf>
    <xf numFmtId="0" fontId="18" fillId="0" borderId="0" xfId="0" applyFont="1"/>
    <xf numFmtId="0" fontId="37" fillId="0" borderId="0" xfId="0" applyFont="1"/>
    <xf numFmtId="0" fontId="11" fillId="4" borderId="0" xfId="0" applyFont="1" applyFill="1"/>
    <xf numFmtId="164" fontId="10" fillId="0" borderId="0" xfId="0" applyNumberFormat="1" applyFont="1"/>
    <xf numFmtId="0" fontId="8" fillId="2" borderId="0" xfId="0" applyFont="1" applyFill="1"/>
    <xf numFmtId="0" fontId="9" fillId="3" borderId="0" xfId="0" applyFont="1" applyFill="1"/>
    <xf numFmtId="0" fontId="9" fillId="2" borderId="0" xfId="0" applyFont="1" applyFill="1"/>
    <xf numFmtId="0" fontId="10" fillId="2" borderId="0" xfId="0" applyFont="1" applyFill="1"/>
    <xf numFmtId="0" fontId="8" fillId="3" borderId="0" xfId="0" applyFont="1" applyFill="1"/>
    <xf numFmtId="0" fontId="7" fillId="2" borderId="0" xfId="0" applyFont="1" applyFill="1"/>
    <xf numFmtId="0" fontId="10" fillId="3" borderId="0" xfId="0" applyFont="1" applyFill="1"/>
    <xf numFmtId="0" fontId="8" fillId="2" borderId="40" xfId="0" applyFont="1" applyFill="1" applyBorder="1"/>
    <xf numFmtId="0" fontId="13" fillId="2" borderId="9" xfId="0" applyFont="1" applyFill="1" applyBorder="1" applyProtection="1">
      <protection locked="0"/>
    </xf>
    <xf numFmtId="0" fontId="13" fillId="2" borderId="44" xfId="0" applyFont="1" applyFill="1" applyBorder="1" applyProtection="1">
      <protection locked="0"/>
    </xf>
    <xf numFmtId="0" fontId="13" fillId="3" borderId="44" xfId="0" applyFont="1" applyFill="1" applyBorder="1" applyProtection="1">
      <protection locked="0"/>
    </xf>
    <xf numFmtId="0" fontId="13" fillId="4" borderId="44" xfId="0" applyFont="1" applyFill="1" applyBorder="1" applyProtection="1">
      <protection locked="0"/>
    </xf>
    <xf numFmtId="0" fontId="9" fillId="2" borderId="44" xfId="0" applyFont="1" applyFill="1" applyBorder="1" applyProtection="1">
      <protection locked="0"/>
    </xf>
    <xf numFmtId="0" fontId="9" fillId="3" borderId="44" xfId="0" applyFont="1" applyFill="1" applyBorder="1" applyProtection="1">
      <protection locked="0"/>
    </xf>
    <xf numFmtId="0" fontId="13" fillId="3" borderId="17" xfId="0" applyFont="1" applyFill="1" applyBorder="1" applyProtection="1">
      <protection locked="0"/>
    </xf>
    <xf numFmtId="0" fontId="20" fillId="3" borderId="0" xfId="0" applyFont="1" applyFill="1" applyAlignment="1" applyProtection="1">
      <alignment horizontal="center" wrapText="1"/>
      <protection locked="0"/>
    </xf>
    <xf numFmtId="0" fontId="20" fillId="3" borderId="38" xfId="0" applyFont="1" applyFill="1" applyBorder="1" applyProtection="1">
      <protection locked="0"/>
    </xf>
    <xf numFmtId="2" fontId="7" fillId="3" borderId="20" xfId="0" applyNumberFormat="1" applyFont="1" applyFill="1" applyBorder="1" applyAlignment="1" applyProtection="1">
      <alignment horizontal="center"/>
      <protection locked="0"/>
    </xf>
    <xf numFmtId="2" fontId="7" fillId="3" borderId="50" xfId="0" applyNumberFormat="1" applyFont="1" applyFill="1" applyBorder="1" applyAlignment="1" applyProtection="1">
      <alignment horizontal="center"/>
      <protection locked="0"/>
    </xf>
    <xf numFmtId="0" fontId="38" fillId="0" borderId="0" xfId="0" applyFont="1" applyAlignment="1" applyProtection="1">
      <alignment horizontal="left"/>
      <protection locked="0"/>
    </xf>
    <xf numFmtId="0" fontId="38" fillId="3" borderId="9" xfId="0" applyFont="1" applyFill="1" applyBorder="1" applyAlignment="1" applyProtection="1">
      <alignment horizontal="left"/>
      <protection locked="0"/>
    </xf>
    <xf numFmtId="0" fontId="38" fillId="3" borderId="44" xfId="0" applyFont="1" applyFill="1" applyBorder="1" applyAlignment="1" applyProtection="1">
      <alignment horizontal="left"/>
      <protection locked="0"/>
    </xf>
    <xf numFmtId="0" fontId="38" fillId="3" borderId="17" xfId="0" applyFont="1" applyFill="1" applyBorder="1" applyAlignment="1" applyProtection="1">
      <alignment horizontal="left"/>
      <protection locked="0"/>
    </xf>
    <xf numFmtId="164" fontId="21" fillId="4" borderId="20" xfId="0" applyNumberFormat="1" applyFont="1" applyFill="1" applyBorder="1" applyAlignment="1">
      <alignment horizontal="center"/>
    </xf>
    <xf numFmtId="0" fontId="20" fillId="3" borderId="53" xfId="0" applyFont="1" applyFill="1" applyBorder="1" applyAlignment="1">
      <alignment horizontal="center" vertical="center" wrapText="1"/>
    </xf>
    <xf numFmtId="0" fontId="21" fillId="0" borderId="53" xfId="0" applyFont="1" applyBorder="1" applyAlignment="1" applyProtection="1">
      <alignment horizontal="center"/>
      <protection locked="0"/>
    </xf>
    <xf numFmtId="1" fontId="7" fillId="9" borderId="16" xfId="0" applyNumberFormat="1" applyFont="1" applyFill="1" applyBorder="1" applyAlignment="1" applyProtection="1">
      <alignment horizontal="center"/>
      <protection locked="0"/>
    </xf>
    <xf numFmtId="1" fontId="7" fillId="9" borderId="57" xfId="0" applyNumberFormat="1" applyFont="1" applyFill="1" applyBorder="1" applyAlignment="1" applyProtection="1">
      <alignment horizontal="center"/>
      <protection locked="0"/>
    </xf>
    <xf numFmtId="1" fontId="7" fillId="9" borderId="17" xfId="0" applyNumberFormat="1" applyFont="1" applyFill="1" applyBorder="1" applyAlignment="1" applyProtection="1">
      <alignment horizontal="center"/>
      <protection locked="0"/>
    </xf>
    <xf numFmtId="1" fontId="7" fillId="9" borderId="66" xfId="0" applyNumberFormat="1" applyFont="1" applyFill="1" applyBorder="1" applyAlignment="1" applyProtection="1">
      <alignment horizontal="center"/>
      <protection locked="0"/>
    </xf>
    <xf numFmtId="1" fontId="7" fillId="9" borderId="20" xfId="0" applyNumberFormat="1" applyFont="1" applyFill="1" applyBorder="1" applyAlignment="1" applyProtection="1">
      <alignment horizontal="center"/>
      <protection locked="0"/>
    </xf>
    <xf numFmtId="1" fontId="7" fillId="9" borderId="50" xfId="0" applyNumberFormat="1" applyFont="1" applyFill="1" applyBorder="1" applyAlignment="1" applyProtection="1">
      <alignment horizontal="center"/>
      <protection locked="0"/>
    </xf>
    <xf numFmtId="1" fontId="7" fillId="9" borderId="8" xfId="0" applyNumberFormat="1" applyFont="1" applyFill="1" applyBorder="1" applyAlignment="1" applyProtection="1">
      <alignment horizontal="center"/>
      <protection locked="0"/>
    </xf>
    <xf numFmtId="1" fontId="7" fillId="9" borderId="47" xfId="0" applyNumberFormat="1" applyFont="1" applyFill="1" applyBorder="1" applyAlignment="1" applyProtection="1">
      <alignment horizontal="center"/>
      <protection locked="0"/>
    </xf>
    <xf numFmtId="2" fontId="21" fillId="0" borderId="53" xfId="0" applyNumberFormat="1" applyFont="1" applyBorder="1" applyAlignment="1" applyProtection="1">
      <alignment horizontal="center"/>
      <protection locked="0"/>
    </xf>
    <xf numFmtId="0" fontId="20" fillId="3" borderId="8" xfId="0" applyFont="1" applyFill="1" applyBorder="1" applyAlignment="1">
      <alignment horizontal="center" vertical="top" wrapText="1"/>
    </xf>
    <xf numFmtId="0" fontId="20" fillId="3" borderId="8" xfId="0" applyFont="1" applyFill="1" applyBorder="1" applyAlignment="1">
      <alignment horizontal="center"/>
    </xf>
    <xf numFmtId="0" fontId="20" fillId="3" borderId="0" xfId="0" applyFont="1" applyFill="1" applyAlignment="1">
      <alignment horizontal="center" vertical="center" wrapText="1"/>
    </xf>
    <xf numFmtId="0" fontId="20" fillId="3" borderId="0" xfId="0" applyFont="1" applyFill="1" applyAlignment="1">
      <alignment horizontal="center" wrapText="1"/>
    </xf>
    <xf numFmtId="0" fontId="7" fillId="3" borderId="0" xfId="0" applyFont="1" applyFill="1" applyAlignment="1">
      <alignment horizontal="center" vertical="top" wrapText="1"/>
    </xf>
    <xf numFmtId="0" fontId="7" fillId="3" borderId="36" xfId="0" applyFont="1" applyFill="1" applyBorder="1"/>
    <xf numFmtId="0" fontId="21" fillId="2" borderId="60" xfId="0" applyFont="1" applyFill="1" applyBorder="1" applyAlignment="1">
      <alignment horizontal="center"/>
    </xf>
    <xf numFmtId="0" fontId="21" fillId="2" borderId="7" xfId="0" applyFont="1" applyFill="1" applyBorder="1" applyAlignment="1">
      <alignment horizontal="center"/>
    </xf>
    <xf numFmtId="0" fontId="21" fillId="2" borderId="76" xfId="0" applyFont="1" applyFill="1" applyBorder="1" applyAlignment="1">
      <alignment horizontal="center"/>
    </xf>
    <xf numFmtId="0" fontId="21" fillId="2" borderId="61" xfId="0" applyFont="1" applyFill="1" applyBorder="1" applyAlignment="1">
      <alignment horizontal="center"/>
    </xf>
    <xf numFmtId="0" fontId="21" fillId="3" borderId="69" xfId="0" applyFont="1" applyFill="1" applyBorder="1"/>
    <xf numFmtId="49" fontId="21" fillId="3" borderId="23" xfId="0" applyNumberFormat="1" applyFont="1" applyFill="1" applyBorder="1" applyAlignment="1">
      <alignment horizontal="center"/>
    </xf>
    <xf numFmtId="49" fontId="21" fillId="3" borderId="8" xfId="0" applyNumberFormat="1" applyFont="1" applyFill="1" applyBorder="1" applyAlignment="1">
      <alignment horizontal="center"/>
    </xf>
    <xf numFmtId="49" fontId="21" fillId="3" borderId="22" xfId="0" applyNumberFormat="1" applyFont="1" applyFill="1" applyBorder="1" applyAlignment="1">
      <alignment horizontal="center"/>
    </xf>
    <xf numFmtId="49" fontId="21" fillId="3" borderId="47" xfId="0" applyNumberFormat="1" applyFont="1" applyFill="1" applyBorder="1" applyAlignment="1">
      <alignment horizontal="center"/>
    </xf>
    <xf numFmtId="2" fontId="7" fillId="3" borderId="23" xfId="0" applyNumberFormat="1" applyFont="1" applyFill="1" applyBorder="1" applyAlignment="1">
      <alignment horizontal="center"/>
    </xf>
    <xf numFmtId="2" fontId="7" fillId="3" borderId="8" xfId="0" applyNumberFormat="1" applyFont="1" applyFill="1" applyBorder="1" applyAlignment="1">
      <alignment horizontal="center"/>
    </xf>
    <xf numFmtId="2" fontId="7" fillId="3" borderId="22" xfId="0" applyNumberFormat="1" applyFont="1" applyFill="1" applyBorder="1" applyAlignment="1">
      <alignment horizontal="center"/>
    </xf>
    <xf numFmtId="2" fontId="7" fillId="3" borderId="47" xfId="0" applyNumberFormat="1" applyFont="1" applyFill="1" applyBorder="1" applyAlignment="1">
      <alignment horizontal="center"/>
    </xf>
    <xf numFmtId="0" fontId="21" fillId="3" borderId="70" xfId="0" applyFont="1" applyFill="1" applyBorder="1"/>
    <xf numFmtId="0" fontId="21" fillId="3" borderId="69" xfId="0" applyFont="1" applyFill="1" applyBorder="1" applyAlignment="1">
      <alignment horizontal="left"/>
    </xf>
    <xf numFmtId="0" fontId="21" fillId="3" borderId="71" xfId="0" applyFont="1" applyFill="1" applyBorder="1" applyAlignment="1">
      <alignment horizontal="left"/>
    </xf>
    <xf numFmtId="2" fontId="21" fillId="4" borderId="53" xfId="0" applyNumberFormat="1" applyFont="1" applyFill="1" applyBorder="1" applyAlignment="1">
      <alignment horizontal="center"/>
    </xf>
    <xf numFmtId="2" fontId="7" fillId="3" borderId="53" xfId="0" applyNumberFormat="1" applyFont="1" applyFill="1" applyBorder="1" applyAlignment="1">
      <alignment horizontal="center"/>
    </xf>
    <xf numFmtId="0" fontId="38" fillId="3" borderId="9" xfId="0" applyFont="1" applyFill="1" applyBorder="1" applyAlignment="1">
      <alignment horizontal="left"/>
    </xf>
    <xf numFmtId="0" fontId="38" fillId="3" borderId="44" xfId="0" applyFont="1" applyFill="1" applyBorder="1" applyAlignment="1">
      <alignment horizontal="left"/>
    </xf>
    <xf numFmtId="0" fontId="38" fillId="3" borderId="17" xfId="0" applyFont="1" applyFill="1" applyBorder="1" applyAlignment="1">
      <alignment horizontal="left"/>
    </xf>
    <xf numFmtId="0" fontId="20" fillId="4" borderId="0" xfId="0" applyFont="1" applyFill="1" applyProtection="1">
      <protection locked="0"/>
    </xf>
    <xf numFmtId="0" fontId="7" fillId="0" borderId="0" xfId="0" applyFont="1" applyAlignment="1" applyProtection="1">
      <alignment vertical="top" wrapText="1"/>
      <protection locked="0"/>
    </xf>
    <xf numFmtId="0" fontId="0" fillId="0" borderId="0" xfId="0" applyAlignment="1" applyProtection="1">
      <alignment vertical="top" wrapText="1"/>
      <protection locked="0"/>
    </xf>
    <xf numFmtId="164" fontId="7" fillId="4" borderId="16" xfId="0" applyNumberFormat="1" applyFont="1" applyFill="1" applyBorder="1" applyAlignment="1">
      <alignment horizontal="center"/>
    </xf>
    <xf numFmtId="164" fontId="7" fillId="4" borderId="66" xfId="0" applyNumberFormat="1" applyFont="1" applyFill="1" applyBorder="1" applyAlignment="1">
      <alignment horizontal="center"/>
    </xf>
    <xf numFmtId="164" fontId="7" fillId="4" borderId="26" xfId="0" applyNumberFormat="1" applyFont="1" applyFill="1" applyBorder="1" applyAlignment="1">
      <alignment horizontal="center"/>
    </xf>
    <xf numFmtId="164" fontId="21" fillId="0" borderId="74" xfId="0" applyNumberFormat="1" applyFont="1" applyBorder="1" applyAlignment="1" applyProtection="1">
      <alignment horizontal="center"/>
      <protection locked="0"/>
    </xf>
    <xf numFmtId="0" fontId="14" fillId="10" borderId="0" xfId="0" applyFont="1" applyFill="1" applyProtection="1">
      <protection locked="0"/>
    </xf>
    <xf numFmtId="0" fontId="21" fillId="0" borderId="0" xfId="0" applyFont="1" applyAlignment="1" applyProtection="1">
      <alignment horizontal="center"/>
      <protection locked="0"/>
    </xf>
    <xf numFmtId="164" fontId="21" fillId="0" borderId="0" xfId="0" applyNumberFormat="1" applyFont="1" applyAlignment="1" applyProtection="1">
      <alignment horizontal="center"/>
      <protection locked="0"/>
    </xf>
    <xf numFmtId="0" fontId="13" fillId="3" borderId="0" xfId="0" applyFont="1" applyFill="1" applyAlignment="1" applyProtection="1">
      <alignment horizontal="left"/>
      <protection locked="0"/>
    </xf>
    <xf numFmtId="0" fontId="9" fillId="0" borderId="0" xfId="0" applyFont="1" applyAlignment="1" applyProtection="1">
      <alignment vertical="top" wrapText="1"/>
      <protection locked="0"/>
    </xf>
    <xf numFmtId="49" fontId="16" fillId="0" borderId="10" xfId="0" applyNumberFormat="1" applyFont="1" applyBorder="1" applyAlignment="1" applyProtection="1">
      <alignment horizontal="left"/>
      <protection locked="0"/>
    </xf>
    <xf numFmtId="49" fontId="16" fillId="0" borderId="35" xfId="0" applyNumberFormat="1" applyFont="1" applyBorder="1" applyAlignment="1" applyProtection="1">
      <alignment horizontal="left"/>
      <protection locked="0"/>
    </xf>
    <xf numFmtId="0" fontId="19" fillId="2" borderId="10" xfId="0" applyFont="1" applyFill="1" applyBorder="1" applyAlignment="1">
      <alignment horizontal="center"/>
    </xf>
    <xf numFmtId="0" fontId="19" fillId="2" borderId="11" xfId="0" applyFont="1" applyFill="1" applyBorder="1" applyAlignment="1">
      <alignment horizontal="center"/>
    </xf>
    <xf numFmtId="0" fontId="19" fillId="2" borderId="35" xfId="0" applyFont="1" applyFill="1" applyBorder="1" applyAlignment="1">
      <alignment horizontal="center"/>
    </xf>
    <xf numFmtId="0" fontId="16" fillId="2" borderId="0" xfId="0" applyFont="1" applyFill="1" applyAlignment="1">
      <alignment horizontal="left" vertical="top" wrapText="1"/>
    </xf>
    <xf numFmtId="0" fontId="34" fillId="2" borderId="6" xfId="0" applyFont="1" applyFill="1" applyBorder="1" applyAlignment="1">
      <alignment horizontal="center"/>
    </xf>
    <xf numFmtId="0" fontId="34" fillId="2" borderId="0" xfId="0" applyFont="1" applyFill="1" applyAlignment="1">
      <alignment horizontal="center"/>
    </xf>
    <xf numFmtId="0" fontId="16" fillId="0" borderId="10" xfId="0" applyFont="1" applyBorder="1" applyAlignment="1" applyProtection="1">
      <alignment horizontal="left"/>
      <protection locked="0"/>
    </xf>
    <xf numFmtId="0" fontId="16" fillId="0" borderId="35" xfId="0" applyFont="1" applyBorder="1" applyAlignment="1" applyProtection="1">
      <alignment horizontal="left"/>
      <protection locked="0"/>
    </xf>
    <xf numFmtId="49" fontId="16" fillId="0" borderId="36" xfId="0" applyNumberFormat="1" applyFont="1" applyBorder="1" applyAlignment="1" applyProtection="1">
      <alignment horizontal="left" vertical="top" wrapText="1"/>
      <protection locked="0"/>
    </xf>
    <xf numFmtId="49" fontId="16" fillId="0" borderId="37" xfId="0" applyNumberFormat="1" applyFont="1" applyBorder="1" applyAlignment="1" applyProtection="1">
      <alignment horizontal="left" vertical="top" wrapText="1"/>
      <protection locked="0"/>
    </xf>
    <xf numFmtId="49" fontId="16" fillId="0" borderId="5" xfId="0" applyNumberFormat="1" applyFont="1" applyBorder="1" applyAlignment="1" applyProtection="1">
      <alignment horizontal="left" vertical="top" wrapText="1"/>
      <protection locked="0"/>
    </xf>
    <xf numFmtId="49" fontId="16" fillId="0" borderId="6" xfId="0" applyNumberFormat="1" applyFont="1" applyBorder="1" applyAlignment="1" applyProtection="1">
      <alignment horizontal="left" vertical="top" wrapText="1"/>
      <protection locked="0"/>
    </xf>
    <xf numFmtId="49" fontId="16" fillId="0" borderId="0" xfId="0" applyNumberFormat="1" applyFont="1" applyAlignment="1" applyProtection="1">
      <alignment horizontal="left" vertical="top" wrapText="1"/>
      <protection locked="0"/>
    </xf>
    <xf numFmtId="49" fontId="16" fillId="0" borderId="38" xfId="0" applyNumberFormat="1" applyFont="1" applyBorder="1" applyAlignment="1" applyProtection="1">
      <alignment horizontal="left" vertical="top" wrapText="1"/>
      <protection locked="0"/>
    </xf>
    <xf numFmtId="49" fontId="16" fillId="0" borderId="39" xfId="0" applyNumberFormat="1" applyFont="1" applyBorder="1" applyAlignment="1" applyProtection="1">
      <alignment horizontal="left" vertical="top" wrapText="1"/>
      <protection locked="0"/>
    </xf>
    <xf numFmtId="49" fontId="16" fillId="0" borderId="40" xfId="0" applyNumberFormat="1" applyFont="1" applyBorder="1" applyAlignment="1" applyProtection="1">
      <alignment horizontal="left" vertical="top" wrapText="1"/>
      <protection locked="0"/>
    </xf>
    <xf numFmtId="49" fontId="16" fillId="0" borderId="41" xfId="0" applyNumberFormat="1" applyFont="1" applyBorder="1" applyAlignment="1" applyProtection="1">
      <alignment horizontal="left" vertical="top" wrapText="1"/>
      <protection locked="0"/>
    </xf>
    <xf numFmtId="0" fontId="34" fillId="2" borderId="36" xfId="0" applyFont="1" applyFill="1" applyBorder="1" applyAlignment="1">
      <alignment horizontal="center"/>
    </xf>
    <xf numFmtId="0" fontId="34" fillId="2" borderId="37" xfId="0" applyFont="1" applyFill="1" applyBorder="1" applyAlignment="1">
      <alignment horizontal="center"/>
    </xf>
    <xf numFmtId="0" fontId="16" fillId="3" borderId="0" xfId="0" applyFont="1" applyFill="1" applyAlignment="1">
      <alignment horizontal="left" vertical="top" wrapText="1"/>
    </xf>
    <xf numFmtId="0" fontId="17" fillId="2" borderId="0" xfId="0" applyFont="1" applyFill="1" applyAlignment="1">
      <alignment horizontal="left" vertical="top"/>
    </xf>
    <xf numFmtId="0" fontId="21" fillId="2" borderId="36" xfId="0" applyFont="1" applyFill="1" applyBorder="1" applyAlignment="1">
      <alignment horizontal="center"/>
    </xf>
    <xf numFmtId="0" fontId="21" fillId="2" borderId="37" xfId="0" applyFont="1" applyFill="1" applyBorder="1" applyAlignment="1">
      <alignment horizontal="center"/>
    </xf>
    <xf numFmtId="0" fontId="21" fillId="2" borderId="52" xfId="0" applyFont="1" applyFill="1" applyBorder="1" applyAlignment="1">
      <alignment horizontal="center" wrapText="1"/>
    </xf>
    <xf numFmtId="0" fontId="21" fillId="2" borderId="37" xfId="0" applyFont="1" applyFill="1" applyBorder="1" applyAlignment="1">
      <alignment horizontal="center" wrapText="1"/>
    </xf>
    <xf numFmtId="0" fontId="21" fillId="2" borderId="55" xfId="0" applyFont="1" applyFill="1" applyBorder="1" applyAlignment="1">
      <alignment horizontal="center" wrapText="1"/>
    </xf>
    <xf numFmtId="0" fontId="21" fillId="2" borderId="19" xfId="0" applyFont="1" applyFill="1" applyBorder="1" applyAlignment="1">
      <alignment horizontal="center" wrapText="1"/>
    </xf>
    <xf numFmtId="0" fontId="21" fillId="2" borderId="57" xfId="0" applyFont="1" applyFill="1" applyBorder="1" applyAlignment="1">
      <alignment horizontal="center" wrapText="1"/>
    </xf>
    <xf numFmtId="0" fontId="21" fillId="2" borderId="54" xfId="0" applyFont="1" applyFill="1" applyBorder="1" applyAlignment="1">
      <alignment horizontal="center" wrapText="1"/>
    </xf>
    <xf numFmtId="0" fontId="14" fillId="3" borderId="38" xfId="0" applyFont="1" applyFill="1" applyBorder="1" applyAlignment="1" applyProtection="1">
      <alignment horizontal="center" wrapText="1"/>
      <protection locked="0"/>
    </xf>
    <xf numFmtId="0" fontId="21" fillId="3" borderId="63" xfId="0" applyFont="1" applyFill="1" applyBorder="1" applyAlignment="1" applyProtection="1">
      <alignment horizontal="center"/>
      <protection locked="0"/>
    </xf>
    <xf numFmtId="0" fontId="21" fillId="3" borderId="64" xfId="0" applyFont="1" applyFill="1" applyBorder="1" applyAlignment="1" applyProtection="1">
      <alignment horizontal="center"/>
      <protection locked="0"/>
    </xf>
    <xf numFmtId="0" fontId="21" fillId="3" borderId="37"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xf numFmtId="0" fontId="21" fillId="3" borderId="65" xfId="0" applyFont="1" applyFill="1" applyBorder="1" applyAlignment="1" applyProtection="1">
      <alignment horizontal="center"/>
      <protection locked="0"/>
    </xf>
    <xf numFmtId="0" fontId="21" fillId="3" borderId="60" xfId="0" applyFont="1" applyFill="1" applyBorder="1" applyAlignment="1" applyProtection="1">
      <alignment horizontal="center"/>
      <protection locked="0"/>
    </xf>
    <xf numFmtId="0" fontId="21" fillId="3" borderId="7" xfId="0" applyFont="1" applyFill="1" applyBorder="1" applyAlignment="1" applyProtection="1">
      <alignment horizontal="center"/>
      <protection locked="0"/>
    </xf>
    <xf numFmtId="0" fontId="21" fillId="3" borderId="61" xfId="0" applyFont="1" applyFill="1" applyBorder="1" applyAlignment="1" applyProtection="1">
      <alignment horizontal="center"/>
      <protection locked="0"/>
    </xf>
    <xf numFmtId="0" fontId="20" fillId="3" borderId="10" xfId="0" applyFont="1" applyFill="1" applyBorder="1" applyAlignment="1" applyProtection="1">
      <alignment horizontal="center"/>
      <protection locked="0"/>
    </xf>
    <xf numFmtId="0" fontId="20" fillId="3" borderId="11" xfId="0" applyFont="1" applyFill="1" applyBorder="1" applyAlignment="1" applyProtection="1">
      <alignment horizontal="center"/>
      <protection locked="0"/>
    </xf>
    <xf numFmtId="0" fontId="20" fillId="3" borderId="35" xfId="0" applyFont="1" applyFill="1" applyBorder="1" applyAlignment="1" applyProtection="1">
      <alignment horizontal="center"/>
      <protection locked="0"/>
    </xf>
    <xf numFmtId="0" fontId="9" fillId="0" borderId="25" xfId="0" applyFont="1" applyBorder="1" applyAlignment="1" applyProtection="1">
      <alignment horizontal="left" vertical="top" wrapText="1"/>
      <protection locked="0"/>
    </xf>
    <xf numFmtId="0" fontId="9" fillId="0" borderId="78" xfId="0" applyFont="1" applyBorder="1" applyAlignment="1" applyProtection="1">
      <alignment horizontal="left" vertical="top" wrapText="1"/>
      <protection locked="0"/>
    </xf>
    <xf numFmtId="0" fontId="9" fillId="0" borderId="26" xfId="0" applyFont="1" applyBorder="1" applyAlignment="1" applyProtection="1">
      <alignment horizontal="left" vertical="top" wrapText="1"/>
      <protection locked="0"/>
    </xf>
    <xf numFmtId="0" fontId="9" fillId="0" borderId="33" xfId="0" applyFont="1" applyBorder="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9" fillId="0" borderId="34" xfId="0" applyFont="1" applyBorder="1" applyAlignment="1" applyProtection="1">
      <alignment horizontal="left" vertical="top" wrapText="1"/>
      <protection locked="0"/>
    </xf>
    <xf numFmtId="0" fontId="9" fillId="0" borderId="19" xfId="0" applyFont="1" applyBorder="1" applyAlignment="1" applyProtection="1">
      <alignment horizontal="left" vertical="top" wrapText="1"/>
      <protection locked="0"/>
    </xf>
    <xf numFmtId="0" fontId="9" fillId="0" borderId="57" xfId="0" applyFont="1" applyBorder="1" applyAlignment="1" applyProtection="1">
      <alignment horizontal="left" vertical="top" wrapText="1"/>
      <protection locked="0"/>
    </xf>
    <xf numFmtId="0" fontId="9" fillId="0" borderId="16" xfId="0" applyFont="1" applyBorder="1" applyAlignment="1" applyProtection="1">
      <alignment horizontal="left" vertical="top" wrapText="1"/>
      <protection locked="0"/>
    </xf>
    <xf numFmtId="0" fontId="21" fillId="2" borderId="10" xfId="0" applyFont="1" applyFill="1" applyBorder="1" applyAlignment="1">
      <alignment horizontal="center"/>
    </xf>
    <xf numFmtId="0" fontId="21" fillId="2" borderId="11" xfId="0" applyFont="1" applyFill="1" applyBorder="1" applyAlignment="1">
      <alignment horizontal="center"/>
    </xf>
    <xf numFmtId="0" fontId="21" fillId="2" borderId="35" xfId="0" applyFont="1" applyFill="1" applyBorder="1" applyAlignment="1">
      <alignment horizontal="center"/>
    </xf>
    <xf numFmtId="0" fontId="7" fillId="3" borderId="0" xfId="0" applyFont="1" applyFill="1" applyAlignment="1" applyProtection="1">
      <alignment horizontal="left" vertical="top" wrapText="1"/>
      <protection locked="0"/>
    </xf>
    <xf numFmtId="0" fontId="21" fillId="3" borderId="0" xfId="0" applyFont="1" applyFill="1" applyAlignment="1" applyProtection="1">
      <alignment horizontal="left"/>
      <protection locked="0"/>
    </xf>
    <xf numFmtId="0" fontId="21" fillId="3" borderId="38" xfId="0" applyFont="1" applyFill="1" applyBorder="1" applyAlignment="1" applyProtection="1">
      <alignment horizontal="left"/>
      <protection locked="0"/>
    </xf>
    <xf numFmtId="0" fontId="20" fillId="3" borderId="25" xfId="0" applyFont="1" applyFill="1" applyBorder="1" applyAlignment="1" applyProtection="1">
      <alignment horizontal="center" wrapText="1"/>
      <protection locked="0"/>
    </xf>
    <xf numFmtId="0" fontId="20" fillId="3" borderId="78" xfId="0" applyFont="1" applyFill="1" applyBorder="1" applyAlignment="1" applyProtection="1">
      <alignment horizontal="center" wrapText="1"/>
      <protection locked="0"/>
    </xf>
    <xf numFmtId="0" fontId="20" fillId="3" borderId="26" xfId="0" applyFont="1" applyFill="1" applyBorder="1" applyAlignment="1" applyProtection="1">
      <alignment horizontal="center" wrapText="1"/>
      <protection locked="0"/>
    </xf>
    <xf numFmtId="0" fontId="20" fillId="3" borderId="33" xfId="0" applyFont="1" applyFill="1" applyBorder="1" applyAlignment="1" applyProtection="1">
      <alignment horizontal="center" wrapText="1"/>
      <protection locked="0"/>
    </xf>
    <xf numFmtId="0" fontId="20" fillId="3" borderId="0" xfId="0" applyFont="1" applyFill="1" applyAlignment="1" applyProtection="1">
      <alignment horizontal="center" wrapText="1"/>
      <protection locked="0"/>
    </xf>
    <xf numFmtId="0" fontId="20" fillId="3" borderId="34" xfId="0" applyFont="1" applyFill="1" applyBorder="1" applyAlignment="1" applyProtection="1">
      <alignment horizontal="center" wrapText="1"/>
      <protection locked="0"/>
    </xf>
    <xf numFmtId="0" fontId="20" fillId="3" borderId="19" xfId="0" applyFont="1" applyFill="1" applyBorder="1" applyAlignment="1" applyProtection="1">
      <alignment horizontal="center" wrapText="1"/>
      <protection locked="0"/>
    </xf>
    <xf numFmtId="0" fontId="20" fillId="3" borderId="57" xfId="0" applyFont="1" applyFill="1" applyBorder="1" applyAlignment="1" applyProtection="1">
      <alignment horizontal="center" wrapText="1"/>
      <protection locked="0"/>
    </xf>
    <xf numFmtId="0" fontId="20" fillId="3" borderId="16" xfId="0" applyFont="1" applyFill="1" applyBorder="1" applyAlignment="1" applyProtection="1">
      <alignment horizontal="center" wrapText="1"/>
      <protection locked="0"/>
    </xf>
    <xf numFmtId="0" fontId="7" fillId="3" borderId="6" xfId="0" applyFont="1" applyFill="1" applyBorder="1" applyAlignment="1" applyProtection="1">
      <alignment horizontal="left" wrapText="1"/>
      <protection locked="0"/>
    </xf>
    <xf numFmtId="0" fontId="7" fillId="3" borderId="0" xfId="0" applyFont="1" applyFill="1" applyAlignment="1" applyProtection="1">
      <alignment horizontal="left" wrapText="1"/>
      <protection locked="0"/>
    </xf>
    <xf numFmtId="0" fontId="7" fillId="3" borderId="38" xfId="0" applyFont="1" applyFill="1" applyBorder="1" applyAlignment="1" applyProtection="1">
      <alignment horizontal="left" wrapText="1"/>
      <protection locked="0"/>
    </xf>
    <xf numFmtId="2" fontId="14" fillId="8" borderId="53" xfId="0" applyNumberFormat="1" applyFont="1" applyFill="1" applyBorder="1" applyAlignment="1" applyProtection="1">
      <alignment horizontal="center" wrapText="1"/>
      <protection locked="0"/>
    </xf>
    <xf numFmtId="2" fontId="21" fillId="8" borderId="53" xfId="0" applyNumberFormat="1" applyFont="1" applyFill="1" applyBorder="1" applyAlignment="1" applyProtection="1">
      <alignment horizontal="center"/>
      <protection locked="0"/>
    </xf>
    <xf numFmtId="0" fontId="38" fillId="3" borderId="0" xfId="0" applyFont="1" applyFill="1" applyAlignment="1" applyProtection="1">
      <alignment horizontal="left"/>
      <protection locked="0"/>
    </xf>
    <xf numFmtId="0" fontId="38" fillId="3" borderId="38" xfId="0" applyFont="1" applyFill="1" applyBorder="1" applyAlignment="1" applyProtection="1">
      <alignment horizontal="left"/>
      <protection locked="0"/>
    </xf>
    <xf numFmtId="0" fontId="14" fillId="8" borderId="53" xfId="0" applyFont="1" applyFill="1" applyBorder="1" applyAlignment="1" applyProtection="1">
      <alignment horizontal="center" wrapText="1"/>
      <protection locked="0"/>
    </xf>
    <xf numFmtId="0" fontId="21" fillId="2" borderId="10" xfId="0" applyFont="1" applyFill="1" applyBorder="1" applyAlignment="1" applyProtection="1">
      <alignment horizontal="center"/>
      <protection locked="0"/>
    </xf>
    <xf numFmtId="0" fontId="21" fillId="2" borderId="11" xfId="0" applyFont="1" applyFill="1" applyBorder="1" applyAlignment="1" applyProtection="1">
      <alignment horizontal="center"/>
      <protection locked="0"/>
    </xf>
    <xf numFmtId="0" fontId="21" fillId="2" borderId="35" xfId="0" applyFont="1" applyFill="1" applyBorder="1" applyAlignment="1" applyProtection="1">
      <alignment horizontal="center"/>
      <protection locked="0"/>
    </xf>
    <xf numFmtId="0" fontId="21" fillId="8" borderId="53" xfId="0" applyFont="1" applyFill="1" applyBorder="1" applyAlignment="1" applyProtection="1">
      <alignment horizontal="center"/>
      <protection locked="0"/>
    </xf>
    <xf numFmtId="0" fontId="30" fillId="6" borderId="10" xfId="0" applyFont="1" applyFill="1" applyBorder="1" applyAlignment="1">
      <alignment horizontal="center"/>
    </xf>
    <xf numFmtId="0" fontId="30" fillId="6" borderId="11" xfId="0" applyFont="1" applyFill="1" applyBorder="1" applyAlignment="1">
      <alignment horizontal="center"/>
    </xf>
    <xf numFmtId="0" fontId="30" fillId="6" borderId="35" xfId="0" applyFont="1" applyFill="1" applyBorder="1" applyAlignment="1">
      <alignment horizontal="center"/>
    </xf>
    <xf numFmtId="0" fontId="21" fillId="4" borderId="10" xfId="0" applyFont="1" applyFill="1" applyBorder="1" applyAlignment="1">
      <alignment horizontal="center"/>
    </xf>
    <xf numFmtId="0" fontId="21" fillId="4" borderId="11" xfId="0" applyFont="1" applyFill="1" applyBorder="1" applyAlignment="1">
      <alignment horizontal="center"/>
    </xf>
    <xf numFmtId="0" fontId="21" fillId="4" borderId="35" xfId="0" applyFont="1" applyFill="1" applyBorder="1" applyAlignment="1">
      <alignment horizontal="center"/>
    </xf>
    <xf numFmtId="0" fontId="20" fillId="3" borderId="60"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61" xfId="0" applyFont="1" applyFill="1" applyBorder="1" applyAlignment="1">
      <alignment horizontal="center" vertical="center" wrapText="1"/>
    </xf>
    <xf numFmtId="0" fontId="20" fillId="3" borderId="63" xfId="0" applyFont="1" applyFill="1" applyBorder="1" applyAlignment="1">
      <alignment horizontal="center" vertical="center" wrapText="1"/>
    </xf>
    <xf numFmtId="0" fontId="20" fillId="3" borderId="64" xfId="0" applyFont="1" applyFill="1" applyBorder="1" applyAlignment="1">
      <alignment horizontal="center" vertical="center" wrapText="1"/>
    </xf>
    <xf numFmtId="0" fontId="20" fillId="3" borderId="65" xfId="0" applyFont="1" applyFill="1" applyBorder="1" applyAlignment="1">
      <alignment horizontal="center" vertical="center" wrapText="1"/>
    </xf>
    <xf numFmtId="0" fontId="7" fillId="3" borderId="0" xfId="0" applyFont="1" applyFill="1" applyAlignment="1">
      <alignment horizontal="center" vertical="top" wrapText="1"/>
    </xf>
    <xf numFmtId="0" fontId="7" fillId="3" borderId="57" xfId="0" applyFont="1" applyFill="1" applyBorder="1" applyAlignment="1">
      <alignment horizontal="center" vertical="top" wrapText="1"/>
    </xf>
    <xf numFmtId="0" fontId="20" fillId="4" borderId="0" xfId="0" applyFont="1" applyFill="1" applyAlignment="1">
      <alignment horizontal="center"/>
    </xf>
    <xf numFmtId="0" fontId="20" fillId="9" borderId="0" xfId="0" applyFont="1" applyFill="1" applyAlignment="1">
      <alignment horizontal="center"/>
    </xf>
    <xf numFmtId="0" fontId="20" fillId="4" borderId="10" xfId="0" applyFont="1" applyFill="1" applyBorder="1" applyAlignment="1">
      <alignment horizontal="center"/>
    </xf>
    <xf numFmtId="0" fontId="20" fillId="4" borderId="11" xfId="0" applyFont="1" applyFill="1" applyBorder="1" applyAlignment="1">
      <alignment horizontal="center"/>
    </xf>
    <xf numFmtId="0" fontId="20" fillId="4" borderId="35" xfId="0" applyFont="1" applyFill="1" applyBorder="1" applyAlignment="1">
      <alignment horizontal="center"/>
    </xf>
    <xf numFmtId="0" fontId="7" fillId="3" borderId="57" xfId="0" applyFont="1" applyFill="1" applyBorder="1" applyAlignment="1">
      <alignment horizontal="center"/>
    </xf>
    <xf numFmtId="0" fontId="7" fillId="3" borderId="24" xfId="0" applyFont="1" applyFill="1" applyBorder="1" applyAlignment="1">
      <alignment horizontal="center" vertical="center" wrapText="1"/>
    </xf>
    <xf numFmtId="0" fontId="7" fillId="3" borderId="68" xfId="0" applyFont="1" applyFill="1" applyBorder="1" applyAlignment="1">
      <alignment horizontal="center" vertical="center" wrapText="1"/>
    </xf>
    <xf numFmtId="164" fontId="7" fillId="0" borderId="0" xfId="0" applyNumberFormat="1" applyFont="1" applyAlignment="1">
      <alignment vertical="top" wrapText="1"/>
    </xf>
    <xf numFmtId="164" fontId="7" fillId="0" borderId="25" xfId="0" applyNumberFormat="1" applyFont="1" applyBorder="1" applyAlignment="1">
      <alignment horizontal="left" wrapText="1"/>
    </xf>
    <xf numFmtId="164" fontId="7" fillId="0" borderId="78" xfId="0" applyNumberFormat="1" applyFont="1" applyBorder="1" applyAlignment="1">
      <alignment horizontal="left" wrapText="1"/>
    </xf>
    <xf numFmtId="164" fontId="7" fillId="0" borderId="26" xfId="0" applyNumberFormat="1" applyFont="1" applyBorder="1" applyAlignment="1">
      <alignment horizontal="left" wrapText="1"/>
    </xf>
    <xf numFmtId="164" fontId="7" fillId="0" borderId="33" xfId="0" applyNumberFormat="1" applyFont="1" applyBorder="1" applyAlignment="1">
      <alignment horizontal="left" wrapText="1"/>
    </xf>
    <xf numFmtId="164" fontId="7" fillId="0" borderId="0" xfId="0" applyNumberFormat="1" applyFont="1" applyAlignment="1">
      <alignment horizontal="left" wrapText="1"/>
    </xf>
    <xf numFmtId="164" fontId="7" fillId="0" borderId="34" xfId="0" applyNumberFormat="1" applyFont="1" applyBorder="1" applyAlignment="1">
      <alignment horizontal="left" wrapText="1"/>
    </xf>
    <xf numFmtId="164" fontId="7" fillId="0" borderId="19" xfId="0" applyNumberFormat="1" applyFont="1" applyBorder="1" applyAlignment="1">
      <alignment horizontal="left" wrapText="1"/>
    </xf>
    <xf numFmtId="164" fontId="7" fillId="0" borderId="57" xfId="0" applyNumberFormat="1" applyFont="1" applyBorder="1" applyAlignment="1">
      <alignment horizontal="left" wrapText="1"/>
    </xf>
    <xf numFmtId="164" fontId="7" fillId="0" borderId="16" xfId="0" applyNumberFormat="1" applyFont="1" applyBorder="1" applyAlignment="1">
      <alignment horizontal="left" wrapText="1"/>
    </xf>
    <xf numFmtId="0" fontId="20" fillId="0" borderId="57" xfId="0" applyFont="1" applyBorder="1" applyAlignment="1">
      <alignment horizontal="left"/>
    </xf>
    <xf numFmtId="0" fontId="7" fillId="0" borderId="57" xfId="0" applyFont="1" applyBorder="1" applyAlignment="1">
      <alignment horizontal="left"/>
    </xf>
    <xf numFmtId="0" fontId="7" fillId="0" borderId="25" xfId="0" applyFont="1" applyBorder="1" applyAlignment="1">
      <alignment horizontal="left" vertical="top" wrapText="1"/>
    </xf>
    <xf numFmtId="0" fontId="7" fillId="0" borderId="78" xfId="0" applyFont="1" applyBorder="1" applyAlignment="1">
      <alignment horizontal="left" vertical="top" wrapText="1"/>
    </xf>
    <xf numFmtId="0" fontId="7" fillId="0" borderId="26" xfId="0" applyFont="1" applyBorder="1" applyAlignment="1">
      <alignment horizontal="left" vertical="top" wrapText="1"/>
    </xf>
    <xf numFmtId="0" fontId="7" fillId="0" borderId="33" xfId="0" applyFont="1" applyBorder="1" applyAlignment="1">
      <alignment horizontal="left" vertical="top" wrapText="1"/>
    </xf>
    <xf numFmtId="0" fontId="7" fillId="0" borderId="0" xfId="0" applyFont="1" applyAlignment="1">
      <alignment horizontal="left" vertical="top" wrapText="1"/>
    </xf>
    <xf numFmtId="0" fontId="7" fillId="0" borderId="34" xfId="0" applyFont="1" applyBorder="1" applyAlignment="1">
      <alignment horizontal="left" vertical="top" wrapText="1"/>
    </xf>
    <xf numFmtId="0" fontId="7" fillId="0" borderId="19" xfId="0" applyFont="1" applyBorder="1" applyAlignment="1">
      <alignment horizontal="left" vertical="top" wrapText="1"/>
    </xf>
    <xf numFmtId="0" fontId="7" fillId="0" borderId="57" xfId="0" applyFont="1" applyBorder="1" applyAlignment="1">
      <alignment horizontal="left" vertical="top" wrapText="1"/>
    </xf>
    <xf numFmtId="0" fontId="7" fillId="0" borderId="16"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zoomScaleNormal="100" workbookViewId="0">
      <selection activeCell="K12" sqref="K12"/>
    </sheetView>
  </sheetViews>
  <sheetFormatPr defaultColWidth="9.109375" defaultRowHeight="14.4" x14ac:dyDescent="0.3"/>
  <cols>
    <col min="1" max="1" width="24.33203125" style="46" bestFit="1" customWidth="1"/>
    <col min="2" max="9" width="13.6640625" style="46" customWidth="1"/>
    <col min="10" max="10" width="9.109375" style="46"/>
  </cols>
  <sheetData>
    <row r="1" spans="1:9" ht="18.75" x14ac:dyDescent="0.3">
      <c r="A1" s="487" t="s">
        <v>35</v>
      </c>
      <c r="B1" s="488"/>
      <c r="C1" s="488"/>
      <c r="D1" s="488"/>
      <c r="E1" s="488"/>
      <c r="F1" s="488"/>
      <c r="G1" s="488"/>
      <c r="H1" s="75"/>
      <c r="I1" s="76"/>
    </row>
    <row r="2" spans="1:9" ht="16.5" x14ac:dyDescent="0.3">
      <c r="A2" s="311"/>
      <c r="B2" s="252"/>
      <c r="C2" s="252"/>
      <c r="D2" s="252"/>
      <c r="E2" s="252"/>
      <c r="F2" s="252"/>
      <c r="G2" s="252"/>
      <c r="H2" s="77"/>
      <c r="I2" s="78"/>
    </row>
    <row r="3" spans="1:9" ht="18.75" customHeight="1" x14ac:dyDescent="0.3">
      <c r="A3" s="312" t="s">
        <v>36</v>
      </c>
      <c r="B3" s="490" t="s">
        <v>144</v>
      </c>
      <c r="C3" s="490"/>
      <c r="D3" s="490"/>
      <c r="E3" s="490"/>
      <c r="F3" s="490"/>
      <c r="G3" s="490"/>
      <c r="H3" s="77"/>
      <c r="I3" s="78"/>
    </row>
    <row r="4" spans="1:9" ht="50.25" customHeight="1" x14ac:dyDescent="0.3">
      <c r="A4" s="312" t="s">
        <v>37</v>
      </c>
      <c r="B4" s="489" t="s">
        <v>150</v>
      </c>
      <c r="C4" s="489"/>
      <c r="D4" s="489"/>
      <c r="E4" s="489"/>
      <c r="F4" s="489"/>
      <c r="G4" s="489"/>
      <c r="H4" s="77"/>
      <c r="I4" s="78"/>
    </row>
    <row r="5" spans="1:9" ht="96.75" customHeight="1" x14ac:dyDescent="0.3">
      <c r="A5" s="312" t="s">
        <v>38</v>
      </c>
      <c r="B5" s="473" t="s">
        <v>151</v>
      </c>
      <c r="C5" s="473"/>
      <c r="D5" s="473"/>
      <c r="E5" s="473"/>
      <c r="F5" s="473"/>
      <c r="G5" s="473"/>
      <c r="H5" s="77"/>
      <c r="I5" s="78"/>
    </row>
    <row r="6" spans="1:9" ht="110.25" customHeight="1" x14ac:dyDescent="0.3">
      <c r="A6" s="312" t="s">
        <v>39</v>
      </c>
      <c r="B6" s="473" t="s">
        <v>516</v>
      </c>
      <c r="C6" s="473"/>
      <c r="D6" s="473"/>
      <c r="E6" s="473"/>
      <c r="F6" s="473"/>
      <c r="G6" s="473"/>
      <c r="H6" s="77"/>
      <c r="I6" s="78"/>
    </row>
    <row r="7" spans="1:9" ht="36.75" customHeight="1" x14ac:dyDescent="0.3">
      <c r="A7" s="312" t="s">
        <v>40</v>
      </c>
      <c r="B7" s="473" t="s">
        <v>503</v>
      </c>
      <c r="C7" s="473"/>
      <c r="D7" s="473"/>
      <c r="E7" s="473"/>
      <c r="F7" s="473"/>
      <c r="G7" s="473"/>
      <c r="H7" s="77"/>
      <c r="I7" s="78"/>
    </row>
    <row r="8" spans="1:9" ht="52.8" customHeight="1" x14ac:dyDescent="0.3">
      <c r="A8" s="312" t="s">
        <v>41</v>
      </c>
      <c r="B8" s="473" t="s">
        <v>588</v>
      </c>
      <c r="C8" s="473"/>
      <c r="D8" s="473"/>
      <c r="E8" s="473"/>
      <c r="F8" s="473"/>
      <c r="G8" s="473"/>
      <c r="H8" s="77"/>
      <c r="I8" s="78"/>
    </row>
    <row r="9" spans="1:9" ht="51.75" customHeight="1" x14ac:dyDescent="0.3">
      <c r="A9" s="312" t="s">
        <v>42</v>
      </c>
      <c r="B9" s="473" t="s">
        <v>504</v>
      </c>
      <c r="C9" s="473"/>
      <c r="D9" s="473"/>
      <c r="E9" s="473"/>
      <c r="F9" s="473"/>
      <c r="G9" s="473"/>
      <c r="H9" s="77"/>
      <c r="I9" s="78"/>
    </row>
    <row r="10" spans="1:9" ht="51.75" customHeight="1" x14ac:dyDescent="0.3">
      <c r="A10" s="312" t="s">
        <v>592</v>
      </c>
      <c r="B10" s="473" t="s">
        <v>593</v>
      </c>
      <c r="C10" s="473"/>
      <c r="D10" s="473"/>
      <c r="E10" s="473"/>
      <c r="F10" s="473"/>
      <c r="G10" s="473"/>
      <c r="H10" s="77"/>
      <c r="I10" s="78"/>
    </row>
    <row r="11" spans="1:9" x14ac:dyDescent="0.3">
      <c r="A11" s="313"/>
      <c r="B11" s="314"/>
      <c r="C11" s="314"/>
      <c r="D11" s="315"/>
      <c r="E11" s="314"/>
      <c r="F11" s="315"/>
      <c r="G11" s="315"/>
      <c r="H11" s="77"/>
      <c r="I11" s="78"/>
    </row>
    <row r="12" spans="1:9" ht="18" x14ac:dyDescent="0.35">
      <c r="A12" s="474" t="s">
        <v>43</v>
      </c>
      <c r="B12" s="475"/>
      <c r="C12" s="475"/>
      <c r="D12" s="475"/>
      <c r="E12" s="475"/>
      <c r="F12" s="475"/>
      <c r="G12" s="475"/>
      <c r="H12" s="77"/>
      <c r="I12" s="78"/>
    </row>
    <row r="13" spans="1:9" ht="15" thickBot="1" x14ac:dyDescent="0.35">
      <c r="A13" s="316"/>
      <c r="B13" s="315"/>
      <c r="C13" s="315"/>
      <c r="D13" s="315"/>
      <c r="E13" s="315"/>
      <c r="F13" s="315"/>
      <c r="G13" s="315"/>
      <c r="H13" s="77"/>
      <c r="I13" s="78"/>
    </row>
    <row r="14" spans="1:9" ht="15" thickBot="1" x14ac:dyDescent="0.35">
      <c r="A14" s="313" t="s">
        <v>44</v>
      </c>
      <c r="B14" s="468"/>
      <c r="C14" s="469"/>
      <c r="D14" s="315"/>
      <c r="E14" s="317" t="s">
        <v>45</v>
      </c>
      <c r="F14" s="468"/>
      <c r="G14" s="469"/>
      <c r="H14" s="77"/>
      <c r="I14" s="78"/>
    </row>
    <row r="15" spans="1:9" ht="15" thickBot="1" x14ac:dyDescent="0.35">
      <c r="A15" s="316"/>
      <c r="B15" s="318"/>
      <c r="C15" s="318"/>
      <c r="D15" s="315"/>
      <c r="E15" s="315"/>
      <c r="F15" s="318"/>
      <c r="G15" s="318"/>
      <c r="H15" s="77"/>
      <c r="I15" s="78"/>
    </row>
    <row r="16" spans="1:9" ht="15" thickBot="1" x14ac:dyDescent="0.35">
      <c r="A16" s="313" t="s">
        <v>46</v>
      </c>
      <c r="B16" s="468"/>
      <c r="C16" s="469"/>
      <c r="D16" s="315"/>
      <c r="E16" s="314" t="s">
        <v>47</v>
      </c>
      <c r="F16" s="468"/>
      <c r="G16" s="469"/>
      <c r="H16" s="77"/>
      <c r="I16" s="78"/>
    </row>
    <row r="17" spans="1:9" ht="15" thickBot="1" x14ac:dyDescent="0.35">
      <c r="A17" s="313"/>
      <c r="B17" s="318"/>
      <c r="C17" s="318"/>
      <c r="D17" s="315"/>
      <c r="E17" s="314"/>
      <c r="F17" s="318"/>
      <c r="G17" s="318"/>
      <c r="H17" s="77"/>
      <c r="I17" s="78"/>
    </row>
    <row r="18" spans="1:9" ht="15" thickBot="1" x14ac:dyDescent="0.35">
      <c r="A18" s="313" t="s">
        <v>48</v>
      </c>
      <c r="B18" s="476"/>
      <c r="C18" s="477"/>
      <c r="D18" s="315"/>
      <c r="E18" s="314" t="s">
        <v>49</v>
      </c>
      <c r="F18" s="468"/>
      <c r="G18" s="469"/>
      <c r="H18" s="77"/>
      <c r="I18" s="78"/>
    </row>
    <row r="19" spans="1:9" ht="15" thickBot="1" x14ac:dyDescent="0.35">
      <c r="A19" s="313"/>
      <c r="B19" s="319"/>
      <c r="C19" s="319"/>
      <c r="D19" s="315"/>
      <c r="E19" s="314"/>
      <c r="F19" s="319"/>
      <c r="G19" s="319"/>
      <c r="H19" s="77"/>
      <c r="I19" s="78"/>
    </row>
    <row r="20" spans="1:9" ht="15" thickBot="1" x14ac:dyDescent="0.35">
      <c r="A20" s="313" t="s">
        <v>110</v>
      </c>
      <c r="B20" s="320"/>
      <c r="C20" s="321"/>
      <c r="D20" s="315"/>
      <c r="E20" s="314"/>
      <c r="F20" s="319"/>
      <c r="G20" s="319"/>
      <c r="H20" s="77"/>
      <c r="I20" s="78"/>
    </row>
    <row r="21" spans="1:9" ht="15" thickBot="1" x14ac:dyDescent="0.35">
      <c r="A21" s="316"/>
      <c r="B21" s="315"/>
      <c r="C21" s="315"/>
      <c r="D21" s="315"/>
      <c r="E21" s="315"/>
      <c r="F21" s="315"/>
      <c r="G21" s="315"/>
      <c r="H21" s="77"/>
      <c r="I21" s="78"/>
    </row>
    <row r="22" spans="1:9" x14ac:dyDescent="0.3">
      <c r="A22" s="313" t="s">
        <v>28</v>
      </c>
      <c r="B22" s="478"/>
      <c r="C22" s="479"/>
      <c r="D22" s="479"/>
      <c r="E22" s="479"/>
      <c r="F22" s="479"/>
      <c r="G22" s="480"/>
      <c r="H22" s="77"/>
      <c r="I22" s="78"/>
    </row>
    <row r="23" spans="1:9" x14ac:dyDescent="0.3">
      <c r="A23" s="316"/>
      <c r="B23" s="481"/>
      <c r="C23" s="482"/>
      <c r="D23" s="482"/>
      <c r="E23" s="482"/>
      <c r="F23" s="482"/>
      <c r="G23" s="483"/>
      <c r="H23" s="77"/>
      <c r="I23" s="78"/>
    </row>
    <row r="24" spans="1:9" x14ac:dyDescent="0.3">
      <c r="A24" s="316"/>
      <c r="B24" s="481"/>
      <c r="C24" s="482"/>
      <c r="D24" s="482"/>
      <c r="E24" s="482"/>
      <c r="F24" s="482"/>
      <c r="G24" s="483"/>
      <c r="H24" s="77"/>
      <c r="I24" s="78"/>
    </row>
    <row r="25" spans="1:9" x14ac:dyDescent="0.3">
      <c r="A25" s="316"/>
      <c r="B25" s="481"/>
      <c r="C25" s="482"/>
      <c r="D25" s="482"/>
      <c r="E25" s="482"/>
      <c r="F25" s="482"/>
      <c r="G25" s="483"/>
      <c r="H25" s="77"/>
      <c r="I25" s="78"/>
    </row>
    <row r="26" spans="1:9" x14ac:dyDescent="0.3">
      <c r="A26" s="316"/>
      <c r="B26" s="481"/>
      <c r="C26" s="482"/>
      <c r="D26" s="482"/>
      <c r="E26" s="482"/>
      <c r="F26" s="482"/>
      <c r="G26" s="483"/>
      <c r="H26" s="77"/>
      <c r="I26" s="78"/>
    </row>
    <row r="27" spans="1:9" ht="15" thickBot="1" x14ac:dyDescent="0.35">
      <c r="A27" s="316"/>
      <c r="B27" s="484"/>
      <c r="C27" s="485"/>
      <c r="D27" s="485"/>
      <c r="E27" s="485"/>
      <c r="F27" s="485"/>
      <c r="G27" s="486"/>
      <c r="H27" s="77"/>
      <c r="I27" s="78"/>
    </row>
    <row r="28" spans="1:9" ht="15" thickBot="1" x14ac:dyDescent="0.35">
      <c r="A28" s="316"/>
      <c r="B28" s="322"/>
      <c r="C28" s="322"/>
      <c r="D28" s="322"/>
      <c r="E28" s="322"/>
      <c r="F28" s="322"/>
      <c r="G28" s="322"/>
      <c r="H28" s="77"/>
      <c r="I28" s="78"/>
    </row>
    <row r="29" spans="1:9" ht="15" thickBot="1" x14ac:dyDescent="0.35">
      <c r="A29" s="323"/>
      <c r="B29" s="470" t="s">
        <v>50</v>
      </c>
      <c r="C29" s="471"/>
      <c r="D29" s="471"/>
      <c r="E29" s="471"/>
      <c r="F29" s="471"/>
      <c r="G29" s="471"/>
      <c r="H29" s="471"/>
      <c r="I29" s="472"/>
    </row>
    <row r="30" spans="1:9" ht="15" thickBot="1" x14ac:dyDescent="0.35">
      <c r="A30" s="324"/>
      <c r="B30" s="325">
        <v>1</v>
      </c>
      <c r="C30" s="326">
        <v>2</v>
      </c>
      <c r="D30" s="326">
        <v>3</v>
      </c>
      <c r="E30" s="326">
        <v>4</v>
      </c>
      <c r="F30" s="326">
        <v>5</v>
      </c>
      <c r="G30" s="253">
        <v>6</v>
      </c>
      <c r="H30" s="253">
        <v>7</v>
      </c>
      <c r="I30" s="327">
        <v>8</v>
      </c>
    </row>
    <row r="31" spans="1:9" x14ac:dyDescent="0.3">
      <c r="A31" s="323" t="s">
        <v>51</v>
      </c>
      <c r="B31" s="328"/>
      <c r="C31" s="329"/>
      <c r="D31" s="329"/>
      <c r="E31" s="329"/>
      <c r="F31" s="329"/>
      <c r="G31" s="329"/>
      <c r="H31" s="330"/>
      <c r="I31" s="331"/>
    </row>
    <row r="32" spans="1:9" x14ac:dyDescent="0.3">
      <c r="A32" s="332" t="s">
        <v>52</v>
      </c>
      <c r="B32" s="333"/>
      <c r="C32" s="333"/>
      <c r="D32" s="333"/>
      <c r="E32" s="333"/>
      <c r="F32" s="333"/>
      <c r="G32" s="333"/>
      <c r="H32" s="333"/>
      <c r="I32" s="334"/>
    </row>
    <row r="33" spans="1:9" x14ac:dyDescent="0.3">
      <c r="A33" s="335" t="s">
        <v>53</v>
      </c>
      <c r="B33" s="336">
        <f>IF('Data Entry'!B193&gt;0,'Data Entry'!B193,"NO TRANSECT")</f>
        <v>1</v>
      </c>
      <c r="C33" s="336" t="str">
        <f>IF('Data Entry'!J193&gt;0,'Data Entry'!J193,"NO TRANSECT")</f>
        <v>NO TRANSECT</v>
      </c>
      <c r="D33" s="336" t="str">
        <f>IF('Data Entry'!R193&gt;0,'Data Entry'!R193,"NO TRANSECT")</f>
        <v>NO TRANSECT</v>
      </c>
      <c r="E33" s="336" t="str">
        <f>IF('Data Entry'!Z193&gt;0,'Data Entry'!Z193,"NO TRANSECT")</f>
        <v>NO TRANSECT</v>
      </c>
      <c r="F33" s="336" t="str">
        <f>IF('Data Entry'!AH193&gt;0,'Data Entry'!AH193,"NO TRANSECT")</f>
        <v>NO TRANSECT</v>
      </c>
      <c r="G33" s="337" t="str">
        <f>IF('Data Entry'!AP193&gt;0,'Data Entry'!AP193,"NO TRANSECT")</f>
        <v>NO TRANSECT</v>
      </c>
      <c r="H33" s="338" t="str">
        <f>IF('Data Entry'!AX193&gt;0,'Data Entry'!AX193,"NO TRANSECT")</f>
        <v>NO TRANSECT</v>
      </c>
      <c r="I33" s="339" t="str">
        <f>IF('Data Entry'!BF193&gt;0,'Data Entry'!BF193,"NO TRANSECT")</f>
        <v>NO TRANSECT</v>
      </c>
    </row>
    <row r="34" spans="1:9" x14ac:dyDescent="0.3">
      <c r="A34" s="340" t="s">
        <v>54</v>
      </c>
      <c r="B34" s="341">
        <f>IF(B33="NO TRANSECT", "NO TRANSECT", 'Data Entry'!C193/100)</f>
        <v>0.4</v>
      </c>
      <c r="C34" s="341" t="str">
        <f>IF(C33="NO TRANSECT", "NO TRANSECT", 'Data Entry'!K193/100)</f>
        <v>NO TRANSECT</v>
      </c>
      <c r="D34" s="341" t="str">
        <f>IF(D33="NO TRANSECT", "NO TRANSECT", 'Data Entry'!S193/100)</f>
        <v>NO TRANSECT</v>
      </c>
      <c r="E34" s="341" t="str">
        <f>IF(E33="NO TRANSECT", "NO TRANSECT", 'Data Entry'!AA193/100)</f>
        <v>NO TRANSECT</v>
      </c>
      <c r="F34" s="341" t="str">
        <f>IF(F33="NO TRANSECT", "NO TRANSECT", 'Data Entry'!AI193/100)</f>
        <v>NO TRANSECT</v>
      </c>
      <c r="G34" s="342" t="str">
        <f>IF(G33="NO TRANSECT", "NO TRANSECT", 'Data Entry'!AQ193/100)</f>
        <v>NO TRANSECT</v>
      </c>
      <c r="H34" s="343" t="str">
        <f>IF(H33="NO TRANSECT", "NO TRANSECT", 'Data Entry'!AY193/100)</f>
        <v>NO TRANSECT</v>
      </c>
      <c r="I34" s="344" t="str">
        <f>IF(I33="NO TRANSECT", "NO TRANSECT", 'Data Entry'!BG193/100)</f>
        <v>NO TRANSECT</v>
      </c>
    </row>
    <row r="35" spans="1:9" ht="15" thickBot="1" x14ac:dyDescent="0.35">
      <c r="A35" s="345" t="s">
        <v>31</v>
      </c>
      <c r="B35" s="346">
        <f>IF(B33="NO TRANSECT", "NO TRANSECT", B34/B33)</f>
        <v>0.4</v>
      </c>
      <c r="C35" s="346" t="str">
        <f t="shared" ref="C35:I35" si="0">IF(C33="NO TRANSECT", "NO TRANSECT", C34/C33)</f>
        <v>NO TRANSECT</v>
      </c>
      <c r="D35" s="346" t="str">
        <f t="shared" si="0"/>
        <v>NO TRANSECT</v>
      </c>
      <c r="E35" s="346" t="str">
        <f t="shared" si="0"/>
        <v>NO TRANSECT</v>
      </c>
      <c r="F35" s="346" t="str">
        <f t="shared" si="0"/>
        <v>NO TRANSECT</v>
      </c>
      <c r="G35" s="346" t="str">
        <f t="shared" si="0"/>
        <v>NO TRANSECT</v>
      </c>
      <c r="H35" s="346" t="str">
        <f t="shared" si="0"/>
        <v>NO TRANSECT</v>
      </c>
      <c r="I35" s="347" t="str">
        <f t="shared" si="0"/>
        <v>NO TRANSECT</v>
      </c>
    </row>
  </sheetData>
  <sheetProtection algorithmName="SHA-512" hashValue="UPkDUEaEatrCTrZ6B5mDmtHfPZNHcTj52y2HtBDfXPIG7sB/oo/0OQWnJeqYZpYydwVrbo8+D7eCDLGjoEzX6Q==" saltValue="7l2cz22A+B/b/ja0mBKS6w==" spinCount="100000" sheet="1" objects="1" scenarios="1"/>
  <protectedRanges>
    <protectedRange sqref="B14 F14 B16 F16 F18:F20 B22 B19:B20 I31:I32 B31:G32" name="Range1"/>
    <protectedRange sqref="H31:H32" name="Range1_1"/>
  </protectedRanges>
  <mergeCells count="18">
    <mergeCell ref="A1:G1"/>
    <mergeCell ref="B4:G4"/>
    <mergeCell ref="B6:G6"/>
    <mergeCell ref="B9:G9"/>
    <mergeCell ref="B8:G8"/>
    <mergeCell ref="B5:G5"/>
    <mergeCell ref="B3:G3"/>
    <mergeCell ref="B14:C14"/>
    <mergeCell ref="F14:G14"/>
    <mergeCell ref="B29:I29"/>
    <mergeCell ref="B7:G7"/>
    <mergeCell ref="A12:G12"/>
    <mergeCell ref="B16:C16"/>
    <mergeCell ref="F16:G16"/>
    <mergeCell ref="B18:C18"/>
    <mergeCell ref="F18:G18"/>
    <mergeCell ref="B22:G27"/>
    <mergeCell ref="B10: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07"/>
  <sheetViews>
    <sheetView zoomScale="85" zoomScaleNormal="85" workbookViewId="0">
      <selection activeCell="B5" sqref="B5"/>
    </sheetView>
  </sheetViews>
  <sheetFormatPr defaultColWidth="9.109375" defaultRowHeight="15.6" x14ac:dyDescent="0.3"/>
  <cols>
    <col min="1" max="1" width="14.5546875" style="60" bestFit="1" customWidth="1"/>
    <col min="2" max="2" width="18.33203125" style="60" bestFit="1" customWidth="1"/>
    <col min="3" max="3" width="16.44140625" style="60" bestFit="1" customWidth="1"/>
    <col min="4" max="4" width="24.6640625" style="60" bestFit="1" customWidth="1"/>
    <col min="5" max="5" width="11.5546875" style="60" bestFit="1" customWidth="1"/>
    <col min="6" max="6" width="8.5546875" style="60" bestFit="1" customWidth="1"/>
    <col min="7" max="8" width="7.5546875" style="60" bestFit="1" customWidth="1"/>
    <col min="9" max="9" width="14.5546875" style="60" bestFit="1" customWidth="1"/>
    <col min="10" max="10" width="18.33203125" style="310" bestFit="1" customWidth="1"/>
    <col min="11" max="11" width="16.44140625" style="60" bestFit="1" customWidth="1"/>
    <col min="12" max="12" width="26.109375" style="60" bestFit="1" customWidth="1"/>
    <col min="13" max="13" width="11.5546875" style="60" bestFit="1" customWidth="1"/>
    <col min="14" max="14" width="9.33203125" style="60" customWidth="1"/>
    <col min="15" max="16" width="7.5546875" style="60" bestFit="1" customWidth="1"/>
    <col min="17" max="17" width="14.5546875" style="60" bestFit="1" customWidth="1"/>
    <col min="18" max="18" width="18.33203125" style="60" bestFit="1" customWidth="1"/>
    <col min="19" max="19" width="16.44140625" style="60" bestFit="1" customWidth="1"/>
    <col min="20" max="20" width="24.5546875" style="60" bestFit="1" customWidth="1"/>
    <col min="21" max="21" width="11.5546875" style="60" bestFit="1" customWidth="1"/>
    <col min="22" max="24" width="7.5546875" style="60" bestFit="1" customWidth="1"/>
    <col min="25" max="25" width="14.5546875" style="60" bestFit="1" customWidth="1"/>
    <col min="26" max="26" width="18.33203125" style="60" bestFit="1" customWidth="1"/>
    <col min="27" max="27" width="16.44140625" style="60" bestFit="1" customWidth="1"/>
    <col min="28" max="28" width="24.5546875" style="60" bestFit="1" customWidth="1"/>
    <col min="29" max="29" width="11.5546875" style="60" bestFit="1" customWidth="1"/>
    <col min="30" max="32" width="7.5546875" style="60" bestFit="1" customWidth="1"/>
    <col min="33" max="33" width="14.5546875" style="60" bestFit="1" customWidth="1"/>
    <col min="34" max="34" width="18.33203125" style="60" bestFit="1" customWidth="1"/>
    <col min="35" max="35" width="16.44140625" style="60" bestFit="1" customWidth="1"/>
    <col min="36" max="36" width="30.44140625" style="60" bestFit="1" customWidth="1"/>
    <col min="37" max="37" width="10.6640625" style="60" bestFit="1" customWidth="1"/>
    <col min="38" max="40" width="7.5546875" style="60" bestFit="1" customWidth="1"/>
    <col min="41" max="41" width="14.5546875" style="60" bestFit="1" customWidth="1"/>
    <col min="42" max="42" width="18.33203125" style="60" bestFit="1" customWidth="1"/>
    <col min="43" max="43" width="16.44140625" style="60" bestFit="1" customWidth="1"/>
    <col min="44" max="44" width="30.44140625" style="60" bestFit="1" customWidth="1"/>
    <col min="45" max="45" width="11.5546875" style="60" bestFit="1" customWidth="1"/>
    <col min="46" max="48" width="7.5546875" style="60" bestFit="1" customWidth="1"/>
    <col min="49" max="49" width="14.5546875" style="60" bestFit="1" customWidth="1"/>
    <col min="50" max="50" width="18.33203125" style="60" bestFit="1" customWidth="1"/>
    <col min="51" max="51" width="16.44140625" style="60" bestFit="1" customWidth="1"/>
    <col min="52" max="52" width="30.44140625" style="60" bestFit="1" customWidth="1"/>
    <col min="53" max="53" width="11.5546875" style="60" bestFit="1" customWidth="1"/>
    <col min="54" max="56" width="7.5546875" style="60" bestFit="1" customWidth="1"/>
    <col min="57" max="57" width="14.5546875" style="60" bestFit="1" customWidth="1"/>
    <col min="58" max="58" width="18.33203125" style="60" bestFit="1" customWidth="1"/>
    <col min="59" max="59" width="16.44140625" style="60" bestFit="1" customWidth="1"/>
    <col min="60" max="60" width="30.44140625" style="60" bestFit="1" customWidth="1"/>
    <col min="61" max="61" width="11.5546875" style="60" bestFit="1" customWidth="1"/>
    <col min="62" max="64" width="7.5546875" style="60" bestFit="1" customWidth="1"/>
  </cols>
  <sheetData>
    <row r="1" spans="1:64" ht="20.100000000000001" customHeight="1" x14ac:dyDescent="0.3">
      <c r="A1" s="491" t="s">
        <v>16</v>
      </c>
      <c r="B1" s="492"/>
      <c r="C1" s="492"/>
      <c r="D1" s="492"/>
      <c r="E1" s="492"/>
      <c r="F1" s="493" t="s">
        <v>148</v>
      </c>
      <c r="G1" s="494"/>
      <c r="H1" s="495"/>
      <c r="I1" s="491" t="s">
        <v>17</v>
      </c>
      <c r="J1" s="492"/>
      <c r="K1" s="492"/>
      <c r="L1" s="492"/>
      <c r="M1" s="492"/>
      <c r="N1" s="493" t="s">
        <v>148</v>
      </c>
      <c r="O1" s="494"/>
      <c r="P1" s="495"/>
      <c r="Q1" s="491" t="s">
        <v>18</v>
      </c>
      <c r="R1" s="492"/>
      <c r="S1" s="492"/>
      <c r="T1" s="492"/>
      <c r="U1" s="492"/>
      <c r="V1" s="493" t="s">
        <v>148</v>
      </c>
      <c r="W1" s="494"/>
      <c r="X1" s="495"/>
      <c r="Y1" s="491" t="s">
        <v>19</v>
      </c>
      <c r="Z1" s="492"/>
      <c r="AA1" s="492"/>
      <c r="AB1" s="492"/>
      <c r="AC1" s="492"/>
      <c r="AD1" s="493" t="s">
        <v>148</v>
      </c>
      <c r="AE1" s="494"/>
      <c r="AF1" s="495"/>
      <c r="AG1" s="491" t="s">
        <v>20</v>
      </c>
      <c r="AH1" s="492"/>
      <c r="AI1" s="492"/>
      <c r="AJ1" s="492"/>
      <c r="AK1" s="492"/>
      <c r="AL1" s="493" t="s">
        <v>148</v>
      </c>
      <c r="AM1" s="494"/>
      <c r="AN1" s="495"/>
      <c r="AO1" s="491" t="s">
        <v>21</v>
      </c>
      <c r="AP1" s="492"/>
      <c r="AQ1" s="492"/>
      <c r="AR1" s="492"/>
      <c r="AS1" s="492"/>
      <c r="AT1" s="493" t="s">
        <v>148</v>
      </c>
      <c r="AU1" s="494"/>
      <c r="AV1" s="495"/>
      <c r="AW1" s="491" t="s">
        <v>115</v>
      </c>
      <c r="AX1" s="492"/>
      <c r="AY1" s="492"/>
      <c r="AZ1" s="492"/>
      <c r="BA1" s="492"/>
      <c r="BB1" s="493" t="s">
        <v>148</v>
      </c>
      <c r="BC1" s="494"/>
      <c r="BD1" s="495"/>
      <c r="BE1" s="491" t="s">
        <v>116</v>
      </c>
      <c r="BF1" s="492"/>
      <c r="BG1" s="492"/>
      <c r="BH1" s="492"/>
      <c r="BI1" s="492"/>
      <c r="BJ1" s="493" t="s">
        <v>148</v>
      </c>
      <c r="BK1" s="494"/>
      <c r="BL1" s="495"/>
    </row>
    <row r="2" spans="1:64" ht="20.100000000000001" customHeight="1" x14ac:dyDescent="0.3">
      <c r="A2" s="254"/>
      <c r="B2" s="255"/>
      <c r="C2" s="255"/>
      <c r="D2" s="255"/>
      <c r="E2" s="255"/>
      <c r="F2" s="496"/>
      <c r="G2" s="497"/>
      <c r="H2" s="498"/>
      <c r="I2" s="256"/>
      <c r="J2" s="255"/>
      <c r="K2" s="255"/>
      <c r="L2" s="255"/>
      <c r="M2" s="255"/>
      <c r="N2" s="496"/>
      <c r="O2" s="497"/>
      <c r="P2" s="498"/>
      <c r="Q2" s="256"/>
      <c r="R2" s="255"/>
      <c r="S2" s="255"/>
      <c r="T2" s="255"/>
      <c r="U2" s="255"/>
      <c r="V2" s="496"/>
      <c r="W2" s="497"/>
      <c r="X2" s="498"/>
      <c r="Y2" s="257"/>
      <c r="Z2" s="258"/>
      <c r="AA2" s="258"/>
      <c r="AB2" s="258"/>
      <c r="AC2" s="258"/>
      <c r="AD2" s="496"/>
      <c r="AE2" s="497"/>
      <c r="AF2" s="498"/>
      <c r="AG2" s="257"/>
      <c r="AH2" s="258"/>
      <c r="AI2" s="258"/>
      <c r="AJ2" s="258"/>
      <c r="AK2" s="258"/>
      <c r="AL2" s="496"/>
      <c r="AM2" s="497"/>
      <c r="AN2" s="498"/>
      <c r="AO2" s="257"/>
      <c r="AP2" s="258"/>
      <c r="AQ2" s="258"/>
      <c r="AR2" s="258"/>
      <c r="AS2" s="258"/>
      <c r="AT2" s="496"/>
      <c r="AU2" s="497"/>
      <c r="AV2" s="498"/>
      <c r="AW2" s="257"/>
      <c r="AX2" s="258"/>
      <c r="AY2" s="258"/>
      <c r="AZ2" s="258"/>
      <c r="BA2" s="258"/>
      <c r="BB2" s="496"/>
      <c r="BC2" s="497"/>
      <c r="BD2" s="498"/>
      <c r="BE2" s="257"/>
      <c r="BF2" s="258"/>
      <c r="BG2" s="258"/>
      <c r="BH2" s="258"/>
      <c r="BI2" s="258"/>
      <c r="BJ2" s="496"/>
      <c r="BK2" s="497"/>
      <c r="BL2" s="498"/>
    </row>
    <row r="3" spans="1:64" ht="20.100000000000001" customHeight="1" x14ac:dyDescent="0.3">
      <c r="A3" s="259" t="s">
        <v>22</v>
      </c>
      <c r="B3" s="260" t="s">
        <v>25</v>
      </c>
      <c r="C3" s="261" t="s">
        <v>26</v>
      </c>
      <c r="D3" s="261" t="s">
        <v>23</v>
      </c>
      <c r="E3" s="260" t="s">
        <v>24</v>
      </c>
      <c r="F3" s="260" t="s">
        <v>66</v>
      </c>
      <c r="G3" s="262" t="s">
        <v>134</v>
      </c>
      <c r="H3" s="263" t="s">
        <v>135</v>
      </c>
      <c r="I3" s="264" t="s">
        <v>22</v>
      </c>
      <c r="J3" s="260" t="s">
        <v>25</v>
      </c>
      <c r="K3" s="260" t="s">
        <v>26</v>
      </c>
      <c r="L3" s="260" t="s">
        <v>23</v>
      </c>
      <c r="M3" s="260" t="s">
        <v>24</v>
      </c>
      <c r="N3" s="260" t="s">
        <v>66</v>
      </c>
      <c r="O3" s="265" t="s">
        <v>134</v>
      </c>
      <c r="P3" s="266" t="s">
        <v>135</v>
      </c>
      <c r="Q3" s="264" t="s">
        <v>22</v>
      </c>
      <c r="R3" s="260" t="s">
        <v>25</v>
      </c>
      <c r="S3" s="260" t="s">
        <v>26</v>
      </c>
      <c r="T3" s="260" t="s">
        <v>23</v>
      </c>
      <c r="U3" s="260" t="s">
        <v>24</v>
      </c>
      <c r="V3" s="267" t="s">
        <v>66</v>
      </c>
      <c r="W3" s="268" t="s">
        <v>134</v>
      </c>
      <c r="X3" s="269" t="s">
        <v>135</v>
      </c>
      <c r="Y3" s="264" t="s">
        <v>22</v>
      </c>
      <c r="Z3" s="260" t="s">
        <v>25</v>
      </c>
      <c r="AA3" s="260" t="s">
        <v>26</v>
      </c>
      <c r="AB3" s="260" t="s">
        <v>23</v>
      </c>
      <c r="AC3" s="260" t="s">
        <v>24</v>
      </c>
      <c r="AD3" s="267" t="s">
        <v>66</v>
      </c>
      <c r="AE3" s="268" t="s">
        <v>134</v>
      </c>
      <c r="AF3" s="269" t="s">
        <v>135</v>
      </c>
      <c r="AG3" s="264" t="s">
        <v>22</v>
      </c>
      <c r="AH3" s="260" t="s">
        <v>25</v>
      </c>
      <c r="AI3" s="260" t="s">
        <v>26</v>
      </c>
      <c r="AJ3" s="260" t="s">
        <v>23</v>
      </c>
      <c r="AK3" s="260" t="s">
        <v>24</v>
      </c>
      <c r="AL3" s="260" t="s">
        <v>66</v>
      </c>
      <c r="AM3" s="265" t="s">
        <v>134</v>
      </c>
      <c r="AN3" s="266" t="s">
        <v>135</v>
      </c>
      <c r="AO3" s="264" t="s">
        <v>22</v>
      </c>
      <c r="AP3" s="260" t="s">
        <v>25</v>
      </c>
      <c r="AQ3" s="260" t="s">
        <v>26</v>
      </c>
      <c r="AR3" s="260" t="s">
        <v>23</v>
      </c>
      <c r="AS3" s="260" t="s">
        <v>24</v>
      </c>
      <c r="AT3" s="267" t="s">
        <v>66</v>
      </c>
      <c r="AU3" s="268" t="s">
        <v>134</v>
      </c>
      <c r="AV3" s="269" t="s">
        <v>135</v>
      </c>
      <c r="AW3" s="264" t="s">
        <v>22</v>
      </c>
      <c r="AX3" s="260" t="s">
        <v>25</v>
      </c>
      <c r="AY3" s="260" t="s">
        <v>26</v>
      </c>
      <c r="AZ3" s="260" t="s">
        <v>23</v>
      </c>
      <c r="BA3" s="260" t="s">
        <v>24</v>
      </c>
      <c r="BB3" s="267" t="s">
        <v>66</v>
      </c>
      <c r="BC3" s="268" t="s">
        <v>134</v>
      </c>
      <c r="BD3" s="269" t="s">
        <v>135</v>
      </c>
      <c r="BE3" s="264" t="s">
        <v>22</v>
      </c>
      <c r="BF3" s="260" t="s">
        <v>25</v>
      </c>
      <c r="BG3" s="260" t="s">
        <v>26</v>
      </c>
      <c r="BH3" s="260" t="s">
        <v>23</v>
      </c>
      <c r="BI3" s="260" t="s">
        <v>24</v>
      </c>
      <c r="BJ3" s="267" t="s">
        <v>66</v>
      </c>
      <c r="BK3" s="268" t="s">
        <v>134</v>
      </c>
      <c r="BL3" s="269" t="s">
        <v>135</v>
      </c>
    </row>
    <row r="4" spans="1:64" ht="20.100000000000001" customHeight="1" x14ac:dyDescent="0.3">
      <c r="A4" s="270" t="s">
        <v>594</v>
      </c>
      <c r="B4" s="43">
        <v>1</v>
      </c>
      <c r="C4" s="271">
        <v>40</v>
      </c>
      <c r="D4" s="272" t="str">
        <f>IF(ISERROR(VLOOKUP(A4,'Calcification Rates'!$A$10:$C$98,2,FALSE))," ",VLOOKUP(A4,'Calcification Rates'!$A$10:$C$98,2,FALSE))</f>
        <v>Porites furcata</v>
      </c>
      <c r="E4" s="272" t="str">
        <f>IF(ISERROR(VLOOKUP(A4,'Calcification Rates'!$A$10:$C$98,3,FALSE))," ",VLOOKUP(A4,'Calcification Rates'!$A$10:$C$98,3,FALSE))</f>
        <v>branching</v>
      </c>
      <c r="F4" s="273">
        <f>(IF(ISERROR(VLOOKUP(A4,'Calcification Rates'!$A$11:$N$98,9,0)),0,VLOOKUP(A4,'Calcification Rates'!$A$11:$N$98,9,0)))*C4+(IF(ISERROR(VLOOKUP(A4,'Calcification Rates'!$A$11:$N$98,12,0)),0,VLOOKUP(A4,'Calcification Rates'!$A$11:$N$98,12,0)))</f>
        <v>16.222861200000008</v>
      </c>
      <c r="G4" s="274">
        <f>(IF(ISERROR(VLOOKUP(A4,'Calcification Rates'!$A$11:$N$98,10,0)),0,VLOOKUP(A4,'Calcification Rates'!$A$11:$N$98,10,0)))*C4+(IF(ISERROR(VLOOKUP(A4,'Calcification Rates'!$A$11:$N$98,13,0)),0,VLOOKUP(A4,'Calcification Rates'!$A$11:$N$98,13,0)))</f>
        <v>15.544676920733739</v>
      </c>
      <c r="H4" s="275">
        <f>(IF(ISERROR(VLOOKUP(A4,'Calcification Rates'!$A$11:$N$98,11,0)),0,VLOOKUP(A4,'Calcification Rates'!$A$11:$N$98,11,0)))*C4+(IF(ISERROR(VLOOKUP(A4,'Calcification Rates'!$A$11:$N$98,14,0)),0,VLOOKUP(A4,'Calcification Rates'!$A$11:$N$98,14,0)))</f>
        <v>16.901045479266269</v>
      </c>
      <c r="I4" s="276"/>
      <c r="J4" s="43"/>
      <c r="K4" s="271"/>
      <c r="L4" s="272" t="str">
        <f>IF(ISERROR(VLOOKUP(I4,'Calcification Rates'!$A$10:$C$98,2,FALSE))," ",VLOOKUP(I4,'Calcification Rates'!$A$10:$C$98,2,FALSE))</f>
        <v xml:space="preserve"> </v>
      </c>
      <c r="M4" s="272" t="str">
        <f>IF(ISERROR(VLOOKUP(I4,'Calcification Rates'!$A$10:$C$98,3,FALSE))," ",VLOOKUP(I4,'Calcification Rates'!$A$10:$C$98,3,FALSE))</f>
        <v xml:space="preserve"> </v>
      </c>
      <c r="N4" s="273">
        <f>(IF(ISERROR(VLOOKUP(I4,'Calcification Rates'!$A$11:$N$98,9,0)),0,VLOOKUP(I4,'Calcification Rates'!$A$11:$N$98,9,0)))*K4+(IF(ISERROR(VLOOKUP(I4,'Calcification Rates'!$A$11:$N$98,12,0)),0,VLOOKUP(I4,'Calcification Rates'!$A$11:$N$98,12,0)))</f>
        <v>0</v>
      </c>
      <c r="O4" s="273">
        <f>(IF(ISERROR(VLOOKUP(I4,'Calcification Rates'!$A$11:$N$98,10,0)),0,VLOOKUP(I4,'Calcification Rates'!$A$11:$N$98,10,0)))*K4+(IF(ISERROR(VLOOKUP(I4,'Calcification Rates'!$A$11:$N$98,13,0)),0,VLOOKUP(I4,'Calcification Rates'!$A$11:$N$98,13,0)))</f>
        <v>0</v>
      </c>
      <c r="P4" s="277">
        <f>(IF(ISERROR(VLOOKUP(I4,'Calcification Rates'!$A$11:$N$98,11,0)),0,VLOOKUP(I4,'Calcification Rates'!$A$11:$N$98,11,0)))*K4+(IF(ISERROR(VLOOKUP(I4,'Calcification Rates'!$A$11:$N$98,14,0)),0,VLOOKUP(I4,'Calcification Rates'!$A$11:$N$98,14,0)))</f>
        <v>0</v>
      </c>
      <c r="Q4" s="276"/>
      <c r="R4" s="278"/>
      <c r="S4" s="279"/>
      <c r="T4" s="272" t="str">
        <f>IF(ISERROR(VLOOKUP(Q4,'Calcification Rates'!$A$10:$C$98,2,FALSE))," ",VLOOKUP(Q4,'Calcification Rates'!$A$10:$C$98,2,FALSE))</f>
        <v xml:space="preserve"> </v>
      </c>
      <c r="U4" s="272" t="str">
        <f>IF(ISERROR(VLOOKUP(Q4,'Calcification Rates'!$A$10:$C$98,3,FALSE))," ",VLOOKUP(Q4,'Calcification Rates'!$A$10:$C$98,3,FALSE))</f>
        <v xml:space="preserve"> </v>
      </c>
      <c r="V4" s="273">
        <f>(IF(ISERROR(VLOOKUP(Q4,'Calcification Rates'!$A$11:$N$98,9,0)),0,VLOOKUP(Q4,'Calcification Rates'!$A$11:$N$98,9,0)))*S4+(IF(ISERROR(VLOOKUP(Q4,'Calcification Rates'!$A$11:$N$98,12,0)),0,VLOOKUP(Q4,'Calcification Rates'!$A$11:$N$98,12,0)))</f>
        <v>0</v>
      </c>
      <c r="W4" s="273">
        <f>(IF(ISERROR(VLOOKUP(Q4,'Calcification Rates'!$A$11:$N$98,10,0)),0,VLOOKUP(Q4,'Calcification Rates'!$A$11:$N$98,10,0)))*S4+(IF(ISERROR(VLOOKUP(Q4,'Calcification Rates'!$A$11:$N$98,13,0)),0,VLOOKUP(Q4,'Calcification Rates'!$A$11:$N$98,13,0)))</f>
        <v>0</v>
      </c>
      <c r="X4" s="277">
        <f>(IF(ISERROR(VLOOKUP(Q4,'Calcification Rates'!$A$11:$N$98,11,0)),0,VLOOKUP(Q4,'Calcification Rates'!$A$11:$N$98,11,0)))*S4+(IF(ISERROR(VLOOKUP(Q4,'Calcification Rates'!$A$11:$N$98,14,0)),0,VLOOKUP(Q4,'Calcification Rates'!$A$11:$N$98,14,0)))</f>
        <v>0</v>
      </c>
      <c r="Y4" s="276"/>
      <c r="Z4" s="43"/>
      <c r="AA4" s="271"/>
      <c r="AB4" s="272" t="str">
        <f>IF(ISERROR(VLOOKUP(Y4,'Calcification Rates'!$A$10:$C$98,2,FALSE))," ",VLOOKUP(Y4,'Calcification Rates'!$A$10:$C$98,2,FALSE))</f>
        <v xml:space="preserve"> </v>
      </c>
      <c r="AC4" s="272" t="str">
        <f>IF(ISERROR(VLOOKUP(Y4,'Calcification Rates'!$A$10:$C$98,3,FALSE))," ",VLOOKUP(Y4,'Calcification Rates'!$A$10:$C$98,3,FALSE))</f>
        <v xml:space="preserve"> </v>
      </c>
      <c r="AD4" s="273">
        <f>(IF(ISERROR(VLOOKUP(Y4,'Calcification Rates'!$A$11:$N$98,9,0)),0,VLOOKUP(Y4,'Calcification Rates'!$A$11:$N$98,9,0)))*AA4+(IF(ISERROR(VLOOKUP(Y4,'Calcification Rates'!$A$11:$N$98,12,0)),0,VLOOKUP(Y4,'Calcification Rates'!$A$11:$N$98,12,0)))</f>
        <v>0</v>
      </c>
      <c r="AE4" s="273">
        <f>(IF(ISERROR(VLOOKUP(Y4,'Calcification Rates'!$A$11:$N$98,10,0)),0,VLOOKUP(Y4,'Calcification Rates'!$A$11:$N$98,10,0)))*AA4+(IF(ISERROR(VLOOKUP(Y4,'Calcification Rates'!$A$11:$N$98,13,0)),0,VLOOKUP(Y4,'Calcification Rates'!$A$11:$N$98,13,0)))</f>
        <v>0</v>
      </c>
      <c r="AF4" s="277">
        <f>(IF(ISERROR(VLOOKUP(Y4,'Calcification Rates'!$A$11:$N$98,11,0)),0,VLOOKUP(Y4,'Calcification Rates'!$A$11:$N$98,11,0)))*AA4+(IF(ISERROR(VLOOKUP(Y4,'Calcification Rates'!$A$11:$N$98,14,0)),0,VLOOKUP(Y4,'Calcification Rates'!$A$11:$N$98,14,0)))</f>
        <v>0</v>
      </c>
      <c r="AG4" s="276"/>
      <c r="AH4" s="43"/>
      <c r="AI4" s="279"/>
      <c r="AJ4" s="272" t="str">
        <f>IF(ISERROR(VLOOKUP(AG4,'Calcification Rates'!$A$10:$C$98,2,FALSE))," ",VLOOKUP(AG4,'Calcification Rates'!$A$10:$C$98,2,FALSE))</f>
        <v xml:space="preserve"> </v>
      </c>
      <c r="AK4" s="272" t="str">
        <f>IF(ISERROR(VLOOKUP(AG4,'Calcification Rates'!$A$10:$C$98,3,FALSE))," ",VLOOKUP(AG4,'Calcification Rates'!$A$10:$C$98,3,FALSE))</f>
        <v xml:space="preserve"> </v>
      </c>
      <c r="AL4" s="273">
        <f>(IF(ISERROR(VLOOKUP(AG4,'Calcification Rates'!$A$11:$N$98,9,0)),0,VLOOKUP(AG4,'Calcification Rates'!$A$11:$N$98,9,0)))*AI4+(IF(ISERROR(VLOOKUP(AG4,'Calcification Rates'!$A$11:$N$98,12,0)),0,VLOOKUP(AG4,'Calcification Rates'!$A$11:$N$98,12,0)))</f>
        <v>0</v>
      </c>
      <c r="AM4" s="273">
        <f>(IF(ISERROR(VLOOKUP(AG4,'Calcification Rates'!$A$11:$N$98,10,0)),0,VLOOKUP(AG4,'Calcification Rates'!$A$11:$N$98,10,0)))*AI4+(IF(ISERROR(VLOOKUP(AG4,'Calcification Rates'!$A$11:$N$98,13,0)),0,VLOOKUP(AG4,'Calcification Rates'!$A$11:$N$98,13,0)))</f>
        <v>0</v>
      </c>
      <c r="AN4" s="277">
        <f>(IF(ISERROR(VLOOKUP(AG4,'Calcification Rates'!$A$11:$N$98,11,0)),0,VLOOKUP(AG4,'Calcification Rates'!$A$11:$N$98,11,0)))*AI4+(IF(ISERROR(VLOOKUP(AG4,'Calcification Rates'!$A$11:$N$98,14,0)),0,VLOOKUP(AG4,'Calcification Rates'!$A$11:$N$98,14,0)))</f>
        <v>0</v>
      </c>
      <c r="AO4" s="276"/>
      <c r="AP4" s="43"/>
      <c r="AQ4" s="271"/>
      <c r="AR4" s="272" t="str">
        <f>IF(ISERROR(VLOOKUP(AO4,'Calcification Rates'!$A$10:$C$98,2,FALSE))," ",VLOOKUP(AO4,'Calcification Rates'!$A$10:$C$98,2,FALSE))</f>
        <v xml:space="preserve"> </v>
      </c>
      <c r="AS4" s="272" t="str">
        <f>IF(ISERROR(VLOOKUP(AO4,'Calcification Rates'!$A$10:$C$98,3,FALSE))," ",VLOOKUP(AO4,'Calcification Rates'!$A$10:$C$98,3,FALSE))</f>
        <v xml:space="preserve"> </v>
      </c>
      <c r="AT4" s="280">
        <f>(IF(ISERROR(VLOOKUP(AO4,'Calcification Rates'!$A$11:$N$98,9,0)),0,VLOOKUP(AO4,'Calcification Rates'!$A$11:$N$98,9,0)))*AQ4+(IF(ISERROR(VLOOKUP(AO4,'Calcification Rates'!$A$11:$N$98,12,0)),0,VLOOKUP(AO4,'Calcification Rates'!$A$11:$N$98,12,0)))</f>
        <v>0</v>
      </c>
      <c r="AU4" s="280">
        <f>(IF(ISERROR(VLOOKUP(AO4,'Calcification Rates'!$A$11:$N$98,10,0)),0,VLOOKUP(AO4,'Calcification Rates'!$A$11:$N$98,10,0)))*AQ4+(IF(ISERROR(VLOOKUP(AO4,'Calcification Rates'!$A$11:$N$98,13,0)),0,VLOOKUP(AO4,'Calcification Rates'!$A$11:$N$98,13,0)))</f>
        <v>0</v>
      </c>
      <c r="AV4" s="281">
        <f>(IF(ISERROR(VLOOKUP(AO4,'Calcification Rates'!$A$11:$N$98,11,0)),0,VLOOKUP(AO4,'Calcification Rates'!$A$11:$N$98,11,0)))*AQ4+(IF(ISERROR(VLOOKUP(AO4,'Calcification Rates'!$A$11:$N$98,14,0)),0,VLOOKUP(AO4,'Calcification Rates'!$A$11:$N$98,14,0)))</f>
        <v>0</v>
      </c>
      <c r="AW4" s="276"/>
      <c r="AX4" s="43"/>
      <c r="AY4" s="271"/>
      <c r="AZ4" s="272" t="str">
        <f>IF(ISERROR(VLOOKUP(AW4,'Calcification Rates'!$A$10:$C$98,2,FALSE))," ",VLOOKUP(AW4,'Calcification Rates'!$A$10:$C$98,2,FALSE))</f>
        <v xml:space="preserve"> </v>
      </c>
      <c r="BA4" s="272" t="str">
        <f>IF(ISERROR(VLOOKUP(AW4,'Calcification Rates'!$A$10:$C$98,3,FALSE))," ",VLOOKUP(AW4,'Calcification Rates'!$A$10:$C$98,3,FALSE))</f>
        <v xml:space="preserve"> </v>
      </c>
      <c r="BB4" s="280">
        <f>(IF(ISERROR(VLOOKUP(AW4,'Calcification Rates'!$A$11:$N$98,9,0)),0,VLOOKUP(AW4,'Calcification Rates'!$A$11:$N$98,9,0)))*AY4+(IF(ISERROR(VLOOKUP(AW4,'Calcification Rates'!$A$11:$N$98,12,0)),0,VLOOKUP(AW4,'Calcification Rates'!$A$11:$N$98,12,0)))</f>
        <v>0</v>
      </c>
      <c r="BC4" s="280">
        <f>(IF(ISERROR(VLOOKUP(AW4,'Calcification Rates'!$A$11:$N$98,10,0)),0,VLOOKUP(AW4,'Calcification Rates'!$A$11:$N$98,10,0)))*AY4+(IF(ISERROR(VLOOKUP(AW4,'Calcification Rates'!$A$11:$N$98,13,0)),0,VLOOKUP(AW4,'Calcification Rates'!$A$11:$N$98,13,0)))</f>
        <v>0</v>
      </c>
      <c r="BD4" s="281">
        <f>(IF(ISERROR(VLOOKUP(AW4,'Calcification Rates'!$A$11:$N$98,11,0)),0,VLOOKUP(AW4,'Calcification Rates'!$A$11:$N$98,11,0)))*AY4+(IF(ISERROR(VLOOKUP(AW4,'Calcification Rates'!$A$11:$N$98,14,0)),0,VLOOKUP(AW4,'Calcification Rates'!$A$11:$N$98,14,0)))</f>
        <v>0</v>
      </c>
      <c r="BE4" s="282"/>
      <c r="BF4" s="283"/>
      <c r="BG4" s="270"/>
      <c r="BH4" s="272" t="str">
        <f>IF(ISERROR(VLOOKUP(BE4,'Calcification Rates'!$A$10:$C$98,2,FALSE))," ",VLOOKUP(BE4,'Calcification Rates'!$A$10:$C$98,2,FALSE))</f>
        <v xml:space="preserve"> </v>
      </c>
      <c r="BI4" s="272" t="str">
        <f>IF(ISERROR(VLOOKUP(BE4,'Calcification Rates'!$A$10:$C$98,3,FALSE))," ",VLOOKUP(BE4,'Calcification Rates'!$A$10:$C$98,3,FALSE))</f>
        <v xml:space="preserve"> </v>
      </c>
      <c r="BJ4" s="280">
        <f>(IF(ISERROR(VLOOKUP(BE4,'Calcification Rates'!$A$11:$N$98,9,0)),0,VLOOKUP(BE4,'Calcification Rates'!$A$11:$N$98,9,0)))*BG4+(IF(ISERROR(VLOOKUP(BE4,'Calcification Rates'!$A$11:$N$98,12,0)),0,VLOOKUP(BE4,'Calcification Rates'!$A$11:$N$98,12,0)))</f>
        <v>0</v>
      </c>
      <c r="BK4" s="280">
        <f>(IF(ISERROR(VLOOKUP(BE4,'Calcification Rates'!$A$11:$N$98,10,0)),0,VLOOKUP(BE4,'Calcification Rates'!$A$11:$N$98,10,0)))*BG4+(IF(ISERROR(VLOOKUP(BE4,'Calcification Rates'!$A$11:$N$98,13,0)),0,VLOOKUP(BE4,'Calcification Rates'!$A$11:$N$98,13,0)))</f>
        <v>0</v>
      </c>
      <c r="BL4" s="281">
        <f>(IF(ISERROR(VLOOKUP(BE4,'Calcification Rates'!$A$11:$N$98,11,0)),0,VLOOKUP(BE4,'Calcification Rates'!$A$11:$N$98,11,0)))*BG4+(IF(ISERROR(VLOOKUP(BE4,'Calcification Rates'!$A$11:$N$98,14,0)),0,VLOOKUP(BE4,'Calcification Rates'!$A$11:$N$98,14,0)))</f>
        <v>0</v>
      </c>
    </row>
    <row r="5" spans="1:64" ht="20.100000000000001" customHeight="1" x14ac:dyDescent="0.3">
      <c r="A5" s="270"/>
      <c r="B5" s="43"/>
      <c r="C5" s="271"/>
      <c r="D5" s="272" t="str">
        <f>IF(ISERROR(VLOOKUP(A5,'Calcification Rates'!$A$10:$C$98,2,FALSE))," ",VLOOKUP(A5,'Calcification Rates'!$A$10:$C$98,2,FALSE))</f>
        <v xml:space="preserve"> </v>
      </c>
      <c r="E5" s="272" t="str">
        <f>IF(ISERROR(VLOOKUP(A5,'Calcification Rates'!$A$10:$C$98,3,FALSE))," ",VLOOKUP(A5,'Calcification Rates'!$A$10:$C$98,3,FALSE))</f>
        <v xml:space="preserve"> </v>
      </c>
      <c r="F5" s="273">
        <f>(IF(ISERROR(VLOOKUP(A5,'Calcification Rates'!$A$11:$N$98,9,0)),0,VLOOKUP(A5,'Calcification Rates'!$A$11:$N$98,9,0)))*C5+(IF(ISERROR(VLOOKUP(A5,'Calcification Rates'!$A$11:$N$98,12,0)),0,VLOOKUP(A5,'Calcification Rates'!$A$11:$N$98,12,0)))</f>
        <v>0</v>
      </c>
      <c r="G5" s="274">
        <f>(IF(ISERROR(VLOOKUP(A5,'Calcification Rates'!$A$11:$N$98,10,0)),0,VLOOKUP(A5,'Calcification Rates'!$A$11:$N$98,10,0)))*C5+(IF(ISERROR(VLOOKUP(A5,'Calcification Rates'!$A$11:$N$98,13,0)),0,VLOOKUP(A5,'Calcification Rates'!$A$11:$N$98,13,0)))</f>
        <v>0</v>
      </c>
      <c r="H5" s="275">
        <f>(IF(ISERROR(VLOOKUP(A5,'Calcification Rates'!$A$11:$N$98,11,0)),0,VLOOKUP(A5,'Calcification Rates'!$A$11:$N$98,11,0)))*C5+(IF(ISERROR(VLOOKUP(A5,'Calcification Rates'!$A$11:$N$98,14,0)),0,VLOOKUP(A5,'Calcification Rates'!$A$11:$N$98,14,0)))</f>
        <v>0</v>
      </c>
      <c r="I5" s="276"/>
      <c r="J5" s="43"/>
      <c r="K5" s="271"/>
      <c r="L5" s="272" t="str">
        <f>IF(ISERROR(VLOOKUP(I5,'Calcification Rates'!$A$10:$C$98,2,FALSE))," ",VLOOKUP(I5,'Calcification Rates'!$A$10:$C$98,2,FALSE))</f>
        <v xml:space="preserve"> </v>
      </c>
      <c r="M5" s="272" t="str">
        <f>IF(ISERROR(VLOOKUP(I5,'Calcification Rates'!$A$10:$C$98,3,FALSE))," ",VLOOKUP(I5,'Calcification Rates'!$A$10:$C$98,3,FALSE))</f>
        <v xml:space="preserve"> </v>
      </c>
      <c r="N5" s="273">
        <f>(IF(ISERROR(VLOOKUP(I5,'Calcification Rates'!$A$11:$N$98,9,0)),0,VLOOKUP(I5,'Calcification Rates'!$A$11:$N$98,9,0)))*K5+(IF(ISERROR(VLOOKUP(I5,'Calcification Rates'!$A$11:$N$98,12,0)),0,VLOOKUP(I5,'Calcification Rates'!$A$11:$N$98,12,0)))</f>
        <v>0</v>
      </c>
      <c r="O5" s="273">
        <f>(IF(ISERROR(VLOOKUP(I5,'Calcification Rates'!$A$11:$N$98,10,0)),0,VLOOKUP(I5,'Calcification Rates'!$A$11:$N$98,10,0)))*K5+(IF(ISERROR(VLOOKUP(I5,'Calcification Rates'!$A$11:$N$98,13,0)),0,VLOOKUP(I5,'Calcification Rates'!$A$11:$N$98,13,0)))</f>
        <v>0</v>
      </c>
      <c r="P5" s="277">
        <f>(IF(ISERROR(VLOOKUP(I5,'Calcification Rates'!$A$11:$N$98,11,0)),0,VLOOKUP(I5,'Calcification Rates'!$A$11:$N$98,11,0)))*K5+(IF(ISERROR(VLOOKUP(I5,'Calcification Rates'!$A$11:$N$98,14,0)),0,VLOOKUP(I5,'Calcification Rates'!$A$11:$N$98,14,0)))</f>
        <v>0</v>
      </c>
      <c r="Q5" s="276"/>
      <c r="R5" s="278"/>
      <c r="S5" s="279"/>
      <c r="T5" s="272" t="str">
        <f>IF(ISERROR(VLOOKUP(Q5,'Calcification Rates'!$A$10:$C$98,2,FALSE))," ",VLOOKUP(Q5,'Calcification Rates'!$A$10:$C$98,2,FALSE))</f>
        <v xml:space="preserve"> </v>
      </c>
      <c r="U5" s="272" t="str">
        <f>IF(ISERROR(VLOOKUP(Q5,'Calcification Rates'!$A$10:$C$98,3,FALSE))," ",VLOOKUP(Q5,'Calcification Rates'!$A$10:$C$98,3,FALSE))</f>
        <v xml:space="preserve"> </v>
      </c>
      <c r="V5" s="273">
        <f>(IF(ISERROR(VLOOKUP(Q5,'Calcification Rates'!$A$11:$N$98,9,0)),0,VLOOKUP(Q5,'Calcification Rates'!$A$11:$N$98,9,0)))*S5+(IF(ISERROR(VLOOKUP(Q5,'Calcification Rates'!$A$11:$N$98,12,0)),0,VLOOKUP(Q5,'Calcification Rates'!$A$11:$N$98,12,0)))</f>
        <v>0</v>
      </c>
      <c r="W5" s="273">
        <f>(IF(ISERROR(VLOOKUP(Q5,'Calcification Rates'!$A$11:$N$98,10,0)),0,VLOOKUP(Q5,'Calcification Rates'!$A$11:$N$98,10,0)))*S5+(IF(ISERROR(VLOOKUP(Q5,'Calcification Rates'!$A$11:$N$98,13,0)),0,VLOOKUP(Q5,'Calcification Rates'!$A$11:$N$98,13,0)))</f>
        <v>0</v>
      </c>
      <c r="X5" s="277">
        <f>(IF(ISERROR(VLOOKUP(Q5,'Calcification Rates'!$A$11:$N$98,11,0)),0,VLOOKUP(Q5,'Calcification Rates'!$A$11:$N$98,11,0)))*S5+(IF(ISERROR(VLOOKUP(Q5,'Calcification Rates'!$A$11:$N$98,14,0)),0,VLOOKUP(Q5,'Calcification Rates'!$A$11:$N$98,14,0)))</f>
        <v>0</v>
      </c>
      <c r="Y5" s="276"/>
      <c r="Z5" s="43"/>
      <c r="AA5" s="271"/>
      <c r="AB5" s="272" t="str">
        <f>IF(ISERROR(VLOOKUP(Y5,'Calcification Rates'!$A$10:$C$98,2,FALSE))," ",VLOOKUP(Y5,'Calcification Rates'!$A$10:$C$98,2,FALSE))</f>
        <v xml:space="preserve"> </v>
      </c>
      <c r="AC5" s="272" t="str">
        <f>IF(ISERROR(VLOOKUP(Y5,'Calcification Rates'!$A$10:$C$98,3,FALSE))," ",VLOOKUP(Y5,'Calcification Rates'!$A$10:$C$98,3,FALSE))</f>
        <v xml:space="preserve"> </v>
      </c>
      <c r="AD5" s="273">
        <f>(IF(ISERROR(VLOOKUP(Y5,'Calcification Rates'!$A$11:$N$98,9,0)),0,VLOOKUP(Y5,'Calcification Rates'!$A$11:$N$98,9,0)))*AA5+(IF(ISERROR(VLOOKUP(Y5,'Calcification Rates'!$A$11:$N$98,12,0)),0,VLOOKUP(Y5,'Calcification Rates'!$A$11:$N$98,12,0)))</f>
        <v>0</v>
      </c>
      <c r="AE5" s="273">
        <f>(IF(ISERROR(VLOOKUP(Y5,'Calcification Rates'!$A$11:$N$98,10,0)),0,VLOOKUP(Y5,'Calcification Rates'!$A$11:$N$98,10,0)))*AA5+(IF(ISERROR(VLOOKUP(Y5,'Calcification Rates'!$A$11:$N$98,13,0)),0,VLOOKUP(Y5,'Calcification Rates'!$A$11:$N$98,13,0)))</f>
        <v>0</v>
      </c>
      <c r="AF5" s="277">
        <f>(IF(ISERROR(VLOOKUP(Y5,'Calcification Rates'!$A$11:$N$98,11,0)),0,VLOOKUP(Y5,'Calcification Rates'!$A$11:$N$98,11,0)))*AA5+(IF(ISERROR(VLOOKUP(Y5,'Calcification Rates'!$A$11:$N$98,14,0)),0,VLOOKUP(Y5,'Calcification Rates'!$A$11:$N$98,14,0)))</f>
        <v>0</v>
      </c>
      <c r="AG5" s="276"/>
      <c r="AH5" s="43"/>
      <c r="AI5" s="279"/>
      <c r="AJ5" s="272" t="str">
        <f>IF(ISERROR(VLOOKUP(AG5,'Calcification Rates'!$A$10:$C$98,2,FALSE))," ",VLOOKUP(AG5,'Calcification Rates'!$A$10:$C$98,2,FALSE))</f>
        <v xml:space="preserve"> </v>
      </c>
      <c r="AK5" s="272" t="str">
        <f>IF(ISERROR(VLOOKUP(AG5,'Calcification Rates'!$A$10:$C$98,3,FALSE))," ",VLOOKUP(AG5,'Calcification Rates'!$A$10:$C$98,3,FALSE))</f>
        <v xml:space="preserve"> </v>
      </c>
      <c r="AL5" s="273">
        <f>(IF(ISERROR(VLOOKUP(AG5,'Calcification Rates'!$A$11:$N$98,9,0)),0,VLOOKUP(AG5,'Calcification Rates'!$A$11:$N$98,9,0)))*AI5+(IF(ISERROR(VLOOKUP(AG5,'Calcification Rates'!$A$11:$N$98,12,0)),0,VLOOKUP(AG5,'Calcification Rates'!$A$11:$N$98,12,0)))</f>
        <v>0</v>
      </c>
      <c r="AM5" s="273">
        <f>(IF(ISERROR(VLOOKUP(AG5,'Calcification Rates'!$A$11:$N$98,10,0)),0,VLOOKUP(AG5,'Calcification Rates'!$A$11:$N$98,10,0)))*AI5+(IF(ISERROR(VLOOKUP(AG5,'Calcification Rates'!$A$11:$N$98,13,0)),0,VLOOKUP(AG5,'Calcification Rates'!$A$11:$N$98,13,0)))</f>
        <v>0</v>
      </c>
      <c r="AN5" s="277">
        <f>(IF(ISERROR(VLOOKUP(AG5,'Calcification Rates'!$A$11:$N$98,11,0)),0,VLOOKUP(AG5,'Calcification Rates'!$A$11:$N$98,11,0)))*AI5+(IF(ISERROR(VLOOKUP(AG5,'Calcification Rates'!$A$11:$N$98,14,0)),0,VLOOKUP(AG5,'Calcification Rates'!$A$11:$N$98,14,0)))</f>
        <v>0</v>
      </c>
      <c r="AO5" s="276"/>
      <c r="AP5" s="43"/>
      <c r="AQ5" s="271"/>
      <c r="AR5" s="272" t="str">
        <f>IF(ISERROR(VLOOKUP(AO5,'Calcification Rates'!$A$10:$C$98,2,FALSE))," ",VLOOKUP(AO5,'Calcification Rates'!$A$10:$C$98,2,FALSE))</f>
        <v xml:space="preserve"> </v>
      </c>
      <c r="AS5" s="272" t="str">
        <f>IF(ISERROR(VLOOKUP(AO5,'Calcification Rates'!$A$10:$C$98,3,FALSE))," ",VLOOKUP(AO5,'Calcification Rates'!$A$10:$C$98,3,FALSE))</f>
        <v xml:space="preserve"> </v>
      </c>
      <c r="AT5" s="280">
        <f>(IF(ISERROR(VLOOKUP(AO5,'Calcification Rates'!$A$11:$N$98,9,0)),0,VLOOKUP(AO5,'Calcification Rates'!$A$11:$N$98,9,0)))*AQ5+(IF(ISERROR(VLOOKUP(AO5,'Calcification Rates'!$A$11:$N$98,12,0)),0,VLOOKUP(AO5,'Calcification Rates'!$A$11:$N$98,12,0)))</f>
        <v>0</v>
      </c>
      <c r="AU5" s="280">
        <f>(IF(ISERROR(VLOOKUP(AO5,'Calcification Rates'!$A$11:$N$98,10,0)),0,VLOOKUP(AO5,'Calcification Rates'!$A$11:$N$98,10,0)))*AQ5+(IF(ISERROR(VLOOKUP(AO5,'Calcification Rates'!$A$11:$N$98,13,0)),0,VLOOKUP(AO5,'Calcification Rates'!$A$11:$N$98,13,0)))</f>
        <v>0</v>
      </c>
      <c r="AV5" s="281">
        <f>(IF(ISERROR(VLOOKUP(AO5,'Calcification Rates'!$A$11:$N$98,11,0)),0,VLOOKUP(AO5,'Calcification Rates'!$A$11:$N$98,11,0)))*AQ5+(IF(ISERROR(VLOOKUP(AO5,'Calcification Rates'!$A$11:$N$98,14,0)),0,VLOOKUP(AO5,'Calcification Rates'!$A$11:$N$98,14,0)))</f>
        <v>0</v>
      </c>
      <c r="AW5" s="276"/>
      <c r="AX5" s="43"/>
      <c r="AY5" s="271"/>
      <c r="AZ5" s="272" t="str">
        <f>IF(ISERROR(VLOOKUP(AW5,'Calcification Rates'!$A$10:$C$98,2,FALSE))," ",VLOOKUP(AW5,'Calcification Rates'!$A$10:$C$98,2,FALSE))</f>
        <v xml:space="preserve"> </v>
      </c>
      <c r="BA5" s="272" t="str">
        <f>IF(ISERROR(VLOOKUP(AW5,'Calcification Rates'!$A$10:$C$98,3,FALSE))," ",VLOOKUP(AW5,'Calcification Rates'!$A$10:$C$98,3,FALSE))</f>
        <v xml:space="preserve"> </v>
      </c>
      <c r="BB5" s="280">
        <f>(IF(ISERROR(VLOOKUP(AW5,'Calcification Rates'!$A$11:$N$98,9,0)),0,VLOOKUP(AW5,'Calcification Rates'!$A$11:$N$98,9,0)))*AY5+(IF(ISERROR(VLOOKUP(AW5,'Calcification Rates'!$A$11:$N$98,12,0)),0,VLOOKUP(AW5,'Calcification Rates'!$A$11:$N$98,12,0)))</f>
        <v>0</v>
      </c>
      <c r="BC5" s="280">
        <f>(IF(ISERROR(VLOOKUP(AW5,'Calcification Rates'!$A$11:$N$98,10,0)),0,VLOOKUP(AW5,'Calcification Rates'!$A$11:$N$98,10,0)))*AY5+(IF(ISERROR(VLOOKUP(AW5,'Calcification Rates'!$A$11:$N$98,13,0)),0,VLOOKUP(AW5,'Calcification Rates'!$A$11:$N$98,13,0)))</f>
        <v>0</v>
      </c>
      <c r="BD5" s="281">
        <f>(IF(ISERROR(VLOOKUP(AW5,'Calcification Rates'!$A$11:$N$98,11,0)),0,VLOOKUP(AW5,'Calcification Rates'!$A$11:$N$98,11,0)))*AY5+(IF(ISERROR(VLOOKUP(AW5,'Calcification Rates'!$A$11:$N$98,14,0)),0,VLOOKUP(AW5,'Calcification Rates'!$A$11:$N$98,14,0)))</f>
        <v>0</v>
      </c>
      <c r="BE5" s="276"/>
      <c r="BF5" s="43"/>
      <c r="BG5" s="270"/>
      <c r="BH5" s="272" t="str">
        <f>IF(ISERROR(VLOOKUP(BE5,'Calcification Rates'!$A$10:$C$98,2,FALSE))," ",VLOOKUP(BE5,'Calcification Rates'!$A$10:$C$98,2,FALSE))</f>
        <v xml:space="preserve"> </v>
      </c>
      <c r="BI5" s="272" t="str">
        <f>IF(ISERROR(VLOOKUP(BE5,'Calcification Rates'!$A$10:$C$98,3,FALSE))," ",VLOOKUP(BE5,'Calcification Rates'!$A$10:$C$98,3,FALSE))</f>
        <v xml:space="preserve"> </v>
      </c>
      <c r="BJ5" s="280">
        <f>(IF(ISERROR(VLOOKUP(BE5,'Calcification Rates'!$A$11:$N$98,9,0)),0,VLOOKUP(BE5,'Calcification Rates'!$A$11:$N$98,9,0)))*BG5+(IF(ISERROR(VLOOKUP(BE5,'Calcification Rates'!$A$11:$N$98,12,0)),0,VLOOKUP(BE5,'Calcification Rates'!$A$11:$N$98,12,0)))</f>
        <v>0</v>
      </c>
      <c r="BK5" s="280">
        <f>(IF(ISERROR(VLOOKUP(BE5,'Calcification Rates'!$A$11:$N$98,10,0)),0,VLOOKUP(BE5,'Calcification Rates'!$A$11:$N$98,10,0)))*BG5+(IF(ISERROR(VLOOKUP(BE5,'Calcification Rates'!$A$11:$N$98,13,0)),0,VLOOKUP(BE5,'Calcification Rates'!$A$11:$N$98,13,0)))</f>
        <v>0</v>
      </c>
      <c r="BL5" s="281">
        <f>(IF(ISERROR(VLOOKUP(BE5,'Calcification Rates'!$A$11:$N$98,11,0)),0,VLOOKUP(BE5,'Calcification Rates'!$A$11:$N$98,11,0)))*BG5+(IF(ISERROR(VLOOKUP(BE5,'Calcification Rates'!$A$11:$N$98,14,0)),0,VLOOKUP(BE5,'Calcification Rates'!$A$11:$N$98,14,0)))</f>
        <v>0</v>
      </c>
    </row>
    <row r="6" spans="1:64" ht="20.100000000000001" customHeight="1" x14ac:dyDescent="0.3">
      <c r="A6" s="270"/>
      <c r="B6" s="43"/>
      <c r="C6" s="271"/>
      <c r="D6" s="272" t="str">
        <f>IF(ISERROR(VLOOKUP(A6,'Calcification Rates'!$A$10:$C$98,2,FALSE))," ",VLOOKUP(A6,'Calcification Rates'!$A$10:$C$98,2,FALSE))</f>
        <v xml:space="preserve"> </v>
      </c>
      <c r="E6" s="272" t="str">
        <f>IF(ISERROR(VLOOKUP(A6,'Calcification Rates'!$A$10:$C$98,3,FALSE))," ",VLOOKUP(A6,'Calcification Rates'!$A$10:$C$98,3,FALSE))</f>
        <v xml:space="preserve"> </v>
      </c>
      <c r="F6" s="273">
        <f>(IF(ISERROR(VLOOKUP(A6,'Calcification Rates'!$A$11:$N$98,9,0)),0,VLOOKUP(A6,'Calcification Rates'!$A$11:$N$98,9,0)))*C6+(IF(ISERROR(VLOOKUP(A6,'Calcification Rates'!$A$11:$N$98,12,0)),0,VLOOKUP(A6,'Calcification Rates'!$A$11:$N$98,12,0)))</f>
        <v>0</v>
      </c>
      <c r="G6" s="274">
        <f>(IF(ISERROR(VLOOKUP(A6,'Calcification Rates'!$A$11:$N$98,10,0)),0,VLOOKUP(A6,'Calcification Rates'!$A$11:$N$98,10,0)))*C6+(IF(ISERROR(VLOOKUP(A6,'Calcification Rates'!$A$11:$N$98,13,0)),0,VLOOKUP(A6,'Calcification Rates'!$A$11:$N$98,13,0)))</f>
        <v>0</v>
      </c>
      <c r="H6" s="275">
        <f>(IF(ISERROR(VLOOKUP(A6,'Calcification Rates'!$A$11:$N$98,11,0)),0,VLOOKUP(A6,'Calcification Rates'!$A$11:$N$98,11,0)))*C6+(IF(ISERROR(VLOOKUP(A6,'Calcification Rates'!$A$11:$N$98,14,0)),0,VLOOKUP(A6,'Calcification Rates'!$A$11:$N$98,14,0)))</f>
        <v>0</v>
      </c>
      <c r="I6" s="276"/>
      <c r="J6" s="43"/>
      <c r="K6" s="271"/>
      <c r="L6" s="272" t="str">
        <f>IF(ISERROR(VLOOKUP(I6,'Calcification Rates'!$A$10:$C$98,2,FALSE))," ",VLOOKUP(I6,'Calcification Rates'!$A$10:$C$98,2,FALSE))</f>
        <v xml:space="preserve"> </v>
      </c>
      <c r="M6" s="272" t="str">
        <f>IF(ISERROR(VLOOKUP(I6,'Calcification Rates'!$A$10:$C$98,3,FALSE))," ",VLOOKUP(I6,'Calcification Rates'!$A$10:$C$98,3,FALSE))</f>
        <v xml:space="preserve"> </v>
      </c>
      <c r="N6" s="273">
        <f>(IF(ISERROR(VLOOKUP(I6,'Calcification Rates'!$A$11:$N$98,9,0)),0,VLOOKUP(I6,'Calcification Rates'!$A$11:$N$98,9,0)))*K6+(IF(ISERROR(VLOOKUP(I6,'Calcification Rates'!$A$11:$N$98,12,0)),0,VLOOKUP(I6,'Calcification Rates'!$A$11:$N$98,12,0)))</f>
        <v>0</v>
      </c>
      <c r="O6" s="273">
        <f>(IF(ISERROR(VLOOKUP(I6,'Calcification Rates'!$A$11:$N$98,10,0)),0,VLOOKUP(I6,'Calcification Rates'!$A$11:$N$98,10,0)))*K6+(IF(ISERROR(VLOOKUP(I6,'Calcification Rates'!$A$11:$N$98,13,0)),0,VLOOKUP(I6,'Calcification Rates'!$A$11:$N$98,13,0)))</f>
        <v>0</v>
      </c>
      <c r="P6" s="277">
        <f>(IF(ISERROR(VLOOKUP(I6,'Calcification Rates'!$A$11:$N$98,11,0)),0,VLOOKUP(I6,'Calcification Rates'!$A$11:$N$98,11,0)))*K6+(IF(ISERROR(VLOOKUP(I6,'Calcification Rates'!$A$11:$N$98,14,0)),0,VLOOKUP(I6,'Calcification Rates'!$A$11:$N$98,14,0)))</f>
        <v>0</v>
      </c>
      <c r="Q6" s="276"/>
      <c r="R6" s="278"/>
      <c r="S6" s="279"/>
      <c r="T6" s="272" t="str">
        <f>IF(ISERROR(VLOOKUP(Q6,'Calcification Rates'!$A$10:$C$98,2,FALSE))," ",VLOOKUP(Q6,'Calcification Rates'!$A$10:$C$98,2,FALSE))</f>
        <v xml:space="preserve"> </v>
      </c>
      <c r="U6" s="272" t="str">
        <f>IF(ISERROR(VLOOKUP(Q6,'Calcification Rates'!$A$10:$C$98,3,FALSE))," ",VLOOKUP(Q6,'Calcification Rates'!$A$10:$C$98,3,FALSE))</f>
        <v xml:space="preserve"> </v>
      </c>
      <c r="V6" s="273">
        <f>(IF(ISERROR(VLOOKUP(Q6,'Calcification Rates'!$A$11:$N$98,9,0)),0,VLOOKUP(Q6,'Calcification Rates'!$A$11:$N$98,9,0)))*S6+(IF(ISERROR(VLOOKUP(Q6,'Calcification Rates'!$A$11:$N$98,12,0)),0,VLOOKUP(Q6,'Calcification Rates'!$A$11:$N$98,12,0)))</f>
        <v>0</v>
      </c>
      <c r="W6" s="273">
        <f>(IF(ISERROR(VLOOKUP(Q6,'Calcification Rates'!$A$11:$N$98,10,0)),0,VLOOKUP(Q6,'Calcification Rates'!$A$11:$N$98,10,0)))*S6+(IF(ISERROR(VLOOKUP(Q6,'Calcification Rates'!$A$11:$N$98,13,0)),0,VLOOKUP(Q6,'Calcification Rates'!$A$11:$N$98,13,0)))</f>
        <v>0</v>
      </c>
      <c r="X6" s="277">
        <f>(IF(ISERROR(VLOOKUP(Q6,'Calcification Rates'!$A$11:$N$98,11,0)),0,VLOOKUP(Q6,'Calcification Rates'!$A$11:$N$98,11,0)))*S6+(IF(ISERROR(VLOOKUP(Q6,'Calcification Rates'!$A$11:$N$98,14,0)),0,VLOOKUP(Q6,'Calcification Rates'!$A$11:$N$98,14,0)))</f>
        <v>0</v>
      </c>
      <c r="Y6" s="276"/>
      <c r="Z6" s="43"/>
      <c r="AA6" s="271"/>
      <c r="AB6" s="272" t="str">
        <f>IF(ISERROR(VLOOKUP(Y6,'Calcification Rates'!$A$10:$C$98,2,FALSE))," ",VLOOKUP(Y6,'Calcification Rates'!$A$10:$C$98,2,FALSE))</f>
        <v xml:space="preserve"> </v>
      </c>
      <c r="AC6" s="272" t="str">
        <f>IF(ISERROR(VLOOKUP(Y6,'Calcification Rates'!$A$10:$C$98,3,FALSE))," ",VLOOKUP(Y6,'Calcification Rates'!$A$10:$C$98,3,FALSE))</f>
        <v xml:space="preserve"> </v>
      </c>
      <c r="AD6" s="273">
        <f>(IF(ISERROR(VLOOKUP(Y6,'Calcification Rates'!$A$11:$N$98,9,0)),0,VLOOKUP(Y6,'Calcification Rates'!$A$11:$N$98,9,0)))*AA6+(IF(ISERROR(VLOOKUP(Y6,'Calcification Rates'!$A$11:$N$98,12,0)),0,VLOOKUP(Y6,'Calcification Rates'!$A$11:$N$98,12,0)))</f>
        <v>0</v>
      </c>
      <c r="AE6" s="273">
        <f>(IF(ISERROR(VLOOKUP(Y6,'Calcification Rates'!$A$11:$N$98,10,0)),0,VLOOKUP(Y6,'Calcification Rates'!$A$11:$N$98,10,0)))*AA6+(IF(ISERROR(VLOOKUP(Y6,'Calcification Rates'!$A$11:$N$98,13,0)),0,VLOOKUP(Y6,'Calcification Rates'!$A$11:$N$98,13,0)))</f>
        <v>0</v>
      </c>
      <c r="AF6" s="277">
        <f>(IF(ISERROR(VLOOKUP(Y6,'Calcification Rates'!$A$11:$N$98,11,0)),0,VLOOKUP(Y6,'Calcification Rates'!$A$11:$N$98,11,0)))*AA6+(IF(ISERROR(VLOOKUP(Y6,'Calcification Rates'!$A$11:$N$98,14,0)),0,VLOOKUP(Y6,'Calcification Rates'!$A$11:$N$98,14,0)))</f>
        <v>0</v>
      </c>
      <c r="AG6" s="276"/>
      <c r="AH6" s="43"/>
      <c r="AI6" s="279"/>
      <c r="AJ6" s="272" t="str">
        <f>IF(ISERROR(VLOOKUP(AG6,'Calcification Rates'!$A$10:$C$98,2,FALSE))," ",VLOOKUP(AG6,'Calcification Rates'!$A$10:$C$98,2,FALSE))</f>
        <v xml:space="preserve"> </v>
      </c>
      <c r="AK6" s="272" t="str">
        <f>IF(ISERROR(VLOOKUP(AG6,'Calcification Rates'!$A$10:$C$98,3,FALSE))," ",VLOOKUP(AG6,'Calcification Rates'!$A$10:$C$98,3,FALSE))</f>
        <v xml:space="preserve"> </v>
      </c>
      <c r="AL6" s="273">
        <f>(IF(ISERROR(VLOOKUP(AG6,'Calcification Rates'!$A$11:$N$98,9,0)),0,VLOOKUP(AG6,'Calcification Rates'!$A$11:$N$98,9,0)))*AI6+(IF(ISERROR(VLOOKUP(AG6,'Calcification Rates'!$A$11:$N$98,12,0)),0,VLOOKUP(AG6,'Calcification Rates'!$A$11:$N$98,12,0)))</f>
        <v>0</v>
      </c>
      <c r="AM6" s="273">
        <f>(IF(ISERROR(VLOOKUP(AG6,'Calcification Rates'!$A$11:$N$98,10,0)),0,VLOOKUP(AG6,'Calcification Rates'!$A$11:$N$98,10,0)))*AI6+(IF(ISERROR(VLOOKUP(AG6,'Calcification Rates'!$A$11:$N$98,13,0)),0,VLOOKUP(AG6,'Calcification Rates'!$A$11:$N$98,13,0)))</f>
        <v>0</v>
      </c>
      <c r="AN6" s="277">
        <f>(IF(ISERROR(VLOOKUP(AG6,'Calcification Rates'!$A$11:$N$98,11,0)),0,VLOOKUP(AG6,'Calcification Rates'!$A$11:$N$98,11,0)))*AI6+(IF(ISERROR(VLOOKUP(AG6,'Calcification Rates'!$A$11:$N$98,14,0)),0,VLOOKUP(AG6,'Calcification Rates'!$A$11:$N$98,14,0)))</f>
        <v>0</v>
      </c>
      <c r="AO6" s="276"/>
      <c r="AP6" s="43"/>
      <c r="AQ6" s="271"/>
      <c r="AR6" s="272" t="str">
        <f>IF(ISERROR(VLOOKUP(AO6,'Calcification Rates'!$A$10:$C$98,2,FALSE))," ",VLOOKUP(AO6,'Calcification Rates'!$A$10:$C$98,2,FALSE))</f>
        <v xml:space="preserve"> </v>
      </c>
      <c r="AS6" s="272" t="str">
        <f>IF(ISERROR(VLOOKUP(AO6,'Calcification Rates'!$A$10:$C$98,3,FALSE))," ",VLOOKUP(AO6,'Calcification Rates'!$A$10:$C$98,3,FALSE))</f>
        <v xml:space="preserve"> </v>
      </c>
      <c r="AT6" s="280">
        <f>(IF(ISERROR(VLOOKUP(AO6,'Calcification Rates'!$A$11:$N$98,9,0)),0,VLOOKUP(AO6,'Calcification Rates'!$A$11:$N$98,9,0)))*AQ6+(IF(ISERROR(VLOOKUP(AO6,'Calcification Rates'!$A$11:$N$98,12,0)),0,VLOOKUP(AO6,'Calcification Rates'!$A$11:$N$98,12,0)))</f>
        <v>0</v>
      </c>
      <c r="AU6" s="280">
        <f>(IF(ISERROR(VLOOKUP(AO6,'Calcification Rates'!$A$11:$N$98,10,0)),0,VLOOKUP(AO6,'Calcification Rates'!$A$11:$N$98,10,0)))*AQ6+(IF(ISERROR(VLOOKUP(AO6,'Calcification Rates'!$A$11:$N$98,13,0)),0,VLOOKUP(AO6,'Calcification Rates'!$A$11:$N$98,13,0)))</f>
        <v>0</v>
      </c>
      <c r="AV6" s="281">
        <f>(IF(ISERROR(VLOOKUP(AO6,'Calcification Rates'!$A$11:$N$98,11,0)),0,VLOOKUP(AO6,'Calcification Rates'!$A$11:$N$98,11,0)))*AQ6+(IF(ISERROR(VLOOKUP(AO6,'Calcification Rates'!$A$11:$N$98,14,0)),0,VLOOKUP(AO6,'Calcification Rates'!$A$11:$N$98,14,0)))</f>
        <v>0</v>
      </c>
      <c r="AW6" s="276"/>
      <c r="AX6" s="43"/>
      <c r="AY6" s="271"/>
      <c r="AZ6" s="272" t="str">
        <f>IF(ISERROR(VLOOKUP(AW6,'Calcification Rates'!$A$10:$C$98,2,FALSE))," ",VLOOKUP(AW6,'Calcification Rates'!$A$10:$C$98,2,FALSE))</f>
        <v xml:space="preserve"> </v>
      </c>
      <c r="BA6" s="272" t="str">
        <f>IF(ISERROR(VLOOKUP(AW6,'Calcification Rates'!$A$10:$C$98,3,FALSE))," ",VLOOKUP(AW6,'Calcification Rates'!$A$10:$C$98,3,FALSE))</f>
        <v xml:space="preserve"> </v>
      </c>
      <c r="BB6" s="280">
        <f>(IF(ISERROR(VLOOKUP(AW6,'Calcification Rates'!$A$11:$N$98,9,0)),0,VLOOKUP(AW6,'Calcification Rates'!$A$11:$N$98,9,0)))*AY6+(IF(ISERROR(VLOOKUP(AW6,'Calcification Rates'!$A$11:$N$98,12,0)),0,VLOOKUP(AW6,'Calcification Rates'!$A$11:$N$98,12,0)))</f>
        <v>0</v>
      </c>
      <c r="BC6" s="280">
        <f>(IF(ISERROR(VLOOKUP(AW6,'Calcification Rates'!$A$11:$N$98,10,0)),0,VLOOKUP(AW6,'Calcification Rates'!$A$11:$N$98,10,0)))*AY6+(IF(ISERROR(VLOOKUP(AW6,'Calcification Rates'!$A$11:$N$98,13,0)),0,VLOOKUP(AW6,'Calcification Rates'!$A$11:$N$98,13,0)))</f>
        <v>0</v>
      </c>
      <c r="BD6" s="281">
        <f>(IF(ISERROR(VLOOKUP(AW6,'Calcification Rates'!$A$11:$N$98,11,0)),0,VLOOKUP(AW6,'Calcification Rates'!$A$11:$N$98,11,0)))*AY6+(IF(ISERROR(VLOOKUP(AW6,'Calcification Rates'!$A$11:$N$98,14,0)),0,VLOOKUP(AW6,'Calcification Rates'!$A$11:$N$98,14,0)))</f>
        <v>0</v>
      </c>
      <c r="BE6" s="276"/>
      <c r="BF6" s="43"/>
      <c r="BG6" s="270"/>
      <c r="BH6" s="272" t="str">
        <f>IF(ISERROR(VLOOKUP(BE6,'Calcification Rates'!$A$10:$C$98,2,FALSE))," ",VLOOKUP(BE6,'Calcification Rates'!$A$10:$C$98,2,FALSE))</f>
        <v xml:space="preserve"> </v>
      </c>
      <c r="BI6" s="272" t="str">
        <f>IF(ISERROR(VLOOKUP(BE6,'Calcification Rates'!$A$10:$C$98,3,FALSE))," ",VLOOKUP(BE6,'Calcification Rates'!$A$10:$C$98,3,FALSE))</f>
        <v xml:space="preserve"> </v>
      </c>
      <c r="BJ6" s="280">
        <f>(IF(ISERROR(VLOOKUP(BE6,'Calcification Rates'!$A$11:$N$98,9,0)),0,VLOOKUP(BE6,'Calcification Rates'!$A$11:$N$98,9,0)))*BG6+(IF(ISERROR(VLOOKUP(BE6,'Calcification Rates'!$A$11:$N$98,12,0)),0,VLOOKUP(BE6,'Calcification Rates'!$A$11:$N$98,12,0)))</f>
        <v>0</v>
      </c>
      <c r="BK6" s="280">
        <f>(IF(ISERROR(VLOOKUP(BE6,'Calcification Rates'!$A$11:$N$98,10,0)),0,VLOOKUP(BE6,'Calcification Rates'!$A$11:$N$98,10,0)))*BG6+(IF(ISERROR(VLOOKUP(BE6,'Calcification Rates'!$A$11:$N$98,13,0)),0,VLOOKUP(BE6,'Calcification Rates'!$A$11:$N$98,13,0)))</f>
        <v>0</v>
      </c>
      <c r="BL6" s="281">
        <f>(IF(ISERROR(VLOOKUP(BE6,'Calcification Rates'!$A$11:$N$98,11,0)),0,VLOOKUP(BE6,'Calcification Rates'!$A$11:$N$98,11,0)))*BG6+(IF(ISERROR(VLOOKUP(BE6,'Calcification Rates'!$A$11:$N$98,14,0)),0,VLOOKUP(BE6,'Calcification Rates'!$A$11:$N$98,14,0)))</f>
        <v>0</v>
      </c>
    </row>
    <row r="7" spans="1:64" ht="20.100000000000001" customHeight="1" x14ac:dyDescent="0.3">
      <c r="A7" s="270"/>
      <c r="B7" s="43"/>
      <c r="C7" s="271"/>
      <c r="D7" s="272" t="str">
        <f>IF(ISERROR(VLOOKUP(A7,'Calcification Rates'!$A$10:$C$98,2,FALSE))," ",VLOOKUP(A7,'Calcification Rates'!$A$10:$C$98,2,FALSE))</f>
        <v xml:space="preserve"> </v>
      </c>
      <c r="E7" s="272" t="str">
        <f>IF(ISERROR(VLOOKUP(A7,'Calcification Rates'!$A$10:$C$98,3,FALSE))," ",VLOOKUP(A7,'Calcification Rates'!$A$10:$C$98,3,FALSE))</f>
        <v xml:space="preserve"> </v>
      </c>
      <c r="F7" s="273">
        <f>(IF(ISERROR(VLOOKUP(A7,'Calcification Rates'!$A$11:$N$98,9,0)),0,VLOOKUP(A7,'Calcification Rates'!$A$11:$N$98,9,0)))*C7+(IF(ISERROR(VLOOKUP(A7,'Calcification Rates'!$A$11:$N$98,12,0)),0,VLOOKUP(A7,'Calcification Rates'!$A$11:$N$98,12,0)))</f>
        <v>0</v>
      </c>
      <c r="G7" s="274">
        <f>(IF(ISERROR(VLOOKUP(A7,'Calcification Rates'!$A$11:$N$98,10,0)),0,VLOOKUP(A7,'Calcification Rates'!$A$11:$N$98,10,0)))*C7+(IF(ISERROR(VLOOKUP(A7,'Calcification Rates'!$A$11:$N$98,13,0)),0,VLOOKUP(A7,'Calcification Rates'!$A$11:$N$98,13,0)))</f>
        <v>0</v>
      </c>
      <c r="H7" s="275">
        <f>(IF(ISERROR(VLOOKUP(A7,'Calcification Rates'!$A$11:$N$98,11,0)),0,VLOOKUP(A7,'Calcification Rates'!$A$11:$N$98,11,0)))*C7+(IF(ISERROR(VLOOKUP(A7,'Calcification Rates'!$A$11:$N$98,14,0)),0,VLOOKUP(A7,'Calcification Rates'!$A$11:$N$98,14,0)))</f>
        <v>0</v>
      </c>
      <c r="I7" s="276"/>
      <c r="J7" s="43"/>
      <c r="K7" s="271"/>
      <c r="L7" s="272" t="str">
        <f>IF(ISERROR(VLOOKUP(I7,'Calcification Rates'!$A$10:$C$98,2,FALSE))," ",VLOOKUP(I7,'Calcification Rates'!$A$10:$C$98,2,FALSE))</f>
        <v xml:space="preserve"> </v>
      </c>
      <c r="M7" s="272" t="str">
        <f>IF(ISERROR(VLOOKUP(I7,'Calcification Rates'!$A$10:$C$98,3,FALSE))," ",VLOOKUP(I7,'Calcification Rates'!$A$10:$C$98,3,FALSE))</f>
        <v xml:space="preserve"> </v>
      </c>
      <c r="N7" s="273">
        <f>(IF(ISERROR(VLOOKUP(I7,'Calcification Rates'!$A$11:$N$98,9,0)),0,VLOOKUP(I7,'Calcification Rates'!$A$11:$N$98,9,0)))*K7+(IF(ISERROR(VLOOKUP(I7,'Calcification Rates'!$A$11:$N$98,12,0)),0,VLOOKUP(I7,'Calcification Rates'!$A$11:$N$98,12,0)))</f>
        <v>0</v>
      </c>
      <c r="O7" s="273">
        <f>(IF(ISERROR(VLOOKUP(I7,'Calcification Rates'!$A$11:$N$98,10,0)),0,VLOOKUP(I7,'Calcification Rates'!$A$11:$N$98,10,0)))*K7+(IF(ISERROR(VLOOKUP(I7,'Calcification Rates'!$A$11:$N$98,13,0)),0,VLOOKUP(I7,'Calcification Rates'!$A$11:$N$98,13,0)))</f>
        <v>0</v>
      </c>
      <c r="P7" s="277">
        <f>(IF(ISERROR(VLOOKUP(I7,'Calcification Rates'!$A$11:$N$98,11,0)),0,VLOOKUP(I7,'Calcification Rates'!$A$11:$N$98,11,0)))*K7+(IF(ISERROR(VLOOKUP(I7,'Calcification Rates'!$A$11:$N$98,14,0)),0,VLOOKUP(I7,'Calcification Rates'!$A$11:$N$98,14,0)))</f>
        <v>0</v>
      </c>
      <c r="Q7" s="276"/>
      <c r="R7" s="278"/>
      <c r="S7" s="279"/>
      <c r="T7" s="272" t="str">
        <f>IF(ISERROR(VLOOKUP(Q7,'Calcification Rates'!$A$10:$C$98,2,FALSE))," ",VLOOKUP(Q7,'Calcification Rates'!$A$10:$C$98,2,FALSE))</f>
        <v xml:space="preserve"> </v>
      </c>
      <c r="U7" s="272" t="str">
        <f>IF(ISERROR(VLOOKUP(Q7,'Calcification Rates'!$A$10:$C$98,3,FALSE))," ",VLOOKUP(Q7,'Calcification Rates'!$A$10:$C$98,3,FALSE))</f>
        <v xml:space="preserve"> </v>
      </c>
      <c r="V7" s="273">
        <f>(IF(ISERROR(VLOOKUP(Q7,'Calcification Rates'!$A$11:$N$98,9,0)),0,VLOOKUP(Q7,'Calcification Rates'!$A$11:$N$98,9,0)))*S7+(IF(ISERROR(VLOOKUP(Q7,'Calcification Rates'!$A$11:$N$98,12,0)),0,VLOOKUP(Q7,'Calcification Rates'!$A$11:$N$98,12,0)))</f>
        <v>0</v>
      </c>
      <c r="W7" s="273">
        <f>(IF(ISERROR(VLOOKUP(Q7,'Calcification Rates'!$A$11:$N$98,10,0)),0,VLOOKUP(Q7,'Calcification Rates'!$A$11:$N$98,10,0)))*S7+(IF(ISERROR(VLOOKUP(Q7,'Calcification Rates'!$A$11:$N$98,13,0)),0,VLOOKUP(Q7,'Calcification Rates'!$A$11:$N$98,13,0)))</f>
        <v>0</v>
      </c>
      <c r="X7" s="277">
        <f>(IF(ISERROR(VLOOKUP(Q7,'Calcification Rates'!$A$11:$N$98,11,0)),0,VLOOKUP(Q7,'Calcification Rates'!$A$11:$N$98,11,0)))*S7+(IF(ISERROR(VLOOKUP(Q7,'Calcification Rates'!$A$11:$N$98,14,0)),0,VLOOKUP(Q7,'Calcification Rates'!$A$11:$N$98,14,0)))</f>
        <v>0</v>
      </c>
      <c r="Y7" s="276"/>
      <c r="Z7" s="43"/>
      <c r="AA7" s="271"/>
      <c r="AB7" s="272" t="str">
        <f>IF(ISERROR(VLOOKUP(Y7,'Calcification Rates'!$A$10:$C$98,2,FALSE))," ",VLOOKUP(Y7,'Calcification Rates'!$A$10:$C$98,2,FALSE))</f>
        <v xml:space="preserve"> </v>
      </c>
      <c r="AC7" s="272" t="str">
        <f>IF(ISERROR(VLOOKUP(Y7,'Calcification Rates'!$A$10:$C$98,3,FALSE))," ",VLOOKUP(Y7,'Calcification Rates'!$A$10:$C$98,3,FALSE))</f>
        <v xml:space="preserve"> </v>
      </c>
      <c r="AD7" s="273">
        <f>(IF(ISERROR(VLOOKUP(Y7,'Calcification Rates'!$A$11:$N$98,9,0)),0,VLOOKUP(Y7,'Calcification Rates'!$A$11:$N$98,9,0)))*AA7+(IF(ISERROR(VLOOKUP(Y7,'Calcification Rates'!$A$11:$N$98,12,0)),0,VLOOKUP(Y7,'Calcification Rates'!$A$11:$N$98,12,0)))</f>
        <v>0</v>
      </c>
      <c r="AE7" s="273">
        <f>(IF(ISERROR(VLOOKUP(Y7,'Calcification Rates'!$A$11:$N$98,10,0)),0,VLOOKUP(Y7,'Calcification Rates'!$A$11:$N$98,10,0)))*AA7+(IF(ISERROR(VLOOKUP(Y7,'Calcification Rates'!$A$11:$N$98,13,0)),0,VLOOKUP(Y7,'Calcification Rates'!$A$11:$N$98,13,0)))</f>
        <v>0</v>
      </c>
      <c r="AF7" s="277">
        <f>(IF(ISERROR(VLOOKUP(Y7,'Calcification Rates'!$A$11:$N$98,11,0)),0,VLOOKUP(Y7,'Calcification Rates'!$A$11:$N$98,11,0)))*AA7+(IF(ISERROR(VLOOKUP(Y7,'Calcification Rates'!$A$11:$N$98,14,0)),0,VLOOKUP(Y7,'Calcification Rates'!$A$11:$N$98,14,0)))</f>
        <v>0</v>
      </c>
      <c r="AG7" s="276"/>
      <c r="AH7" s="43"/>
      <c r="AI7" s="279"/>
      <c r="AJ7" s="272" t="str">
        <f>IF(ISERROR(VLOOKUP(AG7,'Calcification Rates'!$A$10:$C$98,2,FALSE))," ",VLOOKUP(AG7,'Calcification Rates'!$A$10:$C$98,2,FALSE))</f>
        <v xml:space="preserve"> </v>
      </c>
      <c r="AK7" s="272" t="str">
        <f>IF(ISERROR(VLOOKUP(AG7,'Calcification Rates'!$A$10:$C$98,3,FALSE))," ",VLOOKUP(AG7,'Calcification Rates'!$A$10:$C$98,3,FALSE))</f>
        <v xml:space="preserve"> </v>
      </c>
      <c r="AL7" s="273">
        <f>(IF(ISERROR(VLOOKUP(AG7,'Calcification Rates'!$A$11:$N$98,9,0)),0,VLOOKUP(AG7,'Calcification Rates'!$A$11:$N$98,9,0)))*AI7+(IF(ISERROR(VLOOKUP(AG7,'Calcification Rates'!$A$11:$N$98,12,0)),0,VLOOKUP(AG7,'Calcification Rates'!$A$11:$N$98,12,0)))</f>
        <v>0</v>
      </c>
      <c r="AM7" s="273">
        <f>(IF(ISERROR(VLOOKUP(AG7,'Calcification Rates'!$A$11:$N$98,10,0)),0,VLOOKUP(AG7,'Calcification Rates'!$A$11:$N$98,10,0)))*AI7+(IF(ISERROR(VLOOKUP(AG7,'Calcification Rates'!$A$11:$N$98,13,0)),0,VLOOKUP(AG7,'Calcification Rates'!$A$11:$N$98,13,0)))</f>
        <v>0</v>
      </c>
      <c r="AN7" s="277">
        <f>(IF(ISERROR(VLOOKUP(AG7,'Calcification Rates'!$A$11:$N$98,11,0)),0,VLOOKUP(AG7,'Calcification Rates'!$A$11:$N$98,11,0)))*AI7+(IF(ISERROR(VLOOKUP(AG7,'Calcification Rates'!$A$11:$N$98,14,0)),0,VLOOKUP(AG7,'Calcification Rates'!$A$11:$N$98,14,0)))</f>
        <v>0</v>
      </c>
      <c r="AO7" s="276"/>
      <c r="AP7" s="43"/>
      <c r="AQ7" s="271"/>
      <c r="AR7" s="272" t="str">
        <f>IF(ISERROR(VLOOKUP(AO7,'Calcification Rates'!$A$10:$C$98,2,FALSE))," ",VLOOKUP(AO7,'Calcification Rates'!$A$10:$C$98,2,FALSE))</f>
        <v xml:space="preserve"> </v>
      </c>
      <c r="AS7" s="272" t="str">
        <f>IF(ISERROR(VLOOKUP(AO7,'Calcification Rates'!$A$10:$C$98,3,FALSE))," ",VLOOKUP(AO7,'Calcification Rates'!$A$10:$C$98,3,FALSE))</f>
        <v xml:space="preserve"> </v>
      </c>
      <c r="AT7" s="280">
        <f>(IF(ISERROR(VLOOKUP(AO7,'Calcification Rates'!$A$11:$N$98,9,0)),0,VLOOKUP(AO7,'Calcification Rates'!$A$11:$N$98,9,0)))*AQ7+(IF(ISERROR(VLOOKUP(AO7,'Calcification Rates'!$A$11:$N$98,12,0)),0,VLOOKUP(AO7,'Calcification Rates'!$A$11:$N$98,12,0)))</f>
        <v>0</v>
      </c>
      <c r="AU7" s="280">
        <f>(IF(ISERROR(VLOOKUP(AO7,'Calcification Rates'!$A$11:$N$98,10,0)),0,VLOOKUP(AO7,'Calcification Rates'!$A$11:$N$98,10,0)))*AQ7+(IF(ISERROR(VLOOKUP(AO7,'Calcification Rates'!$A$11:$N$98,13,0)),0,VLOOKUP(AO7,'Calcification Rates'!$A$11:$N$98,13,0)))</f>
        <v>0</v>
      </c>
      <c r="AV7" s="281">
        <f>(IF(ISERROR(VLOOKUP(AO7,'Calcification Rates'!$A$11:$N$98,11,0)),0,VLOOKUP(AO7,'Calcification Rates'!$A$11:$N$98,11,0)))*AQ7+(IF(ISERROR(VLOOKUP(AO7,'Calcification Rates'!$A$11:$N$98,14,0)),0,VLOOKUP(AO7,'Calcification Rates'!$A$11:$N$98,14,0)))</f>
        <v>0</v>
      </c>
      <c r="AW7" s="276"/>
      <c r="AX7" s="43"/>
      <c r="AY7" s="271"/>
      <c r="AZ7" s="272" t="str">
        <f>IF(ISERROR(VLOOKUP(AW7,'Calcification Rates'!$A$10:$C$98,2,FALSE))," ",VLOOKUP(AW7,'Calcification Rates'!$A$10:$C$98,2,FALSE))</f>
        <v xml:space="preserve"> </v>
      </c>
      <c r="BA7" s="272" t="str">
        <f>IF(ISERROR(VLOOKUP(AW7,'Calcification Rates'!$A$10:$C$98,3,FALSE))," ",VLOOKUP(AW7,'Calcification Rates'!$A$10:$C$98,3,FALSE))</f>
        <v xml:space="preserve"> </v>
      </c>
      <c r="BB7" s="280">
        <f>(IF(ISERROR(VLOOKUP(AW7,'Calcification Rates'!$A$11:$N$98,9,0)),0,VLOOKUP(AW7,'Calcification Rates'!$A$11:$N$98,9,0)))*AY7+(IF(ISERROR(VLOOKUP(AW7,'Calcification Rates'!$A$11:$N$98,12,0)),0,VLOOKUP(AW7,'Calcification Rates'!$A$11:$N$98,12,0)))</f>
        <v>0</v>
      </c>
      <c r="BC7" s="280">
        <f>(IF(ISERROR(VLOOKUP(AW7,'Calcification Rates'!$A$11:$N$98,10,0)),0,VLOOKUP(AW7,'Calcification Rates'!$A$11:$N$98,10,0)))*AY7+(IF(ISERROR(VLOOKUP(AW7,'Calcification Rates'!$A$11:$N$98,13,0)),0,VLOOKUP(AW7,'Calcification Rates'!$A$11:$N$98,13,0)))</f>
        <v>0</v>
      </c>
      <c r="BD7" s="281">
        <f>(IF(ISERROR(VLOOKUP(AW7,'Calcification Rates'!$A$11:$N$98,11,0)),0,VLOOKUP(AW7,'Calcification Rates'!$A$11:$N$98,11,0)))*AY7+(IF(ISERROR(VLOOKUP(AW7,'Calcification Rates'!$A$11:$N$98,14,0)),0,VLOOKUP(AW7,'Calcification Rates'!$A$11:$N$98,14,0)))</f>
        <v>0</v>
      </c>
      <c r="BE7" s="276"/>
      <c r="BF7" s="43"/>
      <c r="BG7" s="270"/>
      <c r="BH7" s="272" t="str">
        <f>IF(ISERROR(VLOOKUP(BE7,'Calcification Rates'!$A$10:$C$98,2,FALSE))," ",VLOOKUP(BE7,'Calcification Rates'!$A$10:$C$98,2,FALSE))</f>
        <v xml:space="preserve"> </v>
      </c>
      <c r="BI7" s="272" t="str">
        <f>IF(ISERROR(VLOOKUP(BE7,'Calcification Rates'!$A$10:$C$98,3,FALSE))," ",VLOOKUP(BE7,'Calcification Rates'!$A$10:$C$98,3,FALSE))</f>
        <v xml:space="preserve"> </v>
      </c>
      <c r="BJ7" s="280">
        <f>(IF(ISERROR(VLOOKUP(BE7,'Calcification Rates'!$A$11:$N$98,9,0)),0,VLOOKUP(BE7,'Calcification Rates'!$A$11:$N$98,9,0)))*BG7+(IF(ISERROR(VLOOKUP(BE7,'Calcification Rates'!$A$11:$N$98,12,0)),0,VLOOKUP(BE7,'Calcification Rates'!$A$11:$N$98,12,0)))</f>
        <v>0</v>
      </c>
      <c r="BK7" s="280">
        <f>(IF(ISERROR(VLOOKUP(BE7,'Calcification Rates'!$A$11:$N$98,10,0)),0,VLOOKUP(BE7,'Calcification Rates'!$A$11:$N$98,10,0)))*BG7+(IF(ISERROR(VLOOKUP(BE7,'Calcification Rates'!$A$11:$N$98,13,0)),0,VLOOKUP(BE7,'Calcification Rates'!$A$11:$N$98,13,0)))</f>
        <v>0</v>
      </c>
      <c r="BL7" s="281">
        <f>(IF(ISERROR(VLOOKUP(BE7,'Calcification Rates'!$A$11:$N$98,11,0)),0,VLOOKUP(BE7,'Calcification Rates'!$A$11:$N$98,11,0)))*BG7+(IF(ISERROR(VLOOKUP(BE7,'Calcification Rates'!$A$11:$N$98,14,0)),0,VLOOKUP(BE7,'Calcification Rates'!$A$11:$N$98,14,0)))</f>
        <v>0</v>
      </c>
    </row>
    <row r="8" spans="1:64" ht="20.100000000000001" customHeight="1" x14ac:dyDescent="0.3">
      <c r="A8" s="270"/>
      <c r="B8" s="43"/>
      <c r="C8" s="271"/>
      <c r="D8" s="272" t="str">
        <f>IF(ISERROR(VLOOKUP(A8,'Calcification Rates'!$A$10:$C$98,2,FALSE))," ",VLOOKUP(A8,'Calcification Rates'!$A$10:$C$98,2,FALSE))</f>
        <v xml:space="preserve"> </v>
      </c>
      <c r="E8" s="272" t="str">
        <f>IF(ISERROR(VLOOKUP(A8,'Calcification Rates'!$A$10:$C$98,3,FALSE))," ",VLOOKUP(A8,'Calcification Rates'!$A$10:$C$98,3,FALSE))</f>
        <v xml:space="preserve"> </v>
      </c>
      <c r="F8" s="273">
        <f>(IF(ISERROR(VLOOKUP(A8,'Calcification Rates'!$A$11:$N$98,9,0)),0,VLOOKUP(A8,'Calcification Rates'!$A$11:$N$98,9,0)))*C8+(IF(ISERROR(VLOOKUP(A8,'Calcification Rates'!$A$11:$N$98,12,0)),0,VLOOKUP(A8,'Calcification Rates'!$A$11:$N$98,12,0)))</f>
        <v>0</v>
      </c>
      <c r="G8" s="274">
        <f>(IF(ISERROR(VLOOKUP(A8,'Calcification Rates'!$A$11:$N$98,10,0)),0,VLOOKUP(A8,'Calcification Rates'!$A$11:$N$98,10,0)))*C8+(IF(ISERROR(VLOOKUP(A8,'Calcification Rates'!$A$11:$N$98,13,0)),0,VLOOKUP(A8,'Calcification Rates'!$A$11:$N$98,13,0)))</f>
        <v>0</v>
      </c>
      <c r="H8" s="275">
        <f>(IF(ISERROR(VLOOKUP(A8,'Calcification Rates'!$A$11:$N$98,11,0)),0,VLOOKUP(A8,'Calcification Rates'!$A$11:$N$98,11,0)))*C8+(IF(ISERROR(VLOOKUP(A8,'Calcification Rates'!$A$11:$N$98,14,0)),0,VLOOKUP(A8,'Calcification Rates'!$A$11:$N$98,14,0)))</f>
        <v>0</v>
      </c>
      <c r="I8" s="276"/>
      <c r="J8" s="43"/>
      <c r="K8" s="271"/>
      <c r="L8" s="272" t="str">
        <f>IF(ISERROR(VLOOKUP(I8,'Calcification Rates'!$A$10:$C$98,2,FALSE))," ",VLOOKUP(I8,'Calcification Rates'!$A$10:$C$98,2,FALSE))</f>
        <v xml:space="preserve"> </v>
      </c>
      <c r="M8" s="272" t="str">
        <f>IF(ISERROR(VLOOKUP(I8,'Calcification Rates'!$A$10:$C$98,3,FALSE))," ",VLOOKUP(I8,'Calcification Rates'!$A$10:$C$98,3,FALSE))</f>
        <v xml:space="preserve"> </v>
      </c>
      <c r="N8" s="273">
        <f>(IF(ISERROR(VLOOKUP(I8,'Calcification Rates'!$A$11:$N$98,9,0)),0,VLOOKUP(I8,'Calcification Rates'!$A$11:$N$98,9,0)))*K8+(IF(ISERROR(VLOOKUP(I8,'Calcification Rates'!$A$11:$N$98,12,0)),0,VLOOKUP(I8,'Calcification Rates'!$A$11:$N$98,12,0)))</f>
        <v>0</v>
      </c>
      <c r="O8" s="273">
        <f>(IF(ISERROR(VLOOKUP(I8,'Calcification Rates'!$A$11:$N$98,10,0)),0,VLOOKUP(I8,'Calcification Rates'!$A$11:$N$98,10,0)))*K8+(IF(ISERROR(VLOOKUP(I8,'Calcification Rates'!$A$11:$N$98,13,0)),0,VLOOKUP(I8,'Calcification Rates'!$A$11:$N$98,13,0)))</f>
        <v>0</v>
      </c>
      <c r="P8" s="277">
        <f>(IF(ISERROR(VLOOKUP(I8,'Calcification Rates'!$A$11:$N$98,11,0)),0,VLOOKUP(I8,'Calcification Rates'!$A$11:$N$98,11,0)))*K8+(IF(ISERROR(VLOOKUP(I8,'Calcification Rates'!$A$11:$N$98,14,0)),0,VLOOKUP(I8,'Calcification Rates'!$A$11:$N$98,14,0)))</f>
        <v>0</v>
      </c>
      <c r="Q8" s="276"/>
      <c r="R8" s="278"/>
      <c r="S8" s="279"/>
      <c r="T8" s="272" t="str">
        <f>IF(ISERROR(VLOOKUP(Q8,'Calcification Rates'!$A$10:$C$98,2,FALSE))," ",VLOOKUP(Q8,'Calcification Rates'!$A$10:$C$98,2,FALSE))</f>
        <v xml:space="preserve"> </v>
      </c>
      <c r="U8" s="272" t="str">
        <f>IF(ISERROR(VLOOKUP(Q8,'Calcification Rates'!$A$10:$C$98,3,FALSE))," ",VLOOKUP(Q8,'Calcification Rates'!$A$10:$C$98,3,FALSE))</f>
        <v xml:space="preserve"> </v>
      </c>
      <c r="V8" s="273">
        <f>(IF(ISERROR(VLOOKUP(Q8,'Calcification Rates'!$A$11:$N$98,9,0)),0,VLOOKUP(Q8,'Calcification Rates'!$A$11:$N$98,9,0)))*S8+(IF(ISERROR(VLOOKUP(Q8,'Calcification Rates'!$A$11:$N$98,12,0)),0,VLOOKUP(Q8,'Calcification Rates'!$A$11:$N$98,12,0)))</f>
        <v>0</v>
      </c>
      <c r="W8" s="273">
        <f>(IF(ISERROR(VLOOKUP(Q8,'Calcification Rates'!$A$11:$N$98,10,0)),0,VLOOKUP(Q8,'Calcification Rates'!$A$11:$N$98,10,0)))*S8+(IF(ISERROR(VLOOKUP(Q8,'Calcification Rates'!$A$11:$N$98,13,0)),0,VLOOKUP(Q8,'Calcification Rates'!$A$11:$N$98,13,0)))</f>
        <v>0</v>
      </c>
      <c r="X8" s="277">
        <f>(IF(ISERROR(VLOOKUP(Q8,'Calcification Rates'!$A$11:$N$98,11,0)),0,VLOOKUP(Q8,'Calcification Rates'!$A$11:$N$98,11,0)))*S8+(IF(ISERROR(VLOOKUP(Q8,'Calcification Rates'!$A$11:$N$98,14,0)),0,VLOOKUP(Q8,'Calcification Rates'!$A$11:$N$98,14,0)))</f>
        <v>0</v>
      </c>
      <c r="Y8" s="276"/>
      <c r="Z8" s="43"/>
      <c r="AA8" s="271"/>
      <c r="AB8" s="272" t="str">
        <f>IF(ISERROR(VLOOKUP(Y8,'Calcification Rates'!$A$10:$C$98,2,FALSE))," ",VLOOKUP(Y8,'Calcification Rates'!$A$10:$C$98,2,FALSE))</f>
        <v xml:space="preserve"> </v>
      </c>
      <c r="AC8" s="272" t="str">
        <f>IF(ISERROR(VLOOKUP(Y8,'Calcification Rates'!$A$10:$C$98,3,FALSE))," ",VLOOKUP(Y8,'Calcification Rates'!$A$10:$C$98,3,FALSE))</f>
        <v xml:space="preserve"> </v>
      </c>
      <c r="AD8" s="273">
        <f>(IF(ISERROR(VLOOKUP(Y8,'Calcification Rates'!$A$11:$N$98,9,0)),0,VLOOKUP(Y8,'Calcification Rates'!$A$11:$N$98,9,0)))*AA8+(IF(ISERROR(VLOOKUP(Y8,'Calcification Rates'!$A$11:$N$98,12,0)),0,VLOOKUP(Y8,'Calcification Rates'!$A$11:$N$98,12,0)))</f>
        <v>0</v>
      </c>
      <c r="AE8" s="273">
        <f>(IF(ISERROR(VLOOKUP(Y8,'Calcification Rates'!$A$11:$N$98,10,0)),0,VLOOKUP(Y8,'Calcification Rates'!$A$11:$N$98,10,0)))*AA8+(IF(ISERROR(VLOOKUP(Y8,'Calcification Rates'!$A$11:$N$98,13,0)),0,VLOOKUP(Y8,'Calcification Rates'!$A$11:$N$98,13,0)))</f>
        <v>0</v>
      </c>
      <c r="AF8" s="277">
        <f>(IF(ISERROR(VLOOKUP(Y8,'Calcification Rates'!$A$11:$N$98,11,0)),0,VLOOKUP(Y8,'Calcification Rates'!$A$11:$N$98,11,0)))*AA8+(IF(ISERROR(VLOOKUP(Y8,'Calcification Rates'!$A$11:$N$98,14,0)),0,VLOOKUP(Y8,'Calcification Rates'!$A$11:$N$98,14,0)))</f>
        <v>0</v>
      </c>
      <c r="AG8" s="276"/>
      <c r="AH8" s="43"/>
      <c r="AI8" s="271"/>
      <c r="AJ8" s="272" t="str">
        <f>IF(ISERROR(VLOOKUP(AG8,'Calcification Rates'!$A$10:$C$98,2,FALSE))," ",VLOOKUP(AG8,'Calcification Rates'!$A$10:$C$98,2,FALSE))</f>
        <v xml:space="preserve"> </v>
      </c>
      <c r="AK8" s="272" t="str">
        <f>IF(ISERROR(VLOOKUP(AG8,'Calcification Rates'!$A$10:$C$98,3,FALSE))," ",VLOOKUP(AG8,'Calcification Rates'!$A$10:$C$98,3,FALSE))</f>
        <v xml:space="preserve"> </v>
      </c>
      <c r="AL8" s="273">
        <f>(IF(ISERROR(VLOOKUP(AG8,'Calcification Rates'!$A$11:$N$98,9,0)),0,VLOOKUP(AG8,'Calcification Rates'!$A$11:$N$98,9,0)))*AI8+(IF(ISERROR(VLOOKUP(AG8,'Calcification Rates'!$A$11:$N$98,12,0)),0,VLOOKUP(AG8,'Calcification Rates'!$A$11:$N$98,12,0)))</f>
        <v>0</v>
      </c>
      <c r="AM8" s="273">
        <f>(IF(ISERROR(VLOOKUP(AG8,'Calcification Rates'!$A$11:$N$98,10,0)),0,VLOOKUP(AG8,'Calcification Rates'!$A$11:$N$98,10,0)))*AI8+(IF(ISERROR(VLOOKUP(AG8,'Calcification Rates'!$A$11:$N$98,13,0)),0,VLOOKUP(AG8,'Calcification Rates'!$A$11:$N$98,13,0)))</f>
        <v>0</v>
      </c>
      <c r="AN8" s="277">
        <f>(IF(ISERROR(VLOOKUP(AG8,'Calcification Rates'!$A$11:$N$98,11,0)),0,VLOOKUP(AG8,'Calcification Rates'!$A$11:$N$98,11,0)))*AI8+(IF(ISERROR(VLOOKUP(AG8,'Calcification Rates'!$A$11:$N$98,14,0)),0,VLOOKUP(AG8,'Calcification Rates'!$A$11:$N$98,14,0)))</f>
        <v>0</v>
      </c>
      <c r="AO8" s="276"/>
      <c r="AP8" s="43"/>
      <c r="AQ8" s="271"/>
      <c r="AR8" s="272" t="str">
        <f>IF(ISERROR(VLOOKUP(AO8,'Calcification Rates'!$A$10:$C$98,2,FALSE))," ",VLOOKUP(AO8,'Calcification Rates'!$A$10:$C$98,2,FALSE))</f>
        <v xml:space="preserve"> </v>
      </c>
      <c r="AS8" s="272" t="str">
        <f>IF(ISERROR(VLOOKUP(AO8,'Calcification Rates'!$A$10:$C$98,3,FALSE))," ",VLOOKUP(AO8,'Calcification Rates'!$A$10:$C$98,3,FALSE))</f>
        <v xml:space="preserve"> </v>
      </c>
      <c r="AT8" s="280">
        <f>(IF(ISERROR(VLOOKUP(AO8,'Calcification Rates'!$A$11:$N$98,9,0)),0,VLOOKUP(AO8,'Calcification Rates'!$A$11:$N$98,9,0)))*AQ8+(IF(ISERROR(VLOOKUP(AO8,'Calcification Rates'!$A$11:$N$98,12,0)),0,VLOOKUP(AO8,'Calcification Rates'!$A$11:$N$98,12,0)))</f>
        <v>0</v>
      </c>
      <c r="AU8" s="280">
        <f>(IF(ISERROR(VLOOKUP(AO8,'Calcification Rates'!$A$11:$N$98,10,0)),0,VLOOKUP(AO8,'Calcification Rates'!$A$11:$N$98,10,0)))*AQ8+(IF(ISERROR(VLOOKUP(AO8,'Calcification Rates'!$A$11:$N$98,13,0)),0,VLOOKUP(AO8,'Calcification Rates'!$A$11:$N$98,13,0)))</f>
        <v>0</v>
      </c>
      <c r="AV8" s="281">
        <f>(IF(ISERROR(VLOOKUP(AO8,'Calcification Rates'!$A$11:$N$98,11,0)),0,VLOOKUP(AO8,'Calcification Rates'!$A$11:$N$98,11,0)))*AQ8+(IF(ISERROR(VLOOKUP(AO8,'Calcification Rates'!$A$11:$N$98,14,0)),0,VLOOKUP(AO8,'Calcification Rates'!$A$11:$N$98,14,0)))</f>
        <v>0</v>
      </c>
      <c r="AW8" s="276"/>
      <c r="AX8" s="43"/>
      <c r="AY8" s="271"/>
      <c r="AZ8" s="272" t="str">
        <f>IF(ISERROR(VLOOKUP(AW8,'Calcification Rates'!$A$10:$C$98,2,FALSE))," ",VLOOKUP(AW8,'Calcification Rates'!$A$10:$C$98,2,FALSE))</f>
        <v xml:space="preserve"> </v>
      </c>
      <c r="BA8" s="272" t="str">
        <f>IF(ISERROR(VLOOKUP(AW8,'Calcification Rates'!$A$10:$C$98,3,FALSE))," ",VLOOKUP(AW8,'Calcification Rates'!$A$10:$C$98,3,FALSE))</f>
        <v xml:space="preserve"> </v>
      </c>
      <c r="BB8" s="280">
        <f>(IF(ISERROR(VLOOKUP(AW8,'Calcification Rates'!$A$11:$N$98,9,0)),0,VLOOKUP(AW8,'Calcification Rates'!$A$11:$N$98,9,0)))*AY8+(IF(ISERROR(VLOOKUP(AW8,'Calcification Rates'!$A$11:$N$98,12,0)),0,VLOOKUP(AW8,'Calcification Rates'!$A$11:$N$98,12,0)))</f>
        <v>0</v>
      </c>
      <c r="BC8" s="280">
        <f>(IF(ISERROR(VLOOKUP(AW8,'Calcification Rates'!$A$11:$N$98,10,0)),0,VLOOKUP(AW8,'Calcification Rates'!$A$11:$N$98,10,0)))*AY8+(IF(ISERROR(VLOOKUP(AW8,'Calcification Rates'!$A$11:$N$98,13,0)),0,VLOOKUP(AW8,'Calcification Rates'!$A$11:$N$98,13,0)))</f>
        <v>0</v>
      </c>
      <c r="BD8" s="281">
        <f>(IF(ISERROR(VLOOKUP(AW8,'Calcification Rates'!$A$11:$N$98,11,0)),0,VLOOKUP(AW8,'Calcification Rates'!$A$11:$N$98,11,0)))*AY8+(IF(ISERROR(VLOOKUP(AW8,'Calcification Rates'!$A$11:$N$98,14,0)),0,VLOOKUP(AW8,'Calcification Rates'!$A$11:$N$98,14,0)))</f>
        <v>0</v>
      </c>
      <c r="BE8" s="276"/>
      <c r="BF8" s="43"/>
      <c r="BG8" s="270"/>
      <c r="BH8" s="272" t="str">
        <f>IF(ISERROR(VLOOKUP(BE8,'Calcification Rates'!$A$10:$C$98,2,FALSE))," ",VLOOKUP(BE8,'Calcification Rates'!$A$10:$C$98,2,FALSE))</f>
        <v xml:space="preserve"> </v>
      </c>
      <c r="BI8" s="272" t="str">
        <f>IF(ISERROR(VLOOKUP(BE8,'Calcification Rates'!$A$10:$C$98,3,FALSE))," ",VLOOKUP(BE8,'Calcification Rates'!$A$10:$C$98,3,FALSE))</f>
        <v xml:space="preserve"> </v>
      </c>
      <c r="BJ8" s="280">
        <f>(IF(ISERROR(VLOOKUP(BE8,'Calcification Rates'!$A$11:$N$98,9,0)),0,VLOOKUP(BE8,'Calcification Rates'!$A$11:$N$98,9,0)))*BG8+(IF(ISERROR(VLOOKUP(BE8,'Calcification Rates'!$A$11:$N$98,12,0)),0,VLOOKUP(BE8,'Calcification Rates'!$A$11:$N$98,12,0)))</f>
        <v>0</v>
      </c>
      <c r="BK8" s="280">
        <f>(IF(ISERROR(VLOOKUP(BE8,'Calcification Rates'!$A$11:$N$98,10,0)),0,VLOOKUP(BE8,'Calcification Rates'!$A$11:$N$98,10,0)))*BG8+(IF(ISERROR(VLOOKUP(BE8,'Calcification Rates'!$A$11:$N$98,13,0)),0,VLOOKUP(BE8,'Calcification Rates'!$A$11:$N$98,13,0)))</f>
        <v>0</v>
      </c>
      <c r="BL8" s="281">
        <f>(IF(ISERROR(VLOOKUP(BE8,'Calcification Rates'!$A$11:$N$98,11,0)),0,VLOOKUP(BE8,'Calcification Rates'!$A$11:$N$98,11,0)))*BG8+(IF(ISERROR(VLOOKUP(BE8,'Calcification Rates'!$A$11:$N$98,14,0)),0,VLOOKUP(BE8,'Calcification Rates'!$A$11:$N$98,14,0)))</f>
        <v>0</v>
      </c>
    </row>
    <row r="9" spans="1:64" ht="20.100000000000001" customHeight="1" x14ac:dyDescent="0.3">
      <c r="A9" s="270"/>
      <c r="B9" s="43"/>
      <c r="C9" s="271"/>
      <c r="D9" s="272" t="str">
        <f>IF(ISERROR(VLOOKUP(A9,'Calcification Rates'!$A$10:$C$98,2,FALSE))," ",VLOOKUP(A9,'Calcification Rates'!$A$10:$C$98,2,FALSE))</f>
        <v xml:space="preserve"> </v>
      </c>
      <c r="E9" s="272" t="str">
        <f>IF(ISERROR(VLOOKUP(A9,'Calcification Rates'!$A$10:$C$98,3,FALSE))," ",VLOOKUP(A9,'Calcification Rates'!$A$10:$C$98,3,FALSE))</f>
        <v xml:space="preserve"> </v>
      </c>
      <c r="F9" s="273">
        <f>(IF(ISERROR(VLOOKUP(A9,'Calcification Rates'!$A$11:$N$98,9,0)),0,VLOOKUP(A9,'Calcification Rates'!$A$11:$N$98,9,0)))*C9+(IF(ISERROR(VLOOKUP(A9,'Calcification Rates'!$A$11:$N$98,12,0)),0,VLOOKUP(A9,'Calcification Rates'!$A$11:$N$98,12,0)))</f>
        <v>0</v>
      </c>
      <c r="G9" s="274">
        <f>(IF(ISERROR(VLOOKUP(A9,'Calcification Rates'!$A$11:$N$98,10,0)),0,VLOOKUP(A9,'Calcification Rates'!$A$11:$N$98,10,0)))*C9+(IF(ISERROR(VLOOKUP(A9,'Calcification Rates'!$A$11:$N$98,13,0)),0,VLOOKUP(A9,'Calcification Rates'!$A$11:$N$98,13,0)))</f>
        <v>0</v>
      </c>
      <c r="H9" s="275">
        <f>(IF(ISERROR(VLOOKUP(A9,'Calcification Rates'!$A$11:$N$98,11,0)),0,VLOOKUP(A9,'Calcification Rates'!$A$11:$N$98,11,0)))*C9+(IF(ISERROR(VLOOKUP(A9,'Calcification Rates'!$A$11:$N$98,14,0)),0,VLOOKUP(A9,'Calcification Rates'!$A$11:$N$98,14,0)))</f>
        <v>0</v>
      </c>
      <c r="I9" s="276"/>
      <c r="J9" s="43"/>
      <c r="K9" s="271"/>
      <c r="L9" s="272" t="str">
        <f>IF(ISERROR(VLOOKUP(I9,'Calcification Rates'!$A$10:$C$98,2,FALSE))," ",VLOOKUP(I9,'Calcification Rates'!$A$10:$C$98,2,FALSE))</f>
        <v xml:space="preserve"> </v>
      </c>
      <c r="M9" s="272" t="str">
        <f>IF(ISERROR(VLOOKUP(I9,'Calcification Rates'!$A$10:$C$98,3,FALSE))," ",VLOOKUP(I9,'Calcification Rates'!$A$10:$C$98,3,FALSE))</f>
        <v xml:space="preserve"> </v>
      </c>
      <c r="N9" s="273">
        <f>(IF(ISERROR(VLOOKUP(I9,'Calcification Rates'!$A$11:$N$98,9,0)),0,VLOOKUP(I9,'Calcification Rates'!$A$11:$N$98,9,0)))*K9+(IF(ISERROR(VLOOKUP(I9,'Calcification Rates'!$A$11:$N$98,12,0)),0,VLOOKUP(I9,'Calcification Rates'!$A$11:$N$98,12,0)))</f>
        <v>0</v>
      </c>
      <c r="O9" s="273">
        <f>(IF(ISERROR(VLOOKUP(I9,'Calcification Rates'!$A$11:$N$98,10,0)),0,VLOOKUP(I9,'Calcification Rates'!$A$11:$N$98,10,0)))*K9+(IF(ISERROR(VLOOKUP(I9,'Calcification Rates'!$A$11:$N$98,13,0)),0,VLOOKUP(I9,'Calcification Rates'!$A$11:$N$98,13,0)))</f>
        <v>0</v>
      </c>
      <c r="P9" s="277">
        <f>(IF(ISERROR(VLOOKUP(I9,'Calcification Rates'!$A$11:$N$98,11,0)),0,VLOOKUP(I9,'Calcification Rates'!$A$11:$N$98,11,0)))*K9+(IF(ISERROR(VLOOKUP(I9,'Calcification Rates'!$A$11:$N$98,14,0)),0,VLOOKUP(I9,'Calcification Rates'!$A$11:$N$98,14,0)))</f>
        <v>0</v>
      </c>
      <c r="Q9" s="276"/>
      <c r="R9" s="278"/>
      <c r="S9" s="279"/>
      <c r="T9" s="272" t="str">
        <f>IF(ISERROR(VLOOKUP(Q9,'Calcification Rates'!$A$10:$C$98,2,FALSE))," ",VLOOKUP(Q9,'Calcification Rates'!$A$10:$C$98,2,FALSE))</f>
        <v xml:space="preserve"> </v>
      </c>
      <c r="U9" s="272" t="str">
        <f>IF(ISERROR(VLOOKUP(Q9,'Calcification Rates'!$A$10:$C$98,3,FALSE))," ",VLOOKUP(Q9,'Calcification Rates'!$A$10:$C$98,3,FALSE))</f>
        <v xml:space="preserve"> </v>
      </c>
      <c r="V9" s="273">
        <f>(IF(ISERROR(VLOOKUP(Q9,'Calcification Rates'!$A$11:$N$98,9,0)),0,VLOOKUP(Q9,'Calcification Rates'!$A$11:$N$98,9,0)))*S9+(IF(ISERROR(VLOOKUP(Q9,'Calcification Rates'!$A$11:$N$98,12,0)),0,VLOOKUP(Q9,'Calcification Rates'!$A$11:$N$98,12,0)))</f>
        <v>0</v>
      </c>
      <c r="W9" s="273">
        <f>(IF(ISERROR(VLOOKUP(Q9,'Calcification Rates'!$A$11:$N$98,10,0)),0,VLOOKUP(Q9,'Calcification Rates'!$A$11:$N$98,10,0)))*S9+(IF(ISERROR(VLOOKUP(Q9,'Calcification Rates'!$A$11:$N$98,13,0)),0,VLOOKUP(Q9,'Calcification Rates'!$A$11:$N$98,13,0)))</f>
        <v>0</v>
      </c>
      <c r="X9" s="277">
        <f>(IF(ISERROR(VLOOKUP(Q9,'Calcification Rates'!$A$11:$N$98,11,0)),0,VLOOKUP(Q9,'Calcification Rates'!$A$11:$N$98,11,0)))*S9+(IF(ISERROR(VLOOKUP(Q9,'Calcification Rates'!$A$11:$N$98,14,0)),0,VLOOKUP(Q9,'Calcification Rates'!$A$11:$N$98,14,0)))</f>
        <v>0</v>
      </c>
      <c r="Y9" s="276"/>
      <c r="Z9" s="43"/>
      <c r="AA9" s="271"/>
      <c r="AB9" s="272" t="str">
        <f>IF(ISERROR(VLOOKUP(Y9,'Calcification Rates'!$A$10:$C$98,2,FALSE))," ",VLOOKUP(Y9,'Calcification Rates'!$A$10:$C$98,2,FALSE))</f>
        <v xml:space="preserve"> </v>
      </c>
      <c r="AC9" s="272" t="str">
        <f>IF(ISERROR(VLOOKUP(Y9,'Calcification Rates'!$A$10:$C$98,3,FALSE))," ",VLOOKUP(Y9,'Calcification Rates'!$A$10:$C$98,3,FALSE))</f>
        <v xml:space="preserve"> </v>
      </c>
      <c r="AD9" s="273">
        <f>(IF(ISERROR(VLOOKUP(Y9,'Calcification Rates'!$A$11:$N$98,9,0)),0,VLOOKUP(Y9,'Calcification Rates'!$A$11:$N$98,9,0)))*AA9+(IF(ISERROR(VLOOKUP(Y9,'Calcification Rates'!$A$11:$N$98,12,0)),0,VLOOKUP(Y9,'Calcification Rates'!$A$11:$N$98,12,0)))</f>
        <v>0</v>
      </c>
      <c r="AE9" s="273">
        <f>(IF(ISERROR(VLOOKUP(Y9,'Calcification Rates'!$A$11:$N$98,10,0)),0,VLOOKUP(Y9,'Calcification Rates'!$A$11:$N$98,10,0)))*AA9+(IF(ISERROR(VLOOKUP(Y9,'Calcification Rates'!$A$11:$N$98,13,0)),0,VLOOKUP(Y9,'Calcification Rates'!$A$11:$N$98,13,0)))</f>
        <v>0</v>
      </c>
      <c r="AF9" s="277">
        <f>(IF(ISERROR(VLOOKUP(Y9,'Calcification Rates'!$A$11:$N$98,11,0)),0,VLOOKUP(Y9,'Calcification Rates'!$A$11:$N$98,11,0)))*AA9+(IF(ISERROR(VLOOKUP(Y9,'Calcification Rates'!$A$11:$N$98,14,0)),0,VLOOKUP(Y9,'Calcification Rates'!$A$11:$N$98,14,0)))</f>
        <v>0</v>
      </c>
      <c r="AG9" s="276"/>
      <c r="AH9" s="43"/>
      <c r="AI9" s="271"/>
      <c r="AJ9" s="272" t="str">
        <f>IF(ISERROR(VLOOKUP(AG9,'Calcification Rates'!$A$10:$C$98,2,FALSE))," ",VLOOKUP(AG9,'Calcification Rates'!$A$10:$C$98,2,FALSE))</f>
        <v xml:space="preserve"> </v>
      </c>
      <c r="AK9" s="272" t="str">
        <f>IF(ISERROR(VLOOKUP(AG9,'Calcification Rates'!$A$10:$C$98,3,FALSE))," ",VLOOKUP(AG9,'Calcification Rates'!$A$10:$C$98,3,FALSE))</f>
        <v xml:space="preserve"> </v>
      </c>
      <c r="AL9" s="273">
        <f>(IF(ISERROR(VLOOKUP(AG9,'Calcification Rates'!$A$11:$N$98,9,0)),0,VLOOKUP(AG9,'Calcification Rates'!$A$11:$N$98,9,0)))*AI9+(IF(ISERROR(VLOOKUP(AG9,'Calcification Rates'!$A$11:$N$98,12,0)),0,VLOOKUP(AG9,'Calcification Rates'!$A$11:$N$98,12,0)))</f>
        <v>0</v>
      </c>
      <c r="AM9" s="273">
        <f>(IF(ISERROR(VLOOKUP(AG9,'Calcification Rates'!$A$11:$N$98,10,0)),0,VLOOKUP(AG9,'Calcification Rates'!$A$11:$N$98,10,0)))*AI9+(IF(ISERROR(VLOOKUP(AG9,'Calcification Rates'!$A$11:$N$98,13,0)),0,VLOOKUP(AG9,'Calcification Rates'!$A$11:$N$98,13,0)))</f>
        <v>0</v>
      </c>
      <c r="AN9" s="277">
        <f>(IF(ISERROR(VLOOKUP(AG9,'Calcification Rates'!$A$11:$N$98,11,0)),0,VLOOKUP(AG9,'Calcification Rates'!$A$11:$N$98,11,0)))*AI9+(IF(ISERROR(VLOOKUP(AG9,'Calcification Rates'!$A$11:$N$98,14,0)),0,VLOOKUP(AG9,'Calcification Rates'!$A$11:$N$98,14,0)))</f>
        <v>0</v>
      </c>
      <c r="AO9" s="276"/>
      <c r="AP9" s="43"/>
      <c r="AQ9" s="271"/>
      <c r="AR9" s="272" t="str">
        <f>IF(ISERROR(VLOOKUP(AO9,'Calcification Rates'!$A$10:$C$98,2,FALSE))," ",VLOOKUP(AO9,'Calcification Rates'!$A$10:$C$98,2,FALSE))</f>
        <v xml:space="preserve"> </v>
      </c>
      <c r="AS9" s="272" t="str">
        <f>IF(ISERROR(VLOOKUP(AO9,'Calcification Rates'!$A$10:$C$98,3,FALSE))," ",VLOOKUP(AO9,'Calcification Rates'!$A$10:$C$98,3,FALSE))</f>
        <v xml:space="preserve"> </v>
      </c>
      <c r="AT9" s="280">
        <f>(IF(ISERROR(VLOOKUP(AO9,'Calcification Rates'!$A$11:$N$98,9,0)),0,VLOOKUP(AO9,'Calcification Rates'!$A$11:$N$98,9,0)))*AQ9+(IF(ISERROR(VLOOKUP(AO9,'Calcification Rates'!$A$11:$N$98,12,0)),0,VLOOKUP(AO9,'Calcification Rates'!$A$11:$N$98,12,0)))</f>
        <v>0</v>
      </c>
      <c r="AU9" s="280">
        <f>(IF(ISERROR(VLOOKUP(AO9,'Calcification Rates'!$A$11:$N$98,10,0)),0,VLOOKUP(AO9,'Calcification Rates'!$A$11:$N$98,10,0)))*AQ9+(IF(ISERROR(VLOOKUP(AO9,'Calcification Rates'!$A$11:$N$98,13,0)),0,VLOOKUP(AO9,'Calcification Rates'!$A$11:$N$98,13,0)))</f>
        <v>0</v>
      </c>
      <c r="AV9" s="281">
        <f>(IF(ISERROR(VLOOKUP(AO9,'Calcification Rates'!$A$11:$N$98,11,0)),0,VLOOKUP(AO9,'Calcification Rates'!$A$11:$N$98,11,0)))*AQ9+(IF(ISERROR(VLOOKUP(AO9,'Calcification Rates'!$A$11:$N$98,14,0)),0,VLOOKUP(AO9,'Calcification Rates'!$A$11:$N$98,14,0)))</f>
        <v>0</v>
      </c>
      <c r="AW9" s="276"/>
      <c r="AX9" s="43"/>
      <c r="AY9" s="271"/>
      <c r="AZ9" s="272" t="str">
        <f>IF(ISERROR(VLOOKUP(AW9,'Calcification Rates'!$A$10:$C$98,2,FALSE))," ",VLOOKUP(AW9,'Calcification Rates'!$A$10:$C$98,2,FALSE))</f>
        <v xml:space="preserve"> </v>
      </c>
      <c r="BA9" s="272" t="str">
        <f>IF(ISERROR(VLOOKUP(AW9,'Calcification Rates'!$A$10:$C$98,3,FALSE))," ",VLOOKUP(AW9,'Calcification Rates'!$A$10:$C$98,3,FALSE))</f>
        <v xml:space="preserve"> </v>
      </c>
      <c r="BB9" s="280">
        <f>(IF(ISERROR(VLOOKUP(AW9,'Calcification Rates'!$A$11:$N$98,9,0)),0,VLOOKUP(AW9,'Calcification Rates'!$A$11:$N$98,9,0)))*AY9+(IF(ISERROR(VLOOKUP(AW9,'Calcification Rates'!$A$11:$N$98,12,0)),0,VLOOKUP(AW9,'Calcification Rates'!$A$11:$N$98,12,0)))</f>
        <v>0</v>
      </c>
      <c r="BC9" s="280">
        <f>(IF(ISERROR(VLOOKUP(AW9,'Calcification Rates'!$A$11:$N$98,10,0)),0,VLOOKUP(AW9,'Calcification Rates'!$A$11:$N$98,10,0)))*AY9+(IF(ISERROR(VLOOKUP(AW9,'Calcification Rates'!$A$11:$N$98,13,0)),0,VLOOKUP(AW9,'Calcification Rates'!$A$11:$N$98,13,0)))</f>
        <v>0</v>
      </c>
      <c r="BD9" s="281">
        <f>(IF(ISERROR(VLOOKUP(AW9,'Calcification Rates'!$A$11:$N$98,11,0)),0,VLOOKUP(AW9,'Calcification Rates'!$A$11:$N$98,11,0)))*AY9+(IF(ISERROR(VLOOKUP(AW9,'Calcification Rates'!$A$11:$N$98,14,0)),0,VLOOKUP(AW9,'Calcification Rates'!$A$11:$N$98,14,0)))</f>
        <v>0</v>
      </c>
      <c r="BE9" s="276"/>
      <c r="BF9" s="43"/>
      <c r="BG9" s="270"/>
      <c r="BH9" s="272" t="str">
        <f>IF(ISERROR(VLOOKUP(BE9,'Calcification Rates'!$A$10:$C$98,2,FALSE))," ",VLOOKUP(BE9,'Calcification Rates'!$A$10:$C$98,2,FALSE))</f>
        <v xml:space="preserve"> </v>
      </c>
      <c r="BI9" s="272" t="str">
        <f>IF(ISERROR(VLOOKUP(BE9,'Calcification Rates'!$A$10:$C$98,3,FALSE))," ",VLOOKUP(BE9,'Calcification Rates'!$A$10:$C$98,3,FALSE))</f>
        <v xml:space="preserve"> </v>
      </c>
      <c r="BJ9" s="280">
        <f>(IF(ISERROR(VLOOKUP(BE9,'Calcification Rates'!$A$11:$N$98,9,0)),0,VLOOKUP(BE9,'Calcification Rates'!$A$11:$N$98,9,0)))*BG9+(IF(ISERROR(VLOOKUP(BE9,'Calcification Rates'!$A$11:$N$98,12,0)),0,VLOOKUP(BE9,'Calcification Rates'!$A$11:$N$98,12,0)))</f>
        <v>0</v>
      </c>
      <c r="BK9" s="280">
        <f>(IF(ISERROR(VLOOKUP(BE9,'Calcification Rates'!$A$11:$N$98,10,0)),0,VLOOKUP(BE9,'Calcification Rates'!$A$11:$N$98,10,0)))*BG9+(IF(ISERROR(VLOOKUP(BE9,'Calcification Rates'!$A$11:$N$98,13,0)),0,VLOOKUP(BE9,'Calcification Rates'!$A$11:$N$98,13,0)))</f>
        <v>0</v>
      </c>
      <c r="BL9" s="281">
        <f>(IF(ISERROR(VLOOKUP(BE9,'Calcification Rates'!$A$11:$N$98,11,0)),0,VLOOKUP(BE9,'Calcification Rates'!$A$11:$N$98,11,0)))*BG9+(IF(ISERROR(VLOOKUP(BE9,'Calcification Rates'!$A$11:$N$98,14,0)),0,VLOOKUP(BE9,'Calcification Rates'!$A$11:$N$98,14,0)))</f>
        <v>0</v>
      </c>
    </row>
    <row r="10" spans="1:64" ht="20.100000000000001" customHeight="1" x14ac:dyDescent="0.3">
      <c r="A10" s="270"/>
      <c r="B10" s="43"/>
      <c r="C10" s="271"/>
      <c r="D10" s="272" t="str">
        <f>IF(ISERROR(VLOOKUP(A10,'Calcification Rates'!$A$10:$C$98,2,FALSE))," ",VLOOKUP(A10,'Calcification Rates'!$A$10:$C$98,2,FALSE))</f>
        <v xml:space="preserve"> </v>
      </c>
      <c r="E10" s="272" t="str">
        <f>IF(ISERROR(VLOOKUP(A10,'Calcification Rates'!$A$10:$C$98,3,FALSE))," ",VLOOKUP(A10,'Calcification Rates'!$A$10:$C$98,3,FALSE))</f>
        <v xml:space="preserve"> </v>
      </c>
      <c r="F10" s="273">
        <f>(IF(ISERROR(VLOOKUP(A10,'Calcification Rates'!$A$11:$N$98,9,0)),0,VLOOKUP(A10,'Calcification Rates'!$A$11:$N$98,9,0)))*C10+(IF(ISERROR(VLOOKUP(A10,'Calcification Rates'!$A$11:$N$98,12,0)),0,VLOOKUP(A10,'Calcification Rates'!$A$11:$N$98,12,0)))</f>
        <v>0</v>
      </c>
      <c r="G10" s="274">
        <f>(IF(ISERROR(VLOOKUP(A10,'Calcification Rates'!$A$11:$N$98,10,0)),0,VLOOKUP(A10,'Calcification Rates'!$A$11:$N$98,10,0)))*C10+(IF(ISERROR(VLOOKUP(A10,'Calcification Rates'!$A$11:$N$98,13,0)),0,VLOOKUP(A10,'Calcification Rates'!$A$11:$N$98,13,0)))</f>
        <v>0</v>
      </c>
      <c r="H10" s="275">
        <f>(IF(ISERROR(VLOOKUP(A10,'Calcification Rates'!$A$11:$N$98,11,0)),0,VLOOKUP(A10,'Calcification Rates'!$A$11:$N$98,11,0)))*C10+(IF(ISERROR(VLOOKUP(A10,'Calcification Rates'!$A$11:$N$98,14,0)),0,VLOOKUP(A10,'Calcification Rates'!$A$11:$N$98,14,0)))</f>
        <v>0</v>
      </c>
      <c r="I10" s="276"/>
      <c r="J10" s="43"/>
      <c r="K10" s="271"/>
      <c r="L10" s="272" t="str">
        <f>IF(ISERROR(VLOOKUP(I10,'Calcification Rates'!$A$10:$C$98,2,FALSE))," ",VLOOKUP(I10,'Calcification Rates'!$A$10:$C$98,2,FALSE))</f>
        <v xml:space="preserve"> </v>
      </c>
      <c r="M10" s="272" t="str">
        <f>IF(ISERROR(VLOOKUP(I10,'Calcification Rates'!$A$10:$C$98,3,FALSE))," ",VLOOKUP(I10,'Calcification Rates'!$A$10:$C$98,3,FALSE))</f>
        <v xml:space="preserve"> </v>
      </c>
      <c r="N10" s="273">
        <f>(IF(ISERROR(VLOOKUP(I10,'Calcification Rates'!$A$11:$N$98,9,0)),0,VLOOKUP(I10,'Calcification Rates'!$A$11:$N$98,9,0)))*K10+(IF(ISERROR(VLOOKUP(I10,'Calcification Rates'!$A$11:$N$98,12,0)),0,VLOOKUP(I10,'Calcification Rates'!$A$11:$N$98,12,0)))</f>
        <v>0</v>
      </c>
      <c r="O10" s="273">
        <f>(IF(ISERROR(VLOOKUP(I10,'Calcification Rates'!$A$11:$N$98,10,0)),0,VLOOKUP(I10,'Calcification Rates'!$A$11:$N$98,10,0)))*K10+(IF(ISERROR(VLOOKUP(I10,'Calcification Rates'!$A$11:$N$98,13,0)),0,VLOOKUP(I10,'Calcification Rates'!$A$11:$N$98,13,0)))</f>
        <v>0</v>
      </c>
      <c r="P10" s="277">
        <f>(IF(ISERROR(VLOOKUP(I10,'Calcification Rates'!$A$11:$N$98,11,0)),0,VLOOKUP(I10,'Calcification Rates'!$A$11:$N$98,11,0)))*K10+(IF(ISERROR(VLOOKUP(I10,'Calcification Rates'!$A$11:$N$98,14,0)),0,VLOOKUP(I10,'Calcification Rates'!$A$11:$N$98,14,0)))</f>
        <v>0</v>
      </c>
      <c r="Q10" s="276"/>
      <c r="R10" s="278"/>
      <c r="S10" s="279"/>
      <c r="T10" s="272" t="str">
        <f>IF(ISERROR(VLOOKUP(Q10,'Calcification Rates'!$A$10:$C$98,2,FALSE))," ",VLOOKUP(Q10,'Calcification Rates'!$A$10:$C$98,2,FALSE))</f>
        <v xml:space="preserve"> </v>
      </c>
      <c r="U10" s="272" t="str">
        <f>IF(ISERROR(VLOOKUP(Q10,'Calcification Rates'!$A$10:$C$98,3,FALSE))," ",VLOOKUP(Q10,'Calcification Rates'!$A$10:$C$98,3,FALSE))</f>
        <v xml:space="preserve"> </v>
      </c>
      <c r="V10" s="273">
        <f>(IF(ISERROR(VLOOKUP(Q10,'Calcification Rates'!$A$11:$N$98,9,0)),0,VLOOKUP(Q10,'Calcification Rates'!$A$11:$N$98,9,0)))*S10+(IF(ISERROR(VLOOKUP(Q10,'Calcification Rates'!$A$11:$N$98,12,0)),0,VLOOKUP(Q10,'Calcification Rates'!$A$11:$N$98,12,0)))</f>
        <v>0</v>
      </c>
      <c r="W10" s="273">
        <f>(IF(ISERROR(VLOOKUP(Q10,'Calcification Rates'!$A$11:$N$98,10,0)),0,VLOOKUP(Q10,'Calcification Rates'!$A$11:$N$98,10,0)))*S10+(IF(ISERROR(VLOOKUP(Q10,'Calcification Rates'!$A$11:$N$98,13,0)),0,VLOOKUP(Q10,'Calcification Rates'!$A$11:$N$98,13,0)))</f>
        <v>0</v>
      </c>
      <c r="X10" s="277">
        <f>(IF(ISERROR(VLOOKUP(Q10,'Calcification Rates'!$A$11:$N$98,11,0)),0,VLOOKUP(Q10,'Calcification Rates'!$A$11:$N$98,11,0)))*S10+(IF(ISERROR(VLOOKUP(Q10,'Calcification Rates'!$A$11:$N$98,14,0)),0,VLOOKUP(Q10,'Calcification Rates'!$A$11:$N$98,14,0)))</f>
        <v>0</v>
      </c>
      <c r="Y10" s="276"/>
      <c r="Z10" s="43"/>
      <c r="AA10" s="271"/>
      <c r="AB10" s="272" t="str">
        <f>IF(ISERROR(VLOOKUP(Y10,'Calcification Rates'!$A$10:$C$98,2,FALSE))," ",VLOOKUP(Y10,'Calcification Rates'!$A$10:$C$98,2,FALSE))</f>
        <v xml:space="preserve"> </v>
      </c>
      <c r="AC10" s="272" t="str">
        <f>IF(ISERROR(VLOOKUP(Y10,'Calcification Rates'!$A$10:$C$98,3,FALSE))," ",VLOOKUP(Y10,'Calcification Rates'!$A$10:$C$98,3,FALSE))</f>
        <v xml:space="preserve"> </v>
      </c>
      <c r="AD10" s="273">
        <f>(IF(ISERROR(VLOOKUP(Y10,'Calcification Rates'!$A$11:$N$98,9,0)),0,VLOOKUP(Y10,'Calcification Rates'!$A$11:$N$98,9,0)))*AA10+(IF(ISERROR(VLOOKUP(Y10,'Calcification Rates'!$A$11:$N$98,12,0)),0,VLOOKUP(Y10,'Calcification Rates'!$A$11:$N$98,12,0)))</f>
        <v>0</v>
      </c>
      <c r="AE10" s="273">
        <f>(IF(ISERROR(VLOOKUP(Y10,'Calcification Rates'!$A$11:$N$98,10,0)),0,VLOOKUP(Y10,'Calcification Rates'!$A$11:$N$98,10,0)))*AA10+(IF(ISERROR(VLOOKUP(Y10,'Calcification Rates'!$A$11:$N$98,13,0)),0,VLOOKUP(Y10,'Calcification Rates'!$A$11:$N$98,13,0)))</f>
        <v>0</v>
      </c>
      <c r="AF10" s="277">
        <f>(IF(ISERROR(VLOOKUP(Y10,'Calcification Rates'!$A$11:$N$98,11,0)),0,VLOOKUP(Y10,'Calcification Rates'!$A$11:$N$98,11,0)))*AA10+(IF(ISERROR(VLOOKUP(Y10,'Calcification Rates'!$A$11:$N$98,14,0)),0,VLOOKUP(Y10,'Calcification Rates'!$A$11:$N$98,14,0)))</f>
        <v>0</v>
      </c>
      <c r="AG10" s="276"/>
      <c r="AH10" s="43"/>
      <c r="AI10" s="271"/>
      <c r="AJ10" s="272" t="str">
        <f>IF(ISERROR(VLOOKUP(AG10,'Calcification Rates'!$A$10:$C$98,2,FALSE))," ",VLOOKUP(AG10,'Calcification Rates'!$A$10:$C$98,2,FALSE))</f>
        <v xml:space="preserve"> </v>
      </c>
      <c r="AK10" s="272" t="str">
        <f>IF(ISERROR(VLOOKUP(AG10,'Calcification Rates'!$A$10:$C$98,3,FALSE))," ",VLOOKUP(AG10,'Calcification Rates'!$A$10:$C$98,3,FALSE))</f>
        <v xml:space="preserve"> </v>
      </c>
      <c r="AL10" s="273">
        <f>(IF(ISERROR(VLOOKUP(AG10,'Calcification Rates'!$A$11:$N$98,9,0)),0,VLOOKUP(AG10,'Calcification Rates'!$A$11:$N$98,9,0)))*AI10+(IF(ISERROR(VLOOKUP(AG10,'Calcification Rates'!$A$11:$N$98,12,0)),0,VLOOKUP(AG10,'Calcification Rates'!$A$11:$N$98,12,0)))</f>
        <v>0</v>
      </c>
      <c r="AM10" s="273">
        <f>(IF(ISERROR(VLOOKUP(AG10,'Calcification Rates'!$A$11:$N$98,10,0)),0,VLOOKUP(AG10,'Calcification Rates'!$A$11:$N$98,10,0)))*AI10+(IF(ISERROR(VLOOKUP(AG10,'Calcification Rates'!$A$11:$N$98,13,0)),0,VLOOKUP(AG10,'Calcification Rates'!$A$11:$N$98,13,0)))</f>
        <v>0</v>
      </c>
      <c r="AN10" s="277">
        <f>(IF(ISERROR(VLOOKUP(AG10,'Calcification Rates'!$A$11:$N$98,11,0)),0,VLOOKUP(AG10,'Calcification Rates'!$A$11:$N$98,11,0)))*AI10+(IF(ISERROR(VLOOKUP(AG10,'Calcification Rates'!$A$11:$N$98,14,0)),0,VLOOKUP(AG10,'Calcification Rates'!$A$11:$N$98,14,0)))</f>
        <v>0</v>
      </c>
      <c r="AO10" s="276"/>
      <c r="AP10" s="43"/>
      <c r="AQ10" s="271"/>
      <c r="AR10" s="272" t="str">
        <f>IF(ISERROR(VLOOKUP(AO10,'Calcification Rates'!$A$10:$C$98,2,FALSE))," ",VLOOKUP(AO10,'Calcification Rates'!$A$10:$C$98,2,FALSE))</f>
        <v xml:space="preserve"> </v>
      </c>
      <c r="AS10" s="272" t="str">
        <f>IF(ISERROR(VLOOKUP(AO10,'Calcification Rates'!$A$10:$C$98,3,FALSE))," ",VLOOKUP(AO10,'Calcification Rates'!$A$10:$C$98,3,FALSE))</f>
        <v xml:space="preserve"> </v>
      </c>
      <c r="AT10" s="280">
        <f>(IF(ISERROR(VLOOKUP(AO10,'Calcification Rates'!$A$11:$N$98,9,0)),0,VLOOKUP(AO10,'Calcification Rates'!$A$11:$N$98,9,0)))*AQ10+(IF(ISERROR(VLOOKUP(AO10,'Calcification Rates'!$A$11:$N$98,12,0)),0,VLOOKUP(AO10,'Calcification Rates'!$A$11:$N$98,12,0)))</f>
        <v>0</v>
      </c>
      <c r="AU10" s="280">
        <f>(IF(ISERROR(VLOOKUP(AO10,'Calcification Rates'!$A$11:$N$98,10,0)),0,VLOOKUP(AO10,'Calcification Rates'!$A$11:$N$98,10,0)))*AQ10+(IF(ISERROR(VLOOKUP(AO10,'Calcification Rates'!$A$11:$N$98,13,0)),0,VLOOKUP(AO10,'Calcification Rates'!$A$11:$N$98,13,0)))</f>
        <v>0</v>
      </c>
      <c r="AV10" s="281">
        <f>(IF(ISERROR(VLOOKUP(AO10,'Calcification Rates'!$A$11:$N$98,11,0)),0,VLOOKUP(AO10,'Calcification Rates'!$A$11:$N$98,11,0)))*AQ10+(IF(ISERROR(VLOOKUP(AO10,'Calcification Rates'!$A$11:$N$98,14,0)),0,VLOOKUP(AO10,'Calcification Rates'!$A$11:$N$98,14,0)))</f>
        <v>0</v>
      </c>
      <c r="AW10" s="276"/>
      <c r="AX10" s="43"/>
      <c r="AY10" s="271"/>
      <c r="AZ10" s="272" t="str">
        <f>IF(ISERROR(VLOOKUP(AW10,'Calcification Rates'!$A$10:$C$98,2,FALSE))," ",VLOOKUP(AW10,'Calcification Rates'!$A$10:$C$98,2,FALSE))</f>
        <v xml:space="preserve"> </v>
      </c>
      <c r="BA10" s="272" t="str">
        <f>IF(ISERROR(VLOOKUP(AW10,'Calcification Rates'!$A$10:$C$98,3,FALSE))," ",VLOOKUP(AW10,'Calcification Rates'!$A$10:$C$98,3,FALSE))</f>
        <v xml:space="preserve"> </v>
      </c>
      <c r="BB10" s="280">
        <f>(IF(ISERROR(VLOOKUP(AW10,'Calcification Rates'!$A$11:$N$98,9,0)),0,VLOOKUP(AW10,'Calcification Rates'!$A$11:$N$98,9,0)))*AY10+(IF(ISERROR(VLOOKUP(AW10,'Calcification Rates'!$A$11:$N$98,12,0)),0,VLOOKUP(AW10,'Calcification Rates'!$A$11:$N$98,12,0)))</f>
        <v>0</v>
      </c>
      <c r="BC10" s="280">
        <f>(IF(ISERROR(VLOOKUP(AW10,'Calcification Rates'!$A$11:$N$98,10,0)),0,VLOOKUP(AW10,'Calcification Rates'!$A$11:$N$98,10,0)))*AY10+(IF(ISERROR(VLOOKUP(AW10,'Calcification Rates'!$A$11:$N$98,13,0)),0,VLOOKUP(AW10,'Calcification Rates'!$A$11:$N$98,13,0)))</f>
        <v>0</v>
      </c>
      <c r="BD10" s="281">
        <f>(IF(ISERROR(VLOOKUP(AW10,'Calcification Rates'!$A$11:$N$98,11,0)),0,VLOOKUP(AW10,'Calcification Rates'!$A$11:$N$98,11,0)))*AY10+(IF(ISERROR(VLOOKUP(AW10,'Calcification Rates'!$A$11:$N$98,14,0)),0,VLOOKUP(AW10,'Calcification Rates'!$A$11:$N$98,14,0)))</f>
        <v>0</v>
      </c>
      <c r="BE10" s="276"/>
      <c r="BF10" s="43"/>
      <c r="BG10" s="270"/>
      <c r="BH10" s="272" t="str">
        <f>IF(ISERROR(VLOOKUP(BE10,'Calcification Rates'!$A$10:$C$98,2,FALSE))," ",VLOOKUP(BE10,'Calcification Rates'!$A$10:$C$98,2,FALSE))</f>
        <v xml:space="preserve"> </v>
      </c>
      <c r="BI10" s="272" t="str">
        <f>IF(ISERROR(VLOOKUP(BE10,'Calcification Rates'!$A$10:$C$98,3,FALSE))," ",VLOOKUP(BE10,'Calcification Rates'!$A$10:$C$98,3,FALSE))</f>
        <v xml:space="preserve"> </v>
      </c>
      <c r="BJ10" s="280">
        <f>(IF(ISERROR(VLOOKUP(BE10,'Calcification Rates'!$A$11:$N$98,9,0)),0,VLOOKUP(BE10,'Calcification Rates'!$A$11:$N$98,9,0)))*BG10+(IF(ISERROR(VLOOKUP(BE10,'Calcification Rates'!$A$11:$N$98,12,0)),0,VLOOKUP(BE10,'Calcification Rates'!$A$11:$N$98,12,0)))</f>
        <v>0</v>
      </c>
      <c r="BK10" s="280">
        <f>(IF(ISERROR(VLOOKUP(BE10,'Calcification Rates'!$A$11:$N$98,10,0)),0,VLOOKUP(BE10,'Calcification Rates'!$A$11:$N$98,10,0)))*BG10+(IF(ISERROR(VLOOKUP(BE10,'Calcification Rates'!$A$11:$N$98,13,0)),0,VLOOKUP(BE10,'Calcification Rates'!$A$11:$N$98,13,0)))</f>
        <v>0</v>
      </c>
      <c r="BL10" s="281">
        <f>(IF(ISERROR(VLOOKUP(BE10,'Calcification Rates'!$A$11:$N$98,11,0)),0,VLOOKUP(BE10,'Calcification Rates'!$A$11:$N$98,11,0)))*BG10+(IF(ISERROR(VLOOKUP(BE10,'Calcification Rates'!$A$11:$N$98,14,0)),0,VLOOKUP(BE10,'Calcification Rates'!$A$11:$N$98,14,0)))</f>
        <v>0</v>
      </c>
    </row>
    <row r="11" spans="1:64" ht="20.100000000000001" customHeight="1" x14ac:dyDescent="0.3">
      <c r="A11" s="270"/>
      <c r="B11" s="43"/>
      <c r="C11" s="271"/>
      <c r="D11" s="272" t="str">
        <f>IF(ISERROR(VLOOKUP(A11,'Calcification Rates'!$A$10:$C$98,2,FALSE))," ",VLOOKUP(A11,'Calcification Rates'!$A$10:$C$98,2,FALSE))</f>
        <v xml:space="preserve"> </v>
      </c>
      <c r="E11" s="272" t="str">
        <f>IF(ISERROR(VLOOKUP(A11,'Calcification Rates'!$A$10:$C$98,3,FALSE))," ",VLOOKUP(A11,'Calcification Rates'!$A$10:$C$98,3,FALSE))</f>
        <v xml:space="preserve"> </v>
      </c>
      <c r="F11" s="273">
        <f>(IF(ISERROR(VLOOKUP(A11,'Calcification Rates'!$A$11:$N$98,9,0)),0,VLOOKUP(A11,'Calcification Rates'!$A$11:$N$98,9,0)))*C11+(IF(ISERROR(VLOOKUP(A11,'Calcification Rates'!$A$11:$N$98,12,0)),0,VLOOKUP(A11,'Calcification Rates'!$A$11:$N$98,12,0)))</f>
        <v>0</v>
      </c>
      <c r="G11" s="274">
        <f>(IF(ISERROR(VLOOKUP(A11,'Calcification Rates'!$A$11:$N$98,10,0)),0,VLOOKUP(A11,'Calcification Rates'!$A$11:$N$98,10,0)))*C11+(IF(ISERROR(VLOOKUP(A11,'Calcification Rates'!$A$11:$N$98,13,0)),0,VLOOKUP(A11,'Calcification Rates'!$A$11:$N$98,13,0)))</f>
        <v>0</v>
      </c>
      <c r="H11" s="275">
        <f>(IF(ISERROR(VLOOKUP(A11,'Calcification Rates'!$A$11:$N$98,11,0)),0,VLOOKUP(A11,'Calcification Rates'!$A$11:$N$98,11,0)))*C11+(IF(ISERROR(VLOOKUP(A11,'Calcification Rates'!$A$11:$N$98,14,0)),0,VLOOKUP(A11,'Calcification Rates'!$A$11:$N$98,14,0)))</f>
        <v>0</v>
      </c>
      <c r="I11" s="276"/>
      <c r="J11" s="43"/>
      <c r="K11" s="271"/>
      <c r="L11" s="272" t="str">
        <f>IF(ISERROR(VLOOKUP(I11,'Calcification Rates'!$A$10:$C$98,2,FALSE))," ",VLOOKUP(I11,'Calcification Rates'!$A$10:$C$98,2,FALSE))</f>
        <v xml:space="preserve"> </v>
      </c>
      <c r="M11" s="272" t="str">
        <f>IF(ISERROR(VLOOKUP(I11,'Calcification Rates'!$A$10:$C$98,3,FALSE))," ",VLOOKUP(I11,'Calcification Rates'!$A$10:$C$98,3,FALSE))</f>
        <v xml:space="preserve"> </v>
      </c>
      <c r="N11" s="273">
        <f>(IF(ISERROR(VLOOKUP(I11,'Calcification Rates'!$A$11:$N$98,9,0)),0,VLOOKUP(I11,'Calcification Rates'!$A$11:$N$98,9,0)))*K11+(IF(ISERROR(VLOOKUP(I11,'Calcification Rates'!$A$11:$N$98,12,0)),0,VLOOKUP(I11,'Calcification Rates'!$A$11:$N$98,12,0)))</f>
        <v>0</v>
      </c>
      <c r="O11" s="273">
        <f>(IF(ISERROR(VLOOKUP(I11,'Calcification Rates'!$A$11:$N$98,10,0)),0,VLOOKUP(I11,'Calcification Rates'!$A$11:$N$98,10,0)))*K11+(IF(ISERROR(VLOOKUP(I11,'Calcification Rates'!$A$11:$N$98,13,0)),0,VLOOKUP(I11,'Calcification Rates'!$A$11:$N$98,13,0)))</f>
        <v>0</v>
      </c>
      <c r="P11" s="277">
        <f>(IF(ISERROR(VLOOKUP(I11,'Calcification Rates'!$A$11:$N$98,11,0)),0,VLOOKUP(I11,'Calcification Rates'!$A$11:$N$98,11,0)))*K11+(IF(ISERROR(VLOOKUP(I11,'Calcification Rates'!$A$11:$N$98,14,0)),0,VLOOKUP(I11,'Calcification Rates'!$A$11:$N$98,14,0)))</f>
        <v>0</v>
      </c>
      <c r="Q11" s="276"/>
      <c r="R11" s="278"/>
      <c r="S11" s="279"/>
      <c r="T11" s="272" t="str">
        <f>IF(ISERROR(VLOOKUP(Q11,'Calcification Rates'!$A$10:$C$98,2,FALSE))," ",VLOOKUP(Q11,'Calcification Rates'!$A$10:$C$98,2,FALSE))</f>
        <v xml:space="preserve"> </v>
      </c>
      <c r="U11" s="272" t="str">
        <f>IF(ISERROR(VLOOKUP(Q11,'Calcification Rates'!$A$10:$C$98,3,FALSE))," ",VLOOKUP(Q11,'Calcification Rates'!$A$10:$C$98,3,FALSE))</f>
        <v xml:space="preserve"> </v>
      </c>
      <c r="V11" s="273">
        <f>(IF(ISERROR(VLOOKUP(Q11,'Calcification Rates'!$A$11:$N$98,9,0)),0,VLOOKUP(Q11,'Calcification Rates'!$A$11:$N$98,9,0)))*S11+(IF(ISERROR(VLOOKUP(Q11,'Calcification Rates'!$A$11:$N$98,12,0)),0,VLOOKUP(Q11,'Calcification Rates'!$A$11:$N$98,12,0)))</f>
        <v>0</v>
      </c>
      <c r="W11" s="273">
        <f>(IF(ISERROR(VLOOKUP(Q11,'Calcification Rates'!$A$11:$N$98,10,0)),0,VLOOKUP(Q11,'Calcification Rates'!$A$11:$N$98,10,0)))*S11+(IF(ISERROR(VLOOKUP(Q11,'Calcification Rates'!$A$11:$N$98,13,0)),0,VLOOKUP(Q11,'Calcification Rates'!$A$11:$N$98,13,0)))</f>
        <v>0</v>
      </c>
      <c r="X11" s="277">
        <f>(IF(ISERROR(VLOOKUP(Q11,'Calcification Rates'!$A$11:$N$98,11,0)),0,VLOOKUP(Q11,'Calcification Rates'!$A$11:$N$98,11,0)))*S11+(IF(ISERROR(VLOOKUP(Q11,'Calcification Rates'!$A$11:$N$98,14,0)),0,VLOOKUP(Q11,'Calcification Rates'!$A$11:$N$98,14,0)))</f>
        <v>0</v>
      </c>
      <c r="Y11" s="276"/>
      <c r="Z11" s="43"/>
      <c r="AA11" s="271"/>
      <c r="AB11" s="272" t="str">
        <f>IF(ISERROR(VLOOKUP(Y11,'Calcification Rates'!$A$10:$C$98,2,FALSE))," ",VLOOKUP(Y11,'Calcification Rates'!$A$10:$C$98,2,FALSE))</f>
        <v xml:space="preserve"> </v>
      </c>
      <c r="AC11" s="272" t="str">
        <f>IF(ISERROR(VLOOKUP(Y11,'Calcification Rates'!$A$10:$C$98,3,FALSE))," ",VLOOKUP(Y11,'Calcification Rates'!$A$10:$C$98,3,FALSE))</f>
        <v xml:space="preserve"> </v>
      </c>
      <c r="AD11" s="273">
        <f>(IF(ISERROR(VLOOKUP(Y11,'Calcification Rates'!$A$11:$N$98,9,0)),0,VLOOKUP(Y11,'Calcification Rates'!$A$11:$N$98,9,0)))*AA11+(IF(ISERROR(VLOOKUP(Y11,'Calcification Rates'!$A$11:$N$98,12,0)),0,VLOOKUP(Y11,'Calcification Rates'!$A$11:$N$98,12,0)))</f>
        <v>0</v>
      </c>
      <c r="AE11" s="273">
        <f>(IF(ISERROR(VLOOKUP(Y11,'Calcification Rates'!$A$11:$N$98,10,0)),0,VLOOKUP(Y11,'Calcification Rates'!$A$11:$N$98,10,0)))*AA11+(IF(ISERROR(VLOOKUP(Y11,'Calcification Rates'!$A$11:$N$98,13,0)),0,VLOOKUP(Y11,'Calcification Rates'!$A$11:$N$98,13,0)))</f>
        <v>0</v>
      </c>
      <c r="AF11" s="277">
        <f>(IF(ISERROR(VLOOKUP(Y11,'Calcification Rates'!$A$11:$N$98,11,0)),0,VLOOKUP(Y11,'Calcification Rates'!$A$11:$N$98,11,0)))*AA11+(IF(ISERROR(VLOOKUP(Y11,'Calcification Rates'!$A$11:$N$98,14,0)),0,VLOOKUP(Y11,'Calcification Rates'!$A$11:$N$98,14,0)))</f>
        <v>0</v>
      </c>
      <c r="AG11" s="276"/>
      <c r="AH11" s="43"/>
      <c r="AI11" s="271"/>
      <c r="AJ11" s="272" t="str">
        <f>IF(ISERROR(VLOOKUP(AG11,'Calcification Rates'!$A$10:$C$98,2,FALSE))," ",VLOOKUP(AG11,'Calcification Rates'!$A$10:$C$98,2,FALSE))</f>
        <v xml:space="preserve"> </v>
      </c>
      <c r="AK11" s="272" t="str">
        <f>IF(ISERROR(VLOOKUP(AG11,'Calcification Rates'!$A$10:$C$98,3,FALSE))," ",VLOOKUP(AG11,'Calcification Rates'!$A$10:$C$98,3,FALSE))</f>
        <v xml:space="preserve"> </v>
      </c>
      <c r="AL11" s="273">
        <f>(IF(ISERROR(VLOOKUP(AG11,'Calcification Rates'!$A$11:$N$98,9,0)),0,VLOOKUP(AG11,'Calcification Rates'!$A$11:$N$98,9,0)))*AI11+(IF(ISERROR(VLOOKUP(AG11,'Calcification Rates'!$A$11:$N$98,12,0)),0,VLOOKUP(AG11,'Calcification Rates'!$A$11:$N$98,12,0)))</f>
        <v>0</v>
      </c>
      <c r="AM11" s="273">
        <f>(IF(ISERROR(VLOOKUP(AG11,'Calcification Rates'!$A$11:$N$98,10,0)),0,VLOOKUP(AG11,'Calcification Rates'!$A$11:$N$98,10,0)))*AI11+(IF(ISERROR(VLOOKUP(AG11,'Calcification Rates'!$A$11:$N$98,13,0)),0,VLOOKUP(AG11,'Calcification Rates'!$A$11:$N$98,13,0)))</f>
        <v>0</v>
      </c>
      <c r="AN11" s="277">
        <f>(IF(ISERROR(VLOOKUP(AG11,'Calcification Rates'!$A$11:$N$98,11,0)),0,VLOOKUP(AG11,'Calcification Rates'!$A$11:$N$98,11,0)))*AI11+(IF(ISERROR(VLOOKUP(AG11,'Calcification Rates'!$A$11:$N$98,14,0)),0,VLOOKUP(AG11,'Calcification Rates'!$A$11:$N$98,14,0)))</f>
        <v>0</v>
      </c>
      <c r="AO11" s="276"/>
      <c r="AP11" s="43"/>
      <c r="AQ11" s="271"/>
      <c r="AR11" s="272" t="str">
        <f>IF(ISERROR(VLOOKUP(AO11,'Calcification Rates'!$A$10:$C$98,2,FALSE))," ",VLOOKUP(AO11,'Calcification Rates'!$A$10:$C$98,2,FALSE))</f>
        <v xml:space="preserve"> </v>
      </c>
      <c r="AS11" s="272" t="str">
        <f>IF(ISERROR(VLOOKUP(AO11,'Calcification Rates'!$A$10:$C$98,3,FALSE))," ",VLOOKUP(AO11,'Calcification Rates'!$A$10:$C$98,3,FALSE))</f>
        <v xml:space="preserve"> </v>
      </c>
      <c r="AT11" s="280">
        <f>(IF(ISERROR(VLOOKUP(AO11,'Calcification Rates'!$A$11:$N$98,9,0)),0,VLOOKUP(AO11,'Calcification Rates'!$A$11:$N$98,9,0)))*AQ11+(IF(ISERROR(VLOOKUP(AO11,'Calcification Rates'!$A$11:$N$98,12,0)),0,VLOOKUP(AO11,'Calcification Rates'!$A$11:$N$98,12,0)))</f>
        <v>0</v>
      </c>
      <c r="AU11" s="280">
        <f>(IF(ISERROR(VLOOKUP(AO11,'Calcification Rates'!$A$11:$N$98,10,0)),0,VLOOKUP(AO11,'Calcification Rates'!$A$11:$N$98,10,0)))*AQ11+(IF(ISERROR(VLOOKUP(AO11,'Calcification Rates'!$A$11:$N$98,13,0)),0,VLOOKUP(AO11,'Calcification Rates'!$A$11:$N$98,13,0)))</f>
        <v>0</v>
      </c>
      <c r="AV11" s="281">
        <f>(IF(ISERROR(VLOOKUP(AO11,'Calcification Rates'!$A$11:$N$98,11,0)),0,VLOOKUP(AO11,'Calcification Rates'!$A$11:$N$98,11,0)))*AQ11+(IF(ISERROR(VLOOKUP(AO11,'Calcification Rates'!$A$11:$N$98,14,0)),0,VLOOKUP(AO11,'Calcification Rates'!$A$11:$N$98,14,0)))</f>
        <v>0</v>
      </c>
      <c r="AW11" s="276"/>
      <c r="AX11" s="43"/>
      <c r="AY11" s="271"/>
      <c r="AZ11" s="272" t="str">
        <f>IF(ISERROR(VLOOKUP(AW11,'Calcification Rates'!$A$10:$C$98,2,FALSE))," ",VLOOKUP(AW11,'Calcification Rates'!$A$10:$C$98,2,FALSE))</f>
        <v xml:space="preserve"> </v>
      </c>
      <c r="BA11" s="272" t="str">
        <f>IF(ISERROR(VLOOKUP(AW11,'Calcification Rates'!$A$10:$C$98,3,FALSE))," ",VLOOKUP(AW11,'Calcification Rates'!$A$10:$C$98,3,FALSE))</f>
        <v xml:space="preserve"> </v>
      </c>
      <c r="BB11" s="280">
        <f>(IF(ISERROR(VLOOKUP(AW11,'Calcification Rates'!$A$11:$N$98,9,0)),0,VLOOKUP(AW11,'Calcification Rates'!$A$11:$N$98,9,0)))*AY11+(IF(ISERROR(VLOOKUP(AW11,'Calcification Rates'!$A$11:$N$98,12,0)),0,VLOOKUP(AW11,'Calcification Rates'!$A$11:$N$98,12,0)))</f>
        <v>0</v>
      </c>
      <c r="BC11" s="280">
        <f>(IF(ISERROR(VLOOKUP(AW11,'Calcification Rates'!$A$11:$N$98,10,0)),0,VLOOKUP(AW11,'Calcification Rates'!$A$11:$N$98,10,0)))*AY11+(IF(ISERROR(VLOOKUP(AW11,'Calcification Rates'!$A$11:$N$98,13,0)),0,VLOOKUP(AW11,'Calcification Rates'!$A$11:$N$98,13,0)))</f>
        <v>0</v>
      </c>
      <c r="BD11" s="281">
        <f>(IF(ISERROR(VLOOKUP(AW11,'Calcification Rates'!$A$11:$N$98,11,0)),0,VLOOKUP(AW11,'Calcification Rates'!$A$11:$N$98,11,0)))*AY11+(IF(ISERROR(VLOOKUP(AW11,'Calcification Rates'!$A$11:$N$98,14,0)),0,VLOOKUP(AW11,'Calcification Rates'!$A$11:$N$98,14,0)))</f>
        <v>0</v>
      </c>
      <c r="BE11" s="276"/>
      <c r="BF11" s="43"/>
      <c r="BG11" s="270"/>
      <c r="BH11" s="272" t="str">
        <f>IF(ISERROR(VLOOKUP(BE11,'Calcification Rates'!$A$10:$C$98,2,FALSE))," ",VLOOKUP(BE11,'Calcification Rates'!$A$10:$C$98,2,FALSE))</f>
        <v xml:space="preserve"> </v>
      </c>
      <c r="BI11" s="272" t="str">
        <f>IF(ISERROR(VLOOKUP(BE11,'Calcification Rates'!$A$10:$C$98,3,FALSE))," ",VLOOKUP(BE11,'Calcification Rates'!$A$10:$C$98,3,FALSE))</f>
        <v xml:space="preserve"> </v>
      </c>
      <c r="BJ11" s="280">
        <f>(IF(ISERROR(VLOOKUP(BE11,'Calcification Rates'!$A$11:$N$98,9,0)),0,VLOOKUP(BE11,'Calcification Rates'!$A$11:$N$98,9,0)))*BG11+(IF(ISERROR(VLOOKUP(BE11,'Calcification Rates'!$A$11:$N$98,12,0)),0,VLOOKUP(BE11,'Calcification Rates'!$A$11:$N$98,12,0)))</f>
        <v>0</v>
      </c>
      <c r="BK11" s="280">
        <f>(IF(ISERROR(VLOOKUP(BE11,'Calcification Rates'!$A$11:$N$98,10,0)),0,VLOOKUP(BE11,'Calcification Rates'!$A$11:$N$98,10,0)))*BG11+(IF(ISERROR(VLOOKUP(BE11,'Calcification Rates'!$A$11:$N$98,13,0)),0,VLOOKUP(BE11,'Calcification Rates'!$A$11:$N$98,13,0)))</f>
        <v>0</v>
      </c>
      <c r="BL11" s="281">
        <f>(IF(ISERROR(VLOOKUP(BE11,'Calcification Rates'!$A$11:$N$98,11,0)),0,VLOOKUP(BE11,'Calcification Rates'!$A$11:$N$98,11,0)))*BG11+(IF(ISERROR(VLOOKUP(BE11,'Calcification Rates'!$A$11:$N$98,14,0)),0,VLOOKUP(BE11,'Calcification Rates'!$A$11:$N$98,14,0)))</f>
        <v>0</v>
      </c>
    </row>
    <row r="12" spans="1:64" ht="20.100000000000001" customHeight="1" x14ac:dyDescent="0.3">
      <c r="A12" s="270"/>
      <c r="B12" s="43"/>
      <c r="C12" s="271"/>
      <c r="D12" s="272" t="str">
        <f>IF(ISERROR(VLOOKUP(A12,'Calcification Rates'!$A$10:$C$98,2,FALSE))," ",VLOOKUP(A12,'Calcification Rates'!$A$10:$C$98,2,FALSE))</f>
        <v xml:space="preserve"> </v>
      </c>
      <c r="E12" s="272" t="str">
        <f>IF(ISERROR(VLOOKUP(A12,'Calcification Rates'!$A$10:$C$98,3,FALSE))," ",VLOOKUP(A12,'Calcification Rates'!$A$10:$C$98,3,FALSE))</f>
        <v xml:space="preserve"> </v>
      </c>
      <c r="F12" s="273">
        <f>(IF(ISERROR(VLOOKUP(A12,'Calcification Rates'!$A$11:$N$98,9,0)),0,VLOOKUP(A12,'Calcification Rates'!$A$11:$N$98,9,0)))*C12+(IF(ISERROR(VLOOKUP(A12,'Calcification Rates'!$A$11:$N$98,12,0)),0,VLOOKUP(A12,'Calcification Rates'!$A$11:$N$98,12,0)))</f>
        <v>0</v>
      </c>
      <c r="G12" s="274">
        <f>(IF(ISERROR(VLOOKUP(A12,'Calcification Rates'!$A$11:$N$98,10,0)),0,VLOOKUP(A12,'Calcification Rates'!$A$11:$N$98,10,0)))*C12+(IF(ISERROR(VLOOKUP(A12,'Calcification Rates'!$A$11:$N$98,13,0)),0,VLOOKUP(A12,'Calcification Rates'!$A$11:$N$98,13,0)))</f>
        <v>0</v>
      </c>
      <c r="H12" s="275">
        <f>(IF(ISERROR(VLOOKUP(A12,'Calcification Rates'!$A$11:$N$98,11,0)),0,VLOOKUP(A12,'Calcification Rates'!$A$11:$N$98,11,0)))*C12+(IF(ISERROR(VLOOKUP(A12,'Calcification Rates'!$A$11:$N$98,14,0)),0,VLOOKUP(A12,'Calcification Rates'!$A$11:$N$98,14,0)))</f>
        <v>0</v>
      </c>
      <c r="I12" s="276"/>
      <c r="J12" s="43"/>
      <c r="K12" s="271"/>
      <c r="L12" s="272" t="str">
        <f>IF(ISERROR(VLOOKUP(I12,'Calcification Rates'!$A$10:$C$98,2,FALSE))," ",VLOOKUP(I12,'Calcification Rates'!$A$10:$C$98,2,FALSE))</f>
        <v xml:space="preserve"> </v>
      </c>
      <c r="M12" s="272" t="str">
        <f>IF(ISERROR(VLOOKUP(I12,'Calcification Rates'!$A$10:$C$98,3,FALSE))," ",VLOOKUP(I12,'Calcification Rates'!$A$10:$C$98,3,FALSE))</f>
        <v xml:space="preserve"> </v>
      </c>
      <c r="N12" s="273">
        <f>(IF(ISERROR(VLOOKUP(I12,'Calcification Rates'!$A$11:$N$98,9,0)),0,VLOOKUP(I12,'Calcification Rates'!$A$11:$N$98,9,0)))*K12+(IF(ISERROR(VLOOKUP(I12,'Calcification Rates'!$A$11:$N$98,12,0)),0,VLOOKUP(I12,'Calcification Rates'!$A$11:$N$98,12,0)))</f>
        <v>0</v>
      </c>
      <c r="O12" s="273">
        <f>(IF(ISERROR(VLOOKUP(I12,'Calcification Rates'!$A$11:$N$98,10,0)),0,VLOOKUP(I12,'Calcification Rates'!$A$11:$N$98,10,0)))*K12+(IF(ISERROR(VLOOKUP(I12,'Calcification Rates'!$A$11:$N$98,13,0)),0,VLOOKUP(I12,'Calcification Rates'!$A$11:$N$98,13,0)))</f>
        <v>0</v>
      </c>
      <c r="P12" s="277">
        <f>(IF(ISERROR(VLOOKUP(I12,'Calcification Rates'!$A$11:$N$98,11,0)),0,VLOOKUP(I12,'Calcification Rates'!$A$11:$N$98,11,0)))*K12+(IF(ISERROR(VLOOKUP(I12,'Calcification Rates'!$A$11:$N$98,14,0)),0,VLOOKUP(I12,'Calcification Rates'!$A$11:$N$98,14,0)))</f>
        <v>0</v>
      </c>
      <c r="Q12" s="276"/>
      <c r="R12" s="278"/>
      <c r="S12" s="279"/>
      <c r="T12" s="272" t="str">
        <f>IF(ISERROR(VLOOKUP(Q12,'Calcification Rates'!$A$10:$C$98,2,FALSE))," ",VLOOKUP(Q12,'Calcification Rates'!$A$10:$C$98,2,FALSE))</f>
        <v xml:space="preserve"> </v>
      </c>
      <c r="U12" s="272" t="str">
        <f>IF(ISERROR(VLOOKUP(Q12,'Calcification Rates'!$A$10:$C$98,3,FALSE))," ",VLOOKUP(Q12,'Calcification Rates'!$A$10:$C$98,3,FALSE))</f>
        <v xml:space="preserve"> </v>
      </c>
      <c r="V12" s="273">
        <f>(IF(ISERROR(VLOOKUP(Q12,'Calcification Rates'!$A$11:$N$98,9,0)),0,VLOOKUP(Q12,'Calcification Rates'!$A$11:$N$98,9,0)))*S12+(IF(ISERROR(VLOOKUP(Q12,'Calcification Rates'!$A$11:$N$98,12,0)),0,VLOOKUP(Q12,'Calcification Rates'!$A$11:$N$98,12,0)))</f>
        <v>0</v>
      </c>
      <c r="W12" s="273">
        <f>(IF(ISERROR(VLOOKUP(Q12,'Calcification Rates'!$A$11:$N$98,10,0)),0,VLOOKUP(Q12,'Calcification Rates'!$A$11:$N$98,10,0)))*S12+(IF(ISERROR(VLOOKUP(Q12,'Calcification Rates'!$A$11:$N$98,13,0)),0,VLOOKUP(Q12,'Calcification Rates'!$A$11:$N$98,13,0)))</f>
        <v>0</v>
      </c>
      <c r="X12" s="277">
        <f>(IF(ISERROR(VLOOKUP(Q12,'Calcification Rates'!$A$11:$N$98,11,0)),0,VLOOKUP(Q12,'Calcification Rates'!$A$11:$N$98,11,0)))*S12+(IF(ISERROR(VLOOKUP(Q12,'Calcification Rates'!$A$11:$N$98,14,0)),0,VLOOKUP(Q12,'Calcification Rates'!$A$11:$N$98,14,0)))</f>
        <v>0</v>
      </c>
      <c r="Y12" s="276"/>
      <c r="Z12" s="43"/>
      <c r="AA12" s="271"/>
      <c r="AB12" s="272" t="str">
        <f>IF(ISERROR(VLOOKUP(Y12,'Calcification Rates'!$A$10:$C$98,2,FALSE))," ",VLOOKUP(Y12,'Calcification Rates'!$A$10:$C$98,2,FALSE))</f>
        <v xml:space="preserve"> </v>
      </c>
      <c r="AC12" s="272" t="str">
        <f>IF(ISERROR(VLOOKUP(Y12,'Calcification Rates'!$A$10:$C$98,3,FALSE))," ",VLOOKUP(Y12,'Calcification Rates'!$A$10:$C$98,3,FALSE))</f>
        <v xml:space="preserve"> </v>
      </c>
      <c r="AD12" s="273">
        <f>(IF(ISERROR(VLOOKUP(Y12,'Calcification Rates'!$A$11:$N$98,9,0)),0,VLOOKUP(Y12,'Calcification Rates'!$A$11:$N$98,9,0)))*AA12+(IF(ISERROR(VLOOKUP(Y12,'Calcification Rates'!$A$11:$N$98,12,0)),0,VLOOKUP(Y12,'Calcification Rates'!$A$11:$N$98,12,0)))</f>
        <v>0</v>
      </c>
      <c r="AE12" s="273">
        <f>(IF(ISERROR(VLOOKUP(Y12,'Calcification Rates'!$A$11:$N$98,10,0)),0,VLOOKUP(Y12,'Calcification Rates'!$A$11:$N$98,10,0)))*AA12+(IF(ISERROR(VLOOKUP(Y12,'Calcification Rates'!$A$11:$N$98,13,0)),0,VLOOKUP(Y12,'Calcification Rates'!$A$11:$N$98,13,0)))</f>
        <v>0</v>
      </c>
      <c r="AF12" s="277">
        <f>(IF(ISERROR(VLOOKUP(Y12,'Calcification Rates'!$A$11:$N$98,11,0)),0,VLOOKUP(Y12,'Calcification Rates'!$A$11:$N$98,11,0)))*AA12+(IF(ISERROR(VLOOKUP(Y12,'Calcification Rates'!$A$11:$N$98,14,0)),0,VLOOKUP(Y12,'Calcification Rates'!$A$11:$N$98,14,0)))</f>
        <v>0</v>
      </c>
      <c r="AG12" s="276"/>
      <c r="AH12" s="43"/>
      <c r="AI12" s="271"/>
      <c r="AJ12" s="272" t="str">
        <f>IF(ISERROR(VLOOKUP(AG12,'Calcification Rates'!$A$10:$C$98,2,FALSE))," ",VLOOKUP(AG12,'Calcification Rates'!$A$10:$C$98,2,FALSE))</f>
        <v xml:space="preserve"> </v>
      </c>
      <c r="AK12" s="272" t="str">
        <f>IF(ISERROR(VLOOKUP(AG12,'Calcification Rates'!$A$10:$C$98,3,FALSE))," ",VLOOKUP(AG12,'Calcification Rates'!$A$10:$C$98,3,FALSE))</f>
        <v xml:space="preserve"> </v>
      </c>
      <c r="AL12" s="273">
        <f>(IF(ISERROR(VLOOKUP(AG12,'Calcification Rates'!$A$11:$N$98,9,0)),0,VLOOKUP(AG12,'Calcification Rates'!$A$11:$N$98,9,0)))*AI12+(IF(ISERROR(VLOOKUP(AG12,'Calcification Rates'!$A$11:$N$98,12,0)),0,VLOOKUP(AG12,'Calcification Rates'!$A$11:$N$98,12,0)))</f>
        <v>0</v>
      </c>
      <c r="AM12" s="273">
        <f>(IF(ISERROR(VLOOKUP(AG12,'Calcification Rates'!$A$11:$N$98,10,0)),0,VLOOKUP(AG12,'Calcification Rates'!$A$11:$N$98,10,0)))*AI12+(IF(ISERROR(VLOOKUP(AG12,'Calcification Rates'!$A$11:$N$98,13,0)),0,VLOOKUP(AG12,'Calcification Rates'!$A$11:$N$98,13,0)))</f>
        <v>0</v>
      </c>
      <c r="AN12" s="277">
        <f>(IF(ISERROR(VLOOKUP(AG12,'Calcification Rates'!$A$11:$N$98,11,0)),0,VLOOKUP(AG12,'Calcification Rates'!$A$11:$N$98,11,0)))*AI12+(IF(ISERROR(VLOOKUP(AG12,'Calcification Rates'!$A$11:$N$98,14,0)),0,VLOOKUP(AG12,'Calcification Rates'!$A$11:$N$98,14,0)))</f>
        <v>0</v>
      </c>
      <c r="AO12" s="276"/>
      <c r="AP12" s="43"/>
      <c r="AQ12" s="271"/>
      <c r="AR12" s="272" t="str">
        <f>IF(ISERROR(VLOOKUP(AO12,'Calcification Rates'!$A$10:$C$98,2,FALSE))," ",VLOOKUP(AO12,'Calcification Rates'!$A$10:$C$98,2,FALSE))</f>
        <v xml:space="preserve"> </v>
      </c>
      <c r="AS12" s="272" t="str">
        <f>IF(ISERROR(VLOOKUP(AO12,'Calcification Rates'!$A$10:$C$98,3,FALSE))," ",VLOOKUP(AO12,'Calcification Rates'!$A$10:$C$98,3,FALSE))</f>
        <v xml:space="preserve"> </v>
      </c>
      <c r="AT12" s="280">
        <f>(IF(ISERROR(VLOOKUP(AO12,'Calcification Rates'!$A$11:$N$98,9,0)),0,VLOOKUP(AO12,'Calcification Rates'!$A$11:$N$98,9,0)))*AQ12+(IF(ISERROR(VLOOKUP(AO12,'Calcification Rates'!$A$11:$N$98,12,0)),0,VLOOKUP(AO12,'Calcification Rates'!$A$11:$N$98,12,0)))</f>
        <v>0</v>
      </c>
      <c r="AU12" s="280">
        <f>(IF(ISERROR(VLOOKUP(AO12,'Calcification Rates'!$A$11:$N$98,10,0)),0,VLOOKUP(AO12,'Calcification Rates'!$A$11:$N$98,10,0)))*AQ12+(IF(ISERROR(VLOOKUP(AO12,'Calcification Rates'!$A$11:$N$98,13,0)),0,VLOOKUP(AO12,'Calcification Rates'!$A$11:$N$98,13,0)))</f>
        <v>0</v>
      </c>
      <c r="AV12" s="281">
        <f>(IF(ISERROR(VLOOKUP(AO12,'Calcification Rates'!$A$11:$N$98,11,0)),0,VLOOKUP(AO12,'Calcification Rates'!$A$11:$N$98,11,0)))*AQ12+(IF(ISERROR(VLOOKUP(AO12,'Calcification Rates'!$A$11:$N$98,14,0)),0,VLOOKUP(AO12,'Calcification Rates'!$A$11:$N$98,14,0)))</f>
        <v>0</v>
      </c>
      <c r="AW12" s="276"/>
      <c r="AX12" s="43"/>
      <c r="AY12" s="271"/>
      <c r="AZ12" s="272" t="str">
        <f>IF(ISERROR(VLOOKUP(AW12,'Calcification Rates'!$A$10:$C$98,2,FALSE))," ",VLOOKUP(AW12,'Calcification Rates'!$A$10:$C$98,2,FALSE))</f>
        <v xml:space="preserve"> </v>
      </c>
      <c r="BA12" s="272" t="str">
        <f>IF(ISERROR(VLOOKUP(AW12,'Calcification Rates'!$A$10:$C$98,3,FALSE))," ",VLOOKUP(AW12,'Calcification Rates'!$A$10:$C$98,3,FALSE))</f>
        <v xml:space="preserve"> </v>
      </c>
      <c r="BB12" s="280">
        <f>(IF(ISERROR(VLOOKUP(AW12,'Calcification Rates'!$A$11:$N$98,9,0)),0,VLOOKUP(AW12,'Calcification Rates'!$A$11:$N$98,9,0)))*AY12+(IF(ISERROR(VLOOKUP(AW12,'Calcification Rates'!$A$11:$N$98,12,0)),0,VLOOKUP(AW12,'Calcification Rates'!$A$11:$N$98,12,0)))</f>
        <v>0</v>
      </c>
      <c r="BC12" s="280">
        <f>(IF(ISERROR(VLOOKUP(AW12,'Calcification Rates'!$A$11:$N$98,10,0)),0,VLOOKUP(AW12,'Calcification Rates'!$A$11:$N$98,10,0)))*AY12+(IF(ISERROR(VLOOKUP(AW12,'Calcification Rates'!$A$11:$N$98,13,0)),0,VLOOKUP(AW12,'Calcification Rates'!$A$11:$N$98,13,0)))</f>
        <v>0</v>
      </c>
      <c r="BD12" s="281">
        <f>(IF(ISERROR(VLOOKUP(AW12,'Calcification Rates'!$A$11:$N$98,11,0)),0,VLOOKUP(AW12,'Calcification Rates'!$A$11:$N$98,11,0)))*AY12+(IF(ISERROR(VLOOKUP(AW12,'Calcification Rates'!$A$11:$N$98,14,0)),0,VLOOKUP(AW12,'Calcification Rates'!$A$11:$N$98,14,0)))</f>
        <v>0</v>
      </c>
      <c r="BE12" s="276"/>
      <c r="BF12" s="43"/>
      <c r="BG12" s="270"/>
      <c r="BH12" s="272" t="str">
        <f>IF(ISERROR(VLOOKUP(BE12,'Calcification Rates'!$A$10:$C$98,2,FALSE))," ",VLOOKUP(BE12,'Calcification Rates'!$A$10:$C$98,2,FALSE))</f>
        <v xml:space="preserve"> </v>
      </c>
      <c r="BI12" s="272" t="str">
        <f>IF(ISERROR(VLOOKUP(BE12,'Calcification Rates'!$A$10:$C$98,3,FALSE))," ",VLOOKUP(BE12,'Calcification Rates'!$A$10:$C$98,3,FALSE))</f>
        <v xml:space="preserve"> </v>
      </c>
      <c r="BJ12" s="280">
        <f>(IF(ISERROR(VLOOKUP(BE12,'Calcification Rates'!$A$11:$N$98,9,0)),0,VLOOKUP(BE12,'Calcification Rates'!$A$11:$N$98,9,0)))*BG12+(IF(ISERROR(VLOOKUP(BE12,'Calcification Rates'!$A$11:$N$98,12,0)),0,VLOOKUP(BE12,'Calcification Rates'!$A$11:$N$98,12,0)))</f>
        <v>0</v>
      </c>
      <c r="BK12" s="280">
        <f>(IF(ISERROR(VLOOKUP(BE12,'Calcification Rates'!$A$11:$N$98,10,0)),0,VLOOKUP(BE12,'Calcification Rates'!$A$11:$N$98,10,0)))*BG12+(IF(ISERROR(VLOOKUP(BE12,'Calcification Rates'!$A$11:$N$98,13,0)),0,VLOOKUP(BE12,'Calcification Rates'!$A$11:$N$98,13,0)))</f>
        <v>0</v>
      </c>
      <c r="BL12" s="281">
        <f>(IF(ISERROR(VLOOKUP(BE12,'Calcification Rates'!$A$11:$N$98,11,0)),0,VLOOKUP(BE12,'Calcification Rates'!$A$11:$N$98,11,0)))*BG12+(IF(ISERROR(VLOOKUP(BE12,'Calcification Rates'!$A$11:$N$98,14,0)),0,VLOOKUP(BE12,'Calcification Rates'!$A$11:$N$98,14,0)))</f>
        <v>0</v>
      </c>
    </row>
    <row r="13" spans="1:64" ht="20.100000000000001" customHeight="1" x14ac:dyDescent="0.3">
      <c r="A13" s="270"/>
      <c r="B13" s="43"/>
      <c r="C13" s="271"/>
      <c r="D13" s="272" t="str">
        <f>IF(ISERROR(VLOOKUP(A13,'Calcification Rates'!$A$10:$C$98,2,FALSE))," ",VLOOKUP(A13,'Calcification Rates'!$A$10:$C$98,2,FALSE))</f>
        <v xml:space="preserve"> </v>
      </c>
      <c r="E13" s="272" t="str">
        <f>IF(ISERROR(VLOOKUP(A13,'Calcification Rates'!$A$10:$C$98,3,FALSE))," ",VLOOKUP(A13,'Calcification Rates'!$A$10:$C$98,3,FALSE))</f>
        <v xml:space="preserve"> </v>
      </c>
      <c r="F13" s="273">
        <f>(IF(ISERROR(VLOOKUP(A13,'Calcification Rates'!$A$11:$N$98,9,0)),0,VLOOKUP(A13,'Calcification Rates'!$A$11:$N$98,9,0)))*C13+(IF(ISERROR(VLOOKUP(A13,'Calcification Rates'!$A$11:$N$98,12,0)),0,VLOOKUP(A13,'Calcification Rates'!$A$11:$N$98,12,0)))</f>
        <v>0</v>
      </c>
      <c r="G13" s="274">
        <f>(IF(ISERROR(VLOOKUP(A13,'Calcification Rates'!$A$11:$N$98,10,0)),0,VLOOKUP(A13,'Calcification Rates'!$A$11:$N$98,10,0)))*C13+(IF(ISERROR(VLOOKUP(A13,'Calcification Rates'!$A$11:$N$98,13,0)),0,VLOOKUP(A13,'Calcification Rates'!$A$11:$N$98,13,0)))</f>
        <v>0</v>
      </c>
      <c r="H13" s="275">
        <f>(IF(ISERROR(VLOOKUP(A13,'Calcification Rates'!$A$11:$N$98,11,0)),0,VLOOKUP(A13,'Calcification Rates'!$A$11:$N$98,11,0)))*C13+(IF(ISERROR(VLOOKUP(A13,'Calcification Rates'!$A$11:$N$98,14,0)),0,VLOOKUP(A13,'Calcification Rates'!$A$11:$N$98,14,0)))</f>
        <v>0</v>
      </c>
      <c r="I13" s="276"/>
      <c r="J13" s="43"/>
      <c r="K13" s="271"/>
      <c r="L13" s="272" t="str">
        <f>IF(ISERROR(VLOOKUP(I13,'Calcification Rates'!$A$10:$C$98,2,FALSE))," ",VLOOKUP(I13,'Calcification Rates'!$A$10:$C$98,2,FALSE))</f>
        <v xml:space="preserve"> </v>
      </c>
      <c r="M13" s="272" t="str">
        <f>IF(ISERROR(VLOOKUP(I13,'Calcification Rates'!$A$10:$C$98,3,FALSE))," ",VLOOKUP(I13,'Calcification Rates'!$A$10:$C$98,3,FALSE))</f>
        <v xml:space="preserve"> </v>
      </c>
      <c r="N13" s="273">
        <f>(IF(ISERROR(VLOOKUP(I13,'Calcification Rates'!$A$11:$N$98,9,0)),0,VLOOKUP(I13,'Calcification Rates'!$A$11:$N$98,9,0)))*K13+(IF(ISERROR(VLOOKUP(I13,'Calcification Rates'!$A$11:$N$98,12,0)),0,VLOOKUP(I13,'Calcification Rates'!$A$11:$N$98,12,0)))</f>
        <v>0</v>
      </c>
      <c r="O13" s="273">
        <f>(IF(ISERROR(VLOOKUP(I13,'Calcification Rates'!$A$11:$N$98,10,0)),0,VLOOKUP(I13,'Calcification Rates'!$A$11:$N$98,10,0)))*K13+(IF(ISERROR(VLOOKUP(I13,'Calcification Rates'!$A$11:$N$98,13,0)),0,VLOOKUP(I13,'Calcification Rates'!$A$11:$N$98,13,0)))</f>
        <v>0</v>
      </c>
      <c r="P13" s="277">
        <f>(IF(ISERROR(VLOOKUP(I13,'Calcification Rates'!$A$11:$N$98,11,0)),0,VLOOKUP(I13,'Calcification Rates'!$A$11:$N$98,11,0)))*K13+(IF(ISERROR(VLOOKUP(I13,'Calcification Rates'!$A$11:$N$98,14,0)),0,VLOOKUP(I13,'Calcification Rates'!$A$11:$N$98,14,0)))</f>
        <v>0</v>
      </c>
      <c r="Q13" s="276"/>
      <c r="R13" s="278"/>
      <c r="S13" s="279"/>
      <c r="T13" s="272" t="str">
        <f>IF(ISERROR(VLOOKUP(Q13,'Calcification Rates'!$A$10:$C$98,2,FALSE))," ",VLOOKUP(Q13,'Calcification Rates'!$A$10:$C$98,2,FALSE))</f>
        <v xml:space="preserve"> </v>
      </c>
      <c r="U13" s="272" t="str">
        <f>IF(ISERROR(VLOOKUP(Q13,'Calcification Rates'!$A$10:$C$98,3,FALSE))," ",VLOOKUP(Q13,'Calcification Rates'!$A$10:$C$98,3,FALSE))</f>
        <v xml:space="preserve"> </v>
      </c>
      <c r="V13" s="273">
        <f>(IF(ISERROR(VLOOKUP(Q13,'Calcification Rates'!$A$11:$N$98,9,0)),0,VLOOKUP(Q13,'Calcification Rates'!$A$11:$N$98,9,0)))*S13+(IF(ISERROR(VLOOKUP(Q13,'Calcification Rates'!$A$11:$N$98,12,0)),0,VLOOKUP(Q13,'Calcification Rates'!$A$11:$N$98,12,0)))</f>
        <v>0</v>
      </c>
      <c r="W13" s="273">
        <f>(IF(ISERROR(VLOOKUP(Q13,'Calcification Rates'!$A$11:$N$98,10,0)),0,VLOOKUP(Q13,'Calcification Rates'!$A$11:$N$98,10,0)))*S13+(IF(ISERROR(VLOOKUP(Q13,'Calcification Rates'!$A$11:$N$98,13,0)),0,VLOOKUP(Q13,'Calcification Rates'!$A$11:$N$98,13,0)))</f>
        <v>0</v>
      </c>
      <c r="X13" s="277">
        <f>(IF(ISERROR(VLOOKUP(Q13,'Calcification Rates'!$A$11:$N$98,11,0)),0,VLOOKUP(Q13,'Calcification Rates'!$A$11:$N$98,11,0)))*S13+(IF(ISERROR(VLOOKUP(Q13,'Calcification Rates'!$A$11:$N$98,14,0)),0,VLOOKUP(Q13,'Calcification Rates'!$A$11:$N$98,14,0)))</f>
        <v>0</v>
      </c>
      <c r="Y13" s="276"/>
      <c r="Z13" s="43"/>
      <c r="AA13" s="271"/>
      <c r="AB13" s="272" t="str">
        <f>IF(ISERROR(VLOOKUP(Y13,'Calcification Rates'!$A$10:$C$98,2,FALSE))," ",VLOOKUP(Y13,'Calcification Rates'!$A$10:$C$98,2,FALSE))</f>
        <v xml:space="preserve"> </v>
      </c>
      <c r="AC13" s="272" t="str">
        <f>IF(ISERROR(VLOOKUP(Y13,'Calcification Rates'!$A$10:$C$98,3,FALSE))," ",VLOOKUP(Y13,'Calcification Rates'!$A$10:$C$98,3,FALSE))</f>
        <v xml:space="preserve"> </v>
      </c>
      <c r="AD13" s="273">
        <f>(IF(ISERROR(VLOOKUP(Y13,'Calcification Rates'!$A$11:$N$98,9,0)),0,VLOOKUP(Y13,'Calcification Rates'!$A$11:$N$98,9,0)))*AA13+(IF(ISERROR(VLOOKUP(Y13,'Calcification Rates'!$A$11:$N$98,12,0)),0,VLOOKUP(Y13,'Calcification Rates'!$A$11:$N$98,12,0)))</f>
        <v>0</v>
      </c>
      <c r="AE13" s="273">
        <f>(IF(ISERROR(VLOOKUP(Y13,'Calcification Rates'!$A$11:$N$98,10,0)),0,VLOOKUP(Y13,'Calcification Rates'!$A$11:$N$98,10,0)))*AA13+(IF(ISERROR(VLOOKUP(Y13,'Calcification Rates'!$A$11:$N$98,13,0)),0,VLOOKUP(Y13,'Calcification Rates'!$A$11:$N$98,13,0)))</f>
        <v>0</v>
      </c>
      <c r="AF13" s="277">
        <f>(IF(ISERROR(VLOOKUP(Y13,'Calcification Rates'!$A$11:$N$98,11,0)),0,VLOOKUP(Y13,'Calcification Rates'!$A$11:$N$98,11,0)))*AA13+(IF(ISERROR(VLOOKUP(Y13,'Calcification Rates'!$A$11:$N$98,14,0)),0,VLOOKUP(Y13,'Calcification Rates'!$A$11:$N$98,14,0)))</f>
        <v>0</v>
      </c>
      <c r="AG13" s="276"/>
      <c r="AH13" s="43"/>
      <c r="AI13" s="271"/>
      <c r="AJ13" s="272" t="str">
        <f>IF(ISERROR(VLOOKUP(AG13,'Calcification Rates'!$A$10:$C$98,2,FALSE))," ",VLOOKUP(AG13,'Calcification Rates'!$A$10:$C$98,2,FALSE))</f>
        <v xml:space="preserve"> </v>
      </c>
      <c r="AK13" s="272" t="str">
        <f>IF(ISERROR(VLOOKUP(AG13,'Calcification Rates'!$A$10:$C$98,3,FALSE))," ",VLOOKUP(AG13,'Calcification Rates'!$A$10:$C$98,3,FALSE))</f>
        <v xml:space="preserve"> </v>
      </c>
      <c r="AL13" s="273">
        <f>(IF(ISERROR(VLOOKUP(AG13,'Calcification Rates'!$A$11:$N$98,9,0)),0,VLOOKUP(AG13,'Calcification Rates'!$A$11:$N$98,9,0)))*AI13+(IF(ISERROR(VLOOKUP(AG13,'Calcification Rates'!$A$11:$N$98,12,0)),0,VLOOKUP(AG13,'Calcification Rates'!$A$11:$N$98,12,0)))</f>
        <v>0</v>
      </c>
      <c r="AM13" s="273">
        <f>(IF(ISERROR(VLOOKUP(AG13,'Calcification Rates'!$A$11:$N$98,10,0)),0,VLOOKUP(AG13,'Calcification Rates'!$A$11:$N$98,10,0)))*AI13+(IF(ISERROR(VLOOKUP(AG13,'Calcification Rates'!$A$11:$N$98,13,0)),0,VLOOKUP(AG13,'Calcification Rates'!$A$11:$N$98,13,0)))</f>
        <v>0</v>
      </c>
      <c r="AN13" s="277">
        <f>(IF(ISERROR(VLOOKUP(AG13,'Calcification Rates'!$A$11:$N$98,11,0)),0,VLOOKUP(AG13,'Calcification Rates'!$A$11:$N$98,11,0)))*AI13+(IF(ISERROR(VLOOKUP(AG13,'Calcification Rates'!$A$11:$N$98,14,0)),0,VLOOKUP(AG13,'Calcification Rates'!$A$11:$N$98,14,0)))</f>
        <v>0</v>
      </c>
      <c r="AO13" s="276"/>
      <c r="AP13" s="43"/>
      <c r="AQ13" s="271"/>
      <c r="AR13" s="272" t="str">
        <f>IF(ISERROR(VLOOKUP(AO13,'Calcification Rates'!$A$10:$C$98,2,FALSE))," ",VLOOKUP(AO13,'Calcification Rates'!$A$10:$C$98,2,FALSE))</f>
        <v xml:space="preserve"> </v>
      </c>
      <c r="AS13" s="272" t="str">
        <f>IF(ISERROR(VLOOKUP(AO13,'Calcification Rates'!$A$10:$C$98,3,FALSE))," ",VLOOKUP(AO13,'Calcification Rates'!$A$10:$C$98,3,FALSE))</f>
        <v xml:space="preserve"> </v>
      </c>
      <c r="AT13" s="280">
        <f>(IF(ISERROR(VLOOKUP(AO13,'Calcification Rates'!$A$11:$N$98,9,0)),0,VLOOKUP(AO13,'Calcification Rates'!$A$11:$N$98,9,0)))*AQ13+(IF(ISERROR(VLOOKUP(AO13,'Calcification Rates'!$A$11:$N$98,12,0)),0,VLOOKUP(AO13,'Calcification Rates'!$A$11:$N$98,12,0)))</f>
        <v>0</v>
      </c>
      <c r="AU13" s="280">
        <f>(IF(ISERROR(VLOOKUP(AO13,'Calcification Rates'!$A$11:$N$98,10,0)),0,VLOOKUP(AO13,'Calcification Rates'!$A$11:$N$98,10,0)))*AQ13+(IF(ISERROR(VLOOKUP(AO13,'Calcification Rates'!$A$11:$N$98,13,0)),0,VLOOKUP(AO13,'Calcification Rates'!$A$11:$N$98,13,0)))</f>
        <v>0</v>
      </c>
      <c r="AV13" s="281">
        <f>(IF(ISERROR(VLOOKUP(AO13,'Calcification Rates'!$A$11:$N$98,11,0)),0,VLOOKUP(AO13,'Calcification Rates'!$A$11:$N$98,11,0)))*AQ13+(IF(ISERROR(VLOOKUP(AO13,'Calcification Rates'!$A$11:$N$98,14,0)),0,VLOOKUP(AO13,'Calcification Rates'!$A$11:$N$98,14,0)))</f>
        <v>0</v>
      </c>
      <c r="AW13" s="276"/>
      <c r="AX13" s="43"/>
      <c r="AY13" s="271"/>
      <c r="AZ13" s="272" t="str">
        <f>IF(ISERROR(VLOOKUP(AW13,'Calcification Rates'!$A$10:$C$98,2,FALSE))," ",VLOOKUP(AW13,'Calcification Rates'!$A$10:$C$98,2,FALSE))</f>
        <v xml:space="preserve"> </v>
      </c>
      <c r="BA13" s="272" t="str">
        <f>IF(ISERROR(VLOOKUP(AW13,'Calcification Rates'!$A$10:$C$98,3,FALSE))," ",VLOOKUP(AW13,'Calcification Rates'!$A$10:$C$98,3,FALSE))</f>
        <v xml:space="preserve"> </v>
      </c>
      <c r="BB13" s="280">
        <f>(IF(ISERROR(VLOOKUP(AW13,'Calcification Rates'!$A$11:$N$98,9,0)),0,VLOOKUP(AW13,'Calcification Rates'!$A$11:$N$98,9,0)))*AY13+(IF(ISERROR(VLOOKUP(AW13,'Calcification Rates'!$A$11:$N$98,12,0)),0,VLOOKUP(AW13,'Calcification Rates'!$A$11:$N$98,12,0)))</f>
        <v>0</v>
      </c>
      <c r="BC13" s="280">
        <f>(IF(ISERROR(VLOOKUP(AW13,'Calcification Rates'!$A$11:$N$98,10,0)),0,VLOOKUP(AW13,'Calcification Rates'!$A$11:$N$98,10,0)))*AY13+(IF(ISERROR(VLOOKUP(AW13,'Calcification Rates'!$A$11:$N$98,13,0)),0,VLOOKUP(AW13,'Calcification Rates'!$A$11:$N$98,13,0)))</f>
        <v>0</v>
      </c>
      <c r="BD13" s="281">
        <f>(IF(ISERROR(VLOOKUP(AW13,'Calcification Rates'!$A$11:$N$98,11,0)),0,VLOOKUP(AW13,'Calcification Rates'!$A$11:$N$98,11,0)))*AY13+(IF(ISERROR(VLOOKUP(AW13,'Calcification Rates'!$A$11:$N$98,14,0)),0,VLOOKUP(AW13,'Calcification Rates'!$A$11:$N$98,14,0)))</f>
        <v>0</v>
      </c>
      <c r="BE13" s="276"/>
      <c r="BF13" s="43"/>
      <c r="BG13" s="270"/>
      <c r="BH13" s="272" t="str">
        <f>IF(ISERROR(VLOOKUP(BE13,'Calcification Rates'!$A$10:$C$98,2,FALSE))," ",VLOOKUP(BE13,'Calcification Rates'!$A$10:$C$98,2,FALSE))</f>
        <v xml:space="preserve"> </v>
      </c>
      <c r="BI13" s="272" t="str">
        <f>IF(ISERROR(VLOOKUP(BE13,'Calcification Rates'!$A$10:$C$98,3,FALSE))," ",VLOOKUP(BE13,'Calcification Rates'!$A$10:$C$98,3,FALSE))</f>
        <v xml:space="preserve"> </v>
      </c>
      <c r="BJ13" s="280">
        <f>(IF(ISERROR(VLOOKUP(BE13,'Calcification Rates'!$A$11:$N$98,9,0)),0,VLOOKUP(BE13,'Calcification Rates'!$A$11:$N$98,9,0)))*BG13+(IF(ISERROR(VLOOKUP(BE13,'Calcification Rates'!$A$11:$N$98,12,0)),0,VLOOKUP(BE13,'Calcification Rates'!$A$11:$N$98,12,0)))</f>
        <v>0</v>
      </c>
      <c r="BK13" s="280">
        <f>(IF(ISERROR(VLOOKUP(BE13,'Calcification Rates'!$A$11:$N$98,10,0)),0,VLOOKUP(BE13,'Calcification Rates'!$A$11:$N$98,10,0)))*BG13+(IF(ISERROR(VLOOKUP(BE13,'Calcification Rates'!$A$11:$N$98,13,0)),0,VLOOKUP(BE13,'Calcification Rates'!$A$11:$N$98,13,0)))</f>
        <v>0</v>
      </c>
      <c r="BL13" s="281">
        <f>(IF(ISERROR(VLOOKUP(BE13,'Calcification Rates'!$A$11:$N$98,11,0)),0,VLOOKUP(BE13,'Calcification Rates'!$A$11:$N$98,11,0)))*BG13+(IF(ISERROR(VLOOKUP(BE13,'Calcification Rates'!$A$11:$N$98,14,0)),0,VLOOKUP(BE13,'Calcification Rates'!$A$11:$N$98,14,0)))</f>
        <v>0</v>
      </c>
    </row>
    <row r="14" spans="1:64" ht="20.100000000000001" customHeight="1" x14ac:dyDescent="0.3">
      <c r="A14" s="270"/>
      <c r="B14" s="43"/>
      <c r="C14" s="271"/>
      <c r="D14" s="272" t="str">
        <f>IF(ISERROR(VLOOKUP(A14,'Calcification Rates'!$A$10:$C$98,2,FALSE))," ",VLOOKUP(A14,'Calcification Rates'!$A$10:$C$98,2,FALSE))</f>
        <v xml:space="preserve"> </v>
      </c>
      <c r="E14" s="272" t="str">
        <f>IF(ISERROR(VLOOKUP(A14,'Calcification Rates'!$A$10:$C$98,3,FALSE))," ",VLOOKUP(A14,'Calcification Rates'!$A$10:$C$98,3,FALSE))</f>
        <v xml:space="preserve"> </v>
      </c>
      <c r="F14" s="273">
        <f>(IF(ISERROR(VLOOKUP(A14,'Calcification Rates'!$A$11:$N$98,9,0)),0,VLOOKUP(A14,'Calcification Rates'!$A$11:$N$98,9,0)))*C14+(IF(ISERROR(VLOOKUP(A14,'Calcification Rates'!$A$11:$N$98,12,0)),0,VLOOKUP(A14,'Calcification Rates'!$A$11:$N$98,12,0)))</f>
        <v>0</v>
      </c>
      <c r="G14" s="274">
        <f>(IF(ISERROR(VLOOKUP(A14,'Calcification Rates'!$A$11:$N$98,10,0)),0,VLOOKUP(A14,'Calcification Rates'!$A$11:$N$98,10,0)))*C14+(IF(ISERROR(VLOOKUP(A14,'Calcification Rates'!$A$11:$N$98,13,0)),0,VLOOKUP(A14,'Calcification Rates'!$A$11:$N$98,13,0)))</f>
        <v>0</v>
      </c>
      <c r="H14" s="275">
        <f>(IF(ISERROR(VLOOKUP(A14,'Calcification Rates'!$A$11:$N$98,11,0)),0,VLOOKUP(A14,'Calcification Rates'!$A$11:$N$98,11,0)))*C14+(IF(ISERROR(VLOOKUP(A14,'Calcification Rates'!$A$11:$N$98,14,0)),0,VLOOKUP(A14,'Calcification Rates'!$A$11:$N$98,14,0)))</f>
        <v>0</v>
      </c>
      <c r="I14" s="276"/>
      <c r="J14" s="43"/>
      <c r="K14" s="271"/>
      <c r="L14" s="272" t="str">
        <f>IF(ISERROR(VLOOKUP(I14,'Calcification Rates'!$A$10:$C$98,2,FALSE))," ",VLOOKUP(I14,'Calcification Rates'!$A$10:$C$98,2,FALSE))</f>
        <v xml:space="preserve"> </v>
      </c>
      <c r="M14" s="272" t="str">
        <f>IF(ISERROR(VLOOKUP(I14,'Calcification Rates'!$A$10:$C$98,3,FALSE))," ",VLOOKUP(I14,'Calcification Rates'!$A$10:$C$98,3,FALSE))</f>
        <v xml:space="preserve"> </v>
      </c>
      <c r="N14" s="273">
        <f>(IF(ISERROR(VLOOKUP(I14,'Calcification Rates'!$A$11:$N$98,9,0)),0,VLOOKUP(I14,'Calcification Rates'!$A$11:$N$98,9,0)))*K14+(IF(ISERROR(VLOOKUP(I14,'Calcification Rates'!$A$11:$N$98,12,0)),0,VLOOKUP(I14,'Calcification Rates'!$A$11:$N$98,12,0)))</f>
        <v>0</v>
      </c>
      <c r="O14" s="273">
        <f>(IF(ISERROR(VLOOKUP(I14,'Calcification Rates'!$A$11:$N$98,10,0)),0,VLOOKUP(I14,'Calcification Rates'!$A$11:$N$98,10,0)))*K14+(IF(ISERROR(VLOOKUP(I14,'Calcification Rates'!$A$11:$N$98,13,0)),0,VLOOKUP(I14,'Calcification Rates'!$A$11:$N$98,13,0)))</f>
        <v>0</v>
      </c>
      <c r="P14" s="277">
        <f>(IF(ISERROR(VLOOKUP(I14,'Calcification Rates'!$A$11:$N$98,11,0)),0,VLOOKUP(I14,'Calcification Rates'!$A$11:$N$98,11,0)))*K14+(IF(ISERROR(VLOOKUP(I14,'Calcification Rates'!$A$11:$N$98,14,0)),0,VLOOKUP(I14,'Calcification Rates'!$A$11:$N$98,14,0)))</f>
        <v>0</v>
      </c>
      <c r="Q14" s="276"/>
      <c r="R14" s="278"/>
      <c r="S14" s="279"/>
      <c r="T14" s="272" t="str">
        <f>IF(ISERROR(VLOOKUP(Q14,'Calcification Rates'!$A$10:$C$98,2,FALSE))," ",VLOOKUP(Q14,'Calcification Rates'!$A$10:$C$98,2,FALSE))</f>
        <v xml:space="preserve"> </v>
      </c>
      <c r="U14" s="272" t="str">
        <f>IF(ISERROR(VLOOKUP(Q14,'Calcification Rates'!$A$10:$C$98,3,FALSE))," ",VLOOKUP(Q14,'Calcification Rates'!$A$10:$C$98,3,FALSE))</f>
        <v xml:space="preserve"> </v>
      </c>
      <c r="V14" s="273">
        <f>(IF(ISERROR(VLOOKUP(Q14,'Calcification Rates'!$A$11:$N$98,9,0)),0,VLOOKUP(Q14,'Calcification Rates'!$A$11:$N$98,9,0)))*S14+(IF(ISERROR(VLOOKUP(Q14,'Calcification Rates'!$A$11:$N$98,12,0)),0,VLOOKUP(Q14,'Calcification Rates'!$A$11:$N$98,12,0)))</f>
        <v>0</v>
      </c>
      <c r="W14" s="273">
        <f>(IF(ISERROR(VLOOKUP(Q14,'Calcification Rates'!$A$11:$N$98,10,0)),0,VLOOKUP(Q14,'Calcification Rates'!$A$11:$N$98,10,0)))*S14+(IF(ISERROR(VLOOKUP(Q14,'Calcification Rates'!$A$11:$N$98,13,0)),0,VLOOKUP(Q14,'Calcification Rates'!$A$11:$N$98,13,0)))</f>
        <v>0</v>
      </c>
      <c r="X14" s="277">
        <f>(IF(ISERROR(VLOOKUP(Q14,'Calcification Rates'!$A$11:$N$98,11,0)),0,VLOOKUP(Q14,'Calcification Rates'!$A$11:$N$98,11,0)))*S14+(IF(ISERROR(VLOOKUP(Q14,'Calcification Rates'!$A$11:$N$98,14,0)),0,VLOOKUP(Q14,'Calcification Rates'!$A$11:$N$98,14,0)))</f>
        <v>0</v>
      </c>
      <c r="Y14" s="276"/>
      <c r="Z14" s="43"/>
      <c r="AA14" s="271"/>
      <c r="AB14" s="272" t="str">
        <f>IF(ISERROR(VLOOKUP(Y14,'Calcification Rates'!$A$10:$C$98,2,FALSE))," ",VLOOKUP(Y14,'Calcification Rates'!$A$10:$C$98,2,FALSE))</f>
        <v xml:space="preserve"> </v>
      </c>
      <c r="AC14" s="272" t="str">
        <f>IF(ISERROR(VLOOKUP(Y14,'Calcification Rates'!$A$10:$C$98,3,FALSE))," ",VLOOKUP(Y14,'Calcification Rates'!$A$10:$C$98,3,FALSE))</f>
        <v xml:space="preserve"> </v>
      </c>
      <c r="AD14" s="273">
        <f>(IF(ISERROR(VLOOKUP(Y14,'Calcification Rates'!$A$11:$N$98,9,0)),0,VLOOKUP(Y14,'Calcification Rates'!$A$11:$N$98,9,0)))*AA14+(IF(ISERROR(VLOOKUP(Y14,'Calcification Rates'!$A$11:$N$98,12,0)),0,VLOOKUP(Y14,'Calcification Rates'!$A$11:$N$98,12,0)))</f>
        <v>0</v>
      </c>
      <c r="AE14" s="273">
        <f>(IF(ISERROR(VLOOKUP(Y14,'Calcification Rates'!$A$11:$N$98,10,0)),0,VLOOKUP(Y14,'Calcification Rates'!$A$11:$N$98,10,0)))*AA14+(IF(ISERROR(VLOOKUP(Y14,'Calcification Rates'!$A$11:$N$98,13,0)),0,VLOOKUP(Y14,'Calcification Rates'!$A$11:$N$98,13,0)))</f>
        <v>0</v>
      </c>
      <c r="AF14" s="277">
        <f>(IF(ISERROR(VLOOKUP(Y14,'Calcification Rates'!$A$11:$N$98,11,0)),0,VLOOKUP(Y14,'Calcification Rates'!$A$11:$N$98,11,0)))*AA14+(IF(ISERROR(VLOOKUP(Y14,'Calcification Rates'!$A$11:$N$98,14,0)),0,VLOOKUP(Y14,'Calcification Rates'!$A$11:$N$98,14,0)))</f>
        <v>0</v>
      </c>
      <c r="AG14" s="276"/>
      <c r="AH14" s="43"/>
      <c r="AI14" s="271"/>
      <c r="AJ14" s="272" t="str">
        <f>IF(ISERROR(VLOOKUP(AG14,'Calcification Rates'!$A$10:$C$98,2,FALSE))," ",VLOOKUP(AG14,'Calcification Rates'!$A$10:$C$98,2,FALSE))</f>
        <v xml:space="preserve"> </v>
      </c>
      <c r="AK14" s="272" t="str">
        <f>IF(ISERROR(VLOOKUP(AG14,'Calcification Rates'!$A$10:$C$98,3,FALSE))," ",VLOOKUP(AG14,'Calcification Rates'!$A$10:$C$98,3,FALSE))</f>
        <v xml:space="preserve"> </v>
      </c>
      <c r="AL14" s="273">
        <f>(IF(ISERROR(VLOOKUP(AG14,'Calcification Rates'!$A$11:$N$98,9,0)),0,VLOOKUP(AG14,'Calcification Rates'!$A$11:$N$98,9,0)))*AI14+(IF(ISERROR(VLOOKUP(AG14,'Calcification Rates'!$A$11:$N$98,12,0)),0,VLOOKUP(AG14,'Calcification Rates'!$A$11:$N$98,12,0)))</f>
        <v>0</v>
      </c>
      <c r="AM14" s="273">
        <f>(IF(ISERROR(VLOOKUP(AG14,'Calcification Rates'!$A$11:$N$98,10,0)),0,VLOOKUP(AG14,'Calcification Rates'!$A$11:$N$98,10,0)))*AI14+(IF(ISERROR(VLOOKUP(AG14,'Calcification Rates'!$A$11:$N$98,13,0)),0,VLOOKUP(AG14,'Calcification Rates'!$A$11:$N$98,13,0)))</f>
        <v>0</v>
      </c>
      <c r="AN14" s="277">
        <f>(IF(ISERROR(VLOOKUP(AG14,'Calcification Rates'!$A$11:$N$98,11,0)),0,VLOOKUP(AG14,'Calcification Rates'!$A$11:$N$98,11,0)))*AI14+(IF(ISERROR(VLOOKUP(AG14,'Calcification Rates'!$A$11:$N$98,14,0)),0,VLOOKUP(AG14,'Calcification Rates'!$A$11:$N$98,14,0)))</f>
        <v>0</v>
      </c>
      <c r="AO14" s="276"/>
      <c r="AP14" s="43"/>
      <c r="AQ14" s="271"/>
      <c r="AR14" s="272" t="str">
        <f>IF(ISERROR(VLOOKUP(AO14,'Calcification Rates'!$A$10:$C$98,2,FALSE))," ",VLOOKUP(AO14,'Calcification Rates'!$A$10:$C$98,2,FALSE))</f>
        <v xml:space="preserve"> </v>
      </c>
      <c r="AS14" s="272" t="str">
        <f>IF(ISERROR(VLOOKUP(AO14,'Calcification Rates'!$A$10:$C$98,3,FALSE))," ",VLOOKUP(AO14,'Calcification Rates'!$A$10:$C$98,3,FALSE))</f>
        <v xml:space="preserve"> </v>
      </c>
      <c r="AT14" s="280">
        <f>(IF(ISERROR(VLOOKUP(AO14,'Calcification Rates'!$A$11:$N$98,9,0)),0,VLOOKUP(AO14,'Calcification Rates'!$A$11:$N$98,9,0)))*AQ14+(IF(ISERROR(VLOOKUP(AO14,'Calcification Rates'!$A$11:$N$98,12,0)),0,VLOOKUP(AO14,'Calcification Rates'!$A$11:$N$98,12,0)))</f>
        <v>0</v>
      </c>
      <c r="AU14" s="280">
        <f>(IF(ISERROR(VLOOKUP(AO14,'Calcification Rates'!$A$11:$N$98,10,0)),0,VLOOKUP(AO14,'Calcification Rates'!$A$11:$N$98,10,0)))*AQ14+(IF(ISERROR(VLOOKUP(AO14,'Calcification Rates'!$A$11:$N$98,13,0)),0,VLOOKUP(AO14,'Calcification Rates'!$A$11:$N$98,13,0)))</f>
        <v>0</v>
      </c>
      <c r="AV14" s="281">
        <f>(IF(ISERROR(VLOOKUP(AO14,'Calcification Rates'!$A$11:$N$98,11,0)),0,VLOOKUP(AO14,'Calcification Rates'!$A$11:$N$98,11,0)))*AQ14+(IF(ISERROR(VLOOKUP(AO14,'Calcification Rates'!$A$11:$N$98,14,0)),0,VLOOKUP(AO14,'Calcification Rates'!$A$11:$N$98,14,0)))</f>
        <v>0</v>
      </c>
      <c r="AW14" s="276"/>
      <c r="AX14" s="43"/>
      <c r="AY14" s="271"/>
      <c r="AZ14" s="272" t="str">
        <f>IF(ISERROR(VLOOKUP(AW14,'Calcification Rates'!$A$10:$C$98,2,FALSE))," ",VLOOKUP(AW14,'Calcification Rates'!$A$10:$C$98,2,FALSE))</f>
        <v xml:space="preserve"> </v>
      </c>
      <c r="BA14" s="272" t="str">
        <f>IF(ISERROR(VLOOKUP(AW14,'Calcification Rates'!$A$10:$C$98,3,FALSE))," ",VLOOKUP(AW14,'Calcification Rates'!$A$10:$C$98,3,FALSE))</f>
        <v xml:space="preserve"> </v>
      </c>
      <c r="BB14" s="280">
        <f>(IF(ISERROR(VLOOKUP(AW14,'Calcification Rates'!$A$11:$N$98,9,0)),0,VLOOKUP(AW14,'Calcification Rates'!$A$11:$N$98,9,0)))*AY14+(IF(ISERROR(VLOOKUP(AW14,'Calcification Rates'!$A$11:$N$98,12,0)),0,VLOOKUP(AW14,'Calcification Rates'!$A$11:$N$98,12,0)))</f>
        <v>0</v>
      </c>
      <c r="BC14" s="280">
        <f>(IF(ISERROR(VLOOKUP(AW14,'Calcification Rates'!$A$11:$N$98,10,0)),0,VLOOKUP(AW14,'Calcification Rates'!$A$11:$N$98,10,0)))*AY14+(IF(ISERROR(VLOOKUP(AW14,'Calcification Rates'!$A$11:$N$98,13,0)),0,VLOOKUP(AW14,'Calcification Rates'!$A$11:$N$98,13,0)))</f>
        <v>0</v>
      </c>
      <c r="BD14" s="281">
        <f>(IF(ISERROR(VLOOKUP(AW14,'Calcification Rates'!$A$11:$N$98,11,0)),0,VLOOKUP(AW14,'Calcification Rates'!$A$11:$N$98,11,0)))*AY14+(IF(ISERROR(VLOOKUP(AW14,'Calcification Rates'!$A$11:$N$98,14,0)),0,VLOOKUP(AW14,'Calcification Rates'!$A$11:$N$98,14,0)))</f>
        <v>0</v>
      </c>
      <c r="BE14" s="276"/>
      <c r="BF14" s="43"/>
      <c r="BG14" s="270"/>
      <c r="BH14" s="272" t="str">
        <f>IF(ISERROR(VLOOKUP(BE14,'Calcification Rates'!$A$10:$C$98,2,FALSE))," ",VLOOKUP(BE14,'Calcification Rates'!$A$10:$C$98,2,FALSE))</f>
        <v xml:space="preserve"> </v>
      </c>
      <c r="BI14" s="272" t="str">
        <f>IF(ISERROR(VLOOKUP(BE14,'Calcification Rates'!$A$10:$C$98,3,FALSE))," ",VLOOKUP(BE14,'Calcification Rates'!$A$10:$C$98,3,FALSE))</f>
        <v xml:space="preserve"> </v>
      </c>
      <c r="BJ14" s="280">
        <f>(IF(ISERROR(VLOOKUP(BE14,'Calcification Rates'!$A$11:$N$98,9,0)),0,VLOOKUP(BE14,'Calcification Rates'!$A$11:$N$98,9,0)))*BG14+(IF(ISERROR(VLOOKUP(BE14,'Calcification Rates'!$A$11:$N$98,12,0)),0,VLOOKUP(BE14,'Calcification Rates'!$A$11:$N$98,12,0)))</f>
        <v>0</v>
      </c>
      <c r="BK14" s="280">
        <f>(IF(ISERROR(VLOOKUP(BE14,'Calcification Rates'!$A$11:$N$98,10,0)),0,VLOOKUP(BE14,'Calcification Rates'!$A$11:$N$98,10,0)))*BG14+(IF(ISERROR(VLOOKUP(BE14,'Calcification Rates'!$A$11:$N$98,13,0)),0,VLOOKUP(BE14,'Calcification Rates'!$A$11:$N$98,13,0)))</f>
        <v>0</v>
      </c>
      <c r="BL14" s="281">
        <f>(IF(ISERROR(VLOOKUP(BE14,'Calcification Rates'!$A$11:$N$98,11,0)),0,VLOOKUP(BE14,'Calcification Rates'!$A$11:$N$98,11,0)))*BG14+(IF(ISERROR(VLOOKUP(BE14,'Calcification Rates'!$A$11:$N$98,14,0)),0,VLOOKUP(BE14,'Calcification Rates'!$A$11:$N$98,14,0)))</f>
        <v>0</v>
      </c>
    </row>
    <row r="15" spans="1:64" ht="20.100000000000001" customHeight="1" x14ac:dyDescent="0.3">
      <c r="A15" s="270"/>
      <c r="B15" s="43"/>
      <c r="C15" s="271"/>
      <c r="D15" s="272" t="str">
        <f>IF(ISERROR(VLOOKUP(A15,'Calcification Rates'!$A$10:$C$98,2,FALSE))," ",VLOOKUP(A15,'Calcification Rates'!$A$10:$C$98,2,FALSE))</f>
        <v xml:space="preserve"> </v>
      </c>
      <c r="E15" s="272" t="str">
        <f>IF(ISERROR(VLOOKUP(A15,'Calcification Rates'!$A$10:$C$98,3,FALSE))," ",VLOOKUP(A15,'Calcification Rates'!$A$10:$C$98,3,FALSE))</f>
        <v xml:space="preserve"> </v>
      </c>
      <c r="F15" s="273">
        <f>(IF(ISERROR(VLOOKUP(A15,'Calcification Rates'!$A$11:$N$98,9,0)),0,VLOOKUP(A15,'Calcification Rates'!$A$11:$N$98,9,0)))*C15+(IF(ISERROR(VLOOKUP(A15,'Calcification Rates'!$A$11:$N$98,12,0)),0,VLOOKUP(A15,'Calcification Rates'!$A$11:$N$98,12,0)))</f>
        <v>0</v>
      </c>
      <c r="G15" s="274">
        <f>(IF(ISERROR(VLOOKUP(A15,'Calcification Rates'!$A$11:$N$98,10,0)),0,VLOOKUP(A15,'Calcification Rates'!$A$11:$N$98,10,0)))*C15+(IF(ISERROR(VLOOKUP(A15,'Calcification Rates'!$A$11:$N$98,13,0)),0,VLOOKUP(A15,'Calcification Rates'!$A$11:$N$98,13,0)))</f>
        <v>0</v>
      </c>
      <c r="H15" s="275">
        <f>(IF(ISERROR(VLOOKUP(A15,'Calcification Rates'!$A$11:$N$98,11,0)),0,VLOOKUP(A15,'Calcification Rates'!$A$11:$N$98,11,0)))*C15+(IF(ISERROR(VLOOKUP(A15,'Calcification Rates'!$A$11:$N$98,14,0)),0,VLOOKUP(A15,'Calcification Rates'!$A$11:$N$98,14,0)))</f>
        <v>0</v>
      </c>
      <c r="I15" s="276"/>
      <c r="J15" s="43"/>
      <c r="K15" s="271"/>
      <c r="L15" s="272" t="str">
        <f>IF(ISERROR(VLOOKUP(I15,'Calcification Rates'!$A$10:$C$98,2,FALSE))," ",VLOOKUP(I15,'Calcification Rates'!$A$10:$C$98,2,FALSE))</f>
        <v xml:space="preserve"> </v>
      </c>
      <c r="M15" s="272" t="str">
        <f>IF(ISERROR(VLOOKUP(I15,'Calcification Rates'!$A$10:$C$98,3,FALSE))," ",VLOOKUP(I15,'Calcification Rates'!$A$10:$C$98,3,FALSE))</f>
        <v xml:space="preserve"> </v>
      </c>
      <c r="N15" s="273">
        <f>(IF(ISERROR(VLOOKUP(I15,'Calcification Rates'!$A$11:$N$98,9,0)),0,VLOOKUP(I15,'Calcification Rates'!$A$11:$N$98,9,0)))*K15+(IF(ISERROR(VLOOKUP(I15,'Calcification Rates'!$A$11:$N$98,12,0)),0,VLOOKUP(I15,'Calcification Rates'!$A$11:$N$98,12,0)))</f>
        <v>0</v>
      </c>
      <c r="O15" s="273">
        <f>(IF(ISERROR(VLOOKUP(I15,'Calcification Rates'!$A$11:$N$98,10,0)),0,VLOOKUP(I15,'Calcification Rates'!$A$11:$N$98,10,0)))*K15+(IF(ISERROR(VLOOKUP(I15,'Calcification Rates'!$A$11:$N$98,13,0)),0,VLOOKUP(I15,'Calcification Rates'!$A$11:$N$98,13,0)))</f>
        <v>0</v>
      </c>
      <c r="P15" s="277">
        <f>(IF(ISERROR(VLOOKUP(I15,'Calcification Rates'!$A$11:$N$98,11,0)),0,VLOOKUP(I15,'Calcification Rates'!$A$11:$N$98,11,0)))*K15+(IF(ISERROR(VLOOKUP(I15,'Calcification Rates'!$A$11:$N$98,14,0)),0,VLOOKUP(I15,'Calcification Rates'!$A$11:$N$98,14,0)))</f>
        <v>0</v>
      </c>
      <c r="Q15" s="276"/>
      <c r="R15" s="278"/>
      <c r="S15" s="271"/>
      <c r="T15" s="272" t="str">
        <f>IF(ISERROR(VLOOKUP(Q15,'Calcification Rates'!$A$10:$C$98,2,FALSE))," ",VLOOKUP(Q15,'Calcification Rates'!$A$10:$C$98,2,FALSE))</f>
        <v xml:space="preserve"> </v>
      </c>
      <c r="U15" s="272" t="str">
        <f>IF(ISERROR(VLOOKUP(Q15,'Calcification Rates'!$A$10:$C$98,3,FALSE))," ",VLOOKUP(Q15,'Calcification Rates'!$A$10:$C$98,3,FALSE))</f>
        <v xml:space="preserve"> </v>
      </c>
      <c r="V15" s="273">
        <f>(IF(ISERROR(VLOOKUP(Q15,'Calcification Rates'!$A$11:$N$98,9,0)),0,VLOOKUP(Q15,'Calcification Rates'!$A$11:$N$98,9,0)))*S15+(IF(ISERROR(VLOOKUP(Q15,'Calcification Rates'!$A$11:$N$98,12,0)),0,VLOOKUP(Q15,'Calcification Rates'!$A$11:$N$98,12,0)))</f>
        <v>0</v>
      </c>
      <c r="W15" s="273">
        <f>(IF(ISERROR(VLOOKUP(Q15,'Calcification Rates'!$A$11:$N$98,10,0)),0,VLOOKUP(Q15,'Calcification Rates'!$A$11:$N$98,10,0)))*S15+(IF(ISERROR(VLOOKUP(Q15,'Calcification Rates'!$A$11:$N$98,13,0)),0,VLOOKUP(Q15,'Calcification Rates'!$A$11:$N$98,13,0)))</f>
        <v>0</v>
      </c>
      <c r="X15" s="277">
        <f>(IF(ISERROR(VLOOKUP(Q15,'Calcification Rates'!$A$11:$N$98,11,0)),0,VLOOKUP(Q15,'Calcification Rates'!$A$11:$N$98,11,0)))*S15+(IF(ISERROR(VLOOKUP(Q15,'Calcification Rates'!$A$11:$N$98,14,0)),0,VLOOKUP(Q15,'Calcification Rates'!$A$11:$N$98,14,0)))</f>
        <v>0</v>
      </c>
      <c r="Y15" s="276"/>
      <c r="Z15" s="43"/>
      <c r="AA15" s="271"/>
      <c r="AB15" s="272" t="str">
        <f>IF(ISERROR(VLOOKUP(Y15,'Calcification Rates'!$A$10:$C$98,2,FALSE))," ",VLOOKUP(Y15,'Calcification Rates'!$A$10:$C$98,2,FALSE))</f>
        <v xml:space="preserve"> </v>
      </c>
      <c r="AC15" s="272" t="str">
        <f>IF(ISERROR(VLOOKUP(Y15,'Calcification Rates'!$A$10:$C$98,3,FALSE))," ",VLOOKUP(Y15,'Calcification Rates'!$A$10:$C$98,3,FALSE))</f>
        <v xml:space="preserve"> </v>
      </c>
      <c r="AD15" s="273">
        <f>(IF(ISERROR(VLOOKUP(Y15,'Calcification Rates'!$A$11:$N$98,9,0)),0,VLOOKUP(Y15,'Calcification Rates'!$A$11:$N$98,9,0)))*AA15+(IF(ISERROR(VLOOKUP(Y15,'Calcification Rates'!$A$11:$N$98,12,0)),0,VLOOKUP(Y15,'Calcification Rates'!$A$11:$N$98,12,0)))</f>
        <v>0</v>
      </c>
      <c r="AE15" s="273">
        <f>(IF(ISERROR(VLOOKUP(Y15,'Calcification Rates'!$A$11:$N$98,10,0)),0,VLOOKUP(Y15,'Calcification Rates'!$A$11:$N$98,10,0)))*AA15+(IF(ISERROR(VLOOKUP(Y15,'Calcification Rates'!$A$11:$N$98,13,0)),0,VLOOKUP(Y15,'Calcification Rates'!$A$11:$N$98,13,0)))</f>
        <v>0</v>
      </c>
      <c r="AF15" s="277">
        <f>(IF(ISERROR(VLOOKUP(Y15,'Calcification Rates'!$A$11:$N$98,11,0)),0,VLOOKUP(Y15,'Calcification Rates'!$A$11:$N$98,11,0)))*AA15+(IF(ISERROR(VLOOKUP(Y15,'Calcification Rates'!$A$11:$N$98,14,0)),0,VLOOKUP(Y15,'Calcification Rates'!$A$11:$N$98,14,0)))</f>
        <v>0</v>
      </c>
      <c r="AG15" s="276"/>
      <c r="AH15" s="43"/>
      <c r="AI15" s="271"/>
      <c r="AJ15" s="272" t="str">
        <f>IF(ISERROR(VLOOKUP(AG15,'Calcification Rates'!$A$10:$C$98,2,FALSE))," ",VLOOKUP(AG15,'Calcification Rates'!$A$10:$C$98,2,FALSE))</f>
        <v xml:space="preserve"> </v>
      </c>
      <c r="AK15" s="272" t="str">
        <f>IF(ISERROR(VLOOKUP(AG15,'Calcification Rates'!$A$10:$C$98,3,FALSE))," ",VLOOKUP(AG15,'Calcification Rates'!$A$10:$C$98,3,FALSE))</f>
        <v xml:space="preserve"> </v>
      </c>
      <c r="AL15" s="273">
        <f>(IF(ISERROR(VLOOKUP(AG15,'Calcification Rates'!$A$11:$N$98,9,0)),0,VLOOKUP(AG15,'Calcification Rates'!$A$11:$N$98,9,0)))*AI15+(IF(ISERROR(VLOOKUP(AG15,'Calcification Rates'!$A$11:$N$98,12,0)),0,VLOOKUP(AG15,'Calcification Rates'!$A$11:$N$98,12,0)))</f>
        <v>0</v>
      </c>
      <c r="AM15" s="273">
        <f>(IF(ISERROR(VLOOKUP(AG15,'Calcification Rates'!$A$11:$N$98,10,0)),0,VLOOKUP(AG15,'Calcification Rates'!$A$11:$N$98,10,0)))*AI15+(IF(ISERROR(VLOOKUP(AG15,'Calcification Rates'!$A$11:$N$98,13,0)),0,VLOOKUP(AG15,'Calcification Rates'!$A$11:$N$98,13,0)))</f>
        <v>0</v>
      </c>
      <c r="AN15" s="277">
        <f>(IF(ISERROR(VLOOKUP(AG15,'Calcification Rates'!$A$11:$N$98,11,0)),0,VLOOKUP(AG15,'Calcification Rates'!$A$11:$N$98,11,0)))*AI15+(IF(ISERROR(VLOOKUP(AG15,'Calcification Rates'!$A$11:$N$98,14,0)),0,VLOOKUP(AG15,'Calcification Rates'!$A$11:$N$98,14,0)))</f>
        <v>0</v>
      </c>
      <c r="AO15" s="276"/>
      <c r="AP15" s="43"/>
      <c r="AQ15" s="271"/>
      <c r="AR15" s="272" t="str">
        <f>IF(ISERROR(VLOOKUP(AO15,'Calcification Rates'!$A$10:$C$98,2,FALSE))," ",VLOOKUP(AO15,'Calcification Rates'!$A$10:$C$98,2,FALSE))</f>
        <v xml:space="preserve"> </v>
      </c>
      <c r="AS15" s="272" t="str">
        <f>IF(ISERROR(VLOOKUP(AO15,'Calcification Rates'!$A$10:$C$98,3,FALSE))," ",VLOOKUP(AO15,'Calcification Rates'!$A$10:$C$98,3,FALSE))</f>
        <v xml:space="preserve"> </v>
      </c>
      <c r="AT15" s="280">
        <f>(IF(ISERROR(VLOOKUP(AO15,'Calcification Rates'!$A$11:$N$98,9,0)),0,VLOOKUP(AO15,'Calcification Rates'!$A$11:$N$98,9,0)))*AQ15+(IF(ISERROR(VLOOKUP(AO15,'Calcification Rates'!$A$11:$N$98,12,0)),0,VLOOKUP(AO15,'Calcification Rates'!$A$11:$N$98,12,0)))</f>
        <v>0</v>
      </c>
      <c r="AU15" s="280">
        <f>(IF(ISERROR(VLOOKUP(AO15,'Calcification Rates'!$A$11:$N$98,10,0)),0,VLOOKUP(AO15,'Calcification Rates'!$A$11:$N$98,10,0)))*AQ15+(IF(ISERROR(VLOOKUP(AO15,'Calcification Rates'!$A$11:$N$98,13,0)),0,VLOOKUP(AO15,'Calcification Rates'!$A$11:$N$98,13,0)))</f>
        <v>0</v>
      </c>
      <c r="AV15" s="281">
        <f>(IF(ISERROR(VLOOKUP(AO15,'Calcification Rates'!$A$11:$N$98,11,0)),0,VLOOKUP(AO15,'Calcification Rates'!$A$11:$N$98,11,0)))*AQ15+(IF(ISERROR(VLOOKUP(AO15,'Calcification Rates'!$A$11:$N$98,14,0)),0,VLOOKUP(AO15,'Calcification Rates'!$A$11:$N$98,14,0)))</f>
        <v>0</v>
      </c>
      <c r="AW15" s="276"/>
      <c r="AX15" s="43"/>
      <c r="AY15" s="271"/>
      <c r="AZ15" s="272" t="str">
        <f>IF(ISERROR(VLOOKUP(AW15,'Calcification Rates'!$A$10:$C$98,2,FALSE))," ",VLOOKUP(AW15,'Calcification Rates'!$A$10:$C$98,2,FALSE))</f>
        <v xml:space="preserve"> </v>
      </c>
      <c r="BA15" s="272" t="str">
        <f>IF(ISERROR(VLOOKUP(AW15,'Calcification Rates'!$A$10:$C$98,3,FALSE))," ",VLOOKUP(AW15,'Calcification Rates'!$A$10:$C$98,3,FALSE))</f>
        <v xml:space="preserve"> </v>
      </c>
      <c r="BB15" s="280">
        <f>(IF(ISERROR(VLOOKUP(AW15,'Calcification Rates'!$A$11:$N$98,9,0)),0,VLOOKUP(AW15,'Calcification Rates'!$A$11:$N$98,9,0)))*AY15+(IF(ISERROR(VLOOKUP(AW15,'Calcification Rates'!$A$11:$N$98,12,0)),0,VLOOKUP(AW15,'Calcification Rates'!$A$11:$N$98,12,0)))</f>
        <v>0</v>
      </c>
      <c r="BC15" s="280">
        <f>(IF(ISERROR(VLOOKUP(AW15,'Calcification Rates'!$A$11:$N$98,10,0)),0,VLOOKUP(AW15,'Calcification Rates'!$A$11:$N$98,10,0)))*AY15+(IF(ISERROR(VLOOKUP(AW15,'Calcification Rates'!$A$11:$N$98,13,0)),0,VLOOKUP(AW15,'Calcification Rates'!$A$11:$N$98,13,0)))</f>
        <v>0</v>
      </c>
      <c r="BD15" s="281">
        <f>(IF(ISERROR(VLOOKUP(AW15,'Calcification Rates'!$A$11:$N$98,11,0)),0,VLOOKUP(AW15,'Calcification Rates'!$A$11:$N$98,11,0)))*AY15+(IF(ISERROR(VLOOKUP(AW15,'Calcification Rates'!$A$11:$N$98,14,0)),0,VLOOKUP(AW15,'Calcification Rates'!$A$11:$N$98,14,0)))</f>
        <v>0</v>
      </c>
      <c r="BE15" s="276"/>
      <c r="BF15" s="43"/>
      <c r="BG15" s="270"/>
      <c r="BH15" s="272" t="str">
        <f>IF(ISERROR(VLOOKUP(BE15,'Calcification Rates'!$A$10:$C$98,2,FALSE))," ",VLOOKUP(BE15,'Calcification Rates'!$A$10:$C$98,2,FALSE))</f>
        <v xml:space="preserve"> </v>
      </c>
      <c r="BI15" s="272" t="str">
        <f>IF(ISERROR(VLOOKUP(BE15,'Calcification Rates'!$A$10:$C$98,3,FALSE))," ",VLOOKUP(BE15,'Calcification Rates'!$A$10:$C$98,3,FALSE))</f>
        <v xml:space="preserve"> </v>
      </c>
      <c r="BJ15" s="280">
        <f>(IF(ISERROR(VLOOKUP(BE15,'Calcification Rates'!$A$11:$N$98,9,0)),0,VLOOKUP(BE15,'Calcification Rates'!$A$11:$N$98,9,0)))*BG15+(IF(ISERROR(VLOOKUP(BE15,'Calcification Rates'!$A$11:$N$98,12,0)),0,VLOOKUP(BE15,'Calcification Rates'!$A$11:$N$98,12,0)))</f>
        <v>0</v>
      </c>
      <c r="BK15" s="280">
        <f>(IF(ISERROR(VLOOKUP(BE15,'Calcification Rates'!$A$11:$N$98,10,0)),0,VLOOKUP(BE15,'Calcification Rates'!$A$11:$N$98,10,0)))*BG15+(IF(ISERROR(VLOOKUP(BE15,'Calcification Rates'!$A$11:$N$98,13,0)),0,VLOOKUP(BE15,'Calcification Rates'!$A$11:$N$98,13,0)))</f>
        <v>0</v>
      </c>
      <c r="BL15" s="281">
        <f>(IF(ISERROR(VLOOKUP(BE15,'Calcification Rates'!$A$11:$N$98,11,0)),0,VLOOKUP(BE15,'Calcification Rates'!$A$11:$N$98,11,0)))*BG15+(IF(ISERROR(VLOOKUP(BE15,'Calcification Rates'!$A$11:$N$98,14,0)),0,VLOOKUP(BE15,'Calcification Rates'!$A$11:$N$98,14,0)))</f>
        <v>0</v>
      </c>
    </row>
    <row r="16" spans="1:64" ht="20.100000000000001" customHeight="1" x14ac:dyDescent="0.3">
      <c r="A16" s="270"/>
      <c r="B16" s="43"/>
      <c r="C16" s="271"/>
      <c r="D16" s="272" t="str">
        <f>IF(ISERROR(VLOOKUP(A16,'Calcification Rates'!$A$10:$C$98,2,FALSE))," ",VLOOKUP(A16,'Calcification Rates'!$A$10:$C$98,2,FALSE))</f>
        <v xml:space="preserve"> </v>
      </c>
      <c r="E16" s="272" t="str">
        <f>IF(ISERROR(VLOOKUP(A16,'Calcification Rates'!$A$10:$C$98,3,FALSE))," ",VLOOKUP(A16,'Calcification Rates'!$A$10:$C$98,3,FALSE))</f>
        <v xml:space="preserve"> </v>
      </c>
      <c r="F16" s="273">
        <f>(IF(ISERROR(VLOOKUP(A16,'Calcification Rates'!$A$11:$N$98,9,0)),0,VLOOKUP(A16,'Calcification Rates'!$A$11:$N$98,9,0)))*C16+(IF(ISERROR(VLOOKUP(A16,'Calcification Rates'!$A$11:$N$98,12,0)),0,VLOOKUP(A16,'Calcification Rates'!$A$11:$N$98,12,0)))</f>
        <v>0</v>
      </c>
      <c r="G16" s="274">
        <f>(IF(ISERROR(VLOOKUP(A16,'Calcification Rates'!$A$11:$N$98,10,0)),0,VLOOKUP(A16,'Calcification Rates'!$A$11:$N$98,10,0)))*C16+(IF(ISERROR(VLOOKUP(A16,'Calcification Rates'!$A$11:$N$98,13,0)),0,VLOOKUP(A16,'Calcification Rates'!$A$11:$N$98,13,0)))</f>
        <v>0</v>
      </c>
      <c r="H16" s="275">
        <f>(IF(ISERROR(VLOOKUP(A16,'Calcification Rates'!$A$11:$N$98,11,0)),0,VLOOKUP(A16,'Calcification Rates'!$A$11:$N$98,11,0)))*C16+(IF(ISERROR(VLOOKUP(A16,'Calcification Rates'!$A$11:$N$98,14,0)),0,VLOOKUP(A16,'Calcification Rates'!$A$11:$N$98,14,0)))</f>
        <v>0</v>
      </c>
      <c r="I16" s="276"/>
      <c r="J16" s="43"/>
      <c r="K16" s="271"/>
      <c r="L16" s="272" t="str">
        <f>IF(ISERROR(VLOOKUP(I16,'Calcification Rates'!$A$10:$C$98,2,FALSE))," ",VLOOKUP(I16,'Calcification Rates'!$A$10:$C$98,2,FALSE))</f>
        <v xml:space="preserve"> </v>
      </c>
      <c r="M16" s="272" t="str">
        <f>IF(ISERROR(VLOOKUP(I16,'Calcification Rates'!$A$10:$C$98,3,FALSE))," ",VLOOKUP(I16,'Calcification Rates'!$A$10:$C$98,3,FALSE))</f>
        <v xml:space="preserve"> </v>
      </c>
      <c r="N16" s="273">
        <f>(IF(ISERROR(VLOOKUP(I16,'Calcification Rates'!$A$11:$N$98,9,0)),0,VLOOKUP(I16,'Calcification Rates'!$A$11:$N$98,9,0)))*K16+(IF(ISERROR(VLOOKUP(I16,'Calcification Rates'!$A$11:$N$98,12,0)),0,VLOOKUP(I16,'Calcification Rates'!$A$11:$N$98,12,0)))</f>
        <v>0</v>
      </c>
      <c r="O16" s="273">
        <f>(IF(ISERROR(VLOOKUP(I16,'Calcification Rates'!$A$11:$N$98,10,0)),0,VLOOKUP(I16,'Calcification Rates'!$A$11:$N$98,10,0)))*K16+(IF(ISERROR(VLOOKUP(I16,'Calcification Rates'!$A$11:$N$98,13,0)),0,VLOOKUP(I16,'Calcification Rates'!$A$11:$N$98,13,0)))</f>
        <v>0</v>
      </c>
      <c r="P16" s="277">
        <f>(IF(ISERROR(VLOOKUP(I16,'Calcification Rates'!$A$11:$N$98,11,0)),0,VLOOKUP(I16,'Calcification Rates'!$A$11:$N$98,11,0)))*K16+(IF(ISERROR(VLOOKUP(I16,'Calcification Rates'!$A$11:$N$98,14,0)),0,VLOOKUP(I16,'Calcification Rates'!$A$11:$N$98,14,0)))</f>
        <v>0</v>
      </c>
      <c r="Q16" s="276"/>
      <c r="R16" s="278"/>
      <c r="S16" s="271"/>
      <c r="T16" s="272" t="str">
        <f>IF(ISERROR(VLOOKUP(Q16,'Calcification Rates'!$A$10:$C$98,2,FALSE))," ",VLOOKUP(Q16,'Calcification Rates'!$A$10:$C$98,2,FALSE))</f>
        <v xml:space="preserve"> </v>
      </c>
      <c r="U16" s="272" t="str">
        <f>IF(ISERROR(VLOOKUP(Q16,'Calcification Rates'!$A$10:$C$98,3,FALSE))," ",VLOOKUP(Q16,'Calcification Rates'!$A$10:$C$98,3,FALSE))</f>
        <v xml:space="preserve"> </v>
      </c>
      <c r="V16" s="273">
        <f>(IF(ISERROR(VLOOKUP(Q16,'Calcification Rates'!$A$11:$N$98,9,0)),0,VLOOKUP(Q16,'Calcification Rates'!$A$11:$N$98,9,0)))*S16+(IF(ISERROR(VLOOKUP(Q16,'Calcification Rates'!$A$11:$N$98,12,0)),0,VLOOKUP(Q16,'Calcification Rates'!$A$11:$N$98,12,0)))</f>
        <v>0</v>
      </c>
      <c r="W16" s="273">
        <f>(IF(ISERROR(VLOOKUP(Q16,'Calcification Rates'!$A$11:$N$98,10,0)),0,VLOOKUP(Q16,'Calcification Rates'!$A$11:$N$98,10,0)))*S16+(IF(ISERROR(VLOOKUP(Q16,'Calcification Rates'!$A$11:$N$98,13,0)),0,VLOOKUP(Q16,'Calcification Rates'!$A$11:$N$98,13,0)))</f>
        <v>0</v>
      </c>
      <c r="X16" s="277">
        <f>(IF(ISERROR(VLOOKUP(Q16,'Calcification Rates'!$A$11:$N$98,11,0)),0,VLOOKUP(Q16,'Calcification Rates'!$A$11:$N$98,11,0)))*S16+(IF(ISERROR(VLOOKUP(Q16,'Calcification Rates'!$A$11:$N$98,14,0)),0,VLOOKUP(Q16,'Calcification Rates'!$A$11:$N$98,14,0)))</f>
        <v>0</v>
      </c>
      <c r="Y16" s="276"/>
      <c r="Z16" s="43"/>
      <c r="AA16" s="271"/>
      <c r="AB16" s="272" t="str">
        <f>IF(ISERROR(VLOOKUP(Y16,'Calcification Rates'!$A$10:$C$98,2,FALSE))," ",VLOOKUP(Y16,'Calcification Rates'!$A$10:$C$98,2,FALSE))</f>
        <v xml:space="preserve"> </v>
      </c>
      <c r="AC16" s="272" t="str">
        <f>IF(ISERROR(VLOOKUP(Y16,'Calcification Rates'!$A$10:$C$98,3,FALSE))," ",VLOOKUP(Y16,'Calcification Rates'!$A$10:$C$98,3,FALSE))</f>
        <v xml:space="preserve"> </v>
      </c>
      <c r="AD16" s="273">
        <f>(IF(ISERROR(VLOOKUP(Y16,'Calcification Rates'!$A$11:$N$98,9,0)),0,VLOOKUP(Y16,'Calcification Rates'!$A$11:$N$98,9,0)))*AA16+(IF(ISERROR(VLOOKUP(Y16,'Calcification Rates'!$A$11:$N$98,12,0)),0,VLOOKUP(Y16,'Calcification Rates'!$A$11:$N$98,12,0)))</f>
        <v>0</v>
      </c>
      <c r="AE16" s="273">
        <f>(IF(ISERROR(VLOOKUP(Y16,'Calcification Rates'!$A$11:$N$98,10,0)),0,VLOOKUP(Y16,'Calcification Rates'!$A$11:$N$98,10,0)))*AA16+(IF(ISERROR(VLOOKUP(Y16,'Calcification Rates'!$A$11:$N$98,13,0)),0,VLOOKUP(Y16,'Calcification Rates'!$A$11:$N$98,13,0)))</f>
        <v>0</v>
      </c>
      <c r="AF16" s="277">
        <f>(IF(ISERROR(VLOOKUP(Y16,'Calcification Rates'!$A$11:$N$98,11,0)),0,VLOOKUP(Y16,'Calcification Rates'!$A$11:$N$98,11,0)))*AA16+(IF(ISERROR(VLOOKUP(Y16,'Calcification Rates'!$A$11:$N$98,14,0)),0,VLOOKUP(Y16,'Calcification Rates'!$A$11:$N$98,14,0)))</f>
        <v>0</v>
      </c>
      <c r="AG16" s="276"/>
      <c r="AH16" s="43"/>
      <c r="AI16" s="279"/>
      <c r="AJ16" s="272" t="str">
        <f>IF(ISERROR(VLOOKUP(AG16,'Calcification Rates'!$A$10:$C$98,2,FALSE))," ",VLOOKUP(AG16,'Calcification Rates'!$A$10:$C$98,2,FALSE))</f>
        <v xml:space="preserve"> </v>
      </c>
      <c r="AK16" s="272" t="str">
        <f>IF(ISERROR(VLOOKUP(AG16,'Calcification Rates'!$A$10:$C$98,3,FALSE))," ",VLOOKUP(AG16,'Calcification Rates'!$A$10:$C$98,3,FALSE))</f>
        <v xml:space="preserve"> </v>
      </c>
      <c r="AL16" s="273">
        <f>(IF(ISERROR(VLOOKUP(AG16,'Calcification Rates'!$A$11:$N$98,9,0)),0,VLOOKUP(AG16,'Calcification Rates'!$A$11:$N$98,9,0)))*AI16+(IF(ISERROR(VLOOKUP(AG16,'Calcification Rates'!$A$11:$N$98,12,0)),0,VLOOKUP(AG16,'Calcification Rates'!$A$11:$N$98,12,0)))</f>
        <v>0</v>
      </c>
      <c r="AM16" s="273">
        <f>(IF(ISERROR(VLOOKUP(AG16,'Calcification Rates'!$A$11:$N$98,10,0)),0,VLOOKUP(AG16,'Calcification Rates'!$A$11:$N$98,10,0)))*AI16+(IF(ISERROR(VLOOKUP(AG16,'Calcification Rates'!$A$11:$N$98,13,0)),0,VLOOKUP(AG16,'Calcification Rates'!$A$11:$N$98,13,0)))</f>
        <v>0</v>
      </c>
      <c r="AN16" s="277">
        <f>(IF(ISERROR(VLOOKUP(AG16,'Calcification Rates'!$A$11:$N$98,11,0)),0,VLOOKUP(AG16,'Calcification Rates'!$A$11:$N$98,11,0)))*AI16+(IF(ISERROR(VLOOKUP(AG16,'Calcification Rates'!$A$11:$N$98,14,0)),0,VLOOKUP(AG16,'Calcification Rates'!$A$11:$N$98,14,0)))</f>
        <v>0</v>
      </c>
      <c r="AO16" s="276"/>
      <c r="AP16" s="43"/>
      <c r="AQ16" s="279"/>
      <c r="AR16" s="272" t="str">
        <f>IF(ISERROR(VLOOKUP(AO16,'Calcification Rates'!$A$10:$C$98,2,FALSE))," ",VLOOKUP(AO16,'Calcification Rates'!$A$10:$C$98,2,FALSE))</f>
        <v xml:space="preserve"> </v>
      </c>
      <c r="AS16" s="272" t="str">
        <f>IF(ISERROR(VLOOKUP(AO16,'Calcification Rates'!$A$10:$C$98,3,FALSE))," ",VLOOKUP(AO16,'Calcification Rates'!$A$10:$C$98,3,FALSE))</f>
        <v xml:space="preserve"> </v>
      </c>
      <c r="AT16" s="280">
        <f>(IF(ISERROR(VLOOKUP(AO16,'Calcification Rates'!$A$11:$N$98,9,0)),0,VLOOKUP(AO16,'Calcification Rates'!$A$11:$N$98,9,0)))*AQ16+(IF(ISERROR(VLOOKUP(AO16,'Calcification Rates'!$A$11:$N$98,12,0)),0,VLOOKUP(AO16,'Calcification Rates'!$A$11:$N$98,12,0)))</f>
        <v>0</v>
      </c>
      <c r="AU16" s="280">
        <f>(IF(ISERROR(VLOOKUP(AO16,'Calcification Rates'!$A$11:$N$98,10,0)),0,VLOOKUP(AO16,'Calcification Rates'!$A$11:$N$98,10,0)))*AQ16+(IF(ISERROR(VLOOKUP(AO16,'Calcification Rates'!$A$11:$N$98,13,0)),0,VLOOKUP(AO16,'Calcification Rates'!$A$11:$N$98,13,0)))</f>
        <v>0</v>
      </c>
      <c r="AV16" s="281">
        <f>(IF(ISERROR(VLOOKUP(AO16,'Calcification Rates'!$A$11:$N$98,11,0)),0,VLOOKUP(AO16,'Calcification Rates'!$A$11:$N$98,11,0)))*AQ16+(IF(ISERROR(VLOOKUP(AO16,'Calcification Rates'!$A$11:$N$98,14,0)),0,VLOOKUP(AO16,'Calcification Rates'!$A$11:$N$98,14,0)))</f>
        <v>0</v>
      </c>
      <c r="AW16" s="276"/>
      <c r="AX16" s="43"/>
      <c r="AY16" s="271"/>
      <c r="AZ16" s="272" t="str">
        <f>IF(ISERROR(VLOOKUP(AW16,'Calcification Rates'!$A$10:$C$98,2,FALSE))," ",VLOOKUP(AW16,'Calcification Rates'!$A$10:$C$98,2,FALSE))</f>
        <v xml:space="preserve"> </v>
      </c>
      <c r="BA16" s="272" t="str">
        <f>IF(ISERROR(VLOOKUP(AW16,'Calcification Rates'!$A$10:$C$98,3,FALSE))," ",VLOOKUP(AW16,'Calcification Rates'!$A$10:$C$98,3,FALSE))</f>
        <v xml:space="preserve"> </v>
      </c>
      <c r="BB16" s="280">
        <f>(IF(ISERROR(VLOOKUP(AW16,'Calcification Rates'!$A$11:$N$98,9,0)),0,VLOOKUP(AW16,'Calcification Rates'!$A$11:$N$98,9,0)))*AY16+(IF(ISERROR(VLOOKUP(AW16,'Calcification Rates'!$A$11:$N$98,12,0)),0,VLOOKUP(AW16,'Calcification Rates'!$A$11:$N$98,12,0)))</f>
        <v>0</v>
      </c>
      <c r="BC16" s="280">
        <f>(IF(ISERROR(VLOOKUP(AW16,'Calcification Rates'!$A$11:$N$98,10,0)),0,VLOOKUP(AW16,'Calcification Rates'!$A$11:$N$98,10,0)))*AY16+(IF(ISERROR(VLOOKUP(AW16,'Calcification Rates'!$A$11:$N$98,13,0)),0,VLOOKUP(AW16,'Calcification Rates'!$A$11:$N$98,13,0)))</f>
        <v>0</v>
      </c>
      <c r="BD16" s="281">
        <f>(IF(ISERROR(VLOOKUP(AW16,'Calcification Rates'!$A$11:$N$98,11,0)),0,VLOOKUP(AW16,'Calcification Rates'!$A$11:$N$98,11,0)))*AY16+(IF(ISERROR(VLOOKUP(AW16,'Calcification Rates'!$A$11:$N$98,14,0)),0,VLOOKUP(AW16,'Calcification Rates'!$A$11:$N$98,14,0)))</f>
        <v>0</v>
      </c>
      <c r="BE16" s="276"/>
      <c r="BF16" s="43"/>
      <c r="BG16" s="43"/>
      <c r="BH16" s="272" t="str">
        <f>IF(ISERROR(VLOOKUP(BE16,'Calcification Rates'!$A$10:$C$98,2,FALSE))," ",VLOOKUP(BE16,'Calcification Rates'!$A$10:$C$98,2,FALSE))</f>
        <v xml:space="preserve"> </v>
      </c>
      <c r="BI16" s="272" t="str">
        <f>IF(ISERROR(VLOOKUP(BE16,'Calcification Rates'!$A$10:$C$98,3,FALSE))," ",VLOOKUP(BE16,'Calcification Rates'!$A$10:$C$98,3,FALSE))</f>
        <v xml:space="preserve"> </v>
      </c>
      <c r="BJ16" s="280">
        <f>(IF(ISERROR(VLOOKUP(BE16,'Calcification Rates'!$A$11:$N$98,9,0)),0,VLOOKUP(BE16,'Calcification Rates'!$A$11:$N$98,9,0)))*BG16+(IF(ISERROR(VLOOKUP(BE16,'Calcification Rates'!$A$11:$N$98,12,0)),0,VLOOKUP(BE16,'Calcification Rates'!$A$11:$N$98,12,0)))</f>
        <v>0</v>
      </c>
      <c r="BK16" s="280">
        <f>(IF(ISERROR(VLOOKUP(BE16,'Calcification Rates'!$A$11:$N$98,10,0)),0,VLOOKUP(BE16,'Calcification Rates'!$A$11:$N$98,10,0)))*BG16+(IF(ISERROR(VLOOKUP(BE16,'Calcification Rates'!$A$11:$N$98,13,0)),0,VLOOKUP(BE16,'Calcification Rates'!$A$11:$N$98,13,0)))</f>
        <v>0</v>
      </c>
      <c r="BL16" s="281">
        <f>(IF(ISERROR(VLOOKUP(BE16,'Calcification Rates'!$A$11:$N$98,11,0)),0,VLOOKUP(BE16,'Calcification Rates'!$A$11:$N$98,11,0)))*BG16+(IF(ISERROR(VLOOKUP(BE16,'Calcification Rates'!$A$11:$N$98,14,0)),0,VLOOKUP(BE16,'Calcification Rates'!$A$11:$N$98,14,0)))</f>
        <v>0</v>
      </c>
    </row>
    <row r="17" spans="1:64" ht="20.100000000000001" customHeight="1" x14ac:dyDescent="0.3">
      <c r="A17" s="270"/>
      <c r="B17" s="43"/>
      <c r="C17" s="271"/>
      <c r="D17" s="272" t="str">
        <f>IF(ISERROR(VLOOKUP(A17,'Calcification Rates'!$A$10:$C$98,2,FALSE))," ",VLOOKUP(A17,'Calcification Rates'!$A$10:$C$98,2,FALSE))</f>
        <v xml:space="preserve"> </v>
      </c>
      <c r="E17" s="272" t="str">
        <f>IF(ISERROR(VLOOKUP(A17,'Calcification Rates'!$A$10:$C$98,3,FALSE))," ",VLOOKUP(A17,'Calcification Rates'!$A$10:$C$98,3,FALSE))</f>
        <v xml:space="preserve"> </v>
      </c>
      <c r="F17" s="273">
        <f>(IF(ISERROR(VLOOKUP(A17,'Calcification Rates'!$A$11:$N$98,9,0)),0,VLOOKUP(A17,'Calcification Rates'!$A$11:$N$98,9,0)))*C17+(IF(ISERROR(VLOOKUP(A17,'Calcification Rates'!$A$11:$N$98,12,0)),0,VLOOKUP(A17,'Calcification Rates'!$A$11:$N$98,12,0)))</f>
        <v>0</v>
      </c>
      <c r="G17" s="274">
        <f>(IF(ISERROR(VLOOKUP(A17,'Calcification Rates'!$A$11:$N$98,10,0)),0,VLOOKUP(A17,'Calcification Rates'!$A$11:$N$98,10,0)))*C17+(IF(ISERROR(VLOOKUP(A17,'Calcification Rates'!$A$11:$N$98,13,0)),0,VLOOKUP(A17,'Calcification Rates'!$A$11:$N$98,13,0)))</f>
        <v>0</v>
      </c>
      <c r="H17" s="275">
        <f>(IF(ISERROR(VLOOKUP(A17,'Calcification Rates'!$A$11:$N$98,11,0)),0,VLOOKUP(A17,'Calcification Rates'!$A$11:$N$98,11,0)))*C17+(IF(ISERROR(VLOOKUP(A17,'Calcification Rates'!$A$11:$N$98,14,0)),0,VLOOKUP(A17,'Calcification Rates'!$A$11:$N$98,14,0)))</f>
        <v>0</v>
      </c>
      <c r="I17" s="276"/>
      <c r="J17" s="43"/>
      <c r="K17" s="271"/>
      <c r="L17" s="272" t="str">
        <f>IF(ISERROR(VLOOKUP(I17,'Calcification Rates'!$A$10:$C$98,2,FALSE))," ",VLOOKUP(I17,'Calcification Rates'!$A$10:$C$98,2,FALSE))</f>
        <v xml:space="preserve"> </v>
      </c>
      <c r="M17" s="272" t="str">
        <f>IF(ISERROR(VLOOKUP(I17,'Calcification Rates'!$A$10:$C$98,3,FALSE))," ",VLOOKUP(I17,'Calcification Rates'!$A$10:$C$98,3,FALSE))</f>
        <v xml:space="preserve"> </v>
      </c>
      <c r="N17" s="273">
        <f>(IF(ISERROR(VLOOKUP(I17,'Calcification Rates'!$A$11:$N$98,9,0)),0,VLOOKUP(I17,'Calcification Rates'!$A$11:$N$98,9,0)))*K17+(IF(ISERROR(VLOOKUP(I17,'Calcification Rates'!$A$11:$N$98,12,0)),0,VLOOKUP(I17,'Calcification Rates'!$A$11:$N$98,12,0)))</f>
        <v>0</v>
      </c>
      <c r="O17" s="273">
        <f>(IF(ISERROR(VLOOKUP(I17,'Calcification Rates'!$A$11:$N$98,10,0)),0,VLOOKUP(I17,'Calcification Rates'!$A$11:$N$98,10,0)))*K17+(IF(ISERROR(VLOOKUP(I17,'Calcification Rates'!$A$11:$N$98,13,0)),0,VLOOKUP(I17,'Calcification Rates'!$A$11:$N$98,13,0)))</f>
        <v>0</v>
      </c>
      <c r="P17" s="277">
        <f>(IF(ISERROR(VLOOKUP(I17,'Calcification Rates'!$A$11:$N$98,11,0)),0,VLOOKUP(I17,'Calcification Rates'!$A$11:$N$98,11,0)))*K17+(IF(ISERROR(VLOOKUP(I17,'Calcification Rates'!$A$11:$N$98,14,0)),0,VLOOKUP(I17,'Calcification Rates'!$A$11:$N$98,14,0)))</f>
        <v>0</v>
      </c>
      <c r="Q17" s="276"/>
      <c r="R17" s="278"/>
      <c r="S17" s="271"/>
      <c r="T17" s="272" t="str">
        <f>IF(ISERROR(VLOOKUP(Q17,'Calcification Rates'!$A$10:$C$98,2,FALSE))," ",VLOOKUP(Q17,'Calcification Rates'!$A$10:$C$98,2,FALSE))</f>
        <v xml:space="preserve"> </v>
      </c>
      <c r="U17" s="272" t="str">
        <f>IF(ISERROR(VLOOKUP(Q17,'Calcification Rates'!$A$10:$C$98,3,FALSE))," ",VLOOKUP(Q17,'Calcification Rates'!$A$10:$C$98,3,FALSE))</f>
        <v xml:space="preserve"> </v>
      </c>
      <c r="V17" s="273">
        <f>(IF(ISERROR(VLOOKUP(Q17,'Calcification Rates'!$A$11:$N$98,9,0)),0,VLOOKUP(Q17,'Calcification Rates'!$A$11:$N$98,9,0)))*S17+(IF(ISERROR(VLOOKUP(Q17,'Calcification Rates'!$A$11:$N$98,12,0)),0,VLOOKUP(Q17,'Calcification Rates'!$A$11:$N$98,12,0)))</f>
        <v>0</v>
      </c>
      <c r="W17" s="273">
        <f>(IF(ISERROR(VLOOKUP(Q17,'Calcification Rates'!$A$11:$N$98,10,0)),0,VLOOKUP(Q17,'Calcification Rates'!$A$11:$N$98,10,0)))*S17+(IF(ISERROR(VLOOKUP(Q17,'Calcification Rates'!$A$11:$N$98,13,0)),0,VLOOKUP(Q17,'Calcification Rates'!$A$11:$N$98,13,0)))</f>
        <v>0</v>
      </c>
      <c r="X17" s="277">
        <f>(IF(ISERROR(VLOOKUP(Q17,'Calcification Rates'!$A$11:$N$98,11,0)),0,VLOOKUP(Q17,'Calcification Rates'!$A$11:$N$98,11,0)))*S17+(IF(ISERROR(VLOOKUP(Q17,'Calcification Rates'!$A$11:$N$98,14,0)),0,VLOOKUP(Q17,'Calcification Rates'!$A$11:$N$98,14,0)))</f>
        <v>0</v>
      </c>
      <c r="Y17" s="276"/>
      <c r="Z17" s="43"/>
      <c r="AA17" s="271"/>
      <c r="AB17" s="272" t="str">
        <f>IF(ISERROR(VLOOKUP(Y17,'Calcification Rates'!$A$10:$C$98,2,FALSE))," ",VLOOKUP(Y17,'Calcification Rates'!$A$10:$C$98,2,FALSE))</f>
        <v xml:space="preserve"> </v>
      </c>
      <c r="AC17" s="272" t="str">
        <f>IF(ISERROR(VLOOKUP(Y17,'Calcification Rates'!$A$10:$C$98,3,FALSE))," ",VLOOKUP(Y17,'Calcification Rates'!$A$10:$C$98,3,FALSE))</f>
        <v xml:space="preserve"> </v>
      </c>
      <c r="AD17" s="273">
        <f>(IF(ISERROR(VLOOKUP(Y17,'Calcification Rates'!$A$11:$N$98,9,0)),0,VLOOKUP(Y17,'Calcification Rates'!$A$11:$N$98,9,0)))*AA17+(IF(ISERROR(VLOOKUP(Y17,'Calcification Rates'!$A$11:$N$98,12,0)),0,VLOOKUP(Y17,'Calcification Rates'!$A$11:$N$98,12,0)))</f>
        <v>0</v>
      </c>
      <c r="AE17" s="273">
        <f>(IF(ISERROR(VLOOKUP(Y17,'Calcification Rates'!$A$11:$N$98,10,0)),0,VLOOKUP(Y17,'Calcification Rates'!$A$11:$N$98,10,0)))*AA17+(IF(ISERROR(VLOOKUP(Y17,'Calcification Rates'!$A$11:$N$98,13,0)),0,VLOOKUP(Y17,'Calcification Rates'!$A$11:$N$98,13,0)))</f>
        <v>0</v>
      </c>
      <c r="AF17" s="277">
        <f>(IF(ISERROR(VLOOKUP(Y17,'Calcification Rates'!$A$11:$N$98,11,0)),0,VLOOKUP(Y17,'Calcification Rates'!$A$11:$N$98,11,0)))*AA17+(IF(ISERROR(VLOOKUP(Y17,'Calcification Rates'!$A$11:$N$98,14,0)),0,VLOOKUP(Y17,'Calcification Rates'!$A$11:$N$98,14,0)))</f>
        <v>0</v>
      </c>
      <c r="AG17" s="276"/>
      <c r="AH17" s="43"/>
      <c r="AI17" s="279"/>
      <c r="AJ17" s="272" t="str">
        <f>IF(ISERROR(VLOOKUP(AG17,'Calcification Rates'!$A$10:$C$98,2,FALSE))," ",VLOOKUP(AG17,'Calcification Rates'!$A$10:$C$98,2,FALSE))</f>
        <v xml:space="preserve"> </v>
      </c>
      <c r="AK17" s="272" t="str">
        <f>IF(ISERROR(VLOOKUP(AG17,'Calcification Rates'!$A$10:$C$98,3,FALSE))," ",VLOOKUP(AG17,'Calcification Rates'!$A$10:$C$98,3,FALSE))</f>
        <v xml:space="preserve"> </v>
      </c>
      <c r="AL17" s="273">
        <f>(IF(ISERROR(VLOOKUP(AG17,'Calcification Rates'!$A$11:$N$98,9,0)),0,VLOOKUP(AG17,'Calcification Rates'!$A$11:$N$98,9,0)))*AI17+(IF(ISERROR(VLOOKUP(AG17,'Calcification Rates'!$A$11:$N$98,12,0)),0,VLOOKUP(AG17,'Calcification Rates'!$A$11:$N$98,12,0)))</f>
        <v>0</v>
      </c>
      <c r="AM17" s="273">
        <f>(IF(ISERROR(VLOOKUP(AG17,'Calcification Rates'!$A$11:$N$98,10,0)),0,VLOOKUP(AG17,'Calcification Rates'!$A$11:$N$98,10,0)))*AI17+(IF(ISERROR(VLOOKUP(AG17,'Calcification Rates'!$A$11:$N$98,13,0)),0,VLOOKUP(AG17,'Calcification Rates'!$A$11:$N$98,13,0)))</f>
        <v>0</v>
      </c>
      <c r="AN17" s="277">
        <f>(IF(ISERROR(VLOOKUP(AG17,'Calcification Rates'!$A$11:$N$98,11,0)),0,VLOOKUP(AG17,'Calcification Rates'!$A$11:$N$98,11,0)))*AI17+(IF(ISERROR(VLOOKUP(AG17,'Calcification Rates'!$A$11:$N$98,14,0)),0,VLOOKUP(AG17,'Calcification Rates'!$A$11:$N$98,14,0)))</f>
        <v>0</v>
      </c>
      <c r="AO17" s="276"/>
      <c r="AP17" s="43"/>
      <c r="AQ17" s="279"/>
      <c r="AR17" s="272" t="str">
        <f>IF(ISERROR(VLOOKUP(AO17,'Calcification Rates'!$A$10:$C$98,2,FALSE))," ",VLOOKUP(AO17,'Calcification Rates'!$A$10:$C$98,2,FALSE))</f>
        <v xml:space="preserve"> </v>
      </c>
      <c r="AS17" s="272" t="str">
        <f>IF(ISERROR(VLOOKUP(AO17,'Calcification Rates'!$A$10:$C$98,3,FALSE))," ",VLOOKUP(AO17,'Calcification Rates'!$A$10:$C$98,3,FALSE))</f>
        <v xml:space="preserve"> </v>
      </c>
      <c r="AT17" s="280">
        <f>(IF(ISERROR(VLOOKUP(AO17,'Calcification Rates'!$A$11:$N$98,9,0)),0,VLOOKUP(AO17,'Calcification Rates'!$A$11:$N$98,9,0)))*AQ17+(IF(ISERROR(VLOOKUP(AO17,'Calcification Rates'!$A$11:$N$98,12,0)),0,VLOOKUP(AO17,'Calcification Rates'!$A$11:$N$98,12,0)))</f>
        <v>0</v>
      </c>
      <c r="AU17" s="280">
        <f>(IF(ISERROR(VLOOKUP(AO17,'Calcification Rates'!$A$11:$N$98,10,0)),0,VLOOKUP(AO17,'Calcification Rates'!$A$11:$N$98,10,0)))*AQ17+(IF(ISERROR(VLOOKUP(AO17,'Calcification Rates'!$A$11:$N$98,13,0)),0,VLOOKUP(AO17,'Calcification Rates'!$A$11:$N$98,13,0)))</f>
        <v>0</v>
      </c>
      <c r="AV17" s="281">
        <f>(IF(ISERROR(VLOOKUP(AO17,'Calcification Rates'!$A$11:$N$98,11,0)),0,VLOOKUP(AO17,'Calcification Rates'!$A$11:$N$98,11,0)))*AQ17+(IF(ISERROR(VLOOKUP(AO17,'Calcification Rates'!$A$11:$N$98,14,0)),0,VLOOKUP(AO17,'Calcification Rates'!$A$11:$N$98,14,0)))</f>
        <v>0</v>
      </c>
      <c r="AW17" s="276"/>
      <c r="AX17" s="43"/>
      <c r="AY17" s="271"/>
      <c r="AZ17" s="272" t="str">
        <f>IF(ISERROR(VLOOKUP(AW17,'Calcification Rates'!$A$10:$C$98,2,FALSE))," ",VLOOKUP(AW17,'Calcification Rates'!$A$10:$C$98,2,FALSE))</f>
        <v xml:space="preserve"> </v>
      </c>
      <c r="BA17" s="272" t="str">
        <f>IF(ISERROR(VLOOKUP(AW17,'Calcification Rates'!$A$10:$C$98,3,FALSE))," ",VLOOKUP(AW17,'Calcification Rates'!$A$10:$C$98,3,FALSE))</f>
        <v xml:space="preserve"> </v>
      </c>
      <c r="BB17" s="280">
        <f>(IF(ISERROR(VLOOKUP(AW17,'Calcification Rates'!$A$11:$N$98,9,0)),0,VLOOKUP(AW17,'Calcification Rates'!$A$11:$N$98,9,0)))*AY17+(IF(ISERROR(VLOOKUP(AW17,'Calcification Rates'!$A$11:$N$98,12,0)),0,VLOOKUP(AW17,'Calcification Rates'!$A$11:$N$98,12,0)))</f>
        <v>0</v>
      </c>
      <c r="BC17" s="280">
        <f>(IF(ISERROR(VLOOKUP(AW17,'Calcification Rates'!$A$11:$N$98,10,0)),0,VLOOKUP(AW17,'Calcification Rates'!$A$11:$N$98,10,0)))*AY17+(IF(ISERROR(VLOOKUP(AW17,'Calcification Rates'!$A$11:$N$98,13,0)),0,VLOOKUP(AW17,'Calcification Rates'!$A$11:$N$98,13,0)))</f>
        <v>0</v>
      </c>
      <c r="BD17" s="281">
        <f>(IF(ISERROR(VLOOKUP(AW17,'Calcification Rates'!$A$11:$N$98,11,0)),0,VLOOKUP(AW17,'Calcification Rates'!$A$11:$N$98,11,0)))*AY17+(IF(ISERROR(VLOOKUP(AW17,'Calcification Rates'!$A$11:$N$98,14,0)),0,VLOOKUP(AW17,'Calcification Rates'!$A$11:$N$98,14,0)))</f>
        <v>0</v>
      </c>
      <c r="BE17" s="276"/>
      <c r="BF17" s="43"/>
      <c r="BG17" s="43"/>
      <c r="BH17" s="272" t="str">
        <f>IF(ISERROR(VLOOKUP(BE17,'Calcification Rates'!$A$10:$C$98,2,FALSE))," ",VLOOKUP(BE17,'Calcification Rates'!$A$10:$C$98,2,FALSE))</f>
        <v xml:space="preserve"> </v>
      </c>
      <c r="BI17" s="272" t="str">
        <f>IF(ISERROR(VLOOKUP(BE17,'Calcification Rates'!$A$10:$C$98,3,FALSE))," ",VLOOKUP(BE17,'Calcification Rates'!$A$10:$C$98,3,FALSE))</f>
        <v xml:space="preserve"> </v>
      </c>
      <c r="BJ17" s="280">
        <f>(IF(ISERROR(VLOOKUP(BE17,'Calcification Rates'!$A$11:$N$98,9,0)),0,VLOOKUP(BE17,'Calcification Rates'!$A$11:$N$98,9,0)))*BG17+(IF(ISERROR(VLOOKUP(BE17,'Calcification Rates'!$A$11:$N$98,12,0)),0,VLOOKUP(BE17,'Calcification Rates'!$A$11:$N$98,12,0)))</f>
        <v>0</v>
      </c>
      <c r="BK17" s="280">
        <f>(IF(ISERROR(VLOOKUP(BE17,'Calcification Rates'!$A$11:$N$98,10,0)),0,VLOOKUP(BE17,'Calcification Rates'!$A$11:$N$98,10,0)))*BG17+(IF(ISERROR(VLOOKUP(BE17,'Calcification Rates'!$A$11:$N$98,13,0)),0,VLOOKUP(BE17,'Calcification Rates'!$A$11:$N$98,13,0)))</f>
        <v>0</v>
      </c>
      <c r="BL17" s="281">
        <f>(IF(ISERROR(VLOOKUP(BE17,'Calcification Rates'!$A$11:$N$98,11,0)),0,VLOOKUP(BE17,'Calcification Rates'!$A$11:$N$98,11,0)))*BG17+(IF(ISERROR(VLOOKUP(BE17,'Calcification Rates'!$A$11:$N$98,14,0)),0,VLOOKUP(BE17,'Calcification Rates'!$A$11:$N$98,14,0)))</f>
        <v>0</v>
      </c>
    </row>
    <row r="18" spans="1:64" ht="20.100000000000001" customHeight="1" x14ac:dyDescent="0.3">
      <c r="A18" s="270"/>
      <c r="B18" s="43"/>
      <c r="C18" s="271"/>
      <c r="D18" s="272" t="str">
        <f>IF(ISERROR(VLOOKUP(A18,'Calcification Rates'!$A$10:$C$98,2,FALSE))," ",VLOOKUP(A18,'Calcification Rates'!$A$10:$C$98,2,FALSE))</f>
        <v xml:space="preserve"> </v>
      </c>
      <c r="E18" s="272" t="str">
        <f>IF(ISERROR(VLOOKUP(A18,'Calcification Rates'!$A$10:$C$98,3,FALSE))," ",VLOOKUP(A18,'Calcification Rates'!$A$10:$C$98,3,FALSE))</f>
        <v xml:space="preserve"> </v>
      </c>
      <c r="F18" s="273">
        <f>(IF(ISERROR(VLOOKUP(A18,'Calcification Rates'!$A$11:$N$98,9,0)),0,VLOOKUP(A18,'Calcification Rates'!$A$11:$N$98,9,0)))*C18+(IF(ISERROR(VLOOKUP(A18,'Calcification Rates'!$A$11:$N$98,12,0)),0,VLOOKUP(A18,'Calcification Rates'!$A$11:$N$98,12,0)))</f>
        <v>0</v>
      </c>
      <c r="G18" s="274">
        <f>(IF(ISERROR(VLOOKUP(A18,'Calcification Rates'!$A$11:$N$98,10,0)),0,VLOOKUP(A18,'Calcification Rates'!$A$11:$N$98,10,0)))*C18+(IF(ISERROR(VLOOKUP(A18,'Calcification Rates'!$A$11:$N$98,13,0)),0,VLOOKUP(A18,'Calcification Rates'!$A$11:$N$98,13,0)))</f>
        <v>0</v>
      </c>
      <c r="H18" s="275">
        <f>(IF(ISERROR(VLOOKUP(A18,'Calcification Rates'!$A$11:$N$98,11,0)),0,VLOOKUP(A18,'Calcification Rates'!$A$11:$N$98,11,0)))*C18+(IF(ISERROR(VLOOKUP(A18,'Calcification Rates'!$A$11:$N$98,14,0)),0,VLOOKUP(A18,'Calcification Rates'!$A$11:$N$98,14,0)))</f>
        <v>0</v>
      </c>
      <c r="I18" s="276"/>
      <c r="J18" s="43"/>
      <c r="K18" s="271"/>
      <c r="L18" s="272" t="str">
        <f>IF(ISERROR(VLOOKUP(I18,'Calcification Rates'!$A$10:$C$98,2,FALSE))," ",VLOOKUP(I18,'Calcification Rates'!$A$10:$C$98,2,FALSE))</f>
        <v xml:space="preserve"> </v>
      </c>
      <c r="M18" s="272" t="str">
        <f>IF(ISERROR(VLOOKUP(I18,'Calcification Rates'!$A$10:$C$98,3,FALSE))," ",VLOOKUP(I18,'Calcification Rates'!$A$10:$C$98,3,FALSE))</f>
        <v xml:space="preserve"> </v>
      </c>
      <c r="N18" s="273">
        <f>(IF(ISERROR(VLOOKUP(I18,'Calcification Rates'!$A$11:$N$98,9,0)),0,VLOOKUP(I18,'Calcification Rates'!$A$11:$N$98,9,0)))*K18+(IF(ISERROR(VLOOKUP(I18,'Calcification Rates'!$A$11:$N$98,12,0)),0,VLOOKUP(I18,'Calcification Rates'!$A$11:$N$98,12,0)))</f>
        <v>0</v>
      </c>
      <c r="O18" s="273">
        <f>(IF(ISERROR(VLOOKUP(I18,'Calcification Rates'!$A$11:$N$98,10,0)),0,VLOOKUP(I18,'Calcification Rates'!$A$11:$N$98,10,0)))*K18+(IF(ISERROR(VLOOKUP(I18,'Calcification Rates'!$A$11:$N$98,13,0)),0,VLOOKUP(I18,'Calcification Rates'!$A$11:$N$98,13,0)))</f>
        <v>0</v>
      </c>
      <c r="P18" s="277">
        <f>(IF(ISERROR(VLOOKUP(I18,'Calcification Rates'!$A$11:$N$98,11,0)),0,VLOOKUP(I18,'Calcification Rates'!$A$11:$N$98,11,0)))*K18+(IF(ISERROR(VLOOKUP(I18,'Calcification Rates'!$A$11:$N$98,14,0)),0,VLOOKUP(I18,'Calcification Rates'!$A$11:$N$98,14,0)))</f>
        <v>0</v>
      </c>
      <c r="Q18" s="276"/>
      <c r="R18" s="278"/>
      <c r="S18" s="271"/>
      <c r="T18" s="272" t="str">
        <f>IF(ISERROR(VLOOKUP(Q18,'Calcification Rates'!$A$10:$C$98,2,FALSE))," ",VLOOKUP(Q18,'Calcification Rates'!$A$10:$C$98,2,FALSE))</f>
        <v xml:space="preserve"> </v>
      </c>
      <c r="U18" s="272" t="str">
        <f>IF(ISERROR(VLOOKUP(Q18,'Calcification Rates'!$A$10:$C$98,3,FALSE))," ",VLOOKUP(Q18,'Calcification Rates'!$A$10:$C$98,3,FALSE))</f>
        <v xml:space="preserve"> </v>
      </c>
      <c r="V18" s="273">
        <f>(IF(ISERROR(VLOOKUP(Q18,'Calcification Rates'!$A$11:$N$98,9,0)),0,VLOOKUP(Q18,'Calcification Rates'!$A$11:$N$98,9,0)))*S18+(IF(ISERROR(VLOOKUP(Q18,'Calcification Rates'!$A$11:$N$98,12,0)),0,VLOOKUP(Q18,'Calcification Rates'!$A$11:$N$98,12,0)))</f>
        <v>0</v>
      </c>
      <c r="W18" s="273">
        <f>(IF(ISERROR(VLOOKUP(Q18,'Calcification Rates'!$A$11:$N$98,10,0)),0,VLOOKUP(Q18,'Calcification Rates'!$A$11:$N$98,10,0)))*S18+(IF(ISERROR(VLOOKUP(Q18,'Calcification Rates'!$A$11:$N$98,13,0)),0,VLOOKUP(Q18,'Calcification Rates'!$A$11:$N$98,13,0)))</f>
        <v>0</v>
      </c>
      <c r="X18" s="277">
        <f>(IF(ISERROR(VLOOKUP(Q18,'Calcification Rates'!$A$11:$N$98,11,0)),0,VLOOKUP(Q18,'Calcification Rates'!$A$11:$N$98,11,0)))*S18+(IF(ISERROR(VLOOKUP(Q18,'Calcification Rates'!$A$11:$N$98,14,0)),0,VLOOKUP(Q18,'Calcification Rates'!$A$11:$N$98,14,0)))</f>
        <v>0</v>
      </c>
      <c r="Y18" s="276"/>
      <c r="Z18" s="43"/>
      <c r="AA18" s="271"/>
      <c r="AB18" s="272" t="str">
        <f>IF(ISERROR(VLOOKUP(Y18,'Calcification Rates'!$A$10:$C$98,2,FALSE))," ",VLOOKUP(Y18,'Calcification Rates'!$A$10:$C$98,2,FALSE))</f>
        <v xml:space="preserve"> </v>
      </c>
      <c r="AC18" s="272" t="str">
        <f>IF(ISERROR(VLOOKUP(Y18,'Calcification Rates'!$A$10:$C$98,3,FALSE))," ",VLOOKUP(Y18,'Calcification Rates'!$A$10:$C$98,3,FALSE))</f>
        <v xml:space="preserve"> </v>
      </c>
      <c r="AD18" s="273">
        <f>(IF(ISERROR(VLOOKUP(Y18,'Calcification Rates'!$A$11:$N$98,9,0)),0,VLOOKUP(Y18,'Calcification Rates'!$A$11:$N$98,9,0)))*AA18+(IF(ISERROR(VLOOKUP(Y18,'Calcification Rates'!$A$11:$N$98,12,0)),0,VLOOKUP(Y18,'Calcification Rates'!$A$11:$N$98,12,0)))</f>
        <v>0</v>
      </c>
      <c r="AE18" s="273">
        <f>(IF(ISERROR(VLOOKUP(Y18,'Calcification Rates'!$A$11:$N$98,10,0)),0,VLOOKUP(Y18,'Calcification Rates'!$A$11:$N$98,10,0)))*AA18+(IF(ISERROR(VLOOKUP(Y18,'Calcification Rates'!$A$11:$N$98,13,0)),0,VLOOKUP(Y18,'Calcification Rates'!$A$11:$N$98,13,0)))</f>
        <v>0</v>
      </c>
      <c r="AF18" s="277">
        <f>(IF(ISERROR(VLOOKUP(Y18,'Calcification Rates'!$A$11:$N$98,11,0)),0,VLOOKUP(Y18,'Calcification Rates'!$A$11:$N$98,11,0)))*AA18+(IF(ISERROR(VLOOKUP(Y18,'Calcification Rates'!$A$11:$N$98,14,0)),0,VLOOKUP(Y18,'Calcification Rates'!$A$11:$N$98,14,0)))</f>
        <v>0</v>
      </c>
      <c r="AG18" s="276"/>
      <c r="AH18" s="43"/>
      <c r="AI18" s="279"/>
      <c r="AJ18" s="272" t="str">
        <f>IF(ISERROR(VLOOKUP(AG18,'Calcification Rates'!$A$10:$C$98,2,FALSE))," ",VLOOKUP(AG18,'Calcification Rates'!$A$10:$C$98,2,FALSE))</f>
        <v xml:space="preserve"> </v>
      </c>
      <c r="AK18" s="272" t="str">
        <f>IF(ISERROR(VLOOKUP(AG18,'Calcification Rates'!$A$10:$C$98,3,FALSE))," ",VLOOKUP(AG18,'Calcification Rates'!$A$10:$C$98,3,FALSE))</f>
        <v xml:space="preserve"> </v>
      </c>
      <c r="AL18" s="273">
        <f>(IF(ISERROR(VLOOKUP(AG18,'Calcification Rates'!$A$11:$N$98,9,0)),0,VLOOKUP(AG18,'Calcification Rates'!$A$11:$N$98,9,0)))*AI18+(IF(ISERROR(VLOOKUP(AG18,'Calcification Rates'!$A$11:$N$98,12,0)),0,VLOOKUP(AG18,'Calcification Rates'!$A$11:$N$98,12,0)))</f>
        <v>0</v>
      </c>
      <c r="AM18" s="273">
        <f>(IF(ISERROR(VLOOKUP(AG18,'Calcification Rates'!$A$11:$N$98,10,0)),0,VLOOKUP(AG18,'Calcification Rates'!$A$11:$N$98,10,0)))*AI18+(IF(ISERROR(VLOOKUP(AG18,'Calcification Rates'!$A$11:$N$98,13,0)),0,VLOOKUP(AG18,'Calcification Rates'!$A$11:$N$98,13,0)))</f>
        <v>0</v>
      </c>
      <c r="AN18" s="277">
        <f>(IF(ISERROR(VLOOKUP(AG18,'Calcification Rates'!$A$11:$N$98,11,0)),0,VLOOKUP(AG18,'Calcification Rates'!$A$11:$N$98,11,0)))*AI18+(IF(ISERROR(VLOOKUP(AG18,'Calcification Rates'!$A$11:$N$98,14,0)),0,VLOOKUP(AG18,'Calcification Rates'!$A$11:$N$98,14,0)))</f>
        <v>0</v>
      </c>
      <c r="AO18" s="276"/>
      <c r="AP18" s="43"/>
      <c r="AQ18" s="279"/>
      <c r="AR18" s="272" t="str">
        <f>IF(ISERROR(VLOOKUP(AO18,'Calcification Rates'!$A$10:$C$98,2,FALSE))," ",VLOOKUP(AO18,'Calcification Rates'!$A$10:$C$98,2,FALSE))</f>
        <v xml:space="preserve"> </v>
      </c>
      <c r="AS18" s="272" t="str">
        <f>IF(ISERROR(VLOOKUP(AO18,'Calcification Rates'!$A$10:$C$98,3,FALSE))," ",VLOOKUP(AO18,'Calcification Rates'!$A$10:$C$98,3,FALSE))</f>
        <v xml:space="preserve"> </v>
      </c>
      <c r="AT18" s="280">
        <f>(IF(ISERROR(VLOOKUP(AO18,'Calcification Rates'!$A$11:$N$98,9,0)),0,VLOOKUP(AO18,'Calcification Rates'!$A$11:$N$98,9,0)))*AQ18+(IF(ISERROR(VLOOKUP(AO18,'Calcification Rates'!$A$11:$N$98,12,0)),0,VLOOKUP(AO18,'Calcification Rates'!$A$11:$N$98,12,0)))</f>
        <v>0</v>
      </c>
      <c r="AU18" s="280">
        <f>(IF(ISERROR(VLOOKUP(AO18,'Calcification Rates'!$A$11:$N$98,10,0)),0,VLOOKUP(AO18,'Calcification Rates'!$A$11:$N$98,10,0)))*AQ18+(IF(ISERROR(VLOOKUP(AO18,'Calcification Rates'!$A$11:$N$98,13,0)),0,VLOOKUP(AO18,'Calcification Rates'!$A$11:$N$98,13,0)))</f>
        <v>0</v>
      </c>
      <c r="AV18" s="281">
        <f>(IF(ISERROR(VLOOKUP(AO18,'Calcification Rates'!$A$11:$N$98,11,0)),0,VLOOKUP(AO18,'Calcification Rates'!$A$11:$N$98,11,0)))*AQ18+(IF(ISERROR(VLOOKUP(AO18,'Calcification Rates'!$A$11:$N$98,14,0)),0,VLOOKUP(AO18,'Calcification Rates'!$A$11:$N$98,14,0)))</f>
        <v>0</v>
      </c>
      <c r="AW18" s="276"/>
      <c r="AX18" s="43"/>
      <c r="AY18" s="271"/>
      <c r="AZ18" s="272" t="str">
        <f>IF(ISERROR(VLOOKUP(AW18,'Calcification Rates'!$A$10:$C$98,2,FALSE))," ",VLOOKUP(AW18,'Calcification Rates'!$A$10:$C$98,2,FALSE))</f>
        <v xml:space="preserve"> </v>
      </c>
      <c r="BA18" s="272" t="str">
        <f>IF(ISERROR(VLOOKUP(AW18,'Calcification Rates'!$A$10:$C$98,3,FALSE))," ",VLOOKUP(AW18,'Calcification Rates'!$A$10:$C$98,3,FALSE))</f>
        <v xml:space="preserve"> </v>
      </c>
      <c r="BB18" s="280">
        <f>(IF(ISERROR(VLOOKUP(AW18,'Calcification Rates'!$A$11:$N$98,9,0)),0,VLOOKUP(AW18,'Calcification Rates'!$A$11:$N$98,9,0)))*AY18+(IF(ISERROR(VLOOKUP(AW18,'Calcification Rates'!$A$11:$N$98,12,0)),0,VLOOKUP(AW18,'Calcification Rates'!$A$11:$N$98,12,0)))</f>
        <v>0</v>
      </c>
      <c r="BC18" s="280">
        <f>(IF(ISERROR(VLOOKUP(AW18,'Calcification Rates'!$A$11:$N$98,10,0)),0,VLOOKUP(AW18,'Calcification Rates'!$A$11:$N$98,10,0)))*AY18+(IF(ISERROR(VLOOKUP(AW18,'Calcification Rates'!$A$11:$N$98,13,0)),0,VLOOKUP(AW18,'Calcification Rates'!$A$11:$N$98,13,0)))</f>
        <v>0</v>
      </c>
      <c r="BD18" s="281">
        <f>(IF(ISERROR(VLOOKUP(AW18,'Calcification Rates'!$A$11:$N$98,11,0)),0,VLOOKUP(AW18,'Calcification Rates'!$A$11:$N$98,11,0)))*AY18+(IF(ISERROR(VLOOKUP(AW18,'Calcification Rates'!$A$11:$N$98,14,0)),0,VLOOKUP(AW18,'Calcification Rates'!$A$11:$N$98,14,0)))</f>
        <v>0</v>
      </c>
      <c r="BE18" s="276"/>
      <c r="BF18" s="43"/>
      <c r="BG18" s="43"/>
      <c r="BH18" s="272" t="str">
        <f>IF(ISERROR(VLOOKUP(BE18,'Calcification Rates'!$A$10:$C$98,2,FALSE))," ",VLOOKUP(BE18,'Calcification Rates'!$A$10:$C$98,2,FALSE))</f>
        <v xml:space="preserve"> </v>
      </c>
      <c r="BI18" s="272" t="str">
        <f>IF(ISERROR(VLOOKUP(BE18,'Calcification Rates'!$A$10:$C$98,3,FALSE))," ",VLOOKUP(BE18,'Calcification Rates'!$A$10:$C$98,3,FALSE))</f>
        <v xml:space="preserve"> </v>
      </c>
      <c r="BJ18" s="280">
        <f>(IF(ISERROR(VLOOKUP(BE18,'Calcification Rates'!$A$11:$N$98,9,0)),0,VLOOKUP(BE18,'Calcification Rates'!$A$11:$N$98,9,0)))*BG18+(IF(ISERROR(VLOOKUP(BE18,'Calcification Rates'!$A$11:$N$98,12,0)),0,VLOOKUP(BE18,'Calcification Rates'!$A$11:$N$98,12,0)))</f>
        <v>0</v>
      </c>
      <c r="BK18" s="280">
        <f>(IF(ISERROR(VLOOKUP(BE18,'Calcification Rates'!$A$11:$N$98,10,0)),0,VLOOKUP(BE18,'Calcification Rates'!$A$11:$N$98,10,0)))*BG18+(IF(ISERROR(VLOOKUP(BE18,'Calcification Rates'!$A$11:$N$98,13,0)),0,VLOOKUP(BE18,'Calcification Rates'!$A$11:$N$98,13,0)))</f>
        <v>0</v>
      </c>
      <c r="BL18" s="281">
        <f>(IF(ISERROR(VLOOKUP(BE18,'Calcification Rates'!$A$11:$N$98,11,0)),0,VLOOKUP(BE18,'Calcification Rates'!$A$11:$N$98,11,0)))*BG18+(IF(ISERROR(VLOOKUP(BE18,'Calcification Rates'!$A$11:$N$98,14,0)),0,VLOOKUP(BE18,'Calcification Rates'!$A$11:$N$98,14,0)))</f>
        <v>0</v>
      </c>
    </row>
    <row r="19" spans="1:64" ht="20.100000000000001" customHeight="1" x14ac:dyDescent="0.3">
      <c r="A19" s="270"/>
      <c r="B19" s="43"/>
      <c r="C19" s="271"/>
      <c r="D19" s="272" t="str">
        <f>IF(ISERROR(VLOOKUP(A19,'Calcification Rates'!$A$10:$C$98,2,FALSE))," ",VLOOKUP(A19,'Calcification Rates'!$A$10:$C$98,2,FALSE))</f>
        <v xml:space="preserve"> </v>
      </c>
      <c r="E19" s="272" t="str">
        <f>IF(ISERROR(VLOOKUP(A19,'Calcification Rates'!$A$10:$C$98,3,FALSE))," ",VLOOKUP(A19,'Calcification Rates'!$A$10:$C$98,3,FALSE))</f>
        <v xml:space="preserve"> </v>
      </c>
      <c r="F19" s="273">
        <f>(IF(ISERROR(VLOOKUP(A19,'Calcification Rates'!$A$11:$N$98,9,0)),0,VLOOKUP(A19,'Calcification Rates'!$A$11:$N$98,9,0)))*C19+(IF(ISERROR(VLOOKUP(A19,'Calcification Rates'!$A$11:$N$98,12,0)),0,VLOOKUP(A19,'Calcification Rates'!$A$11:$N$98,12,0)))</f>
        <v>0</v>
      </c>
      <c r="G19" s="274">
        <f>(IF(ISERROR(VLOOKUP(A19,'Calcification Rates'!$A$11:$N$98,10,0)),0,VLOOKUP(A19,'Calcification Rates'!$A$11:$N$98,10,0)))*C19+(IF(ISERROR(VLOOKUP(A19,'Calcification Rates'!$A$11:$N$98,13,0)),0,VLOOKUP(A19,'Calcification Rates'!$A$11:$N$98,13,0)))</f>
        <v>0</v>
      </c>
      <c r="H19" s="275">
        <f>(IF(ISERROR(VLOOKUP(A19,'Calcification Rates'!$A$11:$N$98,11,0)),0,VLOOKUP(A19,'Calcification Rates'!$A$11:$N$98,11,0)))*C19+(IF(ISERROR(VLOOKUP(A19,'Calcification Rates'!$A$11:$N$98,14,0)),0,VLOOKUP(A19,'Calcification Rates'!$A$11:$N$98,14,0)))</f>
        <v>0</v>
      </c>
      <c r="I19" s="276"/>
      <c r="J19" s="43"/>
      <c r="K19" s="271"/>
      <c r="L19" s="272" t="str">
        <f>IF(ISERROR(VLOOKUP(I19,'Calcification Rates'!$A$10:$C$98,2,FALSE))," ",VLOOKUP(I19,'Calcification Rates'!$A$10:$C$98,2,FALSE))</f>
        <v xml:space="preserve"> </v>
      </c>
      <c r="M19" s="272" t="str">
        <f>IF(ISERROR(VLOOKUP(I19,'Calcification Rates'!$A$10:$C$98,3,FALSE))," ",VLOOKUP(I19,'Calcification Rates'!$A$10:$C$98,3,FALSE))</f>
        <v xml:space="preserve"> </v>
      </c>
      <c r="N19" s="273">
        <f>(IF(ISERROR(VLOOKUP(I19,'Calcification Rates'!$A$11:$N$98,9,0)),0,VLOOKUP(I19,'Calcification Rates'!$A$11:$N$98,9,0)))*K19+(IF(ISERROR(VLOOKUP(I19,'Calcification Rates'!$A$11:$N$98,12,0)),0,VLOOKUP(I19,'Calcification Rates'!$A$11:$N$98,12,0)))</f>
        <v>0</v>
      </c>
      <c r="O19" s="273">
        <f>(IF(ISERROR(VLOOKUP(I19,'Calcification Rates'!$A$11:$N$98,10,0)),0,VLOOKUP(I19,'Calcification Rates'!$A$11:$N$98,10,0)))*K19+(IF(ISERROR(VLOOKUP(I19,'Calcification Rates'!$A$11:$N$98,13,0)),0,VLOOKUP(I19,'Calcification Rates'!$A$11:$N$98,13,0)))</f>
        <v>0</v>
      </c>
      <c r="P19" s="277">
        <f>(IF(ISERROR(VLOOKUP(I19,'Calcification Rates'!$A$11:$N$98,11,0)),0,VLOOKUP(I19,'Calcification Rates'!$A$11:$N$98,11,0)))*K19+(IF(ISERROR(VLOOKUP(I19,'Calcification Rates'!$A$11:$N$98,14,0)),0,VLOOKUP(I19,'Calcification Rates'!$A$11:$N$98,14,0)))</f>
        <v>0</v>
      </c>
      <c r="Q19" s="276"/>
      <c r="R19" s="278"/>
      <c r="S19" s="271"/>
      <c r="T19" s="272" t="str">
        <f>IF(ISERROR(VLOOKUP(Q19,'Calcification Rates'!$A$10:$C$98,2,FALSE))," ",VLOOKUP(Q19,'Calcification Rates'!$A$10:$C$98,2,FALSE))</f>
        <v xml:space="preserve"> </v>
      </c>
      <c r="U19" s="272" t="str">
        <f>IF(ISERROR(VLOOKUP(Q19,'Calcification Rates'!$A$10:$C$98,3,FALSE))," ",VLOOKUP(Q19,'Calcification Rates'!$A$10:$C$98,3,FALSE))</f>
        <v xml:space="preserve"> </v>
      </c>
      <c r="V19" s="273">
        <f>(IF(ISERROR(VLOOKUP(Q19,'Calcification Rates'!$A$11:$N$98,9,0)),0,VLOOKUP(Q19,'Calcification Rates'!$A$11:$N$98,9,0)))*S19+(IF(ISERROR(VLOOKUP(Q19,'Calcification Rates'!$A$11:$N$98,12,0)),0,VLOOKUP(Q19,'Calcification Rates'!$A$11:$N$98,12,0)))</f>
        <v>0</v>
      </c>
      <c r="W19" s="273">
        <f>(IF(ISERROR(VLOOKUP(Q19,'Calcification Rates'!$A$11:$N$98,10,0)),0,VLOOKUP(Q19,'Calcification Rates'!$A$11:$N$98,10,0)))*S19+(IF(ISERROR(VLOOKUP(Q19,'Calcification Rates'!$A$11:$N$98,13,0)),0,VLOOKUP(Q19,'Calcification Rates'!$A$11:$N$98,13,0)))</f>
        <v>0</v>
      </c>
      <c r="X19" s="277">
        <f>(IF(ISERROR(VLOOKUP(Q19,'Calcification Rates'!$A$11:$N$98,11,0)),0,VLOOKUP(Q19,'Calcification Rates'!$A$11:$N$98,11,0)))*S19+(IF(ISERROR(VLOOKUP(Q19,'Calcification Rates'!$A$11:$N$98,14,0)),0,VLOOKUP(Q19,'Calcification Rates'!$A$11:$N$98,14,0)))</f>
        <v>0</v>
      </c>
      <c r="Y19" s="276"/>
      <c r="Z19" s="43"/>
      <c r="AA19" s="271"/>
      <c r="AB19" s="272" t="str">
        <f>IF(ISERROR(VLOOKUP(Y19,'Calcification Rates'!$A$10:$C$98,2,FALSE))," ",VLOOKUP(Y19,'Calcification Rates'!$A$10:$C$98,2,FALSE))</f>
        <v xml:space="preserve"> </v>
      </c>
      <c r="AC19" s="272" t="str">
        <f>IF(ISERROR(VLOOKUP(Y19,'Calcification Rates'!$A$10:$C$98,3,FALSE))," ",VLOOKUP(Y19,'Calcification Rates'!$A$10:$C$98,3,FALSE))</f>
        <v xml:space="preserve"> </v>
      </c>
      <c r="AD19" s="273">
        <f>(IF(ISERROR(VLOOKUP(Y19,'Calcification Rates'!$A$11:$N$98,9,0)),0,VLOOKUP(Y19,'Calcification Rates'!$A$11:$N$98,9,0)))*AA19+(IF(ISERROR(VLOOKUP(Y19,'Calcification Rates'!$A$11:$N$98,12,0)),0,VLOOKUP(Y19,'Calcification Rates'!$A$11:$N$98,12,0)))</f>
        <v>0</v>
      </c>
      <c r="AE19" s="273">
        <f>(IF(ISERROR(VLOOKUP(Y19,'Calcification Rates'!$A$11:$N$98,10,0)),0,VLOOKUP(Y19,'Calcification Rates'!$A$11:$N$98,10,0)))*AA19+(IF(ISERROR(VLOOKUP(Y19,'Calcification Rates'!$A$11:$N$98,13,0)),0,VLOOKUP(Y19,'Calcification Rates'!$A$11:$N$98,13,0)))</f>
        <v>0</v>
      </c>
      <c r="AF19" s="277">
        <f>(IF(ISERROR(VLOOKUP(Y19,'Calcification Rates'!$A$11:$N$98,11,0)),0,VLOOKUP(Y19,'Calcification Rates'!$A$11:$N$98,11,0)))*AA19+(IF(ISERROR(VLOOKUP(Y19,'Calcification Rates'!$A$11:$N$98,14,0)),0,VLOOKUP(Y19,'Calcification Rates'!$A$11:$N$98,14,0)))</f>
        <v>0</v>
      </c>
      <c r="AG19" s="276"/>
      <c r="AH19" s="43"/>
      <c r="AI19" s="271"/>
      <c r="AJ19" s="272" t="str">
        <f>IF(ISERROR(VLOOKUP(AG19,'Calcification Rates'!$A$10:$C$98,2,FALSE))," ",VLOOKUP(AG19,'Calcification Rates'!$A$10:$C$98,2,FALSE))</f>
        <v xml:space="preserve"> </v>
      </c>
      <c r="AK19" s="272" t="str">
        <f>IF(ISERROR(VLOOKUP(AG19,'Calcification Rates'!$A$10:$C$98,3,FALSE))," ",VLOOKUP(AG19,'Calcification Rates'!$A$10:$C$98,3,FALSE))</f>
        <v xml:space="preserve"> </v>
      </c>
      <c r="AL19" s="273">
        <f>(IF(ISERROR(VLOOKUP(AG19,'Calcification Rates'!$A$11:$N$98,9,0)),0,VLOOKUP(AG19,'Calcification Rates'!$A$11:$N$98,9,0)))*AI19+(IF(ISERROR(VLOOKUP(AG19,'Calcification Rates'!$A$11:$N$98,12,0)),0,VLOOKUP(AG19,'Calcification Rates'!$A$11:$N$98,12,0)))</f>
        <v>0</v>
      </c>
      <c r="AM19" s="273">
        <f>(IF(ISERROR(VLOOKUP(AG19,'Calcification Rates'!$A$11:$N$98,10,0)),0,VLOOKUP(AG19,'Calcification Rates'!$A$11:$N$98,10,0)))*AI19+(IF(ISERROR(VLOOKUP(AG19,'Calcification Rates'!$A$11:$N$98,13,0)),0,VLOOKUP(AG19,'Calcification Rates'!$A$11:$N$98,13,0)))</f>
        <v>0</v>
      </c>
      <c r="AN19" s="277">
        <f>(IF(ISERROR(VLOOKUP(AG19,'Calcification Rates'!$A$11:$N$98,11,0)),0,VLOOKUP(AG19,'Calcification Rates'!$A$11:$N$98,11,0)))*AI19+(IF(ISERROR(VLOOKUP(AG19,'Calcification Rates'!$A$11:$N$98,14,0)),0,VLOOKUP(AG19,'Calcification Rates'!$A$11:$N$98,14,0)))</f>
        <v>0</v>
      </c>
      <c r="AO19" s="276"/>
      <c r="AP19" s="43"/>
      <c r="AQ19" s="271"/>
      <c r="AR19" s="272" t="str">
        <f>IF(ISERROR(VLOOKUP(AO19,'Calcification Rates'!$A$10:$C$98,2,FALSE))," ",VLOOKUP(AO19,'Calcification Rates'!$A$10:$C$98,2,FALSE))</f>
        <v xml:space="preserve"> </v>
      </c>
      <c r="AS19" s="272" t="str">
        <f>IF(ISERROR(VLOOKUP(AO19,'Calcification Rates'!$A$10:$C$98,3,FALSE))," ",VLOOKUP(AO19,'Calcification Rates'!$A$10:$C$98,3,FALSE))</f>
        <v xml:space="preserve"> </v>
      </c>
      <c r="AT19" s="280">
        <f>(IF(ISERROR(VLOOKUP(AO19,'Calcification Rates'!$A$11:$N$98,9,0)),0,VLOOKUP(AO19,'Calcification Rates'!$A$11:$N$98,9,0)))*AQ19+(IF(ISERROR(VLOOKUP(AO19,'Calcification Rates'!$A$11:$N$98,12,0)),0,VLOOKUP(AO19,'Calcification Rates'!$A$11:$N$98,12,0)))</f>
        <v>0</v>
      </c>
      <c r="AU19" s="280">
        <f>(IF(ISERROR(VLOOKUP(AO19,'Calcification Rates'!$A$11:$N$98,10,0)),0,VLOOKUP(AO19,'Calcification Rates'!$A$11:$N$98,10,0)))*AQ19+(IF(ISERROR(VLOOKUP(AO19,'Calcification Rates'!$A$11:$N$98,13,0)),0,VLOOKUP(AO19,'Calcification Rates'!$A$11:$N$98,13,0)))</f>
        <v>0</v>
      </c>
      <c r="AV19" s="281">
        <f>(IF(ISERROR(VLOOKUP(AO19,'Calcification Rates'!$A$11:$N$98,11,0)),0,VLOOKUP(AO19,'Calcification Rates'!$A$11:$N$98,11,0)))*AQ19+(IF(ISERROR(VLOOKUP(AO19,'Calcification Rates'!$A$11:$N$98,14,0)),0,VLOOKUP(AO19,'Calcification Rates'!$A$11:$N$98,14,0)))</f>
        <v>0</v>
      </c>
      <c r="AW19" s="276"/>
      <c r="AX19" s="43"/>
      <c r="AY19" s="271"/>
      <c r="AZ19" s="272" t="str">
        <f>IF(ISERROR(VLOOKUP(AW19,'Calcification Rates'!$A$10:$C$98,2,FALSE))," ",VLOOKUP(AW19,'Calcification Rates'!$A$10:$C$98,2,FALSE))</f>
        <v xml:space="preserve"> </v>
      </c>
      <c r="BA19" s="272" t="str">
        <f>IF(ISERROR(VLOOKUP(AW19,'Calcification Rates'!$A$10:$C$98,3,FALSE))," ",VLOOKUP(AW19,'Calcification Rates'!$A$10:$C$98,3,FALSE))</f>
        <v xml:space="preserve"> </v>
      </c>
      <c r="BB19" s="280">
        <f>(IF(ISERROR(VLOOKUP(AW19,'Calcification Rates'!$A$11:$N$98,9,0)),0,VLOOKUP(AW19,'Calcification Rates'!$A$11:$N$98,9,0)))*AY19+(IF(ISERROR(VLOOKUP(AW19,'Calcification Rates'!$A$11:$N$98,12,0)),0,VLOOKUP(AW19,'Calcification Rates'!$A$11:$N$98,12,0)))</f>
        <v>0</v>
      </c>
      <c r="BC19" s="280">
        <f>(IF(ISERROR(VLOOKUP(AW19,'Calcification Rates'!$A$11:$N$98,10,0)),0,VLOOKUP(AW19,'Calcification Rates'!$A$11:$N$98,10,0)))*AY19+(IF(ISERROR(VLOOKUP(AW19,'Calcification Rates'!$A$11:$N$98,13,0)),0,VLOOKUP(AW19,'Calcification Rates'!$A$11:$N$98,13,0)))</f>
        <v>0</v>
      </c>
      <c r="BD19" s="281">
        <f>(IF(ISERROR(VLOOKUP(AW19,'Calcification Rates'!$A$11:$N$98,11,0)),0,VLOOKUP(AW19,'Calcification Rates'!$A$11:$N$98,11,0)))*AY19+(IF(ISERROR(VLOOKUP(AW19,'Calcification Rates'!$A$11:$N$98,14,0)),0,VLOOKUP(AW19,'Calcification Rates'!$A$11:$N$98,14,0)))</f>
        <v>0</v>
      </c>
      <c r="BE19" s="276"/>
      <c r="BF19" s="43"/>
      <c r="BG19" s="270"/>
      <c r="BH19" s="272" t="str">
        <f>IF(ISERROR(VLOOKUP(BE19,'Calcification Rates'!$A$10:$C$98,2,FALSE))," ",VLOOKUP(BE19,'Calcification Rates'!$A$10:$C$98,2,FALSE))</f>
        <v xml:space="preserve"> </v>
      </c>
      <c r="BI19" s="272" t="str">
        <f>IF(ISERROR(VLOOKUP(BE19,'Calcification Rates'!$A$10:$C$98,3,FALSE))," ",VLOOKUP(BE19,'Calcification Rates'!$A$10:$C$98,3,FALSE))</f>
        <v xml:space="preserve"> </v>
      </c>
      <c r="BJ19" s="280">
        <f>(IF(ISERROR(VLOOKUP(BE19,'Calcification Rates'!$A$11:$N$98,9,0)),0,VLOOKUP(BE19,'Calcification Rates'!$A$11:$N$98,9,0)))*BG19+(IF(ISERROR(VLOOKUP(BE19,'Calcification Rates'!$A$11:$N$98,12,0)),0,VLOOKUP(BE19,'Calcification Rates'!$A$11:$N$98,12,0)))</f>
        <v>0</v>
      </c>
      <c r="BK19" s="280">
        <f>(IF(ISERROR(VLOOKUP(BE19,'Calcification Rates'!$A$11:$N$98,10,0)),0,VLOOKUP(BE19,'Calcification Rates'!$A$11:$N$98,10,0)))*BG19+(IF(ISERROR(VLOOKUP(BE19,'Calcification Rates'!$A$11:$N$98,13,0)),0,VLOOKUP(BE19,'Calcification Rates'!$A$11:$N$98,13,0)))</f>
        <v>0</v>
      </c>
      <c r="BL19" s="281">
        <f>(IF(ISERROR(VLOOKUP(BE19,'Calcification Rates'!$A$11:$N$98,11,0)),0,VLOOKUP(BE19,'Calcification Rates'!$A$11:$N$98,11,0)))*BG19+(IF(ISERROR(VLOOKUP(BE19,'Calcification Rates'!$A$11:$N$98,14,0)),0,VLOOKUP(BE19,'Calcification Rates'!$A$11:$N$98,14,0)))</f>
        <v>0</v>
      </c>
    </row>
    <row r="20" spans="1:64" ht="20.100000000000001" customHeight="1" x14ac:dyDescent="0.3">
      <c r="A20" s="270"/>
      <c r="B20" s="43"/>
      <c r="C20" s="271"/>
      <c r="D20" s="272" t="str">
        <f>IF(ISERROR(VLOOKUP(A20,'Calcification Rates'!$A$10:$C$98,2,FALSE))," ",VLOOKUP(A20,'Calcification Rates'!$A$10:$C$98,2,FALSE))</f>
        <v xml:space="preserve"> </v>
      </c>
      <c r="E20" s="272" t="str">
        <f>IF(ISERROR(VLOOKUP(A20,'Calcification Rates'!$A$10:$C$98,3,FALSE))," ",VLOOKUP(A20,'Calcification Rates'!$A$10:$C$98,3,FALSE))</f>
        <v xml:space="preserve"> </v>
      </c>
      <c r="F20" s="273">
        <f>(IF(ISERROR(VLOOKUP(A20,'Calcification Rates'!$A$11:$N$98,9,0)),0,VLOOKUP(A20,'Calcification Rates'!$A$11:$N$98,9,0)))*C20+(IF(ISERROR(VLOOKUP(A20,'Calcification Rates'!$A$11:$N$98,12,0)),0,VLOOKUP(A20,'Calcification Rates'!$A$11:$N$98,12,0)))</f>
        <v>0</v>
      </c>
      <c r="G20" s="274">
        <f>(IF(ISERROR(VLOOKUP(A20,'Calcification Rates'!$A$11:$N$98,10,0)),0,VLOOKUP(A20,'Calcification Rates'!$A$11:$N$98,10,0)))*C20+(IF(ISERROR(VLOOKUP(A20,'Calcification Rates'!$A$11:$N$98,13,0)),0,VLOOKUP(A20,'Calcification Rates'!$A$11:$N$98,13,0)))</f>
        <v>0</v>
      </c>
      <c r="H20" s="275">
        <f>(IF(ISERROR(VLOOKUP(A20,'Calcification Rates'!$A$11:$N$98,11,0)),0,VLOOKUP(A20,'Calcification Rates'!$A$11:$N$98,11,0)))*C20+(IF(ISERROR(VLOOKUP(A20,'Calcification Rates'!$A$11:$N$98,14,0)),0,VLOOKUP(A20,'Calcification Rates'!$A$11:$N$98,14,0)))</f>
        <v>0</v>
      </c>
      <c r="I20" s="276"/>
      <c r="J20" s="43"/>
      <c r="K20" s="271"/>
      <c r="L20" s="272" t="str">
        <f>IF(ISERROR(VLOOKUP(I20,'Calcification Rates'!$A$10:$C$98,2,FALSE))," ",VLOOKUP(I20,'Calcification Rates'!$A$10:$C$98,2,FALSE))</f>
        <v xml:space="preserve"> </v>
      </c>
      <c r="M20" s="272" t="str">
        <f>IF(ISERROR(VLOOKUP(I20,'Calcification Rates'!$A$10:$C$98,3,FALSE))," ",VLOOKUP(I20,'Calcification Rates'!$A$10:$C$98,3,FALSE))</f>
        <v xml:space="preserve"> </v>
      </c>
      <c r="N20" s="273">
        <f>(IF(ISERROR(VLOOKUP(I20,'Calcification Rates'!$A$11:$N$98,9,0)),0,VLOOKUP(I20,'Calcification Rates'!$A$11:$N$98,9,0)))*K20+(IF(ISERROR(VLOOKUP(I20,'Calcification Rates'!$A$11:$N$98,12,0)),0,VLOOKUP(I20,'Calcification Rates'!$A$11:$N$98,12,0)))</f>
        <v>0</v>
      </c>
      <c r="O20" s="273">
        <f>(IF(ISERROR(VLOOKUP(I20,'Calcification Rates'!$A$11:$N$98,10,0)),0,VLOOKUP(I20,'Calcification Rates'!$A$11:$N$98,10,0)))*K20+(IF(ISERROR(VLOOKUP(I20,'Calcification Rates'!$A$11:$N$98,13,0)),0,VLOOKUP(I20,'Calcification Rates'!$A$11:$N$98,13,0)))</f>
        <v>0</v>
      </c>
      <c r="P20" s="277">
        <f>(IF(ISERROR(VLOOKUP(I20,'Calcification Rates'!$A$11:$N$98,11,0)),0,VLOOKUP(I20,'Calcification Rates'!$A$11:$N$98,11,0)))*K20+(IF(ISERROR(VLOOKUP(I20,'Calcification Rates'!$A$11:$N$98,14,0)),0,VLOOKUP(I20,'Calcification Rates'!$A$11:$N$98,14,0)))</f>
        <v>0</v>
      </c>
      <c r="Q20" s="276"/>
      <c r="R20" s="278"/>
      <c r="S20" s="271"/>
      <c r="T20" s="272" t="str">
        <f>IF(ISERROR(VLOOKUP(Q20,'Calcification Rates'!$A$10:$C$98,2,FALSE))," ",VLOOKUP(Q20,'Calcification Rates'!$A$10:$C$98,2,FALSE))</f>
        <v xml:space="preserve"> </v>
      </c>
      <c r="U20" s="272" t="str">
        <f>IF(ISERROR(VLOOKUP(Q20,'Calcification Rates'!$A$10:$C$98,3,FALSE))," ",VLOOKUP(Q20,'Calcification Rates'!$A$10:$C$98,3,FALSE))</f>
        <v xml:space="preserve"> </v>
      </c>
      <c r="V20" s="273">
        <f>(IF(ISERROR(VLOOKUP(Q20,'Calcification Rates'!$A$11:$N$98,9,0)),0,VLOOKUP(Q20,'Calcification Rates'!$A$11:$N$98,9,0)))*S20+(IF(ISERROR(VLOOKUP(Q20,'Calcification Rates'!$A$11:$N$98,12,0)),0,VLOOKUP(Q20,'Calcification Rates'!$A$11:$N$98,12,0)))</f>
        <v>0</v>
      </c>
      <c r="W20" s="273">
        <f>(IF(ISERROR(VLOOKUP(Q20,'Calcification Rates'!$A$11:$N$98,10,0)),0,VLOOKUP(Q20,'Calcification Rates'!$A$11:$N$98,10,0)))*S20+(IF(ISERROR(VLOOKUP(Q20,'Calcification Rates'!$A$11:$N$98,13,0)),0,VLOOKUP(Q20,'Calcification Rates'!$A$11:$N$98,13,0)))</f>
        <v>0</v>
      </c>
      <c r="X20" s="277">
        <f>(IF(ISERROR(VLOOKUP(Q20,'Calcification Rates'!$A$11:$N$98,11,0)),0,VLOOKUP(Q20,'Calcification Rates'!$A$11:$N$98,11,0)))*S20+(IF(ISERROR(VLOOKUP(Q20,'Calcification Rates'!$A$11:$N$98,14,0)),0,VLOOKUP(Q20,'Calcification Rates'!$A$11:$N$98,14,0)))</f>
        <v>0</v>
      </c>
      <c r="Y20" s="276"/>
      <c r="Z20" s="43"/>
      <c r="AA20" s="271"/>
      <c r="AB20" s="272" t="str">
        <f>IF(ISERROR(VLOOKUP(Y20,'Calcification Rates'!$A$10:$C$98,2,FALSE))," ",VLOOKUP(Y20,'Calcification Rates'!$A$10:$C$98,2,FALSE))</f>
        <v xml:space="preserve"> </v>
      </c>
      <c r="AC20" s="272" t="str">
        <f>IF(ISERROR(VLOOKUP(Y20,'Calcification Rates'!$A$10:$C$98,3,FALSE))," ",VLOOKUP(Y20,'Calcification Rates'!$A$10:$C$98,3,FALSE))</f>
        <v xml:space="preserve"> </v>
      </c>
      <c r="AD20" s="273">
        <f>(IF(ISERROR(VLOOKUP(Y20,'Calcification Rates'!$A$11:$N$98,9,0)),0,VLOOKUP(Y20,'Calcification Rates'!$A$11:$N$98,9,0)))*AA20+(IF(ISERROR(VLOOKUP(Y20,'Calcification Rates'!$A$11:$N$98,12,0)),0,VLOOKUP(Y20,'Calcification Rates'!$A$11:$N$98,12,0)))</f>
        <v>0</v>
      </c>
      <c r="AE20" s="273">
        <f>(IF(ISERROR(VLOOKUP(Y20,'Calcification Rates'!$A$11:$N$98,10,0)),0,VLOOKUP(Y20,'Calcification Rates'!$A$11:$N$98,10,0)))*AA20+(IF(ISERROR(VLOOKUP(Y20,'Calcification Rates'!$A$11:$N$98,13,0)),0,VLOOKUP(Y20,'Calcification Rates'!$A$11:$N$98,13,0)))</f>
        <v>0</v>
      </c>
      <c r="AF20" s="277">
        <f>(IF(ISERROR(VLOOKUP(Y20,'Calcification Rates'!$A$11:$N$98,11,0)),0,VLOOKUP(Y20,'Calcification Rates'!$A$11:$N$98,11,0)))*AA20+(IF(ISERROR(VLOOKUP(Y20,'Calcification Rates'!$A$11:$N$98,14,0)),0,VLOOKUP(Y20,'Calcification Rates'!$A$11:$N$98,14,0)))</f>
        <v>0</v>
      </c>
      <c r="AG20" s="276"/>
      <c r="AH20" s="43"/>
      <c r="AI20" s="271"/>
      <c r="AJ20" s="272" t="str">
        <f>IF(ISERROR(VLOOKUP(AG20,'Calcification Rates'!$A$10:$C$98,2,FALSE))," ",VLOOKUP(AG20,'Calcification Rates'!$A$10:$C$98,2,FALSE))</f>
        <v xml:space="preserve"> </v>
      </c>
      <c r="AK20" s="272" t="str">
        <f>IF(ISERROR(VLOOKUP(AG20,'Calcification Rates'!$A$10:$C$98,3,FALSE))," ",VLOOKUP(AG20,'Calcification Rates'!$A$10:$C$98,3,FALSE))</f>
        <v xml:space="preserve"> </v>
      </c>
      <c r="AL20" s="273">
        <f>(IF(ISERROR(VLOOKUP(AG20,'Calcification Rates'!$A$11:$N$98,9,0)),0,VLOOKUP(AG20,'Calcification Rates'!$A$11:$N$98,9,0)))*AI20+(IF(ISERROR(VLOOKUP(AG20,'Calcification Rates'!$A$11:$N$98,12,0)),0,VLOOKUP(AG20,'Calcification Rates'!$A$11:$N$98,12,0)))</f>
        <v>0</v>
      </c>
      <c r="AM20" s="273">
        <f>(IF(ISERROR(VLOOKUP(AG20,'Calcification Rates'!$A$11:$N$98,10,0)),0,VLOOKUP(AG20,'Calcification Rates'!$A$11:$N$98,10,0)))*AI20+(IF(ISERROR(VLOOKUP(AG20,'Calcification Rates'!$A$11:$N$98,13,0)),0,VLOOKUP(AG20,'Calcification Rates'!$A$11:$N$98,13,0)))</f>
        <v>0</v>
      </c>
      <c r="AN20" s="277">
        <f>(IF(ISERROR(VLOOKUP(AG20,'Calcification Rates'!$A$11:$N$98,11,0)),0,VLOOKUP(AG20,'Calcification Rates'!$A$11:$N$98,11,0)))*AI20+(IF(ISERROR(VLOOKUP(AG20,'Calcification Rates'!$A$11:$N$98,14,0)),0,VLOOKUP(AG20,'Calcification Rates'!$A$11:$N$98,14,0)))</f>
        <v>0</v>
      </c>
      <c r="AO20" s="276"/>
      <c r="AP20" s="43"/>
      <c r="AQ20" s="271"/>
      <c r="AR20" s="272" t="str">
        <f>IF(ISERROR(VLOOKUP(AO20,'Calcification Rates'!$A$10:$C$98,2,FALSE))," ",VLOOKUP(AO20,'Calcification Rates'!$A$10:$C$98,2,FALSE))</f>
        <v xml:space="preserve"> </v>
      </c>
      <c r="AS20" s="272" t="str">
        <f>IF(ISERROR(VLOOKUP(AO20,'Calcification Rates'!$A$10:$C$98,3,FALSE))," ",VLOOKUP(AO20,'Calcification Rates'!$A$10:$C$98,3,FALSE))</f>
        <v xml:space="preserve"> </v>
      </c>
      <c r="AT20" s="280">
        <f>(IF(ISERROR(VLOOKUP(AO20,'Calcification Rates'!$A$11:$N$98,9,0)),0,VLOOKUP(AO20,'Calcification Rates'!$A$11:$N$98,9,0)))*AQ20+(IF(ISERROR(VLOOKUP(AO20,'Calcification Rates'!$A$11:$N$98,12,0)),0,VLOOKUP(AO20,'Calcification Rates'!$A$11:$N$98,12,0)))</f>
        <v>0</v>
      </c>
      <c r="AU20" s="280">
        <f>(IF(ISERROR(VLOOKUP(AO20,'Calcification Rates'!$A$11:$N$98,10,0)),0,VLOOKUP(AO20,'Calcification Rates'!$A$11:$N$98,10,0)))*AQ20+(IF(ISERROR(VLOOKUP(AO20,'Calcification Rates'!$A$11:$N$98,13,0)),0,VLOOKUP(AO20,'Calcification Rates'!$A$11:$N$98,13,0)))</f>
        <v>0</v>
      </c>
      <c r="AV20" s="281">
        <f>(IF(ISERROR(VLOOKUP(AO20,'Calcification Rates'!$A$11:$N$98,11,0)),0,VLOOKUP(AO20,'Calcification Rates'!$A$11:$N$98,11,0)))*AQ20+(IF(ISERROR(VLOOKUP(AO20,'Calcification Rates'!$A$11:$N$98,14,0)),0,VLOOKUP(AO20,'Calcification Rates'!$A$11:$N$98,14,0)))</f>
        <v>0</v>
      </c>
      <c r="AW20" s="276"/>
      <c r="AX20" s="270"/>
      <c r="AY20" s="271"/>
      <c r="AZ20" s="272" t="str">
        <f>IF(ISERROR(VLOOKUP(AW20,'Calcification Rates'!$A$10:$C$98,2,FALSE))," ",VLOOKUP(AW20,'Calcification Rates'!$A$10:$C$98,2,FALSE))</f>
        <v xml:space="preserve"> </v>
      </c>
      <c r="BA20" s="272" t="str">
        <f>IF(ISERROR(VLOOKUP(AW20,'Calcification Rates'!$A$10:$C$98,3,FALSE))," ",VLOOKUP(AW20,'Calcification Rates'!$A$10:$C$98,3,FALSE))</f>
        <v xml:space="preserve"> </v>
      </c>
      <c r="BB20" s="280">
        <f>(IF(ISERROR(VLOOKUP(AW20,'Calcification Rates'!$A$11:$N$98,9,0)),0,VLOOKUP(AW20,'Calcification Rates'!$A$11:$N$98,9,0)))*AY20+(IF(ISERROR(VLOOKUP(AW20,'Calcification Rates'!$A$11:$N$98,12,0)),0,VLOOKUP(AW20,'Calcification Rates'!$A$11:$N$98,12,0)))</f>
        <v>0</v>
      </c>
      <c r="BC20" s="280">
        <f>(IF(ISERROR(VLOOKUP(AW20,'Calcification Rates'!$A$11:$N$98,10,0)),0,VLOOKUP(AW20,'Calcification Rates'!$A$11:$N$98,10,0)))*AY20+(IF(ISERROR(VLOOKUP(AW20,'Calcification Rates'!$A$11:$N$98,13,0)),0,VLOOKUP(AW20,'Calcification Rates'!$A$11:$N$98,13,0)))</f>
        <v>0</v>
      </c>
      <c r="BD20" s="281">
        <f>(IF(ISERROR(VLOOKUP(AW20,'Calcification Rates'!$A$11:$N$98,11,0)),0,VLOOKUP(AW20,'Calcification Rates'!$A$11:$N$98,11,0)))*AY20+(IF(ISERROR(VLOOKUP(AW20,'Calcification Rates'!$A$11:$N$98,14,0)),0,VLOOKUP(AW20,'Calcification Rates'!$A$11:$N$98,14,0)))</f>
        <v>0</v>
      </c>
      <c r="BE20" s="276"/>
      <c r="BF20" s="43"/>
      <c r="BG20" s="270"/>
      <c r="BH20" s="272" t="str">
        <f>IF(ISERROR(VLOOKUP(BE20,'Calcification Rates'!$A$10:$C$98,2,FALSE))," ",VLOOKUP(BE20,'Calcification Rates'!$A$10:$C$98,2,FALSE))</f>
        <v xml:space="preserve"> </v>
      </c>
      <c r="BI20" s="272" t="str">
        <f>IF(ISERROR(VLOOKUP(BE20,'Calcification Rates'!$A$10:$C$98,3,FALSE))," ",VLOOKUP(BE20,'Calcification Rates'!$A$10:$C$98,3,FALSE))</f>
        <v xml:space="preserve"> </v>
      </c>
      <c r="BJ20" s="280">
        <f>(IF(ISERROR(VLOOKUP(BE20,'Calcification Rates'!$A$11:$N$98,9,0)),0,VLOOKUP(BE20,'Calcification Rates'!$A$11:$N$98,9,0)))*BG20+(IF(ISERROR(VLOOKUP(BE20,'Calcification Rates'!$A$11:$N$98,12,0)),0,VLOOKUP(BE20,'Calcification Rates'!$A$11:$N$98,12,0)))</f>
        <v>0</v>
      </c>
      <c r="BK20" s="280">
        <f>(IF(ISERROR(VLOOKUP(BE20,'Calcification Rates'!$A$11:$N$98,10,0)),0,VLOOKUP(BE20,'Calcification Rates'!$A$11:$N$98,10,0)))*BG20+(IF(ISERROR(VLOOKUP(BE20,'Calcification Rates'!$A$11:$N$98,13,0)),0,VLOOKUP(BE20,'Calcification Rates'!$A$11:$N$98,13,0)))</f>
        <v>0</v>
      </c>
      <c r="BL20" s="281">
        <f>(IF(ISERROR(VLOOKUP(BE20,'Calcification Rates'!$A$11:$N$98,11,0)),0,VLOOKUP(BE20,'Calcification Rates'!$A$11:$N$98,11,0)))*BG20+(IF(ISERROR(VLOOKUP(BE20,'Calcification Rates'!$A$11:$N$98,14,0)),0,VLOOKUP(BE20,'Calcification Rates'!$A$11:$N$98,14,0)))</f>
        <v>0</v>
      </c>
    </row>
    <row r="21" spans="1:64" ht="20.100000000000001" customHeight="1" x14ac:dyDescent="0.3">
      <c r="A21" s="270"/>
      <c r="B21" s="43"/>
      <c r="C21" s="43"/>
      <c r="D21" s="272" t="str">
        <f>IF(ISERROR(VLOOKUP(A21,'Calcification Rates'!$A$10:$C$98,2,FALSE))," ",VLOOKUP(A21,'Calcification Rates'!$A$10:$C$98,2,FALSE))</f>
        <v xml:space="preserve"> </v>
      </c>
      <c r="E21" s="272" t="str">
        <f>IF(ISERROR(VLOOKUP(A21,'Calcification Rates'!$A$10:$C$98,3,FALSE))," ",VLOOKUP(A21,'Calcification Rates'!$A$10:$C$98,3,FALSE))</f>
        <v xml:space="preserve"> </v>
      </c>
      <c r="F21" s="273">
        <f>(IF(ISERROR(VLOOKUP(A21,'Calcification Rates'!$A$11:$N$98,9,0)),0,VLOOKUP(A21,'Calcification Rates'!$A$11:$N$98,9,0)))*C21+(IF(ISERROR(VLOOKUP(A21,'Calcification Rates'!$A$11:$N$98,12,0)),0,VLOOKUP(A21,'Calcification Rates'!$A$11:$N$98,12,0)))</f>
        <v>0</v>
      </c>
      <c r="G21" s="274">
        <f>(IF(ISERROR(VLOOKUP(A21,'Calcification Rates'!$A$11:$N$98,10,0)),0,VLOOKUP(A21,'Calcification Rates'!$A$11:$N$98,10,0)))*C21+(IF(ISERROR(VLOOKUP(A21,'Calcification Rates'!$A$11:$N$98,13,0)),0,VLOOKUP(A21,'Calcification Rates'!$A$11:$N$98,13,0)))</f>
        <v>0</v>
      </c>
      <c r="H21" s="275">
        <f>(IF(ISERROR(VLOOKUP(A21,'Calcification Rates'!$A$11:$N$98,11,0)),0,VLOOKUP(A21,'Calcification Rates'!$A$11:$N$98,11,0)))*C21+(IF(ISERROR(VLOOKUP(A21,'Calcification Rates'!$A$11:$N$98,14,0)),0,VLOOKUP(A21,'Calcification Rates'!$A$11:$N$98,14,0)))</f>
        <v>0</v>
      </c>
      <c r="I21" s="276"/>
      <c r="J21" s="43"/>
      <c r="K21" s="271"/>
      <c r="L21" s="272" t="str">
        <f>IF(ISERROR(VLOOKUP(I21,'Calcification Rates'!$A$10:$C$98,2,FALSE))," ",VLOOKUP(I21,'Calcification Rates'!$A$10:$C$98,2,FALSE))</f>
        <v xml:space="preserve"> </v>
      </c>
      <c r="M21" s="272" t="str">
        <f>IF(ISERROR(VLOOKUP(I21,'Calcification Rates'!$A$10:$C$98,3,FALSE))," ",VLOOKUP(I21,'Calcification Rates'!$A$10:$C$98,3,FALSE))</f>
        <v xml:space="preserve"> </v>
      </c>
      <c r="N21" s="273">
        <f>(IF(ISERROR(VLOOKUP(I21,'Calcification Rates'!$A$11:$N$98,9,0)),0,VLOOKUP(I21,'Calcification Rates'!$A$11:$N$98,9,0)))*K21+(IF(ISERROR(VLOOKUP(I21,'Calcification Rates'!$A$11:$N$98,12,0)),0,VLOOKUP(I21,'Calcification Rates'!$A$11:$N$98,12,0)))</f>
        <v>0</v>
      </c>
      <c r="O21" s="273">
        <f>(IF(ISERROR(VLOOKUP(I21,'Calcification Rates'!$A$11:$N$98,10,0)),0,VLOOKUP(I21,'Calcification Rates'!$A$11:$N$98,10,0)))*K21+(IF(ISERROR(VLOOKUP(I21,'Calcification Rates'!$A$11:$N$98,13,0)),0,VLOOKUP(I21,'Calcification Rates'!$A$11:$N$98,13,0)))</f>
        <v>0</v>
      </c>
      <c r="P21" s="277">
        <f>(IF(ISERROR(VLOOKUP(I21,'Calcification Rates'!$A$11:$N$98,11,0)),0,VLOOKUP(I21,'Calcification Rates'!$A$11:$N$98,11,0)))*K21+(IF(ISERROR(VLOOKUP(I21,'Calcification Rates'!$A$11:$N$98,14,0)),0,VLOOKUP(I21,'Calcification Rates'!$A$11:$N$98,14,0)))</f>
        <v>0</v>
      </c>
      <c r="Q21" s="276"/>
      <c r="R21" s="278"/>
      <c r="S21" s="271"/>
      <c r="T21" s="272" t="str">
        <f>IF(ISERROR(VLOOKUP(Q21,'Calcification Rates'!$A$10:$C$98,2,FALSE))," ",VLOOKUP(Q21,'Calcification Rates'!$A$10:$C$98,2,FALSE))</f>
        <v xml:space="preserve"> </v>
      </c>
      <c r="U21" s="272" t="str">
        <f>IF(ISERROR(VLOOKUP(Q21,'Calcification Rates'!$A$10:$C$98,3,FALSE))," ",VLOOKUP(Q21,'Calcification Rates'!$A$10:$C$98,3,FALSE))</f>
        <v xml:space="preserve"> </v>
      </c>
      <c r="V21" s="273">
        <f>(IF(ISERROR(VLOOKUP(Q21,'Calcification Rates'!$A$11:$N$98,9,0)),0,VLOOKUP(Q21,'Calcification Rates'!$A$11:$N$98,9,0)))*S21+(IF(ISERROR(VLOOKUP(Q21,'Calcification Rates'!$A$11:$N$98,12,0)),0,VLOOKUP(Q21,'Calcification Rates'!$A$11:$N$98,12,0)))</f>
        <v>0</v>
      </c>
      <c r="W21" s="273">
        <f>(IF(ISERROR(VLOOKUP(Q21,'Calcification Rates'!$A$11:$N$98,10,0)),0,VLOOKUP(Q21,'Calcification Rates'!$A$11:$N$98,10,0)))*S21+(IF(ISERROR(VLOOKUP(Q21,'Calcification Rates'!$A$11:$N$98,13,0)),0,VLOOKUP(Q21,'Calcification Rates'!$A$11:$N$98,13,0)))</f>
        <v>0</v>
      </c>
      <c r="X21" s="277">
        <f>(IF(ISERROR(VLOOKUP(Q21,'Calcification Rates'!$A$11:$N$98,11,0)),0,VLOOKUP(Q21,'Calcification Rates'!$A$11:$N$98,11,0)))*S21+(IF(ISERROR(VLOOKUP(Q21,'Calcification Rates'!$A$11:$N$98,14,0)),0,VLOOKUP(Q21,'Calcification Rates'!$A$11:$N$98,14,0)))</f>
        <v>0</v>
      </c>
      <c r="Y21" s="276"/>
      <c r="Z21" s="43"/>
      <c r="AA21" s="271"/>
      <c r="AB21" s="272" t="str">
        <f>IF(ISERROR(VLOOKUP(Y21,'Calcification Rates'!$A$10:$C$98,2,FALSE))," ",VLOOKUP(Y21,'Calcification Rates'!$A$10:$C$98,2,FALSE))</f>
        <v xml:space="preserve"> </v>
      </c>
      <c r="AC21" s="272" t="str">
        <f>IF(ISERROR(VLOOKUP(Y21,'Calcification Rates'!$A$10:$C$98,3,FALSE))," ",VLOOKUP(Y21,'Calcification Rates'!$A$10:$C$98,3,FALSE))</f>
        <v xml:space="preserve"> </v>
      </c>
      <c r="AD21" s="273">
        <f>(IF(ISERROR(VLOOKUP(Y21,'Calcification Rates'!$A$11:$N$98,9,0)),0,VLOOKUP(Y21,'Calcification Rates'!$A$11:$N$98,9,0)))*AA21+(IF(ISERROR(VLOOKUP(Y21,'Calcification Rates'!$A$11:$N$98,12,0)),0,VLOOKUP(Y21,'Calcification Rates'!$A$11:$N$98,12,0)))</f>
        <v>0</v>
      </c>
      <c r="AE21" s="273">
        <f>(IF(ISERROR(VLOOKUP(Y21,'Calcification Rates'!$A$11:$N$98,10,0)),0,VLOOKUP(Y21,'Calcification Rates'!$A$11:$N$98,10,0)))*AA21+(IF(ISERROR(VLOOKUP(Y21,'Calcification Rates'!$A$11:$N$98,13,0)),0,VLOOKUP(Y21,'Calcification Rates'!$A$11:$N$98,13,0)))</f>
        <v>0</v>
      </c>
      <c r="AF21" s="277">
        <f>(IF(ISERROR(VLOOKUP(Y21,'Calcification Rates'!$A$11:$N$98,11,0)),0,VLOOKUP(Y21,'Calcification Rates'!$A$11:$N$98,11,0)))*AA21+(IF(ISERROR(VLOOKUP(Y21,'Calcification Rates'!$A$11:$N$98,14,0)),0,VLOOKUP(Y21,'Calcification Rates'!$A$11:$N$98,14,0)))</f>
        <v>0</v>
      </c>
      <c r="AG21" s="276"/>
      <c r="AH21" s="43"/>
      <c r="AI21" s="271"/>
      <c r="AJ21" s="272" t="str">
        <f>IF(ISERROR(VLOOKUP(AG21,'Calcification Rates'!$A$10:$C$98,2,FALSE))," ",VLOOKUP(AG21,'Calcification Rates'!$A$10:$C$98,2,FALSE))</f>
        <v xml:space="preserve"> </v>
      </c>
      <c r="AK21" s="272" t="str">
        <f>IF(ISERROR(VLOOKUP(AG21,'Calcification Rates'!$A$10:$C$98,3,FALSE))," ",VLOOKUP(AG21,'Calcification Rates'!$A$10:$C$98,3,FALSE))</f>
        <v xml:space="preserve"> </v>
      </c>
      <c r="AL21" s="273">
        <f>(IF(ISERROR(VLOOKUP(AG21,'Calcification Rates'!$A$11:$N$98,9,0)),0,VLOOKUP(AG21,'Calcification Rates'!$A$11:$N$98,9,0)))*AI21+(IF(ISERROR(VLOOKUP(AG21,'Calcification Rates'!$A$11:$N$98,12,0)),0,VLOOKUP(AG21,'Calcification Rates'!$A$11:$N$98,12,0)))</f>
        <v>0</v>
      </c>
      <c r="AM21" s="273">
        <f>(IF(ISERROR(VLOOKUP(AG21,'Calcification Rates'!$A$11:$N$98,10,0)),0,VLOOKUP(AG21,'Calcification Rates'!$A$11:$N$98,10,0)))*AI21+(IF(ISERROR(VLOOKUP(AG21,'Calcification Rates'!$A$11:$N$98,13,0)),0,VLOOKUP(AG21,'Calcification Rates'!$A$11:$N$98,13,0)))</f>
        <v>0</v>
      </c>
      <c r="AN21" s="277">
        <f>(IF(ISERROR(VLOOKUP(AG21,'Calcification Rates'!$A$11:$N$98,11,0)),0,VLOOKUP(AG21,'Calcification Rates'!$A$11:$N$98,11,0)))*AI21+(IF(ISERROR(VLOOKUP(AG21,'Calcification Rates'!$A$11:$N$98,14,0)),0,VLOOKUP(AG21,'Calcification Rates'!$A$11:$N$98,14,0)))</f>
        <v>0</v>
      </c>
      <c r="AO21" s="276"/>
      <c r="AP21" s="43"/>
      <c r="AQ21" s="271"/>
      <c r="AR21" s="272" t="str">
        <f>IF(ISERROR(VLOOKUP(AO21,'Calcification Rates'!$A$10:$C$98,2,FALSE))," ",VLOOKUP(AO21,'Calcification Rates'!$A$10:$C$98,2,FALSE))</f>
        <v xml:space="preserve"> </v>
      </c>
      <c r="AS21" s="272" t="str">
        <f>IF(ISERROR(VLOOKUP(AO21,'Calcification Rates'!$A$10:$C$98,3,FALSE))," ",VLOOKUP(AO21,'Calcification Rates'!$A$10:$C$98,3,FALSE))</f>
        <v xml:space="preserve"> </v>
      </c>
      <c r="AT21" s="280">
        <f>(IF(ISERROR(VLOOKUP(AO21,'Calcification Rates'!$A$11:$N$98,9,0)),0,VLOOKUP(AO21,'Calcification Rates'!$A$11:$N$98,9,0)))*AQ21+(IF(ISERROR(VLOOKUP(AO21,'Calcification Rates'!$A$11:$N$98,12,0)),0,VLOOKUP(AO21,'Calcification Rates'!$A$11:$N$98,12,0)))</f>
        <v>0</v>
      </c>
      <c r="AU21" s="280">
        <f>(IF(ISERROR(VLOOKUP(AO21,'Calcification Rates'!$A$11:$N$98,10,0)),0,VLOOKUP(AO21,'Calcification Rates'!$A$11:$N$98,10,0)))*AQ21+(IF(ISERROR(VLOOKUP(AO21,'Calcification Rates'!$A$11:$N$98,13,0)),0,VLOOKUP(AO21,'Calcification Rates'!$A$11:$N$98,13,0)))</f>
        <v>0</v>
      </c>
      <c r="AV21" s="281">
        <f>(IF(ISERROR(VLOOKUP(AO21,'Calcification Rates'!$A$11:$N$98,11,0)),0,VLOOKUP(AO21,'Calcification Rates'!$A$11:$N$98,11,0)))*AQ21+(IF(ISERROR(VLOOKUP(AO21,'Calcification Rates'!$A$11:$N$98,14,0)),0,VLOOKUP(AO21,'Calcification Rates'!$A$11:$N$98,14,0)))</f>
        <v>0</v>
      </c>
      <c r="AW21" s="276"/>
      <c r="AX21" s="270"/>
      <c r="AY21" s="271"/>
      <c r="AZ21" s="272" t="str">
        <f>IF(ISERROR(VLOOKUP(AW21,'Calcification Rates'!$A$10:$C$98,2,FALSE))," ",VLOOKUP(AW21,'Calcification Rates'!$A$10:$C$98,2,FALSE))</f>
        <v xml:space="preserve"> </v>
      </c>
      <c r="BA21" s="272" t="str">
        <f>IF(ISERROR(VLOOKUP(AW21,'Calcification Rates'!$A$10:$C$98,3,FALSE))," ",VLOOKUP(AW21,'Calcification Rates'!$A$10:$C$98,3,FALSE))</f>
        <v xml:space="preserve"> </v>
      </c>
      <c r="BB21" s="280">
        <f>(IF(ISERROR(VLOOKUP(AW21,'Calcification Rates'!$A$11:$N$98,9,0)),0,VLOOKUP(AW21,'Calcification Rates'!$A$11:$N$98,9,0)))*AY21+(IF(ISERROR(VLOOKUP(AW21,'Calcification Rates'!$A$11:$N$98,12,0)),0,VLOOKUP(AW21,'Calcification Rates'!$A$11:$N$98,12,0)))</f>
        <v>0</v>
      </c>
      <c r="BC21" s="280">
        <f>(IF(ISERROR(VLOOKUP(AW21,'Calcification Rates'!$A$11:$N$98,10,0)),0,VLOOKUP(AW21,'Calcification Rates'!$A$11:$N$98,10,0)))*AY21+(IF(ISERROR(VLOOKUP(AW21,'Calcification Rates'!$A$11:$N$98,13,0)),0,VLOOKUP(AW21,'Calcification Rates'!$A$11:$N$98,13,0)))</f>
        <v>0</v>
      </c>
      <c r="BD21" s="281">
        <f>(IF(ISERROR(VLOOKUP(AW21,'Calcification Rates'!$A$11:$N$98,11,0)),0,VLOOKUP(AW21,'Calcification Rates'!$A$11:$N$98,11,0)))*AY21+(IF(ISERROR(VLOOKUP(AW21,'Calcification Rates'!$A$11:$N$98,14,0)),0,VLOOKUP(AW21,'Calcification Rates'!$A$11:$N$98,14,0)))</f>
        <v>0</v>
      </c>
      <c r="BE21" s="276"/>
      <c r="BF21" s="43"/>
      <c r="BG21" s="270"/>
      <c r="BH21" s="272" t="str">
        <f>IF(ISERROR(VLOOKUP(BE21,'Calcification Rates'!$A$10:$C$98,2,FALSE))," ",VLOOKUP(BE21,'Calcification Rates'!$A$10:$C$98,2,FALSE))</f>
        <v xml:space="preserve"> </v>
      </c>
      <c r="BI21" s="272" t="str">
        <f>IF(ISERROR(VLOOKUP(BE21,'Calcification Rates'!$A$10:$C$98,3,FALSE))," ",VLOOKUP(BE21,'Calcification Rates'!$A$10:$C$98,3,FALSE))</f>
        <v xml:space="preserve"> </v>
      </c>
      <c r="BJ21" s="280">
        <f>(IF(ISERROR(VLOOKUP(BE21,'Calcification Rates'!$A$11:$N$98,9,0)),0,VLOOKUP(BE21,'Calcification Rates'!$A$11:$N$98,9,0)))*BG21+(IF(ISERROR(VLOOKUP(BE21,'Calcification Rates'!$A$11:$N$98,12,0)),0,VLOOKUP(BE21,'Calcification Rates'!$A$11:$N$98,12,0)))</f>
        <v>0</v>
      </c>
      <c r="BK21" s="280">
        <f>(IF(ISERROR(VLOOKUP(BE21,'Calcification Rates'!$A$11:$N$98,10,0)),0,VLOOKUP(BE21,'Calcification Rates'!$A$11:$N$98,10,0)))*BG21+(IF(ISERROR(VLOOKUP(BE21,'Calcification Rates'!$A$11:$N$98,13,0)),0,VLOOKUP(BE21,'Calcification Rates'!$A$11:$N$98,13,0)))</f>
        <v>0</v>
      </c>
      <c r="BL21" s="281">
        <f>(IF(ISERROR(VLOOKUP(BE21,'Calcification Rates'!$A$11:$N$98,11,0)),0,VLOOKUP(BE21,'Calcification Rates'!$A$11:$N$98,11,0)))*BG21+(IF(ISERROR(VLOOKUP(BE21,'Calcification Rates'!$A$11:$N$98,14,0)),0,VLOOKUP(BE21,'Calcification Rates'!$A$11:$N$98,14,0)))</f>
        <v>0</v>
      </c>
    </row>
    <row r="22" spans="1:64" ht="20.100000000000001" customHeight="1" x14ac:dyDescent="0.3">
      <c r="A22" s="270"/>
      <c r="B22" s="43"/>
      <c r="C22" s="43"/>
      <c r="D22" s="272" t="str">
        <f>IF(ISERROR(VLOOKUP(A22,'Calcification Rates'!$A$10:$C$98,2,FALSE))," ",VLOOKUP(A22,'Calcification Rates'!$A$10:$C$98,2,FALSE))</f>
        <v xml:space="preserve"> </v>
      </c>
      <c r="E22" s="272" t="str">
        <f>IF(ISERROR(VLOOKUP(A22,'Calcification Rates'!$A$10:$C$98,3,FALSE))," ",VLOOKUP(A22,'Calcification Rates'!$A$10:$C$98,3,FALSE))</f>
        <v xml:space="preserve"> </v>
      </c>
      <c r="F22" s="273">
        <f>(IF(ISERROR(VLOOKUP(A22,'Calcification Rates'!$A$11:$N$98,9,0)),0,VLOOKUP(A22,'Calcification Rates'!$A$11:$N$98,9,0)))*C22+(IF(ISERROR(VLOOKUP(A22,'Calcification Rates'!$A$11:$N$98,12,0)),0,VLOOKUP(A22,'Calcification Rates'!$A$11:$N$98,12,0)))</f>
        <v>0</v>
      </c>
      <c r="G22" s="274">
        <f>(IF(ISERROR(VLOOKUP(A22,'Calcification Rates'!$A$11:$N$98,10,0)),0,VLOOKUP(A22,'Calcification Rates'!$A$11:$N$98,10,0)))*C22+(IF(ISERROR(VLOOKUP(A22,'Calcification Rates'!$A$11:$N$98,13,0)),0,VLOOKUP(A22,'Calcification Rates'!$A$11:$N$98,13,0)))</f>
        <v>0</v>
      </c>
      <c r="H22" s="275">
        <f>(IF(ISERROR(VLOOKUP(A22,'Calcification Rates'!$A$11:$N$98,11,0)),0,VLOOKUP(A22,'Calcification Rates'!$A$11:$N$98,11,0)))*C22+(IF(ISERROR(VLOOKUP(A22,'Calcification Rates'!$A$11:$N$98,14,0)),0,VLOOKUP(A22,'Calcification Rates'!$A$11:$N$98,14,0)))</f>
        <v>0</v>
      </c>
      <c r="I22" s="276"/>
      <c r="J22" s="43"/>
      <c r="K22" s="271"/>
      <c r="L22" s="272" t="str">
        <f>IF(ISERROR(VLOOKUP(I22,'Calcification Rates'!$A$10:$C$98,2,FALSE))," ",VLOOKUP(I22,'Calcification Rates'!$A$10:$C$98,2,FALSE))</f>
        <v xml:space="preserve"> </v>
      </c>
      <c r="M22" s="272" t="str">
        <f>IF(ISERROR(VLOOKUP(I22,'Calcification Rates'!$A$10:$C$98,3,FALSE))," ",VLOOKUP(I22,'Calcification Rates'!$A$10:$C$98,3,FALSE))</f>
        <v xml:space="preserve"> </v>
      </c>
      <c r="N22" s="273">
        <f>(IF(ISERROR(VLOOKUP(I22,'Calcification Rates'!$A$11:$N$98,9,0)),0,VLOOKUP(I22,'Calcification Rates'!$A$11:$N$98,9,0)))*K22+(IF(ISERROR(VLOOKUP(I22,'Calcification Rates'!$A$11:$N$98,12,0)),0,VLOOKUP(I22,'Calcification Rates'!$A$11:$N$98,12,0)))</f>
        <v>0</v>
      </c>
      <c r="O22" s="273">
        <f>(IF(ISERROR(VLOOKUP(I22,'Calcification Rates'!$A$11:$N$98,10,0)),0,VLOOKUP(I22,'Calcification Rates'!$A$11:$N$98,10,0)))*K22+(IF(ISERROR(VLOOKUP(I22,'Calcification Rates'!$A$11:$N$98,13,0)),0,VLOOKUP(I22,'Calcification Rates'!$A$11:$N$98,13,0)))</f>
        <v>0</v>
      </c>
      <c r="P22" s="277">
        <f>(IF(ISERROR(VLOOKUP(I22,'Calcification Rates'!$A$11:$N$98,11,0)),0,VLOOKUP(I22,'Calcification Rates'!$A$11:$N$98,11,0)))*K22+(IF(ISERROR(VLOOKUP(I22,'Calcification Rates'!$A$11:$N$98,14,0)),0,VLOOKUP(I22,'Calcification Rates'!$A$11:$N$98,14,0)))</f>
        <v>0</v>
      </c>
      <c r="Q22" s="276"/>
      <c r="R22" s="278"/>
      <c r="S22" s="271"/>
      <c r="T22" s="272" t="str">
        <f>IF(ISERROR(VLOOKUP(Q22,'Calcification Rates'!$A$10:$C$98,2,FALSE))," ",VLOOKUP(Q22,'Calcification Rates'!$A$10:$C$98,2,FALSE))</f>
        <v xml:space="preserve"> </v>
      </c>
      <c r="U22" s="272" t="str">
        <f>IF(ISERROR(VLOOKUP(Q22,'Calcification Rates'!$A$10:$C$98,3,FALSE))," ",VLOOKUP(Q22,'Calcification Rates'!$A$10:$C$98,3,FALSE))</f>
        <v xml:space="preserve"> </v>
      </c>
      <c r="V22" s="273">
        <f>(IF(ISERROR(VLOOKUP(Q22,'Calcification Rates'!$A$11:$N$98,9,0)),0,VLOOKUP(Q22,'Calcification Rates'!$A$11:$N$98,9,0)))*S22+(IF(ISERROR(VLOOKUP(Q22,'Calcification Rates'!$A$11:$N$98,12,0)),0,VLOOKUP(Q22,'Calcification Rates'!$A$11:$N$98,12,0)))</f>
        <v>0</v>
      </c>
      <c r="W22" s="273">
        <f>(IF(ISERROR(VLOOKUP(Q22,'Calcification Rates'!$A$11:$N$98,10,0)),0,VLOOKUP(Q22,'Calcification Rates'!$A$11:$N$98,10,0)))*S22+(IF(ISERROR(VLOOKUP(Q22,'Calcification Rates'!$A$11:$N$98,13,0)),0,VLOOKUP(Q22,'Calcification Rates'!$A$11:$N$98,13,0)))</f>
        <v>0</v>
      </c>
      <c r="X22" s="277">
        <f>(IF(ISERROR(VLOOKUP(Q22,'Calcification Rates'!$A$11:$N$98,11,0)),0,VLOOKUP(Q22,'Calcification Rates'!$A$11:$N$98,11,0)))*S22+(IF(ISERROR(VLOOKUP(Q22,'Calcification Rates'!$A$11:$N$98,14,0)),0,VLOOKUP(Q22,'Calcification Rates'!$A$11:$N$98,14,0)))</f>
        <v>0</v>
      </c>
      <c r="Y22" s="276"/>
      <c r="Z22" s="43"/>
      <c r="AA22" s="271"/>
      <c r="AB22" s="272" t="str">
        <f>IF(ISERROR(VLOOKUP(Y22,'Calcification Rates'!$A$10:$C$98,2,FALSE))," ",VLOOKUP(Y22,'Calcification Rates'!$A$10:$C$98,2,FALSE))</f>
        <v xml:space="preserve"> </v>
      </c>
      <c r="AC22" s="272" t="str">
        <f>IF(ISERROR(VLOOKUP(Y22,'Calcification Rates'!$A$10:$C$98,3,FALSE))," ",VLOOKUP(Y22,'Calcification Rates'!$A$10:$C$98,3,FALSE))</f>
        <v xml:space="preserve"> </v>
      </c>
      <c r="AD22" s="273">
        <f>(IF(ISERROR(VLOOKUP(Y22,'Calcification Rates'!$A$11:$N$98,9,0)),0,VLOOKUP(Y22,'Calcification Rates'!$A$11:$N$98,9,0)))*AA22+(IF(ISERROR(VLOOKUP(Y22,'Calcification Rates'!$A$11:$N$98,12,0)),0,VLOOKUP(Y22,'Calcification Rates'!$A$11:$N$98,12,0)))</f>
        <v>0</v>
      </c>
      <c r="AE22" s="273">
        <f>(IF(ISERROR(VLOOKUP(Y22,'Calcification Rates'!$A$11:$N$98,10,0)),0,VLOOKUP(Y22,'Calcification Rates'!$A$11:$N$98,10,0)))*AA22+(IF(ISERROR(VLOOKUP(Y22,'Calcification Rates'!$A$11:$N$98,13,0)),0,VLOOKUP(Y22,'Calcification Rates'!$A$11:$N$98,13,0)))</f>
        <v>0</v>
      </c>
      <c r="AF22" s="277">
        <f>(IF(ISERROR(VLOOKUP(Y22,'Calcification Rates'!$A$11:$N$98,11,0)),0,VLOOKUP(Y22,'Calcification Rates'!$A$11:$N$98,11,0)))*AA22+(IF(ISERROR(VLOOKUP(Y22,'Calcification Rates'!$A$11:$N$98,14,0)),0,VLOOKUP(Y22,'Calcification Rates'!$A$11:$N$98,14,0)))</f>
        <v>0</v>
      </c>
      <c r="AG22" s="276"/>
      <c r="AH22" s="43"/>
      <c r="AI22" s="271"/>
      <c r="AJ22" s="272" t="str">
        <f>IF(ISERROR(VLOOKUP(AG22,'Calcification Rates'!$A$10:$C$98,2,FALSE))," ",VLOOKUP(AG22,'Calcification Rates'!$A$10:$C$98,2,FALSE))</f>
        <v xml:space="preserve"> </v>
      </c>
      <c r="AK22" s="272" t="str">
        <f>IF(ISERROR(VLOOKUP(AG22,'Calcification Rates'!$A$10:$C$98,3,FALSE))," ",VLOOKUP(AG22,'Calcification Rates'!$A$10:$C$98,3,FALSE))</f>
        <v xml:space="preserve"> </v>
      </c>
      <c r="AL22" s="273">
        <f>(IF(ISERROR(VLOOKUP(AG22,'Calcification Rates'!$A$11:$N$98,9,0)),0,VLOOKUP(AG22,'Calcification Rates'!$A$11:$N$98,9,0)))*AI22+(IF(ISERROR(VLOOKUP(AG22,'Calcification Rates'!$A$11:$N$98,12,0)),0,VLOOKUP(AG22,'Calcification Rates'!$A$11:$N$98,12,0)))</f>
        <v>0</v>
      </c>
      <c r="AM22" s="273">
        <f>(IF(ISERROR(VLOOKUP(AG22,'Calcification Rates'!$A$11:$N$98,10,0)),0,VLOOKUP(AG22,'Calcification Rates'!$A$11:$N$98,10,0)))*AI22+(IF(ISERROR(VLOOKUP(AG22,'Calcification Rates'!$A$11:$N$98,13,0)),0,VLOOKUP(AG22,'Calcification Rates'!$A$11:$N$98,13,0)))</f>
        <v>0</v>
      </c>
      <c r="AN22" s="277">
        <f>(IF(ISERROR(VLOOKUP(AG22,'Calcification Rates'!$A$11:$N$98,11,0)),0,VLOOKUP(AG22,'Calcification Rates'!$A$11:$N$98,11,0)))*AI22+(IF(ISERROR(VLOOKUP(AG22,'Calcification Rates'!$A$11:$N$98,14,0)),0,VLOOKUP(AG22,'Calcification Rates'!$A$11:$N$98,14,0)))</f>
        <v>0</v>
      </c>
      <c r="AO22" s="276"/>
      <c r="AP22" s="43"/>
      <c r="AQ22" s="271"/>
      <c r="AR22" s="272" t="str">
        <f>IF(ISERROR(VLOOKUP(AO22,'Calcification Rates'!$A$10:$C$98,2,FALSE))," ",VLOOKUP(AO22,'Calcification Rates'!$A$10:$C$98,2,FALSE))</f>
        <v xml:space="preserve"> </v>
      </c>
      <c r="AS22" s="272" t="str">
        <f>IF(ISERROR(VLOOKUP(AO22,'Calcification Rates'!$A$10:$C$98,3,FALSE))," ",VLOOKUP(AO22,'Calcification Rates'!$A$10:$C$98,3,FALSE))</f>
        <v xml:space="preserve"> </v>
      </c>
      <c r="AT22" s="280">
        <f>(IF(ISERROR(VLOOKUP(AO22,'Calcification Rates'!$A$11:$N$98,9,0)),0,VLOOKUP(AO22,'Calcification Rates'!$A$11:$N$98,9,0)))*AQ22+(IF(ISERROR(VLOOKUP(AO22,'Calcification Rates'!$A$11:$N$98,12,0)),0,VLOOKUP(AO22,'Calcification Rates'!$A$11:$N$98,12,0)))</f>
        <v>0</v>
      </c>
      <c r="AU22" s="280">
        <f>(IF(ISERROR(VLOOKUP(AO22,'Calcification Rates'!$A$11:$N$98,10,0)),0,VLOOKUP(AO22,'Calcification Rates'!$A$11:$N$98,10,0)))*AQ22+(IF(ISERROR(VLOOKUP(AO22,'Calcification Rates'!$A$11:$N$98,13,0)),0,VLOOKUP(AO22,'Calcification Rates'!$A$11:$N$98,13,0)))</f>
        <v>0</v>
      </c>
      <c r="AV22" s="281">
        <f>(IF(ISERROR(VLOOKUP(AO22,'Calcification Rates'!$A$11:$N$98,11,0)),0,VLOOKUP(AO22,'Calcification Rates'!$A$11:$N$98,11,0)))*AQ22+(IF(ISERROR(VLOOKUP(AO22,'Calcification Rates'!$A$11:$N$98,14,0)),0,VLOOKUP(AO22,'Calcification Rates'!$A$11:$N$98,14,0)))</f>
        <v>0</v>
      </c>
      <c r="AW22" s="276"/>
      <c r="AX22" s="270"/>
      <c r="AY22" s="271"/>
      <c r="AZ22" s="272" t="str">
        <f>IF(ISERROR(VLOOKUP(AW22,'Calcification Rates'!$A$10:$C$98,2,FALSE))," ",VLOOKUP(AW22,'Calcification Rates'!$A$10:$C$98,2,FALSE))</f>
        <v xml:space="preserve"> </v>
      </c>
      <c r="BA22" s="272" t="str">
        <f>IF(ISERROR(VLOOKUP(AW22,'Calcification Rates'!$A$10:$C$98,3,FALSE))," ",VLOOKUP(AW22,'Calcification Rates'!$A$10:$C$98,3,FALSE))</f>
        <v xml:space="preserve"> </v>
      </c>
      <c r="BB22" s="280">
        <f>(IF(ISERROR(VLOOKUP(AW22,'Calcification Rates'!$A$11:$N$98,9,0)),0,VLOOKUP(AW22,'Calcification Rates'!$A$11:$N$98,9,0)))*AY22+(IF(ISERROR(VLOOKUP(AW22,'Calcification Rates'!$A$11:$N$98,12,0)),0,VLOOKUP(AW22,'Calcification Rates'!$A$11:$N$98,12,0)))</f>
        <v>0</v>
      </c>
      <c r="BC22" s="280">
        <f>(IF(ISERROR(VLOOKUP(AW22,'Calcification Rates'!$A$11:$N$98,10,0)),0,VLOOKUP(AW22,'Calcification Rates'!$A$11:$N$98,10,0)))*AY22+(IF(ISERROR(VLOOKUP(AW22,'Calcification Rates'!$A$11:$N$98,13,0)),0,VLOOKUP(AW22,'Calcification Rates'!$A$11:$N$98,13,0)))</f>
        <v>0</v>
      </c>
      <c r="BD22" s="281">
        <f>(IF(ISERROR(VLOOKUP(AW22,'Calcification Rates'!$A$11:$N$98,11,0)),0,VLOOKUP(AW22,'Calcification Rates'!$A$11:$N$98,11,0)))*AY22+(IF(ISERROR(VLOOKUP(AW22,'Calcification Rates'!$A$11:$N$98,14,0)),0,VLOOKUP(AW22,'Calcification Rates'!$A$11:$N$98,14,0)))</f>
        <v>0</v>
      </c>
      <c r="BE22" s="276"/>
      <c r="BF22" s="43"/>
      <c r="BG22" s="270"/>
      <c r="BH22" s="272" t="str">
        <f>IF(ISERROR(VLOOKUP(BE22,'Calcification Rates'!$A$10:$C$98,2,FALSE))," ",VLOOKUP(BE22,'Calcification Rates'!$A$10:$C$98,2,FALSE))</f>
        <v xml:space="preserve"> </v>
      </c>
      <c r="BI22" s="272" t="str">
        <f>IF(ISERROR(VLOOKUP(BE22,'Calcification Rates'!$A$10:$C$98,3,FALSE))," ",VLOOKUP(BE22,'Calcification Rates'!$A$10:$C$98,3,FALSE))</f>
        <v xml:space="preserve"> </v>
      </c>
      <c r="BJ22" s="280">
        <f>(IF(ISERROR(VLOOKUP(BE22,'Calcification Rates'!$A$11:$N$98,9,0)),0,VLOOKUP(BE22,'Calcification Rates'!$A$11:$N$98,9,0)))*BG22+(IF(ISERROR(VLOOKUP(BE22,'Calcification Rates'!$A$11:$N$98,12,0)),0,VLOOKUP(BE22,'Calcification Rates'!$A$11:$N$98,12,0)))</f>
        <v>0</v>
      </c>
      <c r="BK22" s="280">
        <f>(IF(ISERROR(VLOOKUP(BE22,'Calcification Rates'!$A$11:$N$98,10,0)),0,VLOOKUP(BE22,'Calcification Rates'!$A$11:$N$98,10,0)))*BG22+(IF(ISERROR(VLOOKUP(BE22,'Calcification Rates'!$A$11:$N$98,13,0)),0,VLOOKUP(BE22,'Calcification Rates'!$A$11:$N$98,13,0)))</f>
        <v>0</v>
      </c>
      <c r="BL22" s="281">
        <f>(IF(ISERROR(VLOOKUP(BE22,'Calcification Rates'!$A$11:$N$98,11,0)),0,VLOOKUP(BE22,'Calcification Rates'!$A$11:$N$98,11,0)))*BG22+(IF(ISERROR(VLOOKUP(BE22,'Calcification Rates'!$A$11:$N$98,14,0)),0,VLOOKUP(BE22,'Calcification Rates'!$A$11:$N$98,14,0)))</f>
        <v>0</v>
      </c>
    </row>
    <row r="23" spans="1:64" ht="20.100000000000001" customHeight="1" x14ac:dyDescent="0.3">
      <c r="A23" s="270"/>
      <c r="B23" s="43"/>
      <c r="C23" s="43"/>
      <c r="D23" s="272" t="str">
        <f>IF(ISERROR(VLOOKUP(A23,'Calcification Rates'!$A$10:$C$98,2,FALSE))," ",VLOOKUP(A23,'Calcification Rates'!$A$10:$C$98,2,FALSE))</f>
        <v xml:space="preserve"> </v>
      </c>
      <c r="E23" s="272" t="str">
        <f>IF(ISERROR(VLOOKUP(A23,'Calcification Rates'!$A$10:$C$98,3,FALSE))," ",VLOOKUP(A23,'Calcification Rates'!$A$10:$C$98,3,FALSE))</f>
        <v xml:space="preserve"> </v>
      </c>
      <c r="F23" s="273">
        <f>(IF(ISERROR(VLOOKUP(A23,'Calcification Rates'!$A$11:$N$98,9,0)),0,VLOOKUP(A23,'Calcification Rates'!$A$11:$N$98,9,0)))*C23+(IF(ISERROR(VLOOKUP(A23,'Calcification Rates'!$A$11:$N$98,12,0)),0,VLOOKUP(A23,'Calcification Rates'!$A$11:$N$98,12,0)))</f>
        <v>0</v>
      </c>
      <c r="G23" s="274">
        <f>(IF(ISERROR(VLOOKUP(A23,'Calcification Rates'!$A$11:$N$98,10,0)),0,VLOOKUP(A23,'Calcification Rates'!$A$11:$N$98,10,0)))*C23+(IF(ISERROR(VLOOKUP(A23,'Calcification Rates'!$A$11:$N$98,13,0)),0,VLOOKUP(A23,'Calcification Rates'!$A$11:$N$98,13,0)))</f>
        <v>0</v>
      </c>
      <c r="H23" s="275">
        <f>(IF(ISERROR(VLOOKUP(A23,'Calcification Rates'!$A$11:$N$98,11,0)),0,VLOOKUP(A23,'Calcification Rates'!$A$11:$N$98,11,0)))*C23+(IF(ISERROR(VLOOKUP(A23,'Calcification Rates'!$A$11:$N$98,14,0)),0,VLOOKUP(A23,'Calcification Rates'!$A$11:$N$98,14,0)))</f>
        <v>0</v>
      </c>
      <c r="I23" s="276"/>
      <c r="J23" s="43"/>
      <c r="K23" s="271"/>
      <c r="L23" s="272" t="str">
        <f>IF(ISERROR(VLOOKUP(I23,'Calcification Rates'!$A$10:$C$98,2,FALSE))," ",VLOOKUP(I23,'Calcification Rates'!$A$10:$C$98,2,FALSE))</f>
        <v xml:space="preserve"> </v>
      </c>
      <c r="M23" s="272" t="str">
        <f>IF(ISERROR(VLOOKUP(I23,'Calcification Rates'!$A$10:$C$98,3,FALSE))," ",VLOOKUP(I23,'Calcification Rates'!$A$10:$C$98,3,FALSE))</f>
        <v xml:space="preserve"> </v>
      </c>
      <c r="N23" s="273">
        <f>(IF(ISERROR(VLOOKUP(I23,'Calcification Rates'!$A$11:$N$98,9,0)),0,VLOOKUP(I23,'Calcification Rates'!$A$11:$N$98,9,0)))*K23+(IF(ISERROR(VLOOKUP(I23,'Calcification Rates'!$A$11:$N$98,12,0)),0,VLOOKUP(I23,'Calcification Rates'!$A$11:$N$98,12,0)))</f>
        <v>0</v>
      </c>
      <c r="O23" s="273">
        <f>(IF(ISERROR(VLOOKUP(I23,'Calcification Rates'!$A$11:$N$98,10,0)),0,VLOOKUP(I23,'Calcification Rates'!$A$11:$N$98,10,0)))*K23+(IF(ISERROR(VLOOKUP(I23,'Calcification Rates'!$A$11:$N$98,13,0)),0,VLOOKUP(I23,'Calcification Rates'!$A$11:$N$98,13,0)))</f>
        <v>0</v>
      </c>
      <c r="P23" s="277">
        <f>(IF(ISERROR(VLOOKUP(I23,'Calcification Rates'!$A$11:$N$98,11,0)),0,VLOOKUP(I23,'Calcification Rates'!$A$11:$N$98,11,0)))*K23+(IF(ISERROR(VLOOKUP(I23,'Calcification Rates'!$A$11:$N$98,14,0)),0,VLOOKUP(I23,'Calcification Rates'!$A$11:$N$98,14,0)))</f>
        <v>0</v>
      </c>
      <c r="Q23" s="276"/>
      <c r="R23" s="278"/>
      <c r="S23" s="271"/>
      <c r="T23" s="272" t="str">
        <f>IF(ISERROR(VLOOKUP(Q23,'Calcification Rates'!$A$10:$C$98,2,FALSE))," ",VLOOKUP(Q23,'Calcification Rates'!$A$10:$C$98,2,FALSE))</f>
        <v xml:space="preserve"> </v>
      </c>
      <c r="U23" s="272" t="str">
        <f>IF(ISERROR(VLOOKUP(Q23,'Calcification Rates'!$A$10:$C$98,3,FALSE))," ",VLOOKUP(Q23,'Calcification Rates'!$A$10:$C$98,3,FALSE))</f>
        <v xml:space="preserve"> </v>
      </c>
      <c r="V23" s="273">
        <f>(IF(ISERROR(VLOOKUP(Q23,'Calcification Rates'!$A$11:$N$98,9,0)),0,VLOOKUP(Q23,'Calcification Rates'!$A$11:$N$98,9,0)))*S23+(IF(ISERROR(VLOOKUP(Q23,'Calcification Rates'!$A$11:$N$98,12,0)),0,VLOOKUP(Q23,'Calcification Rates'!$A$11:$N$98,12,0)))</f>
        <v>0</v>
      </c>
      <c r="W23" s="273">
        <f>(IF(ISERROR(VLOOKUP(Q23,'Calcification Rates'!$A$11:$N$98,10,0)),0,VLOOKUP(Q23,'Calcification Rates'!$A$11:$N$98,10,0)))*S23+(IF(ISERROR(VLOOKUP(Q23,'Calcification Rates'!$A$11:$N$98,13,0)),0,VLOOKUP(Q23,'Calcification Rates'!$A$11:$N$98,13,0)))</f>
        <v>0</v>
      </c>
      <c r="X23" s="277">
        <f>(IF(ISERROR(VLOOKUP(Q23,'Calcification Rates'!$A$11:$N$98,11,0)),0,VLOOKUP(Q23,'Calcification Rates'!$A$11:$N$98,11,0)))*S23+(IF(ISERROR(VLOOKUP(Q23,'Calcification Rates'!$A$11:$N$98,14,0)),0,VLOOKUP(Q23,'Calcification Rates'!$A$11:$N$98,14,0)))</f>
        <v>0</v>
      </c>
      <c r="Y23" s="276"/>
      <c r="Z23" s="43"/>
      <c r="AA23" s="271"/>
      <c r="AB23" s="272" t="str">
        <f>IF(ISERROR(VLOOKUP(Y23,'Calcification Rates'!$A$10:$C$98,2,FALSE))," ",VLOOKUP(Y23,'Calcification Rates'!$A$10:$C$98,2,FALSE))</f>
        <v xml:space="preserve"> </v>
      </c>
      <c r="AC23" s="272" t="str">
        <f>IF(ISERROR(VLOOKUP(Y23,'Calcification Rates'!$A$10:$C$98,3,FALSE))," ",VLOOKUP(Y23,'Calcification Rates'!$A$10:$C$98,3,FALSE))</f>
        <v xml:space="preserve"> </v>
      </c>
      <c r="AD23" s="273">
        <f>(IF(ISERROR(VLOOKUP(Y23,'Calcification Rates'!$A$11:$N$98,9,0)),0,VLOOKUP(Y23,'Calcification Rates'!$A$11:$N$98,9,0)))*AA23+(IF(ISERROR(VLOOKUP(Y23,'Calcification Rates'!$A$11:$N$98,12,0)),0,VLOOKUP(Y23,'Calcification Rates'!$A$11:$N$98,12,0)))</f>
        <v>0</v>
      </c>
      <c r="AE23" s="273">
        <f>(IF(ISERROR(VLOOKUP(Y23,'Calcification Rates'!$A$11:$N$98,10,0)),0,VLOOKUP(Y23,'Calcification Rates'!$A$11:$N$98,10,0)))*AA23+(IF(ISERROR(VLOOKUP(Y23,'Calcification Rates'!$A$11:$N$98,13,0)),0,VLOOKUP(Y23,'Calcification Rates'!$A$11:$N$98,13,0)))</f>
        <v>0</v>
      </c>
      <c r="AF23" s="277">
        <f>(IF(ISERROR(VLOOKUP(Y23,'Calcification Rates'!$A$11:$N$98,11,0)),0,VLOOKUP(Y23,'Calcification Rates'!$A$11:$N$98,11,0)))*AA23+(IF(ISERROR(VLOOKUP(Y23,'Calcification Rates'!$A$11:$N$98,14,0)),0,VLOOKUP(Y23,'Calcification Rates'!$A$11:$N$98,14,0)))</f>
        <v>0</v>
      </c>
      <c r="AG23" s="276"/>
      <c r="AH23" s="43"/>
      <c r="AI23" s="271"/>
      <c r="AJ23" s="272" t="str">
        <f>IF(ISERROR(VLOOKUP(AG23,'Calcification Rates'!$A$10:$C$98,2,FALSE))," ",VLOOKUP(AG23,'Calcification Rates'!$A$10:$C$98,2,FALSE))</f>
        <v xml:space="preserve"> </v>
      </c>
      <c r="AK23" s="272" t="str">
        <f>IF(ISERROR(VLOOKUP(AG23,'Calcification Rates'!$A$10:$C$98,3,FALSE))," ",VLOOKUP(AG23,'Calcification Rates'!$A$10:$C$98,3,FALSE))</f>
        <v xml:space="preserve"> </v>
      </c>
      <c r="AL23" s="273">
        <f>(IF(ISERROR(VLOOKUP(AG23,'Calcification Rates'!$A$11:$N$98,9,0)),0,VLOOKUP(AG23,'Calcification Rates'!$A$11:$N$98,9,0)))*AI23+(IF(ISERROR(VLOOKUP(AG23,'Calcification Rates'!$A$11:$N$98,12,0)),0,VLOOKUP(AG23,'Calcification Rates'!$A$11:$N$98,12,0)))</f>
        <v>0</v>
      </c>
      <c r="AM23" s="273">
        <f>(IF(ISERROR(VLOOKUP(AG23,'Calcification Rates'!$A$11:$N$98,10,0)),0,VLOOKUP(AG23,'Calcification Rates'!$A$11:$N$98,10,0)))*AI23+(IF(ISERROR(VLOOKUP(AG23,'Calcification Rates'!$A$11:$N$98,13,0)),0,VLOOKUP(AG23,'Calcification Rates'!$A$11:$N$98,13,0)))</f>
        <v>0</v>
      </c>
      <c r="AN23" s="277">
        <f>(IF(ISERROR(VLOOKUP(AG23,'Calcification Rates'!$A$11:$N$98,11,0)),0,VLOOKUP(AG23,'Calcification Rates'!$A$11:$N$98,11,0)))*AI23+(IF(ISERROR(VLOOKUP(AG23,'Calcification Rates'!$A$11:$N$98,14,0)),0,VLOOKUP(AG23,'Calcification Rates'!$A$11:$N$98,14,0)))</f>
        <v>0</v>
      </c>
      <c r="AO23" s="276"/>
      <c r="AP23" s="43"/>
      <c r="AQ23" s="271"/>
      <c r="AR23" s="272" t="str">
        <f>IF(ISERROR(VLOOKUP(AO23,'Calcification Rates'!$A$10:$C$98,2,FALSE))," ",VLOOKUP(AO23,'Calcification Rates'!$A$10:$C$98,2,FALSE))</f>
        <v xml:space="preserve"> </v>
      </c>
      <c r="AS23" s="272" t="str">
        <f>IF(ISERROR(VLOOKUP(AO23,'Calcification Rates'!$A$10:$C$98,3,FALSE))," ",VLOOKUP(AO23,'Calcification Rates'!$A$10:$C$98,3,FALSE))</f>
        <v xml:space="preserve"> </v>
      </c>
      <c r="AT23" s="280">
        <f>(IF(ISERROR(VLOOKUP(AO23,'Calcification Rates'!$A$11:$N$98,9,0)),0,VLOOKUP(AO23,'Calcification Rates'!$A$11:$N$98,9,0)))*AQ23+(IF(ISERROR(VLOOKUP(AO23,'Calcification Rates'!$A$11:$N$98,12,0)),0,VLOOKUP(AO23,'Calcification Rates'!$A$11:$N$98,12,0)))</f>
        <v>0</v>
      </c>
      <c r="AU23" s="280">
        <f>(IF(ISERROR(VLOOKUP(AO23,'Calcification Rates'!$A$11:$N$98,10,0)),0,VLOOKUP(AO23,'Calcification Rates'!$A$11:$N$98,10,0)))*AQ23+(IF(ISERROR(VLOOKUP(AO23,'Calcification Rates'!$A$11:$N$98,13,0)),0,VLOOKUP(AO23,'Calcification Rates'!$A$11:$N$98,13,0)))</f>
        <v>0</v>
      </c>
      <c r="AV23" s="281">
        <f>(IF(ISERROR(VLOOKUP(AO23,'Calcification Rates'!$A$11:$N$98,11,0)),0,VLOOKUP(AO23,'Calcification Rates'!$A$11:$N$98,11,0)))*AQ23+(IF(ISERROR(VLOOKUP(AO23,'Calcification Rates'!$A$11:$N$98,14,0)),0,VLOOKUP(AO23,'Calcification Rates'!$A$11:$N$98,14,0)))</f>
        <v>0</v>
      </c>
      <c r="AW23" s="276"/>
      <c r="AX23" s="270"/>
      <c r="AY23" s="271"/>
      <c r="AZ23" s="272" t="str">
        <f>IF(ISERROR(VLOOKUP(AW23,'Calcification Rates'!$A$10:$C$98,2,FALSE))," ",VLOOKUP(AW23,'Calcification Rates'!$A$10:$C$98,2,FALSE))</f>
        <v xml:space="preserve"> </v>
      </c>
      <c r="BA23" s="272" t="str">
        <f>IF(ISERROR(VLOOKUP(AW23,'Calcification Rates'!$A$10:$C$98,3,FALSE))," ",VLOOKUP(AW23,'Calcification Rates'!$A$10:$C$98,3,FALSE))</f>
        <v xml:space="preserve"> </v>
      </c>
      <c r="BB23" s="280">
        <f>(IF(ISERROR(VLOOKUP(AW23,'Calcification Rates'!$A$11:$N$98,9,0)),0,VLOOKUP(AW23,'Calcification Rates'!$A$11:$N$98,9,0)))*AY23+(IF(ISERROR(VLOOKUP(AW23,'Calcification Rates'!$A$11:$N$98,12,0)),0,VLOOKUP(AW23,'Calcification Rates'!$A$11:$N$98,12,0)))</f>
        <v>0</v>
      </c>
      <c r="BC23" s="280">
        <f>(IF(ISERROR(VLOOKUP(AW23,'Calcification Rates'!$A$11:$N$98,10,0)),0,VLOOKUP(AW23,'Calcification Rates'!$A$11:$N$98,10,0)))*AY23+(IF(ISERROR(VLOOKUP(AW23,'Calcification Rates'!$A$11:$N$98,13,0)),0,VLOOKUP(AW23,'Calcification Rates'!$A$11:$N$98,13,0)))</f>
        <v>0</v>
      </c>
      <c r="BD23" s="281">
        <f>(IF(ISERROR(VLOOKUP(AW23,'Calcification Rates'!$A$11:$N$98,11,0)),0,VLOOKUP(AW23,'Calcification Rates'!$A$11:$N$98,11,0)))*AY23+(IF(ISERROR(VLOOKUP(AW23,'Calcification Rates'!$A$11:$N$98,14,0)),0,VLOOKUP(AW23,'Calcification Rates'!$A$11:$N$98,14,0)))</f>
        <v>0</v>
      </c>
      <c r="BE23" s="276"/>
      <c r="BF23" s="43"/>
      <c r="BG23" s="270"/>
      <c r="BH23" s="272" t="str">
        <f>IF(ISERROR(VLOOKUP(BE23,'Calcification Rates'!$A$10:$C$98,2,FALSE))," ",VLOOKUP(BE23,'Calcification Rates'!$A$10:$C$98,2,FALSE))</f>
        <v xml:space="preserve"> </v>
      </c>
      <c r="BI23" s="272" t="str">
        <f>IF(ISERROR(VLOOKUP(BE23,'Calcification Rates'!$A$10:$C$98,3,FALSE))," ",VLOOKUP(BE23,'Calcification Rates'!$A$10:$C$98,3,FALSE))</f>
        <v xml:space="preserve"> </v>
      </c>
      <c r="BJ23" s="280">
        <f>(IF(ISERROR(VLOOKUP(BE23,'Calcification Rates'!$A$11:$N$98,9,0)),0,VLOOKUP(BE23,'Calcification Rates'!$A$11:$N$98,9,0)))*BG23+(IF(ISERROR(VLOOKUP(BE23,'Calcification Rates'!$A$11:$N$98,12,0)),0,VLOOKUP(BE23,'Calcification Rates'!$A$11:$N$98,12,0)))</f>
        <v>0</v>
      </c>
      <c r="BK23" s="280">
        <f>(IF(ISERROR(VLOOKUP(BE23,'Calcification Rates'!$A$11:$N$98,10,0)),0,VLOOKUP(BE23,'Calcification Rates'!$A$11:$N$98,10,0)))*BG23+(IF(ISERROR(VLOOKUP(BE23,'Calcification Rates'!$A$11:$N$98,13,0)),0,VLOOKUP(BE23,'Calcification Rates'!$A$11:$N$98,13,0)))</f>
        <v>0</v>
      </c>
      <c r="BL23" s="281">
        <f>(IF(ISERROR(VLOOKUP(BE23,'Calcification Rates'!$A$11:$N$98,11,0)),0,VLOOKUP(BE23,'Calcification Rates'!$A$11:$N$98,11,0)))*BG23+(IF(ISERROR(VLOOKUP(BE23,'Calcification Rates'!$A$11:$N$98,14,0)),0,VLOOKUP(BE23,'Calcification Rates'!$A$11:$N$98,14,0)))</f>
        <v>0</v>
      </c>
    </row>
    <row r="24" spans="1:64" ht="20.100000000000001" customHeight="1" x14ac:dyDescent="0.3">
      <c r="A24" s="270"/>
      <c r="B24" s="43"/>
      <c r="C24" s="271"/>
      <c r="D24" s="272" t="str">
        <f>IF(ISERROR(VLOOKUP(A24,'Calcification Rates'!$A$10:$C$98,2,FALSE))," ",VLOOKUP(A24,'Calcification Rates'!$A$10:$C$98,2,FALSE))</f>
        <v xml:space="preserve"> </v>
      </c>
      <c r="E24" s="272" t="str">
        <f>IF(ISERROR(VLOOKUP(A24,'Calcification Rates'!$A$10:$C$98,3,FALSE))," ",VLOOKUP(A24,'Calcification Rates'!$A$10:$C$98,3,FALSE))</f>
        <v xml:space="preserve"> </v>
      </c>
      <c r="F24" s="273">
        <f>(IF(ISERROR(VLOOKUP(A24,'Calcification Rates'!$A$11:$N$98,9,0)),0,VLOOKUP(A24,'Calcification Rates'!$A$11:$N$98,9,0)))*C24+(IF(ISERROR(VLOOKUP(A24,'Calcification Rates'!$A$11:$N$98,12,0)),0,VLOOKUP(A24,'Calcification Rates'!$A$11:$N$98,12,0)))</f>
        <v>0</v>
      </c>
      <c r="G24" s="274">
        <f>(IF(ISERROR(VLOOKUP(A24,'Calcification Rates'!$A$11:$N$98,10,0)),0,VLOOKUP(A24,'Calcification Rates'!$A$11:$N$98,10,0)))*C24+(IF(ISERROR(VLOOKUP(A24,'Calcification Rates'!$A$11:$N$98,13,0)),0,VLOOKUP(A24,'Calcification Rates'!$A$11:$N$98,13,0)))</f>
        <v>0</v>
      </c>
      <c r="H24" s="275">
        <f>(IF(ISERROR(VLOOKUP(A24,'Calcification Rates'!$A$11:$N$98,11,0)),0,VLOOKUP(A24,'Calcification Rates'!$A$11:$N$98,11,0)))*C24+(IF(ISERROR(VLOOKUP(A24,'Calcification Rates'!$A$11:$N$98,14,0)),0,VLOOKUP(A24,'Calcification Rates'!$A$11:$N$98,14,0)))</f>
        <v>0</v>
      </c>
      <c r="I24" s="276"/>
      <c r="J24" s="43"/>
      <c r="K24" s="271"/>
      <c r="L24" s="272" t="str">
        <f>IF(ISERROR(VLOOKUP(I24,'Calcification Rates'!$A$10:$C$98,2,FALSE))," ",VLOOKUP(I24,'Calcification Rates'!$A$10:$C$98,2,FALSE))</f>
        <v xml:space="preserve"> </v>
      </c>
      <c r="M24" s="272" t="str">
        <f>IF(ISERROR(VLOOKUP(I24,'Calcification Rates'!$A$10:$C$98,3,FALSE))," ",VLOOKUP(I24,'Calcification Rates'!$A$10:$C$98,3,FALSE))</f>
        <v xml:space="preserve"> </v>
      </c>
      <c r="N24" s="273">
        <f>(IF(ISERROR(VLOOKUP(I24,'Calcification Rates'!$A$11:$N$98,9,0)),0,VLOOKUP(I24,'Calcification Rates'!$A$11:$N$98,9,0)))*K24+(IF(ISERROR(VLOOKUP(I24,'Calcification Rates'!$A$11:$N$98,12,0)),0,VLOOKUP(I24,'Calcification Rates'!$A$11:$N$98,12,0)))</f>
        <v>0</v>
      </c>
      <c r="O24" s="273">
        <f>(IF(ISERROR(VLOOKUP(I24,'Calcification Rates'!$A$11:$N$98,10,0)),0,VLOOKUP(I24,'Calcification Rates'!$A$11:$N$98,10,0)))*K24+(IF(ISERROR(VLOOKUP(I24,'Calcification Rates'!$A$11:$N$98,13,0)),0,VLOOKUP(I24,'Calcification Rates'!$A$11:$N$98,13,0)))</f>
        <v>0</v>
      </c>
      <c r="P24" s="277">
        <f>(IF(ISERROR(VLOOKUP(I24,'Calcification Rates'!$A$11:$N$98,11,0)),0,VLOOKUP(I24,'Calcification Rates'!$A$11:$N$98,11,0)))*K24+(IF(ISERROR(VLOOKUP(I24,'Calcification Rates'!$A$11:$N$98,14,0)),0,VLOOKUP(I24,'Calcification Rates'!$A$11:$N$98,14,0)))</f>
        <v>0</v>
      </c>
      <c r="Q24" s="276"/>
      <c r="R24" s="278"/>
      <c r="S24" s="278"/>
      <c r="T24" s="272" t="str">
        <f>IF(ISERROR(VLOOKUP(Q24,'Calcification Rates'!$A$10:$C$98,2,FALSE))," ",VLOOKUP(Q24,'Calcification Rates'!$A$10:$C$98,2,FALSE))</f>
        <v xml:space="preserve"> </v>
      </c>
      <c r="U24" s="272" t="str">
        <f>IF(ISERROR(VLOOKUP(Q24,'Calcification Rates'!$A$10:$C$98,3,FALSE))," ",VLOOKUP(Q24,'Calcification Rates'!$A$10:$C$98,3,FALSE))</f>
        <v xml:space="preserve"> </v>
      </c>
      <c r="V24" s="273">
        <f>(IF(ISERROR(VLOOKUP(Q24,'Calcification Rates'!$A$11:$N$98,9,0)),0,VLOOKUP(Q24,'Calcification Rates'!$A$11:$N$98,9,0)))*S24+(IF(ISERROR(VLOOKUP(Q24,'Calcification Rates'!$A$11:$N$98,12,0)),0,VLOOKUP(Q24,'Calcification Rates'!$A$11:$N$98,12,0)))</f>
        <v>0</v>
      </c>
      <c r="W24" s="273">
        <f>(IF(ISERROR(VLOOKUP(Q24,'Calcification Rates'!$A$11:$N$98,10,0)),0,VLOOKUP(Q24,'Calcification Rates'!$A$11:$N$98,10,0)))*S24+(IF(ISERROR(VLOOKUP(Q24,'Calcification Rates'!$A$11:$N$98,13,0)),0,VLOOKUP(Q24,'Calcification Rates'!$A$11:$N$98,13,0)))</f>
        <v>0</v>
      </c>
      <c r="X24" s="277">
        <f>(IF(ISERROR(VLOOKUP(Q24,'Calcification Rates'!$A$11:$N$98,11,0)),0,VLOOKUP(Q24,'Calcification Rates'!$A$11:$N$98,11,0)))*S24+(IF(ISERROR(VLOOKUP(Q24,'Calcification Rates'!$A$11:$N$98,14,0)),0,VLOOKUP(Q24,'Calcification Rates'!$A$11:$N$98,14,0)))</f>
        <v>0</v>
      </c>
      <c r="Y24" s="276"/>
      <c r="Z24" s="43"/>
      <c r="AA24" s="271"/>
      <c r="AB24" s="272" t="str">
        <f>IF(ISERROR(VLOOKUP(Y24,'Calcification Rates'!$A$10:$C$98,2,FALSE))," ",VLOOKUP(Y24,'Calcification Rates'!$A$10:$C$98,2,FALSE))</f>
        <v xml:space="preserve"> </v>
      </c>
      <c r="AC24" s="272" t="str">
        <f>IF(ISERROR(VLOOKUP(Y24,'Calcification Rates'!$A$10:$C$98,3,FALSE))," ",VLOOKUP(Y24,'Calcification Rates'!$A$10:$C$98,3,FALSE))</f>
        <v xml:space="preserve"> </v>
      </c>
      <c r="AD24" s="273">
        <f>(IF(ISERROR(VLOOKUP(Y24,'Calcification Rates'!$A$11:$N$98,9,0)),0,VLOOKUP(Y24,'Calcification Rates'!$A$11:$N$98,9,0)))*AA24+(IF(ISERROR(VLOOKUP(Y24,'Calcification Rates'!$A$11:$N$98,12,0)),0,VLOOKUP(Y24,'Calcification Rates'!$A$11:$N$98,12,0)))</f>
        <v>0</v>
      </c>
      <c r="AE24" s="273">
        <f>(IF(ISERROR(VLOOKUP(Y24,'Calcification Rates'!$A$11:$N$98,10,0)),0,VLOOKUP(Y24,'Calcification Rates'!$A$11:$N$98,10,0)))*AA24+(IF(ISERROR(VLOOKUP(Y24,'Calcification Rates'!$A$11:$N$98,13,0)),0,VLOOKUP(Y24,'Calcification Rates'!$A$11:$N$98,13,0)))</f>
        <v>0</v>
      </c>
      <c r="AF24" s="277">
        <f>(IF(ISERROR(VLOOKUP(Y24,'Calcification Rates'!$A$11:$N$98,11,0)),0,VLOOKUP(Y24,'Calcification Rates'!$A$11:$N$98,11,0)))*AA24+(IF(ISERROR(VLOOKUP(Y24,'Calcification Rates'!$A$11:$N$98,14,0)),0,VLOOKUP(Y24,'Calcification Rates'!$A$11:$N$98,14,0)))</f>
        <v>0</v>
      </c>
      <c r="AG24" s="276"/>
      <c r="AH24" s="43"/>
      <c r="AI24" s="271"/>
      <c r="AJ24" s="272" t="str">
        <f>IF(ISERROR(VLOOKUP(AG24,'Calcification Rates'!$A$10:$C$98,2,FALSE))," ",VLOOKUP(AG24,'Calcification Rates'!$A$10:$C$98,2,FALSE))</f>
        <v xml:space="preserve"> </v>
      </c>
      <c r="AK24" s="272" t="str">
        <f>IF(ISERROR(VLOOKUP(AG24,'Calcification Rates'!$A$10:$C$98,3,FALSE))," ",VLOOKUP(AG24,'Calcification Rates'!$A$10:$C$98,3,FALSE))</f>
        <v xml:space="preserve"> </v>
      </c>
      <c r="AL24" s="273">
        <f>(IF(ISERROR(VLOOKUP(AG24,'Calcification Rates'!$A$11:$N$98,9,0)),0,VLOOKUP(AG24,'Calcification Rates'!$A$11:$N$98,9,0)))*AI24+(IF(ISERROR(VLOOKUP(AG24,'Calcification Rates'!$A$11:$N$98,12,0)),0,VLOOKUP(AG24,'Calcification Rates'!$A$11:$N$98,12,0)))</f>
        <v>0</v>
      </c>
      <c r="AM24" s="273">
        <f>(IF(ISERROR(VLOOKUP(AG24,'Calcification Rates'!$A$11:$N$98,10,0)),0,VLOOKUP(AG24,'Calcification Rates'!$A$11:$N$98,10,0)))*AI24+(IF(ISERROR(VLOOKUP(AG24,'Calcification Rates'!$A$11:$N$98,13,0)),0,VLOOKUP(AG24,'Calcification Rates'!$A$11:$N$98,13,0)))</f>
        <v>0</v>
      </c>
      <c r="AN24" s="277">
        <f>(IF(ISERROR(VLOOKUP(AG24,'Calcification Rates'!$A$11:$N$98,11,0)),0,VLOOKUP(AG24,'Calcification Rates'!$A$11:$N$98,11,0)))*AI24+(IF(ISERROR(VLOOKUP(AG24,'Calcification Rates'!$A$11:$N$98,14,0)),0,VLOOKUP(AG24,'Calcification Rates'!$A$11:$N$98,14,0)))</f>
        <v>0</v>
      </c>
      <c r="AO24" s="276"/>
      <c r="AP24" s="43"/>
      <c r="AQ24" s="271"/>
      <c r="AR24" s="272" t="str">
        <f>IF(ISERROR(VLOOKUP(AO24,'Calcification Rates'!$A$10:$C$98,2,FALSE))," ",VLOOKUP(AO24,'Calcification Rates'!$A$10:$C$98,2,FALSE))</f>
        <v xml:space="preserve"> </v>
      </c>
      <c r="AS24" s="272" t="str">
        <f>IF(ISERROR(VLOOKUP(AO24,'Calcification Rates'!$A$10:$C$98,3,FALSE))," ",VLOOKUP(AO24,'Calcification Rates'!$A$10:$C$98,3,FALSE))</f>
        <v xml:space="preserve"> </v>
      </c>
      <c r="AT24" s="280">
        <f>(IF(ISERROR(VLOOKUP(AO24,'Calcification Rates'!$A$11:$N$98,9,0)),0,VLOOKUP(AO24,'Calcification Rates'!$A$11:$N$98,9,0)))*AQ24+(IF(ISERROR(VLOOKUP(AO24,'Calcification Rates'!$A$11:$N$98,12,0)),0,VLOOKUP(AO24,'Calcification Rates'!$A$11:$N$98,12,0)))</f>
        <v>0</v>
      </c>
      <c r="AU24" s="280">
        <f>(IF(ISERROR(VLOOKUP(AO24,'Calcification Rates'!$A$11:$N$98,10,0)),0,VLOOKUP(AO24,'Calcification Rates'!$A$11:$N$98,10,0)))*AQ24+(IF(ISERROR(VLOOKUP(AO24,'Calcification Rates'!$A$11:$N$98,13,0)),0,VLOOKUP(AO24,'Calcification Rates'!$A$11:$N$98,13,0)))</f>
        <v>0</v>
      </c>
      <c r="AV24" s="281">
        <f>(IF(ISERROR(VLOOKUP(AO24,'Calcification Rates'!$A$11:$N$98,11,0)),0,VLOOKUP(AO24,'Calcification Rates'!$A$11:$N$98,11,0)))*AQ24+(IF(ISERROR(VLOOKUP(AO24,'Calcification Rates'!$A$11:$N$98,14,0)),0,VLOOKUP(AO24,'Calcification Rates'!$A$11:$N$98,14,0)))</f>
        <v>0</v>
      </c>
      <c r="AW24" s="276"/>
      <c r="AX24" s="270"/>
      <c r="AY24" s="271"/>
      <c r="AZ24" s="272" t="str">
        <f>IF(ISERROR(VLOOKUP(AW24,'Calcification Rates'!$A$10:$C$98,2,FALSE))," ",VLOOKUP(AW24,'Calcification Rates'!$A$10:$C$98,2,FALSE))</f>
        <v xml:space="preserve"> </v>
      </c>
      <c r="BA24" s="272" t="str">
        <f>IF(ISERROR(VLOOKUP(AW24,'Calcification Rates'!$A$10:$C$98,3,FALSE))," ",VLOOKUP(AW24,'Calcification Rates'!$A$10:$C$98,3,FALSE))</f>
        <v xml:space="preserve"> </v>
      </c>
      <c r="BB24" s="280">
        <f>(IF(ISERROR(VLOOKUP(AW24,'Calcification Rates'!$A$11:$N$98,9,0)),0,VLOOKUP(AW24,'Calcification Rates'!$A$11:$N$98,9,0)))*AY24+(IF(ISERROR(VLOOKUP(AW24,'Calcification Rates'!$A$11:$N$98,12,0)),0,VLOOKUP(AW24,'Calcification Rates'!$A$11:$N$98,12,0)))</f>
        <v>0</v>
      </c>
      <c r="BC24" s="280">
        <f>(IF(ISERROR(VLOOKUP(AW24,'Calcification Rates'!$A$11:$N$98,10,0)),0,VLOOKUP(AW24,'Calcification Rates'!$A$11:$N$98,10,0)))*AY24+(IF(ISERROR(VLOOKUP(AW24,'Calcification Rates'!$A$11:$N$98,13,0)),0,VLOOKUP(AW24,'Calcification Rates'!$A$11:$N$98,13,0)))</f>
        <v>0</v>
      </c>
      <c r="BD24" s="281">
        <f>(IF(ISERROR(VLOOKUP(AW24,'Calcification Rates'!$A$11:$N$98,11,0)),0,VLOOKUP(AW24,'Calcification Rates'!$A$11:$N$98,11,0)))*AY24+(IF(ISERROR(VLOOKUP(AW24,'Calcification Rates'!$A$11:$N$98,14,0)),0,VLOOKUP(AW24,'Calcification Rates'!$A$11:$N$98,14,0)))</f>
        <v>0</v>
      </c>
      <c r="BE24" s="276"/>
      <c r="BF24" s="43"/>
      <c r="BG24" s="270"/>
      <c r="BH24" s="272" t="str">
        <f>IF(ISERROR(VLOOKUP(BE24,'Calcification Rates'!$A$10:$C$98,2,FALSE))," ",VLOOKUP(BE24,'Calcification Rates'!$A$10:$C$98,2,FALSE))</f>
        <v xml:space="preserve"> </v>
      </c>
      <c r="BI24" s="272" t="str">
        <f>IF(ISERROR(VLOOKUP(BE24,'Calcification Rates'!$A$10:$C$98,3,FALSE))," ",VLOOKUP(BE24,'Calcification Rates'!$A$10:$C$98,3,FALSE))</f>
        <v xml:space="preserve"> </v>
      </c>
      <c r="BJ24" s="280">
        <f>(IF(ISERROR(VLOOKUP(BE24,'Calcification Rates'!$A$11:$N$98,9,0)),0,VLOOKUP(BE24,'Calcification Rates'!$A$11:$N$98,9,0)))*BG24+(IF(ISERROR(VLOOKUP(BE24,'Calcification Rates'!$A$11:$N$98,12,0)),0,VLOOKUP(BE24,'Calcification Rates'!$A$11:$N$98,12,0)))</f>
        <v>0</v>
      </c>
      <c r="BK24" s="280">
        <f>(IF(ISERROR(VLOOKUP(BE24,'Calcification Rates'!$A$11:$N$98,10,0)),0,VLOOKUP(BE24,'Calcification Rates'!$A$11:$N$98,10,0)))*BG24+(IF(ISERROR(VLOOKUP(BE24,'Calcification Rates'!$A$11:$N$98,13,0)),0,VLOOKUP(BE24,'Calcification Rates'!$A$11:$N$98,13,0)))</f>
        <v>0</v>
      </c>
      <c r="BL24" s="281">
        <f>(IF(ISERROR(VLOOKUP(BE24,'Calcification Rates'!$A$11:$N$98,11,0)),0,VLOOKUP(BE24,'Calcification Rates'!$A$11:$N$98,11,0)))*BG24+(IF(ISERROR(VLOOKUP(BE24,'Calcification Rates'!$A$11:$N$98,14,0)),0,VLOOKUP(BE24,'Calcification Rates'!$A$11:$N$98,14,0)))</f>
        <v>0</v>
      </c>
    </row>
    <row r="25" spans="1:64" ht="20.100000000000001" customHeight="1" x14ac:dyDescent="0.3">
      <c r="A25" s="270"/>
      <c r="B25" s="43"/>
      <c r="C25" s="271"/>
      <c r="D25" s="272" t="str">
        <f>IF(ISERROR(VLOOKUP(A25,'Calcification Rates'!$A$10:$C$98,2,FALSE))," ",VLOOKUP(A25,'Calcification Rates'!$A$10:$C$98,2,FALSE))</f>
        <v xml:space="preserve"> </v>
      </c>
      <c r="E25" s="272" t="str">
        <f>IF(ISERROR(VLOOKUP(A25,'Calcification Rates'!$A$10:$C$98,3,FALSE))," ",VLOOKUP(A25,'Calcification Rates'!$A$10:$C$98,3,FALSE))</f>
        <v xml:space="preserve"> </v>
      </c>
      <c r="F25" s="273">
        <f>(IF(ISERROR(VLOOKUP(A25,'Calcification Rates'!$A$11:$N$98,9,0)),0,VLOOKUP(A25,'Calcification Rates'!$A$11:$N$98,9,0)))*C25+(IF(ISERROR(VLOOKUP(A25,'Calcification Rates'!$A$11:$N$98,12,0)),0,VLOOKUP(A25,'Calcification Rates'!$A$11:$N$98,12,0)))</f>
        <v>0</v>
      </c>
      <c r="G25" s="274">
        <f>(IF(ISERROR(VLOOKUP(A25,'Calcification Rates'!$A$11:$N$98,10,0)),0,VLOOKUP(A25,'Calcification Rates'!$A$11:$N$98,10,0)))*C25+(IF(ISERROR(VLOOKUP(A25,'Calcification Rates'!$A$11:$N$98,13,0)),0,VLOOKUP(A25,'Calcification Rates'!$A$11:$N$98,13,0)))</f>
        <v>0</v>
      </c>
      <c r="H25" s="275">
        <f>(IF(ISERROR(VLOOKUP(A25,'Calcification Rates'!$A$11:$N$98,11,0)),0,VLOOKUP(A25,'Calcification Rates'!$A$11:$N$98,11,0)))*C25+(IF(ISERROR(VLOOKUP(A25,'Calcification Rates'!$A$11:$N$98,14,0)),0,VLOOKUP(A25,'Calcification Rates'!$A$11:$N$98,14,0)))</f>
        <v>0</v>
      </c>
      <c r="I25" s="276"/>
      <c r="J25" s="43"/>
      <c r="K25" s="271"/>
      <c r="L25" s="272" t="str">
        <f>IF(ISERROR(VLOOKUP(I25,'Calcification Rates'!$A$10:$C$98,2,FALSE))," ",VLOOKUP(I25,'Calcification Rates'!$A$10:$C$98,2,FALSE))</f>
        <v xml:space="preserve"> </v>
      </c>
      <c r="M25" s="272" t="str">
        <f>IF(ISERROR(VLOOKUP(I25,'Calcification Rates'!$A$10:$C$98,3,FALSE))," ",VLOOKUP(I25,'Calcification Rates'!$A$10:$C$98,3,FALSE))</f>
        <v xml:space="preserve"> </v>
      </c>
      <c r="N25" s="273">
        <f>(IF(ISERROR(VLOOKUP(I25,'Calcification Rates'!$A$11:$N$98,9,0)),0,VLOOKUP(I25,'Calcification Rates'!$A$11:$N$98,9,0)))*K25+(IF(ISERROR(VLOOKUP(I25,'Calcification Rates'!$A$11:$N$98,12,0)),0,VLOOKUP(I25,'Calcification Rates'!$A$11:$N$98,12,0)))</f>
        <v>0</v>
      </c>
      <c r="O25" s="273">
        <f>(IF(ISERROR(VLOOKUP(I25,'Calcification Rates'!$A$11:$N$98,10,0)),0,VLOOKUP(I25,'Calcification Rates'!$A$11:$N$98,10,0)))*K25+(IF(ISERROR(VLOOKUP(I25,'Calcification Rates'!$A$11:$N$98,13,0)),0,VLOOKUP(I25,'Calcification Rates'!$A$11:$N$98,13,0)))</f>
        <v>0</v>
      </c>
      <c r="P25" s="277">
        <f>(IF(ISERROR(VLOOKUP(I25,'Calcification Rates'!$A$11:$N$98,11,0)),0,VLOOKUP(I25,'Calcification Rates'!$A$11:$N$98,11,0)))*K25+(IF(ISERROR(VLOOKUP(I25,'Calcification Rates'!$A$11:$N$98,14,0)),0,VLOOKUP(I25,'Calcification Rates'!$A$11:$N$98,14,0)))</f>
        <v>0</v>
      </c>
      <c r="Q25" s="276"/>
      <c r="R25" s="278"/>
      <c r="S25" s="278"/>
      <c r="T25" s="272" t="str">
        <f>IF(ISERROR(VLOOKUP(Q25,'Calcification Rates'!$A$10:$C$98,2,FALSE))," ",VLOOKUP(Q25,'Calcification Rates'!$A$10:$C$98,2,FALSE))</f>
        <v xml:space="preserve"> </v>
      </c>
      <c r="U25" s="272" t="str">
        <f>IF(ISERROR(VLOOKUP(Q25,'Calcification Rates'!$A$10:$C$98,3,FALSE))," ",VLOOKUP(Q25,'Calcification Rates'!$A$10:$C$98,3,FALSE))</f>
        <v xml:space="preserve"> </v>
      </c>
      <c r="V25" s="273">
        <f>(IF(ISERROR(VLOOKUP(Q25,'Calcification Rates'!$A$11:$N$98,9,0)),0,VLOOKUP(Q25,'Calcification Rates'!$A$11:$N$98,9,0)))*S25+(IF(ISERROR(VLOOKUP(Q25,'Calcification Rates'!$A$11:$N$98,12,0)),0,VLOOKUP(Q25,'Calcification Rates'!$A$11:$N$98,12,0)))</f>
        <v>0</v>
      </c>
      <c r="W25" s="273">
        <f>(IF(ISERROR(VLOOKUP(Q25,'Calcification Rates'!$A$11:$N$98,10,0)),0,VLOOKUP(Q25,'Calcification Rates'!$A$11:$N$98,10,0)))*S25+(IF(ISERROR(VLOOKUP(Q25,'Calcification Rates'!$A$11:$N$98,13,0)),0,VLOOKUP(Q25,'Calcification Rates'!$A$11:$N$98,13,0)))</f>
        <v>0</v>
      </c>
      <c r="X25" s="277">
        <f>(IF(ISERROR(VLOOKUP(Q25,'Calcification Rates'!$A$11:$N$98,11,0)),0,VLOOKUP(Q25,'Calcification Rates'!$A$11:$N$98,11,0)))*S25+(IF(ISERROR(VLOOKUP(Q25,'Calcification Rates'!$A$11:$N$98,14,0)),0,VLOOKUP(Q25,'Calcification Rates'!$A$11:$N$98,14,0)))</f>
        <v>0</v>
      </c>
      <c r="Y25" s="276"/>
      <c r="Z25" s="43"/>
      <c r="AA25" s="271"/>
      <c r="AB25" s="272" t="str">
        <f>IF(ISERROR(VLOOKUP(Y25,'Calcification Rates'!$A$10:$C$98,2,FALSE))," ",VLOOKUP(Y25,'Calcification Rates'!$A$10:$C$98,2,FALSE))</f>
        <v xml:space="preserve"> </v>
      </c>
      <c r="AC25" s="272" t="str">
        <f>IF(ISERROR(VLOOKUP(Y25,'Calcification Rates'!$A$10:$C$98,3,FALSE))," ",VLOOKUP(Y25,'Calcification Rates'!$A$10:$C$98,3,FALSE))</f>
        <v xml:space="preserve"> </v>
      </c>
      <c r="AD25" s="273">
        <f>(IF(ISERROR(VLOOKUP(Y25,'Calcification Rates'!$A$11:$N$98,9,0)),0,VLOOKUP(Y25,'Calcification Rates'!$A$11:$N$98,9,0)))*AA25+(IF(ISERROR(VLOOKUP(Y25,'Calcification Rates'!$A$11:$N$98,12,0)),0,VLOOKUP(Y25,'Calcification Rates'!$A$11:$N$98,12,0)))</f>
        <v>0</v>
      </c>
      <c r="AE25" s="273">
        <f>(IF(ISERROR(VLOOKUP(Y25,'Calcification Rates'!$A$11:$N$98,10,0)),0,VLOOKUP(Y25,'Calcification Rates'!$A$11:$N$98,10,0)))*AA25+(IF(ISERROR(VLOOKUP(Y25,'Calcification Rates'!$A$11:$N$98,13,0)),0,VLOOKUP(Y25,'Calcification Rates'!$A$11:$N$98,13,0)))</f>
        <v>0</v>
      </c>
      <c r="AF25" s="277">
        <f>(IF(ISERROR(VLOOKUP(Y25,'Calcification Rates'!$A$11:$N$98,11,0)),0,VLOOKUP(Y25,'Calcification Rates'!$A$11:$N$98,11,0)))*AA25+(IF(ISERROR(VLOOKUP(Y25,'Calcification Rates'!$A$11:$N$98,14,0)),0,VLOOKUP(Y25,'Calcification Rates'!$A$11:$N$98,14,0)))</f>
        <v>0</v>
      </c>
      <c r="AG25" s="276"/>
      <c r="AH25" s="43"/>
      <c r="AI25" s="271"/>
      <c r="AJ25" s="272" t="str">
        <f>IF(ISERROR(VLOOKUP(AG25,'Calcification Rates'!$A$10:$C$98,2,FALSE))," ",VLOOKUP(AG25,'Calcification Rates'!$A$10:$C$98,2,FALSE))</f>
        <v xml:space="preserve"> </v>
      </c>
      <c r="AK25" s="272" t="str">
        <f>IF(ISERROR(VLOOKUP(AG25,'Calcification Rates'!$A$10:$C$98,3,FALSE))," ",VLOOKUP(AG25,'Calcification Rates'!$A$10:$C$98,3,FALSE))</f>
        <v xml:space="preserve"> </v>
      </c>
      <c r="AL25" s="273">
        <f>(IF(ISERROR(VLOOKUP(AG25,'Calcification Rates'!$A$11:$N$98,9,0)),0,VLOOKUP(AG25,'Calcification Rates'!$A$11:$N$98,9,0)))*AI25+(IF(ISERROR(VLOOKUP(AG25,'Calcification Rates'!$A$11:$N$98,12,0)),0,VLOOKUP(AG25,'Calcification Rates'!$A$11:$N$98,12,0)))</f>
        <v>0</v>
      </c>
      <c r="AM25" s="273">
        <f>(IF(ISERROR(VLOOKUP(AG25,'Calcification Rates'!$A$11:$N$98,10,0)),0,VLOOKUP(AG25,'Calcification Rates'!$A$11:$N$98,10,0)))*AI25+(IF(ISERROR(VLOOKUP(AG25,'Calcification Rates'!$A$11:$N$98,13,0)),0,VLOOKUP(AG25,'Calcification Rates'!$A$11:$N$98,13,0)))</f>
        <v>0</v>
      </c>
      <c r="AN25" s="277">
        <f>(IF(ISERROR(VLOOKUP(AG25,'Calcification Rates'!$A$11:$N$98,11,0)),0,VLOOKUP(AG25,'Calcification Rates'!$A$11:$N$98,11,0)))*AI25+(IF(ISERROR(VLOOKUP(AG25,'Calcification Rates'!$A$11:$N$98,14,0)),0,VLOOKUP(AG25,'Calcification Rates'!$A$11:$N$98,14,0)))</f>
        <v>0</v>
      </c>
      <c r="AO25" s="276"/>
      <c r="AP25" s="43"/>
      <c r="AQ25" s="271"/>
      <c r="AR25" s="272" t="str">
        <f>IF(ISERROR(VLOOKUP(AO25,'Calcification Rates'!$A$10:$C$98,2,FALSE))," ",VLOOKUP(AO25,'Calcification Rates'!$A$10:$C$98,2,FALSE))</f>
        <v xml:space="preserve"> </v>
      </c>
      <c r="AS25" s="272" t="str">
        <f>IF(ISERROR(VLOOKUP(AO25,'Calcification Rates'!$A$10:$C$98,3,FALSE))," ",VLOOKUP(AO25,'Calcification Rates'!$A$10:$C$98,3,FALSE))</f>
        <v xml:space="preserve"> </v>
      </c>
      <c r="AT25" s="280">
        <f>(IF(ISERROR(VLOOKUP(AO25,'Calcification Rates'!$A$11:$N$98,9,0)),0,VLOOKUP(AO25,'Calcification Rates'!$A$11:$N$98,9,0)))*AQ25+(IF(ISERROR(VLOOKUP(AO25,'Calcification Rates'!$A$11:$N$98,12,0)),0,VLOOKUP(AO25,'Calcification Rates'!$A$11:$N$98,12,0)))</f>
        <v>0</v>
      </c>
      <c r="AU25" s="280">
        <f>(IF(ISERROR(VLOOKUP(AO25,'Calcification Rates'!$A$11:$N$98,10,0)),0,VLOOKUP(AO25,'Calcification Rates'!$A$11:$N$98,10,0)))*AQ25+(IF(ISERROR(VLOOKUP(AO25,'Calcification Rates'!$A$11:$N$98,13,0)),0,VLOOKUP(AO25,'Calcification Rates'!$A$11:$N$98,13,0)))</f>
        <v>0</v>
      </c>
      <c r="AV25" s="281">
        <f>(IF(ISERROR(VLOOKUP(AO25,'Calcification Rates'!$A$11:$N$98,11,0)),0,VLOOKUP(AO25,'Calcification Rates'!$A$11:$N$98,11,0)))*AQ25+(IF(ISERROR(VLOOKUP(AO25,'Calcification Rates'!$A$11:$N$98,14,0)),0,VLOOKUP(AO25,'Calcification Rates'!$A$11:$N$98,14,0)))</f>
        <v>0</v>
      </c>
      <c r="AW25" s="276"/>
      <c r="AX25" s="270"/>
      <c r="AY25" s="271"/>
      <c r="AZ25" s="272" t="str">
        <f>IF(ISERROR(VLOOKUP(AW25,'Calcification Rates'!$A$10:$C$98,2,FALSE))," ",VLOOKUP(AW25,'Calcification Rates'!$A$10:$C$98,2,FALSE))</f>
        <v xml:space="preserve"> </v>
      </c>
      <c r="BA25" s="272" t="str">
        <f>IF(ISERROR(VLOOKUP(AW25,'Calcification Rates'!$A$10:$C$98,3,FALSE))," ",VLOOKUP(AW25,'Calcification Rates'!$A$10:$C$98,3,FALSE))</f>
        <v xml:space="preserve"> </v>
      </c>
      <c r="BB25" s="280">
        <f>(IF(ISERROR(VLOOKUP(AW25,'Calcification Rates'!$A$11:$N$98,9,0)),0,VLOOKUP(AW25,'Calcification Rates'!$A$11:$N$98,9,0)))*AY25+(IF(ISERROR(VLOOKUP(AW25,'Calcification Rates'!$A$11:$N$98,12,0)),0,VLOOKUP(AW25,'Calcification Rates'!$A$11:$N$98,12,0)))</f>
        <v>0</v>
      </c>
      <c r="BC25" s="280">
        <f>(IF(ISERROR(VLOOKUP(AW25,'Calcification Rates'!$A$11:$N$98,10,0)),0,VLOOKUP(AW25,'Calcification Rates'!$A$11:$N$98,10,0)))*AY25+(IF(ISERROR(VLOOKUP(AW25,'Calcification Rates'!$A$11:$N$98,13,0)),0,VLOOKUP(AW25,'Calcification Rates'!$A$11:$N$98,13,0)))</f>
        <v>0</v>
      </c>
      <c r="BD25" s="281">
        <f>(IF(ISERROR(VLOOKUP(AW25,'Calcification Rates'!$A$11:$N$98,11,0)),0,VLOOKUP(AW25,'Calcification Rates'!$A$11:$N$98,11,0)))*AY25+(IF(ISERROR(VLOOKUP(AW25,'Calcification Rates'!$A$11:$N$98,14,0)),0,VLOOKUP(AW25,'Calcification Rates'!$A$11:$N$98,14,0)))</f>
        <v>0</v>
      </c>
      <c r="BE25" s="276"/>
      <c r="BF25" s="43"/>
      <c r="BG25" s="270"/>
      <c r="BH25" s="272" t="str">
        <f>IF(ISERROR(VLOOKUP(BE25,'Calcification Rates'!$A$10:$C$98,2,FALSE))," ",VLOOKUP(BE25,'Calcification Rates'!$A$10:$C$98,2,FALSE))</f>
        <v xml:space="preserve"> </v>
      </c>
      <c r="BI25" s="272" t="str">
        <f>IF(ISERROR(VLOOKUP(BE25,'Calcification Rates'!$A$10:$C$98,3,FALSE))," ",VLOOKUP(BE25,'Calcification Rates'!$A$10:$C$98,3,FALSE))</f>
        <v xml:space="preserve"> </v>
      </c>
      <c r="BJ25" s="280">
        <f>(IF(ISERROR(VLOOKUP(BE25,'Calcification Rates'!$A$11:$N$98,9,0)),0,VLOOKUP(BE25,'Calcification Rates'!$A$11:$N$98,9,0)))*BG25+(IF(ISERROR(VLOOKUP(BE25,'Calcification Rates'!$A$11:$N$98,12,0)),0,VLOOKUP(BE25,'Calcification Rates'!$A$11:$N$98,12,0)))</f>
        <v>0</v>
      </c>
      <c r="BK25" s="280">
        <f>(IF(ISERROR(VLOOKUP(BE25,'Calcification Rates'!$A$11:$N$98,10,0)),0,VLOOKUP(BE25,'Calcification Rates'!$A$11:$N$98,10,0)))*BG25+(IF(ISERROR(VLOOKUP(BE25,'Calcification Rates'!$A$11:$N$98,13,0)),0,VLOOKUP(BE25,'Calcification Rates'!$A$11:$N$98,13,0)))</f>
        <v>0</v>
      </c>
      <c r="BL25" s="281">
        <f>(IF(ISERROR(VLOOKUP(BE25,'Calcification Rates'!$A$11:$N$98,11,0)),0,VLOOKUP(BE25,'Calcification Rates'!$A$11:$N$98,11,0)))*BG25+(IF(ISERROR(VLOOKUP(BE25,'Calcification Rates'!$A$11:$N$98,14,0)),0,VLOOKUP(BE25,'Calcification Rates'!$A$11:$N$98,14,0)))</f>
        <v>0</v>
      </c>
    </row>
    <row r="26" spans="1:64" ht="20.100000000000001" customHeight="1" x14ac:dyDescent="0.3">
      <c r="A26" s="270"/>
      <c r="B26" s="43"/>
      <c r="C26" s="271"/>
      <c r="D26" s="272" t="str">
        <f>IF(ISERROR(VLOOKUP(A26,'Calcification Rates'!$A$10:$C$98,2,FALSE))," ",VLOOKUP(A26,'Calcification Rates'!$A$10:$C$98,2,FALSE))</f>
        <v xml:space="preserve"> </v>
      </c>
      <c r="E26" s="272" t="str">
        <f>IF(ISERROR(VLOOKUP(A26,'Calcification Rates'!$A$10:$C$98,3,FALSE))," ",VLOOKUP(A26,'Calcification Rates'!$A$10:$C$98,3,FALSE))</f>
        <v xml:space="preserve"> </v>
      </c>
      <c r="F26" s="273">
        <f>(IF(ISERROR(VLOOKUP(A26,'Calcification Rates'!$A$11:$N$98,9,0)),0,VLOOKUP(A26,'Calcification Rates'!$A$11:$N$98,9,0)))*C26+(IF(ISERROR(VLOOKUP(A26,'Calcification Rates'!$A$11:$N$98,12,0)),0,VLOOKUP(A26,'Calcification Rates'!$A$11:$N$98,12,0)))</f>
        <v>0</v>
      </c>
      <c r="G26" s="274">
        <f>(IF(ISERROR(VLOOKUP(A26,'Calcification Rates'!$A$11:$N$98,10,0)),0,VLOOKUP(A26,'Calcification Rates'!$A$11:$N$98,10,0)))*C26+(IF(ISERROR(VLOOKUP(A26,'Calcification Rates'!$A$11:$N$98,13,0)),0,VLOOKUP(A26,'Calcification Rates'!$A$11:$N$98,13,0)))</f>
        <v>0</v>
      </c>
      <c r="H26" s="275">
        <f>(IF(ISERROR(VLOOKUP(A26,'Calcification Rates'!$A$11:$N$98,11,0)),0,VLOOKUP(A26,'Calcification Rates'!$A$11:$N$98,11,0)))*C26+(IF(ISERROR(VLOOKUP(A26,'Calcification Rates'!$A$11:$N$98,14,0)),0,VLOOKUP(A26,'Calcification Rates'!$A$11:$N$98,14,0)))</f>
        <v>0</v>
      </c>
      <c r="I26" s="276"/>
      <c r="J26" s="270"/>
      <c r="K26" s="271"/>
      <c r="L26" s="272" t="str">
        <f>IF(ISERROR(VLOOKUP(I26,'Calcification Rates'!$A$10:$C$98,2,FALSE))," ",VLOOKUP(I26,'Calcification Rates'!$A$10:$C$98,2,FALSE))</f>
        <v xml:space="preserve"> </v>
      </c>
      <c r="M26" s="272" t="str">
        <f>IF(ISERROR(VLOOKUP(I26,'Calcification Rates'!$A$10:$C$98,3,FALSE))," ",VLOOKUP(I26,'Calcification Rates'!$A$10:$C$98,3,FALSE))</f>
        <v xml:space="preserve"> </v>
      </c>
      <c r="N26" s="273">
        <f>(IF(ISERROR(VLOOKUP(I26,'Calcification Rates'!$A$11:$N$98,9,0)),0,VLOOKUP(I26,'Calcification Rates'!$A$11:$N$98,9,0)))*K26+(IF(ISERROR(VLOOKUP(I26,'Calcification Rates'!$A$11:$N$98,12,0)),0,VLOOKUP(I26,'Calcification Rates'!$A$11:$N$98,12,0)))</f>
        <v>0</v>
      </c>
      <c r="O26" s="273">
        <f>(IF(ISERROR(VLOOKUP(I26,'Calcification Rates'!$A$11:$N$98,10,0)),0,VLOOKUP(I26,'Calcification Rates'!$A$11:$N$98,10,0)))*K26+(IF(ISERROR(VLOOKUP(I26,'Calcification Rates'!$A$11:$N$98,13,0)),0,VLOOKUP(I26,'Calcification Rates'!$A$11:$N$98,13,0)))</f>
        <v>0</v>
      </c>
      <c r="P26" s="277">
        <f>(IF(ISERROR(VLOOKUP(I26,'Calcification Rates'!$A$11:$N$98,11,0)),0,VLOOKUP(I26,'Calcification Rates'!$A$11:$N$98,11,0)))*K26+(IF(ISERROR(VLOOKUP(I26,'Calcification Rates'!$A$11:$N$98,14,0)),0,VLOOKUP(I26,'Calcification Rates'!$A$11:$N$98,14,0)))</f>
        <v>0</v>
      </c>
      <c r="Q26" s="276"/>
      <c r="R26" s="278"/>
      <c r="S26" s="278"/>
      <c r="T26" s="272" t="str">
        <f>IF(ISERROR(VLOOKUP(Q26,'Calcification Rates'!$A$10:$C$98,2,FALSE))," ",VLOOKUP(Q26,'Calcification Rates'!$A$10:$C$98,2,FALSE))</f>
        <v xml:space="preserve"> </v>
      </c>
      <c r="U26" s="272" t="str">
        <f>IF(ISERROR(VLOOKUP(Q26,'Calcification Rates'!$A$10:$C$98,3,FALSE))," ",VLOOKUP(Q26,'Calcification Rates'!$A$10:$C$98,3,FALSE))</f>
        <v xml:space="preserve"> </v>
      </c>
      <c r="V26" s="273">
        <f>(IF(ISERROR(VLOOKUP(Q26,'Calcification Rates'!$A$11:$N$98,9,0)),0,VLOOKUP(Q26,'Calcification Rates'!$A$11:$N$98,9,0)))*S26+(IF(ISERROR(VLOOKUP(Q26,'Calcification Rates'!$A$11:$N$98,12,0)),0,VLOOKUP(Q26,'Calcification Rates'!$A$11:$N$98,12,0)))</f>
        <v>0</v>
      </c>
      <c r="W26" s="273">
        <f>(IF(ISERROR(VLOOKUP(Q26,'Calcification Rates'!$A$11:$N$98,10,0)),0,VLOOKUP(Q26,'Calcification Rates'!$A$11:$N$98,10,0)))*S26+(IF(ISERROR(VLOOKUP(Q26,'Calcification Rates'!$A$11:$N$98,13,0)),0,VLOOKUP(Q26,'Calcification Rates'!$A$11:$N$98,13,0)))</f>
        <v>0</v>
      </c>
      <c r="X26" s="277">
        <f>(IF(ISERROR(VLOOKUP(Q26,'Calcification Rates'!$A$11:$N$98,11,0)),0,VLOOKUP(Q26,'Calcification Rates'!$A$11:$N$98,11,0)))*S26+(IF(ISERROR(VLOOKUP(Q26,'Calcification Rates'!$A$11:$N$98,14,0)),0,VLOOKUP(Q26,'Calcification Rates'!$A$11:$N$98,14,0)))</f>
        <v>0</v>
      </c>
      <c r="Y26" s="276"/>
      <c r="Z26" s="43"/>
      <c r="AA26" s="271"/>
      <c r="AB26" s="272" t="str">
        <f>IF(ISERROR(VLOOKUP(Y26,'Calcification Rates'!$A$10:$C$98,2,FALSE))," ",VLOOKUP(Y26,'Calcification Rates'!$A$10:$C$98,2,FALSE))</f>
        <v xml:space="preserve"> </v>
      </c>
      <c r="AC26" s="272" t="str">
        <f>IF(ISERROR(VLOOKUP(Y26,'Calcification Rates'!$A$10:$C$98,3,FALSE))," ",VLOOKUP(Y26,'Calcification Rates'!$A$10:$C$98,3,FALSE))</f>
        <v xml:space="preserve"> </v>
      </c>
      <c r="AD26" s="273">
        <f>(IF(ISERROR(VLOOKUP(Y26,'Calcification Rates'!$A$11:$N$98,9,0)),0,VLOOKUP(Y26,'Calcification Rates'!$A$11:$N$98,9,0)))*AA26+(IF(ISERROR(VLOOKUP(Y26,'Calcification Rates'!$A$11:$N$98,12,0)),0,VLOOKUP(Y26,'Calcification Rates'!$A$11:$N$98,12,0)))</f>
        <v>0</v>
      </c>
      <c r="AE26" s="273">
        <f>(IF(ISERROR(VLOOKUP(Y26,'Calcification Rates'!$A$11:$N$98,10,0)),0,VLOOKUP(Y26,'Calcification Rates'!$A$11:$N$98,10,0)))*AA26+(IF(ISERROR(VLOOKUP(Y26,'Calcification Rates'!$A$11:$N$98,13,0)),0,VLOOKUP(Y26,'Calcification Rates'!$A$11:$N$98,13,0)))</f>
        <v>0</v>
      </c>
      <c r="AF26" s="277">
        <f>(IF(ISERROR(VLOOKUP(Y26,'Calcification Rates'!$A$11:$N$98,11,0)),0,VLOOKUP(Y26,'Calcification Rates'!$A$11:$N$98,11,0)))*AA26+(IF(ISERROR(VLOOKUP(Y26,'Calcification Rates'!$A$11:$N$98,14,0)),0,VLOOKUP(Y26,'Calcification Rates'!$A$11:$N$98,14,0)))</f>
        <v>0</v>
      </c>
      <c r="AG26" s="276"/>
      <c r="AH26" s="43"/>
      <c r="AI26" s="271"/>
      <c r="AJ26" s="272" t="str">
        <f>IF(ISERROR(VLOOKUP(AG26,'Calcification Rates'!$A$10:$C$98,2,FALSE))," ",VLOOKUP(AG26,'Calcification Rates'!$A$10:$C$98,2,FALSE))</f>
        <v xml:space="preserve"> </v>
      </c>
      <c r="AK26" s="272" t="str">
        <f>IF(ISERROR(VLOOKUP(AG26,'Calcification Rates'!$A$10:$C$98,3,FALSE))," ",VLOOKUP(AG26,'Calcification Rates'!$A$10:$C$98,3,FALSE))</f>
        <v xml:space="preserve"> </v>
      </c>
      <c r="AL26" s="273">
        <f>(IF(ISERROR(VLOOKUP(AG26,'Calcification Rates'!$A$11:$N$98,9,0)),0,VLOOKUP(AG26,'Calcification Rates'!$A$11:$N$98,9,0)))*AI26+(IF(ISERROR(VLOOKUP(AG26,'Calcification Rates'!$A$11:$N$98,12,0)),0,VLOOKUP(AG26,'Calcification Rates'!$A$11:$N$98,12,0)))</f>
        <v>0</v>
      </c>
      <c r="AM26" s="273">
        <f>(IF(ISERROR(VLOOKUP(AG26,'Calcification Rates'!$A$11:$N$98,10,0)),0,VLOOKUP(AG26,'Calcification Rates'!$A$11:$N$98,10,0)))*AI26+(IF(ISERROR(VLOOKUP(AG26,'Calcification Rates'!$A$11:$N$98,13,0)),0,VLOOKUP(AG26,'Calcification Rates'!$A$11:$N$98,13,0)))</f>
        <v>0</v>
      </c>
      <c r="AN26" s="277">
        <f>(IF(ISERROR(VLOOKUP(AG26,'Calcification Rates'!$A$11:$N$98,11,0)),0,VLOOKUP(AG26,'Calcification Rates'!$A$11:$N$98,11,0)))*AI26+(IF(ISERROR(VLOOKUP(AG26,'Calcification Rates'!$A$11:$N$98,14,0)),0,VLOOKUP(AG26,'Calcification Rates'!$A$11:$N$98,14,0)))</f>
        <v>0</v>
      </c>
      <c r="AO26" s="276"/>
      <c r="AP26" s="43"/>
      <c r="AQ26" s="271"/>
      <c r="AR26" s="272" t="str">
        <f>IF(ISERROR(VLOOKUP(AO26,'Calcification Rates'!$A$10:$C$98,2,FALSE))," ",VLOOKUP(AO26,'Calcification Rates'!$A$10:$C$98,2,FALSE))</f>
        <v xml:space="preserve"> </v>
      </c>
      <c r="AS26" s="272" t="str">
        <f>IF(ISERROR(VLOOKUP(AO26,'Calcification Rates'!$A$10:$C$98,3,FALSE))," ",VLOOKUP(AO26,'Calcification Rates'!$A$10:$C$98,3,FALSE))</f>
        <v xml:space="preserve"> </v>
      </c>
      <c r="AT26" s="280">
        <f>(IF(ISERROR(VLOOKUP(AO26,'Calcification Rates'!$A$11:$N$98,9,0)),0,VLOOKUP(AO26,'Calcification Rates'!$A$11:$N$98,9,0)))*AQ26+(IF(ISERROR(VLOOKUP(AO26,'Calcification Rates'!$A$11:$N$98,12,0)),0,VLOOKUP(AO26,'Calcification Rates'!$A$11:$N$98,12,0)))</f>
        <v>0</v>
      </c>
      <c r="AU26" s="280">
        <f>(IF(ISERROR(VLOOKUP(AO26,'Calcification Rates'!$A$11:$N$98,10,0)),0,VLOOKUP(AO26,'Calcification Rates'!$A$11:$N$98,10,0)))*AQ26+(IF(ISERROR(VLOOKUP(AO26,'Calcification Rates'!$A$11:$N$98,13,0)),0,VLOOKUP(AO26,'Calcification Rates'!$A$11:$N$98,13,0)))</f>
        <v>0</v>
      </c>
      <c r="AV26" s="281">
        <f>(IF(ISERROR(VLOOKUP(AO26,'Calcification Rates'!$A$11:$N$98,11,0)),0,VLOOKUP(AO26,'Calcification Rates'!$A$11:$N$98,11,0)))*AQ26+(IF(ISERROR(VLOOKUP(AO26,'Calcification Rates'!$A$11:$N$98,14,0)),0,VLOOKUP(AO26,'Calcification Rates'!$A$11:$N$98,14,0)))</f>
        <v>0</v>
      </c>
      <c r="AW26" s="276"/>
      <c r="AX26" s="270"/>
      <c r="AY26" s="271"/>
      <c r="AZ26" s="272" t="str">
        <f>IF(ISERROR(VLOOKUP(AW26,'Calcification Rates'!$A$10:$C$98,2,FALSE))," ",VLOOKUP(AW26,'Calcification Rates'!$A$10:$C$98,2,FALSE))</f>
        <v xml:space="preserve"> </v>
      </c>
      <c r="BA26" s="272" t="str">
        <f>IF(ISERROR(VLOOKUP(AW26,'Calcification Rates'!$A$10:$C$98,3,FALSE))," ",VLOOKUP(AW26,'Calcification Rates'!$A$10:$C$98,3,FALSE))</f>
        <v xml:space="preserve"> </v>
      </c>
      <c r="BB26" s="280">
        <f>(IF(ISERROR(VLOOKUP(AW26,'Calcification Rates'!$A$11:$N$98,9,0)),0,VLOOKUP(AW26,'Calcification Rates'!$A$11:$N$98,9,0)))*AY26+(IF(ISERROR(VLOOKUP(AW26,'Calcification Rates'!$A$11:$N$98,12,0)),0,VLOOKUP(AW26,'Calcification Rates'!$A$11:$N$98,12,0)))</f>
        <v>0</v>
      </c>
      <c r="BC26" s="280">
        <f>(IF(ISERROR(VLOOKUP(AW26,'Calcification Rates'!$A$11:$N$98,10,0)),0,VLOOKUP(AW26,'Calcification Rates'!$A$11:$N$98,10,0)))*AY26+(IF(ISERROR(VLOOKUP(AW26,'Calcification Rates'!$A$11:$N$98,13,0)),0,VLOOKUP(AW26,'Calcification Rates'!$A$11:$N$98,13,0)))</f>
        <v>0</v>
      </c>
      <c r="BD26" s="281">
        <f>(IF(ISERROR(VLOOKUP(AW26,'Calcification Rates'!$A$11:$N$98,11,0)),0,VLOOKUP(AW26,'Calcification Rates'!$A$11:$N$98,11,0)))*AY26+(IF(ISERROR(VLOOKUP(AW26,'Calcification Rates'!$A$11:$N$98,14,0)),0,VLOOKUP(AW26,'Calcification Rates'!$A$11:$N$98,14,0)))</f>
        <v>0</v>
      </c>
      <c r="BE26" s="276"/>
      <c r="BF26" s="43"/>
      <c r="BG26" s="270"/>
      <c r="BH26" s="272" t="str">
        <f>IF(ISERROR(VLOOKUP(BE26,'Calcification Rates'!$A$10:$C$98,2,FALSE))," ",VLOOKUP(BE26,'Calcification Rates'!$A$10:$C$98,2,FALSE))</f>
        <v xml:space="preserve"> </v>
      </c>
      <c r="BI26" s="272" t="str">
        <f>IF(ISERROR(VLOOKUP(BE26,'Calcification Rates'!$A$10:$C$98,3,FALSE))," ",VLOOKUP(BE26,'Calcification Rates'!$A$10:$C$98,3,FALSE))</f>
        <v xml:space="preserve"> </v>
      </c>
      <c r="BJ26" s="280">
        <f>(IF(ISERROR(VLOOKUP(BE26,'Calcification Rates'!$A$11:$N$98,9,0)),0,VLOOKUP(BE26,'Calcification Rates'!$A$11:$N$98,9,0)))*BG26+(IF(ISERROR(VLOOKUP(BE26,'Calcification Rates'!$A$11:$N$98,12,0)),0,VLOOKUP(BE26,'Calcification Rates'!$A$11:$N$98,12,0)))</f>
        <v>0</v>
      </c>
      <c r="BK26" s="280">
        <f>(IF(ISERROR(VLOOKUP(BE26,'Calcification Rates'!$A$11:$N$98,10,0)),0,VLOOKUP(BE26,'Calcification Rates'!$A$11:$N$98,10,0)))*BG26+(IF(ISERROR(VLOOKUP(BE26,'Calcification Rates'!$A$11:$N$98,13,0)),0,VLOOKUP(BE26,'Calcification Rates'!$A$11:$N$98,13,0)))</f>
        <v>0</v>
      </c>
      <c r="BL26" s="281">
        <f>(IF(ISERROR(VLOOKUP(BE26,'Calcification Rates'!$A$11:$N$98,11,0)),0,VLOOKUP(BE26,'Calcification Rates'!$A$11:$N$98,11,0)))*BG26+(IF(ISERROR(VLOOKUP(BE26,'Calcification Rates'!$A$11:$N$98,14,0)),0,VLOOKUP(BE26,'Calcification Rates'!$A$11:$N$98,14,0)))</f>
        <v>0</v>
      </c>
    </row>
    <row r="27" spans="1:64" ht="20.100000000000001" customHeight="1" x14ac:dyDescent="0.3">
      <c r="A27" s="270"/>
      <c r="B27" s="43"/>
      <c r="C27" s="271"/>
      <c r="D27" s="272" t="str">
        <f>IF(ISERROR(VLOOKUP(A27,'Calcification Rates'!$A$10:$C$98,2,FALSE))," ",VLOOKUP(A27,'Calcification Rates'!$A$10:$C$98,2,FALSE))</f>
        <v xml:space="preserve"> </v>
      </c>
      <c r="E27" s="272" t="str">
        <f>IF(ISERROR(VLOOKUP(A27,'Calcification Rates'!$A$10:$C$98,3,FALSE))," ",VLOOKUP(A27,'Calcification Rates'!$A$10:$C$98,3,FALSE))</f>
        <v xml:space="preserve"> </v>
      </c>
      <c r="F27" s="273">
        <f>(IF(ISERROR(VLOOKUP(A27,'Calcification Rates'!$A$11:$N$98,9,0)),0,VLOOKUP(A27,'Calcification Rates'!$A$11:$N$98,9,0)))*C27+(IF(ISERROR(VLOOKUP(A27,'Calcification Rates'!$A$11:$N$98,12,0)),0,VLOOKUP(A27,'Calcification Rates'!$A$11:$N$98,12,0)))</f>
        <v>0</v>
      </c>
      <c r="G27" s="274">
        <f>(IF(ISERROR(VLOOKUP(A27,'Calcification Rates'!$A$11:$N$98,10,0)),0,VLOOKUP(A27,'Calcification Rates'!$A$11:$N$98,10,0)))*C27+(IF(ISERROR(VLOOKUP(A27,'Calcification Rates'!$A$11:$N$98,13,0)),0,VLOOKUP(A27,'Calcification Rates'!$A$11:$N$98,13,0)))</f>
        <v>0</v>
      </c>
      <c r="H27" s="275">
        <f>(IF(ISERROR(VLOOKUP(A27,'Calcification Rates'!$A$11:$N$98,11,0)),0,VLOOKUP(A27,'Calcification Rates'!$A$11:$N$98,11,0)))*C27+(IF(ISERROR(VLOOKUP(A27,'Calcification Rates'!$A$11:$N$98,14,0)),0,VLOOKUP(A27,'Calcification Rates'!$A$11:$N$98,14,0)))</f>
        <v>0</v>
      </c>
      <c r="I27" s="276"/>
      <c r="J27" s="270"/>
      <c r="K27" s="271"/>
      <c r="L27" s="272" t="str">
        <f>IF(ISERROR(VLOOKUP(I27,'Calcification Rates'!$A$10:$C$98,2,FALSE))," ",VLOOKUP(I27,'Calcification Rates'!$A$10:$C$98,2,FALSE))</f>
        <v xml:space="preserve"> </v>
      </c>
      <c r="M27" s="272" t="str">
        <f>IF(ISERROR(VLOOKUP(I27,'Calcification Rates'!$A$10:$C$98,3,FALSE))," ",VLOOKUP(I27,'Calcification Rates'!$A$10:$C$98,3,FALSE))</f>
        <v xml:space="preserve"> </v>
      </c>
      <c r="N27" s="273">
        <f>(IF(ISERROR(VLOOKUP(I27,'Calcification Rates'!$A$11:$N$98,9,0)),0,VLOOKUP(I27,'Calcification Rates'!$A$11:$N$98,9,0)))*K27+(IF(ISERROR(VLOOKUP(I27,'Calcification Rates'!$A$11:$N$98,12,0)),0,VLOOKUP(I27,'Calcification Rates'!$A$11:$N$98,12,0)))</f>
        <v>0</v>
      </c>
      <c r="O27" s="273">
        <f>(IF(ISERROR(VLOOKUP(I27,'Calcification Rates'!$A$11:$N$98,10,0)),0,VLOOKUP(I27,'Calcification Rates'!$A$11:$N$98,10,0)))*K27+(IF(ISERROR(VLOOKUP(I27,'Calcification Rates'!$A$11:$N$98,13,0)),0,VLOOKUP(I27,'Calcification Rates'!$A$11:$N$98,13,0)))</f>
        <v>0</v>
      </c>
      <c r="P27" s="277">
        <f>(IF(ISERROR(VLOOKUP(I27,'Calcification Rates'!$A$11:$N$98,11,0)),0,VLOOKUP(I27,'Calcification Rates'!$A$11:$N$98,11,0)))*K27+(IF(ISERROR(VLOOKUP(I27,'Calcification Rates'!$A$11:$N$98,14,0)),0,VLOOKUP(I27,'Calcification Rates'!$A$11:$N$98,14,0)))</f>
        <v>0</v>
      </c>
      <c r="Q27" s="276"/>
      <c r="R27" s="278"/>
      <c r="S27" s="278"/>
      <c r="T27" s="272" t="str">
        <f>IF(ISERROR(VLOOKUP(Q27,'Calcification Rates'!$A$10:$C$98,2,FALSE))," ",VLOOKUP(Q27,'Calcification Rates'!$A$10:$C$98,2,FALSE))</f>
        <v xml:space="preserve"> </v>
      </c>
      <c r="U27" s="272" t="str">
        <f>IF(ISERROR(VLOOKUP(Q27,'Calcification Rates'!$A$10:$C$98,3,FALSE))," ",VLOOKUP(Q27,'Calcification Rates'!$A$10:$C$98,3,FALSE))</f>
        <v xml:space="preserve"> </v>
      </c>
      <c r="V27" s="273">
        <f>(IF(ISERROR(VLOOKUP(Q27,'Calcification Rates'!$A$11:$N$98,9,0)),0,VLOOKUP(Q27,'Calcification Rates'!$A$11:$N$98,9,0)))*S27+(IF(ISERROR(VLOOKUP(Q27,'Calcification Rates'!$A$11:$N$98,12,0)),0,VLOOKUP(Q27,'Calcification Rates'!$A$11:$N$98,12,0)))</f>
        <v>0</v>
      </c>
      <c r="W27" s="273">
        <f>(IF(ISERROR(VLOOKUP(Q27,'Calcification Rates'!$A$11:$N$98,10,0)),0,VLOOKUP(Q27,'Calcification Rates'!$A$11:$N$98,10,0)))*S27+(IF(ISERROR(VLOOKUP(Q27,'Calcification Rates'!$A$11:$N$98,13,0)),0,VLOOKUP(Q27,'Calcification Rates'!$A$11:$N$98,13,0)))</f>
        <v>0</v>
      </c>
      <c r="X27" s="277">
        <f>(IF(ISERROR(VLOOKUP(Q27,'Calcification Rates'!$A$11:$N$98,11,0)),0,VLOOKUP(Q27,'Calcification Rates'!$A$11:$N$98,11,0)))*S27+(IF(ISERROR(VLOOKUP(Q27,'Calcification Rates'!$A$11:$N$98,14,0)),0,VLOOKUP(Q27,'Calcification Rates'!$A$11:$N$98,14,0)))</f>
        <v>0</v>
      </c>
      <c r="Y27" s="276"/>
      <c r="Z27" s="43"/>
      <c r="AA27" s="271"/>
      <c r="AB27" s="272" t="str">
        <f>IF(ISERROR(VLOOKUP(Y27,'Calcification Rates'!$A$10:$C$98,2,FALSE))," ",VLOOKUP(Y27,'Calcification Rates'!$A$10:$C$98,2,FALSE))</f>
        <v xml:space="preserve"> </v>
      </c>
      <c r="AC27" s="272" t="str">
        <f>IF(ISERROR(VLOOKUP(Y27,'Calcification Rates'!$A$10:$C$98,3,FALSE))," ",VLOOKUP(Y27,'Calcification Rates'!$A$10:$C$98,3,FALSE))</f>
        <v xml:space="preserve"> </v>
      </c>
      <c r="AD27" s="273">
        <f>(IF(ISERROR(VLOOKUP(Y27,'Calcification Rates'!$A$11:$N$98,9,0)),0,VLOOKUP(Y27,'Calcification Rates'!$A$11:$N$98,9,0)))*AA27+(IF(ISERROR(VLOOKUP(Y27,'Calcification Rates'!$A$11:$N$98,12,0)),0,VLOOKUP(Y27,'Calcification Rates'!$A$11:$N$98,12,0)))</f>
        <v>0</v>
      </c>
      <c r="AE27" s="273">
        <f>(IF(ISERROR(VLOOKUP(Y27,'Calcification Rates'!$A$11:$N$98,10,0)),0,VLOOKUP(Y27,'Calcification Rates'!$A$11:$N$98,10,0)))*AA27+(IF(ISERROR(VLOOKUP(Y27,'Calcification Rates'!$A$11:$N$98,13,0)),0,VLOOKUP(Y27,'Calcification Rates'!$A$11:$N$98,13,0)))</f>
        <v>0</v>
      </c>
      <c r="AF27" s="277">
        <f>(IF(ISERROR(VLOOKUP(Y27,'Calcification Rates'!$A$11:$N$98,11,0)),0,VLOOKUP(Y27,'Calcification Rates'!$A$11:$N$98,11,0)))*AA27+(IF(ISERROR(VLOOKUP(Y27,'Calcification Rates'!$A$11:$N$98,14,0)),0,VLOOKUP(Y27,'Calcification Rates'!$A$11:$N$98,14,0)))</f>
        <v>0</v>
      </c>
      <c r="AG27" s="276"/>
      <c r="AH27" s="43"/>
      <c r="AI27" s="271"/>
      <c r="AJ27" s="272" t="str">
        <f>IF(ISERROR(VLOOKUP(AG27,'Calcification Rates'!$A$10:$C$98,2,FALSE))," ",VLOOKUP(AG27,'Calcification Rates'!$A$10:$C$98,2,FALSE))</f>
        <v xml:space="preserve"> </v>
      </c>
      <c r="AK27" s="272" t="str">
        <f>IF(ISERROR(VLOOKUP(AG27,'Calcification Rates'!$A$10:$C$98,3,FALSE))," ",VLOOKUP(AG27,'Calcification Rates'!$A$10:$C$98,3,FALSE))</f>
        <v xml:space="preserve"> </v>
      </c>
      <c r="AL27" s="273">
        <f>(IF(ISERROR(VLOOKUP(AG27,'Calcification Rates'!$A$11:$N$98,9,0)),0,VLOOKUP(AG27,'Calcification Rates'!$A$11:$N$98,9,0)))*AI27+(IF(ISERROR(VLOOKUP(AG27,'Calcification Rates'!$A$11:$N$98,12,0)),0,VLOOKUP(AG27,'Calcification Rates'!$A$11:$N$98,12,0)))</f>
        <v>0</v>
      </c>
      <c r="AM27" s="273">
        <f>(IF(ISERROR(VLOOKUP(AG27,'Calcification Rates'!$A$11:$N$98,10,0)),0,VLOOKUP(AG27,'Calcification Rates'!$A$11:$N$98,10,0)))*AI27+(IF(ISERROR(VLOOKUP(AG27,'Calcification Rates'!$A$11:$N$98,13,0)),0,VLOOKUP(AG27,'Calcification Rates'!$A$11:$N$98,13,0)))</f>
        <v>0</v>
      </c>
      <c r="AN27" s="277">
        <f>(IF(ISERROR(VLOOKUP(AG27,'Calcification Rates'!$A$11:$N$98,11,0)),0,VLOOKUP(AG27,'Calcification Rates'!$A$11:$N$98,11,0)))*AI27+(IF(ISERROR(VLOOKUP(AG27,'Calcification Rates'!$A$11:$N$98,14,0)),0,VLOOKUP(AG27,'Calcification Rates'!$A$11:$N$98,14,0)))</f>
        <v>0</v>
      </c>
      <c r="AO27" s="276"/>
      <c r="AP27" s="270"/>
      <c r="AQ27" s="271"/>
      <c r="AR27" s="272" t="str">
        <f>IF(ISERROR(VLOOKUP(AO27,'Calcification Rates'!$A$10:$C$98,2,FALSE))," ",VLOOKUP(AO27,'Calcification Rates'!$A$10:$C$98,2,FALSE))</f>
        <v xml:space="preserve"> </v>
      </c>
      <c r="AS27" s="272" t="str">
        <f>IF(ISERROR(VLOOKUP(AO27,'Calcification Rates'!$A$10:$C$98,3,FALSE))," ",VLOOKUP(AO27,'Calcification Rates'!$A$10:$C$98,3,FALSE))</f>
        <v xml:space="preserve"> </v>
      </c>
      <c r="AT27" s="280">
        <f>(IF(ISERROR(VLOOKUP(AO27,'Calcification Rates'!$A$11:$N$98,9,0)),0,VLOOKUP(AO27,'Calcification Rates'!$A$11:$N$98,9,0)))*AQ27+(IF(ISERROR(VLOOKUP(AO27,'Calcification Rates'!$A$11:$N$98,12,0)),0,VLOOKUP(AO27,'Calcification Rates'!$A$11:$N$98,12,0)))</f>
        <v>0</v>
      </c>
      <c r="AU27" s="280">
        <f>(IF(ISERROR(VLOOKUP(AO27,'Calcification Rates'!$A$11:$N$98,10,0)),0,VLOOKUP(AO27,'Calcification Rates'!$A$11:$N$98,10,0)))*AQ27+(IF(ISERROR(VLOOKUP(AO27,'Calcification Rates'!$A$11:$N$98,13,0)),0,VLOOKUP(AO27,'Calcification Rates'!$A$11:$N$98,13,0)))</f>
        <v>0</v>
      </c>
      <c r="AV27" s="281">
        <f>(IF(ISERROR(VLOOKUP(AO27,'Calcification Rates'!$A$11:$N$98,11,0)),0,VLOOKUP(AO27,'Calcification Rates'!$A$11:$N$98,11,0)))*AQ27+(IF(ISERROR(VLOOKUP(AO27,'Calcification Rates'!$A$11:$N$98,14,0)),0,VLOOKUP(AO27,'Calcification Rates'!$A$11:$N$98,14,0)))</f>
        <v>0</v>
      </c>
      <c r="AW27" s="276"/>
      <c r="AX27" s="270"/>
      <c r="AY27" s="271"/>
      <c r="AZ27" s="272" t="str">
        <f>IF(ISERROR(VLOOKUP(AW27,'Calcification Rates'!$A$10:$C$98,2,FALSE))," ",VLOOKUP(AW27,'Calcification Rates'!$A$10:$C$98,2,FALSE))</f>
        <v xml:space="preserve"> </v>
      </c>
      <c r="BA27" s="272" t="str">
        <f>IF(ISERROR(VLOOKUP(AW27,'Calcification Rates'!$A$10:$C$98,3,FALSE))," ",VLOOKUP(AW27,'Calcification Rates'!$A$10:$C$98,3,FALSE))</f>
        <v xml:space="preserve"> </v>
      </c>
      <c r="BB27" s="280">
        <f>(IF(ISERROR(VLOOKUP(AW27,'Calcification Rates'!$A$11:$N$98,9,0)),0,VLOOKUP(AW27,'Calcification Rates'!$A$11:$N$98,9,0)))*AY27+(IF(ISERROR(VLOOKUP(AW27,'Calcification Rates'!$A$11:$N$98,12,0)),0,VLOOKUP(AW27,'Calcification Rates'!$A$11:$N$98,12,0)))</f>
        <v>0</v>
      </c>
      <c r="BC27" s="280">
        <f>(IF(ISERROR(VLOOKUP(AW27,'Calcification Rates'!$A$11:$N$98,10,0)),0,VLOOKUP(AW27,'Calcification Rates'!$A$11:$N$98,10,0)))*AY27+(IF(ISERROR(VLOOKUP(AW27,'Calcification Rates'!$A$11:$N$98,13,0)),0,VLOOKUP(AW27,'Calcification Rates'!$A$11:$N$98,13,0)))</f>
        <v>0</v>
      </c>
      <c r="BD27" s="281">
        <f>(IF(ISERROR(VLOOKUP(AW27,'Calcification Rates'!$A$11:$N$98,11,0)),0,VLOOKUP(AW27,'Calcification Rates'!$A$11:$N$98,11,0)))*AY27+(IF(ISERROR(VLOOKUP(AW27,'Calcification Rates'!$A$11:$N$98,14,0)),0,VLOOKUP(AW27,'Calcification Rates'!$A$11:$N$98,14,0)))</f>
        <v>0</v>
      </c>
      <c r="BE27" s="276"/>
      <c r="BF27" s="43"/>
      <c r="BG27" s="270"/>
      <c r="BH27" s="272" t="str">
        <f>IF(ISERROR(VLOOKUP(BE27,'Calcification Rates'!$A$10:$C$98,2,FALSE))," ",VLOOKUP(BE27,'Calcification Rates'!$A$10:$C$98,2,FALSE))</f>
        <v xml:space="preserve"> </v>
      </c>
      <c r="BI27" s="272" t="str">
        <f>IF(ISERROR(VLOOKUP(BE27,'Calcification Rates'!$A$10:$C$98,3,FALSE))," ",VLOOKUP(BE27,'Calcification Rates'!$A$10:$C$98,3,FALSE))</f>
        <v xml:space="preserve"> </v>
      </c>
      <c r="BJ27" s="280">
        <f>(IF(ISERROR(VLOOKUP(BE27,'Calcification Rates'!$A$11:$N$98,9,0)),0,VLOOKUP(BE27,'Calcification Rates'!$A$11:$N$98,9,0)))*BG27+(IF(ISERROR(VLOOKUP(BE27,'Calcification Rates'!$A$11:$N$98,12,0)),0,VLOOKUP(BE27,'Calcification Rates'!$A$11:$N$98,12,0)))</f>
        <v>0</v>
      </c>
      <c r="BK27" s="280">
        <f>(IF(ISERROR(VLOOKUP(BE27,'Calcification Rates'!$A$11:$N$98,10,0)),0,VLOOKUP(BE27,'Calcification Rates'!$A$11:$N$98,10,0)))*BG27+(IF(ISERROR(VLOOKUP(BE27,'Calcification Rates'!$A$11:$N$98,13,0)),0,VLOOKUP(BE27,'Calcification Rates'!$A$11:$N$98,13,0)))</f>
        <v>0</v>
      </c>
      <c r="BL27" s="281">
        <f>(IF(ISERROR(VLOOKUP(BE27,'Calcification Rates'!$A$11:$N$98,11,0)),0,VLOOKUP(BE27,'Calcification Rates'!$A$11:$N$98,11,0)))*BG27+(IF(ISERROR(VLOOKUP(BE27,'Calcification Rates'!$A$11:$N$98,14,0)),0,VLOOKUP(BE27,'Calcification Rates'!$A$11:$N$98,14,0)))</f>
        <v>0</v>
      </c>
    </row>
    <row r="28" spans="1:64" ht="20.100000000000001" customHeight="1" x14ac:dyDescent="0.3">
      <c r="A28" s="270"/>
      <c r="B28" s="43"/>
      <c r="C28" s="271"/>
      <c r="D28" s="272" t="str">
        <f>IF(ISERROR(VLOOKUP(A28,'Calcification Rates'!$A$10:$C$98,2,FALSE))," ",VLOOKUP(A28,'Calcification Rates'!$A$10:$C$98,2,FALSE))</f>
        <v xml:space="preserve"> </v>
      </c>
      <c r="E28" s="272" t="str">
        <f>IF(ISERROR(VLOOKUP(A28,'Calcification Rates'!$A$10:$C$98,3,FALSE))," ",VLOOKUP(A28,'Calcification Rates'!$A$10:$C$98,3,FALSE))</f>
        <v xml:space="preserve"> </v>
      </c>
      <c r="F28" s="273">
        <f>(IF(ISERROR(VLOOKUP(A28,'Calcification Rates'!$A$11:$N$98,9,0)),0,VLOOKUP(A28,'Calcification Rates'!$A$11:$N$98,9,0)))*C28+(IF(ISERROR(VLOOKUP(A28,'Calcification Rates'!$A$11:$N$98,12,0)),0,VLOOKUP(A28,'Calcification Rates'!$A$11:$N$98,12,0)))</f>
        <v>0</v>
      </c>
      <c r="G28" s="274">
        <f>(IF(ISERROR(VLOOKUP(A28,'Calcification Rates'!$A$11:$N$98,10,0)),0,VLOOKUP(A28,'Calcification Rates'!$A$11:$N$98,10,0)))*C28+(IF(ISERROR(VLOOKUP(A28,'Calcification Rates'!$A$11:$N$98,13,0)),0,VLOOKUP(A28,'Calcification Rates'!$A$11:$N$98,13,0)))</f>
        <v>0</v>
      </c>
      <c r="H28" s="275">
        <f>(IF(ISERROR(VLOOKUP(A28,'Calcification Rates'!$A$11:$N$98,11,0)),0,VLOOKUP(A28,'Calcification Rates'!$A$11:$N$98,11,0)))*C28+(IF(ISERROR(VLOOKUP(A28,'Calcification Rates'!$A$11:$N$98,14,0)),0,VLOOKUP(A28,'Calcification Rates'!$A$11:$N$98,14,0)))</f>
        <v>0</v>
      </c>
      <c r="I28" s="276"/>
      <c r="J28" s="270"/>
      <c r="K28" s="271"/>
      <c r="L28" s="272" t="str">
        <f>IF(ISERROR(VLOOKUP(I28,'Calcification Rates'!$A$10:$C$98,2,FALSE))," ",VLOOKUP(I28,'Calcification Rates'!$A$10:$C$98,2,FALSE))</f>
        <v xml:space="preserve"> </v>
      </c>
      <c r="M28" s="272" t="str">
        <f>IF(ISERROR(VLOOKUP(I28,'Calcification Rates'!$A$10:$C$98,3,FALSE))," ",VLOOKUP(I28,'Calcification Rates'!$A$10:$C$98,3,FALSE))</f>
        <v xml:space="preserve"> </v>
      </c>
      <c r="N28" s="273">
        <f>(IF(ISERROR(VLOOKUP(I28,'Calcification Rates'!$A$11:$N$98,9,0)),0,VLOOKUP(I28,'Calcification Rates'!$A$11:$N$98,9,0)))*K28+(IF(ISERROR(VLOOKUP(I28,'Calcification Rates'!$A$11:$N$98,12,0)),0,VLOOKUP(I28,'Calcification Rates'!$A$11:$N$98,12,0)))</f>
        <v>0</v>
      </c>
      <c r="O28" s="273">
        <f>(IF(ISERROR(VLOOKUP(I28,'Calcification Rates'!$A$11:$N$98,10,0)),0,VLOOKUP(I28,'Calcification Rates'!$A$11:$N$98,10,0)))*K28+(IF(ISERROR(VLOOKUP(I28,'Calcification Rates'!$A$11:$N$98,13,0)),0,VLOOKUP(I28,'Calcification Rates'!$A$11:$N$98,13,0)))</f>
        <v>0</v>
      </c>
      <c r="P28" s="277">
        <f>(IF(ISERROR(VLOOKUP(I28,'Calcification Rates'!$A$11:$N$98,11,0)),0,VLOOKUP(I28,'Calcification Rates'!$A$11:$N$98,11,0)))*K28+(IF(ISERROR(VLOOKUP(I28,'Calcification Rates'!$A$11:$N$98,14,0)),0,VLOOKUP(I28,'Calcification Rates'!$A$11:$N$98,14,0)))</f>
        <v>0</v>
      </c>
      <c r="Q28" s="276"/>
      <c r="R28" s="278"/>
      <c r="S28" s="278"/>
      <c r="T28" s="272" t="str">
        <f>IF(ISERROR(VLOOKUP(Q28,'Calcification Rates'!$A$10:$C$98,2,FALSE))," ",VLOOKUP(Q28,'Calcification Rates'!$A$10:$C$98,2,FALSE))</f>
        <v xml:space="preserve"> </v>
      </c>
      <c r="U28" s="272" t="str">
        <f>IF(ISERROR(VLOOKUP(Q28,'Calcification Rates'!$A$10:$C$98,3,FALSE))," ",VLOOKUP(Q28,'Calcification Rates'!$A$10:$C$98,3,FALSE))</f>
        <v xml:space="preserve"> </v>
      </c>
      <c r="V28" s="273">
        <f>(IF(ISERROR(VLOOKUP(Q28,'Calcification Rates'!$A$11:$N$98,9,0)),0,VLOOKUP(Q28,'Calcification Rates'!$A$11:$N$98,9,0)))*S28+(IF(ISERROR(VLOOKUP(Q28,'Calcification Rates'!$A$11:$N$98,12,0)),0,VLOOKUP(Q28,'Calcification Rates'!$A$11:$N$98,12,0)))</f>
        <v>0</v>
      </c>
      <c r="W28" s="273">
        <f>(IF(ISERROR(VLOOKUP(Q28,'Calcification Rates'!$A$11:$N$98,10,0)),0,VLOOKUP(Q28,'Calcification Rates'!$A$11:$N$98,10,0)))*S28+(IF(ISERROR(VLOOKUP(Q28,'Calcification Rates'!$A$11:$N$98,13,0)),0,VLOOKUP(Q28,'Calcification Rates'!$A$11:$N$98,13,0)))</f>
        <v>0</v>
      </c>
      <c r="X28" s="277">
        <f>(IF(ISERROR(VLOOKUP(Q28,'Calcification Rates'!$A$11:$N$98,11,0)),0,VLOOKUP(Q28,'Calcification Rates'!$A$11:$N$98,11,0)))*S28+(IF(ISERROR(VLOOKUP(Q28,'Calcification Rates'!$A$11:$N$98,14,0)),0,VLOOKUP(Q28,'Calcification Rates'!$A$11:$N$98,14,0)))</f>
        <v>0</v>
      </c>
      <c r="Y28" s="276"/>
      <c r="Z28" s="43"/>
      <c r="AA28" s="271"/>
      <c r="AB28" s="272" t="str">
        <f>IF(ISERROR(VLOOKUP(Y28,'Calcification Rates'!$A$10:$C$98,2,FALSE))," ",VLOOKUP(Y28,'Calcification Rates'!$A$10:$C$98,2,FALSE))</f>
        <v xml:space="preserve"> </v>
      </c>
      <c r="AC28" s="272" t="str">
        <f>IF(ISERROR(VLOOKUP(Y28,'Calcification Rates'!$A$10:$C$98,3,FALSE))," ",VLOOKUP(Y28,'Calcification Rates'!$A$10:$C$98,3,FALSE))</f>
        <v xml:space="preserve"> </v>
      </c>
      <c r="AD28" s="273">
        <f>(IF(ISERROR(VLOOKUP(Y28,'Calcification Rates'!$A$11:$N$98,9,0)),0,VLOOKUP(Y28,'Calcification Rates'!$A$11:$N$98,9,0)))*AA28+(IF(ISERROR(VLOOKUP(Y28,'Calcification Rates'!$A$11:$N$98,12,0)),0,VLOOKUP(Y28,'Calcification Rates'!$A$11:$N$98,12,0)))</f>
        <v>0</v>
      </c>
      <c r="AE28" s="273">
        <f>(IF(ISERROR(VLOOKUP(Y28,'Calcification Rates'!$A$11:$N$98,10,0)),0,VLOOKUP(Y28,'Calcification Rates'!$A$11:$N$98,10,0)))*AA28+(IF(ISERROR(VLOOKUP(Y28,'Calcification Rates'!$A$11:$N$98,13,0)),0,VLOOKUP(Y28,'Calcification Rates'!$A$11:$N$98,13,0)))</f>
        <v>0</v>
      </c>
      <c r="AF28" s="277">
        <f>(IF(ISERROR(VLOOKUP(Y28,'Calcification Rates'!$A$11:$N$98,11,0)),0,VLOOKUP(Y28,'Calcification Rates'!$A$11:$N$98,11,0)))*AA28+(IF(ISERROR(VLOOKUP(Y28,'Calcification Rates'!$A$11:$N$98,14,0)),0,VLOOKUP(Y28,'Calcification Rates'!$A$11:$N$98,14,0)))</f>
        <v>0</v>
      </c>
      <c r="AG28" s="276"/>
      <c r="AH28" s="43"/>
      <c r="AI28" s="271"/>
      <c r="AJ28" s="272" t="str">
        <f>IF(ISERROR(VLOOKUP(AG28,'Calcification Rates'!$A$10:$C$98,2,FALSE))," ",VLOOKUP(AG28,'Calcification Rates'!$A$10:$C$98,2,FALSE))</f>
        <v xml:space="preserve"> </v>
      </c>
      <c r="AK28" s="272" t="str">
        <f>IF(ISERROR(VLOOKUP(AG28,'Calcification Rates'!$A$10:$C$98,3,FALSE))," ",VLOOKUP(AG28,'Calcification Rates'!$A$10:$C$98,3,FALSE))</f>
        <v xml:space="preserve"> </v>
      </c>
      <c r="AL28" s="273">
        <f>(IF(ISERROR(VLOOKUP(AG28,'Calcification Rates'!$A$11:$N$98,9,0)),0,VLOOKUP(AG28,'Calcification Rates'!$A$11:$N$98,9,0)))*AI28+(IF(ISERROR(VLOOKUP(AG28,'Calcification Rates'!$A$11:$N$98,12,0)),0,VLOOKUP(AG28,'Calcification Rates'!$A$11:$N$98,12,0)))</f>
        <v>0</v>
      </c>
      <c r="AM28" s="273">
        <f>(IF(ISERROR(VLOOKUP(AG28,'Calcification Rates'!$A$11:$N$98,10,0)),0,VLOOKUP(AG28,'Calcification Rates'!$A$11:$N$98,10,0)))*AI28+(IF(ISERROR(VLOOKUP(AG28,'Calcification Rates'!$A$11:$N$98,13,0)),0,VLOOKUP(AG28,'Calcification Rates'!$A$11:$N$98,13,0)))</f>
        <v>0</v>
      </c>
      <c r="AN28" s="277">
        <f>(IF(ISERROR(VLOOKUP(AG28,'Calcification Rates'!$A$11:$N$98,11,0)),0,VLOOKUP(AG28,'Calcification Rates'!$A$11:$N$98,11,0)))*AI28+(IF(ISERROR(VLOOKUP(AG28,'Calcification Rates'!$A$11:$N$98,14,0)),0,VLOOKUP(AG28,'Calcification Rates'!$A$11:$N$98,14,0)))</f>
        <v>0</v>
      </c>
      <c r="AO28" s="276"/>
      <c r="AP28" s="270"/>
      <c r="AQ28" s="271"/>
      <c r="AR28" s="272" t="str">
        <f>IF(ISERROR(VLOOKUP(AO28,'Calcification Rates'!$A$10:$C$98,2,FALSE))," ",VLOOKUP(AO28,'Calcification Rates'!$A$10:$C$98,2,FALSE))</f>
        <v xml:space="preserve"> </v>
      </c>
      <c r="AS28" s="272" t="str">
        <f>IF(ISERROR(VLOOKUP(AO28,'Calcification Rates'!$A$10:$C$98,3,FALSE))," ",VLOOKUP(AO28,'Calcification Rates'!$A$10:$C$98,3,FALSE))</f>
        <v xml:space="preserve"> </v>
      </c>
      <c r="AT28" s="280">
        <f>(IF(ISERROR(VLOOKUP(AO28,'Calcification Rates'!$A$11:$N$98,9,0)),0,VLOOKUP(AO28,'Calcification Rates'!$A$11:$N$98,9,0)))*AQ28+(IF(ISERROR(VLOOKUP(AO28,'Calcification Rates'!$A$11:$N$98,12,0)),0,VLOOKUP(AO28,'Calcification Rates'!$A$11:$N$98,12,0)))</f>
        <v>0</v>
      </c>
      <c r="AU28" s="280">
        <f>(IF(ISERROR(VLOOKUP(AO28,'Calcification Rates'!$A$11:$N$98,10,0)),0,VLOOKUP(AO28,'Calcification Rates'!$A$11:$N$98,10,0)))*AQ28+(IF(ISERROR(VLOOKUP(AO28,'Calcification Rates'!$A$11:$N$98,13,0)),0,VLOOKUP(AO28,'Calcification Rates'!$A$11:$N$98,13,0)))</f>
        <v>0</v>
      </c>
      <c r="AV28" s="281">
        <f>(IF(ISERROR(VLOOKUP(AO28,'Calcification Rates'!$A$11:$N$98,11,0)),0,VLOOKUP(AO28,'Calcification Rates'!$A$11:$N$98,11,0)))*AQ28+(IF(ISERROR(VLOOKUP(AO28,'Calcification Rates'!$A$11:$N$98,14,0)),0,VLOOKUP(AO28,'Calcification Rates'!$A$11:$N$98,14,0)))</f>
        <v>0</v>
      </c>
      <c r="AW28" s="276"/>
      <c r="AX28" s="270"/>
      <c r="AY28" s="271"/>
      <c r="AZ28" s="272" t="str">
        <f>IF(ISERROR(VLOOKUP(AW28,'Calcification Rates'!$A$10:$C$98,2,FALSE))," ",VLOOKUP(AW28,'Calcification Rates'!$A$10:$C$98,2,FALSE))</f>
        <v xml:space="preserve"> </v>
      </c>
      <c r="BA28" s="272" t="str">
        <f>IF(ISERROR(VLOOKUP(AW28,'Calcification Rates'!$A$10:$C$98,3,FALSE))," ",VLOOKUP(AW28,'Calcification Rates'!$A$10:$C$98,3,FALSE))</f>
        <v xml:space="preserve"> </v>
      </c>
      <c r="BB28" s="280">
        <f>(IF(ISERROR(VLOOKUP(AW28,'Calcification Rates'!$A$11:$N$98,9,0)),0,VLOOKUP(AW28,'Calcification Rates'!$A$11:$N$98,9,0)))*AY28+(IF(ISERROR(VLOOKUP(AW28,'Calcification Rates'!$A$11:$N$98,12,0)),0,VLOOKUP(AW28,'Calcification Rates'!$A$11:$N$98,12,0)))</f>
        <v>0</v>
      </c>
      <c r="BC28" s="280">
        <f>(IF(ISERROR(VLOOKUP(AW28,'Calcification Rates'!$A$11:$N$98,10,0)),0,VLOOKUP(AW28,'Calcification Rates'!$A$11:$N$98,10,0)))*AY28+(IF(ISERROR(VLOOKUP(AW28,'Calcification Rates'!$A$11:$N$98,13,0)),0,VLOOKUP(AW28,'Calcification Rates'!$A$11:$N$98,13,0)))</f>
        <v>0</v>
      </c>
      <c r="BD28" s="281">
        <f>(IF(ISERROR(VLOOKUP(AW28,'Calcification Rates'!$A$11:$N$98,11,0)),0,VLOOKUP(AW28,'Calcification Rates'!$A$11:$N$98,11,0)))*AY28+(IF(ISERROR(VLOOKUP(AW28,'Calcification Rates'!$A$11:$N$98,14,0)),0,VLOOKUP(AW28,'Calcification Rates'!$A$11:$N$98,14,0)))</f>
        <v>0</v>
      </c>
      <c r="BE28" s="276"/>
      <c r="BF28" s="43"/>
      <c r="BG28" s="270"/>
      <c r="BH28" s="272" t="str">
        <f>IF(ISERROR(VLOOKUP(BE28,'Calcification Rates'!$A$10:$C$98,2,FALSE))," ",VLOOKUP(BE28,'Calcification Rates'!$A$10:$C$98,2,FALSE))</f>
        <v xml:space="preserve"> </v>
      </c>
      <c r="BI28" s="272" t="str">
        <f>IF(ISERROR(VLOOKUP(BE28,'Calcification Rates'!$A$10:$C$98,3,FALSE))," ",VLOOKUP(BE28,'Calcification Rates'!$A$10:$C$98,3,FALSE))</f>
        <v xml:space="preserve"> </v>
      </c>
      <c r="BJ28" s="280">
        <f>(IF(ISERROR(VLOOKUP(BE28,'Calcification Rates'!$A$11:$N$98,9,0)),0,VLOOKUP(BE28,'Calcification Rates'!$A$11:$N$98,9,0)))*BG28+(IF(ISERROR(VLOOKUP(BE28,'Calcification Rates'!$A$11:$N$98,12,0)),0,VLOOKUP(BE28,'Calcification Rates'!$A$11:$N$98,12,0)))</f>
        <v>0</v>
      </c>
      <c r="BK28" s="280">
        <f>(IF(ISERROR(VLOOKUP(BE28,'Calcification Rates'!$A$11:$N$98,10,0)),0,VLOOKUP(BE28,'Calcification Rates'!$A$11:$N$98,10,0)))*BG28+(IF(ISERROR(VLOOKUP(BE28,'Calcification Rates'!$A$11:$N$98,13,0)),0,VLOOKUP(BE28,'Calcification Rates'!$A$11:$N$98,13,0)))</f>
        <v>0</v>
      </c>
      <c r="BL28" s="281">
        <f>(IF(ISERROR(VLOOKUP(BE28,'Calcification Rates'!$A$11:$N$98,11,0)),0,VLOOKUP(BE28,'Calcification Rates'!$A$11:$N$98,11,0)))*BG28+(IF(ISERROR(VLOOKUP(BE28,'Calcification Rates'!$A$11:$N$98,14,0)),0,VLOOKUP(BE28,'Calcification Rates'!$A$11:$N$98,14,0)))</f>
        <v>0</v>
      </c>
    </row>
    <row r="29" spans="1:64" ht="20.100000000000001" customHeight="1" x14ac:dyDescent="0.3">
      <c r="A29" s="270"/>
      <c r="B29" s="43"/>
      <c r="C29" s="271"/>
      <c r="D29" s="272" t="str">
        <f>IF(ISERROR(VLOOKUP(A29,'Calcification Rates'!$A$10:$C$98,2,FALSE))," ",VLOOKUP(A29,'Calcification Rates'!$A$10:$C$98,2,FALSE))</f>
        <v xml:space="preserve"> </v>
      </c>
      <c r="E29" s="272" t="str">
        <f>IF(ISERROR(VLOOKUP(A29,'Calcification Rates'!$A$10:$C$98,3,FALSE))," ",VLOOKUP(A29,'Calcification Rates'!$A$10:$C$98,3,FALSE))</f>
        <v xml:space="preserve"> </v>
      </c>
      <c r="F29" s="273">
        <f>(IF(ISERROR(VLOOKUP(A29,'Calcification Rates'!$A$11:$N$98,9,0)),0,VLOOKUP(A29,'Calcification Rates'!$A$11:$N$98,9,0)))*C29+(IF(ISERROR(VLOOKUP(A29,'Calcification Rates'!$A$11:$N$98,12,0)),0,VLOOKUP(A29,'Calcification Rates'!$A$11:$N$98,12,0)))</f>
        <v>0</v>
      </c>
      <c r="G29" s="274">
        <f>(IF(ISERROR(VLOOKUP(A29,'Calcification Rates'!$A$11:$N$98,10,0)),0,VLOOKUP(A29,'Calcification Rates'!$A$11:$N$98,10,0)))*C29+(IF(ISERROR(VLOOKUP(A29,'Calcification Rates'!$A$11:$N$98,13,0)),0,VLOOKUP(A29,'Calcification Rates'!$A$11:$N$98,13,0)))</f>
        <v>0</v>
      </c>
      <c r="H29" s="275">
        <f>(IF(ISERROR(VLOOKUP(A29,'Calcification Rates'!$A$11:$N$98,11,0)),0,VLOOKUP(A29,'Calcification Rates'!$A$11:$N$98,11,0)))*C29+(IF(ISERROR(VLOOKUP(A29,'Calcification Rates'!$A$11:$N$98,14,0)),0,VLOOKUP(A29,'Calcification Rates'!$A$11:$N$98,14,0)))</f>
        <v>0</v>
      </c>
      <c r="I29" s="276"/>
      <c r="J29" s="270"/>
      <c r="K29" s="271"/>
      <c r="L29" s="272" t="str">
        <f>IF(ISERROR(VLOOKUP(I29,'Calcification Rates'!$A$10:$C$98,2,FALSE))," ",VLOOKUP(I29,'Calcification Rates'!$A$10:$C$98,2,FALSE))</f>
        <v xml:space="preserve"> </v>
      </c>
      <c r="M29" s="272" t="str">
        <f>IF(ISERROR(VLOOKUP(I29,'Calcification Rates'!$A$10:$C$98,3,FALSE))," ",VLOOKUP(I29,'Calcification Rates'!$A$10:$C$98,3,FALSE))</f>
        <v xml:space="preserve"> </v>
      </c>
      <c r="N29" s="273">
        <f>(IF(ISERROR(VLOOKUP(I29,'Calcification Rates'!$A$11:$N$98,9,0)),0,VLOOKUP(I29,'Calcification Rates'!$A$11:$N$98,9,0)))*K29+(IF(ISERROR(VLOOKUP(I29,'Calcification Rates'!$A$11:$N$98,12,0)),0,VLOOKUP(I29,'Calcification Rates'!$A$11:$N$98,12,0)))</f>
        <v>0</v>
      </c>
      <c r="O29" s="273">
        <f>(IF(ISERROR(VLOOKUP(I29,'Calcification Rates'!$A$11:$N$98,10,0)),0,VLOOKUP(I29,'Calcification Rates'!$A$11:$N$98,10,0)))*K29+(IF(ISERROR(VLOOKUP(I29,'Calcification Rates'!$A$11:$N$98,13,0)),0,VLOOKUP(I29,'Calcification Rates'!$A$11:$N$98,13,0)))</f>
        <v>0</v>
      </c>
      <c r="P29" s="277">
        <f>(IF(ISERROR(VLOOKUP(I29,'Calcification Rates'!$A$11:$N$98,11,0)),0,VLOOKUP(I29,'Calcification Rates'!$A$11:$N$98,11,0)))*K29+(IF(ISERROR(VLOOKUP(I29,'Calcification Rates'!$A$11:$N$98,14,0)),0,VLOOKUP(I29,'Calcification Rates'!$A$11:$N$98,14,0)))</f>
        <v>0</v>
      </c>
      <c r="Q29" s="276"/>
      <c r="R29" s="278"/>
      <c r="S29" s="278"/>
      <c r="T29" s="272" t="str">
        <f>IF(ISERROR(VLOOKUP(Q29,'Calcification Rates'!$A$10:$C$98,2,FALSE))," ",VLOOKUP(Q29,'Calcification Rates'!$A$10:$C$98,2,FALSE))</f>
        <v xml:space="preserve"> </v>
      </c>
      <c r="U29" s="272" t="str">
        <f>IF(ISERROR(VLOOKUP(Q29,'Calcification Rates'!$A$10:$C$98,3,FALSE))," ",VLOOKUP(Q29,'Calcification Rates'!$A$10:$C$98,3,FALSE))</f>
        <v xml:space="preserve"> </v>
      </c>
      <c r="V29" s="273">
        <f>(IF(ISERROR(VLOOKUP(Q29,'Calcification Rates'!$A$11:$N$98,9,0)),0,VLOOKUP(Q29,'Calcification Rates'!$A$11:$N$98,9,0)))*S29+(IF(ISERROR(VLOOKUP(Q29,'Calcification Rates'!$A$11:$N$98,12,0)),0,VLOOKUP(Q29,'Calcification Rates'!$A$11:$N$98,12,0)))</f>
        <v>0</v>
      </c>
      <c r="W29" s="273">
        <f>(IF(ISERROR(VLOOKUP(Q29,'Calcification Rates'!$A$11:$N$98,10,0)),0,VLOOKUP(Q29,'Calcification Rates'!$A$11:$N$98,10,0)))*S29+(IF(ISERROR(VLOOKUP(Q29,'Calcification Rates'!$A$11:$N$98,13,0)),0,VLOOKUP(Q29,'Calcification Rates'!$A$11:$N$98,13,0)))</f>
        <v>0</v>
      </c>
      <c r="X29" s="277">
        <f>(IF(ISERROR(VLOOKUP(Q29,'Calcification Rates'!$A$11:$N$98,11,0)),0,VLOOKUP(Q29,'Calcification Rates'!$A$11:$N$98,11,0)))*S29+(IF(ISERROR(VLOOKUP(Q29,'Calcification Rates'!$A$11:$N$98,14,0)),0,VLOOKUP(Q29,'Calcification Rates'!$A$11:$N$98,14,0)))</f>
        <v>0</v>
      </c>
      <c r="Y29" s="276"/>
      <c r="Z29" s="43"/>
      <c r="AA29" s="271"/>
      <c r="AB29" s="272" t="str">
        <f>IF(ISERROR(VLOOKUP(Y29,'Calcification Rates'!$A$10:$C$98,2,FALSE))," ",VLOOKUP(Y29,'Calcification Rates'!$A$10:$C$98,2,FALSE))</f>
        <v xml:space="preserve"> </v>
      </c>
      <c r="AC29" s="272" t="str">
        <f>IF(ISERROR(VLOOKUP(Y29,'Calcification Rates'!$A$10:$C$98,3,FALSE))," ",VLOOKUP(Y29,'Calcification Rates'!$A$10:$C$98,3,FALSE))</f>
        <v xml:space="preserve"> </v>
      </c>
      <c r="AD29" s="273">
        <f>(IF(ISERROR(VLOOKUP(Y29,'Calcification Rates'!$A$11:$N$98,9,0)),0,VLOOKUP(Y29,'Calcification Rates'!$A$11:$N$98,9,0)))*AA29+(IF(ISERROR(VLOOKUP(Y29,'Calcification Rates'!$A$11:$N$98,12,0)),0,VLOOKUP(Y29,'Calcification Rates'!$A$11:$N$98,12,0)))</f>
        <v>0</v>
      </c>
      <c r="AE29" s="273">
        <f>(IF(ISERROR(VLOOKUP(Y29,'Calcification Rates'!$A$11:$N$98,10,0)),0,VLOOKUP(Y29,'Calcification Rates'!$A$11:$N$98,10,0)))*AA29+(IF(ISERROR(VLOOKUP(Y29,'Calcification Rates'!$A$11:$N$98,13,0)),0,VLOOKUP(Y29,'Calcification Rates'!$A$11:$N$98,13,0)))</f>
        <v>0</v>
      </c>
      <c r="AF29" s="277">
        <f>(IF(ISERROR(VLOOKUP(Y29,'Calcification Rates'!$A$11:$N$98,11,0)),0,VLOOKUP(Y29,'Calcification Rates'!$A$11:$N$98,11,0)))*AA29+(IF(ISERROR(VLOOKUP(Y29,'Calcification Rates'!$A$11:$N$98,14,0)),0,VLOOKUP(Y29,'Calcification Rates'!$A$11:$N$98,14,0)))</f>
        <v>0</v>
      </c>
      <c r="AG29" s="276"/>
      <c r="AH29" s="43"/>
      <c r="AI29" s="271"/>
      <c r="AJ29" s="272" t="str">
        <f>IF(ISERROR(VLOOKUP(AG29,'Calcification Rates'!$A$10:$C$98,2,FALSE))," ",VLOOKUP(AG29,'Calcification Rates'!$A$10:$C$98,2,FALSE))</f>
        <v xml:space="preserve"> </v>
      </c>
      <c r="AK29" s="272" t="str">
        <f>IF(ISERROR(VLOOKUP(AG29,'Calcification Rates'!$A$10:$C$98,3,FALSE))," ",VLOOKUP(AG29,'Calcification Rates'!$A$10:$C$98,3,FALSE))</f>
        <v xml:space="preserve"> </v>
      </c>
      <c r="AL29" s="273">
        <f>(IF(ISERROR(VLOOKUP(AG29,'Calcification Rates'!$A$11:$N$98,9,0)),0,VLOOKUP(AG29,'Calcification Rates'!$A$11:$N$98,9,0)))*AI29+(IF(ISERROR(VLOOKUP(AG29,'Calcification Rates'!$A$11:$N$98,12,0)),0,VLOOKUP(AG29,'Calcification Rates'!$A$11:$N$98,12,0)))</f>
        <v>0</v>
      </c>
      <c r="AM29" s="273">
        <f>(IF(ISERROR(VLOOKUP(AG29,'Calcification Rates'!$A$11:$N$98,10,0)),0,VLOOKUP(AG29,'Calcification Rates'!$A$11:$N$98,10,0)))*AI29+(IF(ISERROR(VLOOKUP(AG29,'Calcification Rates'!$A$11:$N$98,13,0)),0,VLOOKUP(AG29,'Calcification Rates'!$A$11:$N$98,13,0)))</f>
        <v>0</v>
      </c>
      <c r="AN29" s="277">
        <f>(IF(ISERROR(VLOOKUP(AG29,'Calcification Rates'!$A$11:$N$98,11,0)),0,VLOOKUP(AG29,'Calcification Rates'!$A$11:$N$98,11,0)))*AI29+(IF(ISERROR(VLOOKUP(AG29,'Calcification Rates'!$A$11:$N$98,14,0)),0,VLOOKUP(AG29,'Calcification Rates'!$A$11:$N$98,14,0)))</f>
        <v>0</v>
      </c>
      <c r="AO29" s="276"/>
      <c r="AP29" s="270"/>
      <c r="AQ29" s="271"/>
      <c r="AR29" s="272" t="str">
        <f>IF(ISERROR(VLOOKUP(AO29,'Calcification Rates'!$A$10:$C$98,2,FALSE))," ",VLOOKUP(AO29,'Calcification Rates'!$A$10:$C$98,2,FALSE))</f>
        <v xml:space="preserve"> </v>
      </c>
      <c r="AS29" s="272" t="str">
        <f>IF(ISERROR(VLOOKUP(AO29,'Calcification Rates'!$A$10:$C$98,3,FALSE))," ",VLOOKUP(AO29,'Calcification Rates'!$A$10:$C$98,3,FALSE))</f>
        <v xml:space="preserve"> </v>
      </c>
      <c r="AT29" s="280">
        <f>(IF(ISERROR(VLOOKUP(AO29,'Calcification Rates'!$A$11:$N$98,9,0)),0,VLOOKUP(AO29,'Calcification Rates'!$A$11:$N$98,9,0)))*AQ29+(IF(ISERROR(VLOOKUP(AO29,'Calcification Rates'!$A$11:$N$98,12,0)),0,VLOOKUP(AO29,'Calcification Rates'!$A$11:$N$98,12,0)))</f>
        <v>0</v>
      </c>
      <c r="AU29" s="280">
        <f>(IF(ISERROR(VLOOKUP(AO29,'Calcification Rates'!$A$11:$N$98,10,0)),0,VLOOKUP(AO29,'Calcification Rates'!$A$11:$N$98,10,0)))*AQ29+(IF(ISERROR(VLOOKUP(AO29,'Calcification Rates'!$A$11:$N$98,13,0)),0,VLOOKUP(AO29,'Calcification Rates'!$A$11:$N$98,13,0)))</f>
        <v>0</v>
      </c>
      <c r="AV29" s="281">
        <f>(IF(ISERROR(VLOOKUP(AO29,'Calcification Rates'!$A$11:$N$98,11,0)),0,VLOOKUP(AO29,'Calcification Rates'!$A$11:$N$98,11,0)))*AQ29+(IF(ISERROR(VLOOKUP(AO29,'Calcification Rates'!$A$11:$N$98,14,0)),0,VLOOKUP(AO29,'Calcification Rates'!$A$11:$N$98,14,0)))</f>
        <v>0</v>
      </c>
      <c r="AW29" s="276"/>
      <c r="AX29" s="270"/>
      <c r="AY29" s="271"/>
      <c r="AZ29" s="272" t="str">
        <f>IF(ISERROR(VLOOKUP(AW29,'Calcification Rates'!$A$10:$C$98,2,FALSE))," ",VLOOKUP(AW29,'Calcification Rates'!$A$10:$C$98,2,FALSE))</f>
        <v xml:space="preserve"> </v>
      </c>
      <c r="BA29" s="272" t="str">
        <f>IF(ISERROR(VLOOKUP(AW29,'Calcification Rates'!$A$10:$C$98,3,FALSE))," ",VLOOKUP(AW29,'Calcification Rates'!$A$10:$C$98,3,FALSE))</f>
        <v xml:space="preserve"> </v>
      </c>
      <c r="BB29" s="280">
        <f>(IF(ISERROR(VLOOKUP(AW29,'Calcification Rates'!$A$11:$N$98,9,0)),0,VLOOKUP(AW29,'Calcification Rates'!$A$11:$N$98,9,0)))*AY29+(IF(ISERROR(VLOOKUP(AW29,'Calcification Rates'!$A$11:$N$98,12,0)),0,VLOOKUP(AW29,'Calcification Rates'!$A$11:$N$98,12,0)))</f>
        <v>0</v>
      </c>
      <c r="BC29" s="280">
        <f>(IF(ISERROR(VLOOKUP(AW29,'Calcification Rates'!$A$11:$N$98,10,0)),0,VLOOKUP(AW29,'Calcification Rates'!$A$11:$N$98,10,0)))*AY29+(IF(ISERROR(VLOOKUP(AW29,'Calcification Rates'!$A$11:$N$98,13,0)),0,VLOOKUP(AW29,'Calcification Rates'!$A$11:$N$98,13,0)))</f>
        <v>0</v>
      </c>
      <c r="BD29" s="281">
        <f>(IF(ISERROR(VLOOKUP(AW29,'Calcification Rates'!$A$11:$N$98,11,0)),0,VLOOKUP(AW29,'Calcification Rates'!$A$11:$N$98,11,0)))*AY29+(IF(ISERROR(VLOOKUP(AW29,'Calcification Rates'!$A$11:$N$98,14,0)),0,VLOOKUP(AW29,'Calcification Rates'!$A$11:$N$98,14,0)))</f>
        <v>0</v>
      </c>
      <c r="BE29" s="276"/>
      <c r="BF29" s="43"/>
      <c r="BG29" s="270"/>
      <c r="BH29" s="272" t="str">
        <f>IF(ISERROR(VLOOKUP(BE29,'Calcification Rates'!$A$10:$C$98,2,FALSE))," ",VLOOKUP(BE29,'Calcification Rates'!$A$10:$C$98,2,FALSE))</f>
        <v xml:space="preserve"> </v>
      </c>
      <c r="BI29" s="272" t="str">
        <f>IF(ISERROR(VLOOKUP(BE29,'Calcification Rates'!$A$10:$C$98,3,FALSE))," ",VLOOKUP(BE29,'Calcification Rates'!$A$10:$C$98,3,FALSE))</f>
        <v xml:space="preserve"> </v>
      </c>
      <c r="BJ29" s="280">
        <f>(IF(ISERROR(VLOOKUP(BE29,'Calcification Rates'!$A$11:$N$98,9,0)),0,VLOOKUP(BE29,'Calcification Rates'!$A$11:$N$98,9,0)))*BG29+(IF(ISERROR(VLOOKUP(BE29,'Calcification Rates'!$A$11:$N$98,12,0)),0,VLOOKUP(BE29,'Calcification Rates'!$A$11:$N$98,12,0)))</f>
        <v>0</v>
      </c>
      <c r="BK29" s="280">
        <f>(IF(ISERROR(VLOOKUP(BE29,'Calcification Rates'!$A$11:$N$98,10,0)),0,VLOOKUP(BE29,'Calcification Rates'!$A$11:$N$98,10,0)))*BG29+(IF(ISERROR(VLOOKUP(BE29,'Calcification Rates'!$A$11:$N$98,13,0)),0,VLOOKUP(BE29,'Calcification Rates'!$A$11:$N$98,13,0)))</f>
        <v>0</v>
      </c>
      <c r="BL29" s="281">
        <f>(IF(ISERROR(VLOOKUP(BE29,'Calcification Rates'!$A$11:$N$98,11,0)),0,VLOOKUP(BE29,'Calcification Rates'!$A$11:$N$98,11,0)))*BG29+(IF(ISERROR(VLOOKUP(BE29,'Calcification Rates'!$A$11:$N$98,14,0)),0,VLOOKUP(BE29,'Calcification Rates'!$A$11:$N$98,14,0)))</f>
        <v>0</v>
      </c>
    </row>
    <row r="30" spans="1:64" ht="20.100000000000001" customHeight="1" x14ac:dyDescent="0.3">
      <c r="A30" s="270"/>
      <c r="B30" s="43"/>
      <c r="C30" s="271"/>
      <c r="D30" s="272" t="str">
        <f>IF(ISERROR(VLOOKUP(A30,'Calcification Rates'!$A$10:$C$98,2,FALSE))," ",VLOOKUP(A30,'Calcification Rates'!$A$10:$C$98,2,FALSE))</f>
        <v xml:space="preserve"> </v>
      </c>
      <c r="E30" s="272" t="str">
        <f>IF(ISERROR(VLOOKUP(A30,'Calcification Rates'!$A$10:$C$98,3,FALSE))," ",VLOOKUP(A30,'Calcification Rates'!$A$10:$C$98,3,FALSE))</f>
        <v xml:space="preserve"> </v>
      </c>
      <c r="F30" s="273">
        <f>(IF(ISERROR(VLOOKUP(A30,'Calcification Rates'!$A$11:$N$98,9,0)),0,VLOOKUP(A30,'Calcification Rates'!$A$11:$N$98,9,0)))*C30+(IF(ISERROR(VLOOKUP(A30,'Calcification Rates'!$A$11:$N$98,12,0)),0,VLOOKUP(A30,'Calcification Rates'!$A$11:$N$98,12,0)))</f>
        <v>0</v>
      </c>
      <c r="G30" s="274">
        <f>(IF(ISERROR(VLOOKUP(A30,'Calcification Rates'!$A$11:$N$98,10,0)),0,VLOOKUP(A30,'Calcification Rates'!$A$11:$N$98,10,0)))*C30+(IF(ISERROR(VLOOKUP(A30,'Calcification Rates'!$A$11:$N$98,13,0)),0,VLOOKUP(A30,'Calcification Rates'!$A$11:$N$98,13,0)))</f>
        <v>0</v>
      </c>
      <c r="H30" s="275">
        <f>(IF(ISERROR(VLOOKUP(A30,'Calcification Rates'!$A$11:$N$98,11,0)),0,VLOOKUP(A30,'Calcification Rates'!$A$11:$N$98,11,0)))*C30+(IF(ISERROR(VLOOKUP(A30,'Calcification Rates'!$A$11:$N$98,14,0)),0,VLOOKUP(A30,'Calcification Rates'!$A$11:$N$98,14,0)))</f>
        <v>0</v>
      </c>
      <c r="I30" s="276"/>
      <c r="J30" s="270"/>
      <c r="K30" s="271"/>
      <c r="L30" s="272" t="str">
        <f>IF(ISERROR(VLOOKUP(I30,'Calcification Rates'!$A$10:$C$98,2,FALSE))," ",VLOOKUP(I30,'Calcification Rates'!$A$10:$C$98,2,FALSE))</f>
        <v xml:space="preserve"> </v>
      </c>
      <c r="M30" s="272" t="str">
        <f>IF(ISERROR(VLOOKUP(I30,'Calcification Rates'!$A$10:$C$98,3,FALSE))," ",VLOOKUP(I30,'Calcification Rates'!$A$10:$C$98,3,FALSE))</f>
        <v xml:space="preserve"> </v>
      </c>
      <c r="N30" s="273">
        <f>(IF(ISERROR(VLOOKUP(I30,'Calcification Rates'!$A$11:$N$98,9,0)),0,VLOOKUP(I30,'Calcification Rates'!$A$11:$N$98,9,0)))*K30+(IF(ISERROR(VLOOKUP(I30,'Calcification Rates'!$A$11:$N$98,12,0)),0,VLOOKUP(I30,'Calcification Rates'!$A$11:$N$98,12,0)))</f>
        <v>0</v>
      </c>
      <c r="O30" s="273">
        <f>(IF(ISERROR(VLOOKUP(I30,'Calcification Rates'!$A$11:$N$98,10,0)),0,VLOOKUP(I30,'Calcification Rates'!$A$11:$N$98,10,0)))*K30+(IF(ISERROR(VLOOKUP(I30,'Calcification Rates'!$A$11:$N$98,13,0)),0,VLOOKUP(I30,'Calcification Rates'!$A$11:$N$98,13,0)))</f>
        <v>0</v>
      </c>
      <c r="P30" s="277">
        <f>(IF(ISERROR(VLOOKUP(I30,'Calcification Rates'!$A$11:$N$98,11,0)),0,VLOOKUP(I30,'Calcification Rates'!$A$11:$N$98,11,0)))*K30+(IF(ISERROR(VLOOKUP(I30,'Calcification Rates'!$A$11:$N$98,14,0)),0,VLOOKUP(I30,'Calcification Rates'!$A$11:$N$98,14,0)))</f>
        <v>0</v>
      </c>
      <c r="Q30" s="276"/>
      <c r="R30" s="278"/>
      <c r="S30" s="278"/>
      <c r="T30" s="272" t="str">
        <f>IF(ISERROR(VLOOKUP(Q30,'Calcification Rates'!$A$10:$C$98,2,FALSE))," ",VLOOKUP(Q30,'Calcification Rates'!$A$10:$C$98,2,FALSE))</f>
        <v xml:space="preserve"> </v>
      </c>
      <c r="U30" s="272" t="str">
        <f>IF(ISERROR(VLOOKUP(Q30,'Calcification Rates'!$A$10:$C$98,3,FALSE))," ",VLOOKUP(Q30,'Calcification Rates'!$A$10:$C$98,3,FALSE))</f>
        <v xml:space="preserve"> </v>
      </c>
      <c r="V30" s="273">
        <f>(IF(ISERROR(VLOOKUP(Q30,'Calcification Rates'!$A$11:$N$98,9,0)),0,VLOOKUP(Q30,'Calcification Rates'!$A$11:$N$98,9,0)))*S30+(IF(ISERROR(VLOOKUP(Q30,'Calcification Rates'!$A$11:$N$98,12,0)),0,VLOOKUP(Q30,'Calcification Rates'!$A$11:$N$98,12,0)))</f>
        <v>0</v>
      </c>
      <c r="W30" s="273">
        <f>(IF(ISERROR(VLOOKUP(Q30,'Calcification Rates'!$A$11:$N$98,10,0)),0,VLOOKUP(Q30,'Calcification Rates'!$A$11:$N$98,10,0)))*S30+(IF(ISERROR(VLOOKUP(Q30,'Calcification Rates'!$A$11:$N$98,13,0)),0,VLOOKUP(Q30,'Calcification Rates'!$A$11:$N$98,13,0)))</f>
        <v>0</v>
      </c>
      <c r="X30" s="277">
        <f>(IF(ISERROR(VLOOKUP(Q30,'Calcification Rates'!$A$11:$N$98,11,0)),0,VLOOKUP(Q30,'Calcification Rates'!$A$11:$N$98,11,0)))*S30+(IF(ISERROR(VLOOKUP(Q30,'Calcification Rates'!$A$11:$N$98,14,0)),0,VLOOKUP(Q30,'Calcification Rates'!$A$11:$N$98,14,0)))</f>
        <v>0</v>
      </c>
      <c r="Y30" s="276"/>
      <c r="Z30" s="43"/>
      <c r="AA30" s="271"/>
      <c r="AB30" s="272" t="str">
        <f>IF(ISERROR(VLOOKUP(Y30,'Calcification Rates'!$A$10:$C$98,2,FALSE))," ",VLOOKUP(Y30,'Calcification Rates'!$A$10:$C$98,2,FALSE))</f>
        <v xml:space="preserve"> </v>
      </c>
      <c r="AC30" s="272" t="str">
        <f>IF(ISERROR(VLOOKUP(Y30,'Calcification Rates'!$A$10:$C$98,3,FALSE))," ",VLOOKUP(Y30,'Calcification Rates'!$A$10:$C$98,3,FALSE))</f>
        <v xml:space="preserve"> </v>
      </c>
      <c r="AD30" s="273">
        <f>(IF(ISERROR(VLOOKUP(Y30,'Calcification Rates'!$A$11:$N$98,9,0)),0,VLOOKUP(Y30,'Calcification Rates'!$A$11:$N$98,9,0)))*AA30+(IF(ISERROR(VLOOKUP(Y30,'Calcification Rates'!$A$11:$N$98,12,0)),0,VLOOKUP(Y30,'Calcification Rates'!$A$11:$N$98,12,0)))</f>
        <v>0</v>
      </c>
      <c r="AE30" s="273">
        <f>(IF(ISERROR(VLOOKUP(Y30,'Calcification Rates'!$A$11:$N$98,10,0)),0,VLOOKUP(Y30,'Calcification Rates'!$A$11:$N$98,10,0)))*AA30+(IF(ISERROR(VLOOKUP(Y30,'Calcification Rates'!$A$11:$N$98,13,0)),0,VLOOKUP(Y30,'Calcification Rates'!$A$11:$N$98,13,0)))</f>
        <v>0</v>
      </c>
      <c r="AF30" s="277">
        <f>(IF(ISERROR(VLOOKUP(Y30,'Calcification Rates'!$A$11:$N$98,11,0)),0,VLOOKUP(Y30,'Calcification Rates'!$A$11:$N$98,11,0)))*AA30+(IF(ISERROR(VLOOKUP(Y30,'Calcification Rates'!$A$11:$N$98,14,0)),0,VLOOKUP(Y30,'Calcification Rates'!$A$11:$N$98,14,0)))</f>
        <v>0</v>
      </c>
      <c r="AG30" s="276"/>
      <c r="AH30" s="43"/>
      <c r="AI30" s="271"/>
      <c r="AJ30" s="272" t="str">
        <f>IF(ISERROR(VLOOKUP(AG30,'Calcification Rates'!$A$10:$C$98,2,FALSE))," ",VLOOKUP(AG30,'Calcification Rates'!$A$10:$C$98,2,FALSE))</f>
        <v xml:space="preserve"> </v>
      </c>
      <c r="AK30" s="272" t="str">
        <f>IF(ISERROR(VLOOKUP(AG30,'Calcification Rates'!$A$10:$C$98,3,FALSE))," ",VLOOKUP(AG30,'Calcification Rates'!$A$10:$C$98,3,FALSE))</f>
        <v xml:space="preserve"> </v>
      </c>
      <c r="AL30" s="273">
        <f>(IF(ISERROR(VLOOKUP(AG30,'Calcification Rates'!$A$11:$N$98,9,0)),0,VLOOKUP(AG30,'Calcification Rates'!$A$11:$N$98,9,0)))*AI30+(IF(ISERROR(VLOOKUP(AG30,'Calcification Rates'!$A$11:$N$98,12,0)),0,VLOOKUP(AG30,'Calcification Rates'!$A$11:$N$98,12,0)))</f>
        <v>0</v>
      </c>
      <c r="AM30" s="273">
        <f>(IF(ISERROR(VLOOKUP(AG30,'Calcification Rates'!$A$11:$N$98,10,0)),0,VLOOKUP(AG30,'Calcification Rates'!$A$11:$N$98,10,0)))*AI30+(IF(ISERROR(VLOOKUP(AG30,'Calcification Rates'!$A$11:$N$98,13,0)),0,VLOOKUP(AG30,'Calcification Rates'!$A$11:$N$98,13,0)))</f>
        <v>0</v>
      </c>
      <c r="AN30" s="277">
        <f>(IF(ISERROR(VLOOKUP(AG30,'Calcification Rates'!$A$11:$N$98,11,0)),0,VLOOKUP(AG30,'Calcification Rates'!$A$11:$N$98,11,0)))*AI30+(IF(ISERROR(VLOOKUP(AG30,'Calcification Rates'!$A$11:$N$98,14,0)),0,VLOOKUP(AG30,'Calcification Rates'!$A$11:$N$98,14,0)))</f>
        <v>0</v>
      </c>
      <c r="AO30" s="276"/>
      <c r="AP30" s="270"/>
      <c r="AQ30" s="271"/>
      <c r="AR30" s="272" t="str">
        <f>IF(ISERROR(VLOOKUP(AO30,'Calcification Rates'!$A$10:$C$98,2,FALSE))," ",VLOOKUP(AO30,'Calcification Rates'!$A$10:$C$98,2,FALSE))</f>
        <v xml:space="preserve"> </v>
      </c>
      <c r="AS30" s="272" t="str">
        <f>IF(ISERROR(VLOOKUP(AO30,'Calcification Rates'!$A$10:$C$98,3,FALSE))," ",VLOOKUP(AO30,'Calcification Rates'!$A$10:$C$98,3,FALSE))</f>
        <v xml:space="preserve"> </v>
      </c>
      <c r="AT30" s="280">
        <f>(IF(ISERROR(VLOOKUP(AO30,'Calcification Rates'!$A$11:$N$98,9,0)),0,VLOOKUP(AO30,'Calcification Rates'!$A$11:$N$98,9,0)))*AQ30+(IF(ISERROR(VLOOKUP(AO30,'Calcification Rates'!$A$11:$N$98,12,0)),0,VLOOKUP(AO30,'Calcification Rates'!$A$11:$N$98,12,0)))</f>
        <v>0</v>
      </c>
      <c r="AU30" s="280">
        <f>(IF(ISERROR(VLOOKUP(AO30,'Calcification Rates'!$A$11:$N$98,10,0)),0,VLOOKUP(AO30,'Calcification Rates'!$A$11:$N$98,10,0)))*AQ30+(IF(ISERROR(VLOOKUP(AO30,'Calcification Rates'!$A$11:$N$98,13,0)),0,VLOOKUP(AO30,'Calcification Rates'!$A$11:$N$98,13,0)))</f>
        <v>0</v>
      </c>
      <c r="AV30" s="281">
        <f>(IF(ISERROR(VLOOKUP(AO30,'Calcification Rates'!$A$11:$N$98,11,0)),0,VLOOKUP(AO30,'Calcification Rates'!$A$11:$N$98,11,0)))*AQ30+(IF(ISERROR(VLOOKUP(AO30,'Calcification Rates'!$A$11:$N$98,14,0)),0,VLOOKUP(AO30,'Calcification Rates'!$A$11:$N$98,14,0)))</f>
        <v>0</v>
      </c>
      <c r="AW30" s="276"/>
      <c r="AX30" s="270"/>
      <c r="AY30" s="271"/>
      <c r="AZ30" s="272" t="str">
        <f>IF(ISERROR(VLOOKUP(AW30,'Calcification Rates'!$A$10:$C$98,2,FALSE))," ",VLOOKUP(AW30,'Calcification Rates'!$A$10:$C$98,2,FALSE))</f>
        <v xml:space="preserve"> </v>
      </c>
      <c r="BA30" s="272" t="str">
        <f>IF(ISERROR(VLOOKUP(AW30,'Calcification Rates'!$A$10:$C$98,3,FALSE))," ",VLOOKUP(AW30,'Calcification Rates'!$A$10:$C$98,3,FALSE))</f>
        <v xml:space="preserve"> </v>
      </c>
      <c r="BB30" s="280">
        <f>(IF(ISERROR(VLOOKUP(AW30,'Calcification Rates'!$A$11:$N$98,9,0)),0,VLOOKUP(AW30,'Calcification Rates'!$A$11:$N$98,9,0)))*AY30+(IF(ISERROR(VLOOKUP(AW30,'Calcification Rates'!$A$11:$N$98,12,0)),0,VLOOKUP(AW30,'Calcification Rates'!$A$11:$N$98,12,0)))</f>
        <v>0</v>
      </c>
      <c r="BC30" s="280">
        <f>(IF(ISERROR(VLOOKUP(AW30,'Calcification Rates'!$A$11:$N$98,10,0)),0,VLOOKUP(AW30,'Calcification Rates'!$A$11:$N$98,10,0)))*AY30+(IF(ISERROR(VLOOKUP(AW30,'Calcification Rates'!$A$11:$N$98,13,0)),0,VLOOKUP(AW30,'Calcification Rates'!$A$11:$N$98,13,0)))</f>
        <v>0</v>
      </c>
      <c r="BD30" s="281">
        <f>(IF(ISERROR(VLOOKUP(AW30,'Calcification Rates'!$A$11:$N$98,11,0)),0,VLOOKUP(AW30,'Calcification Rates'!$A$11:$N$98,11,0)))*AY30+(IF(ISERROR(VLOOKUP(AW30,'Calcification Rates'!$A$11:$N$98,14,0)),0,VLOOKUP(AW30,'Calcification Rates'!$A$11:$N$98,14,0)))</f>
        <v>0</v>
      </c>
      <c r="BE30" s="276"/>
      <c r="BF30" s="270"/>
      <c r="BG30" s="270"/>
      <c r="BH30" s="272" t="str">
        <f>IF(ISERROR(VLOOKUP(BE30,'Calcification Rates'!$A$10:$C$98,2,FALSE))," ",VLOOKUP(BE30,'Calcification Rates'!$A$10:$C$98,2,FALSE))</f>
        <v xml:space="preserve"> </v>
      </c>
      <c r="BI30" s="272" t="str">
        <f>IF(ISERROR(VLOOKUP(BE30,'Calcification Rates'!$A$10:$C$98,3,FALSE))," ",VLOOKUP(BE30,'Calcification Rates'!$A$10:$C$98,3,FALSE))</f>
        <v xml:space="preserve"> </v>
      </c>
      <c r="BJ30" s="280">
        <f>(IF(ISERROR(VLOOKUP(BE30,'Calcification Rates'!$A$11:$N$98,9,0)),0,VLOOKUP(BE30,'Calcification Rates'!$A$11:$N$98,9,0)))*BG30+(IF(ISERROR(VLOOKUP(BE30,'Calcification Rates'!$A$11:$N$98,12,0)),0,VLOOKUP(BE30,'Calcification Rates'!$A$11:$N$98,12,0)))</f>
        <v>0</v>
      </c>
      <c r="BK30" s="280">
        <f>(IF(ISERROR(VLOOKUP(BE30,'Calcification Rates'!$A$11:$N$98,10,0)),0,VLOOKUP(BE30,'Calcification Rates'!$A$11:$N$98,10,0)))*BG30+(IF(ISERROR(VLOOKUP(BE30,'Calcification Rates'!$A$11:$N$98,13,0)),0,VLOOKUP(BE30,'Calcification Rates'!$A$11:$N$98,13,0)))</f>
        <v>0</v>
      </c>
      <c r="BL30" s="281">
        <f>(IF(ISERROR(VLOOKUP(BE30,'Calcification Rates'!$A$11:$N$98,11,0)),0,VLOOKUP(BE30,'Calcification Rates'!$A$11:$N$98,11,0)))*BG30+(IF(ISERROR(VLOOKUP(BE30,'Calcification Rates'!$A$11:$N$98,14,0)),0,VLOOKUP(BE30,'Calcification Rates'!$A$11:$N$98,14,0)))</f>
        <v>0</v>
      </c>
    </row>
    <row r="31" spans="1:64" ht="20.100000000000001" customHeight="1" x14ac:dyDescent="0.3">
      <c r="A31" s="270"/>
      <c r="B31" s="43"/>
      <c r="C31" s="271"/>
      <c r="D31" s="272" t="str">
        <f>IF(ISERROR(VLOOKUP(A31,'Calcification Rates'!$A$10:$C$98,2,FALSE))," ",VLOOKUP(A31,'Calcification Rates'!$A$10:$C$98,2,FALSE))</f>
        <v xml:space="preserve"> </v>
      </c>
      <c r="E31" s="272" t="str">
        <f>IF(ISERROR(VLOOKUP(A31,'Calcification Rates'!$A$10:$C$98,3,FALSE))," ",VLOOKUP(A31,'Calcification Rates'!$A$10:$C$98,3,FALSE))</f>
        <v xml:space="preserve"> </v>
      </c>
      <c r="F31" s="273">
        <f>(IF(ISERROR(VLOOKUP(A31,'Calcification Rates'!$A$11:$N$98,9,0)),0,VLOOKUP(A31,'Calcification Rates'!$A$11:$N$98,9,0)))*C31+(IF(ISERROR(VLOOKUP(A31,'Calcification Rates'!$A$11:$N$98,12,0)),0,VLOOKUP(A31,'Calcification Rates'!$A$11:$N$98,12,0)))</f>
        <v>0</v>
      </c>
      <c r="G31" s="274">
        <f>(IF(ISERROR(VLOOKUP(A31,'Calcification Rates'!$A$11:$N$98,10,0)),0,VLOOKUP(A31,'Calcification Rates'!$A$11:$N$98,10,0)))*C31+(IF(ISERROR(VLOOKUP(A31,'Calcification Rates'!$A$11:$N$98,13,0)),0,VLOOKUP(A31,'Calcification Rates'!$A$11:$N$98,13,0)))</f>
        <v>0</v>
      </c>
      <c r="H31" s="275">
        <f>(IF(ISERROR(VLOOKUP(A31,'Calcification Rates'!$A$11:$N$98,11,0)),0,VLOOKUP(A31,'Calcification Rates'!$A$11:$N$98,11,0)))*C31+(IF(ISERROR(VLOOKUP(A31,'Calcification Rates'!$A$11:$N$98,14,0)),0,VLOOKUP(A31,'Calcification Rates'!$A$11:$N$98,14,0)))</f>
        <v>0</v>
      </c>
      <c r="I31" s="276"/>
      <c r="J31" s="270"/>
      <c r="K31" s="271"/>
      <c r="L31" s="272" t="str">
        <f>IF(ISERROR(VLOOKUP(I31,'Calcification Rates'!$A$10:$C$98,2,FALSE))," ",VLOOKUP(I31,'Calcification Rates'!$A$10:$C$98,2,FALSE))</f>
        <v xml:space="preserve"> </v>
      </c>
      <c r="M31" s="272" t="str">
        <f>IF(ISERROR(VLOOKUP(I31,'Calcification Rates'!$A$10:$C$98,3,FALSE))," ",VLOOKUP(I31,'Calcification Rates'!$A$10:$C$98,3,FALSE))</f>
        <v xml:space="preserve"> </v>
      </c>
      <c r="N31" s="273">
        <f>(IF(ISERROR(VLOOKUP(I31,'Calcification Rates'!$A$11:$N$98,9,0)),0,VLOOKUP(I31,'Calcification Rates'!$A$11:$N$98,9,0)))*K31+(IF(ISERROR(VLOOKUP(I31,'Calcification Rates'!$A$11:$N$98,12,0)),0,VLOOKUP(I31,'Calcification Rates'!$A$11:$N$98,12,0)))</f>
        <v>0</v>
      </c>
      <c r="O31" s="273">
        <f>(IF(ISERROR(VLOOKUP(I31,'Calcification Rates'!$A$11:$N$98,10,0)),0,VLOOKUP(I31,'Calcification Rates'!$A$11:$N$98,10,0)))*K31+(IF(ISERROR(VLOOKUP(I31,'Calcification Rates'!$A$11:$N$98,13,0)),0,VLOOKUP(I31,'Calcification Rates'!$A$11:$N$98,13,0)))</f>
        <v>0</v>
      </c>
      <c r="P31" s="277">
        <f>(IF(ISERROR(VLOOKUP(I31,'Calcification Rates'!$A$11:$N$98,11,0)),0,VLOOKUP(I31,'Calcification Rates'!$A$11:$N$98,11,0)))*K31+(IF(ISERROR(VLOOKUP(I31,'Calcification Rates'!$A$11:$N$98,14,0)),0,VLOOKUP(I31,'Calcification Rates'!$A$11:$N$98,14,0)))</f>
        <v>0</v>
      </c>
      <c r="Q31" s="276"/>
      <c r="R31" s="278"/>
      <c r="S31" s="271"/>
      <c r="T31" s="272" t="str">
        <f>IF(ISERROR(VLOOKUP(Q31,'Calcification Rates'!$A$10:$C$98,2,FALSE))," ",VLOOKUP(Q31,'Calcification Rates'!$A$10:$C$98,2,FALSE))</f>
        <v xml:space="preserve"> </v>
      </c>
      <c r="U31" s="272" t="str">
        <f>IF(ISERROR(VLOOKUP(Q31,'Calcification Rates'!$A$10:$C$98,3,FALSE))," ",VLOOKUP(Q31,'Calcification Rates'!$A$10:$C$98,3,FALSE))</f>
        <v xml:space="preserve"> </v>
      </c>
      <c r="V31" s="273">
        <f>(IF(ISERROR(VLOOKUP(Q31,'Calcification Rates'!$A$11:$N$98,9,0)),0,VLOOKUP(Q31,'Calcification Rates'!$A$11:$N$98,9,0)))*S31+(IF(ISERROR(VLOOKUP(Q31,'Calcification Rates'!$A$11:$N$98,12,0)),0,VLOOKUP(Q31,'Calcification Rates'!$A$11:$N$98,12,0)))</f>
        <v>0</v>
      </c>
      <c r="W31" s="273">
        <f>(IF(ISERROR(VLOOKUP(Q31,'Calcification Rates'!$A$11:$N$98,10,0)),0,VLOOKUP(Q31,'Calcification Rates'!$A$11:$N$98,10,0)))*S31+(IF(ISERROR(VLOOKUP(Q31,'Calcification Rates'!$A$11:$N$98,13,0)),0,VLOOKUP(Q31,'Calcification Rates'!$A$11:$N$98,13,0)))</f>
        <v>0</v>
      </c>
      <c r="X31" s="277">
        <f>(IF(ISERROR(VLOOKUP(Q31,'Calcification Rates'!$A$11:$N$98,11,0)),0,VLOOKUP(Q31,'Calcification Rates'!$A$11:$N$98,11,0)))*S31+(IF(ISERROR(VLOOKUP(Q31,'Calcification Rates'!$A$11:$N$98,14,0)),0,VLOOKUP(Q31,'Calcification Rates'!$A$11:$N$98,14,0)))</f>
        <v>0</v>
      </c>
      <c r="Y31" s="276"/>
      <c r="Z31" s="43"/>
      <c r="AA31" s="271"/>
      <c r="AB31" s="272" t="str">
        <f>IF(ISERROR(VLOOKUP(Y31,'Calcification Rates'!$A$10:$C$98,2,FALSE))," ",VLOOKUP(Y31,'Calcification Rates'!$A$10:$C$98,2,FALSE))</f>
        <v xml:space="preserve"> </v>
      </c>
      <c r="AC31" s="272" t="str">
        <f>IF(ISERROR(VLOOKUP(Y31,'Calcification Rates'!$A$10:$C$98,3,FALSE))," ",VLOOKUP(Y31,'Calcification Rates'!$A$10:$C$98,3,FALSE))</f>
        <v xml:space="preserve"> </v>
      </c>
      <c r="AD31" s="273">
        <f>(IF(ISERROR(VLOOKUP(Y31,'Calcification Rates'!$A$11:$N$98,9,0)),0,VLOOKUP(Y31,'Calcification Rates'!$A$11:$N$98,9,0)))*AA31+(IF(ISERROR(VLOOKUP(Y31,'Calcification Rates'!$A$11:$N$98,12,0)),0,VLOOKUP(Y31,'Calcification Rates'!$A$11:$N$98,12,0)))</f>
        <v>0</v>
      </c>
      <c r="AE31" s="273">
        <f>(IF(ISERROR(VLOOKUP(Y31,'Calcification Rates'!$A$11:$N$98,10,0)),0,VLOOKUP(Y31,'Calcification Rates'!$A$11:$N$98,10,0)))*AA31+(IF(ISERROR(VLOOKUP(Y31,'Calcification Rates'!$A$11:$N$98,13,0)),0,VLOOKUP(Y31,'Calcification Rates'!$A$11:$N$98,13,0)))</f>
        <v>0</v>
      </c>
      <c r="AF31" s="277">
        <f>(IF(ISERROR(VLOOKUP(Y31,'Calcification Rates'!$A$11:$N$98,11,0)),0,VLOOKUP(Y31,'Calcification Rates'!$A$11:$N$98,11,0)))*AA31+(IF(ISERROR(VLOOKUP(Y31,'Calcification Rates'!$A$11:$N$98,14,0)),0,VLOOKUP(Y31,'Calcification Rates'!$A$11:$N$98,14,0)))</f>
        <v>0</v>
      </c>
      <c r="AG31" s="276"/>
      <c r="AH31" s="43"/>
      <c r="AI31" s="271"/>
      <c r="AJ31" s="272" t="str">
        <f>IF(ISERROR(VLOOKUP(AG31,'Calcification Rates'!$A$10:$C$98,2,FALSE))," ",VLOOKUP(AG31,'Calcification Rates'!$A$10:$C$98,2,FALSE))</f>
        <v xml:space="preserve"> </v>
      </c>
      <c r="AK31" s="272" t="str">
        <f>IF(ISERROR(VLOOKUP(AG31,'Calcification Rates'!$A$10:$C$98,3,FALSE))," ",VLOOKUP(AG31,'Calcification Rates'!$A$10:$C$98,3,FALSE))</f>
        <v xml:space="preserve"> </v>
      </c>
      <c r="AL31" s="273">
        <f>(IF(ISERROR(VLOOKUP(AG31,'Calcification Rates'!$A$11:$N$98,9,0)),0,VLOOKUP(AG31,'Calcification Rates'!$A$11:$N$98,9,0)))*AI31+(IF(ISERROR(VLOOKUP(AG31,'Calcification Rates'!$A$11:$N$98,12,0)),0,VLOOKUP(AG31,'Calcification Rates'!$A$11:$N$98,12,0)))</f>
        <v>0</v>
      </c>
      <c r="AM31" s="273">
        <f>(IF(ISERROR(VLOOKUP(AG31,'Calcification Rates'!$A$11:$N$98,10,0)),0,VLOOKUP(AG31,'Calcification Rates'!$A$11:$N$98,10,0)))*AI31+(IF(ISERROR(VLOOKUP(AG31,'Calcification Rates'!$A$11:$N$98,13,0)),0,VLOOKUP(AG31,'Calcification Rates'!$A$11:$N$98,13,0)))</f>
        <v>0</v>
      </c>
      <c r="AN31" s="277">
        <f>(IF(ISERROR(VLOOKUP(AG31,'Calcification Rates'!$A$11:$N$98,11,0)),0,VLOOKUP(AG31,'Calcification Rates'!$A$11:$N$98,11,0)))*AI31+(IF(ISERROR(VLOOKUP(AG31,'Calcification Rates'!$A$11:$N$98,14,0)),0,VLOOKUP(AG31,'Calcification Rates'!$A$11:$N$98,14,0)))</f>
        <v>0</v>
      </c>
      <c r="AO31" s="276"/>
      <c r="AP31" s="270"/>
      <c r="AQ31" s="271"/>
      <c r="AR31" s="272" t="str">
        <f>IF(ISERROR(VLOOKUP(AO31,'Calcification Rates'!$A$10:$C$98,2,FALSE))," ",VLOOKUP(AO31,'Calcification Rates'!$A$10:$C$98,2,FALSE))</f>
        <v xml:space="preserve"> </v>
      </c>
      <c r="AS31" s="272" t="str">
        <f>IF(ISERROR(VLOOKUP(AO31,'Calcification Rates'!$A$10:$C$98,3,FALSE))," ",VLOOKUP(AO31,'Calcification Rates'!$A$10:$C$98,3,FALSE))</f>
        <v xml:space="preserve"> </v>
      </c>
      <c r="AT31" s="280">
        <f>(IF(ISERROR(VLOOKUP(AO31,'Calcification Rates'!$A$11:$N$98,9,0)),0,VLOOKUP(AO31,'Calcification Rates'!$A$11:$N$98,9,0)))*AQ31+(IF(ISERROR(VLOOKUP(AO31,'Calcification Rates'!$A$11:$N$98,12,0)),0,VLOOKUP(AO31,'Calcification Rates'!$A$11:$N$98,12,0)))</f>
        <v>0</v>
      </c>
      <c r="AU31" s="280">
        <f>(IF(ISERROR(VLOOKUP(AO31,'Calcification Rates'!$A$11:$N$98,10,0)),0,VLOOKUP(AO31,'Calcification Rates'!$A$11:$N$98,10,0)))*AQ31+(IF(ISERROR(VLOOKUP(AO31,'Calcification Rates'!$A$11:$N$98,13,0)),0,VLOOKUP(AO31,'Calcification Rates'!$A$11:$N$98,13,0)))</f>
        <v>0</v>
      </c>
      <c r="AV31" s="281">
        <f>(IF(ISERROR(VLOOKUP(AO31,'Calcification Rates'!$A$11:$N$98,11,0)),0,VLOOKUP(AO31,'Calcification Rates'!$A$11:$N$98,11,0)))*AQ31+(IF(ISERROR(VLOOKUP(AO31,'Calcification Rates'!$A$11:$N$98,14,0)),0,VLOOKUP(AO31,'Calcification Rates'!$A$11:$N$98,14,0)))</f>
        <v>0</v>
      </c>
      <c r="AW31" s="276"/>
      <c r="AX31" s="270"/>
      <c r="AY31" s="271"/>
      <c r="AZ31" s="272" t="str">
        <f>IF(ISERROR(VLOOKUP(AW31,'Calcification Rates'!$A$10:$C$98,2,FALSE))," ",VLOOKUP(AW31,'Calcification Rates'!$A$10:$C$98,2,FALSE))</f>
        <v xml:space="preserve"> </v>
      </c>
      <c r="BA31" s="272" t="str">
        <f>IF(ISERROR(VLOOKUP(AW31,'Calcification Rates'!$A$10:$C$98,3,FALSE))," ",VLOOKUP(AW31,'Calcification Rates'!$A$10:$C$98,3,FALSE))</f>
        <v xml:space="preserve"> </v>
      </c>
      <c r="BB31" s="280">
        <f>(IF(ISERROR(VLOOKUP(AW31,'Calcification Rates'!$A$11:$N$98,9,0)),0,VLOOKUP(AW31,'Calcification Rates'!$A$11:$N$98,9,0)))*AY31+(IF(ISERROR(VLOOKUP(AW31,'Calcification Rates'!$A$11:$N$98,12,0)),0,VLOOKUP(AW31,'Calcification Rates'!$A$11:$N$98,12,0)))</f>
        <v>0</v>
      </c>
      <c r="BC31" s="280">
        <f>(IF(ISERROR(VLOOKUP(AW31,'Calcification Rates'!$A$11:$N$98,10,0)),0,VLOOKUP(AW31,'Calcification Rates'!$A$11:$N$98,10,0)))*AY31+(IF(ISERROR(VLOOKUP(AW31,'Calcification Rates'!$A$11:$N$98,13,0)),0,VLOOKUP(AW31,'Calcification Rates'!$A$11:$N$98,13,0)))</f>
        <v>0</v>
      </c>
      <c r="BD31" s="281">
        <f>(IF(ISERROR(VLOOKUP(AW31,'Calcification Rates'!$A$11:$N$98,11,0)),0,VLOOKUP(AW31,'Calcification Rates'!$A$11:$N$98,11,0)))*AY31+(IF(ISERROR(VLOOKUP(AW31,'Calcification Rates'!$A$11:$N$98,14,0)),0,VLOOKUP(AW31,'Calcification Rates'!$A$11:$N$98,14,0)))</f>
        <v>0</v>
      </c>
      <c r="BE31" s="276"/>
      <c r="BF31" s="270"/>
      <c r="BG31" s="270"/>
      <c r="BH31" s="272" t="str">
        <f>IF(ISERROR(VLOOKUP(BE31,'Calcification Rates'!$A$10:$C$98,2,FALSE))," ",VLOOKUP(BE31,'Calcification Rates'!$A$10:$C$98,2,FALSE))</f>
        <v xml:space="preserve"> </v>
      </c>
      <c r="BI31" s="272" t="str">
        <f>IF(ISERROR(VLOOKUP(BE31,'Calcification Rates'!$A$10:$C$98,3,FALSE))," ",VLOOKUP(BE31,'Calcification Rates'!$A$10:$C$98,3,FALSE))</f>
        <v xml:space="preserve"> </v>
      </c>
      <c r="BJ31" s="280">
        <f>(IF(ISERROR(VLOOKUP(BE31,'Calcification Rates'!$A$11:$N$98,9,0)),0,VLOOKUP(BE31,'Calcification Rates'!$A$11:$N$98,9,0)))*BG31+(IF(ISERROR(VLOOKUP(BE31,'Calcification Rates'!$A$11:$N$98,12,0)),0,VLOOKUP(BE31,'Calcification Rates'!$A$11:$N$98,12,0)))</f>
        <v>0</v>
      </c>
      <c r="BK31" s="280">
        <f>(IF(ISERROR(VLOOKUP(BE31,'Calcification Rates'!$A$11:$N$98,10,0)),0,VLOOKUP(BE31,'Calcification Rates'!$A$11:$N$98,10,0)))*BG31+(IF(ISERROR(VLOOKUP(BE31,'Calcification Rates'!$A$11:$N$98,13,0)),0,VLOOKUP(BE31,'Calcification Rates'!$A$11:$N$98,13,0)))</f>
        <v>0</v>
      </c>
      <c r="BL31" s="281">
        <f>(IF(ISERROR(VLOOKUP(BE31,'Calcification Rates'!$A$11:$N$98,11,0)),0,VLOOKUP(BE31,'Calcification Rates'!$A$11:$N$98,11,0)))*BG31+(IF(ISERROR(VLOOKUP(BE31,'Calcification Rates'!$A$11:$N$98,14,0)),0,VLOOKUP(BE31,'Calcification Rates'!$A$11:$N$98,14,0)))</f>
        <v>0</v>
      </c>
    </row>
    <row r="32" spans="1:64" ht="20.100000000000001" customHeight="1" x14ac:dyDescent="0.3">
      <c r="A32" s="270"/>
      <c r="B32" s="43"/>
      <c r="C32" s="271"/>
      <c r="D32" s="272" t="str">
        <f>IF(ISERROR(VLOOKUP(A32,'Calcification Rates'!$A$10:$C$98,2,FALSE))," ",VLOOKUP(A32,'Calcification Rates'!$A$10:$C$98,2,FALSE))</f>
        <v xml:space="preserve"> </v>
      </c>
      <c r="E32" s="272" t="str">
        <f>IF(ISERROR(VLOOKUP(A32,'Calcification Rates'!$A$10:$C$98,3,FALSE))," ",VLOOKUP(A32,'Calcification Rates'!$A$10:$C$98,3,FALSE))</f>
        <v xml:space="preserve"> </v>
      </c>
      <c r="F32" s="273">
        <f>(IF(ISERROR(VLOOKUP(A32,'Calcification Rates'!$A$11:$N$98,9,0)),0,VLOOKUP(A32,'Calcification Rates'!$A$11:$N$98,9,0)))*C32+(IF(ISERROR(VLOOKUP(A32,'Calcification Rates'!$A$11:$N$98,12,0)),0,VLOOKUP(A32,'Calcification Rates'!$A$11:$N$98,12,0)))</f>
        <v>0</v>
      </c>
      <c r="G32" s="274">
        <f>(IF(ISERROR(VLOOKUP(A32,'Calcification Rates'!$A$11:$N$98,10,0)),0,VLOOKUP(A32,'Calcification Rates'!$A$11:$N$98,10,0)))*C32+(IF(ISERROR(VLOOKUP(A32,'Calcification Rates'!$A$11:$N$98,13,0)),0,VLOOKUP(A32,'Calcification Rates'!$A$11:$N$98,13,0)))</f>
        <v>0</v>
      </c>
      <c r="H32" s="275">
        <f>(IF(ISERROR(VLOOKUP(A32,'Calcification Rates'!$A$11:$N$98,11,0)),0,VLOOKUP(A32,'Calcification Rates'!$A$11:$N$98,11,0)))*C32+(IF(ISERROR(VLOOKUP(A32,'Calcification Rates'!$A$11:$N$98,14,0)),0,VLOOKUP(A32,'Calcification Rates'!$A$11:$N$98,14,0)))</f>
        <v>0</v>
      </c>
      <c r="I32" s="276"/>
      <c r="J32" s="270"/>
      <c r="K32" s="271"/>
      <c r="L32" s="272" t="str">
        <f>IF(ISERROR(VLOOKUP(I32,'Calcification Rates'!$A$10:$C$98,2,FALSE))," ",VLOOKUP(I32,'Calcification Rates'!$A$10:$C$98,2,FALSE))</f>
        <v xml:space="preserve"> </v>
      </c>
      <c r="M32" s="272" t="str">
        <f>IF(ISERROR(VLOOKUP(I32,'Calcification Rates'!$A$10:$C$98,3,FALSE))," ",VLOOKUP(I32,'Calcification Rates'!$A$10:$C$98,3,FALSE))</f>
        <v xml:space="preserve"> </v>
      </c>
      <c r="N32" s="273">
        <f>(IF(ISERROR(VLOOKUP(I32,'Calcification Rates'!$A$11:$N$98,9,0)),0,VLOOKUP(I32,'Calcification Rates'!$A$11:$N$98,9,0)))*K32+(IF(ISERROR(VLOOKUP(I32,'Calcification Rates'!$A$11:$N$98,12,0)),0,VLOOKUP(I32,'Calcification Rates'!$A$11:$N$98,12,0)))</f>
        <v>0</v>
      </c>
      <c r="O32" s="273">
        <f>(IF(ISERROR(VLOOKUP(I32,'Calcification Rates'!$A$11:$N$98,10,0)),0,VLOOKUP(I32,'Calcification Rates'!$A$11:$N$98,10,0)))*K32+(IF(ISERROR(VLOOKUP(I32,'Calcification Rates'!$A$11:$N$98,13,0)),0,VLOOKUP(I32,'Calcification Rates'!$A$11:$N$98,13,0)))</f>
        <v>0</v>
      </c>
      <c r="P32" s="277">
        <f>(IF(ISERROR(VLOOKUP(I32,'Calcification Rates'!$A$11:$N$98,11,0)),0,VLOOKUP(I32,'Calcification Rates'!$A$11:$N$98,11,0)))*K32+(IF(ISERROR(VLOOKUP(I32,'Calcification Rates'!$A$11:$N$98,14,0)),0,VLOOKUP(I32,'Calcification Rates'!$A$11:$N$98,14,0)))</f>
        <v>0</v>
      </c>
      <c r="Q32" s="276"/>
      <c r="R32" s="278"/>
      <c r="S32" s="271"/>
      <c r="T32" s="272" t="str">
        <f>IF(ISERROR(VLOOKUP(Q32,'Calcification Rates'!$A$10:$C$98,2,FALSE))," ",VLOOKUP(Q32,'Calcification Rates'!$A$10:$C$98,2,FALSE))</f>
        <v xml:space="preserve"> </v>
      </c>
      <c r="U32" s="272" t="str">
        <f>IF(ISERROR(VLOOKUP(Q32,'Calcification Rates'!$A$10:$C$98,3,FALSE))," ",VLOOKUP(Q32,'Calcification Rates'!$A$10:$C$98,3,FALSE))</f>
        <v xml:space="preserve"> </v>
      </c>
      <c r="V32" s="273">
        <f>(IF(ISERROR(VLOOKUP(Q32,'Calcification Rates'!$A$11:$N$98,9,0)),0,VLOOKUP(Q32,'Calcification Rates'!$A$11:$N$98,9,0)))*S32+(IF(ISERROR(VLOOKUP(Q32,'Calcification Rates'!$A$11:$N$98,12,0)),0,VLOOKUP(Q32,'Calcification Rates'!$A$11:$N$98,12,0)))</f>
        <v>0</v>
      </c>
      <c r="W32" s="273">
        <f>(IF(ISERROR(VLOOKUP(Q32,'Calcification Rates'!$A$11:$N$98,10,0)),0,VLOOKUP(Q32,'Calcification Rates'!$A$11:$N$98,10,0)))*S32+(IF(ISERROR(VLOOKUP(Q32,'Calcification Rates'!$A$11:$N$98,13,0)),0,VLOOKUP(Q32,'Calcification Rates'!$A$11:$N$98,13,0)))</f>
        <v>0</v>
      </c>
      <c r="X32" s="277">
        <f>(IF(ISERROR(VLOOKUP(Q32,'Calcification Rates'!$A$11:$N$98,11,0)),0,VLOOKUP(Q32,'Calcification Rates'!$A$11:$N$98,11,0)))*S32+(IF(ISERROR(VLOOKUP(Q32,'Calcification Rates'!$A$11:$N$98,14,0)),0,VLOOKUP(Q32,'Calcification Rates'!$A$11:$N$98,14,0)))</f>
        <v>0</v>
      </c>
      <c r="Y32" s="276"/>
      <c r="Z32" s="43"/>
      <c r="AA32" s="271"/>
      <c r="AB32" s="272" t="str">
        <f>IF(ISERROR(VLOOKUP(Y32,'Calcification Rates'!$A$10:$C$98,2,FALSE))," ",VLOOKUP(Y32,'Calcification Rates'!$A$10:$C$98,2,FALSE))</f>
        <v xml:space="preserve"> </v>
      </c>
      <c r="AC32" s="272" t="str">
        <f>IF(ISERROR(VLOOKUP(Y32,'Calcification Rates'!$A$10:$C$98,3,FALSE))," ",VLOOKUP(Y32,'Calcification Rates'!$A$10:$C$98,3,FALSE))</f>
        <v xml:space="preserve"> </v>
      </c>
      <c r="AD32" s="273">
        <f>(IF(ISERROR(VLOOKUP(Y32,'Calcification Rates'!$A$11:$N$98,9,0)),0,VLOOKUP(Y32,'Calcification Rates'!$A$11:$N$98,9,0)))*AA32+(IF(ISERROR(VLOOKUP(Y32,'Calcification Rates'!$A$11:$N$98,12,0)),0,VLOOKUP(Y32,'Calcification Rates'!$A$11:$N$98,12,0)))</f>
        <v>0</v>
      </c>
      <c r="AE32" s="273">
        <f>(IF(ISERROR(VLOOKUP(Y32,'Calcification Rates'!$A$11:$N$98,10,0)),0,VLOOKUP(Y32,'Calcification Rates'!$A$11:$N$98,10,0)))*AA32+(IF(ISERROR(VLOOKUP(Y32,'Calcification Rates'!$A$11:$N$98,13,0)),0,VLOOKUP(Y32,'Calcification Rates'!$A$11:$N$98,13,0)))</f>
        <v>0</v>
      </c>
      <c r="AF32" s="277">
        <f>(IF(ISERROR(VLOOKUP(Y32,'Calcification Rates'!$A$11:$N$98,11,0)),0,VLOOKUP(Y32,'Calcification Rates'!$A$11:$N$98,11,0)))*AA32+(IF(ISERROR(VLOOKUP(Y32,'Calcification Rates'!$A$11:$N$98,14,0)),0,VLOOKUP(Y32,'Calcification Rates'!$A$11:$N$98,14,0)))</f>
        <v>0</v>
      </c>
      <c r="AG32" s="276"/>
      <c r="AH32" s="43"/>
      <c r="AI32" s="271"/>
      <c r="AJ32" s="272" t="str">
        <f>IF(ISERROR(VLOOKUP(AG32,'Calcification Rates'!$A$10:$C$98,2,FALSE))," ",VLOOKUP(AG32,'Calcification Rates'!$A$10:$C$98,2,FALSE))</f>
        <v xml:space="preserve"> </v>
      </c>
      <c r="AK32" s="272" t="str">
        <f>IF(ISERROR(VLOOKUP(AG32,'Calcification Rates'!$A$10:$C$98,3,FALSE))," ",VLOOKUP(AG32,'Calcification Rates'!$A$10:$C$98,3,FALSE))</f>
        <v xml:space="preserve"> </v>
      </c>
      <c r="AL32" s="273">
        <f>(IF(ISERROR(VLOOKUP(AG32,'Calcification Rates'!$A$11:$N$98,9,0)),0,VLOOKUP(AG32,'Calcification Rates'!$A$11:$N$98,9,0)))*AI32+(IF(ISERROR(VLOOKUP(AG32,'Calcification Rates'!$A$11:$N$98,12,0)),0,VLOOKUP(AG32,'Calcification Rates'!$A$11:$N$98,12,0)))</f>
        <v>0</v>
      </c>
      <c r="AM32" s="273">
        <f>(IF(ISERROR(VLOOKUP(AG32,'Calcification Rates'!$A$11:$N$98,10,0)),0,VLOOKUP(AG32,'Calcification Rates'!$A$11:$N$98,10,0)))*AI32+(IF(ISERROR(VLOOKUP(AG32,'Calcification Rates'!$A$11:$N$98,13,0)),0,VLOOKUP(AG32,'Calcification Rates'!$A$11:$N$98,13,0)))</f>
        <v>0</v>
      </c>
      <c r="AN32" s="277">
        <f>(IF(ISERROR(VLOOKUP(AG32,'Calcification Rates'!$A$11:$N$98,11,0)),0,VLOOKUP(AG32,'Calcification Rates'!$A$11:$N$98,11,0)))*AI32+(IF(ISERROR(VLOOKUP(AG32,'Calcification Rates'!$A$11:$N$98,14,0)),0,VLOOKUP(AG32,'Calcification Rates'!$A$11:$N$98,14,0)))</f>
        <v>0</v>
      </c>
      <c r="AO32" s="276"/>
      <c r="AP32" s="270"/>
      <c r="AQ32" s="271"/>
      <c r="AR32" s="272" t="str">
        <f>IF(ISERROR(VLOOKUP(AO32,'Calcification Rates'!$A$10:$C$98,2,FALSE))," ",VLOOKUP(AO32,'Calcification Rates'!$A$10:$C$98,2,FALSE))</f>
        <v xml:space="preserve"> </v>
      </c>
      <c r="AS32" s="272" t="str">
        <f>IF(ISERROR(VLOOKUP(AO32,'Calcification Rates'!$A$10:$C$98,3,FALSE))," ",VLOOKUP(AO32,'Calcification Rates'!$A$10:$C$98,3,FALSE))</f>
        <v xml:space="preserve"> </v>
      </c>
      <c r="AT32" s="280">
        <f>(IF(ISERROR(VLOOKUP(AO32,'Calcification Rates'!$A$11:$N$98,9,0)),0,VLOOKUP(AO32,'Calcification Rates'!$A$11:$N$98,9,0)))*AQ32+(IF(ISERROR(VLOOKUP(AO32,'Calcification Rates'!$A$11:$N$98,12,0)),0,VLOOKUP(AO32,'Calcification Rates'!$A$11:$N$98,12,0)))</f>
        <v>0</v>
      </c>
      <c r="AU32" s="280">
        <f>(IF(ISERROR(VLOOKUP(AO32,'Calcification Rates'!$A$11:$N$98,10,0)),0,VLOOKUP(AO32,'Calcification Rates'!$A$11:$N$98,10,0)))*AQ32+(IF(ISERROR(VLOOKUP(AO32,'Calcification Rates'!$A$11:$N$98,13,0)),0,VLOOKUP(AO32,'Calcification Rates'!$A$11:$N$98,13,0)))</f>
        <v>0</v>
      </c>
      <c r="AV32" s="281">
        <f>(IF(ISERROR(VLOOKUP(AO32,'Calcification Rates'!$A$11:$N$98,11,0)),0,VLOOKUP(AO32,'Calcification Rates'!$A$11:$N$98,11,0)))*AQ32+(IF(ISERROR(VLOOKUP(AO32,'Calcification Rates'!$A$11:$N$98,14,0)),0,VLOOKUP(AO32,'Calcification Rates'!$A$11:$N$98,14,0)))</f>
        <v>0</v>
      </c>
      <c r="AW32" s="276"/>
      <c r="AX32" s="270"/>
      <c r="AY32" s="271"/>
      <c r="AZ32" s="272" t="str">
        <f>IF(ISERROR(VLOOKUP(AW32,'Calcification Rates'!$A$10:$C$98,2,FALSE))," ",VLOOKUP(AW32,'Calcification Rates'!$A$10:$C$98,2,FALSE))</f>
        <v xml:space="preserve"> </v>
      </c>
      <c r="BA32" s="272" t="str">
        <f>IF(ISERROR(VLOOKUP(AW32,'Calcification Rates'!$A$10:$C$98,3,FALSE))," ",VLOOKUP(AW32,'Calcification Rates'!$A$10:$C$98,3,FALSE))</f>
        <v xml:space="preserve"> </v>
      </c>
      <c r="BB32" s="280">
        <f>(IF(ISERROR(VLOOKUP(AW32,'Calcification Rates'!$A$11:$N$98,9,0)),0,VLOOKUP(AW32,'Calcification Rates'!$A$11:$N$98,9,0)))*AY32+(IF(ISERROR(VLOOKUP(AW32,'Calcification Rates'!$A$11:$N$98,12,0)),0,VLOOKUP(AW32,'Calcification Rates'!$A$11:$N$98,12,0)))</f>
        <v>0</v>
      </c>
      <c r="BC32" s="280">
        <f>(IF(ISERROR(VLOOKUP(AW32,'Calcification Rates'!$A$11:$N$98,10,0)),0,VLOOKUP(AW32,'Calcification Rates'!$A$11:$N$98,10,0)))*AY32+(IF(ISERROR(VLOOKUP(AW32,'Calcification Rates'!$A$11:$N$98,13,0)),0,VLOOKUP(AW32,'Calcification Rates'!$A$11:$N$98,13,0)))</f>
        <v>0</v>
      </c>
      <c r="BD32" s="281">
        <f>(IF(ISERROR(VLOOKUP(AW32,'Calcification Rates'!$A$11:$N$98,11,0)),0,VLOOKUP(AW32,'Calcification Rates'!$A$11:$N$98,11,0)))*AY32+(IF(ISERROR(VLOOKUP(AW32,'Calcification Rates'!$A$11:$N$98,14,0)),0,VLOOKUP(AW32,'Calcification Rates'!$A$11:$N$98,14,0)))</f>
        <v>0</v>
      </c>
      <c r="BE32" s="276"/>
      <c r="BF32" s="270"/>
      <c r="BG32" s="270"/>
      <c r="BH32" s="272" t="str">
        <f>IF(ISERROR(VLOOKUP(BE32,'Calcification Rates'!$A$10:$C$98,2,FALSE))," ",VLOOKUP(BE32,'Calcification Rates'!$A$10:$C$98,2,FALSE))</f>
        <v xml:space="preserve"> </v>
      </c>
      <c r="BI32" s="272" t="str">
        <f>IF(ISERROR(VLOOKUP(BE32,'Calcification Rates'!$A$10:$C$98,3,FALSE))," ",VLOOKUP(BE32,'Calcification Rates'!$A$10:$C$98,3,FALSE))</f>
        <v xml:space="preserve"> </v>
      </c>
      <c r="BJ32" s="280">
        <f>(IF(ISERROR(VLOOKUP(BE32,'Calcification Rates'!$A$11:$N$98,9,0)),0,VLOOKUP(BE32,'Calcification Rates'!$A$11:$N$98,9,0)))*BG32+(IF(ISERROR(VLOOKUP(BE32,'Calcification Rates'!$A$11:$N$98,12,0)),0,VLOOKUP(BE32,'Calcification Rates'!$A$11:$N$98,12,0)))</f>
        <v>0</v>
      </c>
      <c r="BK32" s="280">
        <f>(IF(ISERROR(VLOOKUP(BE32,'Calcification Rates'!$A$11:$N$98,10,0)),0,VLOOKUP(BE32,'Calcification Rates'!$A$11:$N$98,10,0)))*BG32+(IF(ISERROR(VLOOKUP(BE32,'Calcification Rates'!$A$11:$N$98,13,0)),0,VLOOKUP(BE32,'Calcification Rates'!$A$11:$N$98,13,0)))</f>
        <v>0</v>
      </c>
      <c r="BL32" s="281">
        <f>(IF(ISERROR(VLOOKUP(BE32,'Calcification Rates'!$A$11:$N$98,11,0)),0,VLOOKUP(BE32,'Calcification Rates'!$A$11:$N$98,11,0)))*BG32+(IF(ISERROR(VLOOKUP(BE32,'Calcification Rates'!$A$11:$N$98,14,0)),0,VLOOKUP(BE32,'Calcification Rates'!$A$11:$N$98,14,0)))</f>
        <v>0</v>
      </c>
    </row>
    <row r="33" spans="1:64" ht="20.100000000000001" customHeight="1" x14ac:dyDescent="0.3">
      <c r="A33" s="270"/>
      <c r="B33" s="43"/>
      <c r="C33" s="271"/>
      <c r="D33" s="272" t="str">
        <f>IF(ISERROR(VLOOKUP(A33,'Calcification Rates'!$A$10:$C$98,2,FALSE))," ",VLOOKUP(A33,'Calcification Rates'!$A$10:$C$98,2,FALSE))</f>
        <v xml:space="preserve"> </v>
      </c>
      <c r="E33" s="272" t="str">
        <f>IF(ISERROR(VLOOKUP(A33,'Calcification Rates'!$A$10:$C$98,3,FALSE))," ",VLOOKUP(A33,'Calcification Rates'!$A$10:$C$98,3,FALSE))</f>
        <v xml:space="preserve"> </v>
      </c>
      <c r="F33" s="273">
        <f>(IF(ISERROR(VLOOKUP(A33,'Calcification Rates'!$A$11:$N$98,9,0)),0,VLOOKUP(A33,'Calcification Rates'!$A$11:$N$98,9,0)))*C33+(IF(ISERROR(VLOOKUP(A33,'Calcification Rates'!$A$11:$N$98,12,0)),0,VLOOKUP(A33,'Calcification Rates'!$A$11:$N$98,12,0)))</f>
        <v>0</v>
      </c>
      <c r="G33" s="274">
        <f>(IF(ISERROR(VLOOKUP(A33,'Calcification Rates'!$A$11:$N$98,10,0)),0,VLOOKUP(A33,'Calcification Rates'!$A$11:$N$98,10,0)))*C33+(IF(ISERROR(VLOOKUP(A33,'Calcification Rates'!$A$11:$N$98,13,0)),0,VLOOKUP(A33,'Calcification Rates'!$A$11:$N$98,13,0)))</f>
        <v>0</v>
      </c>
      <c r="H33" s="275">
        <f>(IF(ISERROR(VLOOKUP(A33,'Calcification Rates'!$A$11:$N$98,11,0)),0,VLOOKUP(A33,'Calcification Rates'!$A$11:$N$98,11,0)))*C33+(IF(ISERROR(VLOOKUP(A33,'Calcification Rates'!$A$11:$N$98,14,0)),0,VLOOKUP(A33,'Calcification Rates'!$A$11:$N$98,14,0)))</f>
        <v>0</v>
      </c>
      <c r="I33" s="276"/>
      <c r="J33" s="270"/>
      <c r="K33" s="271"/>
      <c r="L33" s="272" t="str">
        <f>IF(ISERROR(VLOOKUP(I33,'Calcification Rates'!$A$10:$C$98,2,FALSE))," ",VLOOKUP(I33,'Calcification Rates'!$A$10:$C$98,2,FALSE))</f>
        <v xml:space="preserve"> </v>
      </c>
      <c r="M33" s="272" t="str">
        <f>IF(ISERROR(VLOOKUP(I33,'Calcification Rates'!$A$10:$C$98,3,FALSE))," ",VLOOKUP(I33,'Calcification Rates'!$A$10:$C$98,3,FALSE))</f>
        <v xml:space="preserve"> </v>
      </c>
      <c r="N33" s="273">
        <f>(IF(ISERROR(VLOOKUP(I33,'Calcification Rates'!$A$11:$N$98,9,0)),0,VLOOKUP(I33,'Calcification Rates'!$A$11:$N$98,9,0)))*K33+(IF(ISERROR(VLOOKUP(I33,'Calcification Rates'!$A$11:$N$98,12,0)),0,VLOOKUP(I33,'Calcification Rates'!$A$11:$N$98,12,0)))</f>
        <v>0</v>
      </c>
      <c r="O33" s="273">
        <f>(IF(ISERROR(VLOOKUP(I33,'Calcification Rates'!$A$11:$N$98,10,0)),0,VLOOKUP(I33,'Calcification Rates'!$A$11:$N$98,10,0)))*K33+(IF(ISERROR(VLOOKUP(I33,'Calcification Rates'!$A$11:$N$98,13,0)),0,VLOOKUP(I33,'Calcification Rates'!$A$11:$N$98,13,0)))</f>
        <v>0</v>
      </c>
      <c r="P33" s="277">
        <f>(IF(ISERROR(VLOOKUP(I33,'Calcification Rates'!$A$11:$N$98,11,0)),0,VLOOKUP(I33,'Calcification Rates'!$A$11:$N$98,11,0)))*K33+(IF(ISERROR(VLOOKUP(I33,'Calcification Rates'!$A$11:$N$98,14,0)),0,VLOOKUP(I33,'Calcification Rates'!$A$11:$N$98,14,0)))</f>
        <v>0</v>
      </c>
      <c r="Q33" s="276"/>
      <c r="R33" s="278"/>
      <c r="S33" s="271"/>
      <c r="T33" s="272" t="str">
        <f>IF(ISERROR(VLOOKUP(Q33,'Calcification Rates'!$A$10:$C$98,2,FALSE))," ",VLOOKUP(Q33,'Calcification Rates'!$A$10:$C$98,2,FALSE))</f>
        <v xml:space="preserve"> </v>
      </c>
      <c r="U33" s="272" t="str">
        <f>IF(ISERROR(VLOOKUP(Q33,'Calcification Rates'!$A$10:$C$98,3,FALSE))," ",VLOOKUP(Q33,'Calcification Rates'!$A$10:$C$98,3,FALSE))</f>
        <v xml:space="preserve"> </v>
      </c>
      <c r="V33" s="273">
        <f>(IF(ISERROR(VLOOKUP(Q33,'Calcification Rates'!$A$11:$N$98,9,0)),0,VLOOKUP(Q33,'Calcification Rates'!$A$11:$N$98,9,0)))*S33+(IF(ISERROR(VLOOKUP(Q33,'Calcification Rates'!$A$11:$N$98,12,0)),0,VLOOKUP(Q33,'Calcification Rates'!$A$11:$N$98,12,0)))</f>
        <v>0</v>
      </c>
      <c r="W33" s="273">
        <f>(IF(ISERROR(VLOOKUP(Q33,'Calcification Rates'!$A$11:$N$98,10,0)),0,VLOOKUP(Q33,'Calcification Rates'!$A$11:$N$98,10,0)))*S33+(IF(ISERROR(VLOOKUP(Q33,'Calcification Rates'!$A$11:$N$98,13,0)),0,VLOOKUP(Q33,'Calcification Rates'!$A$11:$N$98,13,0)))</f>
        <v>0</v>
      </c>
      <c r="X33" s="277">
        <f>(IF(ISERROR(VLOOKUP(Q33,'Calcification Rates'!$A$11:$N$98,11,0)),0,VLOOKUP(Q33,'Calcification Rates'!$A$11:$N$98,11,0)))*S33+(IF(ISERROR(VLOOKUP(Q33,'Calcification Rates'!$A$11:$N$98,14,0)),0,VLOOKUP(Q33,'Calcification Rates'!$A$11:$N$98,14,0)))</f>
        <v>0</v>
      </c>
      <c r="Y33" s="276"/>
      <c r="Z33" s="43"/>
      <c r="AA33" s="271"/>
      <c r="AB33" s="272" t="str">
        <f>IF(ISERROR(VLOOKUP(Y33,'Calcification Rates'!$A$10:$C$98,2,FALSE))," ",VLOOKUP(Y33,'Calcification Rates'!$A$10:$C$98,2,FALSE))</f>
        <v xml:space="preserve"> </v>
      </c>
      <c r="AC33" s="272" t="str">
        <f>IF(ISERROR(VLOOKUP(Y33,'Calcification Rates'!$A$10:$C$98,3,FALSE))," ",VLOOKUP(Y33,'Calcification Rates'!$A$10:$C$98,3,FALSE))</f>
        <v xml:space="preserve"> </v>
      </c>
      <c r="AD33" s="273">
        <f>(IF(ISERROR(VLOOKUP(Y33,'Calcification Rates'!$A$11:$N$98,9,0)),0,VLOOKUP(Y33,'Calcification Rates'!$A$11:$N$98,9,0)))*AA33+(IF(ISERROR(VLOOKUP(Y33,'Calcification Rates'!$A$11:$N$98,12,0)),0,VLOOKUP(Y33,'Calcification Rates'!$A$11:$N$98,12,0)))</f>
        <v>0</v>
      </c>
      <c r="AE33" s="273">
        <f>(IF(ISERROR(VLOOKUP(Y33,'Calcification Rates'!$A$11:$N$98,10,0)),0,VLOOKUP(Y33,'Calcification Rates'!$A$11:$N$98,10,0)))*AA33+(IF(ISERROR(VLOOKUP(Y33,'Calcification Rates'!$A$11:$N$98,13,0)),0,VLOOKUP(Y33,'Calcification Rates'!$A$11:$N$98,13,0)))</f>
        <v>0</v>
      </c>
      <c r="AF33" s="277">
        <f>(IF(ISERROR(VLOOKUP(Y33,'Calcification Rates'!$A$11:$N$98,11,0)),0,VLOOKUP(Y33,'Calcification Rates'!$A$11:$N$98,11,0)))*AA33+(IF(ISERROR(VLOOKUP(Y33,'Calcification Rates'!$A$11:$N$98,14,0)),0,VLOOKUP(Y33,'Calcification Rates'!$A$11:$N$98,14,0)))</f>
        <v>0</v>
      </c>
      <c r="AG33" s="276"/>
      <c r="AH33" s="43"/>
      <c r="AI33" s="271"/>
      <c r="AJ33" s="272" t="str">
        <f>IF(ISERROR(VLOOKUP(AG33,'Calcification Rates'!$A$10:$C$98,2,FALSE))," ",VLOOKUP(AG33,'Calcification Rates'!$A$10:$C$98,2,FALSE))</f>
        <v xml:space="preserve"> </v>
      </c>
      <c r="AK33" s="272" t="str">
        <f>IF(ISERROR(VLOOKUP(AG33,'Calcification Rates'!$A$10:$C$98,3,FALSE))," ",VLOOKUP(AG33,'Calcification Rates'!$A$10:$C$98,3,FALSE))</f>
        <v xml:space="preserve"> </v>
      </c>
      <c r="AL33" s="273">
        <f>(IF(ISERROR(VLOOKUP(AG33,'Calcification Rates'!$A$11:$N$98,9,0)),0,VLOOKUP(AG33,'Calcification Rates'!$A$11:$N$98,9,0)))*AI33+(IF(ISERROR(VLOOKUP(AG33,'Calcification Rates'!$A$11:$N$98,12,0)),0,VLOOKUP(AG33,'Calcification Rates'!$A$11:$N$98,12,0)))</f>
        <v>0</v>
      </c>
      <c r="AM33" s="273">
        <f>(IF(ISERROR(VLOOKUP(AG33,'Calcification Rates'!$A$11:$N$98,10,0)),0,VLOOKUP(AG33,'Calcification Rates'!$A$11:$N$98,10,0)))*AI33+(IF(ISERROR(VLOOKUP(AG33,'Calcification Rates'!$A$11:$N$98,13,0)),0,VLOOKUP(AG33,'Calcification Rates'!$A$11:$N$98,13,0)))</f>
        <v>0</v>
      </c>
      <c r="AN33" s="277">
        <f>(IF(ISERROR(VLOOKUP(AG33,'Calcification Rates'!$A$11:$N$98,11,0)),0,VLOOKUP(AG33,'Calcification Rates'!$A$11:$N$98,11,0)))*AI33+(IF(ISERROR(VLOOKUP(AG33,'Calcification Rates'!$A$11:$N$98,14,0)),0,VLOOKUP(AG33,'Calcification Rates'!$A$11:$N$98,14,0)))</f>
        <v>0</v>
      </c>
      <c r="AO33" s="276"/>
      <c r="AP33" s="270"/>
      <c r="AQ33" s="271"/>
      <c r="AR33" s="272" t="str">
        <f>IF(ISERROR(VLOOKUP(AO33,'Calcification Rates'!$A$10:$C$98,2,FALSE))," ",VLOOKUP(AO33,'Calcification Rates'!$A$10:$C$98,2,FALSE))</f>
        <v xml:space="preserve"> </v>
      </c>
      <c r="AS33" s="272" t="str">
        <f>IF(ISERROR(VLOOKUP(AO33,'Calcification Rates'!$A$10:$C$98,3,FALSE))," ",VLOOKUP(AO33,'Calcification Rates'!$A$10:$C$98,3,FALSE))</f>
        <v xml:space="preserve"> </v>
      </c>
      <c r="AT33" s="280">
        <f>(IF(ISERROR(VLOOKUP(AO33,'Calcification Rates'!$A$11:$N$98,9,0)),0,VLOOKUP(AO33,'Calcification Rates'!$A$11:$N$98,9,0)))*AQ33+(IF(ISERROR(VLOOKUP(AO33,'Calcification Rates'!$A$11:$N$98,12,0)),0,VLOOKUP(AO33,'Calcification Rates'!$A$11:$N$98,12,0)))</f>
        <v>0</v>
      </c>
      <c r="AU33" s="280">
        <f>(IF(ISERROR(VLOOKUP(AO33,'Calcification Rates'!$A$11:$N$98,10,0)),0,VLOOKUP(AO33,'Calcification Rates'!$A$11:$N$98,10,0)))*AQ33+(IF(ISERROR(VLOOKUP(AO33,'Calcification Rates'!$A$11:$N$98,13,0)),0,VLOOKUP(AO33,'Calcification Rates'!$A$11:$N$98,13,0)))</f>
        <v>0</v>
      </c>
      <c r="AV33" s="281">
        <f>(IF(ISERROR(VLOOKUP(AO33,'Calcification Rates'!$A$11:$N$98,11,0)),0,VLOOKUP(AO33,'Calcification Rates'!$A$11:$N$98,11,0)))*AQ33+(IF(ISERROR(VLOOKUP(AO33,'Calcification Rates'!$A$11:$N$98,14,0)),0,VLOOKUP(AO33,'Calcification Rates'!$A$11:$N$98,14,0)))</f>
        <v>0</v>
      </c>
      <c r="AW33" s="276"/>
      <c r="AX33" s="270"/>
      <c r="AY33" s="271"/>
      <c r="AZ33" s="272" t="str">
        <f>IF(ISERROR(VLOOKUP(AW33,'Calcification Rates'!$A$10:$C$98,2,FALSE))," ",VLOOKUP(AW33,'Calcification Rates'!$A$10:$C$98,2,FALSE))</f>
        <v xml:space="preserve"> </v>
      </c>
      <c r="BA33" s="272" t="str">
        <f>IF(ISERROR(VLOOKUP(AW33,'Calcification Rates'!$A$10:$C$98,3,FALSE))," ",VLOOKUP(AW33,'Calcification Rates'!$A$10:$C$98,3,FALSE))</f>
        <v xml:space="preserve"> </v>
      </c>
      <c r="BB33" s="280">
        <f>(IF(ISERROR(VLOOKUP(AW33,'Calcification Rates'!$A$11:$N$98,9,0)),0,VLOOKUP(AW33,'Calcification Rates'!$A$11:$N$98,9,0)))*AY33+(IF(ISERROR(VLOOKUP(AW33,'Calcification Rates'!$A$11:$N$98,12,0)),0,VLOOKUP(AW33,'Calcification Rates'!$A$11:$N$98,12,0)))</f>
        <v>0</v>
      </c>
      <c r="BC33" s="280">
        <f>(IF(ISERROR(VLOOKUP(AW33,'Calcification Rates'!$A$11:$N$98,10,0)),0,VLOOKUP(AW33,'Calcification Rates'!$A$11:$N$98,10,0)))*AY33+(IF(ISERROR(VLOOKUP(AW33,'Calcification Rates'!$A$11:$N$98,13,0)),0,VLOOKUP(AW33,'Calcification Rates'!$A$11:$N$98,13,0)))</f>
        <v>0</v>
      </c>
      <c r="BD33" s="281">
        <f>(IF(ISERROR(VLOOKUP(AW33,'Calcification Rates'!$A$11:$N$98,11,0)),0,VLOOKUP(AW33,'Calcification Rates'!$A$11:$N$98,11,0)))*AY33+(IF(ISERROR(VLOOKUP(AW33,'Calcification Rates'!$A$11:$N$98,14,0)),0,VLOOKUP(AW33,'Calcification Rates'!$A$11:$N$98,14,0)))</f>
        <v>0</v>
      </c>
      <c r="BE33" s="276"/>
      <c r="BF33" s="270"/>
      <c r="BG33" s="270"/>
      <c r="BH33" s="272" t="str">
        <f>IF(ISERROR(VLOOKUP(BE33,'Calcification Rates'!$A$10:$C$98,2,FALSE))," ",VLOOKUP(BE33,'Calcification Rates'!$A$10:$C$98,2,FALSE))</f>
        <v xml:space="preserve"> </v>
      </c>
      <c r="BI33" s="272" t="str">
        <f>IF(ISERROR(VLOOKUP(BE33,'Calcification Rates'!$A$10:$C$98,3,FALSE))," ",VLOOKUP(BE33,'Calcification Rates'!$A$10:$C$98,3,FALSE))</f>
        <v xml:space="preserve"> </v>
      </c>
      <c r="BJ33" s="280">
        <f>(IF(ISERROR(VLOOKUP(BE33,'Calcification Rates'!$A$11:$N$98,9,0)),0,VLOOKUP(BE33,'Calcification Rates'!$A$11:$N$98,9,0)))*BG33+(IF(ISERROR(VLOOKUP(BE33,'Calcification Rates'!$A$11:$N$98,12,0)),0,VLOOKUP(BE33,'Calcification Rates'!$A$11:$N$98,12,0)))</f>
        <v>0</v>
      </c>
      <c r="BK33" s="280">
        <f>(IF(ISERROR(VLOOKUP(BE33,'Calcification Rates'!$A$11:$N$98,10,0)),0,VLOOKUP(BE33,'Calcification Rates'!$A$11:$N$98,10,0)))*BG33+(IF(ISERROR(VLOOKUP(BE33,'Calcification Rates'!$A$11:$N$98,13,0)),0,VLOOKUP(BE33,'Calcification Rates'!$A$11:$N$98,13,0)))</f>
        <v>0</v>
      </c>
      <c r="BL33" s="281">
        <f>(IF(ISERROR(VLOOKUP(BE33,'Calcification Rates'!$A$11:$N$98,11,0)),0,VLOOKUP(BE33,'Calcification Rates'!$A$11:$N$98,11,0)))*BG33+(IF(ISERROR(VLOOKUP(BE33,'Calcification Rates'!$A$11:$N$98,14,0)),0,VLOOKUP(BE33,'Calcification Rates'!$A$11:$N$98,14,0)))</f>
        <v>0</v>
      </c>
    </row>
    <row r="34" spans="1:64" ht="20.100000000000001" customHeight="1" x14ac:dyDescent="0.3">
      <c r="A34" s="270"/>
      <c r="B34" s="43"/>
      <c r="C34" s="271"/>
      <c r="D34" s="272" t="str">
        <f>IF(ISERROR(VLOOKUP(A34,'Calcification Rates'!$A$10:$C$98,2,FALSE))," ",VLOOKUP(A34,'Calcification Rates'!$A$10:$C$98,2,FALSE))</f>
        <v xml:space="preserve"> </v>
      </c>
      <c r="E34" s="272" t="str">
        <f>IF(ISERROR(VLOOKUP(A34,'Calcification Rates'!$A$10:$C$98,3,FALSE))," ",VLOOKUP(A34,'Calcification Rates'!$A$10:$C$98,3,FALSE))</f>
        <v xml:space="preserve"> </v>
      </c>
      <c r="F34" s="273">
        <f>(IF(ISERROR(VLOOKUP(A34,'Calcification Rates'!$A$11:$N$98,9,0)),0,VLOOKUP(A34,'Calcification Rates'!$A$11:$N$98,9,0)))*C34+(IF(ISERROR(VLOOKUP(A34,'Calcification Rates'!$A$11:$N$98,12,0)),0,VLOOKUP(A34,'Calcification Rates'!$A$11:$N$98,12,0)))</f>
        <v>0</v>
      </c>
      <c r="G34" s="274">
        <f>(IF(ISERROR(VLOOKUP(A34,'Calcification Rates'!$A$11:$N$98,10,0)),0,VLOOKUP(A34,'Calcification Rates'!$A$11:$N$98,10,0)))*C34+(IF(ISERROR(VLOOKUP(A34,'Calcification Rates'!$A$11:$N$98,13,0)),0,VLOOKUP(A34,'Calcification Rates'!$A$11:$N$98,13,0)))</f>
        <v>0</v>
      </c>
      <c r="H34" s="275">
        <f>(IF(ISERROR(VLOOKUP(A34,'Calcification Rates'!$A$11:$N$98,11,0)),0,VLOOKUP(A34,'Calcification Rates'!$A$11:$N$98,11,0)))*C34+(IF(ISERROR(VLOOKUP(A34,'Calcification Rates'!$A$11:$N$98,14,0)),0,VLOOKUP(A34,'Calcification Rates'!$A$11:$N$98,14,0)))</f>
        <v>0</v>
      </c>
      <c r="I34" s="276"/>
      <c r="J34" s="270"/>
      <c r="K34" s="271"/>
      <c r="L34" s="272" t="str">
        <f>IF(ISERROR(VLOOKUP(I34,'Calcification Rates'!$A$10:$C$98,2,FALSE))," ",VLOOKUP(I34,'Calcification Rates'!$A$10:$C$98,2,FALSE))</f>
        <v xml:space="preserve"> </v>
      </c>
      <c r="M34" s="272" t="str">
        <f>IF(ISERROR(VLOOKUP(I34,'Calcification Rates'!$A$10:$C$98,3,FALSE))," ",VLOOKUP(I34,'Calcification Rates'!$A$10:$C$98,3,FALSE))</f>
        <v xml:space="preserve"> </v>
      </c>
      <c r="N34" s="273">
        <f>(IF(ISERROR(VLOOKUP(I34,'Calcification Rates'!$A$11:$N$98,9,0)),0,VLOOKUP(I34,'Calcification Rates'!$A$11:$N$98,9,0)))*K34+(IF(ISERROR(VLOOKUP(I34,'Calcification Rates'!$A$11:$N$98,12,0)),0,VLOOKUP(I34,'Calcification Rates'!$A$11:$N$98,12,0)))</f>
        <v>0</v>
      </c>
      <c r="O34" s="273">
        <f>(IF(ISERROR(VLOOKUP(I34,'Calcification Rates'!$A$11:$N$98,10,0)),0,VLOOKUP(I34,'Calcification Rates'!$A$11:$N$98,10,0)))*K34+(IF(ISERROR(VLOOKUP(I34,'Calcification Rates'!$A$11:$N$98,13,0)),0,VLOOKUP(I34,'Calcification Rates'!$A$11:$N$98,13,0)))</f>
        <v>0</v>
      </c>
      <c r="P34" s="277">
        <f>(IF(ISERROR(VLOOKUP(I34,'Calcification Rates'!$A$11:$N$98,11,0)),0,VLOOKUP(I34,'Calcification Rates'!$A$11:$N$98,11,0)))*K34+(IF(ISERROR(VLOOKUP(I34,'Calcification Rates'!$A$11:$N$98,14,0)),0,VLOOKUP(I34,'Calcification Rates'!$A$11:$N$98,14,0)))</f>
        <v>0</v>
      </c>
      <c r="Q34" s="276"/>
      <c r="R34" s="278"/>
      <c r="S34" s="271"/>
      <c r="T34" s="272" t="str">
        <f>IF(ISERROR(VLOOKUP(Q34,'Calcification Rates'!$A$10:$C$98,2,FALSE))," ",VLOOKUP(Q34,'Calcification Rates'!$A$10:$C$98,2,FALSE))</f>
        <v xml:space="preserve"> </v>
      </c>
      <c r="U34" s="272" t="str">
        <f>IF(ISERROR(VLOOKUP(Q34,'Calcification Rates'!$A$10:$C$98,3,FALSE))," ",VLOOKUP(Q34,'Calcification Rates'!$A$10:$C$98,3,FALSE))</f>
        <v xml:space="preserve"> </v>
      </c>
      <c r="V34" s="273">
        <f>(IF(ISERROR(VLOOKUP(Q34,'Calcification Rates'!$A$11:$N$98,9,0)),0,VLOOKUP(Q34,'Calcification Rates'!$A$11:$N$98,9,0)))*S34+(IF(ISERROR(VLOOKUP(Q34,'Calcification Rates'!$A$11:$N$98,12,0)),0,VLOOKUP(Q34,'Calcification Rates'!$A$11:$N$98,12,0)))</f>
        <v>0</v>
      </c>
      <c r="W34" s="273">
        <f>(IF(ISERROR(VLOOKUP(Q34,'Calcification Rates'!$A$11:$N$98,10,0)),0,VLOOKUP(Q34,'Calcification Rates'!$A$11:$N$98,10,0)))*S34+(IF(ISERROR(VLOOKUP(Q34,'Calcification Rates'!$A$11:$N$98,13,0)),0,VLOOKUP(Q34,'Calcification Rates'!$A$11:$N$98,13,0)))</f>
        <v>0</v>
      </c>
      <c r="X34" s="277">
        <f>(IF(ISERROR(VLOOKUP(Q34,'Calcification Rates'!$A$11:$N$98,11,0)),0,VLOOKUP(Q34,'Calcification Rates'!$A$11:$N$98,11,0)))*S34+(IF(ISERROR(VLOOKUP(Q34,'Calcification Rates'!$A$11:$N$98,14,0)),0,VLOOKUP(Q34,'Calcification Rates'!$A$11:$N$98,14,0)))</f>
        <v>0</v>
      </c>
      <c r="Y34" s="276"/>
      <c r="Z34" s="43"/>
      <c r="AA34" s="271"/>
      <c r="AB34" s="272" t="str">
        <f>IF(ISERROR(VLOOKUP(Y34,'Calcification Rates'!$A$10:$C$98,2,FALSE))," ",VLOOKUP(Y34,'Calcification Rates'!$A$10:$C$98,2,FALSE))</f>
        <v xml:space="preserve"> </v>
      </c>
      <c r="AC34" s="272" t="str">
        <f>IF(ISERROR(VLOOKUP(Y34,'Calcification Rates'!$A$10:$C$98,3,FALSE))," ",VLOOKUP(Y34,'Calcification Rates'!$A$10:$C$98,3,FALSE))</f>
        <v xml:space="preserve"> </v>
      </c>
      <c r="AD34" s="273">
        <f>(IF(ISERROR(VLOOKUP(Y34,'Calcification Rates'!$A$11:$N$98,9,0)),0,VLOOKUP(Y34,'Calcification Rates'!$A$11:$N$98,9,0)))*AA34+(IF(ISERROR(VLOOKUP(Y34,'Calcification Rates'!$A$11:$N$98,12,0)),0,VLOOKUP(Y34,'Calcification Rates'!$A$11:$N$98,12,0)))</f>
        <v>0</v>
      </c>
      <c r="AE34" s="273">
        <f>(IF(ISERROR(VLOOKUP(Y34,'Calcification Rates'!$A$11:$N$98,10,0)),0,VLOOKUP(Y34,'Calcification Rates'!$A$11:$N$98,10,0)))*AA34+(IF(ISERROR(VLOOKUP(Y34,'Calcification Rates'!$A$11:$N$98,13,0)),0,VLOOKUP(Y34,'Calcification Rates'!$A$11:$N$98,13,0)))</f>
        <v>0</v>
      </c>
      <c r="AF34" s="277">
        <f>(IF(ISERROR(VLOOKUP(Y34,'Calcification Rates'!$A$11:$N$98,11,0)),0,VLOOKUP(Y34,'Calcification Rates'!$A$11:$N$98,11,0)))*AA34+(IF(ISERROR(VLOOKUP(Y34,'Calcification Rates'!$A$11:$N$98,14,0)),0,VLOOKUP(Y34,'Calcification Rates'!$A$11:$N$98,14,0)))</f>
        <v>0</v>
      </c>
      <c r="AG34" s="276"/>
      <c r="AH34" s="43"/>
      <c r="AI34" s="271"/>
      <c r="AJ34" s="272" t="str">
        <f>IF(ISERROR(VLOOKUP(AG34,'Calcification Rates'!$A$10:$C$98,2,FALSE))," ",VLOOKUP(AG34,'Calcification Rates'!$A$10:$C$98,2,FALSE))</f>
        <v xml:space="preserve"> </v>
      </c>
      <c r="AK34" s="272" t="str">
        <f>IF(ISERROR(VLOOKUP(AG34,'Calcification Rates'!$A$10:$C$98,3,FALSE))," ",VLOOKUP(AG34,'Calcification Rates'!$A$10:$C$98,3,FALSE))</f>
        <v xml:space="preserve"> </v>
      </c>
      <c r="AL34" s="273">
        <f>(IF(ISERROR(VLOOKUP(AG34,'Calcification Rates'!$A$11:$N$98,9,0)),0,VLOOKUP(AG34,'Calcification Rates'!$A$11:$N$98,9,0)))*AI34+(IF(ISERROR(VLOOKUP(AG34,'Calcification Rates'!$A$11:$N$98,12,0)),0,VLOOKUP(AG34,'Calcification Rates'!$A$11:$N$98,12,0)))</f>
        <v>0</v>
      </c>
      <c r="AM34" s="273">
        <f>(IF(ISERROR(VLOOKUP(AG34,'Calcification Rates'!$A$11:$N$98,10,0)),0,VLOOKUP(AG34,'Calcification Rates'!$A$11:$N$98,10,0)))*AI34+(IF(ISERROR(VLOOKUP(AG34,'Calcification Rates'!$A$11:$N$98,13,0)),0,VLOOKUP(AG34,'Calcification Rates'!$A$11:$N$98,13,0)))</f>
        <v>0</v>
      </c>
      <c r="AN34" s="277">
        <f>(IF(ISERROR(VLOOKUP(AG34,'Calcification Rates'!$A$11:$N$98,11,0)),0,VLOOKUP(AG34,'Calcification Rates'!$A$11:$N$98,11,0)))*AI34+(IF(ISERROR(VLOOKUP(AG34,'Calcification Rates'!$A$11:$N$98,14,0)),0,VLOOKUP(AG34,'Calcification Rates'!$A$11:$N$98,14,0)))</f>
        <v>0</v>
      </c>
      <c r="AO34" s="276"/>
      <c r="AP34" s="270"/>
      <c r="AQ34" s="271"/>
      <c r="AR34" s="272" t="str">
        <f>IF(ISERROR(VLOOKUP(AO34,'Calcification Rates'!$A$10:$C$98,2,FALSE))," ",VLOOKUP(AO34,'Calcification Rates'!$A$10:$C$98,2,FALSE))</f>
        <v xml:space="preserve"> </v>
      </c>
      <c r="AS34" s="272" t="str">
        <f>IF(ISERROR(VLOOKUP(AO34,'Calcification Rates'!$A$10:$C$98,3,FALSE))," ",VLOOKUP(AO34,'Calcification Rates'!$A$10:$C$98,3,FALSE))</f>
        <v xml:space="preserve"> </v>
      </c>
      <c r="AT34" s="280">
        <f>(IF(ISERROR(VLOOKUP(AO34,'Calcification Rates'!$A$11:$N$98,9,0)),0,VLOOKUP(AO34,'Calcification Rates'!$A$11:$N$98,9,0)))*AQ34+(IF(ISERROR(VLOOKUP(AO34,'Calcification Rates'!$A$11:$N$98,12,0)),0,VLOOKUP(AO34,'Calcification Rates'!$A$11:$N$98,12,0)))</f>
        <v>0</v>
      </c>
      <c r="AU34" s="280">
        <f>(IF(ISERROR(VLOOKUP(AO34,'Calcification Rates'!$A$11:$N$98,10,0)),0,VLOOKUP(AO34,'Calcification Rates'!$A$11:$N$98,10,0)))*AQ34+(IF(ISERROR(VLOOKUP(AO34,'Calcification Rates'!$A$11:$N$98,13,0)),0,VLOOKUP(AO34,'Calcification Rates'!$A$11:$N$98,13,0)))</f>
        <v>0</v>
      </c>
      <c r="AV34" s="281">
        <f>(IF(ISERROR(VLOOKUP(AO34,'Calcification Rates'!$A$11:$N$98,11,0)),0,VLOOKUP(AO34,'Calcification Rates'!$A$11:$N$98,11,0)))*AQ34+(IF(ISERROR(VLOOKUP(AO34,'Calcification Rates'!$A$11:$N$98,14,0)),0,VLOOKUP(AO34,'Calcification Rates'!$A$11:$N$98,14,0)))</f>
        <v>0</v>
      </c>
      <c r="AW34" s="276"/>
      <c r="AX34" s="270"/>
      <c r="AY34" s="271"/>
      <c r="AZ34" s="272" t="str">
        <f>IF(ISERROR(VLOOKUP(AW34,'Calcification Rates'!$A$10:$C$98,2,FALSE))," ",VLOOKUP(AW34,'Calcification Rates'!$A$10:$C$98,2,FALSE))</f>
        <v xml:space="preserve"> </v>
      </c>
      <c r="BA34" s="272" t="str">
        <f>IF(ISERROR(VLOOKUP(AW34,'Calcification Rates'!$A$10:$C$98,3,FALSE))," ",VLOOKUP(AW34,'Calcification Rates'!$A$10:$C$98,3,FALSE))</f>
        <v xml:space="preserve"> </v>
      </c>
      <c r="BB34" s="280">
        <f>(IF(ISERROR(VLOOKUP(AW34,'Calcification Rates'!$A$11:$N$98,9,0)),0,VLOOKUP(AW34,'Calcification Rates'!$A$11:$N$98,9,0)))*AY34+(IF(ISERROR(VLOOKUP(AW34,'Calcification Rates'!$A$11:$N$98,12,0)),0,VLOOKUP(AW34,'Calcification Rates'!$A$11:$N$98,12,0)))</f>
        <v>0</v>
      </c>
      <c r="BC34" s="280">
        <f>(IF(ISERROR(VLOOKUP(AW34,'Calcification Rates'!$A$11:$N$98,10,0)),0,VLOOKUP(AW34,'Calcification Rates'!$A$11:$N$98,10,0)))*AY34+(IF(ISERROR(VLOOKUP(AW34,'Calcification Rates'!$A$11:$N$98,13,0)),0,VLOOKUP(AW34,'Calcification Rates'!$A$11:$N$98,13,0)))</f>
        <v>0</v>
      </c>
      <c r="BD34" s="281">
        <f>(IF(ISERROR(VLOOKUP(AW34,'Calcification Rates'!$A$11:$N$98,11,0)),0,VLOOKUP(AW34,'Calcification Rates'!$A$11:$N$98,11,0)))*AY34+(IF(ISERROR(VLOOKUP(AW34,'Calcification Rates'!$A$11:$N$98,14,0)),0,VLOOKUP(AW34,'Calcification Rates'!$A$11:$N$98,14,0)))</f>
        <v>0</v>
      </c>
      <c r="BE34" s="276"/>
      <c r="BF34" s="270"/>
      <c r="BG34" s="270"/>
      <c r="BH34" s="272" t="str">
        <f>IF(ISERROR(VLOOKUP(BE34,'Calcification Rates'!$A$10:$C$98,2,FALSE))," ",VLOOKUP(BE34,'Calcification Rates'!$A$10:$C$98,2,FALSE))</f>
        <v xml:space="preserve"> </v>
      </c>
      <c r="BI34" s="272" t="str">
        <f>IF(ISERROR(VLOOKUP(BE34,'Calcification Rates'!$A$10:$C$98,3,FALSE))," ",VLOOKUP(BE34,'Calcification Rates'!$A$10:$C$98,3,FALSE))</f>
        <v xml:space="preserve"> </v>
      </c>
      <c r="BJ34" s="280">
        <f>(IF(ISERROR(VLOOKUP(BE34,'Calcification Rates'!$A$11:$N$98,9,0)),0,VLOOKUP(BE34,'Calcification Rates'!$A$11:$N$98,9,0)))*BG34+(IF(ISERROR(VLOOKUP(BE34,'Calcification Rates'!$A$11:$N$98,12,0)),0,VLOOKUP(BE34,'Calcification Rates'!$A$11:$N$98,12,0)))</f>
        <v>0</v>
      </c>
      <c r="BK34" s="280">
        <f>(IF(ISERROR(VLOOKUP(BE34,'Calcification Rates'!$A$11:$N$98,10,0)),0,VLOOKUP(BE34,'Calcification Rates'!$A$11:$N$98,10,0)))*BG34+(IF(ISERROR(VLOOKUP(BE34,'Calcification Rates'!$A$11:$N$98,13,0)),0,VLOOKUP(BE34,'Calcification Rates'!$A$11:$N$98,13,0)))</f>
        <v>0</v>
      </c>
      <c r="BL34" s="281">
        <f>(IF(ISERROR(VLOOKUP(BE34,'Calcification Rates'!$A$11:$N$98,11,0)),0,VLOOKUP(BE34,'Calcification Rates'!$A$11:$N$98,11,0)))*BG34+(IF(ISERROR(VLOOKUP(BE34,'Calcification Rates'!$A$11:$N$98,14,0)),0,VLOOKUP(BE34,'Calcification Rates'!$A$11:$N$98,14,0)))</f>
        <v>0</v>
      </c>
    </row>
    <row r="35" spans="1:64" ht="20.100000000000001" customHeight="1" x14ac:dyDescent="0.3">
      <c r="A35" s="270"/>
      <c r="B35" s="43"/>
      <c r="C35" s="271"/>
      <c r="D35" s="272" t="str">
        <f>IF(ISERROR(VLOOKUP(A35,'Calcification Rates'!$A$10:$C$98,2,FALSE))," ",VLOOKUP(A35,'Calcification Rates'!$A$10:$C$98,2,FALSE))</f>
        <v xml:space="preserve"> </v>
      </c>
      <c r="E35" s="272" t="str">
        <f>IF(ISERROR(VLOOKUP(A35,'Calcification Rates'!$A$10:$C$98,3,FALSE))," ",VLOOKUP(A35,'Calcification Rates'!$A$10:$C$98,3,FALSE))</f>
        <v xml:space="preserve"> </v>
      </c>
      <c r="F35" s="273">
        <f>(IF(ISERROR(VLOOKUP(A35,'Calcification Rates'!$A$11:$N$98,9,0)),0,VLOOKUP(A35,'Calcification Rates'!$A$11:$N$98,9,0)))*C35+(IF(ISERROR(VLOOKUP(A35,'Calcification Rates'!$A$11:$N$98,12,0)),0,VLOOKUP(A35,'Calcification Rates'!$A$11:$N$98,12,0)))</f>
        <v>0</v>
      </c>
      <c r="G35" s="274">
        <f>(IF(ISERROR(VLOOKUP(A35,'Calcification Rates'!$A$11:$N$98,10,0)),0,VLOOKUP(A35,'Calcification Rates'!$A$11:$N$98,10,0)))*C35+(IF(ISERROR(VLOOKUP(A35,'Calcification Rates'!$A$11:$N$98,13,0)),0,VLOOKUP(A35,'Calcification Rates'!$A$11:$N$98,13,0)))</f>
        <v>0</v>
      </c>
      <c r="H35" s="275">
        <f>(IF(ISERROR(VLOOKUP(A35,'Calcification Rates'!$A$11:$N$98,11,0)),0,VLOOKUP(A35,'Calcification Rates'!$A$11:$N$98,11,0)))*C35+(IF(ISERROR(VLOOKUP(A35,'Calcification Rates'!$A$11:$N$98,14,0)),0,VLOOKUP(A35,'Calcification Rates'!$A$11:$N$98,14,0)))</f>
        <v>0</v>
      </c>
      <c r="I35" s="276"/>
      <c r="J35" s="270"/>
      <c r="K35" s="271"/>
      <c r="L35" s="272" t="str">
        <f>IF(ISERROR(VLOOKUP(I35,'Calcification Rates'!$A$10:$C$98,2,FALSE))," ",VLOOKUP(I35,'Calcification Rates'!$A$10:$C$98,2,FALSE))</f>
        <v xml:space="preserve"> </v>
      </c>
      <c r="M35" s="272" t="str">
        <f>IF(ISERROR(VLOOKUP(I35,'Calcification Rates'!$A$10:$C$98,3,FALSE))," ",VLOOKUP(I35,'Calcification Rates'!$A$10:$C$98,3,FALSE))</f>
        <v xml:space="preserve"> </v>
      </c>
      <c r="N35" s="273">
        <f>(IF(ISERROR(VLOOKUP(I35,'Calcification Rates'!$A$11:$N$98,9,0)),0,VLOOKUP(I35,'Calcification Rates'!$A$11:$N$98,9,0)))*K35+(IF(ISERROR(VLOOKUP(I35,'Calcification Rates'!$A$11:$N$98,12,0)),0,VLOOKUP(I35,'Calcification Rates'!$A$11:$N$98,12,0)))</f>
        <v>0</v>
      </c>
      <c r="O35" s="273">
        <f>(IF(ISERROR(VLOOKUP(I35,'Calcification Rates'!$A$11:$N$98,10,0)),0,VLOOKUP(I35,'Calcification Rates'!$A$11:$N$98,10,0)))*K35+(IF(ISERROR(VLOOKUP(I35,'Calcification Rates'!$A$11:$N$98,13,0)),0,VLOOKUP(I35,'Calcification Rates'!$A$11:$N$98,13,0)))</f>
        <v>0</v>
      </c>
      <c r="P35" s="277">
        <f>(IF(ISERROR(VLOOKUP(I35,'Calcification Rates'!$A$11:$N$98,11,0)),0,VLOOKUP(I35,'Calcification Rates'!$A$11:$N$98,11,0)))*K35+(IF(ISERROR(VLOOKUP(I35,'Calcification Rates'!$A$11:$N$98,14,0)),0,VLOOKUP(I35,'Calcification Rates'!$A$11:$N$98,14,0)))</f>
        <v>0</v>
      </c>
      <c r="Q35" s="276"/>
      <c r="R35" s="278"/>
      <c r="S35" s="271"/>
      <c r="T35" s="272" t="str">
        <f>IF(ISERROR(VLOOKUP(Q35,'Calcification Rates'!$A$10:$C$98,2,FALSE))," ",VLOOKUP(Q35,'Calcification Rates'!$A$10:$C$98,2,FALSE))</f>
        <v xml:space="preserve"> </v>
      </c>
      <c r="U35" s="272" t="str">
        <f>IF(ISERROR(VLOOKUP(Q35,'Calcification Rates'!$A$10:$C$98,3,FALSE))," ",VLOOKUP(Q35,'Calcification Rates'!$A$10:$C$98,3,FALSE))</f>
        <v xml:space="preserve"> </v>
      </c>
      <c r="V35" s="273">
        <f>(IF(ISERROR(VLOOKUP(Q35,'Calcification Rates'!$A$11:$N$98,9,0)),0,VLOOKUP(Q35,'Calcification Rates'!$A$11:$N$98,9,0)))*S35+(IF(ISERROR(VLOOKUP(Q35,'Calcification Rates'!$A$11:$N$98,12,0)),0,VLOOKUP(Q35,'Calcification Rates'!$A$11:$N$98,12,0)))</f>
        <v>0</v>
      </c>
      <c r="W35" s="273">
        <f>(IF(ISERROR(VLOOKUP(Q35,'Calcification Rates'!$A$11:$N$98,10,0)),0,VLOOKUP(Q35,'Calcification Rates'!$A$11:$N$98,10,0)))*S35+(IF(ISERROR(VLOOKUP(Q35,'Calcification Rates'!$A$11:$N$98,13,0)),0,VLOOKUP(Q35,'Calcification Rates'!$A$11:$N$98,13,0)))</f>
        <v>0</v>
      </c>
      <c r="X35" s="277">
        <f>(IF(ISERROR(VLOOKUP(Q35,'Calcification Rates'!$A$11:$N$98,11,0)),0,VLOOKUP(Q35,'Calcification Rates'!$A$11:$N$98,11,0)))*S35+(IF(ISERROR(VLOOKUP(Q35,'Calcification Rates'!$A$11:$N$98,14,0)),0,VLOOKUP(Q35,'Calcification Rates'!$A$11:$N$98,14,0)))</f>
        <v>0</v>
      </c>
      <c r="Y35" s="276"/>
      <c r="Z35" s="43"/>
      <c r="AA35" s="271"/>
      <c r="AB35" s="272" t="str">
        <f>IF(ISERROR(VLOOKUP(Y35,'Calcification Rates'!$A$10:$C$98,2,FALSE))," ",VLOOKUP(Y35,'Calcification Rates'!$A$10:$C$98,2,FALSE))</f>
        <v xml:space="preserve"> </v>
      </c>
      <c r="AC35" s="272" t="str">
        <f>IF(ISERROR(VLOOKUP(Y35,'Calcification Rates'!$A$10:$C$98,3,FALSE))," ",VLOOKUP(Y35,'Calcification Rates'!$A$10:$C$98,3,FALSE))</f>
        <v xml:space="preserve"> </v>
      </c>
      <c r="AD35" s="273">
        <f>(IF(ISERROR(VLOOKUP(Y35,'Calcification Rates'!$A$11:$N$98,9,0)),0,VLOOKUP(Y35,'Calcification Rates'!$A$11:$N$98,9,0)))*AA35+(IF(ISERROR(VLOOKUP(Y35,'Calcification Rates'!$A$11:$N$98,12,0)),0,VLOOKUP(Y35,'Calcification Rates'!$A$11:$N$98,12,0)))</f>
        <v>0</v>
      </c>
      <c r="AE35" s="273">
        <f>(IF(ISERROR(VLOOKUP(Y35,'Calcification Rates'!$A$11:$N$98,10,0)),0,VLOOKUP(Y35,'Calcification Rates'!$A$11:$N$98,10,0)))*AA35+(IF(ISERROR(VLOOKUP(Y35,'Calcification Rates'!$A$11:$N$98,13,0)),0,VLOOKUP(Y35,'Calcification Rates'!$A$11:$N$98,13,0)))</f>
        <v>0</v>
      </c>
      <c r="AF35" s="277">
        <f>(IF(ISERROR(VLOOKUP(Y35,'Calcification Rates'!$A$11:$N$98,11,0)),0,VLOOKUP(Y35,'Calcification Rates'!$A$11:$N$98,11,0)))*AA35+(IF(ISERROR(VLOOKUP(Y35,'Calcification Rates'!$A$11:$N$98,14,0)),0,VLOOKUP(Y35,'Calcification Rates'!$A$11:$N$98,14,0)))</f>
        <v>0</v>
      </c>
      <c r="AG35" s="276"/>
      <c r="AH35" s="43"/>
      <c r="AI35" s="271"/>
      <c r="AJ35" s="272" t="str">
        <f>IF(ISERROR(VLOOKUP(AG35,'Calcification Rates'!$A$10:$C$98,2,FALSE))," ",VLOOKUP(AG35,'Calcification Rates'!$A$10:$C$98,2,FALSE))</f>
        <v xml:space="preserve"> </v>
      </c>
      <c r="AK35" s="272" t="str">
        <f>IF(ISERROR(VLOOKUP(AG35,'Calcification Rates'!$A$10:$C$98,3,FALSE))," ",VLOOKUP(AG35,'Calcification Rates'!$A$10:$C$98,3,FALSE))</f>
        <v xml:space="preserve"> </v>
      </c>
      <c r="AL35" s="273">
        <f>(IF(ISERROR(VLOOKUP(AG35,'Calcification Rates'!$A$11:$N$98,9,0)),0,VLOOKUP(AG35,'Calcification Rates'!$A$11:$N$98,9,0)))*AI35+(IF(ISERROR(VLOOKUP(AG35,'Calcification Rates'!$A$11:$N$98,12,0)),0,VLOOKUP(AG35,'Calcification Rates'!$A$11:$N$98,12,0)))</f>
        <v>0</v>
      </c>
      <c r="AM35" s="273">
        <f>(IF(ISERROR(VLOOKUP(AG35,'Calcification Rates'!$A$11:$N$98,10,0)),0,VLOOKUP(AG35,'Calcification Rates'!$A$11:$N$98,10,0)))*AI35+(IF(ISERROR(VLOOKUP(AG35,'Calcification Rates'!$A$11:$N$98,13,0)),0,VLOOKUP(AG35,'Calcification Rates'!$A$11:$N$98,13,0)))</f>
        <v>0</v>
      </c>
      <c r="AN35" s="277">
        <f>(IF(ISERROR(VLOOKUP(AG35,'Calcification Rates'!$A$11:$N$98,11,0)),0,VLOOKUP(AG35,'Calcification Rates'!$A$11:$N$98,11,0)))*AI35+(IF(ISERROR(VLOOKUP(AG35,'Calcification Rates'!$A$11:$N$98,14,0)),0,VLOOKUP(AG35,'Calcification Rates'!$A$11:$N$98,14,0)))</f>
        <v>0</v>
      </c>
      <c r="AO35" s="276"/>
      <c r="AP35" s="270"/>
      <c r="AQ35" s="271"/>
      <c r="AR35" s="272" t="str">
        <f>IF(ISERROR(VLOOKUP(AO35,'Calcification Rates'!$A$10:$C$98,2,FALSE))," ",VLOOKUP(AO35,'Calcification Rates'!$A$10:$C$98,2,FALSE))</f>
        <v xml:space="preserve"> </v>
      </c>
      <c r="AS35" s="272" t="str">
        <f>IF(ISERROR(VLOOKUP(AO35,'Calcification Rates'!$A$10:$C$98,3,FALSE))," ",VLOOKUP(AO35,'Calcification Rates'!$A$10:$C$98,3,FALSE))</f>
        <v xml:space="preserve"> </v>
      </c>
      <c r="AT35" s="280">
        <f>(IF(ISERROR(VLOOKUP(AO35,'Calcification Rates'!$A$11:$N$98,9,0)),0,VLOOKUP(AO35,'Calcification Rates'!$A$11:$N$98,9,0)))*AQ35+(IF(ISERROR(VLOOKUP(AO35,'Calcification Rates'!$A$11:$N$98,12,0)),0,VLOOKUP(AO35,'Calcification Rates'!$A$11:$N$98,12,0)))</f>
        <v>0</v>
      </c>
      <c r="AU35" s="280">
        <f>(IF(ISERROR(VLOOKUP(AO35,'Calcification Rates'!$A$11:$N$98,10,0)),0,VLOOKUP(AO35,'Calcification Rates'!$A$11:$N$98,10,0)))*AQ35+(IF(ISERROR(VLOOKUP(AO35,'Calcification Rates'!$A$11:$N$98,13,0)),0,VLOOKUP(AO35,'Calcification Rates'!$A$11:$N$98,13,0)))</f>
        <v>0</v>
      </c>
      <c r="AV35" s="281">
        <f>(IF(ISERROR(VLOOKUP(AO35,'Calcification Rates'!$A$11:$N$98,11,0)),0,VLOOKUP(AO35,'Calcification Rates'!$A$11:$N$98,11,0)))*AQ35+(IF(ISERROR(VLOOKUP(AO35,'Calcification Rates'!$A$11:$N$98,14,0)),0,VLOOKUP(AO35,'Calcification Rates'!$A$11:$N$98,14,0)))</f>
        <v>0</v>
      </c>
      <c r="AW35" s="276"/>
      <c r="AX35" s="270"/>
      <c r="AY35" s="271"/>
      <c r="AZ35" s="272" t="str">
        <f>IF(ISERROR(VLOOKUP(AW35,'Calcification Rates'!$A$10:$C$98,2,FALSE))," ",VLOOKUP(AW35,'Calcification Rates'!$A$10:$C$98,2,FALSE))</f>
        <v xml:space="preserve"> </v>
      </c>
      <c r="BA35" s="272" t="str">
        <f>IF(ISERROR(VLOOKUP(AW35,'Calcification Rates'!$A$10:$C$98,3,FALSE))," ",VLOOKUP(AW35,'Calcification Rates'!$A$10:$C$98,3,FALSE))</f>
        <v xml:space="preserve"> </v>
      </c>
      <c r="BB35" s="280">
        <f>(IF(ISERROR(VLOOKUP(AW35,'Calcification Rates'!$A$11:$N$98,9,0)),0,VLOOKUP(AW35,'Calcification Rates'!$A$11:$N$98,9,0)))*AY35+(IF(ISERROR(VLOOKUP(AW35,'Calcification Rates'!$A$11:$N$98,12,0)),0,VLOOKUP(AW35,'Calcification Rates'!$A$11:$N$98,12,0)))</f>
        <v>0</v>
      </c>
      <c r="BC35" s="280">
        <f>(IF(ISERROR(VLOOKUP(AW35,'Calcification Rates'!$A$11:$N$98,10,0)),0,VLOOKUP(AW35,'Calcification Rates'!$A$11:$N$98,10,0)))*AY35+(IF(ISERROR(VLOOKUP(AW35,'Calcification Rates'!$A$11:$N$98,13,0)),0,VLOOKUP(AW35,'Calcification Rates'!$A$11:$N$98,13,0)))</f>
        <v>0</v>
      </c>
      <c r="BD35" s="281">
        <f>(IF(ISERROR(VLOOKUP(AW35,'Calcification Rates'!$A$11:$N$98,11,0)),0,VLOOKUP(AW35,'Calcification Rates'!$A$11:$N$98,11,0)))*AY35+(IF(ISERROR(VLOOKUP(AW35,'Calcification Rates'!$A$11:$N$98,14,0)),0,VLOOKUP(AW35,'Calcification Rates'!$A$11:$N$98,14,0)))</f>
        <v>0</v>
      </c>
      <c r="BE35" s="276"/>
      <c r="BF35" s="270"/>
      <c r="BG35" s="270"/>
      <c r="BH35" s="272" t="str">
        <f>IF(ISERROR(VLOOKUP(BE35,'Calcification Rates'!$A$10:$C$98,2,FALSE))," ",VLOOKUP(BE35,'Calcification Rates'!$A$10:$C$98,2,FALSE))</f>
        <v xml:space="preserve"> </v>
      </c>
      <c r="BI35" s="272" t="str">
        <f>IF(ISERROR(VLOOKUP(BE35,'Calcification Rates'!$A$10:$C$98,3,FALSE))," ",VLOOKUP(BE35,'Calcification Rates'!$A$10:$C$98,3,FALSE))</f>
        <v xml:space="preserve"> </v>
      </c>
      <c r="BJ35" s="280">
        <f>(IF(ISERROR(VLOOKUP(BE35,'Calcification Rates'!$A$11:$N$98,9,0)),0,VLOOKUP(BE35,'Calcification Rates'!$A$11:$N$98,9,0)))*BG35+(IF(ISERROR(VLOOKUP(BE35,'Calcification Rates'!$A$11:$N$98,12,0)),0,VLOOKUP(BE35,'Calcification Rates'!$A$11:$N$98,12,0)))</f>
        <v>0</v>
      </c>
      <c r="BK35" s="280">
        <f>(IF(ISERROR(VLOOKUP(BE35,'Calcification Rates'!$A$11:$N$98,10,0)),0,VLOOKUP(BE35,'Calcification Rates'!$A$11:$N$98,10,0)))*BG35+(IF(ISERROR(VLOOKUP(BE35,'Calcification Rates'!$A$11:$N$98,13,0)),0,VLOOKUP(BE35,'Calcification Rates'!$A$11:$N$98,13,0)))</f>
        <v>0</v>
      </c>
      <c r="BL35" s="281">
        <f>(IF(ISERROR(VLOOKUP(BE35,'Calcification Rates'!$A$11:$N$98,11,0)),0,VLOOKUP(BE35,'Calcification Rates'!$A$11:$N$98,11,0)))*BG35+(IF(ISERROR(VLOOKUP(BE35,'Calcification Rates'!$A$11:$N$98,14,0)),0,VLOOKUP(BE35,'Calcification Rates'!$A$11:$N$98,14,0)))</f>
        <v>0</v>
      </c>
    </row>
    <row r="36" spans="1:64" ht="20.100000000000001" customHeight="1" x14ac:dyDescent="0.3">
      <c r="A36" s="270"/>
      <c r="B36" s="43"/>
      <c r="C36" s="271"/>
      <c r="D36" s="272" t="str">
        <f>IF(ISERROR(VLOOKUP(A36,'Calcification Rates'!$A$10:$C$98,2,FALSE))," ",VLOOKUP(A36,'Calcification Rates'!$A$10:$C$98,2,FALSE))</f>
        <v xml:space="preserve"> </v>
      </c>
      <c r="E36" s="272" t="str">
        <f>IF(ISERROR(VLOOKUP(A36,'Calcification Rates'!$A$10:$C$98,3,FALSE))," ",VLOOKUP(A36,'Calcification Rates'!$A$10:$C$98,3,FALSE))</f>
        <v xml:space="preserve"> </v>
      </c>
      <c r="F36" s="273">
        <f>(IF(ISERROR(VLOOKUP(A36,'Calcification Rates'!$A$11:$N$98,9,0)),0,VLOOKUP(A36,'Calcification Rates'!$A$11:$N$98,9,0)))*C36+(IF(ISERROR(VLOOKUP(A36,'Calcification Rates'!$A$11:$N$98,12,0)),0,VLOOKUP(A36,'Calcification Rates'!$A$11:$N$98,12,0)))</f>
        <v>0</v>
      </c>
      <c r="G36" s="274">
        <f>(IF(ISERROR(VLOOKUP(A36,'Calcification Rates'!$A$11:$N$98,10,0)),0,VLOOKUP(A36,'Calcification Rates'!$A$11:$N$98,10,0)))*C36+(IF(ISERROR(VLOOKUP(A36,'Calcification Rates'!$A$11:$N$98,13,0)),0,VLOOKUP(A36,'Calcification Rates'!$A$11:$N$98,13,0)))</f>
        <v>0</v>
      </c>
      <c r="H36" s="275">
        <f>(IF(ISERROR(VLOOKUP(A36,'Calcification Rates'!$A$11:$N$98,11,0)),0,VLOOKUP(A36,'Calcification Rates'!$A$11:$N$98,11,0)))*C36+(IF(ISERROR(VLOOKUP(A36,'Calcification Rates'!$A$11:$N$98,14,0)),0,VLOOKUP(A36,'Calcification Rates'!$A$11:$N$98,14,0)))</f>
        <v>0</v>
      </c>
      <c r="I36" s="276"/>
      <c r="J36" s="270"/>
      <c r="K36" s="271"/>
      <c r="L36" s="272" t="str">
        <f>IF(ISERROR(VLOOKUP(I36,'Calcification Rates'!$A$10:$C$98,2,FALSE))," ",VLOOKUP(I36,'Calcification Rates'!$A$10:$C$98,2,FALSE))</f>
        <v xml:space="preserve"> </v>
      </c>
      <c r="M36" s="272" t="str">
        <f>IF(ISERROR(VLOOKUP(I36,'Calcification Rates'!$A$10:$C$98,3,FALSE))," ",VLOOKUP(I36,'Calcification Rates'!$A$10:$C$98,3,FALSE))</f>
        <v xml:space="preserve"> </v>
      </c>
      <c r="N36" s="273">
        <f>(IF(ISERROR(VLOOKUP(I36,'Calcification Rates'!$A$11:$N$98,9,0)),0,VLOOKUP(I36,'Calcification Rates'!$A$11:$N$98,9,0)))*K36+(IF(ISERROR(VLOOKUP(I36,'Calcification Rates'!$A$11:$N$98,12,0)),0,VLOOKUP(I36,'Calcification Rates'!$A$11:$N$98,12,0)))</f>
        <v>0</v>
      </c>
      <c r="O36" s="273">
        <f>(IF(ISERROR(VLOOKUP(I36,'Calcification Rates'!$A$11:$N$98,10,0)),0,VLOOKUP(I36,'Calcification Rates'!$A$11:$N$98,10,0)))*K36+(IF(ISERROR(VLOOKUP(I36,'Calcification Rates'!$A$11:$N$98,13,0)),0,VLOOKUP(I36,'Calcification Rates'!$A$11:$N$98,13,0)))</f>
        <v>0</v>
      </c>
      <c r="P36" s="277">
        <f>(IF(ISERROR(VLOOKUP(I36,'Calcification Rates'!$A$11:$N$98,11,0)),0,VLOOKUP(I36,'Calcification Rates'!$A$11:$N$98,11,0)))*K36+(IF(ISERROR(VLOOKUP(I36,'Calcification Rates'!$A$11:$N$98,14,0)),0,VLOOKUP(I36,'Calcification Rates'!$A$11:$N$98,14,0)))</f>
        <v>0</v>
      </c>
      <c r="Q36" s="276"/>
      <c r="R36" s="278"/>
      <c r="S36" s="271"/>
      <c r="T36" s="272" t="str">
        <f>IF(ISERROR(VLOOKUP(Q36,'Calcification Rates'!$A$10:$C$98,2,FALSE))," ",VLOOKUP(Q36,'Calcification Rates'!$A$10:$C$98,2,FALSE))</f>
        <v xml:space="preserve"> </v>
      </c>
      <c r="U36" s="272" t="str">
        <f>IF(ISERROR(VLOOKUP(Q36,'Calcification Rates'!$A$10:$C$98,3,FALSE))," ",VLOOKUP(Q36,'Calcification Rates'!$A$10:$C$98,3,FALSE))</f>
        <v xml:space="preserve"> </v>
      </c>
      <c r="V36" s="273">
        <f>(IF(ISERROR(VLOOKUP(Q36,'Calcification Rates'!$A$11:$N$98,9,0)),0,VLOOKUP(Q36,'Calcification Rates'!$A$11:$N$98,9,0)))*S36+(IF(ISERROR(VLOOKUP(Q36,'Calcification Rates'!$A$11:$N$98,12,0)),0,VLOOKUP(Q36,'Calcification Rates'!$A$11:$N$98,12,0)))</f>
        <v>0</v>
      </c>
      <c r="W36" s="273">
        <f>(IF(ISERROR(VLOOKUP(Q36,'Calcification Rates'!$A$11:$N$98,10,0)),0,VLOOKUP(Q36,'Calcification Rates'!$A$11:$N$98,10,0)))*S36+(IF(ISERROR(VLOOKUP(Q36,'Calcification Rates'!$A$11:$N$98,13,0)),0,VLOOKUP(Q36,'Calcification Rates'!$A$11:$N$98,13,0)))</f>
        <v>0</v>
      </c>
      <c r="X36" s="277">
        <f>(IF(ISERROR(VLOOKUP(Q36,'Calcification Rates'!$A$11:$N$98,11,0)),0,VLOOKUP(Q36,'Calcification Rates'!$A$11:$N$98,11,0)))*S36+(IF(ISERROR(VLOOKUP(Q36,'Calcification Rates'!$A$11:$N$98,14,0)),0,VLOOKUP(Q36,'Calcification Rates'!$A$11:$N$98,14,0)))</f>
        <v>0</v>
      </c>
      <c r="Y36" s="276"/>
      <c r="Z36" s="43"/>
      <c r="AA36" s="278"/>
      <c r="AB36" s="272" t="str">
        <f>IF(ISERROR(VLOOKUP(Y36,'Calcification Rates'!$A$10:$C$98,2,FALSE))," ",VLOOKUP(Y36,'Calcification Rates'!$A$10:$C$98,2,FALSE))</f>
        <v xml:space="preserve"> </v>
      </c>
      <c r="AC36" s="272" t="str">
        <f>IF(ISERROR(VLOOKUP(Y36,'Calcification Rates'!$A$10:$C$98,3,FALSE))," ",VLOOKUP(Y36,'Calcification Rates'!$A$10:$C$98,3,FALSE))</f>
        <v xml:space="preserve"> </v>
      </c>
      <c r="AD36" s="273">
        <f>(IF(ISERROR(VLOOKUP(Y36,'Calcification Rates'!$A$11:$N$98,9,0)),0,VLOOKUP(Y36,'Calcification Rates'!$A$11:$N$98,9,0)))*AA36+(IF(ISERROR(VLOOKUP(Y36,'Calcification Rates'!$A$11:$N$98,12,0)),0,VLOOKUP(Y36,'Calcification Rates'!$A$11:$N$98,12,0)))</f>
        <v>0</v>
      </c>
      <c r="AE36" s="273">
        <f>(IF(ISERROR(VLOOKUP(Y36,'Calcification Rates'!$A$11:$N$98,10,0)),0,VLOOKUP(Y36,'Calcification Rates'!$A$11:$N$98,10,0)))*AA36+(IF(ISERROR(VLOOKUP(Y36,'Calcification Rates'!$A$11:$N$98,13,0)),0,VLOOKUP(Y36,'Calcification Rates'!$A$11:$N$98,13,0)))</f>
        <v>0</v>
      </c>
      <c r="AF36" s="277">
        <f>(IF(ISERROR(VLOOKUP(Y36,'Calcification Rates'!$A$11:$N$98,11,0)),0,VLOOKUP(Y36,'Calcification Rates'!$A$11:$N$98,11,0)))*AA36+(IF(ISERROR(VLOOKUP(Y36,'Calcification Rates'!$A$11:$N$98,14,0)),0,VLOOKUP(Y36,'Calcification Rates'!$A$11:$N$98,14,0)))</f>
        <v>0</v>
      </c>
      <c r="AG36" s="276"/>
      <c r="AH36" s="270"/>
      <c r="AI36" s="271"/>
      <c r="AJ36" s="272" t="str">
        <f>IF(ISERROR(VLOOKUP(AG36,'Calcification Rates'!$A$10:$C$98,2,FALSE))," ",VLOOKUP(AG36,'Calcification Rates'!$A$10:$C$98,2,FALSE))</f>
        <v xml:space="preserve"> </v>
      </c>
      <c r="AK36" s="272" t="str">
        <f>IF(ISERROR(VLOOKUP(AG36,'Calcification Rates'!$A$10:$C$98,3,FALSE))," ",VLOOKUP(AG36,'Calcification Rates'!$A$10:$C$98,3,FALSE))</f>
        <v xml:space="preserve"> </v>
      </c>
      <c r="AL36" s="273">
        <f>(IF(ISERROR(VLOOKUP(AG36,'Calcification Rates'!$A$11:$N$98,9,0)),0,VLOOKUP(AG36,'Calcification Rates'!$A$11:$N$98,9,0)))*AI36+(IF(ISERROR(VLOOKUP(AG36,'Calcification Rates'!$A$11:$N$98,12,0)),0,VLOOKUP(AG36,'Calcification Rates'!$A$11:$N$98,12,0)))</f>
        <v>0</v>
      </c>
      <c r="AM36" s="273">
        <f>(IF(ISERROR(VLOOKUP(AG36,'Calcification Rates'!$A$11:$N$98,10,0)),0,VLOOKUP(AG36,'Calcification Rates'!$A$11:$N$98,10,0)))*AI36+(IF(ISERROR(VLOOKUP(AG36,'Calcification Rates'!$A$11:$N$98,13,0)),0,VLOOKUP(AG36,'Calcification Rates'!$A$11:$N$98,13,0)))</f>
        <v>0</v>
      </c>
      <c r="AN36" s="277">
        <f>(IF(ISERROR(VLOOKUP(AG36,'Calcification Rates'!$A$11:$N$98,11,0)),0,VLOOKUP(AG36,'Calcification Rates'!$A$11:$N$98,11,0)))*AI36+(IF(ISERROR(VLOOKUP(AG36,'Calcification Rates'!$A$11:$N$98,14,0)),0,VLOOKUP(AG36,'Calcification Rates'!$A$11:$N$98,14,0)))</f>
        <v>0</v>
      </c>
      <c r="AO36" s="276"/>
      <c r="AP36" s="270"/>
      <c r="AQ36" s="271"/>
      <c r="AR36" s="272" t="str">
        <f>IF(ISERROR(VLOOKUP(AO36,'Calcification Rates'!$A$10:$C$98,2,FALSE))," ",VLOOKUP(AO36,'Calcification Rates'!$A$10:$C$98,2,FALSE))</f>
        <v xml:space="preserve"> </v>
      </c>
      <c r="AS36" s="272" t="str">
        <f>IF(ISERROR(VLOOKUP(AO36,'Calcification Rates'!$A$10:$C$98,3,FALSE))," ",VLOOKUP(AO36,'Calcification Rates'!$A$10:$C$98,3,FALSE))</f>
        <v xml:space="preserve"> </v>
      </c>
      <c r="AT36" s="280">
        <f>(IF(ISERROR(VLOOKUP(AO36,'Calcification Rates'!$A$11:$N$98,9,0)),0,VLOOKUP(AO36,'Calcification Rates'!$A$11:$N$98,9,0)))*AQ36+(IF(ISERROR(VLOOKUP(AO36,'Calcification Rates'!$A$11:$N$98,12,0)),0,VLOOKUP(AO36,'Calcification Rates'!$A$11:$N$98,12,0)))</f>
        <v>0</v>
      </c>
      <c r="AU36" s="280">
        <f>(IF(ISERROR(VLOOKUP(AO36,'Calcification Rates'!$A$11:$N$98,10,0)),0,VLOOKUP(AO36,'Calcification Rates'!$A$11:$N$98,10,0)))*AQ36+(IF(ISERROR(VLOOKUP(AO36,'Calcification Rates'!$A$11:$N$98,13,0)),0,VLOOKUP(AO36,'Calcification Rates'!$A$11:$N$98,13,0)))</f>
        <v>0</v>
      </c>
      <c r="AV36" s="281">
        <f>(IF(ISERROR(VLOOKUP(AO36,'Calcification Rates'!$A$11:$N$98,11,0)),0,VLOOKUP(AO36,'Calcification Rates'!$A$11:$N$98,11,0)))*AQ36+(IF(ISERROR(VLOOKUP(AO36,'Calcification Rates'!$A$11:$N$98,14,0)),0,VLOOKUP(AO36,'Calcification Rates'!$A$11:$N$98,14,0)))</f>
        <v>0</v>
      </c>
      <c r="AW36" s="276"/>
      <c r="AX36" s="270"/>
      <c r="AY36" s="271"/>
      <c r="AZ36" s="272" t="str">
        <f>IF(ISERROR(VLOOKUP(AW36,'Calcification Rates'!$A$10:$C$98,2,FALSE))," ",VLOOKUP(AW36,'Calcification Rates'!$A$10:$C$98,2,FALSE))</f>
        <v xml:space="preserve"> </v>
      </c>
      <c r="BA36" s="272" t="str">
        <f>IF(ISERROR(VLOOKUP(AW36,'Calcification Rates'!$A$10:$C$98,3,FALSE))," ",VLOOKUP(AW36,'Calcification Rates'!$A$10:$C$98,3,FALSE))</f>
        <v xml:space="preserve"> </v>
      </c>
      <c r="BB36" s="280">
        <f>(IF(ISERROR(VLOOKUP(AW36,'Calcification Rates'!$A$11:$N$98,9,0)),0,VLOOKUP(AW36,'Calcification Rates'!$A$11:$N$98,9,0)))*AY36+(IF(ISERROR(VLOOKUP(AW36,'Calcification Rates'!$A$11:$N$98,12,0)),0,VLOOKUP(AW36,'Calcification Rates'!$A$11:$N$98,12,0)))</f>
        <v>0</v>
      </c>
      <c r="BC36" s="280">
        <f>(IF(ISERROR(VLOOKUP(AW36,'Calcification Rates'!$A$11:$N$98,10,0)),0,VLOOKUP(AW36,'Calcification Rates'!$A$11:$N$98,10,0)))*AY36+(IF(ISERROR(VLOOKUP(AW36,'Calcification Rates'!$A$11:$N$98,13,0)),0,VLOOKUP(AW36,'Calcification Rates'!$A$11:$N$98,13,0)))</f>
        <v>0</v>
      </c>
      <c r="BD36" s="281">
        <f>(IF(ISERROR(VLOOKUP(AW36,'Calcification Rates'!$A$11:$N$98,11,0)),0,VLOOKUP(AW36,'Calcification Rates'!$A$11:$N$98,11,0)))*AY36+(IF(ISERROR(VLOOKUP(AW36,'Calcification Rates'!$A$11:$N$98,14,0)),0,VLOOKUP(AW36,'Calcification Rates'!$A$11:$N$98,14,0)))</f>
        <v>0</v>
      </c>
      <c r="BE36" s="276"/>
      <c r="BF36" s="270"/>
      <c r="BG36" s="270"/>
      <c r="BH36" s="272" t="str">
        <f>IF(ISERROR(VLOOKUP(BE36,'Calcification Rates'!$A$10:$C$98,2,FALSE))," ",VLOOKUP(BE36,'Calcification Rates'!$A$10:$C$98,2,FALSE))</f>
        <v xml:space="preserve"> </v>
      </c>
      <c r="BI36" s="272" t="str">
        <f>IF(ISERROR(VLOOKUP(BE36,'Calcification Rates'!$A$10:$C$98,3,FALSE))," ",VLOOKUP(BE36,'Calcification Rates'!$A$10:$C$98,3,FALSE))</f>
        <v xml:space="preserve"> </v>
      </c>
      <c r="BJ36" s="280">
        <f>(IF(ISERROR(VLOOKUP(BE36,'Calcification Rates'!$A$11:$N$98,9,0)),0,VLOOKUP(BE36,'Calcification Rates'!$A$11:$N$98,9,0)))*BG36+(IF(ISERROR(VLOOKUP(BE36,'Calcification Rates'!$A$11:$N$98,12,0)),0,VLOOKUP(BE36,'Calcification Rates'!$A$11:$N$98,12,0)))</f>
        <v>0</v>
      </c>
      <c r="BK36" s="280">
        <f>(IF(ISERROR(VLOOKUP(BE36,'Calcification Rates'!$A$11:$N$98,10,0)),0,VLOOKUP(BE36,'Calcification Rates'!$A$11:$N$98,10,0)))*BG36+(IF(ISERROR(VLOOKUP(BE36,'Calcification Rates'!$A$11:$N$98,13,0)),0,VLOOKUP(BE36,'Calcification Rates'!$A$11:$N$98,13,0)))</f>
        <v>0</v>
      </c>
      <c r="BL36" s="281">
        <f>(IF(ISERROR(VLOOKUP(BE36,'Calcification Rates'!$A$11:$N$98,11,0)),0,VLOOKUP(BE36,'Calcification Rates'!$A$11:$N$98,11,0)))*BG36+(IF(ISERROR(VLOOKUP(BE36,'Calcification Rates'!$A$11:$N$98,14,0)),0,VLOOKUP(BE36,'Calcification Rates'!$A$11:$N$98,14,0)))</f>
        <v>0</v>
      </c>
    </row>
    <row r="37" spans="1:64" ht="20.100000000000001" customHeight="1" x14ac:dyDescent="0.3">
      <c r="A37" s="270"/>
      <c r="B37" s="43"/>
      <c r="C37" s="271"/>
      <c r="D37" s="272" t="str">
        <f>IF(ISERROR(VLOOKUP(A37,'Calcification Rates'!$A$10:$C$98,2,FALSE))," ",VLOOKUP(A37,'Calcification Rates'!$A$10:$C$98,2,FALSE))</f>
        <v xml:space="preserve"> </v>
      </c>
      <c r="E37" s="272" t="str">
        <f>IF(ISERROR(VLOOKUP(A37,'Calcification Rates'!$A$10:$C$98,3,FALSE))," ",VLOOKUP(A37,'Calcification Rates'!$A$10:$C$98,3,FALSE))</f>
        <v xml:space="preserve"> </v>
      </c>
      <c r="F37" s="273">
        <f>(IF(ISERROR(VLOOKUP(A37,'Calcification Rates'!$A$11:$N$98,9,0)),0,VLOOKUP(A37,'Calcification Rates'!$A$11:$N$98,9,0)))*C37+(IF(ISERROR(VLOOKUP(A37,'Calcification Rates'!$A$11:$N$98,12,0)),0,VLOOKUP(A37,'Calcification Rates'!$A$11:$N$98,12,0)))</f>
        <v>0</v>
      </c>
      <c r="G37" s="274">
        <f>(IF(ISERROR(VLOOKUP(A37,'Calcification Rates'!$A$11:$N$98,10,0)),0,VLOOKUP(A37,'Calcification Rates'!$A$11:$N$98,10,0)))*C37+(IF(ISERROR(VLOOKUP(A37,'Calcification Rates'!$A$11:$N$98,13,0)),0,VLOOKUP(A37,'Calcification Rates'!$A$11:$N$98,13,0)))</f>
        <v>0</v>
      </c>
      <c r="H37" s="275">
        <f>(IF(ISERROR(VLOOKUP(A37,'Calcification Rates'!$A$11:$N$98,11,0)),0,VLOOKUP(A37,'Calcification Rates'!$A$11:$N$98,11,0)))*C37+(IF(ISERROR(VLOOKUP(A37,'Calcification Rates'!$A$11:$N$98,14,0)),0,VLOOKUP(A37,'Calcification Rates'!$A$11:$N$98,14,0)))</f>
        <v>0</v>
      </c>
      <c r="I37" s="276"/>
      <c r="J37" s="270"/>
      <c r="K37" s="271"/>
      <c r="L37" s="272" t="str">
        <f>IF(ISERROR(VLOOKUP(I37,'Calcification Rates'!$A$10:$C$98,2,FALSE))," ",VLOOKUP(I37,'Calcification Rates'!$A$10:$C$98,2,FALSE))</f>
        <v xml:space="preserve"> </v>
      </c>
      <c r="M37" s="272" t="str">
        <f>IF(ISERROR(VLOOKUP(I37,'Calcification Rates'!$A$10:$C$98,3,FALSE))," ",VLOOKUP(I37,'Calcification Rates'!$A$10:$C$98,3,FALSE))</f>
        <v xml:space="preserve"> </v>
      </c>
      <c r="N37" s="273">
        <f>(IF(ISERROR(VLOOKUP(I37,'Calcification Rates'!$A$11:$N$98,9,0)),0,VLOOKUP(I37,'Calcification Rates'!$A$11:$N$98,9,0)))*K37+(IF(ISERROR(VLOOKUP(I37,'Calcification Rates'!$A$11:$N$98,12,0)),0,VLOOKUP(I37,'Calcification Rates'!$A$11:$N$98,12,0)))</f>
        <v>0</v>
      </c>
      <c r="O37" s="273">
        <f>(IF(ISERROR(VLOOKUP(I37,'Calcification Rates'!$A$11:$N$98,10,0)),0,VLOOKUP(I37,'Calcification Rates'!$A$11:$N$98,10,0)))*K37+(IF(ISERROR(VLOOKUP(I37,'Calcification Rates'!$A$11:$N$98,13,0)),0,VLOOKUP(I37,'Calcification Rates'!$A$11:$N$98,13,0)))</f>
        <v>0</v>
      </c>
      <c r="P37" s="277">
        <f>(IF(ISERROR(VLOOKUP(I37,'Calcification Rates'!$A$11:$N$98,11,0)),0,VLOOKUP(I37,'Calcification Rates'!$A$11:$N$98,11,0)))*K37+(IF(ISERROR(VLOOKUP(I37,'Calcification Rates'!$A$11:$N$98,14,0)),0,VLOOKUP(I37,'Calcification Rates'!$A$11:$N$98,14,0)))</f>
        <v>0</v>
      </c>
      <c r="Q37" s="276"/>
      <c r="R37" s="278"/>
      <c r="S37" s="271"/>
      <c r="T37" s="272" t="str">
        <f>IF(ISERROR(VLOOKUP(Q37,'Calcification Rates'!$A$10:$C$98,2,FALSE))," ",VLOOKUP(Q37,'Calcification Rates'!$A$10:$C$98,2,FALSE))</f>
        <v xml:space="preserve"> </v>
      </c>
      <c r="U37" s="272" t="str">
        <f>IF(ISERROR(VLOOKUP(Q37,'Calcification Rates'!$A$10:$C$98,3,FALSE))," ",VLOOKUP(Q37,'Calcification Rates'!$A$10:$C$98,3,FALSE))</f>
        <v xml:space="preserve"> </v>
      </c>
      <c r="V37" s="273">
        <f>(IF(ISERROR(VLOOKUP(Q37,'Calcification Rates'!$A$11:$N$98,9,0)),0,VLOOKUP(Q37,'Calcification Rates'!$A$11:$N$98,9,0)))*S37+(IF(ISERROR(VLOOKUP(Q37,'Calcification Rates'!$A$11:$N$98,12,0)),0,VLOOKUP(Q37,'Calcification Rates'!$A$11:$N$98,12,0)))</f>
        <v>0</v>
      </c>
      <c r="W37" s="273">
        <f>(IF(ISERROR(VLOOKUP(Q37,'Calcification Rates'!$A$11:$N$98,10,0)),0,VLOOKUP(Q37,'Calcification Rates'!$A$11:$N$98,10,0)))*S37+(IF(ISERROR(VLOOKUP(Q37,'Calcification Rates'!$A$11:$N$98,13,0)),0,VLOOKUP(Q37,'Calcification Rates'!$A$11:$N$98,13,0)))</f>
        <v>0</v>
      </c>
      <c r="X37" s="277">
        <f>(IF(ISERROR(VLOOKUP(Q37,'Calcification Rates'!$A$11:$N$98,11,0)),0,VLOOKUP(Q37,'Calcification Rates'!$A$11:$N$98,11,0)))*S37+(IF(ISERROR(VLOOKUP(Q37,'Calcification Rates'!$A$11:$N$98,14,0)),0,VLOOKUP(Q37,'Calcification Rates'!$A$11:$N$98,14,0)))</f>
        <v>0</v>
      </c>
      <c r="Y37" s="276"/>
      <c r="Z37" s="43"/>
      <c r="AA37" s="278"/>
      <c r="AB37" s="272" t="str">
        <f>IF(ISERROR(VLOOKUP(Y37,'Calcification Rates'!$A$10:$C$98,2,FALSE))," ",VLOOKUP(Y37,'Calcification Rates'!$A$10:$C$98,2,FALSE))</f>
        <v xml:space="preserve"> </v>
      </c>
      <c r="AC37" s="272" t="str">
        <f>IF(ISERROR(VLOOKUP(Y37,'Calcification Rates'!$A$10:$C$98,3,FALSE))," ",VLOOKUP(Y37,'Calcification Rates'!$A$10:$C$98,3,FALSE))</f>
        <v xml:space="preserve"> </v>
      </c>
      <c r="AD37" s="273">
        <f>(IF(ISERROR(VLOOKUP(Y37,'Calcification Rates'!$A$11:$N$98,9,0)),0,VLOOKUP(Y37,'Calcification Rates'!$A$11:$N$98,9,0)))*AA37+(IF(ISERROR(VLOOKUP(Y37,'Calcification Rates'!$A$11:$N$98,12,0)),0,VLOOKUP(Y37,'Calcification Rates'!$A$11:$N$98,12,0)))</f>
        <v>0</v>
      </c>
      <c r="AE37" s="273">
        <f>(IF(ISERROR(VLOOKUP(Y37,'Calcification Rates'!$A$11:$N$98,10,0)),0,VLOOKUP(Y37,'Calcification Rates'!$A$11:$N$98,10,0)))*AA37+(IF(ISERROR(VLOOKUP(Y37,'Calcification Rates'!$A$11:$N$98,13,0)),0,VLOOKUP(Y37,'Calcification Rates'!$A$11:$N$98,13,0)))</f>
        <v>0</v>
      </c>
      <c r="AF37" s="277">
        <f>(IF(ISERROR(VLOOKUP(Y37,'Calcification Rates'!$A$11:$N$98,11,0)),0,VLOOKUP(Y37,'Calcification Rates'!$A$11:$N$98,11,0)))*AA37+(IF(ISERROR(VLOOKUP(Y37,'Calcification Rates'!$A$11:$N$98,14,0)),0,VLOOKUP(Y37,'Calcification Rates'!$A$11:$N$98,14,0)))</f>
        <v>0</v>
      </c>
      <c r="AG37" s="276"/>
      <c r="AH37" s="270"/>
      <c r="AI37" s="271"/>
      <c r="AJ37" s="272" t="str">
        <f>IF(ISERROR(VLOOKUP(AG37,'Calcification Rates'!$A$10:$C$98,2,FALSE))," ",VLOOKUP(AG37,'Calcification Rates'!$A$10:$C$98,2,FALSE))</f>
        <v xml:space="preserve"> </v>
      </c>
      <c r="AK37" s="272" t="str">
        <f>IF(ISERROR(VLOOKUP(AG37,'Calcification Rates'!$A$10:$C$98,3,FALSE))," ",VLOOKUP(AG37,'Calcification Rates'!$A$10:$C$98,3,FALSE))</f>
        <v xml:space="preserve"> </v>
      </c>
      <c r="AL37" s="273">
        <f>(IF(ISERROR(VLOOKUP(AG37,'Calcification Rates'!$A$11:$N$98,9,0)),0,VLOOKUP(AG37,'Calcification Rates'!$A$11:$N$98,9,0)))*AI37+(IF(ISERROR(VLOOKUP(AG37,'Calcification Rates'!$A$11:$N$98,12,0)),0,VLOOKUP(AG37,'Calcification Rates'!$A$11:$N$98,12,0)))</f>
        <v>0</v>
      </c>
      <c r="AM37" s="273">
        <f>(IF(ISERROR(VLOOKUP(AG37,'Calcification Rates'!$A$11:$N$98,10,0)),0,VLOOKUP(AG37,'Calcification Rates'!$A$11:$N$98,10,0)))*AI37+(IF(ISERROR(VLOOKUP(AG37,'Calcification Rates'!$A$11:$N$98,13,0)),0,VLOOKUP(AG37,'Calcification Rates'!$A$11:$N$98,13,0)))</f>
        <v>0</v>
      </c>
      <c r="AN37" s="277">
        <f>(IF(ISERROR(VLOOKUP(AG37,'Calcification Rates'!$A$11:$N$98,11,0)),0,VLOOKUP(AG37,'Calcification Rates'!$A$11:$N$98,11,0)))*AI37+(IF(ISERROR(VLOOKUP(AG37,'Calcification Rates'!$A$11:$N$98,14,0)),0,VLOOKUP(AG37,'Calcification Rates'!$A$11:$N$98,14,0)))</f>
        <v>0</v>
      </c>
      <c r="AO37" s="276"/>
      <c r="AP37" s="270"/>
      <c r="AQ37" s="271"/>
      <c r="AR37" s="272" t="str">
        <f>IF(ISERROR(VLOOKUP(AO37,'Calcification Rates'!$A$10:$C$98,2,FALSE))," ",VLOOKUP(AO37,'Calcification Rates'!$A$10:$C$98,2,FALSE))</f>
        <v xml:space="preserve"> </v>
      </c>
      <c r="AS37" s="272" t="str">
        <f>IF(ISERROR(VLOOKUP(AO37,'Calcification Rates'!$A$10:$C$98,3,FALSE))," ",VLOOKUP(AO37,'Calcification Rates'!$A$10:$C$98,3,FALSE))</f>
        <v xml:space="preserve"> </v>
      </c>
      <c r="AT37" s="280">
        <f>(IF(ISERROR(VLOOKUP(AO37,'Calcification Rates'!$A$11:$N$98,9,0)),0,VLOOKUP(AO37,'Calcification Rates'!$A$11:$N$98,9,0)))*AQ37+(IF(ISERROR(VLOOKUP(AO37,'Calcification Rates'!$A$11:$N$98,12,0)),0,VLOOKUP(AO37,'Calcification Rates'!$A$11:$N$98,12,0)))</f>
        <v>0</v>
      </c>
      <c r="AU37" s="280">
        <f>(IF(ISERROR(VLOOKUP(AO37,'Calcification Rates'!$A$11:$N$98,10,0)),0,VLOOKUP(AO37,'Calcification Rates'!$A$11:$N$98,10,0)))*AQ37+(IF(ISERROR(VLOOKUP(AO37,'Calcification Rates'!$A$11:$N$98,13,0)),0,VLOOKUP(AO37,'Calcification Rates'!$A$11:$N$98,13,0)))</f>
        <v>0</v>
      </c>
      <c r="AV37" s="281">
        <f>(IF(ISERROR(VLOOKUP(AO37,'Calcification Rates'!$A$11:$N$98,11,0)),0,VLOOKUP(AO37,'Calcification Rates'!$A$11:$N$98,11,0)))*AQ37+(IF(ISERROR(VLOOKUP(AO37,'Calcification Rates'!$A$11:$N$98,14,0)),0,VLOOKUP(AO37,'Calcification Rates'!$A$11:$N$98,14,0)))</f>
        <v>0</v>
      </c>
      <c r="AW37" s="276"/>
      <c r="AX37" s="270"/>
      <c r="AY37" s="271"/>
      <c r="AZ37" s="272" t="str">
        <f>IF(ISERROR(VLOOKUP(AW37,'Calcification Rates'!$A$10:$C$98,2,FALSE))," ",VLOOKUP(AW37,'Calcification Rates'!$A$10:$C$98,2,FALSE))</f>
        <v xml:space="preserve"> </v>
      </c>
      <c r="BA37" s="272" t="str">
        <f>IF(ISERROR(VLOOKUP(AW37,'Calcification Rates'!$A$10:$C$98,3,FALSE))," ",VLOOKUP(AW37,'Calcification Rates'!$A$10:$C$98,3,FALSE))</f>
        <v xml:space="preserve"> </v>
      </c>
      <c r="BB37" s="280">
        <f>(IF(ISERROR(VLOOKUP(AW37,'Calcification Rates'!$A$11:$N$98,9,0)),0,VLOOKUP(AW37,'Calcification Rates'!$A$11:$N$98,9,0)))*AY37+(IF(ISERROR(VLOOKUP(AW37,'Calcification Rates'!$A$11:$N$98,12,0)),0,VLOOKUP(AW37,'Calcification Rates'!$A$11:$N$98,12,0)))</f>
        <v>0</v>
      </c>
      <c r="BC37" s="280">
        <f>(IF(ISERROR(VLOOKUP(AW37,'Calcification Rates'!$A$11:$N$98,10,0)),0,VLOOKUP(AW37,'Calcification Rates'!$A$11:$N$98,10,0)))*AY37+(IF(ISERROR(VLOOKUP(AW37,'Calcification Rates'!$A$11:$N$98,13,0)),0,VLOOKUP(AW37,'Calcification Rates'!$A$11:$N$98,13,0)))</f>
        <v>0</v>
      </c>
      <c r="BD37" s="281">
        <f>(IF(ISERROR(VLOOKUP(AW37,'Calcification Rates'!$A$11:$N$98,11,0)),0,VLOOKUP(AW37,'Calcification Rates'!$A$11:$N$98,11,0)))*AY37+(IF(ISERROR(VLOOKUP(AW37,'Calcification Rates'!$A$11:$N$98,14,0)),0,VLOOKUP(AW37,'Calcification Rates'!$A$11:$N$98,14,0)))</f>
        <v>0</v>
      </c>
      <c r="BE37" s="276"/>
      <c r="BF37" s="270"/>
      <c r="BG37" s="270"/>
      <c r="BH37" s="272" t="str">
        <f>IF(ISERROR(VLOOKUP(BE37,'Calcification Rates'!$A$10:$C$98,2,FALSE))," ",VLOOKUP(BE37,'Calcification Rates'!$A$10:$C$98,2,FALSE))</f>
        <v xml:space="preserve"> </v>
      </c>
      <c r="BI37" s="272" t="str">
        <f>IF(ISERROR(VLOOKUP(BE37,'Calcification Rates'!$A$10:$C$98,3,FALSE))," ",VLOOKUP(BE37,'Calcification Rates'!$A$10:$C$98,3,FALSE))</f>
        <v xml:space="preserve"> </v>
      </c>
      <c r="BJ37" s="280">
        <f>(IF(ISERROR(VLOOKUP(BE37,'Calcification Rates'!$A$11:$N$98,9,0)),0,VLOOKUP(BE37,'Calcification Rates'!$A$11:$N$98,9,0)))*BG37+(IF(ISERROR(VLOOKUP(BE37,'Calcification Rates'!$A$11:$N$98,12,0)),0,VLOOKUP(BE37,'Calcification Rates'!$A$11:$N$98,12,0)))</f>
        <v>0</v>
      </c>
      <c r="BK37" s="280">
        <f>(IF(ISERROR(VLOOKUP(BE37,'Calcification Rates'!$A$11:$N$98,10,0)),0,VLOOKUP(BE37,'Calcification Rates'!$A$11:$N$98,10,0)))*BG37+(IF(ISERROR(VLOOKUP(BE37,'Calcification Rates'!$A$11:$N$98,13,0)),0,VLOOKUP(BE37,'Calcification Rates'!$A$11:$N$98,13,0)))</f>
        <v>0</v>
      </c>
      <c r="BL37" s="281">
        <f>(IF(ISERROR(VLOOKUP(BE37,'Calcification Rates'!$A$11:$N$98,11,0)),0,VLOOKUP(BE37,'Calcification Rates'!$A$11:$N$98,11,0)))*BG37+(IF(ISERROR(VLOOKUP(BE37,'Calcification Rates'!$A$11:$N$98,14,0)),0,VLOOKUP(BE37,'Calcification Rates'!$A$11:$N$98,14,0)))</f>
        <v>0</v>
      </c>
    </row>
    <row r="38" spans="1:64" ht="20.100000000000001" customHeight="1" x14ac:dyDescent="0.3">
      <c r="A38" s="270"/>
      <c r="B38" s="43"/>
      <c r="C38" s="271"/>
      <c r="D38" s="272" t="str">
        <f>IF(ISERROR(VLOOKUP(A38,'Calcification Rates'!$A$10:$C$98,2,FALSE))," ",VLOOKUP(A38,'Calcification Rates'!$A$10:$C$98,2,FALSE))</f>
        <v xml:space="preserve"> </v>
      </c>
      <c r="E38" s="272" t="str">
        <f>IF(ISERROR(VLOOKUP(A38,'Calcification Rates'!$A$10:$C$98,3,FALSE))," ",VLOOKUP(A38,'Calcification Rates'!$A$10:$C$98,3,FALSE))</f>
        <v xml:space="preserve"> </v>
      </c>
      <c r="F38" s="273">
        <f>(IF(ISERROR(VLOOKUP(A38,'Calcification Rates'!$A$11:$N$98,9,0)),0,VLOOKUP(A38,'Calcification Rates'!$A$11:$N$98,9,0)))*C38+(IF(ISERROR(VLOOKUP(A38,'Calcification Rates'!$A$11:$N$98,12,0)),0,VLOOKUP(A38,'Calcification Rates'!$A$11:$N$98,12,0)))</f>
        <v>0</v>
      </c>
      <c r="G38" s="274">
        <f>(IF(ISERROR(VLOOKUP(A38,'Calcification Rates'!$A$11:$N$98,10,0)),0,VLOOKUP(A38,'Calcification Rates'!$A$11:$N$98,10,0)))*C38+(IF(ISERROR(VLOOKUP(A38,'Calcification Rates'!$A$11:$N$98,13,0)),0,VLOOKUP(A38,'Calcification Rates'!$A$11:$N$98,13,0)))</f>
        <v>0</v>
      </c>
      <c r="H38" s="275">
        <f>(IF(ISERROR(VLOOKUP(A38,'Calcification Rates'!$A$11:$N$98,11,0)),0,VLOOKUP(A38,'Calcification Rates'!$A$11:$N$98,11,0)))*C38+(IF(ISERROR(VLOOKUP(A38,'Calcification Rates'!$A$11:$N$98,14,0)),0,VLOOKUP(A38,'Calcification Rates'!$A$11:$N$98,14,0)))</f>
        <v>0</v>
      </c>
      <c r="I38" s="276"/>
      <c r="J38" s="270"/>
      <c r="K38" s="271"/>
      <c r="L38" s="272" t="str">
        <f>IF(ISERROR(VLOOKUP(I38,'Calcification Rates'!$A$10:$C$98,2,FALSE))," ",VLOOKUP(I38,'Calcification Rates'!$A$10:$C$98,2,FALSE))</f>
        <v xml:space="preserve"> </v>
      </c>
      <c r="M38" s="272" t="str">
        <f>IF(ISERROR(VLOOKUP(I38,'Calcification Rates'!$A$10:$C$98,3,FALSE))," ",VLOOKUP(I38,'Calcification Rates'!$A$10:$C$98,3,FALSE))</f>
        <v xml:space="preserve"> </v>
      </c>
      <c r="N38" s="273">
        <f>(IF(ISERROR(VLOOKUP(I38,'Calcification Rates'!$A$11:$N$98,9,0)),0,VLOOKUP(I38,'Calcification Rates'!$A$11:$N$98,9,0)))*K38+(IF(ISERROR(VLOOKUP(I38,'Calcification Rates'!$A$11:$N$98,12,0)),0,VLOOKUP(I38,'Calcification Rates'!$A$11:$N$98,12,0)))</f>
        <v>0</v>
      </c>
      <c r="O38" s="273">
        <f>(IF(ISERROR(VLOOKUP(I38,'Calcification Rates'!$A$11:$N$98,10,0)),0,VLOOKUP(I38,'Calcification Rates'!$A$11:$N$98,10,0)))*K38+(IF(ISERROR(VLOOKUP(I38,'Calcification Rates'!$A$11:$N$98,13,0)),0,VLOOKUP(I38,'Calcification Rates'!$A$11:$N$98,13,0)))</f>
        <v>0</v>
      </c>
      <c r="P38" s="277">
        <f>(IF(ISERROR(VLOOKUP(I38,'Calcification Rates'!$A$11:$N$98,11,0)),0,VLOOKUP(I38,'Calcification Rates'!$A$11:$N$98,11,0)))*K38+(IF(ISERROR(VLOOKUP(I38,'Calcification Rates'!$A$11:$N$98,14,0)),0,VLOOKUP(I38,'Calcification Rates'!$A$11:$N$98,14,0)))</f>
        <v>0</v>
      </c>
      <c r="Q38" s="276"/>
      <c r="R38" s="278"/>
      <c r="S38" s="271"/>
      <c r="T38" s="272" t="str">
        <f>IF(ISERROR(VLOOKUP(Q38,'Calcification Rates'!$A$10:$C$98,2,FALSE))," ",VLOOKUP(Q38,'Calcification Rates'!$A$10:$C$98,2,FALSE))</f>
        <v xml:space="preserve"> </v>
      </c>
      <c r="U38" s="272" t="str">
        <f>IF(ISERROR(VLOOKUP(Q38,'Calcification Rates'!$A$10:$C$98,3,FALSE))," ",VLOOKUP(Q38,'Calcification Rates'!$A$10:$C$98,3,FALSE))</f>
        <v xml:space="preserve"> </v>
      </c>
      <c r="V38" s="273">
        <f>(IF(ISERROR(VLOOKUP(Q38,'Calcification Rates'!$A$11:$N$98,9,0)),0,VLOOKUP(Q38,'Calcification Rates'!$A$11:$N$98,9,0)))*S38+(IF(ISERROR(VLOOKUP(Q38,'Calcification Rates'!$A$11:$N$98,12,0)),0,VLOOKUP(Q38,'Calcification Rates'!$A$11:$N$98,12,0)))</f>
        <v>0</v>
      </c>
      <c r="W38" s="273">
        <f>(IF(ISERROR(VLOOKUP(Q38,'Calcification Rates'!$A$11:$N$98,10,0)),0,VLOOKUP(Q38,'Calcification Rates'!$A$11:$N$98,10,0)))*S38+(IF(ISERROR(VLOOKUP(Q38,'Calcification Rates'!$A$11:$N$98,13,0)),0,VLOOKUP(Q38,'Calcification Rates'!$A$11:$N$98,13,0)))</f>
        <v>0</v>
      </c>
      <c r="X38" s="277">
        <f>(IF(ISERROR(VLOOKUP(Q38,'Calcification Rates'!$A$11:$N$98,11,0)),0,VLOOKUP(Q38,'Calcification Rates'!$A$11:$N$98,11,0)))*S38+(IF(ISERROR(VLOOKUP(Q38,'Calcification Rates'!$A$11:$N$98,14,0)),0,VLOOKUP(Q38,'Calcification Rates'!$A$11:$N$98,14,0)))</f>
        <v>0</v>
      </c>
      <c r="Y38" s="276"/>
      <c r="Z38" s="43"/>
      <c r="AA38" s="278"/>
      <c r="AB38" s="272" t="str">
        <f>IF(ISERROR(VLOOKUP(Y38,'Calcification Rates'!$A$10:$C$98,2,FALSE))," ",VLOOKUP(Y38,'Calcification Rates'!$A$10:$C$98,2,FALSE))</f>
        <v xml:space="preserve"> </v>
      </c>
      <c r="AC38" s="272" t="str">
        <f>IF(ISERROR(VLOOKUP(Y38,'Calcification Rates'!$A$10:$C$98,3,FALSE))," ",VLOOKUP(Y38,'Calcification Rates'!$A$10:$C$98,3,FALSE))</f>
        <v xml:space="preserve"> </v>
      </c>
      <c r="AD38" s="273">
        <f>(IF(ISERROR(VLOOKUP(Y38,'Calcification Rates'!$A$11:$N$98,9,0)),0,VLOOKUP(Y38,'Calcification Rates'!$A$11:$N$98,9,0)))*AA38+(IF(ISERROR(VLOOKUP(Y38,'Calcification Rates'!$A$11:$N$98,12,0)),0,VLOOKUP(Y38,'Calcification Rates'!$A$11:$N$98,12,0)))</f>
        <v>0</v>
      </c>
      <c r="AE38" s="273">
        <f>(IF(ISERROR(VLOOKUP(Y38,'Calcification Rates'!$A$11:$N$98,10,0)),0,VLOOKUP(Y38,'Calcification Rates'!$A$11:$N$98,10,0)))*AA38+(IF(ISERROR(VLOOKUP(Y38,'Calcification Rates'!$A$11:$N$98,13,0)),0,VLOOKUP(Y38,'Calcification Rates'!$A$11:$N$98,13,0)))</f>
        <v>0</v>
      </c>
      <c r="AF38" s="277">
        <f>(IF(ISERROR(VLOOKUP(Y38,'Calcification Rates'!$A$11:$N$98,11,0)),0,VLOOKUP(Y38,'Calcification Rates'!$A$11:$N$98,11,0)))*AA38+(IF(ISERROR(VLOOKUP(Y38,'Calcification Rates'!$A$11:$N$98,14,0)),0,VLOOKUP(Y38,'Calcification Rates'!$A$11:$N$98,14,0)))</f>
        <v>0</v>
      </c>
      <c r="AG38" s="276"/>
      <c r="AH38" s="270"/>
      <c r="AI38" s="271"/>
      <c r="AJ38" s="272" t="str">
        <f>IF(ISERROR(VLOOKUP(AG38,'Calcification Rates'!$A$10:$C$98,2,FALSE))," ",VLOOKUP(AG38,'Calcification Rates'!$A$10:$C$98,2,FALSE))</f>
        <v xml:space="preserve"> </v>
      </c>
      <c r="AK38" s="272" t="str">
        <f>IF(ISERROR(VLOOKUP(AG38,'Calcification Rates'!$A$10:$C$98,3,FALSE))," ",VLOOKUP(AG38,'Calcification Rates'!$A$10:$C$98,3,FALSE))</f>
        <v xml:space="preserve"> </v>
      </c>
      <c r="AL38" s="273">
        <f>(IF(ISERROR(VLOOKUP(AG38,'Calcification Rates'!$A$11:$N$98,9,0)),0,VLOOKUP(AG38,'Calcification Rates'!$A$11:$N$98,9,0)))*AI38+(IF(ISERROR(VLOOKUP(AG38,'Calcification Rates'!$A$11:$N$98,12,0)),0,VLOOKUP(AG38,'Calcification Rates'!$A$11:$N$98,12,0)))</f>
        <v>0</v>
      </c>
      <c r="AM38" s="273">
        <f>(IF(ISERROR(VLOOKUP(AG38,'Calcification Rates'!$A$11:$N$98,10,0)),0,VLOOKUP(AG38,'Calcification Rates'!$A$11:$N$98,10,0)))*AI38+(IF(ISERROR(VLOOKUP(AG38,'Calcification Rates'!$A$11:$N$98,13,0)),0,VLOOKUP(AG38,'Calcification Rates'!$A$11:$N$98,13,0)))</f>
        <v>0</v>
      </c>
      <c r="AN38" s="277">
        <f>(IF(ISERROR(VLOOKUP(AG38,'Calcification Rates'!$A$11:$N$98,11,0)),0,VLOOKUP(AG38,'Calcification Rates'!$A$11:$N$98,11,0)))*AI38+(IF(ISERROR(VLOOKUP(AG38,'Calcification Rates'!$A$11:$N$98,14,0)),0,VLOOKUP(AG38,'Calcification Rates'!$A$11:$N$98,14,0)))</f>
        <v>0</v>
      </c>
      <c r="AO38" s="276"/>
      <c r="AP38" s="270"/>
      <c r="AQ38" s="271"/>
      <c r="AR38" s="272" t="str">
        <f>IF(ISERROR(VLOOKUP(AO38,'Calcification Rates'!$A$10:$C$98,2,FALSE))," ",VLOOKUP(AO38,'Calcification Rates'!$A$10:$C$98,2,FALSE))</f>
        <v xml:space="preserve"> </v>
      </c>
      <c r="AS38" s="272" t="str">
        <f>IF(ISERROR(VLOOKUP(AO38,'Calcification Rates'!$A$10:$C$98,3,FALSE))," ",VLOOKUP(AO38,'Calcification Rates'!$A$10:$C$98,3,FALSE))</f>
        <v xml:space="preserve"> </v>
      </c>
      <c r="AT38" s="280">
        <f>(IF(ISERROR(VLOOKUP(AO38,'Calcification Rates'!$A$11:$N$98,9,0)),0,VLOOKUP(AO38,'Calcification Rates'!$A$11:$N$98,9,0)))*AQ38+(IF(ISERROR(VLOOKUP(AO38,'Calcification Rates'!$A$11:$N$98,12,0)),0,VLOOKUP(AO38,'Calcification Rates'!$A$11:$N$98,12,0)))</f>
        <v>0</v>
      </c>
      <c r="AU38" s="280">
        <f>(IF(ISERROR(VLOOKUP(AO38,'Calcification Rates'!$A$11:$N$98,10,0)),0,VLOOKUP(AO38,'Calcification Rates'!$A$11:$N$98,10,0)))*AQ38+(IF(ISERROR(VLOOKUP(AO38,'Calcification Rates'!$A$11:$N$98,13,0)),0,VLOOKUP(AO38,'Calcification Rates'!$A$11:$N$98,13,0)))</f>
        <v>0</v>
      </c>
      <c r="AV38" s="281">
        <f>(IF(ISERROR(VLOOKUP(AO38,'Calcification Rates'!$A$11:$N$98,11,0)),0,VLOOKUP(AO38,'Calcification Rates'!$A$11:$N$98,11,0)))*AQ38+(IF(ISERROR(VLOOKUP(AO38,'Calcification Rates'!$A$11:$N$98,14,0)),0,VLOOKUP(AO38,'Calcification Rates'!$A$11:$N$98,14,0)))</f>
        <v>0</v>
      </c>
      <c r="AW38" s="276"/>
      <c r="AX38" s="270"/>
      <c r="AY38" s="271"/>
      <c r="AZ38" s="272" t="str">
        <f>IF(ISERROR(VLOOKUP(AW38,'Calcification Rates'!$A$10:$C$98,2,FALSE))," ",VLOOKUP(AW38,'Calcification Rates'!$A$10:$C$98,2,FALSE))</f>
        <v xml:space="preserve"> </v>
      </c>
      <c r="BA38" s="272" t="str">
        <f>IF(ISERROR(VLOOKUP(AW38,'Calcification Rates'!$A$10:$C$98,3,FALSE))," ",VLOOKUP(AW38,'Calcification Rates'!$A$10:$C$98,3,FALSE))</f>
        <v xml:space="preserve"> </v>
      </c>
      <c r="BB38" s="280">
        <f>(IF(ISERROR(VLOOKUP(AW38,'Calcification Rates'!$A$11:$N$98,9,0)),0,VLOOKUP(AW38,'Calcification Rates'!$A$11:$N$98,9,0)))*AY38+(IF(ISERROR(VLOOKUP(AW38,'Calcification Rates'!$A$11:$N$98,12,0)),0,VLOOKUP(AW38,'Calcification Rates'!$A$11:$N$98,12,0)))</f>
        <v>0</v>
      </c>
      <c r="BC38" s="280">
        <f>(IF(ISERROR(VLOOKUP(AW38,'Calcification Rates'!$A$11:$N$98,10,0)),0,VLOOKUP(AW38,'Calcification Rates'!$A$11:$N$98,10,0)))*AY38+(IF(ISERROR(VLOOKUP(AW38,'Calcification Rates'!$A$11:$N$98,13,0)),0,VLOOKUP(AW38,'Calcification Rates'!$A$11:$N$98,13,0)))</f>
        <v>0</v>
      </c>
      <c r="BD38" s="281">
        <f>(IF(ISERROR(VLOOKUP(AW38,'Calcification Rates'!$A$11:$N$98,11,0)),0,VLOOKUP(AW38,'Calcification Rates'!$A$11:$N$98,11,0)))*AY38+(IF(ISERROR(VLOOKUP(AW38,'Calcification Rates'!$A$11:$N$98,14,0)),0,VLOOKUP(AW38,'Calcification Rates'!$A$11:$N$98,14,0)))</f>
        <v>0</v>
      </c>
      <c r="BE38" s="276"/>
      <c r="BF38" s="270"/>
      <c r="BG38" s="270"/>
      <c r="BH38" s="272" t="str">
        <f>IF(ISERROR(VLOOKUP(BE38,'Calcification Rates'!$A$10:$C$98,2,FALSE))," ",VLOOKUP(BE38,'Calcification Rates'!$A$10:$C$98,2,FALSE))</f>
        <v xml:space="preserve"> </v>
      </c>
      <c r="BI38" s="272" t="str">
        <f>IF(ISERROR(VLOOKUP(BE38,'Calcification Rates'!$A$10:$C$98,3,FALSE))," ",VLOOKUP(BE38,'Calcification Rates'!$A$10:$C$98,3,FALSE))</f>
        <v xml:space="preserve"> </v>
      </c>
      <c r="BJ38" s="280">
        <f>(IF(ISERROR(VLOOKUP(BE38,'Calcification Rates'!$A$11:$N$98,9,0)),0,VLOOKUP(BE38,'Calcification Rates'!$A$11:$N$98,9,0)))*BG38+(IF(ISERROR(VLOOKUP(BE38,'Calcification Rates'!$A$11:$N$98,12,0)),0,VLOOKUP(BE38,'Calcification Rates'!$A$11:$N$98,12,0)))</f>
        <v>0</v>
      </c>
      <c r="BK38" s="280">
        <f>(IF(ISERROR(VLOOKUP(BE38,'Calcification Rates'!$A$11:$N$98,10,0)),0,VLOOKUP(BE38,'Calcification Rates'!$A$11:$N$98,10,0)))*BG38+(IF(ISERROR(VLOOKUP(BE38,'Calcification Rates'!$A$11:$N$98,13,0)),0,VLOOKUP(BE38,'Calcification Rates'!$A$11:$N$98,13,0)))</f>
        <v>0</v>
      </c>
      <c r="BL38" s="281">
        <f>(IF(ISERROR(VLOOKUP(BE38,'Calcification Rates'!$A$11:$N$98,11,0)),0,VLOOKUP(BE38,'Calcification Rates'!$A$11:$N$98,11,0)))*BG38+(IF(ISERROR(VLOOKUP(BE38,'Calcification Rates'!$A$11:$N$98,14,0)),0,VLOOKUP(BE38,'Calcification Rates'!$A$11:$N$98,14,0)))</f>
        <v>0</v>
      </c>
    </row>
    <row r="39" spans="1:64" ht="20.100000000000001" customHeight="1" x14ac:dyDescent="0.3">
      <c r="A39" s="270"/>
      <c r="B39" s="43"/>
      <c r="C39" s="271"/>
      <c r="D39" s="272" t="str">
        <f>IF(ISERROR(VLOOKUP(A39,'Calcification Rates'!$A$10:$C$98,2,FALSE))," ",VLOOKUP(A39,'Calcification Rates'!$A$10:$C$98,2,FALSE))</f>
        <v xml:space="preserve"> </v>
      </c>
      <c r="E39" s="272" t="str">
        <f>IF(ISERROR(VLOOKUP(A39,'Calcification Rates'!$A$10:$C$98,3,FALSE))," ",VLOOKUP(A39,'Calcification Rates'!$A$10:$C$98,3,FALSE))</f>
        <v xml:space="preserve"> </v>
      </c>
      <c r="F39" s="273">
        <f>(IF(ISERROR(VLOOKUP(A39,'Calcification Rates'!$A$11:$N$98,9,0)),0,VLOOKUP(A39,'Calcification Rates'!$A$11:$N$98,9,0)))*C39+(IF(ISERROR(VLOOKUP(A39,'Calcification Rates'!$A$11:$N$98,12,0)),0,VLOOKUP(A39,'Calcification Rates'!$A$11:$N$98,12,0)))</f>
        <v>0</v>
      </c>
      <c r="G39" s="274">
        <f>(IF(ISERROR(VLOOKUP(A39,'Calcification Rates'!$A$11:$N$98,10,0)),0,VLOOKUP(A39,'Calcification Rates'!$A$11:$N$98,10,0)))*C39+(IF(ISERROR(VLOOKUP(A39,'Calcification Rates'!$A$11:$N$98,13,0)),0,VLOOKUP(A39,'Calcification Rates'!$A$11:$N$98,13,0)))</f>
        <v>0</v>
      </c>
      <c r="H39" s="275">
        <f>(IF(ISERROR(VLOOKUP(A39,'Calcification Rates'!$A$11:$N$98,11,0)),0,VLOOKUP(A39,'Calcification Rates'!$A$11:$N$98,11,0)))*C39+(IF(ISERROR(VLOOKUP(A39,'Calcification Rates'!$A$11:$N$98,14,0)),0,VLOOKUP(A39,'Calcification Rates'!$A$11:$N$98,14,0)))</f>
        <v>0</v>
      </c>
      <c r="I39" s="276"/>
      <c r="J39" s="270"/>
      <c r="K39" s="271"/>
      <c r="L39" s="272" t="str">
        <f>IF(ISERROR(VLOOKUP(I39,'Calcification Rates'!$A$10:$C$98,2,FALSE))," ",VLOOKUP(I39,'Calcification Rates'!$A$10:$C$98,2,FALSE))</f>
        <v xml:space="preserve"> </v>
      </c>
      <c r="M39" s="272" t="str">
        <f>IF(ISERROR(VLOOKUP(I39,'Calcification Rates'!$A$10:$C$98,3,FALSE))," ",VLOOKUP(I39,'Calcification Rates'!$A$10:$C$98,3,FALSE))</f>
        <v xml:space="preserve"> </v>
      </c>
      <c r="N39" s="273">
        <f>(IF(ISERROR(VLOOKUP(I39,'Calcification Rates'!$A$11:$N$98,9,0)),0,VLOOKUP(I39,'Calcification Rates'!$A$11:$N$98,9,0)))*K39+(IF(ISERROR(VLOOKUP(I39,'Calcification Rates'!$A$11:$N$98,12,0)),0,VLOOKUP(I39,'Calcification Rates'!$A$11:$N$98,12,0)))</f>
        <v>0</v>
      </c>
      <c r="O39" s="273">
        <f>(IF(ISERROR(VLOOKUP(I39,'Calcification Rates'!$A$11:$N$98,10,0)),0,VLOOKUP(I39,'Calcification Rates'!$A$11:$N$98,10,0)))*K39+(IF(ISERROR(VLOOKUP(I39,'Calcification Rates'!$A$11:$N$98,13,0)),0,VLOOKUP(I39,'Calcification Rates'!$A$11:$N$98,13,0)))</f>
        <v>0</v>
      </c>
      <c r="P39" s="277">
        <f>(IF(ISERROR(VLOOKUP(I39,'Calcification Rates'!$A$11:$N$98,11,0)),0,VLOOKUP(I39,'Calcification Rates'!$A$11:$N$98,11,0)))*K39+(IF(ISERROR(VLOOKUP(I39,'Calcification Rates'!$A$11:$N$98,14,0)),0,VLOOKUP(I39,'Calcification Rates'!$A$11:$N$98,14,0)))</f>
        <v>0</v>
      </c>
      <c r="Q39" s="276"/>
      <c r="R39" s="278"/>
      <c r="S39" s="271"/>
      <c r="T39" s="272" t="str">
        <f>IF(ISERROR(VLOOKUP(Q39,'Calcification Rates'!$A$10:$C$98,2,FALSE))," ",VLOOKUP(Q39,'Calcification Rates'!$A$10:$C$98,2,FALSE))</f>
        <v xml:space="preserve"> </v>
      </c>
      <c r="U39" s="272" t="str">
        <f>IF(ISERROR(VLOOKUP(Q39,'Calcification Rates'!$A$10:$C$98,3,FALSE))," ",VLOOKUP(Q39,'Calcification Rates'!$A$10:$C$98,3,FALSE))</f>
        <v xml:space="preserve"> </v>
      </c>
      <c r="V39" s="273">
        <f>(IF(ISERROR(VLOOKUP(Q39,'Calcification Rates'!$A$11:$N$98,9,0)),0,VLOOKUP(Q39,'Calcification Rates'!$A$11:$N$98,9,0)))*S39+(IF(ISERROR(VLOOKUP(Q39,'Calcification Rates'!$A$11:$N$98,12,0)),0,VLOOKUP(Q39,'Calcification Rates'!$A$11:$N$98,12,0)))</f>
        <v>0</v>
      </c>
      <c r="W39" s="273">
        <f>(IF(ISERROR(VLOOKUP(Q39,'Calcification Rates'!$A$11:$N$98,10,0)),0,VLOOKUP(Q39,'Calcification Rates'!$A$11:$N$98,10,0)))*S39+(IF(ISERROR(VLOOKUP(Q39,'Calcification Rates'!$A$11:$N$98,13,0)),0,VLOOKUP(Q39,'Calcification Rates'!$A$11:$N$98,13,0)))</f>
        <v>0</v>
      </c>
      <c r="X39" s="277">
        <f>(IF(ISERROR(VLOOKUP(Q39,'Calcification Rates'!$A$11:$N$98,11,0)),0,VLOOKUP(Q39,'Calcification Rates'!$A$11:$N$98,11,0)))*S39+(IF(ISERROR(VLOOKUP(Q39,'Calcification Rates'!$A$11:$N$98,14,0)),0,VLOOKUP(Q39,'Calcification Rates'!$A$11:$N$98,14,0)))</f>
        <v>0</v>
      </c>
      <c r="Y39" s="276"/>
      <c r="Z39" s="43"/>
      <c r="AA39" s="278"/>
      <c r="AB39" s="272" t="str">
        <f>IF(ISERROR(VLOOKUP(Y39,'Calcification Rates'!$A$10:$C$98,2,FALSE))," ",VLOOKUP(Y39,'Calcification Rates'!$A$10:$C$98,2,FALSE))</f>
        <v xml:space="preserve"> </v>
      </c>
      <c r="AC39" s="272" t="str">
        <f>IF(ISERROR(VLOOKUP(Y39,'Calcification Rates'!$A$10:$C$98,3,FALSE))," ",VLOOKUP(Y39,'Calcification Rates'!$A$10:$C$98,3,FALSE))</f>
        <v xml:space="preserve"> </v>
      </c>
      <c r="AD39" s="273">
        <f>(IF(ISERROR(VLOOKUP(Y39,'Calcification Rates'!$A$11:$N$98,9,0)),0,VLOOKUP(Y39,'Calcification Rates'!$A$11:$N$98,9,0)))*AA39+(IF(ISERROR(VLOOKUP(Y39,'Calcification Rates'!$A$11:$N$98,12,0)),0,VLOOKUP(Y39,'Calcification Rates'!$A$11:$N$98,12,0)))</f>
        <v>0</v>
      </c>
      <c r="AE39" s="273">
        <f>(IF(ISERROR(VLOOKUP(Y39,'Calcification Rates'!$A$11:$N$98,10,0)),0,VLOOKUP(Y39,'Calcification Rates'!$A$11:$N$98,10,0)))*AA39+(IF(ISERROR(VLOOKUP(Y39,'Calcification Rates'!$A$11:$N$98,13,0)),0,VLOOKUP(Y39,'Calcification Rates'!$A$11:$N$98,13,0)))</f>
        <v>0</v>
      </c>
      <c r="AF39" s="277">
        <f>(IF(ISERROR(VLOOKUP(Y39,'Calcification Rates'!$A$11:$N$98,11,0)),0,VLOOKUP(Y39,'Calcification Rates'!$A$11:$N$98,11,0)))*AA39+(IF(ISERROR(VLOOKUP(Y39,'Calcification Rates'!$A$11:$N$98,14,0)),0,VLOOKUP(Y39,'Calcification Rates'!$A$11:$N$98,14,0)))</f>
        <v>0</v>
      </c>
      <c r="AG39" s="276"/>
      <c r="AH39" s="270"/>
      <c r="AI39" s="271"/>
      <c r="AJ39" s="272" t="str">
        <f>IF(ISERROR(VLOOKUP(AG39,'Calcification Rates'!$A$10:$C$98,2,FALSE))," ",VLOOKUP(AG39,'Calcification Rates'!$A$10:$C$98,2,FALSE))</f>
        <v xml:space="preserve"> </v>
      </c>
      <c r="AK39" s="272" t="str">
        <f>IF(ISERROR(VLOOKUP(AG39,'Calcification Rates'!$A$10:$C$98,3,FALSE))," ",VLOOKUP(AG39,'Calcification Rates'!$A$10:$C$98,3,FALSE))</f>
        <v xml:space="preserve"> </v>
      </c>
      <c r="AL39" s="273">
        <f>(IF(ISERROR(VLOOKUP(AG39,'Calcification Rates'!$A$11:$N$98,9,0)),0,VLOOKUP(AG39,'Calcification Rates'!$A$11:$N$98,9,0)))*AI39+(IF(ISERROR(VLOOKUP(AG39,'Calcification Rates'!$A$11:$N$98,12,0)),0,VLOOKUP(AG39,'Calcification Rates'!$A$11:$N$98,12,0)))</f>
        <v>0</v>
      </c>
      <c r="AM39" s="273">
        <f>(IF(ISERROR(VLOOKUP(AG39,'Calcification Rates'!$A$11:$N$98,10,0)),0,VLOOKUP(AG39,'Calcification Rates'!$A$11:$N$98,10,0)))*AI39+(IF(ISERROR(VLOOKUP(AG39,'Calcification Rates'!$A$11:$N$98,13,0)),0,VLOOKUP(AG39,'Calcification Rates'!$A$11:$N$98,13,0)))</f>
        <v>0</v>
      </c>
      <c r="AN39" s="277">
        <f>(IF(ISERROR(VLOOKUP(AG39,'Calcification Rates'!$A$11:$N$98,11,0)),0,VLOOKUP(AG39,'Calcification Rates'!$A$11:$N$98,11,0)))*AI39+(IF(ISERROR(VLOOKUP(AG39,'Calcification Rates'!$A$11:$N$98,14,0)),0,VLOOKUP(AG39,'Calcification Rates'!$A$11:$N$98,14,0)))</f>
        <v>0</v>
      </c>
      <c r="AO39" s="276"/>
      <c r="AP39" s="270"/>
      <c r="AQ39" s="271"/>
      <c r="AR39" s="272" t="str">
        <f>IF(ISERROR(VLOOKUP(AO39,'Calcification Rates'!$A$10:$C$98,2,FALSE))," ",VLOOKUP(AO39,'Calcification Rates'!$A$10:$C$98,2,FALSE))</f>
        <v xml:space="preserve"> </v>
      </c>
      <c r="AS39" s="272" t="str">
        <f>IF(ISERROR(VLOOKUP(AO39,'Calcification Rates'!$A$10:$C$98,3,FALSE))," ",VLOOKUP(AO39,'Calcification Rates'!$A$10:$C$98,3,FALSE))</f>
        <v xml:space="preserve"> </v>
      </c>
      <c r="AT39" s="280">
        <f>(IF(ISERROR(VLOOKUP(AO39,'Calcification Rates'!$A$11:$N$98,9,0)),0,VLOOKUP(AO39,'Calcification Rates'!$A$11:$N$98,9,0)))*AQ39+(IF(ISERROR(VLOOKUP(AO39,'Calcification Rates'!$A$11:$N$98,12,0)),0,VLOOKUP(AO39,'Calcification Rates'!$A$11:$N$98,12,0)))</f>
        <v>0</v>
      </c>
      <c r="AU39" s="280">
        <f>(IF(ISERROR(VLOOKUP(AO39,'Calcification Rates'!$A$11:$N$98,10,0)),0,VLOOKUP(AO39,'Calcification Rates'!$A$11:$N$98,10,0)))*AQ39+(IF(ISERROR(VLOOKUP(AO39,'Calcification Rates'!$A$11:$N$98,13,0)),0,VLOOKUP(AO39,'Calcification Rates'!$A$11:$N$98,13,0)))</f>
        <v>0</v>
      </c>
      <c r="AV39" s="281">
        <f>(IF(ISERROR(VLOOKUP(AO39,'Calcification Rates'!$A$11:$N$98,11,0)),0,VLOOKUP(AO39,'Calcification Rates'!$A$11:$N$98,11,0)))*AQ39+(IF(ISERROR(VLOOKUP(AO39,'Calcification Rates'!$A$11:$N$98,14,0)),0,VLOOKUP(AO39,'Calcification Rates'!$A$11:$N$98,14,0)))</f>
        <v>0</v>
      </c>
      <c r="AW39" s="276"/>
      <c r="AX39" s="270"/>
      <c r="AY39" s="271"/>
      <c r="AZ39" s="272" t="str">
        <f>IF(ISERROR(VLOOKUP(AW39,'Calcification Rates'!$A$10:$C$98,2,FALSE))," ",VLOOKUP(AW39,'Calcification Rates'!$A$10:$C$98,2,FALSE))</f>
        <v xml:space="preserve"> </v>
      </c>
      <c r="BA39" s="272" t="str">
        <f>IF(ISERROR(VLOOKUP(AW39,'Calcification Rates'!$A$10:$C$98,3,FALSE))," ",VLOOKUP(AW39,'Calcification Rates'!$A$10:$C$98,3,FALSE))</f>
        <v xml:space="preserve"> </v>
      </c>
      <c r="BB39" s="280">
        <f>(IF(ISERROR(VLOOKUP(AW39,'Calcification Rates'!$A$11:$N$98,9,0)),0,VLOOKUP(AW39,'Calcification Rates'!$A$11:$N$98,9,0)))*AY39+(IF(ISERROR(VLOOKUP(AW39,'Calcification Rates'!$A$11:$N$98,12,0)),0,VLOOKUP(AW39,'Calcification Rates'!$A$11:$N$98,12,0)))</f>
        <v>0</v>
      </c>
      <c r="BC39" s="280">
        <f>(IF(ISERROR(VLOOKUP(AW39,'Calcification Rates'!$A$11:$N$98,10,0)),0,VLOOKUP(AW39,'Calcification Rates'!$A$11:$N$98,10,0)))*AY39+(IF(ISERROR(VLOOKUP(AW39,'Calcification Rates'!$A$11:$N$98,13,0)),0,VLOOKUP(AW39,'Calcification Rates'!$A$11:$N$98,13,0)))</f>
        <v>0</v>
      </c>
      <c r="BD39" s="281">
        <f>(IF(ISERROR(VLOOKUP(AW39,'Calcification Rates'!$A$11:$N$98,11,0)),0,VLOOKUP(AW39,'Calcification Rates'!$A$11:$N$98,11,0)))*AY39+(IF(ISERROR(VLOOKUP(AW39,'Calcification Rates'!$A$11:$N$98,14,0)),0,VLOOKUP(AW39,'Calcification Rates'!$A$11:$N$98,14,0)))</f>
        <v>0</v>
      </c>
      <c r="BE39" s="276"/>
      <c r="BF39" s="270"/>
      <c r="BG39" s="270"/>
      <c r="BH39" s="272" t="str">
        <f>IF(ISERROR(VLOOKUP(BE39,'Calcification Rates'!$A$10:$C$98,2,FALSE))," ",VLOOKUP(BE39,'Calcification Rates'!$A$10:$C$98,2,FALSE))</f>
        <v xml:space="preserve"> </v>
      </c>
      <c r="BI39" s="272" t="str">
        <f>IF(ISERROR(VLOOKUP(BE39,'Calcification Rates'!$A$10:$C$98,3,FALSE))," ",VLOOKUP(BE39,'Calcification Rates'!$A$10:$C$98,3,FALSE))</f>
        <v xml:space="preserve"> </v>
      </c>
      <c r="BJ39" s="280">
        <f>(IF(ISERROR(VLOOKUP(BE39,'Calcification Rates'!$A$11:$N$98,9,0)),0,VLOOKUP(BE39,'Calcification Rates'!$A$11:$N$98,9,0)))*BG39+(IF(ISERROR(VLOOKUP(BE39,'Calcification Rates'!$A$11:$N$98,12,0)),0,VLOOKUP(BE39,'Calcification Rates'!$A$11:$N$98,12,0)))</f>
        <v>0</v>
      </c>
      <c r="BK39" s="280">
        <f>(IF(ISERROR(VLOOKUP(BE39,'Calcification Rates'!$A$11:$N$98,10,0)),0,VLOOKUP(BE39,'Calcification Rates'!$A$11:$N$98,10,0)))*BG39+(IF(ISERROR(VLOOKUP(BE39,'Calcification Rates'!$A$11:$N$98,13,0)),0,VLOOKUP(BE39,'Calcification Rates'!$A$11:$N$98,13,0)))</f>
        <v>0</v>
      </c>
      <c r="BL39" s="281">
        <f>(IF(ISERROR(VLOOKUP(BE39,'Calcification Rates'!$A$11:$N$98,11,0)),0,VLOOKUP(BE39,'Calcification Rates'!$A$11:$N$98,11,0)))*BG39+(IF(ISERROR(VLOOKUP(BE39,'Calcification Rates'!$A$11:$N$98,14,0)),0,VLOOKUP(BE39,'Calcification Rates'!$A$11:$N$98,14,0)))</f>
        <v>0</v>
      </c>
    </row>
    <row r="40" spans="1:64" ht="20.100000000000001" customHeight="1" x14ac:dyDescent="0.3">
      <c r="A40" s="270"/>
      <c r="B40" s="43"/>
      <c r="C40" s="271"/>
      <c r="D40" s="272" t="str">
        <f>IF(ISERROR(VLOOKUP(A40,'Calcification Rates'!$A$10:$C$98,2,FALSE))," ",VLOOKUP(A40,'Calcification Rates'!$A$10:$C$98,2,FALSE))</f>
        <v xml:space="preserve"> </v>
      </c>
      <c r="E40" s="272" t="str">
        <f>IF(ISERROR(VLOOKUP(A40,'Calcification Rates'!$A$10:$C$98,3,FALSE))," ",VLOOKUP(A40,'Calcification Rates'!$A$10:$C$98,3,FALSE))</f>
        <v xml:space="preserve"> </v>
      </c>
      <c r="F40" s="273">
        <f>(IF(ISERROR(VLOOKUP(A40,'Calcification Rates'!$A$11:$N$98,9,0)),0,VLOOKUP(A40,'Calcification Rates'!$A$11:$N$98,9,0)))*C40+(IF(ISERROR(VLOOKUP(A40,'Calcification Rates'!$A$11:$N$98,12,0)),0,VLOOKUP(A40,'Calcification Rates'!$A$11:$N$98,12,0)))</f>
        <v>0</v>
      </c>
      <c r="G40" s="274">
        <f>(IF(ISERROR(VLOOKUP(A40,'Calcification Rates'!$A$11:$N$98,10,0)),0,VLOOKUP(A40,'Calcification Rates'!$A$11:$N$98,10,0)))*C40+(IF(ISERROR(VLOOKUP(A40,'Calcification Rates'!$A$11:$N$98,13,0)),0,VLOOKUP(A40,'Calcification Rates'!$A$11:$N$98,13,0)))</f>
        <v>0</v>
      </c>
      <c r="H40" s="275">
        <f>(IF(ISERROR(VLOOKUP(A40,'Calcification Rates'!$A$11:$N$98,11,0)),0,VLOOKUP(A40,'Calcification Rates'!$A$11:$N$98,11,0)))*C40+(IF(ISERROR(VLOOKUP(A40,'Calcification Rates'!$A$11:$N$98,14,0)),0,VLOOKUP(A40,'Calcification Rates'!$A$11:$N$98,14,0)))</f>
        <v>0</v>
      </c>
      <c r="I40" s="276"/>
      <c r="J40" s="270"/>
      <c r="K40" s="271"/>
      <c r="L40" s="272" t="str">
        <f>IF(ISERROR(VLOOKUP(I40,'Calcification Rates'!$A$10:$C$98,2,FALSE))," ",VLOOKUP(I40,'Calcification Rates'!$A$10:$C$98,2,FALSE))</f>
        <v xml:space="preserve"> </v>
      </c>
      <c r="M40" s="272" t="str">
        <f>IF(ISERROR(VLOOKUP(I40,'Calcification Rates'!$A$10:$C$98,3,FALSE))," ",VLOOKUP(I40,'Calcification Rates'!$A$10:$C$98,3,FALSE))</f>
        <v xml:space="preserve"> </v>
      </c>
      <c r="N40" s="273">
        <f>(IF(ISERROR(VLOOKUP(I40,'Calcification Rates'!$A$11:$N$98,9,0)),0,VLOOKUP(I40,'Calcification Rates'!$A$11:$N$98,9,0)))*K40+(IF(ISERROR(VLOOKUP(I40,'Calcification Rates'!$A$11:$N$98,12,0)),0,VLOOKUP(I40,'Calcification Rates'!$A$11:$N$98,12,0)))</f>
        <v>0</v>
      </c>
      <c r="O40" s="273">
        <f>(IF(ISERROR(VLOOKUP(I40,'Calcification Rates'!$A$11:$N$98,10,0)),0,VLOOKUP(I40,'Calcification Rates'!$A$11:$N$98,10,0)))*K40+(IF(ISERROR(VLOOKUP(I40,'Calcification Rates'!$A$11:$N$98,13,0)),0,VLOOKUP(I40,'Calcification Rates'!$A$11:$N$98,13,0)))</f>
        <v>0</v>
      </c>
      <c r="P40" s="277">
        <f>(IF(ISERROR(VLOOKUP(I40,'Calcification Rates'!$A$11:$N$98,11,0)),0,VLOOKUP(I40,'Calcification Rates'!$A$11:$N$98,11,0)))*K40+(IF(ISERROR(VLOOKUP(I40,'Calcification Rates'!$A$11:$N$98,14,0)),0,VLOOKUP(I40,'Calcification Rates'!$A$11:$N$98,14,0)))</f>
        <v>0</v>
      </c>
      <c r="Q40" s="276"/>
      <c r="R40" s="278"/>
      <c r="S40" s="271"/>
      <c r="T40" s="272" t="str">
        <f>IF(ISERROR(VLOOKUP(Q40,'Calcification Rates'!$A$10:$C$98,2,FALSE))," ",VLOOKUP(Q40,'Calcification Rates'!$A$10:$C$98,2,FALSE))</f>
        <v xml:space="preserve"> </v>
      </c>
      <c r="U40" s="272" t="str">
        <f>IF(ISERROR(VLOOKUP(Q40,'Calcification Rates'!$A$10:$C$98,3,FALSE))," ",VLOOKUP(Q40,'Calcification Rates'!$A$10:$C$98,3,FALSE))</f>
        <v xml:space="preserve"> </v>
      </c>
      <c r="V40" s="273">
        <f>(IF(ISERROR(VLOOKUP(Q40,'Calcification Rates'!$A$11:$N$98,9,0)),0,VLOOKUP(Q40,'Calcification Rates'!$A$11:$N$98,9,0)))*S40+(IF(ISERROR(VLOOKUP(Q40,'Calcification Rates'!$A$11:$N$98,12,0)),0,VLOOKUP(Q40,'Calcification Rates'!$A$11:$N$98,12,0)))</f>
        <v>0</v>
      </c>
      <c r="W40" s="273">
        <f>(IF(ISERROR(VLOOKUP(Q40,'Calcification Rates'!$A$11:$N$98,10,0)),0,VLOOKUP(Q40,'Calcification Rates'!$A$11:$N$98,10,0)))*S40+(IF(ISERROR(VLOOKUP(Q40,'Calcification Rates'!$A$11:$N$98,13,0)),0,VLOOKUP(Q40,'Calcification Rates'!$A$11:$N$98,13,0)))</f>
        <v>0</v>
      </c>
      <c r="X40" s="277">
        <f>(IF(ISERROR(VLOOKUP(Q40,'Calcification Rates'!$A$11:$N$98,11,0)),0,VLOOKUP(Q40,'Calcification Rates'!$A$11:$N$98,11,0)))*S40+(IF(ISERROR(VLOOKUP(Q40,'Calcification Rates'!$A$11:$N$98,14,0)),0,VLOOKUP(Q40,'Calcification Rates'!$A$11:$N$98,14,0)))</f>
        <v>0</v>
      </c>
      <c r="Y40" s="276"/>
      <c r="Z40" s="43"/>
      <c r="AA40" s="278"/>
      <c r="AB40" s="272" t="str">
        <f>IF(ISERROR(VLOOKUP(Y40,'Calcification Rates'!$A$10:$C$98,2,FALSE))," ",VLOOKUP(Y40,'Calcification Rates'!$A$10:$C$98,2,FALSE))</f>
        <v xml:space="preserve"> </v>
      </c>
      <c r="AC40" s="272" t="str">
        <f>IF(ISERROR(VLOOKUP(Y40,'Calcification Rates'!$A$10:$C$98,3,FALSE))," ",VLOOKUP(Y40,'Calcification Rates'!$A$10:$C$98,3,FALSE))</f>
        <v xml:space="preserve"> </v>
      </c>
      <c r="AD40" s="273">
        <f>(IF(ISERROR(VLOOKUP(Y40,'Calcification Rates'!$A$11:$N$98,9,0)),0,VLOOKUP(Y40,'Calcification Rates'!$A$11:$N$98,9,0)))*AA40+(IF(ISERROR(VLOOKUP(Y40,'Calcification Rates'!$A$11:$N$98,12,0)),0,VLOOKUP(Y40,'Calcification Rates'!$A$11:$N$98,12,0)))</f>
        <v>0</v>
      </c>
      <c r="AE40" s="273">
        <f>(IF(ISERROR(VLOOKUP(Y40,'Calcification Rates'!$A$11:$N$98,10,0)),0,VLOOKUP(Y40,'Calcification Rates'!$A$11:$N$98,10,0)))*AA40+(IF(ISERROR(VLOOKUP(Y40,'Calcification Rates'!$A$11:$N$98,13,0)),0,VLOOKUP(Y40,'Calcification Rates'!$A$11:$N$98,13,0)))</f>
        <v>0</v>
      </c>
      <c r="AF40" s="277">
        <f>(IF(ISERROR(VLOOKUP(Y40,'Calcification Rates'!$A$11:$N$98,11,0)),0,VLOOKUP(Y40,'Calcification Rates'!$A$11:$N$98,11,0)))*AA40+(IF(ISERROR(VLOOKUP(Y40,'Calcification Rates'!$A$11:$N$98,14,0)),0,VLOOKUP(Y40,'Calcification Rates'!$A$11:$N$98,14,0)))</f>
        <v>0</v>
      </c>
      <c r="AG40" s="276"/>
      <c r="AH40" s="270"/>
      <c r="AI40" s="271"/>
      <c r="AJ40" s="272" t="str">
        <f>IF(ISERROR(VLOOKUP(AG40,'Calcification Rates'!$A$10:$C$98,2,FALSE))," ",VLOOKUP(AG40,'Calcification Rates'!$A$10:$C$98,2,FALSE))</f>
        <v xml:space="preserve"> </v>
      </c>
      <c r="AK40" s="272" t="str">
        <f>IF(ISERROR(VLOOKUP(AG40,'Calcification Rates'!$A$10:$C$98,3,FALSE))," ",VLOOKUP(AG40,'Calcification Rates'!$A$10:$C$98,3,FALSE))</f>
        <v xml:space="preserve"> </v>
      </c>
      <c r="AL40" s="273">
        <f>(IF(ISERROR(VLOOKUP(AG40,'Calcification Rates'!$A$11:$N$98,9,0)),0,VLOOKUP(AG40,'Calcification Rates'!$A$11:$N$98,9,0)))*AI40+(IF(ISERROR(VLOOKUP(AG40,'Calcification Rates'!$A$11:$N$98,12,0)),0,VLOOKUP(AG40,'Calcification Rates'!$A$11:$N$98,12,0)))</f>
        <v>0</v>
      </c>
      <c r="AM40" s="273">
        <f>(IF(ISERROR(VLOOKUP(AG40,'Calcification Rates'!$A$11:$N$98,10,0)),0,VLOOKUP(AG40,'Calcification Rates'!$A$11:$N$98,10,0)))*AI40+(IF(ISERROR(VLOOKUP(AG40,'Calcification Rates'!$A$11:$N$98,13,0)),0,VLOOKUP(AG40,'Calcification Rates'!$A$11:$N$98,13,0)))</f>
        <v>0</v>
      </c>
      <c r="AN40" s="277">
        <f>(IF(ISERROR(VLOOKUP(AG40,'Calcification Rates'!$A$11:$N$98,11,0)),0,VLOOKUP(AG40,'Calcification Rates'!$A$11:$N$98,11,0)))*AI40+(IF(ISERROR(VLOOKUP(AG40,'Calcification Rates'!$A$11:$N$98,14,0)),0,VLOOKUP(AG40,'Calcification Rates'!$A$11:$N$98,14,0)))</f>
        <v>0</v>
      </c>
      <c r="AO40" s="276"/>
      <c r="AP40" s="270"/>
      <c r="AQ40" s="271"/>
      <c r="AR40" s="272" t="str">
        <f>IF(ISERROR(VLOOKUP(AO40,'Calcification Rates'!$A$10:$C$98,2,FALSE))," ",VLOOKUP(AO40,'Calcification Rates'!$A$10:$C$98,2,FALSE))</f>
        <v xml:space="preserve"> </v>
      </c>
      <c r="AS40" s="272" t="str">
        <f>IF(ISERROR(VLOOKUP(AO40,'Calcification Rates'!$A$10:$C$98,3,FALSE))," ",VLOOKUP(AO40,'Calcification Rates'!$A$10:$C$98,3,FALSE))</f>
        <v xml:space="preserve"> </v>
      </c>
      <c r="AT40" s="280">
        <f>(IF(ISERROR(VLOOKUP(AO40,'Calcification Rates'!$A$11:$N$98,9,0)),0,VLOOKUP(AO40,'Calcification Rates'!$A$11:$N$98,9,0)))*AQ40+(IF(ISERROR(VLOOKUP(AO40,'Calcification Rates'!$A$11:$N$98,12,0)),0,VLOOKUP(AO40,'Calcification Rates'!$A$11:$N$98,12,0)))</f>
        <v>0</v>
      </c>
      <c r="AU40" s="280">
        <f>(IF(ISERROR(VLOOKUP(AO40,'Calcification Rates'!$A$11:$N$98,10,0)),0,VLOOKUP(AO40,'Calcification Rates'!$A$11:$N$98,10,0)))*AQ40+(IF(ISERROR(VLOOKUP(AO40,'Calcification Rates'!$A$11:$N$98,13,0)),0,VLOOKUP(AO40,'Calcification Rates'!$A$11:$N$98,13,0)))</f>
        <v>0</v>
      </c>
      <c r="AV40" s="281">
        <f>(IF(ISERROR(VLOOKUP(AO40,'Calcification Rates'!$A$11:$N$98,11,0)),0,VLOOKUP(AO40,'Calcification Rates'!$A$11:$N$98,11,0)))*AQ40+(IF(ISERROR(VLOOKUP(AO40,'Calcification Rates'!$A$11:$N$98,14,0)),0,VLOOKUP(AO40,'Calcification Rates'!$A$11:$N$98,14,0)))</f>
        <v>0</v>
      </c>
      <c r="AW40" s="276"/>
      <c r="AX40" s="270"/>
      <c r="AY40" s="271"/>
      <c r="AZ40" s="272" t="str">
        <f>IF(ISERROR(VLOOKUP(AW40,'Calcification Rates'!$A$10:$C$98,2,FALSE))," ",VLOOKUP(AW40,'Calcification Rates'!$A$10:$C$98,2,FALSE))</f>
        <v xml:space="preserve"> </v>
      </c>
      <c r="BA40" s="272" t="str">
        <f>IF(ISERROR(VLOOKUP(AW40,'Calcification Rates'!$A$10:$C$98,3,FALSE))," ",VLOOKUP(AW40,'Calcification Rates'!$A$10:$C$98,3,FALSE))</f>
        <v xml:space="preserve"> </v>
      </c>
      <c r="BB40" s="280">
        <f>(IF(ISERROR(VLOOKUP(AW40,'Calcification Rates'!$A$11:$N$98,9,0)),0,VLOOKUP(AW40,'Calcification Rates'!$A$11:$N$98,9,0)))*AY40+(IF(ISERROR(VLOOKUP(AW40,'Calcification Rates'!$A$11:$N$98,12,0)),0,VLOOKUP(AW40,'Calcification Rates'!$A$11:$N$98,12,0)))</f>
        <v>0</v>
      </c>
      <c r="BC40" s="280">
        <f>(IF(ISERROR(VLOOKUP(AW40,'Calcification Rates'!$A$11:$N$98,10,0)),0,VLOOKUP(AW40,'Calcification Rates'!$A$11:$N$98,10,0)))*AY40+(IF(ISERROR(VLOOKUP(AW40,'Calcification Rates'!$A$11:$N$98,13,0)),0,VLOOKUP(AW40,'Calcification Rates'!$A$11:$N$98,13,0)))</f>
        <v>0</v>
      </c>
      <c r="BD40" s="281">
        <f>(IF(ISERROR(VLOOKUP(AW40,'Calcification Rates'!$A$11:$N$98,11,0)),0,VLOOKUP(AW40,'Calcification Rates'!$A$11:$N$98,11,0)))*AY40+(IF(ISERROR(VLOOKUP(AW40,'Calcification Rates'!$A$11:$N$98,14,0)),0,VLOOKUP(AW40,'Calcification Rates'!$A$11:$N$98,14,0)))</f>
        <v>0</v>
      </c>
      <c r="BE40" s="276"/>
      <c r="BF40" s="270"/>
      <c r="BG40" s="270"/>
      <c r="BH40" s="272" t="str">
        <f>IF(ISERROR(VLOOKUP(BE40,'Calcification Rates'!$A$10:$C$98,2,FALSE))," ",VLOOKUP(BE40,'Calcification Rates'!$A$10:$C$98,2,FALSE))</f>
        <v xml:space="preserve"> </v>
      </c>
      <c r="BI40" s="272" t="str">
        <f>IF(ISERROR(VLOOKUP(BE40,'Calcification Rates'!$A$10:$C$98,3,FALSE))," ",VLOOKUP(BE40,'Calcification Rates'!$A$10:$C$98,3,FALSE))</f>
        <v xml:space="preserve"> </v>
      </c>
      <c r="BJ40" s="280">
        <f>(IF(ISERROR(VLOOKUP(BE40,'Calcification Rates'!$A$11:$N$98,9,0)),0,VLOOKUP(BE40,'Calcification Rates'!$A$11:$N$98,9,0)))*BG40+(IF(ISERROR(VLOOKUP(BE40,'Calcification Rates'!$A$11:$N$98,12,0)),0,VLOOKUP(BE40,'Calcification Rates'!$A$11:$N$98,12,0)))</f>
        <v>0</v>
      </c>
      <c r="BK40" s="280">
        <f>(IF(ISERROR(VLOOKUP(BE40,'Calcification Rates'!$A$11:$N$98,10,0)),0,VLOOKUP(BE40,'Calcification Rates'!$A$11:$N$98,10,0)))*BG40+(IF(ISERROR(VLOOKUP(BE40,'Calcification Rates'!$A$11:$N$98,13,0)),0,VLOOKUP(BE40,'Calcification Rates'!$A$11:$N$98,13,0)))</f>
        <v>0</v>
      </c>
      <c r="BL40" s="281">
        <f>(IF(ISERROR(VLOOKUP(BE40,'Calcification Rates'!$A$11:$N$98,11,0)),0,VLOOKUP(BE40,'Calcification Rates'!$A$11:$N$98,11,0)))*BG40+(IF(ISERROR(VLOOKUP(BE40,'Calcification Rates'!$A$11:$N$98,14,0)),0,VLOOKUP(BE40,'Calcification Rates'!$A$11:$N$98,14,0)))</f>
        <v>0</v>
      </c>
    </row>
    <row r="41" spans="1:64" ht="20.100000000000001" customHeight="1" x14ac:dyDescent="0.3">
      <c r="A41" s="270"/>
      <c r="B41" s="43"/>
      <c r="C41" s="271"/>
      <c r="D41" s="272" t="str">
        <f>IF(ISERROR(VLOOKUP(A41,'Calcification Rates'!$A$10:$C$98,2,FALSE))," ",VLOOKUP(A41,'Calcification Rates'!$A$10:$C$98,2,FALSE))</f>
        <v xml:space="preserve"> </v>
      </c>
      <c r="E41" s="272" t="str">
        <f>IF(ISERROR(VLOOKUP(A41,'Calcification Rates'!$A$10:$C$98,3,FALSE))," ",VLOOKUP(A41,'Calcification Rates'!$A$10:$C$98,3,FALSE))</f>
        <v xml:space="preserve"> </v>
      </c>
      <c r="F41" s="273">
        <f>(IF(ISERROR(VLOOKUP(A41,'Calcification Rates'!$A$11:$N$98,9,0)),0,VLOOKUP(A41,'Calcification Rates'!$A$11:$N$98,9,0)))*C41+(IF(ISERROR(VLOOKUP(A41,'Calcification Rates'!$A$11:$N$98,12,0)),0,VLOOKUP(A41,'Calcification Rates'!$A$11:$N$98,12,0)))</f>
        <v>0</v>
      </c>
      <c r="G41" s="274">
        <f>(IF(ISERROR(VLOOKUP(A41,'Calcification Rates'!$A$11:$N$98,10,0)),0,VLOOKUP(A41,'Calcification Rates'!$A$11:$N$98,10,0)))*C41+(IF(ISERROR(VLOOKUP(A41,'Calcification Rates'!$A$11:$N$98,13,0)),0,VLOOKUP(A41,'Calcification Rates'!$A$11:$N$98,13,0)))</f>
        <v>0</v>
      </c>
      <c r="H41" s="275">
        <f>(IF(ISERROR(VLOOKUP(A41,'Calcification Rates'!$A$11:$N$98,11,0)),0,VLOOKUP(A41,'Calcification Rates'!$A$11:$N$98,11,0)))*C41+(IF(ISERROR(VLOOKUP(A41,'Calcification Rates'!$A$11:$N$98,14,0)),0,VLOOKUP(A41,'Calcification Rates'!$A$11:$N$98,14,0)))</f>
        <v>0</v>
      </c>
      <c r="I41" s="276"/>
      <c r="J41" s="270"/>
      <c r="K41" s="271"/>
      <c r="L41" s="272" t="str">
        <f>IF(ISERROR(VLOOKUP(I41,'Calcification Rates'!$A$10:$C$98,2,FALSE))," ",VLOOKUP(I41,'Calcification Rates'!$A$10:$C$98,2,FALSE))</f>
        <v xml:space="preserve"> </v>
      </c>
      <c r="M41" s="272" t="str">
        <f>IF(ISERROR(VLOOKUP(I41,'Calcification Rates'!$A$10:$C$98,3,FALSE))," ",VLOOKUP(I41,'Calcification Rates'!$A$10:$C$98,3,FALSE))</f>
        <v xml:space="preserve"> </v>
      </c>
      <c r="N41" s="273">
        <f>(IF(ISERROR(VLOOKUP(I41,'Calcification Rates'!$A$11:$N$98,9,0)),0,VLOOKUP(I41,'Calcification Rates'!$A$11:$N$98,9,0)))*K41+(IF(ISERROR(VLOOKUP(I41,'Calcification Rates'!$A$11:$N$98,12,0)),0,VLOOKUP(I41,'Calcification Rates'!$A$11:$N$98,12,0)))</f>
        <v>0</v>
      </c>
      <c r="O41" s="273">
        <f>(IF(ISERROR(VLOOKUP(I41,'Calcification Rates'!$A$11:$N$98,10,0)),0,VLOOKUP(I41,'Calcification Rates'!$A$11:$N$98,10,0)))*K41+(IF(ISERROR(VLOOKUP(I41,'Calcification Rates'!$A$11:$N$98,13,0)),0,VLOOKUP(I41,'Calcification Rates'!$A$11:$N$98,13,0)))</f>
        <v>0</v>
      </c>
      <c r="P41" s="277">
        <f>(IF(ISERROR(VLOOKUP(I41,'Calcification Rates'!$A$11:$N$98,11,0)),0,VLOOKUP(I41,'Calcification Rates'!$A$11:$N$98,11,0)))*K41+(IF(ISERROR(VLOOKUP(I41,'Calcification Rates'!$A$11:$N$98,14,0)),0,VLOOKUP(I41,'Calcification Rates'!$A$11:$N$98,14,0)))</f>
        <v>0</v>
      </c>
      <c r="Q41" s="276"/>
      <c r="R41" s="278"/>
      <c r="S41" s="271"/>
      <c r="T41" s="272" t="str">
        <f>IF(ISERROR(VLOOKUP(Q41,'Calcification Rates'!$A$10:$C$98,2,FALSE))," ",VLOOKUP(Q41,'Calcification Rates'!$A$10:$C$98,2,FALSE))</f>
        <v xml:space="preserve"> </v>
      </c>
      <c r="U41" s="272" t="str">
        <f>IF(ISERROR(VLOOKUP(Q41,'Calcification Rates'!$A$10:$C$98,3,FALSE))," ",VLOOKUP(Q41,'Calcification Rates'!$A$10:$C$98,3,FALSE))</f>
        <v xml:space="preserve"> </v>
      </c>
      <c r="V41" s="273">
        <f>(IF(ISERROR(VLOOKUP(Q41,'Calcification Rates'!$A$11:$N$98,9,0)),0,VLOOKUP(Q41,'Calcification Rates'!$A$11:$N$98,9,0)))*S41+(IF(ISERROR(VLOOKUP(Q41,'Calcification Rates'!$A$11:$N$98,12,0)),0,VLOOKUP(Q41,'Calcification Rates'!$A$11:$N$98,12,0)))</f>
        <v>0</v>
      </c>
      <c r="W41" s="273">
        <f>(IF(ISERROR(VLOOKUP(Q41,'Calcification Rates'!$A$11:$N$98,10,0)),0,VLOOKUP(Q41,'Calcification Rates'!$A$11:$N$98,10,0)))*S41+(IF(ISERROR(VLOOKUP(Q41,'Calcification Rates'!$A$11:$N$98,13,0)),0,VLOOKUP(Q41,'Calcification Rates'!$A$11:$N$98,13,0)))</f>
        <v>0</v>
      </c>
      <c r="X41" s="277">
        <f>(IF(ISERROR(VLOOKUP(Q41,'Calcification Rates'!$A$11:$N$98,11,0)),0,VLOOKUP(Q41,'Calcification Rates'!$A$11:$N$98,11,0)))*S41+(IF(ISERROR(VLOOKUP(Q41,'Calcification Rates'!$A$11:$N$98,14,0)),0,VLOOKUP(Q41,'Calcification Rates'!$A$11:$N$98,14,0)))</f>
        <v>0</v>
      </c>
      <c r="Y41" s="276"/>
      <c r="Z41" s="43"/>
      <c r="AA41" s="271"/>
      <c r="AB41" s="272" t="str">
        <f>IF(ISERROR(VLOOKUP(Y41,'Calcification Rates'!$A$10:$C$98,2,FALSE))," ",VLOOKUP(Y41,'Calcification Rates'!$A$10:$C$98,2,FALSE))</f>
        <v xml:space="preserve"> </v>
      </c>
      <c r="AC41" s="272" t="str">
        <f>IF(ISERROR(VLOOKUP(Y41,'Calcification Rates'!$A$10:$C$98,3,FALSE))," ",VLOOKUP(Y41,'Calcification Rates'!$A$10:$C$98,3,FALSE))</f>
        <v xml:space="preserve"> </v>
      </c>
      <c r="AD41" s="273">
        <f>(IF(ISERROR(VLOOKUP(Y41,'Calcification Rates'!$A$11:$N$98,9,0)),0,VLOOKUP(Y41,'Calcification Rates'!$A$11:$N$98,9,0)))*AA41+(IF(ISERROR(VLOOKUP(Y41,'Calcification Rates'!$A$11:$N$98,12,0)),0,VLOOKUP(Y41,'Calcification Rates'!$A$11:$N$98,12,0)))</f>
        <v>0</v>
      </c>
      <c r="AE41" s="273">
        <f>(IF(ISERROR(VLOOKUP(Y41,'Calcification Rates'!$A$11:$N$98,10,0)),0,VLOOKUP(Y41,'Calcification Rates'!$A$11:$N$98,10,0)))*AA41+(IF(ISERROR(VLOOKUP(Y41,'Calcification Rates'!$A$11:$N$98,13,0)),0,VLOOKUP(Y41,'Calcification Rates'!$A$11:$N$98,13,0)))</f>
        <v>0</v>
      </c>
      <c r="AF41" s="277">
        <f>(IF(ISERROR(VLOOKUP(Y41,'Calcification Rates'!$A$11:$N$98,11,0)),0,VLOOKUP(Y41,'Calcification Rates'!$A$11:$N$98,11,0)))*AA41+(IF(ISERROR(VLOOKUP(Y41,'Calcification Rates'!$A$11:$N$98,14,0)),0,VLOOKUP(Y41,'Calcification Rates'!$A$11:$N$98,14,0)))</f>
        <v>0</v>
      </c>
      <c r="AG41" s="276"/>
      <c r="AH41" s="270"/>
      <c r="AI41" s="271"/>
      <c r="AJ41" s="272" t="str">
        <f>IF(ISERROR(VLOOKUP(AG41,'Calcification Rates'!$A$10:$C$98,2,FALSE))," ",VLOOKUP(AG41,'Calcification Rates'!$A$10:$C$98,2,FALSE))</f>
        <v xml:space="preserve"> </v>
      </c>
      <c r="AK41" s="272" t="str">
        <f>IF(ISERROR(VLOOKUP(AG41,'Calcification Rates'!$A$10:$C$98,3,FALSE))," ",VLOOKUP(AG41,'Calcification Rates'!$A$10:$C$98,3,FALSE))</f>
        <v xml:space="preserve"> </v>
      </c>
      <c r="AL41" s="273">
        <f>(IF(ISERROR(VLOOKUP(AG41,'Calcification Rates'!$A$11:$N$98,9,0)),0,VLOOKUP(AG41,'Calcification Rates'!$A$11:$N$98,9,0)))*AI41+(IF(ISERROR(VLOOKUP(AG41,'Calcification Rates'!$A$11:$N$98,12,0)),0,VLOOKUP(AG41,'Calcification Rates'!$A$11:$N$98,12,0)))</f>
        <v>0</v>
      </c>
      <c r="AM41" s="273">
        <f>(IF(ISERROR(VLOOKUP(AG41,'Calcification Rates'!$A$11:$N$98,10,0)),0,VLOOKUP(AG41,'Calcification Rates'!$A$11:$N$98,10,0)))*AI41+(IF(ISERROR(VLOOKUP(AG41,'Calcification Rates'!$A$11:$N$98,13,0)),0,VLOOKUP(AG41,'Calcification Rates'!$A$11:$N$98,13,0)))</f>
        <v>0</v>
      </c>
      <c r="AN41" s="277">
        <f>(IF(ISERROR(VLOOKUP(AG41,'Calcification Rates'!$A$11:$N$98,11,0)),0,VLOOKUP(AG41,'Calcification Rates'!$A$11:$N$98,11,0)))*AI41+(IF(ISERROR(VLOOKUP(AG41,'Calcification Rates'!$A$11:$N$98,14,0)),0,VLOOKUP(AG41,'Calcification Rates'!$A$11:$N$98,14,0)))</f>
        <v>0</v>
      </c>
      <c r="AO41" s="276"/>
      <c r="AP41" s="270"/>
      <c r="AQ41" s="271"/>
      <c r="AR41" s="272" t="str">
        <f>IF(ISERROR(VLOOKUP(AO41,'Calcification Rates'!$A$10:$C$98,2,FALSE))," ",VLOOKUP(AO41,'Calcification Rates'!$A$10:$C$98,2,FALSE))</f>
        <v xml:space="preserve"> </v>
      </c>
      <c r="AS41" s="272" t="str">
        <f>IF(ISERROR(VLOOKUP(AO41,'Calcification Rates'!$A$10:$C$98,3,FALSE))," ",VLOOKUP(AO41,'Calcification Rates'!$A$10:$C$98,3,FALSE))</f>
        <v xml:space="preserve"> </v>
      </c>
      <c r="AT41" s="280">
        <f>(IF(ISERROR(VLOOKUP(AO41,'Calcification Rates'!$A$11:$N$98,9,0)),0,VLOOKUP(AO41,'Calcification Rates'!$A$11:$N$98,9,0)))*AQ41+(IF(ISERROR(VLOOKUP(AO41,'Calcification Rates'!$A$11:$N$98,12,0)),0,VLOOKUP(AO41,'Calcification Rates'!$A$11:$N$98,12,0)))</f>
        <v>0</v>
      </c>
      <c r="AU41" s="280">
        <f>(IF(ISERROR(VLOOKUP(AO41,'Calcification Rates'!$A$11:$N$98,10,0)),0,VLOOKUP(AO41,'Calcification Rates'!$A$11:$N$98,10,0)))*AQ41+(IF(ISERROR(VLOOKUP(AO41,'Calcification Rates'!$A$11:$N$98,13,0)),0,VLOOKUP(AO41,'Calcification Rates'!$A$11:$N$98,13,0)))</f>
        <v>0</v>
      </c>
      <c r="AV41" s="281">
        <f>(IF(ISERROR(VLOOKUP(AO41,'Calcification Rates'!$A$11:$N$98,11,0)),0,VLOOKUP(AO41,'Calcification Rates'!$A$11:$N$98,11,0)))*AQ41+(IF(ISERROR(VLOOKUP(AO41,'Calcification Rates'!$A$11:$N$98,14,0)),0,VLOOKUP(AO41,'Calcification Rates'!$A$11:$N$98,14,0)))</f>
        <v>0</v>
      </c>
      <c r="AW41" s="276"/>
      <c r="AX41" s="270"/>
      <c r="AY41" s="271"/>
      <c r="AZ41" s="272" t="str">
        <f>IF(ISERROR(VLOOKUP(AW41,'Calcification Rates'!$A$10:$C$98,2,FALSE))," ",VLOOKUP(AW41,'Calcification Rates'!$A$10:$C$98,2,FALSE))</f>
        <v xml:space="preserve"> </v>
      </c>
      <c r="BA41" s="272" t="str">
        <f>IF(ISERROR(VLOOKUP(AW41,'Calcification Rates'!$A$10:$C$98,3,FALSE))," ",VLOOKUP(AW41,'Calcification Rates'!$A$10:$C$98,3,FALSE))</f>
        <v xml:space="preserve"> </v>
      </c>
      <c r="BB41" s="280">
        <f>(IF(ISERROR(VLOOKUP(AW41,'Calcification Rates'!$A$11:$N$98,9,0)),0,VLOOKUP(AW41,'Calcification Rates'!$A$11:$N$98,9,0)))*AY41+(IF(ISERROR(VLOOKUP(AW41,'Calcification Rates'!$A$11:$N$98,12,0)),0,VLOOKUP(AW41,'Calcification Rates'!$A$11:$N$98,12,0)))</f>
        <v>0</v>
      </c>
      <c r="BC41" s="280">
        <f>(IF(ISERROR(VLOOKUP(AW41,'Calcification Rates'!$A$11:$N$98,10,0)),0,VLOOKUP(AW41,'Calcification Rates'!$A$11:$N$98,10,0)))*AY41+(IF(ISERROR(VLOOKUP(AW41,'Calcification Rates'!$A$11:$N$98,13,0)),0,VLOOKUP(AW41,'Calcification Rates'!$A$11:$N$98,13,0)))</f>
        <v>0</v>
      </c>
      <c r="BD41" s="281">
        <f>(IF(ISERROR(VLOOKUP(AW41,'Calcification Rates'!$A$11:$N$98,11,0)),0,VLOOKUP(AW41,'Calcification Rates'!$A$11:$N$98,11,0)))*AY41+(IF(ISERROR(VLOOKUP(AW41,'Calcification Rates'!$A$11:$N$98,14,0)),0,VLOOKUP(AW41,'Calcification Rates'!$A$11:$N$98,14,0)))</f>
        <v>0</v>
      </c>
      <c r="BE41" s="276"/>
      <c r="BF41" s="270"/>
      <c r="BG41" s="270"/>
      <c r="BH41" s="272" t="str">
        <f>IF(ISERROR(VLOOKUP(BE41,'Calcification Rates'!$A$10:$C$98,2,FALSE))," ",VLOOKUP(BE41,'Calcification Rates'!$A$10:$C$98,2,FALSE))</f>
        <v xml:space="preserve"> </v>
      </c>
      <c r="BI41" s="272" t="str">
        <f>IF(ISERROR(VLOOKUP(BE41,'Calcification Rates'!$A$10:$C$98,3,FALSE))," ",VLOOKUP(BE41,'Calcification Rates'!$A$10:$C$98,3,FALSE))</f>
        <v xml:space="preserve"> </v>
      </c>
      <c r="BJ41" s="280">
        <f>(IF(ISERROR(VLOOKUP(BE41,'Calcification Rates'!$A$11:$N$98,9,0)),0,VLOOKUP(BE41,'Calcification Rates'!$A$11:$N$98,9,0)))*BG41+(IF(ISERROR(VLOOKUP(BE41,'Calcification Rates'!$A$11:$N$98,12,0)),0,VLOOKUP(BE41,'Calcification Rates'!$A$11:$N$98,12,0)))</f>
        <v>0</v>
      </c>
      <c r="BK41" s="280">
        <f>(IF(ISERROR(VLOOKUP(BE41,'Calcification Rates'!$A$11:$N$98,10,0)),0,VLOOKUP(BE41,'Calcification Rates'!$A$11:$N$98,10,0)))*BG41+(IF(ISERROR(VLOOKUP(BE41,'Calcification Rates'!$A$11:$N$98,13,0)),0,VLOOKUP(BE41,'Calcification Rates'!$A$11:$N$98,13,0)))</f>
        <v>0</v>
      </c>
      <c r="BL41" s="281">
        <f>(IF(ISERROR(VLOOKUP(BE41,'Calcification Rates'!$A$11:$N$98,11,0)),0,VLOOKUP(BE41,'Calcification Rates'!$A$11:$N$98,11,0)))*BG41+(IF(ISERROR(VLOOKUP(BE41,'Calcification Rates'!$A$11:$N$98,14,0)),0,VLOOKUP(BE41,'Calcification Rates'!$A$11:$N$98,14,0)))</f>
        <v>0</v>
      </c>
    </row>
    <row r="42" spans="1:64" ht="20.100000000000001" customHeight="1" x14ac:dyDescent="0.3">
      <c r="A42" s="270"/>
      <c r="B42" s="43"/>
      <c r="C42" s="271"/>
      <c r="D42" s="272" t="str">
        <f>IF(ISERROR(VLOOKUP(A42,'Calcification Rates'!$A$10:$C$98,2,FALSE))," ",VLOOKUP(A42,'Calcification Rates'!$A$10:$C$98,2,FALSE))</f>
        <v xml:space="preserve"> </v>
      </c>
      <c r="E42" s="272" t="str">
        <f>IF(ISERROR(VLOOKUP(A42,'Calcification Rates'!$A$10:$C$98,3,FALSE))," ",VLOOKUP(A42,'Calcification Rates'!$A$10:$C$98,3,FALSE))</f>
        <v xml:space="preserve"> </v>
      </c>
      <c r="F42" s="273">
        <f>(IF(ISERROR(VLOOKUP(A42,'Calcification Rates'!$A$11:$N$98,9,0)),0,VLOOKUP(A42,'Calcification Rates'!$A$11:$N$98,9,0)))*C42+(IF(ISERROR(VLOOKUP(A42,'Calcification Rates'!$A$11:$N$98,12,0)),0,VLOOKUP(A42,'Calcification Rates'!$A$11:$N$98,12,0)))</f>
        <v>0</v>
      </c>
      <c r="G42" s="274">
        <f>(IF(ISERROR(VLOOKUP(A42,'Calcification Rates'!$A$11:$N$98,10,0)),0,VLOOKUP(A42,'Calcification Rates'!$A$11:$N$98,10,0)))*C42+(IF(ISERROR(VLOOKUP(A42,'Calcification Rates'!$A$11:$N$98,13,0)),0,VLOOKUP(A42,'Calcification Rates'!$A$11:$N$98,13,0)))</f>
        <v>0</v>
      </c>
      <c r="H42" s="275">
        <f>(IF(ISERROR(VLOOKUP(A42,'Calcification Rates'!$A$11:$N$98,11,0)),0,VLOOKUP(A42,'Calcification Rates'!$A$11:$N$98,11,0)))*C42+(IF(ISERROR(VLOOKUP(A42,'Calcification Rates'!$A$11:$N$98,14,0)),0,VLOOKUP(A42,'Calcification Rates'!$A$11:$N$98,14,0)))</f>
        <v>0</v>
      </c>
      <c r="I42" s="276"/>
      <c r="J42" s="270"/>
      <c r="K42" s="271"/>
      <c r="L42" s="272" t="str">
        <f>IF(ISERROR(VLOOKUP(I42,'Calcification Rates'!$A$10:$C$98,2,FALSE))," ",VLOOKUP(I42,'Calcification Rates'!$A$10:$C$98,2,FALSE))</f>
        <v xml:space="preserve"> </v>
      </c>
      <c r="M42" s="272" t="str">
        <f>IF(ISERROR(VLOOKUP(I42,'Calcification Rates'!$A$10:$C$98,3,FALSE))," ",VLOOKUP(I42,'Calcification Rates'!$A$10:$C$98,3,FALSE))</f>
        <v xml:space="preserve"> </v>
      </c>
      <c r="N42" s="273">
        <f>(IF(ISERROR(VLOOKUP(I42,'Calcification Rates'!$A$11:$N$98,9,0)),0,VLOOKUP(I42,'Calcification Rates'!$A$11:$N$98,9,0)))*K42+(IF(ISERROR(VLOOKUP(I42,'Calcification Rates'!$A$11:$N$98,12,0)),0,VLOOKUP(I42,'Calcification Rates'!$A$11:$N$98,12,0)))</f>
        <v>0</v>
      </c>
      <c r="O42" s="273">
        <f>(IF(ISERROR(VLOOKUP(I42,'Calcification Rates'!$A$11:$N$98,10,0)),0,VLOOKUP(I42,'Calcification Rates'!$A$11:$N$98,10,0)))*K42+(IF(ISERROR(VLOOKUP(I42,'Calcification Rates'!$A$11:$N$98,13,0)),0,VLOOKUP(I42,'Calcification Rates'!$A$11:$N$98,13,0)))</f>
        <v>0</v>
      </c>
      <c r="P42" s="277">
        <f>(IF(ISERROR(VLOOKUP(I42,'Calcification Rates'!$A$11:$N$98,11,0)),0,VLOOKUP(I42,'Calcification Rates'!$A$11:$N$98,11,0)))*K42+(IF(ISERROR(VLOOKUP(I42,'Calcification Rates'!$A$11:$N$98,14,0)),0,VLOOKUP(I42,'Calcification Rates'!$A$11:$N$98,14,0)))</f>
        <v>0</v>
      </c>
      <c r="Q42" s="276"/>
      <c r="R42" s="278"/>
      <c r="S42" s="271"/>
      <c r="T42" s="272" t="str">
        <f>IF(ISERROR(VLOOKUP(Q42,'Calcification Rates'!$A$10:$C$98,2,FALSE))," ",VLOOKUP(Q42,'Calcification Rates'!$A$10:$C$98,2,FALSE))</f>
        <v xml:space="preserve"> </v>
      </c>
      <c r="U42" s="272" t="str">
        <f>IF(ISERROR(VLOOKUP(Q42,'Calcification Rates'!$A$10:$C$98,3,FALSE))," ",VLOOKUP(Q42,'Calcification Rates'!$A$10:$C$98,3,FALSE))</f>
        <v xml:space="preserve"> </v>
      </c>
      <c r="V42" s="273">
        <f>(IF(ISERROR(VLOOKUP(Q42,'Calcification Rates'!$A$11:$N$98,9,0)),0,VLOOKUP(Q42,'Calcification Rates'!$A$11:$N$98,9,0)))*S42+(IF(ISERROR(VLOOKUP(Q42,'Calcification Rates'!$A$11:$N$98,12,0)),0,VLOOKUP(Q42,'Calcification Rates'!$A$11:$N$98,12,0)))</f>
        <v>0</v>
      </c>
      <c r="W42" s="273">
        <f>(IF(ISERROR(VLOOKUP(Q42,'Calcification Rates'!$A$11:$N$98,10,0)),0,VLOOKUP(Q42,'Calcification Rates'!$A$11:$N$98,10,0)))*S42+(IF(ISERROR(VLOOKUP(Q42,'Calcification Rates'!$A$11:$N$98,13,0)),0,VLOOKUP(Q42,'Calcification Rates'!$A$11:$N$98,13,0)))</f>
        <v>0</v>
      </c>
      <c r="X42" s="277">
        <f>(IF(ISERROR(VLOOKUP(Q42,'Calcification Rates'!$A$11:$N$98,11,0)),0,VLOOKUP(Q42,'Calcification Rates'!$A$11:$N$98,11,0)))*S42+(IF(ISERROR(VLOOKUP(Q42,'Calcification Rates'!$A$11:$N$98,14,0)),0,VLOOKUP(Q42,'Calcification Rates'!$A$11:$N$98,14,0)))</f>
        <v>0</v>
      </c>
      <c r="Y42" s="276"/>
      <c r="Z42" s="43"/>
      <c r="AA42" s="271"/>
      <c r="AB42" s="272" t="str">
        <f>IF(ISERROR(VLOOKUP(Y42,'Calcification Rates'!$A$10:$C$98,2,FALSE))," ",VLOOKUP(Y42,'Calcification Rates'!$A$10:$C$98,2,FALSE))</f>
        <v xml:space="preserve"> </v>
      </c>
      <c r="AC42" s="272" t="str">
        <f>IF(ISERROR(VLOOKUP(Y42,'Calcification Rates'!$A$10:$C$98,3,FALSE))," ",VLOOKUP(Y42,'Calcification Rates'!$A$10:$C$98,3,FALSE))</f>
        <v xml:space="preserve"> </v>
      </c>
      <c r="AD42" s="273">
        <f>(IF(ISERROR(VLOOKUP(Y42,'Calcification Rates'!$A$11:$N$98,9,0)),0,VLOOKUP(Y42,'Calcification Rates'!$A$11:$N$98,9,0)))*AA42+(IF(ISERROR(VLOOKUP(Y42,'Calcification Rates'!$A$11:$N$98,12,0)),0,VLOOKUP(Y42,'Calcification Rates'!$A$11:$N$98,12,0)))</f>
        <v>0</v>
      </c>
      <c r="AE42" s="273">
        <f>(IF(ISERROR(VLOOKUP(Y42,'Calcification Rates'!$A$11:$N$98,10,0)),0,VLOOKUP(Y42,'Calcification Rates'!$A$11:$N$98,10,0)))*AA42+(IF(ISERROR(VLOOKUP(Y42,'Calcification Rates'!$A$11:$N$98,13,0)),0,VLOOKUP(Y42,'Calcification Rates'!$A$11:$N$98,13,0)))</f>
        <v>0</v>
      </c>
      <c r="AF42" s="277">
        <f>(IF(ISERROR(VLOOKUP(Y42,'Calcification Rates'!$A$11:$N$98,11,0)),0,VLOOKUP(Y42,'Calcification Rates'!$A$11:$N$98,11,0)))*AA42+(IF(ISERROR(VLOOKUP(Y42,'Calcification Rates'!$A$11:$N$98,14,0)),0,VLOOKUP(Y42,'Calcification Rates'!$A$11:$N$98,14,0)))</f>
        <v>0</v>
      </c>
      <c r="AG42" s="276"/>
      <c r="AH42" s="270"/>
      <c r="AI42" s="271"/>
      <c r="AJ42" s="272" t="str">
        <f>IF(ISERROR(VLOOKUP(AG42,'Calcification Rates'!$A$10:$C$98,2,FALSE))," ",VLOOKUP(AG42,'Calcification Rates'!$A$10:$C$98,2,FALSE))</f>
        <v xml:space="preserve"> </v>
      </c>
      <c r="AK42" s="272" t="str">
        <f>IF(ISERROR(VLOOKUP(AG42,'Calcification Rates'!$A$10:$C$98,3,FALSE))," ",VLOOKUP(AG42,'Calcification Rates'!$A$10:$C$98,3,FALSE))</f>
        <v xml:space="preserve"> </v>
      </c>
      <c r="AL42" s="273">
        <f>(IF(ISERROR(VLOOKUP(AG42,'Calcification Rates'!$A$11:$N$98,9,0)),0,VLOOKUP(AG42,'Calcification Rates'!$A$11:$N$98,9,0)))*AI42+(IF(ISERROR(VLOOKUP(AG42,'Calcification Rates'!$A$11:$N$98,12,0)),0,VLOOKUP(AG42,'Calcification Rates'!$A$11:$N$98,12,0)))</f>
        <v>0</v>
      </c>
      <c r="AM42" s="273">
        <f>(IF(ISERROR(VLOOKUP(AG42,'Calcification Rates'!$A$11:$N$98,10,0)),0,VLOOKUP(AG42,'Calcification Rates'!$A$11:$N$98,10,0)))*AI42+(IF(ISERROR(VLOOKUP(AG42,'Calcification Rates'!$A$11:$N$98,13,0)),0,VLOOKUP(AG42,'Calcification Rates'!$A$11:$N$98,13,0)))</f>
        <v>0</v>
      </c>
      <c r="AN42" s="277">
        <f>(IF(ISERROR(VLOOKUP(AG42,'Calcification Rates'!$A$11:$N$98,11,0)),0,VLOOKUP(AG42,'Calcification Rates'!$A$11:$N$98,11,0)))*AI42+(IF(ISERROR(VLOOKUP(AG42,'Calcification Rates'!$A$11:$N$98,14,0)),0,VLOOKUP(AG42,'Calcification Rates'!$A$11:$N$98,14,0)))</f>
        <v>0</v>
      </c>
      <c r="AO42" s="276"/>
      <c r="AP42" s="270"/>
      <c r="AQ42" s="271"/>
      <c r="AR42" s="272" t="str">
        <f>IF(ISERROR(VLOOKUP(AO42,'Calcification Rates'!$A$10:$C$98,2,FALSE))," ",VLOOKUP(AO42,'Calcification Rates'!$A$10:$C$98,2,FALSE))</f>
        <v xml:space="preserve"> </v>
      </c>
      <c r="AS42" s="272" t="str">
        <f>IF(ISERROR(VLOOKUP(AO42,'Calcification Rates'!$A$10:$C$98,3,FALSE))," ",VLOOKUP(AO42,'Calcification Rates'!$A$10:$C$98,3,FALSE))</f>
        <v xml:space="preserve"> </v>
      </c>
      <c r="AT42" s="280">
        <f>(IF(ISERROR(VLOOKUP(AO42,'Calcification Rates'!$A$11:$N$98,9,0)),0,VLOOKUP(AO42,'Calcification Rates'!$A$11:$N$98,9,0)))*AQ42+(IF(ISERROR(VLOOKUP(AO42,'Calcification Rates'!$A$11:$N$98,12,0)),0,VLOOKUP(AO42,'Calcification Rates'!$A$11:$N$98,12,0)))</f>
        <v>0</v>
      </c>
      <c r="AU42" s="280">
        <f>(IF(ISERROR(VLOOKUP(AO42,'Calcification Rates'!$A$11:$N$98,10,0)),0,VLOOKUP(AO42,'Calcification Rates'!$A$11:$N$98,10,0)))*AQ42+(IF(ISERROR(VLOOKUP(AO42,'Calcification Rates'!$A$11:$N$98,13,0)),0,VLOOKUP(AO42,'Calcification Rates'!$A$11:$N$98,13,0)))</f>
        <v>0</v>
      </c>
      <c r="AV42" s="281">
        <f>(IF(ISERROR(VLOOKUP(AO42,'Calcification Rates'!$A$11:$N$98,11,0)),0,VLOOKUP(AO42,'Calcification Rates'!$A$11:$N$98,11,0)))*AQ42+(IF(ISERROR(VLOOKUP(AO42,'Calcification Rates'!$A$11:$N$98,14,0)),0,VLOOKUP(AO42,'Calcification Rates'!$A$11:$N$98,14,0)))</f>
        <v>0</v>
      </c>
      <c r="AW42" s="276"/>
      <c r="AX42" s="270"/>
      <c r="AY42" s="271"/>
      <c r="AZ42" s="272" t="str">
        <f>IF(ISERROR(VLOOKUP(AW42,'Calcification Rates'!$A$10:$C$98,2,FALSE))," ",VLOOKUP(AW42,'Calcification Rates'!$A$10:$C$98,2,FALSE))</f>
        <v xml:space="preserve"> </v>
      </c>
      <c r="BA42" s="272" t="str">
        <f>IF(ISERROR(VLOOKUP(AW42,'Calcification Rates'!$A$10:$C$98,3,FALSE))," ",VLOOKUP(AW42,'Calcification Rates'!$A$10:$C$98,3,FALSE))</f>
        <v xml:space="preserve"> </v>
      </c>
      <c r="BB42" s="280">
        <f>(IF(ISERROR(VLOOKUP(AW42,'Calcification Rates'!$A$11:$N$98,9,0)),0,VLOOKUP(AW42,'Calcification Rates'!$A$11:$N$98,9,0)))*AY42+(IF(ISERROR(VLOOKUP(AW42,'Calcification Rates'!$A$11:$N$98,12,0)),0,VLOOKUP(AW42,'Calcification Rates'!$A$11:$N$98,12,0)))</f>
        <v>0</v>
      </c>
      <c r="BC42" s="280">
        <f>(IF(ISERROR(VLOOKUP(AW42,'Calcification Rates'!$A$11:$N$98,10,0)),0,VLOOKUP(AW42,'Calcification Rates'!$A$11:$N$98,10,0)))*AY42+(IF(ISERROR(VLOOKUP(AW42,'Calcification Rates'!$A$11:$N$98,13,0)),0,VLOOKUP(AW42,'Calcification Rates'!$A$11:$N$98,13,0)))</f>
        <v>0</v>
      </c>
      <c r="BD42" s="281">
        <f>(IF(ISERROR(VLOOKUP(AW42,'Calcification Rates'!$A$11:$N$98,11,0)),0,VLOOKUP(AW42,'Calcification Rates'!$A$11:$N$98,11,0)))*AY42+(IF(ISERROR(VLOOKUP(AW42,'Calcification Rates'!$A$11:$N$98,14,0)),0,VLOOKUP(AW42,'Calcification Rates'!$A$11:$N$98,14,0)))</f>
        <v>0</v>
      </c>
      <c r="BE42" s="276"/>
      <c r="BF42" s="270"/>
      <c r="BG42" s="270"/>
      <c r="BH42" s="272" t="str">
        <f>IF(ISERROR(VLOOKUP(BE42,'Calcification Rates'!$A$10:$C$98,2,FALSE))," ",VLOOKUP(BE42,'Calcification Rates'!$A$10:$C$98,2,FALSE))</f>
        <v xml:space="preserve"> </v>
      </c>
      <c r="BI42" s="272" t="str">
        <f>IF(ISERROR(VLOOKUP(BE42,'Calcification Rates'!$A$10:$C$98,3,FALSE))," ",VLOOKUP(BE42,'Calcification Rates'!$A$10:$C$98,3,FALSE))</f>
        <v xml:space="preserve"> </v>
      </c>
      <c r="BJ42" s="280">
        <f>(IF(ISERROR(VLOOKUP(BE42,'Calcification Rates'!$A$11:$N$98,9,0)),0,VLOOKUP(BE42,'Calcification Rates'!$A$11:$N$98,9,0)))*BG42+(IF(ISERROR(VLOOKUP(BE42,'Calcification Rates'!$A$11:$N$98,12,0)),0,VLOOKUP(BE42,'Calcification Rates'!$A$11:$N$98,12,0)))</f>
        <v>0</v>
      </c>
      <c r="BK42" s="280">
        <f>(IF(ISERROR(VLOOKUP(BE42,'Calcification Rates'!$A$11:$N$98,10,0)),0,VLOOKUP(BE42,'Calcification Rates'!$A$11:$N$98,10,0)))*BG42+(IF(ISERROR(VLOOKUP(BE42,'Calcification Rates'!$A$11:$N$98,13,0)),0,VLOOKUP(BE42,'Calcification Rates'!$A$11:$N$98,13,0)))</f>
        <v>0</v>
      </c>
      <c r="BL42" s="281">
        <f>(IF(ISERROR(VLOOKUP(BE42,'Calcification Rates'!$A$11:$N$98,11,0)),0,VLOOKUP(BE42,'Calcification Rates'!$A$11:$N$98,11,0)))*BG42+(IF(ISERROR(VLOOKUP(BE42,'Calcification Rates'!$A$11:$N$98,14,0)),0,VLOOKUP(BE42,'Calcification Rates'!$A$11:$N$98,14,0)))</f>
        <v>0</v>
      </c>
    </row>
    <row r="43" spans="1:64" ht="20.100000000000001" customHeight="1" x14ac:dyDescent="0.3">
      <c r="A43" s="270"/>
      <c r="B43" s="270"/>
      <c r="C43" s="271"/>
      <c r="D43" s="272" t="str">
        <f>IF(ISERROR(VLOOKUP(A43,'Calcification Rates'!$A$10:$C$98,2,FALSE))," ",VLOOKUP(A43,'Calcification Rates'!$A$10:$C$98,2,FALSE))</f>
        <v xml:space="preserve"> </v>
      </c>
      <c r="E43" s="272" t="str">
        <f>IF(ISERROR(VLOOKUP(A43,'Calcification Rates'!$A$10:$C$98,3,FALSE))," ",VLOOKUP(A43,'Calcification Rates'!$A$10:$C$98,3,FALSE))</f>
        <v xml:space="preserve"> </v>
      </c>
      <c r="F43" s="273">
        <f>(IF(ISERROR(VLOOKUP(A43,'Calcification Rates'!$A$11:$N$98,9,0)),0,VLOOKUP(A43,'Calcification Rates'!$A$11:$N$98,9,0)))*C43+(IF(ISERROR(VLOOKUP(A43,'Calcification Rates'!$A$11:$N$98,12,0)),0,VLOOKUP(A43,'Calcification Rates'!$A$11:$N$98,12,0)))</f>
        <v>0</v>
      </c>
      <c r="G43" s="274">
        <f>(IF(ISERROR(VLOOKUP(A43,'Calcification Rates'!$A$11:$N$98,10,0)),0,VLOOKUP(A43,'Calcification Rates'!$A$11:$N$98,10,0)))*C43+(IF(ISERROR(VLOOKUP(A43,'Calcification Rates'!$A$11:$N$98,13,0)),0,VLOOKUP(A43,'Calcification Rates'!$A$11:$N$98,13,0)))</f>
        <v>0</v>
      </c>
      <c r="H43" s="275">
        <f>(IF(ISERROR(VLOOKUP(A43,'Calcification Rates'!$A$11:$N$98,11,0)),0,VLOOKUP(A43,'Calcification Rates'!$A$11:$N$98,11,0)))*C43+(IF(ISERROR(VLOOKUP(A43,'Calcification Rates'!$A$11:$N$98,14,0)),0,VLOOKUP(A43,'Calcification Rates'!$A$11:$N$98,14,0)))</f>
        <v>0</v>
      </c>
      <c r="I43" s="276"/>
      <c r="J43" s="270"/>
      <c r="K43" s="271"/>
      <c r="L43" s="272" t="str">
        <f>IF(ISERROR(VLOOKUP(I43,'Calcification Rates'!$A$10:$C$98,2,FALSE))," ",VLOOKUP(I43,'Calcification Rates'!$A$10:$C$98,2,FALSE))</f>
        <v xml:space="preserve"> </v>
      </c>
      <c r="M43" s="272" t="str">
        <f>IF(ISERROR(VLOOKUP(I43,'Calcification Rates'!$A$10:$C$98,3,FALSE))," ",VLOOKUP(I43,'Calcification Rates'!$A$10:$C$98,3,FALSE))</f>
        <v xml:space="preserve"> </v>
      </c>
      <c r="N43" s="273">
        <f>(IF(ISERROR(VLOOKUP(I43,'Calcification Rates'!$A$11:$N$98,9,0)),0,VLOOKUP(I43,'Calcification Rates'!$A$11:$N$98,9,0)))*K43+(IF(ISERROR(VLOOKUP(I43,'Calcification Rates'!$A$11:$N$98,12,0)),0,VLOOKUP(I43,'Calcification Rates'!$A$11:$N$98,12,0)))</f>
        <v>0</v>
      </c>
      <c r="O43" s="273">
        <f>(IF(ISERROR(VLOOKUP(I43,'Calcification Rates'!$A$11:$N$98,10,0)),0,VLOOKUP(I43,'Calcification Rates'!$A$11:$N$98,10,0)))*K43+(IF(ISERROR(VLOOKUP(I43,'Calcification Rates'!$A$11:$N$98,13,0)),0,VLOOKUP(I43,'Calcification Rates'!$A$11:$N$98,13,0)))</f>
        <v>0</v>
      </c>
      <c r="P43" s="277">
        <f>(IF(ISERROR(VLOOKUP(I43,'Calcification Rates'!$A$11:$N$98,11,0)),0,VLOOKUP(I43,'Calcification Rates'!$A$11:$N$98,11,0)))*K43+(IF(ISERROR(VLOOKUP(I43,'Calcification Rates'!$A$11:$N$98,14,0)),0,VLOOKUP(I43,'Calcification Rates'!$A$11:$N$98,14,0)))</f>
        <v>0</v>
      </c>
      <c r="Q43" s="276"/>
      <c r="R43" s="278"/>
      <c r="S43" s="271"/>
      <c r="T43" s="272" t="str">
        <f>IF(ISERROR(VLOOKUP(Q43,'Calcification Rates'!$A$10:$C$98,2,FALSE))," ",VLOOKUP(Q43,'Calcification Rates'!$A$10:$C$98,2,FALSE))</f>
        <v xml:space="preserve"> </v>
      </c>
      <c r="U43" s="272" t="str">
        <f>IF(ISERROR(VLOOKUP(Q43,'Calcification Rates'!$A$10:$C$98,3,FALSE))," ",VLOOKUP(Q43,'Calcification Rates'!$A$10:$C$98,3,FALSE))</f>
        <v xml:space="preserve"> </v>
      </c>
      <c r="V43" s="273">
        <f>(IF(ISERROR(VLOOKUP(Q43,'Calcification Rates'!$A$11:$N$98,9,0)),0,VLOOKUP(Q43,'Calcification Rates'!$A$11:$N$98,9,0)))*S43+(IF(ISERROR(VLOOKUP(Q43,'Calcification Rates'!$A$11:$N$98,12,0)),0,VLOOKUP(Q43,'Calcification Rates'!$A$11:$N$98,12,0)))</f>
        <v>0</v>
      </c>
      <c r="W43" s="273">
        <f>(IF(ISERROR(VLOOKUP(Q43,'Calcification Rates'!$A$11:$N$98,10,0)),0,VLOOKUP(Q43,'Calcification Rates'!$A$11:$N$98,10,0)))*S43+(IF(ISERROR(VLOOKUP(Q43,'Calcification Rates'!$A$11:$N$98,13,0)),0,VLOOKUP(Q43,'Calcification Rates'!$A$11:$N$98,13,0)))</f>
        <v>0</v>
      </c>
      <c r="X43" s="277">
        <f>(IF(ISERROR(VLOOKUP(Q43,'Calcification Rates'!$A$11:$N$98,11,0)),0,VLOOKUP(Q43,'Calcification Rates'!$A$11:$N$98,11,0)))*S43+(IF(ISERROR(VLOOKUP(Q43,'Calcification Rates'!$A$11:$N$98,14,0)),0,VLOOKUP(Q43,'Calcification Rates'!$A$11:$N$98,14,0)))</f>
        <v>0</v>
      </c>
      <c r="Y43" s="276"/>
      <c r="Z43" s="43"/>
      <c r="AA43" s="271"/>
      <c r="AB43" s="272" t="str">
        <f>IF(ISERROR(VLOOKUP(Y43,'Calcification Rates'!$A$10:$C$98,2,FALSE))," ",VLOOKUP(Y43,'Calcification Rates'!$A$10:$C$98,2,FALSE))</f>
        <v xml:space="preserve"> </v>
      </c>
      <c r="AC43" s="272" t="str">
        <f>IF(ISERROR(VLOOKUP(Y43,'Calcification Rates'!$A$10:$C$98,3,FALSE))," ",VLOOKUP(Y43,'Calcification Rates'!$A$10:$C$98,3,FALSE))</f>
        <v xml:space="preserve"> </v>
      </c>
      <c r="AD43" s="273">
        <f>(IF(ISERROR(VLOOKUP(Y43,'Calcification Rates'!$A$11:$N$98,9,0)),0,VLOOKUP(Y43,'Calcification Rates'!$A$11:$N$98,9,0)))*AA43+(IF(ISERROR(VLOOKUP(Y43,'Calcification Rates'!$A$11:$N$98,12,0)),0,VLOOKUP(Y43,'Calcification Rates'!$A$11:$N$98,12,0)))</f>
        <v>0</v>
      </c>
      <c r="AE43" s="273">
        <f>(IF(ISERROR(VLOOKUP(Y43,'Calcification Rates'!$A$11:$N$98,10,0)),0,VLOOKUP(Y43,'Calcification Rates'!$A$11:$N$98,10,0)))*AA43+(IF(ISERROR(VLOOKUP(Y43,'Calcification Rates'!$A$11:$N$98,13,0)),0,VLOOKUP(Y43,'Calcification Rates'!$A$11:$N$98,13,0)))</f>
        <v>0</v>
      </c>
      <c r="AF43" s="277">
        <f>(IF(ISERROR(VLOOKUP(Y43,'Calcification Rates'!$A$11:$N$98,11,0)),0,VLOOKUP(Y43,'Calcification Rates'!$A$11:$N$98,11,0)))*AA43+(IF(ISERROR(VLOOKUP(Y43,'Calcification Rates'!$A$11:$N$98,14,0)),0,VLOOKUP(Y43,'Calcification Rates'!$A$11:$N$98,14,0)))</f>
        <v>0</v>
      </c>
      <c r="AG43" s="276"/>
      <c r="AH43" s="270"/>
      <c r="AI43" s="271"/>
      <c r="AJ43" s="272" t="str">
        <f>IF(ISERROR(VLOOKUP(AG43,'Calcification Rates'!$A$10:$C$98,2,FALSE))," ",VLOOKUP(AG43,'Calcification Rates'!$A$10:$C$98,2,FALSE))</f>
        <v xml:space="preserve"> </v>
      </c>
      <c r="AK43" s="272" t="str">
        <f>IF(ISERROR(VLOOKUP(AG43,'Calcification Rates'!$A$10:$C$98,3,FALSE))," ",VLOOKUP(AG43,'Calcification Rates'!$A$10:$C$98,3,FALSE))</f>
        <v xml:space="preserve"> </v>
      </c>
      <c r="AL43" s="273">
        <f>(IF(ISERROR(VLOOKUP(AG43,'Calcification Rates'!$A$11:$N$98,9,0)),0,VLOOKUP(AG43,'Calcification Rates'!$A$11:$N$98,9,0)))*AI43+(IF(ISERROR(VLOOKUP(AG43,'Calcification Rates'!$A$11:$N$98,12,0)),0,VLOOKUP(AG43,'Calcification Rates'!$A$11:$N$98,12,0)))</f>
        <v>0</v>
      </c>
      <c r="AM43" s="273">
        <f>(IF(ISERROR(VLOOKUP(AG43,'Calcification Rates'!$A$11:$N$98,10,0)),0,VLOOKUP(AG43,'Calcification Rates'!$A$11:$N$98,10,0)))*AI43+(IF(ISERROR(VLOOKUP(AG43,'Calcification Rates'!$A$11:$N$98,13,0)),0,VLOOKUP(AG43,'Calcification Rates'!$A$11:$N$98,13,0)))</f>
        <v>0</v>
      </c>
      <c r="AN43" s="277">
        <f>(IF(ISERROR(VLOOKUP(AG43,'Calcification Rates'!$A$11:$N$98,11,0)),0,VLOOKUP(AG43,'Calcification Rates'!$A$11:$N$98,11,0)))*AI43+(IF(ISERROR(VLOOKUP(AG43,'Calcification Rates'!$A$11:$N$98,14,0)),0,VLOOKUP(AG43,'Calcification Rates'!$A$11:$N$98,14,0)))</f>
        <v>0</v>
      </c>
      <c r="AO43" s="276"/>
      <c r="AP43" s="270"/>
      <c r="AQ43" s="271"/>
      <c r="AR43" s="272" t="str">
        <f>IF(ISERROR(VLOOKUP(AO43,'Calcification Rates'!$A$10:$C$98,2,FALSE))," ",VLOOKUP(AO43,'Calcification Rates'!$A$10:$C$98,2,FALSE))</f>
        <v xml:space="preserve"> </v>
      </c>
      <c r="AS43" s="272" t="str">
        <f>IF(ISERROR(VLOOKUP(AO43,'Calcification Rates'!$A$10:$C$98,3,FALSE))," ",VLOOKUP(AO43,'Calcification Rates'!$A$10:$C$98,3,FALSE))</f>
        <v xml:space="preserve"> </v>
      </c>
      <c r="AT43" s="280">
        <f>(IF(ISERROR(VLOOKUP(AO43,'Calcification Rates'!$A$11:$N$98,9,0)),0,VLOOKUP(AO43,'Calcification Rates'!$A$11:$N$98,9,0)))*AQ43+(IF(ISERROR(VLOOKUP(AO43,'Calcification Rates'!$A$11:$N$98,12,0)),0,VLOOKUP(AO43,'Calcification Rates'!$A$11:$N$98,12,0)))</f>
        <v>0</v>
      </c>
      <c r="AU43" s="280">
        <f>(IF(ISERROR(VLOOKUP(AO43,'Calcification Rates'!$A$11:$N$98,10,0)),0,VLOOKUP(AO43,'Calcification Rates'!$A$11:$N$98,10,0)))*AQ43+(IF(ISERROR(VLOOKUP(AO43,'Calcification Rates'!$A$11:$N$98,13,0)),0,VLOOKUP(AO43,'Calcification Rates'!$A$11:$N$98,13,0)))</f>
        <v>0</v>
      </c>
      <c r="AV43" s="281">
        <f>(IF(ISERROR(VLOOKUP(AO43,'Calcification Rates'!$A$11:$N$98,11,0)),0,VLOOKUP(AO43,'Calcification Rates'!$A$11:$N$98,11,0)))*AQ43+(IF(ISERROR(VLOOKUP(AO43,'Calcification Rates'!$A$11:$N$98,14,0)),0,VLOOKUP(AO43,'Calcification Rates'!$A$11:$N$98,14,0)))</f>
        <v>0</v>
      </c>
      <c r="AW43" s="276"/>
      <c r="AX43" s="270"/>
      <c r="AY43" s="271"/>
      <c r="AZ43" s="272" t="str">
        <f>IF(ISERROR(VLOOKUP(AW43,'Calcification Rates'!$A$10:$C$98,2,FALSE))," ",VLOOKUP(AW43,'Calcification Rates'!$A$10:$C$98,2,FALSE))</f>
        <v xml:space="preserve"> </v>
      </c>
      <c r="BA43" s="272" t="str">
        <f>IF(ISERROR(VLOOKUP(AW43,'Calcification Rates'!$A$10:$C$98,3,FALSE))," ",VLOOKUP(AW43,'Calcification Rates'!$A$10:$C$98,3,FALSE))</f>
        <v xml:space="preserve"> </v>
      </c>
      <c r="BB43" s="280">
        <f>(IF(ISERROR(VLOOKUP(AW43,'Calcification Rates'!$A$11:$N$98,9,0)),0,VLOOKUP(AW43,'Calcification Rates'!$A$11:$N$98,9,0)))*AY43+(IF(ISERROR(VLOOKUP(AW43,'Calcification Rates'!$A$11:$N$98,12,0)),0,VLOOKUP(AW43,'Calcification Rates'!$A$11:$N$98,12,0)))</f>
        <v>0</v>
      </c>
      <c r="BC43" s="280">
        <f>(IF(ISERROR(VLOOKUP(AW43,'Calcification Rates'!$A$11:$N$98,10,0)),0,VLOOKUP(AW43,'Calcification Rates'!$A$11:$N$98,10,0)))*AY43+(IF(ISERROR(VLOOKUP(AW43,'Calcification Rates'!$A$11:$N$98,13,0)),0,VLOOKUP(AW43,'Calcification Rates'!$A$11:$N$98,13,0)))</f>
        <v>0</v>
      </c>
      <c r="BD43" s="281">
        <f>(IF(ISERROR(VLOOKUP(AW43,'Calcification Rates'!$A$11:$N$98,11,0)),0,VLOOKUP(AW43,'Calcification Rates'!$A$11:$N$98,11,0)))*AY43+(IF(ISERROR(VLOOKUP(AW43,'Calcification Rates'!$A$11:$N$98,14,0)),0,VLOOKUP(AW43,'Calcification Rates'!$A$11:$N$98,14,0)))</f>
        <v>0</v>
      </c>
      <c r="BE43" s="276"/>
      <c r="BF43" s="270"/>
      <c r="BG43" s="270"/>
      <c r="BH43" s="272" t="str">
        <f>IF(ISERROR(VLOOKUP(BE43,'Calcification Rates'!$A$10:$C$98,2,FALSE))," ",VLOOKUP(BE43,'Calcification Rates'!$A$10:$C$98,2,FALSE))</f>
        <v xml:space="preserve"> </v>
      </c>
      <c r="BI43" s="272" t="str">
        <f>IF(ISERROR(VLOOKUP(BE43,'Calcification Rates'!$A$10:$C$98,3,FALSE))," ",VLOOKUP(BE43,'Calcification Rates'!$A$10:$C$98,3,FALSE))</f>
        <v xml:space="preserve"> </v>
      </c>
      <c r="BJ43" s="280">
        <f>(IF(ISERROR(VLOOKUP(BE43,'Calcification Rates'!$A$11:$N$98,9,0)),0,VLOOKUP(BE43,'Calcification Rates'!$A$11:$N$98,9,0)))*BG43+(IF(ISERROR(VLOOKUP(BE43,'Calcification Rates'!$A$11:$N$98,12,0)),0,VLOOKUP(BE43,'Calcification Rates'!$A$11:$N$98,12,0)))</f>
        <v>0</v>
      </c>
      <c r="BK43" s="280">
        <f>(IF(ISERROR(VLOOKUP(BE43,'Calcification Rates'!$A$11:$N$98,10,0)),0,VLOOKUP(BE43,'Calcification Rates'!$A$11:$N$98,10,0)))*BG43+(IF(ISERROR(VLOOKUP(BE43,'Calcification Rates'!$A$11:$N$98,13,0)),0,VLOOKUP(BE43,'Calcification Rates'!$A$11:$N$98,13,0)))</f>
        <v>0</v>
      </c>
      <c r="BL43" s="281">
        <f>(IF(ISERROR(VLOOKUP(BE43,'Calcification Rates'!$A$11:$N$98,11,0)),0,VLOOKUP(BE43,'Calcification Rates'!$A$11:$N$98,11,0)))*BG43+(IF(ISERROR(VLOOKUP(BE43,'Calcification Rates'!$A$11:$N$98,14,0)),0,VLOOKUP(BE43,'Calcification Rates'!$A$11:$N$98,14,0)))</f>
        <v>0</v>
      </c>
    </row>
    <row r="44" spans="1:64" ht="20.100000000000001" customHeight="1" x14ac:dyDescent="0.3">
      <c r="A44" s="270"/>
      <c r="B44" s="270"/>
      <c r="C44" s="271"/>
      <c r="D44" s="272" t="str">
        <f>IF(ISERROR(VLOOKUP(A44,'Calcification Rates'!$A$10:$C$98,2,FALSE))," ",VLOOKUP(A44,'Calcification Rates'!$A$10:$C$98,2,FALSE))</f>
        <v xml:space="preserve"> </v>
      </c>
      <c r="E44" s="272" t="str">
        <f>IF(ISERROR(VLOOKUP(A44,'Calcification Rates'!$A$10:$C$98,3,FALSE))," ",VLOOKUP(A44,'Calcification Rates'!$A$10:$C$98,3,FALSE))</f>
        <v xml:space="preserve"> </v>
      </c>
      <c r="F44" s="273">
        <f>(IF(ISERROR(VLOOKUP(A44,'Calcification Rates'!$A$11:$N$98,9,0)),0,VLOOKUP(A44,'Calcification Rates'!$A$11:$N$98,9,0)))*C44+(IF(ISERROR(VLOOKUP(A44,'Calcification Rates'!$A$11:$N$98,12,0)),0,VLOOKUP(A44,'Calcification Rates'!$A$11:$N$98,12,0)))</f>
        <v>0</v>
      </c>
      <c r="G44" s="274">
        <f>(IF(ISERROR(VLOOKUP(A44,'Calcification Rates'!$A$11:$N$98,10,0)),0,VLOOKUP(A44,'Calcification Rates'!$A$11:$N$98,10,0)))*C44+(IF(ISERROR(VLOOKUP(A44,'Calcification Rates'!$A$11:$N$98,13,0)),0,VLOOKUP(A44,'Calcification Rates'!$A$11:$N$98,13,0)))</f>
        <v>0</v>
      </c>
      <c r="H44" s="275">
        <f>(IF(ISERROR(VLOOKUP(A44,'Calcification Rates'!$A$11:$N$98,11,0)),0,VLOOKUP(A44,'Calcification Rates'!$A$11:$N$98,11,0)))*C44+(IF(ISERROR(VLOOKUP(A44,'Calcification Rates'!$A$11:$N$98,14,0)),0,VLOOKUP(A44,'Calcification Rates'!$A$11:$N$98,14,0)))</f>
        <v>0</v>
      </c>
      <c r="I44" s="276"/>
      <c r="J44" s="270"/>
      <c r="K44" s="271"/>
      <c r="L44" s="272" t="str">
        <f>IF(ISERROR(VLOOKUP(I44,'Calcification Rates'!$A$10:$C$98,2,FALSE))," ",VLOOKUP(I44,'Calcification Rates'!$A$10:$C$98,2,FALSE))</f>
        <v xml:space="preserve"> </v>
      </c>
      <c r="M44" s="272" t="str">
        <f>IF(ISERROR(VLOOKUP(I44,'Calcification Rates'!$A$10:$C$98,3,FALSE))," ",VLOOKUP(I44,'Calcification Rates'!$A$10:$C$98,3,FALSE))</f>
        <v xml:space="preserve"> </v>
      </c>
      <c r="N44" s="273">
        <f>(IF(ISERROR(VLOOKUP(I44,'Calcification Rates'!$A$11:$N$98,9,0)),0,VLOOKUP(I44,'Calcification Rates'!$A$11:$N$98,9,0)))*K44+(IF(ISERROR(VLOOKUP(I44,'Calcification Rates'!$A$11:$N$98,12,0)),0,VLOOKUP(I44,'Calcification Rates'!$A$11:$N$98,12,0)))</f>
        <v>0</v>
      </c>
      <c r="O44" s="273">
        <f>(IF(ISERROR(VLOOKUP(I44,'Calcification Rates'!$A$11:$N$98,10,0)),0,VLOOKUP(I44,'Calcification Rates'!$A$11:$N$98,10,0)))*K44+(IF(ISERROR(VLOOKUP(I44,'Calcification Rates'!$A$11:$N$98,13,0)),0,VLOOKUP(I44,'Calcification Rates'!$A$11:$N$98,13,0)))</f>
        <v>0</v>
      </c>
      <c r="P44" s="277">
        <f>(IF(ISERROR(VLOOKUP(I44,'Calcification Rates'!$A$11:$N$98,11,0)),0,VLOOKUP(I44,'Calcification Rates'!$A$11:$N$98,11,0)))*K44+(IF(ISERROR(VLOOKUP(I44,'Calcification Rates'!$A$11:$N$98,14,0)),0,VLOOKUP(I44,'Calcification Rates'!$A$11:$N$98,14,0)))</f>
        <v>0</v>
      </c>
      <c r="Q44" s="276"/>
      <c r="R44" s="278"/>
      <c r="S44" s="271"/>
      <c r="T44" s="272" t="str">
        <f>IF(ISERROR(VLOOKUP(Q44,'Calcification Rates'!$A$10:$C$98,2,FALSE))," ",VLOOKUP(Q44,'Calcification Rates'!$A$10:$C$98,2,FALSE))</f>
        <v xml:space="preserve"> </v>
      </c>
      <c r="U44" s="272" t="str">
        <f>IF(ISERROR(VLOOKUP(Q44,'Calcification Rates'!$A$10:$C$98,3,FALSE))," ",VLOOKUP(Q44,'Calcification Rates'!$A$10:$C$98,3,FALSE))</f>
        <v xml:space="preserve"> </v>
      </c>
      <c r="V44" s="273">
        <f>(IF(ISERROR(VLOOKUP(Q44,'Calcification Rates'!$A$11:$N$98,9,0)),0,VLOOKUP(Q44,'Calcification Rates'!$A$11:$N$98,9,0)))*S44+(IF(ISERROR(VLOOKUP(Q44,'Calcification Rates'!$A$11:$N$98,12,0)),0,VLOOKUP(Q44,'Calcification Rates'!$A$11:$N$98,12,0)))</f>
        <v>0</v>
      </c>
      <c r="W44" s="273">
        <f>(IF(ISERROR(VLOOKUP(Q44,'Calcification Rates'!$A$11:$N$98,10,0)),0,VLOOKUP(Q44,'Calcification Rates'!$A$11:$N$98,10,0)))*S44+(IF(ISERROR(VLOOKUP(Q44,'Calcification Rates'!$A$11:$N$98,13,0)),0,VLOOKUP(Q44,'Calcification Rates'!$A$11:$N$98,13,0)))</f>
        <v>0</v>
      </c>
      <c r="X44" s="277">
        <f>(IF(ISERROR(VLOOKUP(Q44,'Calcification Rates'!$A$11:$N$98,11,0)),0,VLOOKUP(Q44,'Calcification Rates'!$A$11:$N$98,11,0)))*S44+(IF(ISERROR(VLOOKUP(Q44,'Calcification Rates'!$A$11:$N$98,14,0)),0,VLOOKUP(Q44,'Calcification Rates'!$A$11:$N$98,14,0)))</f>
        <v>0</v>
      </c>
      <c r="Y44" s="276"/>
      <c r="Z44" s="43"/>
      <c r="AA44" s="271"/>
      <c r="AB44" s="272" t="str">
        <f>IF(ISERROR(VLOOKUP(Y44,'Calcification Rates'!$A$10:$C$98,2,FALSE))," ",VLOOKUP(Y44,'Calcification Rates'!$A$10:$C$98,2,FALSE))</f>
        <v xml:space="preserve"> </v>
      </c>
      <c r="AC44" s="272" t="str">
        <f>IF(ISERROR(VLOOKUP(Y44,'Calcification Rates'!$A$10:$C$98,3,FALSE))," ",VLOOKUP(Y44,'Calcification Rates'!$A$10:$C$98,3,FALSE))</f>
        <v xml:space="preserve"> </v>
      </c>
      <c r="AD44" s="273">
        <f>(IF(ISERROR(VLOOKUP(Y44,'Calcification Rates'!$A$11:$N$98,9,0)),0,VLOOKUP(Y44,'Calcification Rates'!$A$11:$N$98,9,0)))*AA44+(IF(ISERROR(VLOOKUP(Y44,'Calcification Rates'!$A$11:$N$98,12,0)),0,VLOOKUP(Y44,'Calcification Rates'!$A$11:$N$98,12,0)))</f>
        <v>0</v>
      </c>
      <c r="AE44" s="273">
        <f>(IF(ISERROR(VLOOKUP(Y44,'Calcification Rates'!$A$11:$N$98,10,0)),0,VLOOKUP(Y44,'Calcification Rates'!$A$11:$N$98,10,0)))*AA44+(IF(ISERROR(VLOOKUP(Y44,'Calcification Rates'!$A$11:$N$98,13,0)),0,VLOOKUP(Y44,'Calcification Rates'!$A$11:$N$98,13,0)))</f>
        <v>0</v>
      </c>
      <c r="AF44" s="277">
        <f>(IF(ISERROR(VLOOKUP(Y44,'Calcification Rates'!$A$11:$N$98,11,0)),0,VLOOKUP(Y44,'Calcification Rates'!$A$11:$N$98,11,0)))*AA44+(IF(ISERROR(VLOOKUP(Y44,'Calcification Rates'!$A$11:$N$98,14,0)),0,VLOOKUP(Y44,'Calcification Rates'!$A$11:$N$98,14,0)))</f>
        <v>0</v>
      </c>
      <c r="AG44" s="276"/>
      <c r="AH44" s="270"/>
      <c r="AI44" s="271"/>
      <c r="AJ44" s="272" t="str">
        <f>IF(ISERROR(VLOOKUP(AG44,'Calcification Rates'!$A$10:$C$98,2,FALSE))," ",VLOOKUP(AG44,'Calcification Rates'!$A$10:$C$98,2,FALSE))</f>
        <v xml:space="preserve"> </v>
      </c>
      <c r="AK44" s="272" t="str">
        <f>IF(ISERROR(VLOOKUP(AG44,'Calcification Rates'!$A$10:$C$98,3,FALSE))," ",VLOOKUP(AG44,'Calcification Rates'!$A$10:$C$98,3,FALSE))</f>
        <v xml:space="preserve"> </v>
      </c>
      <c r="AL44" s="273">
        <f>(IF(ISERROR(VLOOKUP(AG44,'Calcification Rates'!$A$11:$N$98,9,0)),0,VLOOKUP(AG44,'Calcification Rates'!$A$11:$N$98,9,0)))*AI44+(IF(ISERROR(VLOOKUP(AG44,'Calcification Rates'!$A$11:$N$98,12,0)),0,VLOOKUP(AG44,'Calcification Rates'!$A$11:$N$98,12,0)))</f>
        <v>0</v>
      </c>
      <c r="AM44" s="273">
        <f>(IF(ISERROR(VLOOKUP(AG44,'Calcification Rates'!$A$11:$N$98,10,0)),0,VLOOKUP(AG44,'Calcification Rates'!$A$11:$N$98,10,0)))*AI44+(IF(ISERROR(VLOOKUP(AG44,'Calcification Rates'!$A$11:$N$98,13,0)),0,VLOOKUP(AG44,'Calcification Rates'!$A$11:$N$98,13,0)))</f>
        <v>0</v>
      </c>
      <c r="AN44" s="277">
        <f>(IF(ISERROR(VLOOKUP(AG44,'Calcification Rates'!$A$11:$N$98,11,0)),0,VLOOKUP(AG44,'Calcification Rates'!$A$11:$N$98,11,0)))*AI44+(IF(ISERROR(VLOOKUP(AG44,'Calcification Rates'!$A$11:$N$98,14,0)),0,VLOOKUP(AG44,'Calcification Rates'!$A$11:$N$98,14,0)))</f>
        <v>0</v>
      </c>
      <c r="AO44" s="276"/>
      <c r="AP44" s="270"/>
      <c r="AQ44" s="271"/>
      <c r="AR44" s="272" t="str">
        <f>IF(ISERROR(VLOOKUP(AO44,'Calcification Rates'!$A$10:$C$98,2,FALSE))," ",VLOOKUP(AO44,'Calcification Rates'!$A$10:$C$98,2,FALSE))</f>
        <v xml:space="preserve"> </v>
      </c>
      <c r="AS44" s="272" t="str">
        <f>IF(ISERROR(VLOOKUP(AO44,'Calcification Rates'!$A$10:$C$98,3,FALSE))," ",VLOOKUP(AO44,'Calcification Rates'!$A$10:$C$98,3,FALSE))</f>
        <v xml:space="preserve"> </v>
      </c>
      <c r="AT44" s="280">
        <f>(IF(ISERROR(VLOOKUP(AO44,'Calcification Rates'!$A$11:$N$98,9,0)),0,VLOOKUP(AO44,'Calcification Rates'!$A$11:$N$98,9,0)))*AQ44+(IF(ISERROR(VLOOKUP(AO44,'Calcification Rates'!$A$11:$N$98,12,0)),0,VLOOKUP(AO44,'Calcification Rates'!$A$11:$N$98,12,0)))</f>
        <v>0</v>
      </c>
      <c r="AU44" s="280">
        <f>(IF(ISERROR(VLOOKUP(AO44,'Calcification Rates'!$A$11:$N$98,10,0)),0,VLOOKUP(AO44,'Calcification Rates'!$A$11:$N$98,10,0)))*AQ44+(IF(ISERROR(VLOOKUP(AO44,'Calcification Rates'!$A$11:$N$98,13,0)),0,VLOOKUP(AO44,'Calcification Rates'!$A$11:$N$98,13,0)))</f>
        <v>0</v>
      </c>
      <c r="AV44" s="281">
        <f>(IF(ISERROR(VLOOKUP(AO44,'Calcification Rates'!$A$11:$N$98,11,0)),0,VLOOKUP(AO44,'Calcification Rates'!$A$11:$N$98,11,0)))*AQ44+(IF(ISERROR(VLOOKUP(AO44,'Calcification Rates'!$A$11:$N$98,14,0)),0,VLOOKUP(AO44,'Calcification Rates'!$A$11:$N$98,14,0)))</f>
        <v>0</v>
      </c>
      <c r="AW44" s="276"/>
      <c r="AX44" s="270"/>
      <c r="AY44" s="271"/>
      <c r="AZ44" s="272" t="str">
        <f>IF(ISERROR(VLOOKUP(AW44,'Calcification Rates'!$A$10:$C$98,2,FALSE))," ",VLOOKUP(AW44,'Calcification Rates'!$A$10:$C$98,2,FALSE))</f>
        <v xml:space="preserve"> </v>
      </c>
      <c r="BA44" s="272" t="str">
        <f>IF(ISERROR(VLOOKUP(AW44,'Calcification Rates'!$A$10:$C$98,3,FALSE))," ",VLOOKUP(AW44,'Calcification Rates'!$A$10:$C$98,3,FALSE))</f>
        <v xml:space="preserve"> </v>
      </c>
      <c r="BB44" s="280">
        <f>(IF(ISERROR(VLOOKUP(AW44,'Calcification Rates'!$A$11:$N$98,9,0)),0,VLOOKUP(AW44,'Calcification Rates'!$A$11:$N$98,9,0)))*AY44+(IF(ISERROR(VLOOKUP(AW44,'Calcification Rates'!$A$11:$N$98,12,0)),0,VLOOKUP(AW44,'Calcification Rates'!$A$11:$N$98,12,0)))</f>
        <v>0</v>
      </c>
      <c r="BC44" s="280">
        <f>(IF(ISERROR(VLOOKUP(AW44,'Calcification Rates'!$A$11:$N$98,10,0)),0,VLOOKUP(AW44,'Calcification Rates'!$A$11:$N$98,10,0)))*AY44+(IF(ISERROR(VLOOKUP(AW44,'Calcification Rates'!$A$11:$N$98,13,0)),0,VLOOKUP(AW44,'Calcification Rates'!$A$11:$N$98,13,0)))</f>
        <v>0</v>
      </c>
      <c r="BD44" s="281">
        <f>(IF(ISERROR(VLOOKUP(AW44,'Calcification Rates'!$A$11:$N$98,11,0)),0,VLOOKUP(AW44,'Calcification Rates'!$A$11:$N$98,11,0)))*AY44+(IF(ISERROR(VLOOKUP(AW44,'Calcification Rates'!$A$11:$N$98,14,0)),0,VLOOKUP(AW44,'Calcification Rates'!$A$11:$N$98,14,0)))</f>
        <v>0</v>
      </c>
      <c r="BE44" s="276"/>
      <c r="BF44" s="270"/>
      <c r="BG44" s="270"/>
      <c r="BH44" s="272" t="str">
        <f>IF(ISERROR(VLOOKUP(BE44,'Calcification Rates'!$A$10:$C$98,2,FALSE))," ",VLOOKUP(BE44,'Calcification Rates'!$A$10:$C$98,2,FALSE))</f>
        <v xml:space="preserve"> </v>
      </c>
      <c r="BI44" s="272" t="str">
        <f>IF(ISERROR(VLOOKUP(BE44,'Calcification Rates'!$A$10:$C$98,3,FALSE))," ",VLOOKUP(BE44,'Calcification Rates'!$A$10:$C$98,3,FALSE))</f>
        <v xml:space="preserve"> </v>
      </c>
      <c r="BJ44" s="280">
        <f>(IF(ISERROR(VLOOKUP(BE44,'Calcification Rates'!$A$11:$N$98,9,0)),0,VLOOKUP(BE44,'Calcification Rates'!$A$11:$N$98,9,0)))*BG44+(IF(ISERROR(VLOOKUP(BE44,'Calcification Rates'!$A$11:$N$98,12,0)),0,VLOOKUP(BE44,'Calcification Rates'!$A$11:$N$98,12,0)))</f>
        <v>0</v>
      </c>
      <c r="BK44" s="280">
        <f>(IF(ISERROR(VLOOKUP(BE44,'Calcification Rates'!$A$11:$N$98,10,0)),0,VLOOKUP(BE44,'Calcification Rates'!$A$11:$N$98,10,0)))*BG44+(IF(ISERROR(VLOOKUP(BE44,'Calcification Rates'!$A$11:$N$98,13,0)),0,VLOOKUP(BE44,'Calcification Rates'!$A$11:$N$98,13,0)))</f>
        <v>0</v>
      </c>
      <c r="BL44" s="281">
        <f>(IF(ISERROR(VLOOKUP(BE44,'Calcification Rates'!$A$11:$N$98,11,0)),0,VLOOKUP(BE44,'Calcification Rates'!$A$11:$N$98,11,0)))*BG44+(IF(ISERROR(VLOOKUP(BE44,'Calcification Rates'!$A$11:$N$98,14,0)),0,VLOOKUP(BE44,'Calcification Rates'!$A$11:$N$98,14,0)))</f>
        <v>0</v>
      </c>
    </row>
    <row r="45" spans="1:64" ht="20.100000000000001" customHeight="1" x14ac:dyDescent="0.3">
      <c r="A45" s="270"/>
      <c r="B45" s="270"/>
      <c r="C45" s="271"/>
      <c r="D45" s="272" t="str">
        <f>IF(ISERROR(VLOOKUP(A45,'Calcification Rates'!$A$10:$C$98,2,FALSE))," ",VLOOKUP(A45,'Calcification Rates'!$A$10:$C$98,2,FALSE))</f>
        <v xml:space="preserve"> </v>
      </c>
      <c r="E45" s="272" t="str">
        <f>IF(ISERROR(VLOOKUP(A45,'Calcification Rates'!$A$10:$C$98,3,FALSE))," ",VLOOKUP(A45,'Calcification Rates'!$A$10:$C$98,3,FALSE))</f>
        <v xml:space="preserve"> </v>
      </c>
      <c r="F45" s="273">
        <f>(IF(ISERROR(VLOOKUP(A45,'Calcification Rates'!$A$11:$N$98,9,0)),0,VLOOKUP(A45,'Calcification Rates'!$A$11:$N$98,9,0)))*C45+(IF(ISERROR(VLOOKUP(A45,'Calcification Rates'!$A$11:$N$98,12,0)),0,VLOOKUP(A45,'Calcification Rates'!$A$11:$N$98,12,0)))</f>
        <v>0</v>
      </c>
      <c r="G45" s="274">
        <f>(IF(ISERROR(VLOOKUP(A45,'Calcification Rates'!$A$11:$N$98,10,0)),0,VLOOKUP(A45,'Calcification Rates'!$A$11:$N$98,10,0)))*C45+(IF(ISERROR(VLOOKUP(A45,'Calcification Rates'!$A$11:$N$98,13,0)),0,VLOOKUP(A45,'Calcification Rates'!$A$11:$N$98,13,0)))</f>
        <v>0</v>
      </c>
      <c r="H45" s="275">
        <f>(IF(ISERROR(VLOOKUP(A45,'Calcification Rates'!$A$11:$N$98,11,0)),0,VLOOKUP(A45,'Calcification Rates'!$A$11:$N$98,11,0)))*C45+(IF(ISERROR(VLOOKUP(A45,'Calcification Rates'!$A$11:$N$98,14,0)),0,VLOOKUP(A45,'Calcification Rates'!$A$11:$N$98,14,0)))</f>
        <v>0</v>
      </c>
      <c r="I45" s="276"/>
      <c r="J45" s="270"/>
      <c r="K45" s="271"/>
      <c r="L45" s="272" t="str">
        <f>IF(ISERROR(VLOOKUP(I45,'Calcification Rates'!$A$10:$C$98,2,FALSE))," ",VLOOKUP(I45,'Calcification Rates'!$A$10:$C$98,2,FALSE))</f>
        <v xml:space="preserve"> </v>
      </c>
      <c r="M45" s="272" t="str">
        <f>IF(ISERROR(VLOOKUP(I45,'Calcification Rates'!$A$10:$C$98,3,FALSE))," ",VLOOKUP(I45,'Calcification Rates'!$A$10:$C$98,3,FALSE))</f>
        <v xml:space="preserve"> </v>
      </c>
      <c r="N45" s="273">
        <f>(IF(ISERROR(VLOOKUP(I45,'Calcification Rates'!$A$11:$N$98,9,0)),0,VLOOKUP(I45,'Calcification Rates'!$A$11:$N$98,9,0)))*K45+(IF(ISERROR(VLOOKUP(I45,'Calcification Rates'!$A$11:$N$98,12,0)),0,VLOOKUP(I45,'Calcification Rates'!$A$11:$N$98,12,0)))</f>
        <v>0</v>
      </c>
      <c r="O45" s="273">
        <f>(IF(ISERROR(VLOOKUP(I45,'Calcification Rates'!$A$11:$N$98,10,0)),0,VLOOKUP(I45,'Calcification Rates'!$A$11:$N$98,10,0)))*K45+(IF(ISERROR(VLOOKUP(I45,'Calcification Rates'!$A$11:$N$98,13,0)),0,VLOOKUP(I45,'Calcification Rates'!$A$11:$N$98,13,0)))</f>
        <v>0</v>
      </c>
      <c r="P45" s="277">
        <f>(IF(ISERROR(VLOOKUP(I45,'Calcification Rates'!$A$11:$N$98,11,0)),0,VLOOKUP(I45,'Calcification Rates'!$A$11:$N$98,11,0)))*K45+(IF(ISERROR(VLOOKUP(I45,'Calcification Rates'!$A$11:$N$98,14,0)),0,VLOOKUP(I45,'Calcification Rates'!$A$11:$N$98,14,0)))</f>
        <v>0</v>
      </c>
      <c r="Q45" s="276"/>
      <c r="R45" s="278"/>
      <c r="S45" s="271"/>
      <c r="T45" s="272" t="str">
        <f>IF(ISERROR(VLOOKUP(Q45,'Calcification Rates'!$A$10:$C$98,2,FALSE))," ",VLOOKUP(Q45,'Calcification Rates'!$A$10:$C$98,2,FALSE))</f>
        <v xml:space="preserve"> </v>
      </c>
      <c r="U45" s="272" t="str">
        <f>IF(ISERROR(VLOOKUP(Q45,'Calcification Rates'!$A$10:$C$98,3,FALSE))," ",VLOOKUP(Q45,'Calcification Rates'!$A$10:$C$98,3,FALSE))</f>
        <v xml:space="preserve"> </v>
      </c>
      <c r="V45" s="273">
        <f>(IF(ISERROR(VLOOKUP(Q45,'Calcification Rates'!$A$11:$N$98,9,0)),0,VLOOKUP(Q45,'Calcification Rates'!$A$11:$N$98,9,0)))*S45+(IF(ISERROR(VLOOKUP(Q45,'Calcification Rates'!$A$11:$N$98,12,0)),0,VLOOKUP(Q45,'Calcification Rates'!$A$11:$N$98,12,0)))</f>
        <v>0</v>
      </c>
      <c r="W45" s="273">
        <f>(IF(ISERROR(VLOOKUP(Q45,'Calcification Rates'!$A$11:$N$98,10,0)),0,VLOOKUP(Q45,'Calcification Rates'!$A$11:$N$98,10,0)))*S45+(IF(ISERROR(VLOOKUP(Q45,'Calcification Rates'!$A$11:$N$98,13,0)),0,VLOOKUP(Q45,'Calcification Rates'!$A$11:$N$98,13,0)))</f>
        <v>0</v>
      </c>
      <c r="X45" s="277">
        <f>(IF(ISERROR(VLOOKUP(Q45,'Calcification Rates'!$A$11:$N$98,11,0)),0,VLOOKUP(Q45,'Calcification Rates'!$A$11:$N$98,11,0)))*S45+(IF(ISERROR(VLOOKUP(Q45,'Calcification Rates'!$A$11:$N$98,14,0)),0,VLOOKUP(Q45,'Calcification Rates'!$A$11:$N$98,14,0)))</f>
        <v>0</v>
      </c>
      <c r="Y45" s="276"/>
      <c r="Z45" s="43"/>
      <c r="AA45" s="271"/>
      <c r="AB45" s="272" t="str">
        <f>IF(ISERROR(VLOOKUP(Y45,'Calcification Rates'!$A$10:$C$98,2,FALSE))," ",VLOOKUP(Y45,'Calcification Rates'!$A$10:$C$98,2,FALSE))</f>
        <v xml:space="preserve"> </v>
      </c>
      <c r="AC45" s="272" t="str">
        <f>IF(ISERROR(VLOOKUP(Y45,'Calcification Rates'!$A$10:$C$98,3,FALSE))," ",VLOOKUP(Y45,'Calcification Rates'!$A$10:$C$98,3,FALSE))</f>
        <v xml:space="preserve"> </v>
      </c>
      <c r="AD45" s="273">
        <f>(IF(ISERROR(VLOOKUP(Y45,'Calcification Rates'!$A$11:$N$98,9,0)),0,VLOOKUP(Y45,'Calcification Rates'!$A$11:$N$98,9,0)))*AA45+(IF(ISERROR(VLOOKUP(Y45,'Calcification Rates'!$A$11:$N$98,12,0)),0,VLOOKUP(Y45,'Calcification Rates'!$A$11:$N$98,12,0)))</f>
        <v>0</v>
      </c>
      <c r="AE45" s="273">
        <f>(IF(ISERROR(VLOOKUP(Y45,'Calcification Rates'!$A$11:$N$98,10,0)),0,VLOOKUP(Y45,'Calcification Rates'!$A$11:$N$98,10,0)))*AA45+(IF(ISERROR(VLOOKUP(Y45,'Calcification Rates'!$A$11:$N$98,13,0)),0,VLOOKUP(Y45,'Calcification Rates'!$A$11:$N$98,13,0)))</f>
        <v>0</v>
      </c>
      <c r="AF45" s="277">
        <f>(IF(ISERROR(VLOOKUP(Y45,'Calcification Rates'!$A$11:$N$98,11,0)),0,VLOOKUP(Y45,'Calcification Rates'!$A$11:$N$98,11,0)))*AA45+(IF(ISERROR(VLOOKUP(Y45,'Calcification Rates'!$A$11:$N$98,14,0)),0,VLOOKUP(Y45,'Calcification Rates'!$A$11:$N$98,14,0)))</f>
        <v>0</v>
      </c>
      <c r="AG45" s="276"/>
      <c r="AH45" s="270"/>
      <c r="AI45" s="271"/>
      <c r="AJ45" s="272" t="str">
        <f>IF(ISERROR(VLOOKUP(AG45,'Calcification Rates'!$A$10:$C$98,2,FALSE))," ",VLOOKUP(AG45,'Calcification Rates'!$A$10:$C$98,2,FALSE))</f>
        <v xml:space="preserve"> </v>
      </c>
      <c r="AK45" s="272" t="str">
        <f>IF(ISERROR(VLOOKUP(AG45,'Calcification Rates'!$A$10:$C$98,3,FALSE))," ",VLOOKUP(AG45,'Calcification Rates'!$A$10:$C$98,3,FALSE))</f>
        <v xml:space="preserve"> </v>
      </c>
      <c r="AL45" s="273">
        <f>(IF(ISERROR(VLOOKUP(AG45,'Calcification Rates'!$A$11:$N$98,9,0)),0,VLOOKUP(AG45,'Calcification Rates'!$A$11:$N$98,9,0)))*AI45+(IF(ISERROR(VLOOKUP(AG45,'Calcification Rates'!$A$11:$N$98,12,0)),0,VLOOKUP(AG45,'Calcification Rates'!$A$11:$N$98,12,0)))</f>
        <v>0</v>
      </c>
      <c r="AM45" s="273">
        <f>(IF(ISERROR(VLOOKUP(AG45,'Calcification Rates'!$A$11:$N$98,10,0)),0,VLOOKUP(AG45,'Calcification Rates'!$A$11:$N$98,10,0)))*AI45+(IF(ISERROR(VLOOKUP(AG45,'Calcification Rates'!$A$11:$N$98,13,0)),0,VLOOKUP(AG45,'Calcification Rates'!$A$11:$N$98,13,0)))</f>
        <v>0</v>
      </c>
      <c r="AN45" s="277">
        <f>(IF(ISERROR(VLOOKUP(AG45,'Calcification Rates'!$A$11:$N$98,11,0)),0,VLOOKUP(AG45,'Calcification Rates'!$A$11:$N$98,11,0)))*AI45+(IF(ISERROR(VLOOKUP(AG45,'Calcification Rates'!$A$11:$N$98,14,0)),0,VLOOKUP(AG45,'Calcification Rates'!$A$11:$N$98,14,0)))</f>
        <v>0</v>
      </c>
      <c r="AO45" s="276"/>
      <c r="AP45" s="270"/>
      <c r="AQ45" s="271"/>
      <c r="AR45" s="272" t="str">
        <f>IF(ISERROR(VLOOKUP(AO45,'Calcification Rates'!$A$10:$C$98,2,FALSE))," ",VLOOKUP(AO45,'Calcification Rates'!$A$10:$C$98,2,FALSE))</f>
        <v xml:space="preserve"> </v>
      </c>
      <c r="AS45" s="272" t="str">
        <f>IF(ISERROR(VLOOKUP(AO45,'Calcification Rates'!$A$10:$C$98,3,FALSE))," ",VLOOKUP(AO45,'Calcification Rates'!$A$10:$C$98,3,FALSE))</f>
        <v xml:space="preserve"> </v>
      </c>
      <c r="AT45" s="280">
        <f>(IF(ISERROR(VLOOKUP(AO45,'Calcification Rates'!$A$11:$N$98,9,0)),0,VLOOKUP(AO45,'Calcification Rates'!$A$11:$N$98,9,0)))*AQ45+(IF(ISERROR(VLOOKUP(AO45,'Calcification Rates'!$A$11:$N$98,12,0)),0,VLOOKUP(AO45,'Calcification Rates'!$A$11:$N$98,12,0)))</f>
        <v>0</v>
      </c>
      <c r="AU45" s="280">
        <f>(IF(ISERROR(VLOOKUP(AO45,'Calcification Rates'!$A$11:$N$98,10,0)),0,VLOOKUP(AO45,'Calcification Rates'!$A$11:$N$98,10,0)))*AQ45+(IF(ISERROR(VLOOKUP(AO45,'Calcification Rates'!$A$11:$N$98,13,0)),0,VLOOKUP(AO45,'Calcification Rates'!$A$11:$N$98,13,0)))</f>
        <v>0</v>
      </c>
      <c r="AV45" s="281">
        <f>(IF(ISERROR(VLOOKUP(AO45,'Calcification Rates'!$A$11:$N$98,11,0)),0,VLOOKUP(AO45,'Calcification Rates'!$A$11:$N$98,11,0)))*AQ45+(IF(ISERROR(VLOOKUP(AO45,'Calcification Rates'!$A$11:$N$98,14,0)),0,VLOOKUP(AO45,'Calcification Rates'!$A$11:$N$98,14,0)))</f>
        <v>0</v>
      </c>
      <c r="AW45" s="276"/>
      <c r="AX45" s="270"/>
      <c r="AY45" s="271"/>
      <c r="AZ45" s="272" t="str">
        <f>IF(ISERROR(VLOOKUP(AW45,'Calcification Rates'!$A$10:$C$98,2,FALSE))," ",VLOOKUP(AW45,'Calcification Rates'!$A$10:$C$98,2,FALSE))</f>
        <v xml:space="preserve"> </v>
      </c>
      <c r="BA45" s="272" t="str">
        <f>IF(ISERROR(VLOOKUP(AW45,'Calcification Rates'!$A$10:$C$98,3,FALSE))," ",VLOOKUP(AW45,'Calcification Rates'!$A$10:$C$98,3,FALSE))</f>
        <v xml:space="preserve"> </v>
      </c>
      <c r="BB45" s="280">
        <f>(IF(ISERROR(VLOOKUP(AW45,'Calcification Rates'!$A$11:$N$98,9,0)),0,VLOOKUP(AW45,'Calcification Rates'!$A$11:$N$98,9,0)))*AY45+(IF(ISERROR(VLOOKUP(AW45,'Calcification Rates'!$A$11:$N$98,12,0)),0,VLOOKUP(AW45,'Calcification Rates'!$A$11:$N$98,12,0)))</f>
        <v>0</v>
      </c>
      <c r="BC45" s="280">
        <f>(IF(ISERROR(VLOOKUP(AW45,'Calcification Rates'!$A$11:$N$98,10,0)),0,VLOOKUP(AW45,'Calcification Rates'!$A$11:$N$98,10,0)))*AY45+(IF(ISERROR(VLOOKUP(AW45,'Calcification Rates'!$A$11:$N$98,13,0)),0,VLOOKUP(AW45,'Calcification Rates'!$A$11:$N$98,13,0)))</f>
        <v>0</v>
      </c>
      <c r="BD45" s="281">
        <f>(IF(ISERROR(VLOOKUP(AW45,'Calcification Rates'!$A$11:$N$98,11,0)),0,VLOOKUP(AW45,'Calcification Rates'!$A$11:$N$98,11,0)))*AY45+(IF(ISERROR(VLOOKUP(AW45,'Calcification Rates'!$A$11:$N$98,14,0)),0,VLOOKUP(AW45,'Calcification Rates'!$A$11:$N$98,14,0)))</f>
        <v>0</v>
      </c>
      <c r="BE45" s="276"/>
      <c r="BF45" s="270"/>
      <c r="BG45" s="270"/>
      <c r="BH45" s="272" t="str">
        <f>IF(ISERROR(VLOOKUP(BE45,'Calcification Rates'!$A$10:$C$98,2,FALSE))," ",VLOOKUP(BE45,'Calcification Rates'!$A$10:$C$98,2,FALSE))</f>
        <v xml:space="preserve"> </v>
      </c>
      <c r="BI45" s="272" t="str">
        <f>IF(ISERROR(VLOOKUP(BE45,'Calcification Rates'!$A$10:$C$98,3,FALSE))," ",VLOOKUP(BE45,'Calcification Rates'!$A$10:$C$98,3,FALSE))</f>
        <v xml:space="preserve"> </v>
      </c>
      <c r="BJ45" s="280">
        <f>(IF(ISERROR(VLOOKUP(BE45,'Calcification Rates'!$A$11:$N$98,9,0)),0,VLOOKUP(BE45,'Calcification Rates'!$A$11:$N$98,9,0)))*BG45+(IF(ISERROR(VLOOKUP(BE45,'Calcification Rates'!$A$11:$N$98,12,0)),0,VLOOKUP(BE45,'Calcification Rates'!$A$11:$N$98,12,0)))</f>
        <v>0</v>
      </c>
      <c r="BK45" s="280">
        <f>(IF(ISERROR(VLOOKUP(BE45,'Calcification Rates'!$A$11:$N$98,10,0)),0,VLOOKUP(BE45,'Calcification Rates'!$A$11:$N$98,10,0)))*BG45+(IF(ISERROR(VLOOKUP(BE45,'Calcification Rates'!$A$11:$N$98,13,0)),0,VLOOKUP(BE45,'Calcification Rates'!$A$11:$N$98,13,0)))</f>
        <v>0</v>
      </c>
      <c r="BL45" s="281">
        <f>(IF(ISERROR(VLOOKUP(BE45,'Calcification Rates'!$A$11:$N$98,11,0)),0,VLOOKUP(BE45,'Calcification Rates'!$A$11:$N$98,11,0)))*BG45+(IF(ISERROR(VLOOKUP(BE45,'Calcification Rates'!$A$11:$N$98,14,0)),0,VLOOKUP(BE45,'Calcification Rates'!$A$11:$N$98,14,0)))</f>
        <v>0</v>
      </c>
    </row>
    <row r="46" spans="1:64" ht="20.100000000000001" customHeight="1" x14ac:dyDescent="0.3">
      <c r="A46" s="270"/>
      <c r="B46" s="270"/>
      <c r="C46" s="271"/>
      <c r="D46" s="272" t="str">
        <f>IF(ISERROR(VLOOKUP(A46,'Calcification Rates'!$A$10:$C$98,2,FALSE))," ",VLOOKUP(A46,'Calcification Rates'!$A$10:$C$98,2,FALSE))</f>
        <v xml:space="preserve"> </v>
      </c>
      <c r="E46" s="272" t="str">
        <f>IF(ISERROR(VLOOKUP(A46,'Calcification Rates'!$A$10:$C$98,3,FALSE))," ",VLOOKUP(A46,'Calcification Rates'!$A$10:$C$98,3,FALSE))</f>
        <v xml:space="preserve"> </v>
      </c>
      <c r="F46" s="273">
        <f>(IF(ISERROR(VLOOKUP(A46,'Calcification Rates'!$A$11:$N$98,9,0)),0,VLOOKUP(A46,'Calcification Rates'!$A$11:$N$98,9,0)))*C46+(IF(ISERROR(VLOOKUP(A46,'Calcification Rates'!$A$11:$N$98,12,0)),0,VLOOKUP(A46,'Calcification Rates'!$A$11:$N$98,12,0)))</f>
        <v>0</v>
      </c>
      <c r="G46" s="274">
        <f>(IF(ISERROR(VLOOKUP(A46,'Calcification Rates'!$A$11:$N$98,10,0)),0,VLOOKUP(A46,'Calcification Rates'!$A$11:$N$98,10,0)))*C46+(IF(ISERROR(VLOOKUP(A46,'Calcification Rates'!$A$11:$N$98,13,0)),0,VLOOKUP(A46,'Calcification Rates'!$A$11:$N$98,13,0)))</f>
        <v>0</v>
      </c>
      <c r="H46" s="275">
        <f>(IF(ISERROR(VLOOKUP(A46,'Calcification Rates'!$A$11:$N$98,11,0)),0,VLOOKUP(A46,'Calcification Rates'!$A$11:$N$98,11,0)))*C46+(IF(ISERROR(VLOOKUP(A46,'Calcification Rates'!$A$11:$N$98,14,0)),0,VLOOKUP(A46,'Calcification Rates'!$A$11:$N$98,14,0)))</f>
        <v>0</v>
      </c>
      <c r="I46" s="276"/>
      <c r="J46" s="270"/>
      <c r="K46" s="271"/>
      <c r="L46" s="272" t="str">
        <f>IF(ISERROR(VLOOKUP(I46,'Calcification Rates'!$A$10:$C$98,2,FALSE))," ",VLOOKUP(I46,'Calcification Rates'!$A$10:$C$98,2,FALSE))</f>
        <v xml:space="preserve"> </v>
      </c>
      <c r="M46" s="272" t="str">
        <f>IF(ISERROR(VLOOKUP(I46,'Calcification Rates'!$A$10:$C$98,3,FALSE))," ",VLOOKUP(I46,'Calcification Rates'!$A$10:$C$98,3,FALSE))</f>
        <v xml:space="preserve"> </v>
      </c>
      <c r="N46" s="273">
        <f>(IF(ISERROR(VLOOKUP(I46,'Calcification Rates'!$A$11:$N$98,9,0)),0,VLOOKUP(I46,'Calcification Rates'!$A$11:$N$98,9,0)))*K46+(IF(ISERROR(VLOOKUP(I46,'Calcification Rates'!$A$11:$N$98,12,0)),0,VLOOKUP(I46,'Calcification Rates'!$A$11:$N$98,12,0)))</f>
        <v>0</v>
      </c>
      <c r="O46" s="273">
        <f>(IF(ISERROR(VLOOKUP(I46,'Calcification Rates'!$A$11:$N$98,10,0)),0,VLOOKUP(I46,'Calcification Rates'!$A$11:$N$98,10,0)))*K46+(IF(ISERROR(VLOOKUP(I46,'Calcification Rates'!$A$11:$N$98,13,0)),0,VLOOKUP(I46,'Calcification Rates'!$A$11:$N$98,13,0)))</f>
        <v>0</v>
      </c>
      <c r="P46" s="277">
        <f>(IF(ISERROR(VLOOKUP(I46,'Calcification Rates'!$A$11:$N$98,11,0)),0,VLOOKUP(I46,'Calcification Rates'!$A$11:$N$98,11,0)))*K46+(IF(ISERROR(VLOOKUP(I46,'Calcification Rates'!$A$11:$N$98,14,0)),0,VLOOKUP(I46,'Calcification Rates'!$A$11:$N$98,14,0)))</f>
        <v>0</v>
      </c>
      <c r="Q46" s="276"/>
      <c r="R46" s="278"/>
      <c r="S46" s="271"/>
      <c r="T46" s="272" t="str">
        <f>IF(ISERROR(VLOOKUP(Q46,'Calcification Rates'!$A$10:$C$98,2,FALSE))," ",VLOOKUP(Q46,'Calcification Rates'!$A$10:$C$98,2,FALSE))</f>
        <v xml:space="preserve"> </v>
      </c>
      <c r="U46" s="272" t="str">
        <f>IF(ISERROR(VLOOKUP(Q46,'Calcification Rates'!$A$10:$C$98,3,FALSE))," ",VLOOKUP(Q46,'Calcification Rates'!$A$10:$C$98,3,FALSE))</f>
        <v xml:space="preserve"> </v>
      </c>
      <c r="V46" s="273">
        <f>(IF(ISERROR(VLOOKUP(Q46,'Calcification Rates'!$A$11:$N$98,9,0)),0,VLOOKUP(Q46,'Calcification Rates'!$A$11:$N$98,9,0)))*S46+(IF(ISERROR(VLOOKUP(Q46,'Calcification Rates'!$A$11:$N$98,12,0)),0,VLOOKUP(Q46,'Calcification Rates'!$A$11:$N$98,12,0)))</f>
        <v>0</v>
      </c>
      <c r="W46" s="273">
        <f>(IF(ISERROR(VLOOKUP(Q46,'Calcification Rates'!$A$11:$N$98,10,0)),0,VLOOKUP(Q46,'Calcification Rates'!$A$11:$N$98,10,0)))*S46+(IF(ISERROR(VLOOKUP(Q46,'Calcification Rates'!$A$11:$N$98,13,0)),0,VLOOKUP(Q46,'Calcification Rates'!$A$11:$N$98,13,0)))</f>
        <v>0</v>
      </c>
      <c r="X46" s="277">
        <f>(IF(ISERROR(VLOOKUP(Q46,'Calcification Rates'!$A$11:$N$98,11,0)),0,VLOOKUP(Q46,'Calcification Rates'!$A$11:$N$98,11,0)))*S46+(IF(ISERROR(VLOOKUP(Q46,'Calcification Rates'!$A$11:$N$98,14,0)),0,VLOOKUP(Q46,'Calcification Rates'!$A$11:$N$98,14,0)))</f>
        <v>0</v>
      </c>
      <c r="Y46" s="276"/>
      <c r="Z46" s="43"/>
      <c r="AA46" s="271"/>
      <c r="AB46" s="272" t="str">
        <f>IF(ISERROR(VLOOKUP(Y46,'Calcification Rates'!$A$10:$C$98,2,FALSE))," ",VLOOKUP(Y46,'Calcification Rates'!$A$10:$C$98,2,FALSE))</f>
        <v xml:space="preserve"> </v>
      </c>
      <c r="AC46" s="272" t="str">
        <f>IF(ISERROR(VLOOKUP(Y46,'Calcification Rates'!$A$10:$C$98,3,FALSE))," ",VLOOKUP(Y46,'Calcification Rates'!$A$10:$C$98,3,FALSE))</f>
        <v xml:space="preserve"> </v>
      </c>
      <c r="AD46" s="273">
        <f>(IF(ISERROR(VLOOKUP(Y46,'Calcification Rates'!$A$11:$N$98,9,0)),0,VLOOKUP(Y46,'Calcification Rates'!$A$11:$N$98,9,0)))*AA46+(IF(ISERROR(VLOOKUP(Y46,'Calcification Rates'!$A$11:$N$98,12,0)),0,VLOOKUP(Y46,'Calcification Rates'!$A$11:$N$98,12,0)))</f>
        <v>0</v>
      </c>
      <c r="AE46" s="273">
        <f>(IF(ISERROR(VLOOKUP(Y46,'Calcification Rates'!$A$11:$N$98,10,0)),0,VLOOKUP(Y46,'Calcification Rates'!$A$11:$N$98,10,0)))*AA46+(IF(ISERROR(VLOOKUP(Y46,'Calcification Rates'!$A$11:$N$98,13,0)),0,VLOOKUP(Y46,'Calcification Rates'!$A$11:$N$98,13,0)))</f>
        <v>0</v>
      </c>
      <c r="AF46" s="277">
        <f>(IF(ISERROR(VLOOKUP(Y46,'Calcification Rates'!$A$11:$N$98,11,0)),0,VLOOKUP(Y46,'Calcification Rates'!$A$11:$N$98,11,0)))*AA46+(IF(ISERROR(VLOOKUP(Y46,'Calcification Rates'!$A$11:$N$98,14,0)),0,VLOOKUP(Y46,'Calcification Rates'!$A$11:$N$98,14,0)))</f>
        <v>0</v>
      </c>
      <c r="AG46" s="276"/>
      <c r="AH46" s="270"/>
      <c r="AI46" s="271"/>
      <c r="AJ46" s="272" t="str">
        <f>IF(ISERROR(VLOOKUP(AG46,'Calcification Rates'!$A$10:$C$98,2,FALSE))," ",VLOOKUP(AG46,'Calcification Rates'!$A$10:$C$98,2,FALSE))</f>
        <v xml:space="preserve"> </v>
      </c>
      <c r="AK46" s="272" t="str">
        <f>IF(ISERROR(VLOOKUP(AG46,'Calcification Rates'!$A$10:$C$98,3,FALSE))," ",VLOOKUP(AG46,'Calcification Rates'!$A$10:$C$98,3,FALSE))</f>
        <v xml:space="preserve"> </v>
      </c>
      <c r="AL46" s="273">
        <f>(IF(ISERROR(VLOOKUP(AG46,'Calcification Rates'!$A$11:$N$98,9,0)),0,VLOOKUP(AG46,'Calcification Rates'!$A$11:$N$98,9,0)))*AI46+(IF(ISERROR(VLOOKUP(AG46,'Calcification Rates'!$A$11:$N$98,12,0)),0,VLOOKUP(AG46,'Calcification Rates'!$A$11:$N$98,12,0)))</f>
        <v>0</v>
      </c>
      <c r="AM46" s="273">
        <f>(IF(ISERROR(VLOOKUP(AG46,'Calcification Rates'!$A$11:$N$98,10,0)),0,VLOOKUP(AG46,'Calcification Rates'!$A$11:$N$98,10,0)))*AI46+(IF(ISERROR(VLOOKUP(AG46,'Calcification Rates'!$A$11:$N$98,13,0)),0,VLOOKUP(AG46,'Calcification Rates'!$A$11:$N$98,13,0)))</f>
        <v>0</v>
      </c>
      <c r="AN46" s="277">
        <f>(IF(ISERROR(VLOOKUP(AG46,'Calcification Rates'!$A$11:$N$98,11,0)),0,VLOOKUP(AG46,'Calcification Rates'!$A$11:$N$98,11,0)))*AI46+(IF(ISERROR(VLOOKUP(AG46,'Calcification Rates'!$A$11:$N$98,14,0)),0,VLOOKUP(AG46,'Calcification Rates'!$A$11:$N$98,14,0)))</f>
        <v>0</v>
      </c>
      <c r="AO46" s="276"/>
      <c r="AP46" s="270"/>
      <c r="AQ46" s="271"/>
      <c r="AR46" s="272" t="str">
        <f>IF(ISERROR(VLOOKUP(AO46,'Calcification Rates'!$A$10:$C$98,2,FALSE))," ",VLOOKUP(AO46,'Calcification Rates'!$A$10:$C$98,2,FALSE))</f>
        <v xml:space="preserve"> </v>
      </c>
      <c r="AS46" s="272" t="str">
        <f>IF(ISERROR(VLOOKUP(AO46,'Calcification Rates'!$A$10:$C$98,3,FALSE))," ",VLOOKUP(AO46,'Calcification Rates'!$A$10:$C$98,3,FALSE))</f>
        <v xml:space="preserve"> </v>
      </c>
      <c r="AT46" s="280">
        <f>(IF(ISERROR(VLOOKUP(AO46,'Calcification Rates'!$A$11:$N$98,9,0)),0,VLOOKUP(AO46,'Calcification Rates'!$A$11:$N$98,9,0)))*AQ46+(IF(ISERROR(VLOOKUP(AO46,'Calcification Rates'!$A$11:$N$98,12,0)),0,VLOOKUP(AO46,'Calcification Rates'!$A$11:$N$98,12,0)))</f>
        <v>0</v>
      </c>
      <c r="AU46" s="280">
        <f>(IF(ISERROR(VLOOKUP(AO46,'Calcification Rates'!$A$11:$N$98,10,0)),0,VLOOKUP(AO46,'Calcification Rates'!$A$11:$N$98,10,0)))*AQ46+(IF(ISERROR(VLOOKUP(AO46,'Calcification Rates'!$A$11:$N$98,13,0)),0,VLOOKUP(AO46,'Calcification Rates'!$A$11:$N$98,13,0)))</f>
        <v>0</v>
      </c>
      <c r="AV46" s="281">
        <f>(IF(ISERROR(VLOOKUP(AO46,'Calcification Rates'!$A$11:$N$98,11,0)),0,VLOOKUP(AO46,'Calcification Rates'!$A$11:$N$98,11,0)))*AQ46+(IF(ISERROR(VLOOKUP(AO46,'Calcification Rates'!$A$11:$N$98,14,0)),0,VLOOKUP(AO46,'Calcification Rates'!$A$11:$N$98,14,0)))</f>
        <v>0</v>
      </c>
      <c r="AW46" s="276"/>
      <c r="AX46" s="270"/>
      <c r="AY46" s="271"/>
      <c r="AZ46" s="272" t="str">
        <f>IF(ISERROR(VLOOKUP(AW46,'Calcification Rates'!$A$10:$C$98,2,FALSE))," ",VLOOKUP(AW46,'Calcification Rates'!$A$10:$C$98,2,FALSE))</f>
        <v xml:space="preserve"> </v>
      </c>
      <c r="BA46" s="272" t="str">
        <f>IF(ISERROR(VLOOKUP(AW46,'Calcification Rates'!$A$10:$C$98,3,FALSE))," ",VLOOKUP(AW46,'Calcification Rates'!$A$10:$C$98,3,FALSE))</f>
        <v xml:space="preserve"> </v>
      </c>
      <c r="BB46" s="280">
        <f>(IF(ISERROR(VLOOKUP(AW46,'Calcification Rates'!$A$11:$N$98,9,0)),0,VLOOKUP(AW46,'Calcification Rates'!$A$11:$N$98,9,0)))*AY46+(IF(ISERROR(VLOOKUP(AW46,'Calcification Rates'!$A$11:$N$98,12,0)),0,VLOOKUP(AW46,'Calcification Rates'!$A$11:$N$98,12,0)))</f>
        <v>0</v>
      </c>
      <c r="BC46" s="280">
        <f>(IF(ISERROR(VLOOKUP(AW46,'Calcification Rates'!$A$11:$N$98,10,0)),0,VLOOKUP(AW46,'Calcification Rates'!$A$11:$N$98,10,0)))*AY46+(IF(ISERROR(VLOOKUP(AW46,'Calcification Rates'!$A$11:$N$98,13,0)),0,VLOOKUP(AW46,'Calcification Rates'!$A$11:$N$98,13,0)))</f>
        <v>0</v>
      </c>
      <c r="BD46" s="281">
        <f>(IF(ISERROR(VLOOKUP(AW46,'Calcification Rates'!$A$11:$N$98,11,0)),0,VLOOKUP(AW46,'Calcification Rates'!$A$11:$N$98,11,0)))*AY46+(IF(ISERROR(VLOOKUP(AW46,'Calcification Rates'!$A$11:$N$98,14,0)),0,VLOOKUP(AW46,'Calcification Rates'!$A$11:$N$98,14,0)))</f>
        <v>0</v>
      </c>
      <c r="BE46" s="276"/>
      <c r="BF46" s="270"/>
      <c r="BG46" s="270"/>
      <c r="BH46" s="272" t="str">
        <f>IF(ISERROR(VLOOKUP(BE46,'Calcification Rates'!$A$10:$C$98,2,FALSE))," ",VLOOKUP(BE46,'Calcification Rates'!$A$10:$C$98,2,FALSE))</f>
        <v xml:space="preserve"> </v>
      </c>
      <c r="BI46" s="272" t="str">
        <f>IF(ISERROR(VLOOKUP(BE46,'Calcification Rates'!$A$10:$C$98,3,FALSE))," ",VLOOKUP(BE46,'Calcification Rates'!$A$10:$C$98,3,FALSE))</f>
        <v xml:space="preserve"> </v>
      </c>
      <c r="BJ46" s="280">
        <f>(IF(ISERROR(VLOOKUP(BE46,'Calcification Rates'!$A$11:$N$98,9,0)),0,VLOOKUP(BE46,'Calcification Rates'!$A$11:$N$98,9,0)))*BG46+(IF(ISERROR(VLOOKUP(BE46,'Calcification Rates'!$A$11:$N$98,12,0)),0,VLOOKUP(BE46,'Calcification Rates'!$A$11:$N$98,12,0)))</f>
        <v>0</v>
      </c>
      <c r="BK46" s="280">
        <f>(IF(ISERROR(VLOOKUP(BE46,'Calcification Rates'!$A$11:$N$98,10,0)),0,VLOOKUP(BE46,'Calcification Rates'!$A$11:$N$98,10,0)))*BG46+(IF(ISERROR(VLOOKUP(BE46,'Calcification Rates'!$A$11:$N$98,13,0)),0,VLOOKUP(BE46,'Calcification Rates'!$A$11:$N$98,13,0)))</f>
        <v>0</v>
      </c>
      <c r="BL46" s="281">
        <f>(IF(ISERROR(VLOOKUP(BE46,'Calcification Rates'!$A$11:$N$98,11,0)),0,VLOOKUP(BE46,'Calcification Rates'!$A$11:$N$98,11,0)))*BG46+(IF(ISERROR(VLOOKUP(BE46,'Calcification Rates'!$A$11:$N$98,14,0)),0,VLOOKUP(BE46,'Calcification Rates'!$A$11:$N$98,14,0)))</f>
        <v>0</v>
      </c>
    </row>
    <row r="47" spans="1:64" ht="20.100000000000001" customHeight="1" x14ac:dyDescent="0.3">
      <c r="A47" s="270"/>
      <c r="B47" s="270"/>
      <c r="C47" s="271"/>
      <c r="D47" s="272" t="str">
        <f>IF(ISERROR(VLOOKUP(A47,'Calcification Rates'!$A$10:$C$98,2,FALSE))," ",VLOOKUP(A47,'Calcification Rates'!$A$10:$C$98,2,FALSE))</f>
        <v xml:space="preserve"> </v>
      </c>
      <c r="E47" s="272" t="str">
        <f>IF(ISERROR(VLOOKUP(A47,'Calcification Rates'!$A$10:$C$98,3,FALSE))," ",VLOOKUP(A47,'Calcification Rates'!$A$10:$C$98,3,FALSE))</f>
        <v xml:space="preserve"> </v>
      </c>
      <c r="F47" s="273">
        <f>(IF(ISERROR(VLOOKUP(A47,'Calcification Rates'!$A$11:$N$98,9,0)),0,VLOOKUP(A47,'Calcification Rates'!$A$11:$N$98,9,0)))*C47+(IF(ISERROR(VLOOKUP(A47,'Calcification Rates'!$A$11:$N$98,12,0)),0,VLOOKUP(A47,'Calcification Rates'!$A$11:$N$98,12,0)))</f>
        <v>0</v>
      </c>
      <c r="G47" s="274">
        <f>(IF(ISERROR(VLOOKUP(A47,'Calcification Rates'!$A$11:$N$98,10,0)),0,VLOOKUP(A47,'Calcification Rates'!$A$11:$N$98,10,0)))*C47+(IF(ISERROR(VLOOKUP(A47,'Calcification Rates'!$A$11:$N$98,13,0)),0,VLOOKUP(A47,'Calcification Rates'!$A$11:$N$98,13,0)))</f>
        <v>0</v>
      </c>
      <c r="H47" s="275">
        <f>(IF(ISERROR(VLOOKUP(A47,'Calcification Rates'!$A$11:$N$98,11,0)),0,VLOOKUP(A47,'Calcification Rates'!$A$11:$N$98,11,0)))*C47+(IF(ISERROR(VLOOKUP(A47,'Calcification Rates'!$A$11:$N$98,14,0)),0,VLOOKUP(A47,'Calcification Rates'!$A$11:$N$98,14,0)))</f>
        <v>0</v>
      </c>
      <c r="I47" s="276"/>
      <c r="J47" s="270"/>
      <c r="K47" s="271"/>
      <c r="L47" s="272" t="str">
        <f>IF(ISERROR(VLOOKUP(I47,'Calcification Rates'!$A$10:$C$98,2,FALSE))," ",VLOOKUP(I47,'Calcification Rates'!$A$10:$C$98,2,FALSE))</f>
        <v xml:space="preserve"> </v>
      </c>
      <c r="M47" s="272" t="str">
        <f>IF(ISERROR(VLOOKUP(I47,'Calcification Rates'!$A$10:$C$98,3,FALSE))," ",VLOOKUP(I47,'Calcification Rates'!$A$10:$C$98,3,FALSE))</f>
        <v xml:space="preserve"> </v>
      </c>
      <c r="N47" s="273">
        <f>(IF(ISERROR(VLOOKUP(I47,'Calcification Rates'!$A$11:$N$98,9,0)),0,VLOOKUP(I47,'Calcification Rates'!$A$11:$N$98,9,0)))*K47+(IF(ISERROR(VLOOKUP(I47,'Calcification Rates'!$A$11:$N$98,12,0)),0,VLOOKUP(I47,'Calcification Rates'!$A$11:$N$98,12,0)))</f>
        <v>0</v>
      </c>
      <c r="O47" s="273">
        <f>(IF(ISERROR(VLOOKUP(I47,'Calcification Rates'!$A$11:$N$98,10,0)),0,VLOOKUP(I47,'Calcification Rates'!$A$11:$N$98,10,0)))*K47+(IF(ISERROR(VLOOKUP(I47,'Calcification Rates'!$A$11:$N$98,13,0)),0,VLOOKUP(I47,'Calcification Rates'!$A$11:$N$98,13,0)))</f>
        <v>0</v>
      </c>
      <c r="P47" s="277">
        <f>(IF(ISERROR(VLOOKUP(I47,'Calcification Rates'!$A$11:$N$98,11,0)),0,VLOOKUP(I47,'Calcification Rates'!$A$11:$N$98,11,0)))*K47+(IF(ISERROR(VLOOKUP(I47,'Calcification Rates'!$A$11:$N$98,14,0)),0,VLOOKUP(I47,'Calcification Rates'!$A$11:$N$98,14,0)))</f>
        <v>0</v>
      </c>
      <c r="Q47" s="276"/>
      <c r="R47" s="278"/>
      <c r="S47" s="271"/>
      <c r="T47" s="272" t="str">
        <f>IF(ISERROR(VLOOKUP(Q47,'Calcification Rates'!$A$10:$C$98,2,FALSE))," ",VLOOKUP(Q47,'Calcification Rates'!$A$10:$C$98,2,FALSE))</f>
        <v xml:space="preserve"> </v>
      </c>
      <c r="U47" s="272" t="str">
        <f>IF(ISERROR(VLOOKUP(Q47,'Calcification Rates'!$A$10:$C$98,3,FALSE))," ",VLOOKUP(Q47,'Calcification Rates'!$A$10:$C$98,3,FALSE))</f>
        <v xml:space="preserve"> </v>
      </c>
      <c r="V47" s="273">
        <f>(IF(ISERROR(VLOOKUP(Q47,'Calcification Rates'!$A$11:$N$98,9,0)),0,VLOOKUP(Q47,'Calcification Rates'!$A$11:$N$98,9,0)))*S47+(IF(ISERROR(VLOOKUP(Q47,'Calcification Rates'!$A$11:$N$98,12,0)),0,VLOOKUP(Q47,'Calcification Rates'!$A$11:$N$98,12,0)))</f>
        <v>0</v>
      </c>
      <c r="W47" s="273">
        <f>(IF(ISERROR(VLOOKUP(Q47,'Calcification Rates'!$A$11:$N$98,10,0)),0,VLOOKUP(Q47,'Calcification Rates'!$A$11:$N$98,10,0)))*S47+(IF(ISERROR(VLOOKUP(Q47,'Calcification Rates'!$A$11:$N$98,13,0)),0,VLOOKUP(Q47,'Calcification Rates'!$A$11:$N$98,13,0)))</f>
        <v>0</v>
      </c>
      <c r="X47" s="277">
        <f>(IF(ISERROR(VLOOKUP(Q47,'Calcification Rates'!$A$11:$N$98,11,0)),0,VLOOKUP(Q47,'Calcification Rates'!$A$11:$N$98,11,0)))*S47+(IF(ISERROR(VLOOKUP(Q47,'Calcification Rates'!$A$11:$N$98,14,0)),0,VLOOKUP(Q47,'Calcification Rates'!$A$11:$N$98,14,0)))</f>
        <v>0</v>
      </c>
      <c r="Y47" s="276"/>
      <c r="Z47" s="43"/>
      <c r="AA47" s="271"/>
      <c r="AB47" s="272" t="str">
        <f>IF(ISERROR(VLOOKUP(Y47,'Calcification Rates'!$A$10:$C$98,2,FALSE))," ",VLOOKUP(Y47,'Calcification Rates'!$A$10:$C$98,2,FALSE))</f>
        <v xml:space="preserve"> </v>
      </c>
      <c r="AC47" s="272" t="str">
        <f>IF(ISERROR(VLOOKUP(Y47,'Calcification Rates'!$A$10:$C$98,3,FALSE))," ",VLOOKUP(Y47,'Calcification Rates'!$A$10:$C$98,3,FALSE))</f>
        <v xml:space="preserve"> </v>
      </c>
      <c r="AD47" s="273">
        <f>(IF(ISERROR(VLOOKUP(Y47,'Calcification Rates'!$A$11:$N$98,9,0)),0,VLOOKUP(Y47,'Calcification Rates'!$A$11:$N$98,9,0)))*AA47+(IF(ISERROR(VLOOKUP(Y47,'Calcification Rates'!$A$11:$N$98,12,0)),0,VLOOKUP(Y47,'Calcification Rates'!$A$11:$N$98,12,0)))</f>
        <v>0</v>
      </c>
      <c r="AE47" s="273">
        <f>(IF(ISERROR(VLOOKUP(Y47,'Calcification Rates'!$A$11:$N$98,10,0)),0,VLOOKUP(Y47,'Calcification Rates'!$A$11:$N$98,10,0)))*AA47+(IF(ISERROR(VLOOKUP(Y47,'Calcification Rates'!$A$11:$N$98,13,0)),0,VLOOKUP(Y47,'Calcification Rates'!$A$11:$N$98,13,0)))</f>
        <v>0</v>
      </c>
      <c r="AF47" s="277">
        <f>(IF(ISERROR(VLOOKUP(Y47,'Calcification Rates'!$A$11:$N$98,11,0)),0,VLOOKUP(Y47,'Calcification Rates'!$A$11:$N$98,11,0)))*AA47+(IF(ISERROR(VLOOKUP(Y47,'Calcification Rates'!$A$11:$N$98,14,0)),0,VLOOKUP(Y47,'Calcification Rates'!$A$11:$N$98,14,0)))</f>
        <v>0</v>
      </c>
      <c r="AG47" s="276"/>
      <c r="AH47" s="270"/>
      <c r="AI47" s="271"/>
      <c r="AJ47" s="272" t="str">
        <f>IF(ISERROR(VLOOKUP(AG47,'Calcification Rates'!$A$10:$C$98,2,FALSE))," ",VLOOKUP(AG47,'Calcification Rates'!$A$10:$C$98,2,FALSE))</f>
        <v xml:space="preserve"> </v>
      </c>
      <c r="AK47" s="272" t="str">
        <f>IF(ISERROR(VLOOKUP(AG47,'Calcification Rates'!$A$10:$C$98,3,FALSE))," ",VLOOKUP(AG47,'Calcification Rates'!$A$10:$C$98,3,FALSE))</f>
        <v xml:space="preserve"> </v>
      </c>
      <c r="AL47" s="273">
        <f>(IF(ISERROR(VLOOKUP(AG47,'Calcification Rates'!$A$11:$N$98,9,0)),0,VLOOKUP(AG47,'Calcification Rates'!$A$11:$N$98,9,0)))*AI47+(IF(ISERROR(VLOOKUP(AG47,'Calcification Rates'!$A$11:$N$98,12,0)),0,VLOOKUP(AG47,'Calcification Rates'!$A$11:$N$98,12,0)))</f>
        <v>0</v>
      </c>
      <c r="AM47" s="273">
        <f>(IF(ISERROR(VLOOKUP(AG47,'Calcification Rates'!$A$11:$N$98,10,0)),0,VLOOKUP(AG47,'Calcification Rates'!$A$11:$N$98,10,0)))*AI47+(IF(ISERROR(VLOOKUP(AG47,'Calcification Rates'!$A$11:$N$98,13,0)),0,VLOOKUP(AG47,'Calcification Rates'!$A$11:$N$98,13,0)))</f>
        <v>0</v>
      </c>
      <c r="AN47" s="277">
        <f>(IF(ISERROR(VLOOKUP(AG47,'Calcification Rates'!$A$11:$N$98,11,0)),0,VLOOKUP(AG47,'Calcification Rates'!$A$11:$N$98,11,0)))*AI47+(IF(ISERROR(VLOOKUP(AG47,'Calcification Rates'!$A$11:$N$98,14,0)),0,VLOOKUP(AG47,'Calcification Rates'!$A$11:$N$98,14,0)))</f>
        <v>0</v>
      </c>
      <c r="AO47" s="276"/>
      <c r="AP47" s="270"/>
      <c r="AQ47" s="271"/>
      <c r="AR47" s="272" t="str">
        <f>IF(ISERROR(VLOOKUP(AO47,'Calcification Rates'!$A$10:$C$98,2,FALSE))," ",VLOOKUP(AO47,'Calcification Rates'!$A$10:$C$98,2,FALSE))</f>
        <v xml:space="preserve"> </v>
      </c>
      <c r="AS47" s="272" t="str">
        <f>IF(ISERROR(VLOOKUP(AO47,'Calcification Rates'!$A$10:$C$98,3,FALSE))," ",VLOOKUP(AO47,'Calcification Rates'!$A$10:$C$98,3,FALSE))</f>
        <v xml:space="preserve"> </v>
      </c>
      <c r="AT47" s="280">
        <f>(IF(ISERROR(VLOOKUP(AO47,'Calcification Rates'!$A$11:$N$98,9,0)),0,VLOOKUP(AO47,'Calcification Rates'!$A$11:$N$98,9,0)))*AQ47+(IF(ISERROR(VLOOKUP(AO47,'Calcification Rates'!$A$11:$N$98,12,0)),0,VLOOKUP(AO47,'Calcification Rates'!$A$11:$N$98,12,0)))</f>
        <v>0</v>
      </c>
      <c r="AU47" s="280">
        <f>(IF(ISERROR(VLOOKUP(AO47,'Calcification Rates'!$A$11:$N$98,10,0)),0,VLOOKUP(AO47,'Calcification Rates'!$A$11:$N$98,10,0)))*AQ47+(IF(ISERROR(VLOOKUP(AO47,'Calcification Rates'!$A$11:$N$98,13,0)),0,VLOOKUP(AO47,'Calcification Rates'!$A$11:$N$98,13,0)))</f>
        <v>0</v>
      </c>
      <c r="AV47" s="281">
        <f>(IF(ISERROR(VLOOKUP(AO47,'Calcification Rates'!$A$11:$N$98,11,0)),0,VLOOKUP(AO47,'Calcification Rates'!$A$11:$N$98,11,0)))*AQ47+(IF(ISERROR(VLOOKUP(AO47,'Calcification Rates'!$A$11:$N$98,14,0)),0,VLOOKUP(AO47,'Calcification Rates'!$A$11:$N$98,14,0)))</f>
        <v>0</v>
      </c>
      <c r="AW47" s="276"/>
      <c r="AX47" s="270"/>
      <c r="AY47" s="271"/>
      <c r="AZ47" s="272" t="str">
        <f>IF(ISERROR(VLOOKUP(AW47,'Calcification Rates'!$A$10:$C$98,2,FALSE))," ",VLOOKUP(AW47,'Calcification Rates'!$A$10:$C$98,2,FALSE))</f>
        <v xml:space="preserve"> </v>
      </c>
      <c r="BA47" s="272" t="str">
        <f>IF(ISERROR(VLOOKUP(AW47,'Calcification Rates'!$A$10:$C$98,3,FALSE))," ",VLOOKUP(AW47,'Calcification Rates'!$A$10:$C$98,3,FALSE))</f>
        <v xml:space="preserve"> </v>
      </c>
      <c r="BB47" s="280">
        <f>(IF(ISERROR(VLOOKUP(AW47,'Calcification Rates'!$A$11:$N$98,9,0)),0,VLOOKUP(AW47,'Calcification Rates'!$A$11:$N$98,9,0)))*AY47+(IF(ISERROR(VLOOKUP(AW47,'Calcification Rates'!$A$11:$N$98,12,0)),0,VLOOKUP(AW47,'Calcification Rates'!$A$11:$N$98,12,0)))</f>
        <v>0</v>
      </c>
      <c r="BC47" s="280">
        <f>(IF(ISERROR(VLOOKUP(AW47,'Calcification Rates'!$A$11:$N$98,10,0)),0,VLOOKUP(AW47,'Calcification Rates'!$A$11:$N$98,10,0)))*AY47+(IF(ISERROR(VLOOKUP(AW47,'Calcification Rates'!$A$11:$N$98,13,0)),0,VLOOKUP(AW47,'Calcification Rates'!$A$11:$N$98,13,0)))</f>
        <v>0</v>
      </c>
      <c r="BD47" s="281">
        <f>(IF(ISERROR(VLOOKUP(AW47,'Calcification Rates'!$A$11:$N$98,11,0)),0,VLOOKUP(AW47,'Calcification Rates'!$A$11:$N$98,11,0)))*AY47+(IF(ISERROR(VLOOKUP(AW47,'Calcification Rates'!$A$11:$N$98,14,0)),0,VLOOKUP(AW47,'Calcification Rates'!$A$11:$N$98,14,0)))</f>
        <v>0</v>
      </c>
      <c r="BE47" s="276"/>
      <c r="BF47" s="270"/>
      <c r="BG47" s="270"/>
      <c r="BH47" s="272" t="str">
        <f>IF(ISERROR(VLOOKUP(BE47,'Calcification Rates'!$A$10:$C$98,2,FALSE))," ",VLOOKUP(BE47,'Calcification Rates'!$A$10:$C$98,2,FALSE))</f>
        <v xml:space="preserve"> </v>
      </c>
      <c r="BI47" s="272" t="str">
        <f>IF(ISERROR(VLOOKUP(BE47,'Calcification Rates'!$A$10:$C$98,3,FALSE))," ",VLOOKUP(BE47,'Calcification Rates'!$A$10:$C$98,3,FALSE))</f>
        <v xml:space="preserve"> </v>
      </c>
      <c r="BJ47" s="280">
        <f>(IF(ISERROR(VLOOKUP(BE47,'Calcification Rates'!$A$11:$N$98,9,0)),0,VLOOKUP(BE47,'Calcification Rates'!$A$11:$N$98,9,0)))*BG47+(IF(ISERROR(VLOOKUP(BE47,'Calcification Rates'!$A$11:$N$98,12,0)),0,VLOOKUP(BE47,'Calcification Rates'!$A$11:$N$98,12,0)))</f>
        <v>0</v>
      </c>
      <c r="BK47" s="280">
        <f>(IF(ISERROR(VLOOKUP(BE47,'Calcification Rates'!$A$11:$N$98,10,0)),0,VLOOKUP(BE47,'Calcification Rates'!$A$11:$N$98,10,0)))*BG47+(IF(ISERROR(VLOOKUP(BE47,'Calcification Rates'!$A$11:$N$98,13,0)),0,VLOOKUP(BE47,'Calcification Rates'!$A$11:$N$98,13,0)))</f>
        <v>0</v>
      </c>
      <c r="BL47" s="281">
        <f>(IF(ISERROR(VLOOKUP(BE47,'Calcification Rates'!$A$11:$N$98,11,0)),0,VLOOKUP(BE47,'Calcification Rates'!$A$11:$N$98,11,0)))*BG47+(IF(ISERROR(VLOOKUP(BE47,'Calcification Rates'!$A$11:$N$98,14,0)),0,VLOOKUP(BE47,'Calcification Rates'!$A$11:$N$98,14,0)))</f>
        <v>0</v>
      </c>
    </row>
    <row r="48" spans="1:64" ht="20.100000000000001" customHeight="1" x14ac:dyDescent="0.3">
      <c r="A48" s="270"/>
      <c r="B48" s="270"/>
      <c r="C48" s="271"/>
      <c r="D48" s="272" t="str">
        <f>IF(ISERROR(VLOOKUP(A48,'Calcification Rates'!$A$10:$C$98,2,FALSE))," ",VLOOKUP(A48,'Calcification Rates'!$A$10:$C$98,2,FALSE))</f>
        <v xml:space="preserve"> </v>
      </c>
      <c r="E48" s="272" t="str">
        <f>IF(ISERROR(VLOOKUP(A48,'Calcification Rates'!$A$10:$C$98,3,FALSE))," ",VLOOKUP(A48,'Calcification Rates'!$A$10:$C$98,3,FALSE))</f>
        <v xml:space="preserve"> </v>
      </c>
      <c r="F48" s="273">
        <f>(IF(ISERROR(VLOOKUP(A48,'Calcification Rates'!$A$11:$N$98,9,0)),0,VLOOKUP(A48,'Calcification Rates'!$A$11:$N$98,9,0)))*C48+(IF(ISERROR(VLOOKUP(A48,'Calcification Rates'!$A$11:$N$98,12,0)),0,VLOOKUP(A48,'Calcification Rates'!$A$11:$N$98,12,0)))</f>
        <v>0</v>
      </c>
      <c r="G48" s="274">
        <f>(IF(ISERROR(VLOOKUP(A48,'Calcification Rates'!$A$11:$N$98,10,0)),0,VLOOKUP(A48,'Calcification Rates'!$A$11:$N$98,10,0)))*C48+(IF(ISERROR(VLOOKUP(A48,'Calcification Rates'!$A$11:$N$98,13,0)),0,VLOOKUP(A48,'Calcification Rates'!$A$11:$N$98,13,0)))</f>
        <v>0</v>
      </c>
      <c r="H48" s="275">
        <f>(IF(ISERROR(VLOOKUP(A48,'Calcification Rates'!$A$11:$N$98,11,0)),0,VLOOKUP(A48,'Calcification Rates'!$A$11:$N$98,11,0)))*C48+(IF(ISERROR(VLOOKUP(A48,'Calcification Rates'!$A$11:$N$98,14,0)),0,VLOOKUP(A48,'Calcification Rates'!$A$11:$N$98,14,0)))</f>
        <v>0</v>
      </c>
      <c r="I48" s="276"/>
      <c r="J48" s="270"/>
      <c r="K48" s="271"/>
      <c r="L48" s="272" t="str">
        <f>IF(ISERROR(VLOOKUP(I48,'Calcification Rates'!$A$10:$C$98,2,FALSE))," ",VLOOKUP(I48,'Calcification Rates'!$A$10:$C$98,2,FALSE))</f>
        <v xml:space="preserve"> </v>
      </c>
      <c r="M48" s="272" t="str">
        <f>IF(ISERROR(VLOOKUP(I48,'Calcification Rates'!$A$10:$C$98,3,FALSE))," ",VLOOKUP(I48,'Calcification Rates'!$A$10:$C$98,3,FALSE))</f>
        <v xml:space="preserve"> </v>
      </c>
      <c r="N48" s="273">
        <f>(IF(ISERROR(VLOOKUP(I48,'Calcification Rates'!$A$11:$N$98,9,0)),0,VLOOKUP(I48,'Calcification Rates'!$A$11:$N$98,9,0)))*K48+(IF(ISERROR(VLOOKUP(I48,'Calcification Rates'!$A$11:$N$98,12,0)),0,VLOOKUP(I48,'Calcification Rates'!$A$11:$N$98,12,0)))</f>
        <v>0</v>
      </c>
      <c r="O48" s="273">
        <f>(IF(ISERROR(VLOOKUP(I48,'Calcification Rates'!$A$11:$N$98,10,0)),0,VLOOKUP(I48,'Calcification Rates'!$A$11:$N$98,10,0)))*K48+(IF(ISERROR(VLOOKUP(I48,'Calcification Rates'!$A$11:$N$98,13,0)),0,VLOOKUP(I48,'Calcification Rates'!$A$11:$N$98,13,0)))</f>
        <v>0</v>
      </c>
      <c r="P48" s="277">
        <f>(IF(ISERROR(VLOOKUP(I48,'Calcification Rates'!$A$11:$N$98,11,0)),0,VLOOKUP(I48,'Calcification Rates'!$A$11:$N$98,11,0)))*K48+(IF(ISERROR(VLOOKUP(I48,'Calcification Rates'!$A$11:$N$98,14,0)),0,VLOOKUP(I48,'Calcification Rates'!$A$11:$N$98,14,0)))</f>
        <v>0</v>
      </c>
      <c r="Q48" s="276"/>
      <c r="R48" s="278"/>
      <c r="S48" s="271"/>
      <c r="T48" s="272" t="str">
        <f>IF(ISERROR(VLOOKUP(Q48,'Calcification Rates'!$A$10:$C$98,2,FALSE))," ",VLOOKUP(Q48,'Calcification Rates'!$A$10:$C$98,2,FALSE))</f>
        <v xml:space="preserve"> </v>
      </c>
      <c r="U48" s="272" t="str">
        <f>IF(ISERROR(VLOOKUP(Q48,'Calcification Rates'!$A$10:$C$98,3,FALSE))," ",VLOOKUP(Q48,'Calcification Rates'!$A$10:$C$98,3,FALSE))</f>
        <v xml:space="preserve"> </v>
      </c>
      <c r="V48" s="273">
        <f>(IF(ISERROR(VLOOKUP(Q48,'Calcification Rates'!$A$11:$N$98,9,0)),0,VLOOKUP(Q48,'Calcification Rates'!$A$11:$N$98,9,0)))*S48+(IF(ISERROR(VLOOKUP(Q48,'Calcification Rates'!$A$11:$N$98,12,0)),0,VLOOKUP(Q48,'Calcification Rates'!$A$11:$N$98,12,0)))</f>
        <v>0</v>
      </c>
      <c r="W48" s="273">
        <f>(IF(ISERROR(VLOOKUP(Q48,'Calcification Rates'!$A$11:$N$98,10,0)),0,VLOOKUP(Q48,'Calcification Rates'!$A$11:$N$98,10,0)))*S48+(IF(ISERROR(VLOOKUP(Q48,'Calcification Rates'!$A$11:$N$98,13,0)),0,VLOOKUP(Q48,'Calcification Rates'!$A$11:$N$98,13,0)))</f>
        <v>0</v>
      </c>
      <c r="X48" s="277">
        <f>(IF(ISERROR(VLOOKUP(Q48,'Calcification Rates'!$A$11:$N$98,11,0)),0,VLOOKUP(Q48,'Calcification Rates'!$A$11:$N$98,11,0)))*S48+(IF(ISERROR(VLOOKUP(Q48,'Calcification Rates'!$A$11:$N$98,14,0)),0,VLOOKUP(Q48,'Calcification Rates'!$A$11:$N$98,14,0)))</f>
        <v>0</v>
      </c>
      <c r="Y48" s="276"/>
      <c r="Z48" s="43"/>
      <c r="AA48" s="271"/>
      <c r="AB48" s="272" t="str">
        <f>IF(ISERROR(VLOOKUP(Y48,'Calcification Rates'!$A$10:$C$98,2,FALSE))," ",VLOOKUP(Y48,'Calcification Rates'!$A$10:$C$98,2,FALSE))</f>
        <v xml:space="preserve"> </v>
      </c>
      <c r="AC48" s="272" t="str">
        <f>IF(ISERROR(VLOOKUP(Y48,'Calcification Rates'!$A$10:$C$98,3,FALSE))," ",VLOOKUP(Y48,'Calcification Rates'!$A$10:$C$98,3,FALSE))</f>
        <v xml:space="preserve"> </v>
      </c>
      <c r="AD48" s="273">
        <f>(IF(ISERROR(VLOOKUP(Y48,'Calcification Rates'!$A$11:$N$98,9,0)),0,VLOOKUP(Y48,'Calcification Rates'!$A$11:$N$98,9,0)))*AA48+(IF(ISERROR(VLOOKUP(Y48,'Calcification Rates'!$A$11:$N$98,12,0)),0,VLOOKUP(Y48,'Calcification Rates'!$A$11:$N$98,12,0)))</f>
        <v>0</v>
      </c>
      <c r="AE48" s="273">
        <f>(IF(ISERROR(VLOOKUP(Y48,'Calcification Rates'!$A$11:$N$98,10,0)),0,VLOOKUP(Y48,'Calcification Rates'!$A$11:$N$98,10,0)))*AA48+(IF(ISERROR(VLOOKUP(Y48,'Calcification Rates'!$A$11:$N$98,13,0)),0,VLOOKUP(Y48,'Calcification Rates'!$A$11:$N$98,13,0)))</f>
        <v>0</v>
      </c>
      <c r="AF48" s="277">
        <f>(IF(ISERROR(VLOOKUP(Y48,'Calcification Rates'!$A$11:$N$98,11,0)),0,VLOOKUP(Y48,'Calcification Rates'!$A$11:$N$98,11,0)))*AA48+(IF(ISERROR(VLOOKUP(Y48,'Calcification Rates'!$A$11:$N$98,14,0)),0,VLOOKUP(Y48,'Calcification Rates'!$A$11:$N$98,14,0)))</f>
        <v>0</v>
      </c>
      <c r="AG48" s="276"/>
      <c r="AH48" s="270"/>
      <c r="AI48" s="271"/>
      <c r="AJ48" s="272" t="str">
        <f>IF(ISERROR(VLOOKUP(AG48,'Calcification Rates'!$A$10:$C$98,2,FALSE))," ",VLOOKUP(AG48,'Calcification Rates'!$A$10:$C$98,2,FALSE))</f>
        <v xml:space="preserve"> </v>
      </c>
      <c r="AK48" s="272" t="str">
        <f>IF(ISERROR(VLOOKUP(AG48,'Calcification Rates'!$A$10:$C$98,3,FALSE))," ",VLOOKUP(AG48,'Calcification Rates'!$A$10:$C$98,3,FALSE))</f>
        <v xml:space="preserve"> </v>
      </c>
      <c r="AL48" s="273">
        <f>(IF(ISERROR(VLOOKUP(AG48,'Calcification Rates'!$A$11:$N$98,9,0)),0,VLOOKUP(AG48,'Calcification Rates'!$A$11:$N$98,9,0)))*AI48+(IF(ISERROR(VLOOKUP(AG48,'Calcification Rates'!$A$11:$N$98,12,0)),0,VLOOKUP(AG48,'Calcification Rates'!$A$11:$N$98,12,0)))</f>
        <v>0</v>
      </c>
      <c r="AM48" s="273">
        <f>(IF(ISERROR(VLOOKUP(AG48,'Calcification Rates'!$A$11:$N$98,10,0)),0,VLOOKUP(AG48,'Calcification Rates'!$A$11:$N$98,10,0)))*AI48+(IF(ISERROR(VLOOKUP(AG48,'Calcification Rates'!$A$11:$N$98,13,0)),0,VLOOKUP(AG48,'Calcification Rates'!$A$11:$N$98,13,0)))</f>
        <v>0</v>
      </c>
      <c r="AN48" s="277">
        <f>(IF(ISERROR(VLOOKUP(AG48,'Calcification Rates'!$A$11:$N$98,11,0)),0,VLOOKUP(AG48,'Calcification Rates'!$A$11:$N$98,11,0)))*AI48+(IF(ISERROR(VLOOKUP(AG48,'Calcification Rates'!$A$11:$N$98,14,0)),0,VLOOKUP(AG48,'Calcification Rates'!$A$11:$N$98,14,0)))</f>
        <v>0</v>
      </c>
      <c r="AO48" s="276"/>
      <c r="AP48" s="270"/>
      <c r="AQ48" s="271"/>
      <c r="AR48" s="272" t="str">
        <f>IF(ISERROR(VLOOKUP(AO48,'Calcification Rates'!$A$10:$C$98,2,FALSE))," ",VLOOKUP(AO48,'Calcification Rates'!$A$10:$C$98,2,FALSE))</f>
        <v xml:space="preserve"> </v>
      </c>
      <c r="AS48" s="272" t="str">
        <f>IF(ISERROR(VLOOKUP(AO48,'Calcification Rates'!$A$10:$C$98,3,FALSE))," ",VLOOKUP(AO48,'Calcification Rates'!$A$10:$C$98,3,FALSE))</f>
        <v xml:space="preserve"> </v>
      </c>
      <c r="AT48" s="280">
        <f>(IF(ISERROR(VLOOKUP(AO48,'Calcification Rates'!$A$11:$N$98,9,0)),0,VLOOKUP(AO48,'Calcification Rates'!$A$11:$N$98,9,0)))*AQ48+(IF(ISERROR(VLOOKUP(AO48,'Calcification Rates'!$A$11:$N$98,12,0)),0,VLOOKUP(AO48,'Calcification Rates'!$A$11:$N$98,12,0)))</f>
        <v>0</v>
      </c>
      <c r="AU48" s="280">
        <f>(IF(ISERROR(VLOOKUP(AO48,'Calcification Rates'!$A$11:$N$98,10,0)),0,VLOOKUP(AO48,'Calcification Rates'!$A$11:$N$98,10,0)))*AQ48+(IF(ISERROR(VLOOKUP(AO48,'Calcification Rates'!$A$11:$N$98,13,0)),0,VLOOKUP(AO48,'Calcification Rates'!$A$11:$N$98,13,0)))</f>
        <v>0</v>
      </c>
      <c r="AV48" s="281">
        <f>(IF(ISERROR(VLOOKUP(AO48,'Calcification Rates'!$A$11:$N$98,11,0)),0,VLOOKUP(AO48,'Calcification Rates'!$A$11:$N$98,11,0)))*AQ48+(IF(ISERROR(VLOOKUP(AO48,'Calcification Rates'!$A$11:$N$98,14,0)),0,VLOOKUP(AO48,'Calcification Rates'!$A$11:$N$98,14,0)))</f>
        <v>0</v>
      </c>
      <c r="AW48" s="276"/>
      <c r="AX48" s="270"/>
      <c r="AY48" s="271"/>
      <c r="AZ48" s="272" t="str">
        <f>IF(ISERROR(VLOOKUP(AW48,'Calcification Rates'!$A$10:$C$98,2,FALSE))," ",VLOOKUP(AW48,'Calcification Rates'!$A$10:$C$98,2,FALSE))</f>
        <v xml:space="preserve"> </v>
      </c>
      <c r="BA48" s="272" t="str">
        <f>IF(ISERROR(VLOOKUP(AW48,'Calcification Rates'!$A$10:$C$98,3,FALSE))," ",VLOOKUP(AW48,'Calcification Rates'!$A$10:$C$98,3,FALSE))</f>
        <v xml:space="preserve"> </v>
      </c>
      <c r="BB48" s="280">
        <f>(IF(ISERROR(VLOOKUP(AW48,'Calcification Rates'!$A$11:$N$98,9,0)),0,VLOOKUP(AW48,'Calcification Rates'!$A$11:$N$98,9,0)))*AY48+(IF(ISERROR(VLOOKUP(AW48,'Calcification Rates'!$A$11:$N$98,12,0)),0,VLOOKUP(AW48,'Calcification Rates'!$A$11:$N$98,12,0)))</f>
        <v>0</v>
      </c>
      <c r="BC48" s="280">
        <f>(IF(ISERROR(VLOOKUP(AW48,'Calcification Rates'!$A$11:$N$98,10,0)),0,VLOOKUP(AW48,'Calcification Rates'!$A$11:$N$98,10,0)))*AY48+(IF(ISERROR(VLOOKUP(AW48,'Calcification Rates'!$A$11:$N$98,13,0)),0,VLOOKUP(AW48,'Calcification Rates'!$A$11:$N$98,13,0)))</f>
        <v>0</v>
      </c>
      <c r="BD48" s="281">
        <f>(IF(ISERROR(VLOOKUP(AW48,'Calcification Rates'!$A$11:$N$98,11,0)),0,VLOOKUP(AW48,'Calcification Rates'!$A$11:$N$98,11,0)))*AY48+(IF(ISERROR(VLOOKUP(AW48,'Calcification Rates'!$A$11:$N$98,14,0)),0,VLOOKUP(AW48,'Calcification Rates'!$A$11:$N$98,14,0)))</f>
        <v>0</v>
      </c>
      <c r="BE48" s="276"/>
      <c r="BF48" s="270"/>
      <c r="BG48" s="270"/>
      <c r="BH48" s="272" t="str">
        <f>IF(ISERROR(VLOOKUP(BE48,'Calcification Rates'!$A$10:$C$98,2,FALSE))," ",VLOOKUP(BE48,'Calcification Rates'!$A$10:$C$98,2,FALSE))</f>
        <v xml:space="preserve"> </v>
      </c>
      <c r="BI48" s="272" t="str">
        <f>IF(ISERROR(VLOOKUP(BE48,'Calcification Rates'!$A$10:$C$98,3,FALSE))," ",VLOOKUP(BE48,'Calcification Rates'!$A$10:$C$98,3,FALSE))</f>
        <v xml:space="preserve"> </v>
      </c>
      <c r="BJ48" s="280">
        <f>(IF(ISERROR(VLOOKUP(BE48,'Calcification Rates'!$A$11:$N$98,9,0)),0,VLOOKUP(BE48,'Calcification Rates'!$A$11:$N$98,9,0)))*BG48+(IF(ISERROR(VLOOKUP(BE48,'Calcification Rates'!$A$11:$N$98,12,0)),0,VLOOKUP(BE48,'Calcification Rates'!$A$11:$N$98,12,0)))</f>
        <v>0</v>
      </c>
      <c r="BK48" s="280">
        <f>(IF(ISERROR(VLOOKUP(BE48,'Calcification Rates'!$A$11:$N$98,10,0)),0,VLOOKUP(BE48,'Calcification Rates'!$A$11:$N$98,10,0)))*BG48+(IF(ISERROR(VLOOKUP(BE48,'Calcification Rates'!$A$11:$N$98,13,0)),0,VLOOKUP(BE48,'Calcification Rates'!$A$11:$N$98,13,0)))</f>
        <v>0</v>
      </c>
      <c r="BL48" s="281">
        <f>(IF(ISERROR(VLOOKUP(BE48,'Calcification Rates'!$A$11:$N$98,11,0)),0,VLOOKUP(BE48,'Calcification Rates'!$A$11:$N$98,11,0)))*BG48+(IF(ISERROR(VLOOKUP(BE48,'Calcification Rates'!$A$11:$N$98,14,0)),0,VLOOKUP(BE48,'Calcification Rates'!$A$11:$N$98,14,0)))</f>
        <v>0</v>
      </c>
    </row>
    <row r="49" spans="1:64" ht="20.100000000000001" customHeight="1" x14ac:dyDescent="0.3">
      <c r="A49" s="270"/>
      <c r="B49" s="270"/>
      <c r="C49" s="271"/>
      <c r="D49" s="272" t="str">
        <f>IF(ISERROR(VLOOKUP(A49,'Calcification Rates'!$A$10:$C$98,2,FALSE))," ",VLOOKUP(A49,'Calcification Rates'!$A$10:$C$98,2,FALSE))</f>
        <v xml:space="preserve"> </v>
      </c>
      <c r="E49" s="272" t="str">
        <f>IF(ISERROR(VLOOKUP(A49,'Calcification Rates'!$A$10:$C$98,3,FALSE))," ",VLOOKUP(A49,'Calcification Rates'!$A$10:$C$98,3,FALSE))</f>
        <v xml:space="preserve"> </v>
      </c>
      <c r="F49" s="273">
        <f>(IF(ISERROR(VLOOKUP(A49,'Calcification Rates'!$A$11:$N$98,9,0)),0,VLOOKUP(A49,'Calcification Rates'!$A$11:$N$98,9,0)))*C49+(IF(ISERROR(VLOOKUP(A49,'Calcification Rates'!$A$11:$N$98,12,0)),0,VLOOKUP(A49,'Calcification Rates'!$A$11:$N$98,12,0)))</f>
        <v>0</v>
      </c>
      <c r="G49" s="274">
        <f>(IF(ISERROR(VLOOKUP(A49,'Calcification Rates'!$A$11:$N$98,10,0)),0,VLOOKUP(A49,'Calcification Rates'!$A$11:$N$98,10,0)))*C49+(IF(ISERROR(VLOOKUP(A49,'Calcification Rates'!$A$11:$N$98,13,0)),0,VLOOKUP(A49,'Calcification Rates'!$A$11:$N$98,13,0)))</f>
        <v>0</v>
      </c>
      <c r="H49" s="275">
        <f>(IF(ISERROR(VLOOKUP(A49,'Calcification Rates'!$A$11:$N$98,11,0)),0,VLOOKUP(A49,'Calcification Rates'!$A$11:$N$98,11,0)))*C49+(IF(ISERROR(VLOOKUP(A49,'Calcification Rates'!$A$11:$N$98,14,0)),0,VLOOKUP(A49,'Calcification Rates'!$A$11:$N$98,14,0)))</f>
        <v>0</v>
      </c>
      <c r="I49" s="276"/>
      <c r="J49" s="43"/>
      <c r="K49" s="271"/>
      <c r="L49" s="272" t="str">
        <f>IF(ISERROR(VLOOKUP(I49,'Calcification Rates'!$A$10:$C$98,2,FALSE))," ",VLOOKUP(I49,'Calcification Rates'!$A$10:$C$98,2,FALSE))</f>
        <v xml:space="preserve"> </v>
      </c>
      <c r="M49" s="272" t="str">
        <f>IF(ISERROR(VLOOKUP(I49,'Calcification Rates'!$A$10:$C$98,3,FALSE))," ",VLOOKUP(I49,'Calcification Rates'!$A$10:$C$98,3,FALSE))</f>
        <v xml:space="preserve"> </v>
      </c>
      <c r="N49" s="273">
        <f>(IF(ISERROR(VLOOKUP(I49,'Calcification Rates'!$A$11:$N$98,9,0)),0,VLOOKUP(I49,'Calcification Rates'!$A$11:$N$98,9,0)))*K49+(IF(ISERROR(VLOOKUP(I49,'Calcification Rates'!$A$11:$N$98,12,0)),0,VLOOKUP(I49,'Calcification Rates'!$A$11:$N$98,12,0)))</f>
        <v>0</v>
      </c>
      <c r="O49" s="273">
        <f>(IF(ISERROR(VLOOKUP(I49,'Calcification Rates'!$A$11:$N$98,10,0)),0,VLOOKUP(I49,'Calcification Rates'!$A$11:$N$98,10,0)))*K49+(IF(ISERROR(VLOOKUP(I49,'Calcification Rates'!$A$11:$N$98,13,0)),0,VLOOKUP(I49,'Calcification Rates'!$A$11:$N$98,13,0)))</f>
        <v>0</v>
      </c>
      <c r="P49" s="277">
        <f>(IF(ISERROR(VLOOKUP(I49,'Calcification Rates'!$A$11:$N$98,11,0)),0,VLOOKUP(I49,'Calcification Rates'!$A$11:$N$98,11,0)))*K49+(IF(ISERROR(VLOOKUP(I49,'Calcification Rates'!$A$11:$N$98,14,0)),0,VLOOKUP(I49,'Calcification Rates'!$A$11:$N$98,14,0)))</f>
        <v>0</v>
      </c>
      <c r="Q49" s="276"/>
      <c r="R49" s="278"/>
      <c r="S49" s="271"/>
      <c r="T49" s="272" t="str">
        <f>IF(ISERROR(VLOOKUP(Q49,'Calcification Rates'!$A$10:$C$98,2,FALSE))," ",VLOOKUP(Q49,'Calcification Rates'!$A$10:$C$98,2,FALSE))</f>
        <v xml:space="preserve"> </v>
      </c>
      <c r="U49" s="272" t="str">
        <f>IF(ISERROR(VLOOKUP(Q49,'Calcification Rates'!$A$10:$C$98,3,FALSE))," ",VLOOKUP(Q49,'Calcification Rates'!$A$10:$C$98,3,FALSE))</f>
        <v xml:space="preserve"> </v>
      </c>
      <c r="V49" s="273">
        <f>(IF(ISERROR(VLOOKUP(Q49,'Calcification Rates'!$A$11:$N$98,9,0)),0,VLOOKUP(Q49,'Calcification Rates'!$A$11:$N$98,9,0)))*S49+(IF(ISERROR(VLOOKUP(Q49,'Calcification Rates'!$A$11:$N$98,12,0)),0,VLOOKUP(Q49,'Calcification Rates'!$A$11:$N$98,12,0)))</f>
        <v>0</v>
      </c>
      <c r="W49" s="273">
        <f>(IF(ISERROR(VLOOKUP(Q49,'Calcification Rates'!$A$11:$N$98,10,0)),0,VLOOKUP(Q49,'Calcification Rates'!$A$11:$N$98,10,0)))*S49+(IF(ISERROR(VLOOKUP(Q49,'Calcification Rates'!$A$11:$N$98,13,0)),0,VLOOKUP(Q49,'Calcification Rates'!$A$11:$N$98,13,0)))</f>
        <v>0</v>
      </c>
      <c r="X49" s="277">
        <f>(IF(ISERROR(VLOOKUP(Q49,'Calcification Rates'!$A$11:$N$98,11,0)),0,VLOOKUP(Q49,'Calcification Rates'!$A$11:$N$98,11,0)))*S49+(IF(ISERROR(VLOOKUP(Q49,'Calcification Rates'!$A$11:$N$98,14,0)),0,VLOOKUP(Q49,'Calcification Rates'!$A$11:$N$98,14,0)))</f>
        <v>0</v>
      </c>
      <c r="Y49" s="276"/>
      <c r="Z49" s="43"/>
      <c r="AA49" s="271"/>
      <c r="AB49" s="272" t="str">
        <f>IF(ISERROR(VLOOKUP(Y49,'Calcification Rates'!$A$10:$C$98,2,FALSE))," ",VLOOKUP(Y49,'Calcification Rates'!$A$10:$C$98,2,FALSE))</f>
        <v xml:space="preserve"> </v>
      </c>
      <c r="AC49" s="272" t="str">
        <f>IF(ISERROR(VLOOKUP(Y49,'Calcification Rates'!$A$10:$C$98,3,FALSE))," ",VLOOKUP(Y49,'Calcification Rates'!$A$10:$C$98,3,FALSE))</f>
        <v xml:space="preserve"> </v>
      </c>
      <c r="AD49" s="273">
        <f>(IF(ISERROR(VLOOKUP(Y49,'Calcification Rates'!$A$11:$N$98,9,0)),0,VLOOKUP(Y49,'Calcification Rates'!$A$11:$N$98,9,0)))*AA49+(IF(ISERROR(VLOOKUP(Y49,'Calcification Rates'!$A$11:$N$98,12,0)),0,VLOOKUP(Y49,'Calcification Rates'!$A$11:$N$98,12,0)))</f>
        <v>0</v>
      </c>
      <c r="AE49" s="273">
        <f>(IF(ISERROR(VLOOKUP(Y49,'Calcification Rates'!$A$11:$N$98,10,0)),0,VLOOKUP(Y49,'Calcification Rates'!$A$11:$N$98,10,0)))*AA49+(IF(ISERROR(VLOOKUP(Y49,'Calcification Rates'!$A$11:$N$98,13,0)),0,VLOOKUP(Y49,'Calcification Rates'!$A$11:$N$98,13,0)))</f>
        <v>0</v>
      </c>
      <c r="AF49" s="277">
        <f>(IF(ISERROR(VLOOKUP(Y49,'Calcification Rates'!$A$11:$N$98,11,0)),0,VLOOKUP(Y49,'Calcification Rates'!$A$11:$N$98,11,0)))*AA49+(IF(ISERROR(VLOOKUP(Y49,'Calcification Rates'!$A$11:$N$98,14,0)),0,VLOOKUP(Y49,'Calcification Rates'!$A$11:$N$98,14,0)))</f>
        <v>0</v>
      </c>
      <c r="AG49" s="276"/>
      <c r="AH49" s="270"/>
      <c r="AI49" s="271"/>
      <c r="AJ49" s="272" t="str">
        <f>IF(ISERROR(VLOOKUP(AG49,'Calcification Rates'!$A$10:$C$98,2,FALSE))," ",VLOOKUP(AG49,'Calcification Rates'!$A$10:$C$98,2,FALSE))</f>
        <v xml:space="preserve"> </v>
      </c>
      <c r="AK49" s="272" t="str">
        <f>IF(ISERROR(VLOOKUP(AG49,'Calcification Rates'!$A$10:$C$98,3,FALSE))," ",VLOOKUP(AG49,'Calcification Rates'!$A$10:$C$98,3,FALSE))</f>
        <v xml:space="preserve"> </v>
      </c>
      <c r="AL49" s="273">
        <f>(IF(ISERROR(VLOOKUP(AG49,'Calcification Rates'!$A$11:$N$98,9,0)),0,VLOOKUP(AG49,'Calcification Rates'!$A$11:$N$98,9,0)))*AI49+(IF(ISERROR(VLOOKUP(AG49,'Calcification Rates'!$A$11:$N$98,12,0)),0,VLOOKUP(AG49,'Calcification Rates'!$A$11:$N$98,12,0)))</f>
        <v>0</v>
      </c>
      <c r="AM49" s="273">
        <f>(IF(ISERROR(VLOOKUP(AG49,'Calcification Rates'!$A$11:$N$98,10,0)),0,VLOOKUP(AG49,'Calcification Rates'!$A$11:$N$98,10,0)))*AI49+(IF(ISERROR(VLOOKUP(AG49,'Calcification Rates'!$A$11:$N$98,13,0)),0,VLOOKUP(AG49,'Calcification Rates'!$A$11:$N$98,13,0)))</f>
        <v>0</v>
      </c>
      <c r="AN49" s="277">
        <f>(IF(ISERROR(VLOOKUP(AG49,'Calcification Rates'!$A$11:$N$98,11,0)),0,VLOOKUP(AG49,'Calcification Rates'!$A$11:$N$98,11,0)))*AI49+(IF(ISERROR(VLOOKUP(AG49,'Calcification Rates'!$A$11:$N$98,14,0)),0,VLOOKUP(AG49,'Calcification Rates'!$A$11:$N$98,14,0)))</f>
        <v>0</v>
      </c>
      <c r="AO49" s="276"/>
      <c r="AP49" s="270"/>
      <c r="AQ49" s="271"/>
      <c r="AR49" s="272" t="str">
        <f>IF(ISERROR(VLOOKUP(AO49,'Calcification Rates'!$A$10:$C$98,2,FALSE))," ",VLOOKUP(AO49,'Calcification Rates'!$A$10:$C$98,2,FALSE))</f>
        <v xml:space="preserve"> </v>
      </c>
      <c r="AS49" s="272" t="str">
        <f>IF(ISERROR(VLOOKUP(AO49,'Calcification Rates'!$A$10:$C$98,3,FALSE))," ",VLOOKUP(AO49,'Calcification Rates'!$A$10:$C$98,3,FALSE))</f>
        <v xml:space="preserve"> </v>
      </c>
      <c r="AT49" s="280">
        <f>(IF(ISERROR(VLOOKUP(AO49,'Calcification Rates'!$A$11:$N$98,9,0)),0,VLOOKUP(AO49,'Calcification Rates'!$A$11:$N$98,9,0)))*AQ49+(IF(ISERROR(VLOOKUP(AO49,'Calcification Rates'!$A$11:$N$98,12,0)),0,VLOOKUP(AO49,'Calcification Rates'!$A$11:$N$98,12,0)))</f>
        <v>0</v>
      </c>
      <c r="AU49" s="280">
        <f>(IF(ISERROR(VLOOKUP(AO49,'Calcification Rates'!$A$11:$N$98,10,0)),0,VLOOKUP(AO49,'Calcification Rates'!$A$11:$N$98,10,0)))*AQ49+(IF(ISERROR(VLOOKUP(AO49,'Calcification Rates'!$A$11:$N$98,13,0)),0,VLOOKUP(AO49,'Calcification Rates'!$A$11:$N$98,13,0)))</f>
        <v>0</v>
      </c>
      <c r="AV49" s="281">
        <f>(IF(ISERROR(VLOOKUP(AO49,'Calcification Rates'!$A$11:$N$98,11,0)),0,VLOOKUP(AO49,'Calcification Rates'!$A$11:$N$98,11,0)))*AQ49+(IF(ISERROR(VLOOKUP(AO49,'Calcification Rates'!$A$11:$N$98,14,0)),0,VLOOKUP(AO49,'Calcification Rates'!$A$11:$N$98,14,0)))</f>
        <v>0</v>
      </c>
      <c r="AW49" s="276"/>
      <c r="AX49" s="270"/>
      <c r="AY49" s="271"/>
      <c r="AZ49" s="272" t="str">
        <f>IF(ISERROR(VLOOKUP(AW49,'Calcification Rates'!$A$10:$C$98,2,FALSE))," ",VLOOKUP(AW49,'Calcification Rates'!$A$10:$C$98,2,FALSE))</f>
        <v xml:space="preserve"> </v>
      </c>
      <c r="BA49" s="272" t="str">
        <f>IF(ISERROR(VLOOKUP(AW49,'Calcification Rates'!$A$10:$C$98,3,FALSE))," ",VLOOKUP(AW49,'Calcification Rates'!$A$10:$C$98,3,FALSE))</f>
        <v xml:space="preserve"> </v>
      </c>
      <c r="BB49" s="280">
        <f>(IF(ISERROR(VLOOKUP(AW49,'Calcification Rates'!$A$11:$N$98,9,0)),0,VLOOKUP(AW49,'Calcification Rates'!$A$11:$N$98,9,0)))*AY49+(IF(ISERROR(VLOOKUP(AW49,'Calcification Rates'!$A$11:$N$98,12,0)),0,VLOOKUP(AW49,'Calcification Rates'!$A$11:$N$98,12,0)))</f>
        <v>0</v>
      </c>
      <c r="BC49" s="280">
        <f>(IF(ISERROR(VLOOKUP(AW49,'Calcification Rates'!$A$11:$N$98,10,0)),0,VLOOKUP(AW49,'Calcification Rates'!$A$11:$N$98,10,0)))*AY49+(IF(ISERROR(VLOOKUP(AW49,'Calcification Rates'!$A$11:$N$98,13,0)),0,VLOOKUP(AW49,'Calcification Rates'!$A$11:$N$98,13,0)))</f>
        <v>0</v>
      </c>
      <c r="BD49" s="281">
        <f>(IF(ISERROR(VLOOKUP(AW49,'Calcification Rates'!$A$11:$N$98,11,0)),0,VLOOKUP(AW49,'Calcification Rates'!$A$11:$N$98,11,0)))*AY49+(IF(ISERROR(VLOOKUP(AW49,'Calcification Rates'!$A$11:$N$98,14,0)),0,VLOOKUP(AW49,'Calcification Rates'!$A$11:$N$98,14,0)))</f>
        <v>0</v>
      </c>
      <c r="BE49" s="276"/>
      <c r="BF49" s="270"/>
      <c r="BG49" s="270"/>
      <c r="BH49" s="272" t="str">
        <f>IF(ISERROR(VLOOKUP(BE49,'Calcification Rates'!$A$10:$C$98,2,FALSE))," ",VLOOKUP(BE49,'Calcification Rates'!$A$10:$C$98,2,FALSE))</f>
        <v xml:space="preserve"> </v>
      </c>
      <c r="BI49" s="272" t="str">
        <f>IF(ISERROR(VLOOKUP(BE49,'Calcification Rates'!$A$10:$C$98,3,FALSE))," ",VLOOKUP(BE49,'Calcification Rates'!$A$10:$C$98,3,FALSE))</f>
        <v xml:space="preserve"> </v>
      </c>
      <c r="BJ49" s="280">
        <f>(IF(ISERROR(VLOOKUP(BE49,'Calcification Rates'!$A$11:$N$98,9,0)),0,VLOOKUP(BE49,'Calcification Rates'!$A$11:$N$98,9,0)))*BG49+(IF(ISERROR(VLOOKUP(BE49,'Calcification Rates'!$A$11:$N$98,12,0)),0,VLOOKUP(BE49,'Calcification Rates'!$A$11:$N$98,12,0)))</f>
        <v>0</v>
      </c>
      <c r="BK49" s="280">
        <f>(IF(ISERROR(VLOOKUP(BE49,'Calcification Rates'!$A$11:$N$98,10,0)),0,VLOOKUP(BE49,'Calcification Rates'!$A$11:$N$98,10,0)))*BG49+(IF(ISERROR(VLOOKUP(BE49,'Calcification Rates'!$A$11:$N$98,13,0)),0,VLOOKUP(BE49,'Calcification Rates'!$A$11:$N$98,13,0)))</f>
        <v>0</v>
      </c>
      <c r="BL49" s="281">
        <f>(IF(ISERROR(VLOOKUP(BE49,'Calcification Rates'!$A$11:$N$98,11,0)),0,VLOOKUP(BE49,'Calcification Rates'!$A$11:$N$98,11,0)))*BG49+(IF(ISERROR(VLOOKUP(BE49,'Calcification Rates'!$A$11:$N$98,14,0)),0,VLOOKUP(BE49,'Calcification Rates'!$A$11:$N$98,14,0)))</f>
        <v>0</v>
      </c>
    </row>
    <row r="50" spans="1:64" ht="20.100000000000001" customHeight="1" x14ac:dyDescent="0.3">
      <c r="A50" s="270"/>
      <c r="B50" s="270"/>
      <c r="C50" s="271"/>
      <c r="D50" s="272" t="str">
        <f>IF(ISERROR(VLOOKUP(A50,'Calcification Rates'!$A$10:$C$98,2,FALSE))," ",VLOOKUP(A50,'Calcification Rates'!$A$10:$C$98,2,FALSE))</f>
        <v xml:space="preserve"> </v>
      </c>
      <c r="E50" s="272" t="str">
        <f>IF(ISERROR(VLOOKUP(A50,'Calcification Rates'!$A$10:$C$98,3,FALSE))," ",VLOOKUP(A50,'Calcification Rates'!$A$10:$C$98,3,FALSE))</f>
        <v xml:space="preserve"> </v>
      </c>
      <c r="F50" s="273">
        <f>(IF(ISERROR(VLOOKUP(A50,'Calcification Rates'!$A$11:$N$98,9,0)),0,VLOOKUP(A50,'Calcification Rates'!$A$11:$N$98,9,0)))*C50+(IF(ISERROR(VLOOKUP(A50,'Calcification Rates'!$A$11:$N$98,12,0)),0,VLOOKUP(A50,'Calcification Rates'!$A$11:$N$98,12,0)))</f>
        <v>0</v>
      </c>
      <c r="G50" s="274">
        <f>(IF(ISERROR(VLOOKUP(A50,'Calcification Rates'!$A$11:$N$98,10,0)),0,VLOOKUP(A50,'Calcification Rates'!$A$11:$N$98,10,0)))*C50+(IF(ISERROR(VLOOKUP(A50,'Calcification Rates'!$A$11:$N$98,13,0)),0,VLOOKUP(A50,'Calcification Rates'!$A$11:$N$98,13,0)))</f>
        <v>0</v>
      </c>
      <c r="H50" s="275">
        <f>(IF(ISERROR(VLOOKUP(A50,'Calcification Rates'!$A$11:$N$98,11,0)),0,VLOOKUP(A50,'Calcification Rates'!$A$11:$N$98,11,0)))*C50+(IF(ISERROR(VLOOKUP(A50,'Calcification Rates'!$A$11:$N$98,14,0)),0,VLOOKUP(A50,'Calcification Rates'!$A$11:$N$98,14,0)))</f>
        <v>0</v>
      </c>
      <c r="I50" s="276"/>
      <c r="J50" s="43"/>
      <c r="K50" s="271"/>
      <c r="L50" s="272" t="str">
        <f>IF(ISERROR(VLOOKUP(I50,'Calcification Rates'!$A$10:$C$98,2,FALSE))," ",VLOOKUP(I50,'Calcification Rates'!$A$10:$C$98,2,FALSE))</f>
        <v xml:space="preserve"> </v>
      </c>
      <c r="M50" s="272" t="str">
        <f>IF(ISERROR(VLOOKUP(I50,'Calcification Rates'!$A$10:$C$98,3,FALSE))," ",VLOOKUP(I50,'Calcification Rates'!$A$10:$C$98,3,FALSE))</f>
        <v xml:space="preserve"> </v>
      </c>
      <c r="N50" s="273">
        <f>(IF(ISERROR(VLOOKUP(I50,'Calcification Rates'!$A$11:$N$98,9,0)),0,VLOOKUP(I50,'Calcification Rates'!$A$11:$N$98,9,0)))*K50+(IF(ISERROR(VLOOKUP(I50,'Calcification Rates'!$A$11:$N$98,12,0)),0,VLOOKUP(I50,'Calcification Rates'!$A$11:$N$98,12,0)))</f>
        <v>0</v>
      </c>
      <c r="O50" s="273">
        <f>(IF(ISERROR(VLOOKUP(I50,'Calcification Rates'!$A$11:$N$98,10,0)),0,VLOOKUP(I50,'Calcification Rates'!$A$11:$N$98,10,0)))*K50+(IF(ISERROR(VLOOKUP(I50,'Calcification Rates'!$A$11:$N$98,13,0)),0,VLOOKUP(I50,'Calcification Rates'!$A$11:$N$98,13,0)))</f>
        <v>0</v>
      </c>
      <c r="P50" s="277">
        <f>(IF(ISERROR(VLOOKUP(I50,'Calcification Rates'!$A$11:$N$98,11,0)),0,VLOOKUP(I50,'Calcification Rates'!$A$11:$N$98,11,0)))*K50+(IF(ISERROR(VLOOKUP(I50,'Calcification Rates'!$A$11:$N$98,14,0)),0,VLOOKUP(I50,'Calcification Rates'!$A$11:$N$98,14,0)))</f>
        <v>0</v>
      </c>
      <c r="Q50" s="276"/>
      <c r="R50" s="278"/>
      <c r="S50" s="271"/>
      <c r="T50" s="272" t="str">
        <f>IF(ISERROR(VLOOKUP(Q50,'Calcification Rates'!$A$10:$C$98,2,FALSE))," ",VLOOKUP(Q50,'Calcification Rates'!$A$10:$C$98,2,FALSE))</f>
        <v xml:space="preserve"> </v>
      </c>
      <c r="U50" s="272" t="str">
        <f>IF(ISERROR(VLOOKUP(Q50,'Calcification Rates'!$A$10:$C$98,3,FALSE))," ",VLOOKUP(Q50,'Calcification Rates'!$A$10:$C$98,3,FALSE))</f>
        <v xml:space="preserve"> </v>
      </c>
      <c r="V50" s="273">
        <f>(IF(ISERROR(VLOOKUP(Q50,'Calcification Rates'!$A$11:$N$98,9,0)),0,VLOOKUP(Q50,'Calcification Rates'!$A$11:$N$98,9,0)))*S50+(IF(ISERROR(VLOOKUP(Q50,'Calcification Rates'!$A$11:$N$98,12,0)),0,VLOOKUP(Q50,'Calcification Rates'!$A$11:$N$98,12,0)))</f>
        <v>0</v>
      </c>
      <c r="W50" s="273">
        <f>(IF(ISERROR(VLOOKUP(Q50,'Calcification Rates'!$A$11:$N$98,10,0)),0,VLOOKUP(Q50,'Calcification Rates'!$A$11:$N$98,10,0)))*S50+(IF(ISERROR(VLOOKUP(Q50,'Calcification Rates'!$A$11:$N$98,13,0)),0,VLOOKUP(Q50,'Calcification Rates'!$A$11:$N$98,13,0)))</f>
        <v>0</v>
      </c>
      <c r="X50" s="277">
        <f>(IF(ISERROR(VLOOKUP(Q50,'Calcification Rates'!$A$11:$N$98,11,0)),0,VLOOKUP(Q50,'Calcification Rates'!$A$11:$N$98,11,0)))*S50+(IF(ISERROR(VLOOKUP(Q50,'Calcification Rates'!$A$11:$N$98,14,0)),0,VLOOKUP(Q50,'Calcification Rates'!$A$11:$N$98,14,0)))</f>
        <v>0</v>
      </c>
      <c r="Y50" s="276"/>
      <c r="Z50" s="43"/>
      <c r="AA50" s="271"/>
      <c r="AB50" s="272" t="str">
        <f>IF(ISERROR(VLOOKUP(Y50,'Calcification Rates'!$A$10:$C$98,2,FALSE))," ",VLOOKUP(Y50,'Calcification Rates'!$A$10:$C$98,2,FALSE))</f>
        <v xml:space="preserve"> </v>
      </c>
      <c r="AC50" s="272" t="str">
        <f>IF(ISERROR(VLOOKUP(Y50,'Calcification Rates'!$A$10:$C$98,3,FALSE))," ",VLOOKUP(Y50,'Calcification Rates'!$A$10:$C$98,3,FALSE))</f>
        <v xml:space="preserve"> </v>
      </c>
      <c r="AD50" s="273">
        <f>(IF(ISERROR(VLOOKUP(Y50,'Calcification Rates'!$A$11:$N$98,9,0)),0,VLOOKUP(Y50,'Calcification Rates'!$A$11:$N$98,9,0)))*AA50+(IF(ISERROR(VLOOKUP(Y50,'Calcification Rates'!$A$11:$N$98,12,0)),0,VLOOKUP(Y50,'Calcification Rates'!$A$11:$N$98,12,0)))</f>
        <v>0</v>
      </c>
      <c r="AE50" s="273">
        <f>(IF(ISERROR(VLOOKUP(Y50,'Calcification Rates'!$A$11:$N$98,10,0)),0,VLOOKUP(Y50,'Calcification Rates'!$A$11:$N$98,10,0)))*AA50+(IF(ISERROR(VLOOKUP(Y50,'Calcification Rates'!$A$11:$N$98,13,0)),0,VLOOKUP(Y50,'Calcification Rates'!$A$11:$N$98,13,0)))</f>
        <v>0</v>
      </c>
      <c r="AF50" s="277">
        <f>(IF(ISERROR(VLOOKUP(Y50,'Calcification Rates'!$A$11:$N$98,11,0)),0,VLOOKUP(Y50,'Calcification Rates'!$A$11:$N$98,11,0)))*AA50+(IF(ISERROR(VLOOKUP(Y50,'Calcification Rates'!$A$11:$N$98,14,0)),0,VLOOKUP(Y50,'Calcification Rates'!$A$11:$N$98,14,0)))</f>
        <v>0</v>
      </c>
      <c r="AG50" s="276"/>
      <c r="AH50" s="270"/>
      <c r="AI50" s="271"/>
      <c r="AJ50" s="272" t="str">
        <f>IF(ISERROR(VLOOKUP(AG50,'Calcification Rates'!$A$10:$C$98,2,FALSE))," ",VLOOKUP(AG50,'Calcification Rates'!$A$10:$C$98,2,FALSE))</f>
        <v xml:space="preserve"> </v>
      </c>
      <c r="AK50" s="272" t="str">
        <f>IF(ISERROR(VLOOKUP(AG50,'Calcification Rates'!$A$10:$C$98,3,FALSE))," ",VLOOKUP(AG50,'Calcification Rates'!$A$10:$C$98,3,FALSE))</f>
        <v xml:space="preserve"> </v>
      </c>
      <c r="AL50" s="273">
        <f>(IF(ISERROR(VLOOKUP(AG50,'Calcification Rates'!$A$11:$N$98,9,0)),0,VLOOKUP(AG50,'Calcification Rates'!$A$11:$N$98,9,0)))*AI50+(IF(ISERROR(VLOOKUP(AG50,'Calcification Rates'!$A$11:$N$98,12,0)),0,VLOOKUP(AG50,'Calcification Rates'!$A$11:$N$98,12,0)))</f>
        <v>0</v>
      </c>
      <c r="AM50" s="273">
        <f>(IF(ISERROR(VLOOKUP(AG50,'Calcification Rates'!$A$11:$N$98,10,0)),0,VLOOKUP(AG50,'Calcification Rates'!$A$11:$N$98,10,0)))*AI50+(IF(ISERROR(VLOOKUP(AG50,'Calcification Rates'!$A$11:$N$98,13,0)),0,VLOOKUP(AG50,'Calcification Rates'!$A$11:$N$98,13,0)))</f>
        <v>0</v>
      </c>
      <c r="AN50" s="277">
        <f>(IF(ISERROR(VLOOKUP(AG50,'Calcification Rates'!$A$11:$N$98,11,0)),0,VLOOKUP(AG50,'Calcification Rates'!$A$11:$N$98,11,0)))*AI50+(IF(ISERROR(VLOOKUP(AG50,'Calcification Rates'!$A$11:$N$98,14,0)),0,VLOOKUP(AG50,'Calcification Rates'!$A$11:$N$98,14,0)))</f>
        <v>0</v>
      </c>
      <c r="AO50" s="276"/>
      <c r="AP50" s="270"/>
      <c r="AQ50" s="271"/>
      <c r="AR50" s="272" t="str">
        <f>IF(ISERROR(VLOOKUP(AO50,'Calcification Rates'!$A$10:$C$98,2,FALSE))," ",VLOOKUP(AO50,'Calcification Rates'!$A$10:$C$98,2,FALSE))</f>
        <v xml:space="preserve"> </v>
      </c>
      <c r="AS50" s="272" t="str">
        <f>IF(ISERROR(VLOOKUP(AO50,'Calcification Rates'!$A$10:$C$98,3,FALSE))," ",VLOOKUP(AO50,'Calcification Rates'!$A$10:$C$98,3,FALSE))</f>
        <v xml:space="preserve"> </v>
      </c>
      <c r="AT50" s="280">
        <f>(IF(ISERROR(VLOOKUP(AO50,'Calcification Rates'!$A$11:$N$98,9,0)),0,VLOOKUP(AO50,'Calcification Rates'!$A$11:$N$98,9,0)))*AQ50+(IF(ISERROR(VLOOKUP(AO50,'Calcification Rates'!$A$11:$N$98,12,0)),0,VLOOKUP(AO50,'Calcification Rates'!$A$11:$N$98,12,0)))</f>
        <v>0</v>
      </c>
      <c r="AU50" s="280">
        <f>(IF(ISERROR(VLOOKUP(AO50,'Calcification Rates'!$A$11:$N$98,10,0)),0,VLOOKUP(AO50,'Calcification Rates'!$A$11:$N$98,10,0)))*AQ50+(IF(ISERROR(VLOOKUP(AO50,'Calcification Rates'!$A$11:$N$98,13,0)),0,VLOOKUP(AO50,'Calcification Rates'!$A$11:$N$98,13,0)))</f>
        <v>0</v>
      </c>
      <c r="AV50" s="281">
        <f>(IF(ISERROR(VLOOKUP(AO50,'Calcification Rates'!$A$11:$N$98,11,0)),0,VLOOKUP(AO50,'Calcification Rates'!$A$11:$N$98,11,0)))*AQ50+(IF(ISERROR(VLOOKUP(AO50,'Calcification Rates'!$A$11:$N$98,14,0)),0,VLOOKUP(AO50,'Calcification Rates'!$A$11:$N$98,14,0)))</f>
        <v>0</v>
      </c>
      <c r="AW50" s="276"/>
      <c r="AX50" s="270"/>
      <c r="AY50" s="271"/>
      <c r="AZ50" s="272" t="str">
        <f>IF(ISERROR(VLOOKUP(AW50,'Calcification Rates'!$A$10:$C$98,2,FALSE))," ",VLOOKUP(AW50,'Calcification Rates'!$A$10:$C$98,2,FALSE))</f>
        <v xml:space="preserve"> </v>
      </c>
      <c r="BA50" s="272" t="str">
        <f>IF(ISERROR(VLOOKUP(AW50,'Calcification Rates'!$A$10:$C$98,3,FALSE))," ",VLOOKUP(AW50,'Calcification Rates'!$A$10:$C$98,3,FALSE))</f>
        <v xml:space="preserve"> </v>
      </c>
      <c r="BB50" s="280">
        <f>(IF(ISERROR(VLOOKUP(AW50,'Calcification Rates'!$A$11:$N$98,9,0)),0,VLOOKUP(AW50,'Calcification Rates'!$A$11:$N$98,9,0)))*AY50+(IF(ISERROR(VLOOKUP(AW50,'Calcification Rates'!$A$11:$N$98,12,0)),0,VLOOKUP(AW50,'Calcification Rates'!$A$11:$N$98,12,0)))</f>
        <v>0</v>
      </c>
      <c r="BC50" s="280">
        <f>(IF(ISERROR(VLOOKUP(AW50,'Calcification Rates'!$A$11:$N$98,10,0)),0,VLOOKUP(AW50,'Calcification Rates'!$A$11:$N$98,10,0)))*AY50+(IF(ISERROR(VLOOKUP(AW50,'Calcification Rates'!$A$11:$N$98,13,0)),0,VLOOKUP(AW50,'Calcification Rates'!$A$11:$N$98,13,0)))</f>
        <v>0</v>
      </c>
      <c r="BD50" s="281">
        <f>(IF(ISERROR(VLOOKUP(AW50,'Calcification Rates'!$A$11:$N$98,11,0)),0,VLOOKUP(AW50,'Calcification Rates'!$A$11:$N$98,11,0)))*AY50+(IF(ISERROR(VLOOKUP(AW50,'Calcification Rates'!$A$11:$N$98,14,0)),0,VLOOKUP(AW50,'Calcification Rates'!$A$11:$N$98,14,0)))</f>
        <v>0</v>
      </c>
      <c r="BE50" s="276"/>
      <c r="BF50" s="270"/>
      <c r="BG50" s="270"/>
      <c r="BH50" s="272" t="str">
        <f>IF(ISERROR(VLOOKUP(BE50,'Calcification Rates'!$A$10:$C$98,2,FALSE))," ",VLOOKUP(BE50,'Calcification Rates'!$A$10:$C$98,2,FALSE))</f>
        <v xml:space="preserve"> </v>
      </c>
      <c r="BI50" s="272" t="str">
        <f>IF(ISERROR(VLOOKUP(BE50,'Calcification Rates'!$A$10:$C$98,3,FALSE))," ",VLOOKUP(BE50,'Calcification Rates'!$A$10:$C$98,3,FALSE))</f>
        <v xml:space="preserve"> </v>
      </c>
      <c r="BJ50" s="280">
        <f>(IF(ISERROR(VLOOKUP(BE50,'Calcification Rates'!$A$11:$N$98,9,0)),0,VLOOKUP(BE50,'Calcification Rates'!$A$11:$N$98,9,0)))*BG50+(IF(ISERROR(VLOOKUP(BE50,'Calcification Rates'!$A$11:$N$98,12,0)),0,VLOOKUP(BE50,'Calcification Rates'!$A$11:$N$98,12,0)))</f>
        <v>0</v>
      </c>
      <c r="BK50" s="280">
        <f>(IF(ISERROR(VLOOKUP(BE50,'Calcification Rates'!$A$11:$N$98,10,0)),0,VLOOKUP(BE50,'Calcification Rates'!$A$11:$N$98,10,0)))*BG50+(IF(ISERROR(VLOOKUP(BE50,'Calcification Rates'!$A$11:$N$98,13,0)),0,VLOOKUP(BE50,'Calcification Rates'!$A$11:$N$98,13,0)))</f>
        <v>0</v>
      </c>
      <c r="BL50" s="281">
        <f>(IF(ISERROR(VLOOKUP(BE50,'Calcification Rates'!$A$11:$N$98,11,0)),0,VLOOKUP(BE50,'Calcification Rates'!$A$11:$N$98,11,0)))*BG50+(IF(ISERROR(VLOOKUP(BE50,'Calcification Rates'!$A$11:$N$98,14,0)),0,VLOOKUP(BE50,'Calcification Rates'!$A$11:$N$98,14,0)))</f>
        <v>0</v>
      </c>
    </row>
    <row r="51" spans="1:64" ht="20.100000000000001" customHeight="1" x14ac:dyDescent="0.3">
      <c r="A51" s="270"/>
      <c r="B51" s="270"/>
      <c r="C51" s="271"/>
      <c r="D51" s="272" t="str">
        <f>IF(ISERROR(VLOOKUP(A51,'Calcification Rates'!$A$10:$C$98,2,FALSE))," ",VLOOKUP(A51,'Calcification Rates'!$A$10:$C$98,2,FALSE))</f>
        <v xml:space="preserve"> </v>
      </c>
      <c r="E51" s="272" t="str">
        <f>IF(ISERROR(VLOOKUP(A51,'Calcification Rates'!$A$10:$C$98,3,FALSE))," ",VLOOKUP(A51,'Calcification Rates'!$A$10:$C$98,3,FALSE))</f>
        <v xml:space="preserve"> </v>
      </c>
      <c r="F51" s="273">
        <f>(IF(ISERROR(VLOOKUP(A51,'Calcification Rates'!$A$11:$N$98,9,0)),0,VLOOKUP(A51,'Calcification Rates'!$A$11:$N$98,9,0)))*C51+(IF(ISERROR(VLOOKUP(A51,'Calcification Rates'!$A$11:$N$98,12,0)),0,VLOOKUP(A51,'Calcification Rates'!$A$11:$N$98,12,0)))</f>
        <v>0</v>
      </c>
      <c r="G51" s="274">
        <f>(IF(ISERROR(VLOOKUP(A51,'Calcification Rates'!$A$11:$N$98,10,0)),0,VLOOKUP(A51,'Calcification Rates'!$A$11:$N$98,10,0)))*C51+(IF(ISERROR(VLOOKUP(A51,'Calcification Rates'!$A$11:$N$98,13,0)),0,VLOOKUP(A51,'Calcification Rates'!$A$11:$N$98,13,0)))</f>
        <v>0</v>
      </c>
      <c r="H51" s="275">
        <f>(IF(ISERROR(VLOOKUP(A51,'Calcification Rates'!$A$11:$N$98,11,0)),0,VLOOKUP(A51,'Calcification Rates'!$A$11:$N$98,11,0)))*C51+(IF(ISERROR(VLOOKUP(A51,'Calcification Rates'!$A$11:$N$98,14,0)),0,VLOOKUP(A51,'Calcification Rates'!$A$11:$N$98,14,0)))</f>
        <v>0</v>
      </c>
      <c r="I51" s="276"/>
      <c r="J51" s="43"/>
      <c r="K51" s="271"/>
      <c r="L51" s="272" t="str">
        <f>IF(ISERROR(VLOOKUP(I51,'Calcification Rates'!$A$10:$C$98,2,FALSE))," ",VLOOKUP(I51,'Calcification Rates'!$A$10:$C$98,2,FALSE))</f>
        <v xml:space="preserve"> </v>
      </c>
      <c r="M51" s="272" t="str">
        <f>IF(ISERROR(VLOOKUP(I51,'Calcification Rates'!$A$10:$C$98,3,FALSE))," ",VLOOKUP(I51,'Calcification Rates'!$A$10:$C$98,3,FALSE))</f>
        <v xml:space="preserve"> </v>
      </c>
      <c r="N51" s="273">
        <f>(IF(ISERROR(VLOOKUP(I51,'Calcification Rates'!$A$11:$N$98,9,0)),0,VLOOKUP(I51,'Calcification Rates'!$A$11:$N$98,9,0)))*K51+(IF(ISERROR(VLOOKUP(I51,'Calcification Rates'!$A$11:$N$98,12,0)),0,VLOOKUP(I51,'Calcification Rates'!$A$11:$N$98,12,0)))</f>
        <v>0</v>
      </c>
      <c r="O51" s="273">
        <f>(IF(ISERROR(VLOOKUP(I51,'Calcification Rates'!$A$11:$N$98,10,0)),0,VLOOKUP(I51,'Calcification Rates'!$A$11:$N$98,10,0)))*K51+(IF(ISERROR(VLOOKUP(I51,'Calcification Rates'!$A$11:$N$98,13,0)),0,VLOOKUP(I51,'Calcification Rates'!$A$11:$N$98,13,0)))</f>
        <v>0</v>
      </c>
      <c r="P51" s="277">
        <f>(IF(ISERROR(VLOOKUP(I51,'Calcification Rates'!$A$11:$N$98,11,0)),0,VLOOKUP(I51,'Calcification Rates'!$A$11:$N$98,11,0)))*K51+(IF(ISERROR(VLOOKUP(I51,'Calcification Rates'!$A$11:$N$98,14,0)),0,VLOOKUP(I51,'Calcification Rates'!$A$11:$N$98,14,0)))</f>
        <v>0</v>
      </c>
      <c r="Q51" s="276"/>
      <c r="R51" s="278"/>
      <c r="S51" s="271"/>
      <c r="T51" s="272" t="str">
        <f>IF(ISERROR(VLOOKUP(Q51,'Calcification Rates'!$A$10:$C$98,2,FALSE))," ",VLOOKUP(Q51,'Calcification Rates'!$A$10:$C$98,2,FALSE))</f>
        <v xml:space="preserve"> </v>
      </c>
      <c r="U51" s="272" t="str">
        <f>IF(ISERROR(VLOOKUP(Q51,'Calcification Rates'!$A$10:$C$98,3,FALSE))," ",VLOOKUP(Q51,'Calcification Rates'!$A$10:$C$98,3,FALSE))</f>
        <v xml:space="preserve"> </v>
      </c>
      <c r="V51" s="273">
        <f>(IF(ISERROR(VLOOKUP(Q51,'Calcification Rates'!$A$11:$N$98,9,0)),0,VLOOKUP(Q51,'Calcification Rates'!$A$11:$N$98,9,0)))*S51+(IF(ISERROR(VLOOKUP(Q51,'Calcification Rates'!$A$11:$N$98,12,0)),0,VLOOKUP(Q51,'Calcification Rates'!$A$11:$N$98,12,0)))</f>
        <v>0</v>
      </c>
      <c r="W51" s="273">
        <f>(IF(ISERROR(VLOOKUP(Q51,'Calcification Rates'!$A$11:$N$98,10,0)),0,VLOOKUP(Q51,'Calcification Rates'!$A$11:$N$98,10,0)))*S51+(IF(ISERROR(VLOOKUP(Q51,'Calcification Rates'!$A$11:$N$98,13,0)),0,VLOOKUP(Q51,'Calcification Rates'!$A$11:$N$98,13,0)))</f>
        <v>0</v>
      </c>
      <c r="X51" s="277">
        <f>(IF(ISERROR(VLOOKUP(Q51,'Calcification Rates'!$A$11:$N$98,11,0)),0,VLOOKUP(Q51,'Calcification Rates'!$A$11:$N$98,11,0)))*S51+(IF(ISERROR(VLOOKUP(Q51,'Calcification Rates'!$A$11:$N$98,14,0)),0,VLOOKUP(Q51,'Calcification Rates'!$A$11:$N$98,14,0)))</f>
        <v>0</v>
      </c>
      <c r="Y51" s="276"/>
      <c r="Z51" s="278"/>
      <c r="AA51" s="271"/>
      <c r="AB51" s="272" t="str">
        <f>IF(ISERROR(VLOOKUP(Y51,'Calcification Rates'!$A$10:$C$98,2,FALSE))," ",VLOOKUP(Y51,'Calcification Rates'!$A$10:$C$98,2,FALSE))</f>
        <v xml:space="preserve"> </v>
      </c>
      <c r="AC51" s="272" t="str">
        <f>IF(ISERROR(VLOOKUP(Y51,'Calcification Rates'!$A$10:$C$98,3,FALSE))," ",VLOOKUP(Y51,'Calcification Rates'!$A$10:$C$98,3,FALSE))</f>
        <v xml:space="preserve"> </v>
      </c>
      <c r="AD51" s="273">
        <f>(IF(ISERROR(VLOOKUP(Y51,'Calcification Rates'!$A$11:$N$98,9,0)),0,VLOOKUP(Y51,'Calcification Rates'!$A$11:$N$98,9,0)))*AA51+(IF(ISERROR(VLOOKUP(Y51,'Calcification Rates'!$A$11:$N$98,12,0)),0,VLOOKUP(Y51,'Calcification Rates'!$A$11:$N$98,12,0)))</f>
        <v>0</v>
      </c>
      <c r="AE51" s="273">
        <f>(IF(ISERROR(VLOOKUP(Y51,'Calcification Rates'!$A$11:$N$98,10,0)),0,VLOOKUP(Y51,'Calcification Rates'!$A$11:$N$98,10,0)))*AA51+(IF(ISERROR(VLOOKUP(Y51,'Calcification Rates'!$A$11:$N$98,13,0)),0,VLOOKUP(Y51,'Calcification Rates'!$A$11:$N$98,13,0)))</f>
        <v>0</v>
      </c>
      <c r="AF51" s="277">
        <f>(IF(ISERROR(VLOOKUP(Y51,'Calcification Rates'!$A$11:$N$98,11,0)),0,VLOOKUP(Y51,'Calcification Rates'!$A$11:$N$98,11,0)))*AA51+(IF(ISERROR(VLOOKUP(Y51,'Calcification Rates'!$A$11:$N$98,14,0)),0,VLOOKUP(Y51,'Calcification Rates'!$A$11:$N$98,14,0)))</f>
        <v>0</v>
      </c>
      <c r="AG51" s="276"/>
      <c r="AH51" s="270"/>
      <c r="AI51" s="271"/>
      <c r="AJ51" s="272" t="str">
        <f>IF(ISERROR(VLOOKUP(AG51,'Calcification Rates'!$A$10:$C$98,2,FALSE))," ",VLOOKUP(AG51,'Calcification Rates'!$A$10:$C$98,2,FALSE))</f>
        <v xml:space="preserve"> </v>
      </c>
      <c r="AK51" s="272" t="str">
        <f>IF(ISERROR(VLOOKUP(AG51,'Calcification Rates'!$A$10:$C$98,3,FALSE))," ",VLOOKUP(AG51,'Calcification Rates'!$A$10:$C$98,3,FALSE))</f>
        <v xml:space="preserve"> </v>
      </c>
      <c r="AL51" s="273">
        <f>(IF(ISERROR(VLOOKUP(AG51,'Calcification Rates'!$A$11:$N$98,9,0)),0,VLOOKUP(AG51,'Calcification Rates'!$A$11:$N$98,9,0)))*AI51+(IF(ISERROR(VLOOKUP(AG51,'Calcification Rates'!$A$11:$N$98,12,0)),0,VLOOKUP(AG51,'Calcification Rates'!$A$11:$N$98,12,0)))</f>
        <v>0</v>
      </c>
      <c r="AM51" s="273">
        <f>(IF(ISERROR(VLOOKUP(AG51,'Calcification Rates'!$A$11:$N$98,10,0)),0,VLOOKUP(AG51,'Calcification Rates'!$A$11:$N$98,10,0)))*AI51+(IF(ISERROR(VLOOKUP(AG51,'Calcification Rates'!$A$11:$N$98,13,0)),0,VLOOKUP(AG51,'Calcification Rates'!$A$11:$N$98,13,0)))</f>
        <v>0</v>
      </c>
      <c r="AN51" s="277">
        <f>(IF(ISERROR(VLOOKUP(AG51,'Calcification Rates'!$A$11:$N$98,11,0)),0,VLOOKUP(AG51,'Calcification Rates'!$A$11:$N$98,11,0)))*AI51+(IF(ISERROR(VLOOKUP(AG51,'Calcification Rates'!$A$11:$N$98,14,0)),0,VLOOKUP(AG51,'Calcification Rates'!$A$11:$N$98,14,0)))</f>
        <v>0</v>
      </c>
      <c r="AO51" s="276"/>
      <c r="AP51" s="270"/>
      <c r="AQ51" s="271"/>
      <c r="AR51" s="272" t="str">
        <f>IF(ISERROR(VLOOKUP(AO51,'Calcification Rates'!$A$10:$C$98,2,FALSE))," ",VLOOKUP(AO51,'Calcification Rates'!$A$10:$C$98,2,FALSE))</f>
        <v xml:space="preserve"> </v>
      </c>
      <c r="AS51" s="272" t="str">
        <f>IF(ISERROR(VLOOKUP(AO51,'Calcification Rates'!$A$10:$C$98,3,FALSE))," ",VLOOKUP(AO51,'Calcification Rates'!$A$10:$C$98,3,FALSE))</f>
        <v xml:space="preserve"> </v>
      </c>
      <c r="AT51" s="280">
        <f>(IF(ISERROR(VLOOKUP(AO51,'Calcification Rates'!$A$11:$N$98,9,0)),0,VLOOKUP(AO51,'Calcification Rates'!$A$11:$N$98,9,0)))*AQ51+(IF(ISERROR(VLOOKUP(AO51,'Calcification Rates'!$A$11:$N$98,12,0)),0,VLOOKUP(AO51,'Calcification Rates'!$A$11:$N$98,12,0)))</f>
        <v>0</v>
      </c>
      <c r="AU51" s="280">
        <f>(IF(ISERROR(VLOOKUP(AO51,'Calcification Rates'!$A$11:$N$98,10,0)),0,VLOOKUP(AO51,'Calcification Rates'!$A$11:$N$98,10,0)))*AQ51+(IF(ISERROR(VLOOKUP(AO51,'Calcification Rates'!$A$11:$N$98,13,0)),0,VLOOKUP(AO51,'Calcification Rates'!$A$11:$N$98,13,0)))</f>
        <v>0</v>
      </c>
      <c r="AV51" s="281">
        <f>(IF(ISERROR(VLOOKUP(AO51,'Calcification Rates'!$A$11:$N$98,11,0)),0,VLOOKUP(AO51,'Calcification Rates'!$A$11:$N$98,11,0)))*AQ51+(IF(ISERROR(VLOOKUP(AO51,'Calcification Rates'!$A$11:$N$98,14,0)),0,VLOOKUP(AO51,'Calcification Rates'!$A$11:$N$98,14,0)))</f>
        <v>0</v>
      </c>
      <c r="AW51" s="276"/>
      <c r="AX51" s="43"/>
      <c r="AY51" s="271"/>
      <c r="AZ51" s="272" t="str">
        <f>IF(ISERROR(VLOOKUP(AW51,'Calcification Rates'!$A$10:$C$98,2,FALSE))," ",VLOOKUP(AW51,'Calcification Rates'!$A$10:$C$98,2,FALSE))</f>
        <v xml:space="preserve"> </v>
      </c>
      <c r="BA51" s="272" t="str">
        <f>IF(ISERROR(VLOOKUP(AW51,'Calcification Rates'!$A$10:$C$98,3,FALSE))," ",VLOOKUP(AW51,'Calcification Rates'!$A$10:$C$98,3,FALSE))</f>
        <v xml:space="preserve"> </v>
      </c>
      <c r="BB51" s="280">
        <f>(IF(ISERROR(VLOOKUP(AW51,'Calcification Rates'!$A$11:$N$98,9,0)),0,VLOOKUP(AW51,'Calcification Rates'!$A$11:$N$98,9,0)))*AY51+(IF(ISERROR(VLOOKUP(AW51,'Calcification Rates'!$A$11:$N$98,12,0)),0,VLOOKUP(AW51,'Calcification Rates'!$A$11:$N$98,12,0)))</f>
        <v>0</v>
      </c>
      <c r="BC51" s="280">
        <f>(IF(ISERROR(VLOOKUP(AW51,'Calcification Rates'!$A$11:$N$98,10,0)),0,VLOOKUP(AW51,'Calcification Rates'!$A$11:$N$98,10,0)))*AY51+(IF(ISERROR(VLOOKUP(AW51,'Calcification Rates'!$A$11:$N$98,13,0)),0,VLOOKUP(AW51,'Calcification Rates'!$A$11:$N$98,13,0)))</f>
        <v>0</v>
      </c>
      <c r="BD51" s="281">
        <f>(IF(ISERROR(VLOOKUP(AW51,'Calcification Rates'!$A$11:$N$98,11,0)),0,VLOOKUP(AW51,'Calcification Rates'!$A$11:$N$98,11,0)))*AY51+(IF(ISERROR(VLOOKUP(AW51,'Calcification Rates'!$A$11:$N$98,14,0)),0,VLOOKUP(AW51,'Calcification Rates'!$A$11:$N$98,14,0)))</f>
        <v>0</v>
      </c>
      <c r="BE51" s="276"/>
      <c r="BF51" s="270"/>
      <c r="BG51" s="270"/>
      <c r="BH51" s="272" t="str">
        <f>IF(ISERROR(VLOOKUP(BE51,'Calcification Rates'!$A$10:$C$98,2,FALSE))," ",VLOOKUP(BE51,'Calcification Rates'!$A$10:$C$98,2,FALSE))</f>
        <v xml:space="preserve"> </v>
      </c>
      <c r="BI51" s="272" t="str">
        <f>IF(ISERROR(VLOOKUP(BE51,'Calcification Rates'!$A$10:$C$98,3,FALSE))," ",VLOOKUP(BE51,'Calcification Rates'!$A$10:$C$98,3,FALSE))</f>
        <v xml:space="preserve"> </v>
      </c>
      <c r="BJ51" s="280">
        <f>(IF(ISERROR(VLOOKUP(BE51,'Calcification Rates'!$A$11:$N$98,9,0)),0,VLOOKUP(BE51,'Calcification Rates'!$A$11:$N$98,9,0)))*BG51+(IF(ISERROR(VLOOKUP(BE51,'Calcification Rates'!$A$11:$N$98,12,0)),0,VLOOKUP(BE51,'Calcification Rates'!$A$11:$N$98,12,0)))</f>
        <v>0</v>
      </c>
      <c r="BK51" s="280">
        <f>(IF(ISERROR(VLOOKUP(BE51,'Calcification Rates'!$A$11:$N$98,10,0)),0,VLOOKUP(BE51,'Calcification Rates'!$A$11:$N$98,10,0)))*BG51+(IF(ISERROR(VLOOKUP(BE51,'Calcification Rates'!$A$11:$N$98,13,0)),0,VLOOKUP(BE51,'Calcification Rates'!$A$11:$N$98,13,0)))</f>
        <v>0</v>
      </c>
      <c r="BL51" s="281">
        <f>(IF(ISERROR(VLOOKUP(BE51,'Calcification Rates'!$A$11:$N$98,11,0)),0,VLOOKUP(BE51,'Calcification Rates'!$A$11:$N$98,11,0)))*BG51+(IF(ISERROR(VLOOKUP(BE51,'Calcification Rates'!$A$11:$N$98,14,0)),0,VLOOKUP(BE51,'Calcification Rates'!$A$11:$N$98,14,0)))</f>
        <v>0</v>
      </c>
    </row>
    <row r="52" spans="1:64" ht="20.100000000000001" customHeight="1" x14ac:dyDescent="0.3">
      <c r="A52" s="270"/>
      <c r="B52" s="270"/>
      <c r="C52" s="271"/>
      <c r="D52" s="272" t="str">
        <f>IF(ISERROR(VLOOKUP(A52,'Calcification Rates'!$A$10:$C$98,2,FALSE))," ",VLOOKUP(A52,'Calcification Rates'!$A$10:$C$98,2,FALSE))</f>
        <v xml:space="preserve"> </v>
      </c>
      <c r="E52" s="272" t="str">
        <f>IF(ISERROR(VLOOKUP(A52,'Calcification Rates'!$A$10:$C$98,3,FALSE))," ",VLOOKUP(A52,'Calcification Rates'!$A$10:$C$98,3,FALSE))</f>
        <v xml:space="preserve"> </v>
      </c>
      <c r="F52" s="273">
        <f>(IF(ISERROR(VLOOKUP(A52,'Calcification Rates'!$A$11:$N$98,9,0)),0,VLOOKUP(A52,'Calcification Rates'!$A$11:$N$98,9,0)))*C52+(IF(ISERROR(VLOOKUP(A52,'Calcification Rates'!$A$11:$N$98,12,0)),0,VLOOKUP(A52,'Calcification Rates'!$A$11:$N$98,12,0)))</f>
        <v>0</v>
      </c>
      <c r="G52" s="274">
        <f>(IF(ISERROR(VLOOKUP(A52,'Calcification Rates'!$A$11:$N$98,10,0)),0,VLOOKUP(A52,'Calcification Rates'!$A$11:$N$98,10,0)))*C52+(IF(ISERROR(VLOOKUP(A52,'Calcification Rates'!$A$11:$N$98,13,0)),0,VLOOKUP(A52,'Calcification Rates'!$A$11:$N$98,13,0)))</f>
        <v>0</v>
      </c>
      <c r="H52" s="275">
        <f>(IF(ISERROR(VLOOKUP(A52,'Calcification Rates'!$A$11:$N$98,11,0)),0,VLOOKUP(A52,'Calcification Rates'!$A$11:$N$98,11,0)))*C52+(IF(ISERROR(VLOOKUP(A52,'Calcification Rates'!$A$11:$N$98,14,0)),0,VLOOKUP(A52,'Calcification Rates'!$A$11:$N$98,14,0)))</f>
        <v>0</v>
      </c>
      <c r="I52" s="276"/>
      <c r="J52" s="43"/>
      <c r="K52" s="271"/>
      <c r="L52" s="272" t="str">
        <f>IF(ISERROR(VLOOKUP(I52,'Calcification Rates'!$A$10:$C$98,2,FALSE))," ",VLOOKUP(I52,'Calcification Rates'!$A$10:$C$98,2,FALSE))</f>
        <v xml:space="preserve"> </v>
      </c>
      <c r="M52" s="272" t="str">
        <f>IF(ISERROR(VLOOKUP(I52,'Calcification Rates'!$A$10:$C$98,3,FALSE))," ",VLOOKUP(I52,'Calcification Rates'!$A$10:$C$98,3,FALSE))</f>
        <v xml:space="preserve"> </v>
      </c>
      <c r="N52" s="273">
        <f>(IF(ISERROR(VLOOKUP(I52,'Calcification Rates'!$A$11:$N$98,9,0)),0,VLOOKUP(I52,'Calcification Rates'!$A$11:$N$98,9,0)))*K52+(IF(ISERROR(VLOOKUP(I52,'Calcification Rates'!$A$11:$N$98,12,0)),0,VLOOKUP(I52,'Calcification Rates'!$A$11:$N$98,12,0)))</f>
        <v>0</v>
      </c>
      <c r="O52" s="273">
        <f>(IF(ISERROR(VLOOKUP(I52,'Calcification Rates'!$A$11:$N$98,10,0)),0,VLOOKUP(I52,'Calcification Rates'!$A$11:$N$98,10,0)))*K52+(IF(ISERROR(VLOOKUP(I52,'Calcification Rates'!$A$11:$N$98,13,0)),0,VLOOKUP(I52,'Calcification Rates'!$A$11:$N$98,13,0)))</f>
        <v>0</v>
      </c>
      <c r="P52" s="277">
        <f>(IF(ISERROR(VLOOKUP(I52,'Calcification Rates'!$A$11:$N$98,11,0)),0,VLOOKUP(I52,'Calcification Rates'!$A$11:$N$98,11,0)))*K52+(IF(ISERROR(VLOOKUP(I52,'Calcification Rates'!$A$11:$N$98,14,0)),0,VLOOKUP(I52,'Calcification Rates'!$A$11:$N$98,14,0)))</f>
        <v>0</v>
      </c>
      <c r="Q52" s="276"/>
      <c r="R52" s="278"/>
      <c r="S52" s="271"/>
      <c r="T52" s="272" t="str">
        <f>IF(ISERROR(VLOOKUP(Q52,'Calcification Rates'!$A$10:$C$98,2,FALSE))," ",VLOOKUP(Q52,'Calcification Rates'!$A$10:$C$98,2,FALSE))</f>
        <v xml:space="preserve"> </v>
      </c>
      <c r="U52" s="272" t="str">
        <f>IF(ISERROR(VLOOKUP(Q52,'Calcification Rates'!$A$10:$C$98,3,FALSE))," ",VLOOKUP(Q52,'Calcification Rates'!$A$10:$C$98,3,FALSE))</f>
        <v xml:space="preserve"> </v>
      </c>
      <c r="V52" s="273">
        <f>(IF(ISERROR(VLOOKUP(Q52,'Calcification Rates'!$A$11:$N$98,9,0)),0,VLOOKUP(Q52,'Calcification Rates'!$A$11:$N$98,9,0)))*S52+(IF(ISERROR(VLOOKUP(Q52,'Calcification Rates'!$A$11:$N$98,12,0)),0,VLOOKUP(Q52,'Calcification Rates'!$A$11:$N$98,12,0)))</f>
        <v>0</v>
      </c>
      <c r="W52" s="273">
        <f>(IF(ISERROR(VLOOKUP(Q52,'Calcification Rates'!$A$11:$N$98,10,0)),0,VLOOKUP(Q52,'Calcification Rates'!$A$11:$N$98,10,0)))*S52+(IF(ISERROR(VLOOKUP(Q52,'Calcification Rates'!$A$11:$N$98,13,0)),0,VLOOKUP(Q52,'Calcification Rates'!$A$11:$N$98,13,0)))</f>
        <v>0</v>
      </c>
      <c r="X52" s="277">
        <f>(IF(ISERROR(VLOOKUP(Q52,'Calcification Rates'!$A$11:$N$98,11,0)),0,VLOOKUP(Q52,'Calcification Rates'!$A$11:$N$98,11,0)))*S52+(IF(ISERROR(VLOOKUP(Q52,'Calcification Rates'!$A$11:$N$98,14,0)),0,VLOOKUP(Q52,'Calcification Rates'!$A$11:$N$98,14,0)))</f>
        <v>0</v>
      </c>
      <c r="Y52" s="276"/>
      <c r="Z52" s="278"/>
      <c r="AA52" s="271"/>
      <c r="AB52" s="272" t="str">
        <f>IF(ISERROR(VLOOKUP(Y52,'Calcification Rates'!$A$10:$C$98,2,FALSE))," ",VLOOKUP(Y52,'Calcification Rates'!$A$10:$C$98,2,FALSE))</f>
        <v xml:space="preserve"> </v>
      </c>
      <c r="AC52" s="272" t="str">
        <f>IF(ISERROR(VLOOKUP(Y52,'Calcification Rates'!$A$10:$C$98,3,FALSE))," ",VLOOKUP(Y52,'Calcification Rates'!$A$10:$C$98,3,FALSE))</f>
        <v xml:space="preserve"> </v>
      </c>
      <c r="AD52" s="273">
        <f>(IF(ISERROR(VLOOKUP(Y52,'Calcification Rates'!$A$11:$N$98,9,0)),0,VLOOKUP(Y52,'Calcification Rates'!$A$11:$N$98,9,0)))*AA52+(IF(ISERROR(VLOOKUP(Y52,'Calcification Rates'!$A$11:$N$98,12,0)),0,VLOOKUP(Y52,'Calcification Rates'!$A$11:$N$98,12,0)))</f>
        <v>0</v>
      </c>
      <c r="AE52" s="273">
        <f>(IF(ISERROR(VLOOKUP(Y52,'Calcification Rates'!$A$11:$N$98,10,0)),0,VLOOKUP(Y52,'Calcification Rates'!$A$11:$N$98,10,0)))*AA52+(IF(ISERROR(VLOOKUP(Y52,'Calcification Rates'!$A$11:$N$98,13,0)),0,VLOOKUP(Y52,'Calcification Rates'!$A$11:$N$98,13,0)))</f>
        <v>0</v>
      </c>
      <c r="AF52" s="277">
        <f>(IF(ISERROR(VLOOKUP(Y52,'Calcification Rates'!$A$11:$N$98,11,0)),0,VLOOKUP(Y52,'Calcification Rates'!$A$11:$N$98,11,0)))*AA52+(IF(ISERROR(VLOOKUP(Y52,'Calcification Rates'!$A$11:$N$98,14,0)),0,VLOOKUP(Y52,'Calcification Rates'!$A$11:$N$98,14,0)))</f>
        <v>0</v>
      </c>
      <c r="AG52" s="276"/>
      <c r="AH52" s="270"/>
      <c r="AI52" s="271"/>
      <c r="AJ52" s="272" t="str">
        <f>IF(ISERROR(VLOOKUP(AG52,'Calcification Rates'!$A$10:$C$98,2,FALSE))," ",VLOOKUP(AG52,'Calcification Rates'!$A$10:$C$98,2,FALSE))</f>
        <v xml:space="preserve"> </v>
      </c>
      <c r="AK52" s="272" t="str">
        <f>IF(ISERROR(VLOOKUP(AG52,'Calcification Rates'!$A$10:$C$98,3,FALSE))," ",VLOOKUP(AG52,'Calcification Rates'!$A$10:$C$98,3,FALSE))</f>
        <v xml:space="preserve"> </v>
      </c>
      <c r="AL52" s="273">
        <f>(IF(ISERROR(VLOOKUP(AG52,'Calcification Rates'!$A$11:$N$98,9,0)),0,VLOOKUP(AG52,'Calcification Rates'!$A$11:$N$98,9,0)))*AI52+(IF(ISERROR(VLOOKUP(AG52,'Calcification Rates'!$A$11:$N$98,12,0)),0,VLOOKUP(AG52,'Calcification Rates'!$A$11:$N$98,12,0)))</f>
        <v>0</v>
      </c>
      <c r="AM52" s="273">
        <f>(IF(ISERROR(VLOOKUP(AG52,'Calcification Rates'!$A$11:$N$98,10,0)),0,VLOOKUP(AG52,'Calcification Rates'!$A$11:$N$98,10,0)))*AI52+(IF(ISERROR(VLOOKUP(AG52,'Calcification Rates'!$A$11:$N$98,13,0)),0,VLOOKUP(AG52,'Calcification Rates'!$A$11:$N$98,13,0)))</f>
        <v>0</v>
      </c>
      <c r="AN52" s="277">
        <f>(IF(ISERROR(VLOOKUP(AG52,'Calcification Rates'!$A$11:$N$98,11,0)),0,VLOOKUP(AG52,'Calcification Rates'!$A$11:$N$98,11,0)))*AI52+(IF(ISERROR(VLOOKUP(AG52,'Calcification Rates'!$A$11:$N$98,14,0)),0,VLOOKUP(AG52,'Calcification Rates'!$A$11:$N$98,14,0)))</f>
        <v>0</v>
      </c>
      <c r="AO52" s="276"/>
      <c r="AP52" s="270"/>
      <c r="AQ52" s="271"/>
      <c r="AR52" s="272" t="str">
        <f>IF(ISERROR(VLOOKUP(AO52,'Calcification Rates'!$A$10:$C$98,2,FALSE))," ",VLOOKUP(AO52,'Calcification Rates'!$A$10:$C$98,2,FALSE))</f>
        <v xml:space="preserve"> </v>
      </c>
      <c r="AS52" s="272" t="str">
        <f>IF(ISERROR(VLOOKUP(AO52,'Calcification Rates'!$A$10:$C$98,3,FALSE))," ",VLOOKUP(AO52,'Calcification Rates'!$A$10:$C$98,3,FALSE))</f>
        <v xml:space="preserve"> </v>
      </c>
      <c r="AT52" s="280">
        <f>(IF(ISERROR(VLOOKUP(AO52,'Calcification Rates'!$A$11:$N$98,9,0)),0,VLOOKUP(AO52,'Calcification Rates'!$A$11:$N$98,9,0)))*AQ52+(IF(ISERROR(VLOOKUP(AO52,'Calcification Rates'!$A$11:$N$98,12,0)),0,VLOOKUP(AO52,'Calcification Rates'!$A$11:$N$98,12,0)))</f>
        <v>0</v>
      </c>
      <c r="AU52" s="280">
        <f>(IF(ISERROR(VLOOKUP(AO52,'Calcification Rates'!$A$11:$N$98,10,0)),0,VLOOKUP(AO52,'Calcification Rates'!$A$11:$N$98,10,0)))*AQ52+(IF(ISERROR(VLOOKUP(AO52,'Calcification Rates'!$A$11:$N$98,13,0)),0,VLOOKUP(AO52,'Calcification Rates'!$A$11:$N$98,13,0)))</f>
        <v>0</v>
      </c>
      <c r="AV52" s="281">
        <f>(IF(ISERROR(VLOOKUP(AO52,'Calcification Rates'!$A$11:$N$98,11,0)),0,VLOOKUP(AO52,'Calcification Rates'!$A$11:$N$98,11,0)))*AQ52+(IF(ISERROR(VLOOKUP(AO52,'Calcification Rates'!$A$11:$N$98,14,0)),0,VLOOKUP(AO52,'Calcification Rates'!$A$11:$N$98,14,0)))</f>
        <v>0</v>
      </c>
      <c r="AW52" s="276"/>
      <c r="AX52" s="43"/>
      <c r="AY52" s="271"/>
      <c r="AZ52" s="272" t="str">
        <f>IF(ISERROR(VLOOKUP(AW52,'Calcification Rates'!$A$10:$C$98,2,FALSE))," ",VLOOKUP(AW52,'Calcification Rates'!$A$10:$C$98,2,FALSE))</f>
        <v xml:space="preserve"> </v>
      </c>
      <c r="BA52" s="272" t="str">
        <f>IF(ISERROR(VLOOKUP(AW52,'Calcification Rates'!$A$10:$C$98,3,FALSE))," ",VLOOKUP(AW52,'Calcification Rates'!$A$10:$C$98,3,FALSE))</f>
        <v xml:space="preserve"> </v>
      </c>
      <c r="BB52" s="280">
        <f>(IF(ISERROR(VLOOKUP(AW52,'Calcification Rates'!$A$11:$N$98,9,0)),0,VLOOKUP(AW52,'Calcification Rates'!$A$11:$N$98,9,0)))*AY52+(IF(ISERROR(VLOOKUP(AW52,'Calcification Rates'!$A$11:$N$98,12,0)),0,VLOOKUP(AW52,'Calcification Rates'!$A$11:$N$98,12,0)))</f>
        <v>0</v>
      </c>
      <c r="BC52" s="280">
        <f>(IF(ISERROR(VLOOKUP(AW52,'Calcification Rates'!$A$11:$N$98,10,0)),0,VLOOKUP(AW52,'Calcification Rates'!$A$11:$N$98,10,0)))*AY52+(IF(ISERROR(VLOOKUP(AW52,'Calcification Rates'!$A$11:$N$98,13,0)),0,VLOOKUP(AW52,'Calcification Rates'!$A$11:$N$98,13,0)))</f>
        <v>0</v>
      </c>
      <c r="BD52" s="281">
        <f>(IF(ISERROR(VLOOKUP(AW52,'Calcification Rates'!$A$11:$N$98,11,0)),0,VLOOKUP(AW52,'Calcification Rates'!$A$11:$N$98,11,0)))*AY52+(IF(ISERROR(VLOOKUP(AW52,'Calcification Rates'!$A$11:$N$98,14,0)),0,VLOOKUP(AW52,'Calcification Rates'!$A$11:$N$98,14,0)))</f>
        <v>0</v>
      </c>
      <c r="BE52" s="276"/>
      <c r="BF52" s="270"/>
      <c r="BG52" s="270"/>
      <c r="BH52" s="272" t="str">
        <f>IF(ISERROR(VLOOKUP(BE52,'Calcification Rates'!$A$10:$C$98,2,FALSE))," ",VLOOKUP(BE52,'Calcification Rates'!$A$10:$C$98,2,FALSE))</f>
        <v xml:space="preserve"> </v>
      </c>
      <c r="BI52" s="272" t="str">
        <f>IF(ISERROR(VLOOKUP(BE52,'Calcification Rates'!$A$10:$C$98,3,FALSE))," ",VLOOKUP(BE52,'Calcification Rates'!$A$10:$C$98,3,FALSE))</f>
        <v xml:space="preserve"> </v>
      </c>
      <c r="BJ52" s="280">
        <f>(IF(ISERROR(VLOOKUP(BE52,'Calcification Rates'!$A$11:$N$98,9,0)),0,VLOOKUP(BE52,'Calcification Rates'!$A$11:$N$98,9,0)))*BG52+(IF(ISERROR(VLOOKUP(BE52,'Calcification Rates'!$A$11:$N$98,12,0)),0,VLOOKUP(BE52,'Calcification Rates'!$A$11:$N$98,12,0)))</f>
        <v>0</v>
      </c>
      <c r="BK52" s="280">
        <f>(IF(ISERROR(VLOOKUP(BE52,'Calcification Rates'!$A$11:$N$98,10,0)),0,VLOOKUP(BE52,'Calcification Rates'!$A$11:$N$98,10,0)))*BG52+(IF(ISERROR(VLOOKUP(BE52,'Calcification Rates'!$A$11:$N$98,13,0)),0,VLOOKUP(BE52,'Calcification Rates'!$A$11:$N$98,13,0)))</f>
        <v>0</v>
      </c>
      <c r="BL52" s="281">
        <f>(IF(ISERROR(VLOOKUP(BE52,'Calcification Rates'!$A$11:$N$98,11,0)),0,VLOOKUP(BE52,'Calcification Rates'!$A$11:$N$98,11,0)))*BG52+(IF(ISERROR(VLOOKUP(BE52,'Calcification Rates'!$A$11:$N$98,14,0)),0,VLOOKUP(BE52,'Calcification Rates'!$A$11:$N$98,14,0)))</f>
        <v>0</v>
      </c>
    </row>
    <row r="53" spans="1:64" ht="20.100000000000001" customHeight="1" x14ac:dyDescent="0.3">
      <c r="A53" s="270"/>
      <c r="B53" s="270"/>
      <c r="C53" s="271"/>
      <c r="D53" s="272" t="str">
        <f>IF(ISERROR(VLOOKUP(A53,'Calcification Rates'!$A$10:$C$98,2,FALSE))," ",VLOOKUP(A53,'Calcification Rates'!$A$10:$C$98,2,FALSE))</f>
        <v xml:space="preserve"> </v>
      </c>
      <c r="E53" s="272" t="str">
        <f>IF(ISERROR(VLOOKUP(A53,'Calcification Rates'!$A$10:$C$98,3,FALSE))," ",VLOOKUP(A53,'Calcification Rates'!$A$10:$C$98,3,FALSE))</f>
        <v xml:space="preserve"> </v>
      </c>
      <c r="F53" s="273">
        <f>(IF(ISERROR(VLOOKUP(A53,'Calcification Rates'!$A$11:$N$98,9,0)),0,VLOOKUP(A53,'Calcification Rates'!$A$11:$N$98,9,0)))*C53+(IF(ISERROR(VLOOKUP(A53,'Calcification Rates'!$A$11:$N$98,12,0)),0,VLOOKUP(A53,'Calcification Rates'!$A$11:$N$98,12,0)))</f>
        <v>0</v>
      </c>
      <c r="G53" s="274">
        <f>(IF(ISERROR(VLOOKUP(A53,'Calcification Rates'!$A$11:$N$98,10,0)),0,VLOOKUP(A53,'Calcification Rates'!$A$11:$N$98,10,0)))*C53+(IF(ISERROR(VLOOKUP(A53,'Calcification Rates'!$A$11:$N$98,13,0)),0,VLOOKUP(A53,'Calcification Rates'!$A$11:$N$98,13,0)))</f>
        <v>0</v>
      </c>
      <c r="H53" s="275">
        <f>(IF(ISERROR(VLOOKUP(A53,'Calcification Rates'!$A$11:$N$98,11,0)),0,VLOOKUP(A53,'Calcification Rates'!$A$11:$N$98,11,0)))*C53+(IF(ISERROR(VLOOKUP(A53,'Calcification Rates'!$A$11:$N$98,14,0)),0,VLOOKUP(A53,'Calcification Rates'!$A$11:$N$98,14,0)))</f>
        <v>0</v>
      </c>
      <c r="I53" s="276"/>
      <c r="J53" s="43"/>
      <c r="K53" s="271"/>
      <c r="L53" s="272" t="str">
        <f>IF(ISERROR(VLOOKUP(I53,'Calcification Rates'!$A$10:$C$98,2,FALSE))," ",VLOOKUP(I53,'Calcification Rates'!$A$10:$C$98,2,FALSE))</f>
        <v xml:space="preserve"> </v>
      </c>
      <c r="M53" s="272" t="str">
        <f>IF(ISERROR(VLOOKUP(I53,'Calcification Rates'!$A$10:$C$98,3,FALSE))," ",VLOOKUP(I53,'Calcification Rates'!$A$10:$C$98,3,FALSE))</f>
        <v xml:space="preserve"> </v>
      </c>
      <c r="N53" s="273">
        <f>(IF(ISERROR(VLOOKUP(I53,'Calcification Rates'!$A$11:$N$98,9,0)),0,VLOOKUP(I53,'Calcification Rates'!$A$11:$N$98,9,0)))*K53+(IF(ISERROR(VLOOKUP(I53,'Calcification Rates'!$A$11:$N$98,12,0)),0,VLOOKUP(I53,'Calcification Rates'!$A$11:$N$98,12,0)))</f>
        <v>0</v>
      </c>
      <c r="O53" s="273">
        <f>(IF(ISERROR(VLOOKUP(I53,'Calcification Rates'!$A$11:$N$98,10,0)),0,VLOOKUP(I53,'Calcification Rates'!$A$11:$N$98,10,0)))*K53+(IF(ISERROR(VLOOKUP(I53,'Calcification Rates'!$A$11:$N$98,13,0)),0,VLOOKUP(I53,'Calcification Rates'!$A$11:$N$98,13,0)))</f>
        <v>0</v>
      </c>
      <c r="P53" s="277">
        <f>(IF(ISERROR(VLOOKUP(I53,'Calcification Rates'!$A$11:$N$98,11,0)),0,VLOOKUP(I53,'Calcification Rates'!$A$11:$N$98,11,0)))*K53+(IF(ISERROR(VLOOKUP(I53,'Calcification Rates'!$A$11:$N$98,14,0)),0,VLOOKUP(I53,'Calcification Rates'!$A$11:$N$98,14,0)))</f>
        <v>0</v>
      </c>
      <c r="Q53" s="276"/>
      <c r="R53" s="278"/>
      <c r="S53" s="271"/>
      <c r="T53" s="272" t="str">
        <f>IF(ISERROR(VLOOKUP(Q53,'Calcification Rates'!$A$10:$C$98,2,FALSE))," ",VLOOKUP(Q53,'Calcification Rates'!$A$10:$C$98,2,FALSE))</f>
        <v xml:space="preserve"> </v>
      </c>
      <c r="U53" s="272" t="str">
        <f>IF(ISERROR(VLOOKUP(Q53,'Calcification Rates'!$A$10:$C$98,3,FALSE))," ",VLOOKUP(Q53,'Calcification Rates'!$A$10:$C$98,3,FALSE))</f>
        <v xml:space="preserve"> </v>
      </c>
      <c r="V53" s="273">
        <f>(IF(ISERROR(VLOOKUP(Q53,'Calcification Rates'!$A$11:$N$98,9,0)),0,VLOOKUP(Q53,'Calcification Rates'!$A$11:$N$98,9,0)))*S53+(IF(ISERROR(VLOOKUP(Q53,'Calcification Rates'!$A$11:$N$98,12,0)),0,VLOOKUP(Q53,'Calcification Rates'!$A$11:$N$98,12,0)))</f>
        <v>0</v>
      </c>
      <c r="W53" s="273">
        <f>(IF(ISERROR(VLOOKUP(Q53,'Calcification Rates'!$A$11:$N$98,10,0)),0,VLOOKUP(Q53,'Calcification Rates'!$A$11:$N$98,10,0)))*S53+(IF(ISERROR(VLOOKUP(Q53,'Calcification Rates'!$A$11:$N$98,13,0)),0,VLOOKUP(Q53,'Calcification Rates'!$A$11:$N$98,13,0)))</f>
        <v>0</v>
      </c>
      <c r="X53" s="277">
        <f>(IF(ISERROR(VLOOKUP(Q53,'Calcification Rates'!$A$11:$N$98,11,0)),0,VLOOKUP(Q53,'Calcification Rates'!$A$11:$N$98,11,0)))*S53+(IF(ISERROR(VLOOKUP(Q53,'Calcification Rates'!$A$11:$N$98,14,0)),0,VLOOKUP(Q53,'Calcification Rates'!$A$11:$N$98,14,0)))</f>
        <v>0</v>
      </c>
      <c r="Y53" s="276"/>
      <c r="Z53" s="278"/>
      <c r="AA53" s="271"/>
      <c r="AB53" s="272" t="str">
        <f>IF(ISERROR(VLOOKUP(Y53,'Calcification Rates'!$A$10:$C$98,2,FALSE))," ",VLOOKUP(Y53,'Calcification Rates'!$A$10:$C$98,2,FALSE))</f>
        <v xml:space="preserve"> </v>
      </c>
      <c r="AC53" s="272" t="str">
        <f>IF(ISERROR(VLOOKUP(Y53,'Calcification Rates'!$A$10:$C$98,3,FALSE))," ",VLOOKUP(Y53,'Calcification Rates'!$A$10:$C$98,3,FALSE))</f>
        <v xml:space="preserve"> </v>
      </c>
      <c r="AD53" s="273">
        <f>(IF(ISERROR(VLOOKUP(Y53,'Calcification Rates'!$A$11:$N$98,9,0)),0,VLOOKUP(Y53,'Calcification Rates'!$A$11:$N$98,9,0)))*AA53+(IF(ISERROR(VLOOKUP(Y53,'Calcification Rates'!$A$11:$N$98,12,0)),0,VLOOKUP(Y53,'Calcification Rates'!$A$11:$N$98,12,0)))</f>
        <v>0</v>
      </c>
      <c r="AE53" s="273">
        <f>(IF(ISERROR(VLOOKUP(Y53,'Calcification Rates'!$A$11:$N$98,10,0)),0,VLOOKUP(Y53,'Calcification Rates'!$A$11:$N$98,10,0)))*AA53+(IF(ISERROR(VLOOKUP(Y53,'Calcification Rates'!$A$11:$N$98,13,0)),0,VLOOKUP(Y53,'Calcification Rates'!$A$11:$N$98,13,0)))</f>
        <v>0</v>
      </c>
      <c r="AF53" s="277">
        <f>(IF(ISERROR(VLOOKUP(Y53,'Calcification Rates'!$A$11:$N$98,11,0)),0,VLOOKUP(Y53,'Calcification Rates'!$A$11:$N$98,11,0)))*AA53+(IF(ISERROR(VLOOKUP(Y53,'Calcification Rates'!$A$11:$N$98,14,0)),0,VLOOKUP(Y53,'Calcification Rates'!$A$11:$N$98,14,0)))</f>
        <v>0</v>
      </c>
      <c r="AG53" s="276"/>
      <c r="AH53" s="270"/>
      <c r="AI53" s="271"/>
      <c r="AJ53" s="272" t="str">
        <f>IF(ISERROR(VLOOKUP(AG53,'Calcification Rates'!$A$10:$C$98,2,FALSE))," ",VLOOKUP(AG53,'Calcification Rates'!$A$10:$C$98,2,FALSE))</f>
        <v xml:space="preserve"> </v>
      </c>
      <c r="AK53" s="272" t="str">
        <f>IF(ISERROR(VLOOKUP(AG53,'Calcification Rates'!$A$10:$C$98,3,FALSE))," ",VLOOKUP(AG53,'Calcification Rates'!$A$10:$C$98,3,FALSE))</f>
        <v xml:space="preserve"> </v>
      </c>
      <c r="AL53" s="273">
        <f>(IF(ISERROR(VLOOKUP(AG53,'Calcification Rates'!$A$11:$N$98,9,0)),0,VLOOKUP(AG53,'Calcification Rates'!$A$11:$N$98,9,0)))*AI53+(IF(ISERROR(VLOOKUP(AG53,'Calcification Rates'!$A$11:$N$98,12,0)),0,VLOOKUP(AG53,'Calcification Rates'!$A$11:$N$98,12,0)))</f>
        <v>0</v>
      </c>
      <c r="AM53" s="273">
        <f>(IF(ISERROR(VLOOKUP(AG53,'Calcification Rates'!$A$11:$N$98,10,0)),0,VLOOKUP(AG53,'Calcification Rates'!$A$11:$N$98,10,0)))*AI53+(IF(ISERROR(VLOOKUP(AG53,'Calcification Rates'!$A$11:$N$98,13,0)),0,VLOOKUP(AG53,'Calcification Rates'!$A$11:$N$98,13,0)))</f>
        <v>0</v>
      </c>
      <c r="AN53" s="277">
        <f>(IF(ISERROR(VLOOKUP(AG53,'Calcification Rates'!$A$11:$N$98,11,0)),0,VLOOKUP(AG53,'Calcification Rates'!$A$11:$N$98,11,0)))*AI53+(IF(ISERROR(VLOOKUP(AG53,'Calcification Rates'!$A$11:$N$98,14,0)),0,VLOOKUP(AG53,'Calcification Rates'!$A$11:$N$98,14,0)))</f>
        <v>0</v>
      </c>
      <c r="AO53" s="276"/>
      <c r="AP53" s="270"/>
      <c r="AQ53" s="271"/>
      <c r="AR53" s="272" t="str">
        <f>IF(ISERROR(VLOOKUP(AO53,'Calcification Rates'!$A$10:$C$98,2,FALSE))," ",VLOOKUP(AO53,'Calcification Rates'!$A$10:$C$98,2,FALSE))</f>
        <v xml:space="preserve"> </v>
      </c>
      <c r="AS53" s="272" t="str">
        <f>IF(ISERROR(VLOOKUP(AO53,'Calcification Rates'!$A$10:$C$98,3,FALSE))," ",VLOOKUP(AO53,'Calcification Rates'!$A$10:$C$98,3,FALSE))</f>
        <v xml:space="preserve"> </v>
      </c>
      <c r="AT53" s="280">
        <f>(IF(ISERROR(VLOOKUP(AO53,'Calcification Rates'!$A$11:$N$98,9,0)),0,VLOOKUP(AO53,'Calcification Rates'!$A$11:$N$98,9,0)))*AQ53+(IF(ISERROR(VLOOKUP(AO53,'Calcification Rates'!$A$11:$N$98,12,0)),0,VLOOKUP(AO53,'Calcification Rates'!$A$11:$N$98,12,0)))</f>
        <v>0</v>
      </c>
      <c r="AU53" s="280">
        <f>(IF(ISERROR(VLOOKUP(AO53,'Calcification Rates'!$A$11:$N$98,10,0)),0,VLOOKUP(AO53,'Calcification Rates'!$A$11:$N$98,10,0)))*AQ53+(IF(ISERROR(VLOOKUP(AO53,'Calcification Rates'!$A$11:$N$98,13,0)),0,VLOOKUP(AO53,'Calcification Rates'!$A$11:$N$98,13,0)))</f>
        <v>0</v>
      </c>
      <c r="AV53" s="281">
        <f>(IF(ISERROR(VLOOKUP(AO53,'Calcification Rates'!$A$11:$N$98,11,0)),0,VLOOKUP(AO53,'Calcification Rates'!$A$11:$N$98,11,0)))*AQ53+(IF(ISERROR(VLOOKUP(AO53,'Calcification Rates'!$A$11:$N$98,14,0)),0,VLOOKUP(AO53,'Calcification Rates'!$A$11:$N$98,14,0)))</f>
        <v>0</v>
      </c>
      <c r="AW53" s="276"/>
      <c r="AX53" s="43"/>
      <c r="AY53" s="271"/>
      <c r="AZ53" s="272" t="str">
        <f>IF(ISERROR(VLOOKUP(AW53,'Calcification Rates'!$A$10:$C$98,2,FALSE))," ",VLOOKUP(AW53,'Calcification Rates'!$A$10:$C$98,2,FALSE))</f>
        <v xml:space="preserve"> </v>
      </c>
      <c r="BA53" s="272" t="str">
        <f>IF(ISERROR(VLOOKUP(AW53,'Calcification Rates'!$A$10:$C$98,3,FALSE))," ",VLOOKUP(AW53,'Calcification Rates'!$A$10:$C$98,3,FALSE))</f>
        <v xml:space="preserve"> </v>
      </c>
      <c r="BB53" s="280">
        <f>(IF(ISERROR(VLOOKUP(AW53,'Calcification Rates'!$A$11:$N$98,9,0)),0,VLOOKUP(AW53,'Calcification Rates'!$A$11:$N$98,9,0)))*AY53+(IF(ISERROR(VLOOKUP(AW53,'Calcification Rates'!$A$11:$N$98,12,0)),0,VLOOKUP(AW53,'Calcification Rates'!$A$11:$N$98,12,0)))</f>
        <v>0</v>
      </c>
      <c r="BC53" s="280">
        <f>(IF(ISERROR(VLOOKUP(AW53,'Calcification Rates'!$A$11:$N$98,10,0)),0,VLOOKUP(AW53,'Calcification Rates'!$A$11:$N$98,10,0)))*AY53+(IF(ISERROR(VLOOKUP(AW53,'Calcification Rates'!$A$11:$N$98,13,0)),0,VLOOKUP(AW53,'Calcification Rates'!$A$11:$N$98,13,0)))</f>
        <v>0</v>
      </c>
      <c r="BD53" s="281">
        <f>(IF(ISERROR(VLOOKUP(AW53,'Calcification Rates'!$A$11:$N$98,11,0)),0,VLOOKUP(AW53,'Calcification Rates'!$A$11:$N$98,11,0)))*AY53+(IF(ISERROR(VLOOKUP(AW53,'Calcification Rates'!$A$11:$N$98,14,0)),0,VLOOKUP(AW53,'Calcification Rates'!$A$11:$N$98,14,0)))</f>
        <v>0</v>
      </c>
      <c r="BE53" s="276"/>
      <c r="BF53" s="270"/>
      <c r="BG53" s="270"/>
      <c r="BH53" s="272" t="str">
        <f>IF(ISERROR(VLOOKUP(BE53,'Calcification Rates'!$A$10:$C$98,2,FALSE))," ",VLOOKUP(BE53,'Calcification Rates'!$A$10:$C$98,2,FALSE))</f>
        <v xml:space="preserve"> </v>
      </c>
      <c r="BI53" s="272" t="str">
        <f>IF(ISERROR(VLOOKUP(BE53,'Calcification Rates'!$A$10:$C$98,3,FALSE))," ",VLOOKUP(BE53,'Calcification Rates'!$A$10:$C$98,3,FALSE))</f>
        <v xml:space="preserve"> </v>
      </c>
      <c r="BJ53" s="280">
        <f>(IF(ISERROR(VLOOKUP(BE53,'Calcification Rates'!$A$11:$N$98,9,0)),0,VLOOKUP(BE53,'Calcification Rates'!$A$11:$N$98,9,0)))*BG53+(IF(ISERROR(VLOOKUP(BE53,'Calcification Rates'!$A$11:$N$98,12,0)),0,VLOOKUP(BE53,'Calcification Rates'!$A$11:$N$98,12,0)))</f>
        <v>0</v>
      </c>
      <c r="BK53" s="280">
        <f>(IF(ISERROR(VLOOKUP(BE53,'Calcification Rates'!$A$11:$N$98,10,0)),0,VLOOKUP(BE53,'Calcification Rates'!$A$11:$N$98,10,0)))*BG53+(IF(ISERROR(VLOOKUP(BE53,'Calcification Rates'!$A$11:$N$98,13,0)),0,VLOOKUP(BE53,'Calcification Rates'!$A$11:$N$98,13,0)))</f>
        <v>0</v>
      </c>
      <c r="BL53" s="281">
        <f>(IF(ISERROR(VLOOKUP(BE53,'Calcification Rates'!$A$11:$N$98,11,0)),0,VLOOKUP(BE53,'Calcification Rates'!$A$11:$N$98,11,0)))*BG53+(IF(ISERROR(VLOOKUP(BE53,'Calcification Rates'!$A$11:$N$98,14,0)),0,VLOOKUP(BE53,'Calcification Rates'!$A$11:$N$98,14,0)))</f>
        <v>0</v>
      </c>
    </row>
    <row r="54" spans="1:64" ht="20.100000000000001" customHeight="1" x14ac:dyDescent="0.3">
      <c r="A54" s="270"/>
      <c r="B54" s="270"/>
      <c r="C54" s="271"/>
      <c r="D54" s="272" t="str">
        <f>IF(ISERROR(VLOOKUP(A54,'Calcification Rates'!$A$10:$C$98,2,FALSE))," ",VLOOKUP(A54,'Calcification Rates'!$A$10:$C$98,2,FALSE))</f>
        <v xml:space="preserve"> </v>
      </c>
      <c r="E54" s="272" t="str">
        <f>IF(ISERROR(VLOOKUP(A54,'Calcification Rates'!$A$10:$C$98,3,FALSE))," ",VLOOKUP(A54,'Calcification Rates'!$A$10:$C$98,3,FALSE))</f>
        <v xml:space="preserve"> </v>
      </c>
      <c r="F54" s="273">
        <f>(IF(ISERROR(VLOOKUP(A54,'Calcification Rates'!$A$11:$N$98,9,0)),0,VLOOKUP(A54,'Calcification Rates'!$A$11:$N$98,9,0)))*C54+(IF(ISERROR(VLOOKUP(A54,'Calcification Rates'!$A$11:$N$98,12,0)),0,VLOOKUP(A54,'Calcification Rates'!$A$11:$N$98,12,0)))</f>
        <v>0</v>
      </c>
      <c r="G54" s="274">
        <f>(IF(ISERROR(VLOOKUP(A54,'Calcification Rates'!$A$11:$N$98,10,0)),0,VLOOKUP(A54,'Calcification Rates'!$A$11:$N$98,10,0)))*C54+(IF(ISERROR(VLOOKUP(A54,'Calcification Rates'!$A$11:$N$98,13,0)),0,VLOOKUP(A54,'Calcification Rates'!$A$11:$N$98,13,0)))</f>
        <v>0</v>
      </c>
      <c r="H54" s="275">
        <f>(IF(ISERROR(VLOOKUP(A54,'Calcification Rates'!$A$11:$N$98,11,0)),0,VLOOKUP(A54,'Calcification Rates'!$A$11:$N$98,11,0)))*C54+(IF(ISERROR(VLOOKUP(A54,'Calcification Rates'!$A$11:$N$98,14,0)),0,VLOOKUP(A54,'Calcification Rates'!$A$11:$N$98,14,0)))</f>
        <v>0</v>
      </c>
      <c r="I54" s="276"/>
      <c r="J54" s="43"/>
      <c r="K54" s="271"/>
      <c r="L54" s="272" t="str">
        <f>IF(ISERROR(VLOOKUP(I54,'Calcification Rates'!$A$10:$C$98,2,FALSE))," ",VLOOKUP(I54,'Calcification Rates'!$A$10:$C$98,2,FALSE))</f>
        <v xml:space="preserve"> </v>
      </c>
      <c r="M54" s="272" t="str">
        <f>IF(ISERROR(VLOOKUP(I54,'Calcification Rates'!$A$10:$C$98,3,FALSE))," ",VLOOKUP(I54,'Calcification Rates'!$A$10:$C$98,3,FALSE))</f>
        <v xml:space="preserve"> </v>
      </c>
      <c r="N54" s="273">
        <f>(IF(ISERROR(VLOOKUP(I54,'Calcification Rates'!$A$11:$N$98,9,0)),0,VLOOKUP(I54,'Calcification Rates'!$A$11:$N$98,9,0)))*K54+(IF(ISERROR(VLOOKUP(I54,'Calcification Rates'!$A$11:$N$98,12,0)),0,VLOOKUP(I54,'Calcification Rates'!$A$11:$N$98,12,0)))</f>
        <v>0</v>
      </c>
      <c r="O54" s="273">
        <f>(IF(ISERROR(VLOOKUP(I54,'Calcification Rates'!$A$11:$N$98,10,0)),0,VLOOKUP(I54,'Calcification Rates'!$A$11:$N$98,10,0)))*K54+(IF(ISERROR(VLOOKUP(I54,'Calcification Rates'!$A$11:$N$98,13,0)),0,VLOOKUP(I54,'Calcification Rates'!$A$11:$N$98,13,0)))</f>
        <v>0</v>
      </c>
      <c r="P54" s="277">
        <f>(IF(ISERROR(VLOOKUP(I54,'Calcification Rates'!$A$11:$N$98,11,0)),0,VLOOKUP(I54,'Calcification Rates'!$A$11:$N$98,11,0)))*K54+(IF(ISERROR(VLOOKUP(I54,'Calcification Rates'!$A$11:$N$98,14,0)),0,VLOOKUP(I54,'Calcification Rates'!$A$11:$N$98,14,0)))</f>
        <v>0</v>
      </c>
      <c r="Q54" s="276"/>
      <c r="R54" s="278"/>
      <c r="S54" s="284"/>
      <c r="T54" s="272" t="str">
        <f>IF(ISERROR(VLOOKUP(Q54,'Calcification Rates'!$A$10:$C$98,2,FALSE))," ",VLOOKUP(Q54,'Calcification Rates'!$A$10:$C$98,2,FALSE))</f>
        <v xml:space="preserve"> </v>
      </c>
      <c r="U54" s="272" t="str">
        <f>IF(ISERROR(VLOOKUP(Q54,'Calcification Rates'!$A$10:$C$98,3,FALSE))," ",VLOOKUP(Q54,'Calcification Rates'!$A$10:$C$98,3,FALSE))</f>
        <v xml:space="preserve"> </v>
      </c>
      <c r="V54" s="273">
        <f>(IF(ISERROR(VLOOKUP(Q54,'Calcification Rates'!$A$11:$N$98,9,0)),0,VLOOKUP(Q54,'Calcification Rates'!$A$11:$N$98,9,0)))*S54+(IF(ISERROR(VLOOKUP(Q54,'Calcification Rates'!$A$11:$N$98,12,0)),0,VLOOKUP(Q54,'Calcification Rates'!$A$11:$N$98,12,0)))</f>
        <v>0</v>
      </c>
      <c r="W54" s="273">
        <f>(IF(ISERROR(VLOOKUP(Q54,'Calcification Rates'!$A$11:$N$98,10,0)),0,VLOOKUP(Q54,'Calcification Rates'!$A$11:$N$98,10,0)))*S54+(IF(ISERROR(VLOOKUP(Q54,'Calcification Rates'!$A$11:$N$98,13,0)),0,VLOOKUP(Q54,'Calcification Rates'!$A$11:$N$98,13,0)))</f>
        <v>0</v>
      </c>
      <c r="X54" s="277">
        <f>(IF(ISERROR(VLOOKUP(Q54,'Calcification Rates'!$A$11:$N$98,11,0)),0,VLOOKUP(Q54,'Calcification Rates'!$A$11:$N$98,11,0)))*S54+(IF(ISERROR(VLOOKUP(Q54,'Calcification Rates'!$A$11:$N$98,14,0)),0,VLOOKUP(Q54,'Calcification Rates'!$A$11:$N$98,14,0)))</f>
        <v>0</v>
      </c>
      <c r="Y54" s="276"/>
      <c r="Z54" s="278"/>
      <c r="AA54" s="271"/>
      <c r="AB54" s="272" t="str">
        <f>IF(ISERROR(VLOOKUP(Y54,'Calcification Rates'!$A$10:$C$98,2,FALSE))," ",VLOOKUP(Y54,'Calcification Rates'!$A$10:$C$98,2,FALSE))</f>
        <v xml:space="preserve"> </v>
      </c>
      <c r="AC54" s="272" t="str">
        <f>IF(ISERROR(VLOOKUP(Y54,'Calcification Rates'!$A$10:$C$98,3,FALSE))," ",VLOOKUP(Y54,'Calcification Rates'!$A$10:$C$98,3,FALSE))</f>
        <v xml:space="preserve"> </v>
      </c>
      <c r="AD54" s="273">
        <f>(IF(ISERROR(VLOOKUP(Y54,'Calcification Rates'!$A$11:$N$98,9,0)),0,VLOOKUP(Y54,'Calcification Rates'!$A$11:$N$98,9,0)))*AA54+(IF(ISERROR(VLOOKUP(Y54,'Calcification Rates'!$A$11:$N$98,12,0)),0,VLOOKUP(Y54,'Calcification Rates'!$A$11:$N$98,12,0)))</f>
        <v>0</v>
      </c>
      <c r="AE54" s="273">
        <f>(IF(ISERROR(VLOOKUP(Y54,'Calcification Rates'!$A$11:$N$98,10,0)),0,VLOOKUP(Y54,'Calcification Rates'!$A$11:$N$98,10,0)))*AA54+(IF(ISERROR(VLOOKUP(Y54,'Calcification Rates'!$A$11:$N$98,13,0)),0,VLOOKUP(Y54,'Calcification Rates'!$A$11:$N$98,13,0)))</f>
        <v>0</v>
      </c>
      <c r="AF54" s="277">
        <f>(IF(ISERROR(VLOOKUP(Y54,'Calcification Rates'!$A$11:$N$98,11,0)),0,VLOOKUP(Y54,'Calcification Rates'!$A$11:$N$98,11,0)))*AA54+(IF(ISERROR(VLOOKUP(Y54,'Calcification Rates'!$A$11:$N$98,14,0)),0,VLOOKUP(Y54,'Calcification Rates'!$A$11:$N$98,14,0)))</f>
        <v>0</v>
      </c>
      <c r="AG54" s="276"/>
      <c r="AH54" s="270"/>
      <c r="AI54" s="271"/>
      <c r="AJ54" s="272" t="str">
        <f>IF(ISERROR(VLOOKUP(AG54,'Calcification Rates'!$A$10:$C$98,2,FALSE))," ",VLOOKUP(AG54,'Calcification Rates'!$A$10:$C$98,2,FALSE))</f>
        <v xml:space="preserve"> </v>
      </c>
      <c r="AK54" s="272" t="str">
        <f>IF(ISERROR(VLOOKUP(AG54,'Calcification Rates'!$A$10:$C$98,3,FALSE))," ",VLOOKUP(AG54,'Calcification Rates'!$A$10:$C$98,3,FALSE))</f>
        <v xml:space="preserve"> </v>
      </c>
      <c r="AL54" s="273">
        <f>(IF(ISERROR(VLOOKUP(AG54,'Calcification Rates'!$A$11:$N$98,9,0)),0,VLOOKUP(AG54,'Calcification Rates'!$A$11:$N$98,9,0)))*AI54+(IF(ISERROR(VLOOKUP(AG54,'Calcification Rates'!$A$11:$N$98,12,0)),0,VLOOKUP(AG54,'Calcification Rates'!$A$11:$N$98,12,0)))</f>
        <v>0</v>
      </c>
      <c r="AM54" s="273">
        <f>(IF(ISERROR(VLOOKUP(AG54,'Calcification Rates'!$A$11:$N$98,10,0)),0,VLOOKUP(AG54,'Calcification Rates'!$A$11:$N$98,10,0)))*AI54+(IF(ISERROR(VLOOKUP(AG54,'Calcification Rates'!$A$11:$N$98,13,0)),0,VLOOKUP(AG54,'Calcification Rates'!$A$11:$N$98,13,0)))</f>
        <v>0</v>
      </c>
      <c r="AN54" s="277">
        <f>(IF(ISERROR(VLOOKUP(AG54,'Calcification Rates'!$A$11:$N$98,11,0)),0,VLOOKUP(AG54,'Calcification Rates'!$A$11:$N$98,11,0)))*AI54+(IF(ISERROR(VLOOKUP(AG54,'Calcification Rates'!$A$11:$N$98,14,0)),0,VLOOKUP(AG54,'Calcification Rates'!$A$11:$N$98,14,0)))</f>
        <v>0</v>
      </c>
      <c r="AO54" s="276"/>
      <c r="AP54" s="270"/>
      <c r="AQ54" s="271"/>
      <c r="AR54" s="272" t="str">
        <f>IF(ISERROR(VLOOKUP(AO54,'Calcification Rates'!$A$10:$C$98,2,FALSE))," ",VLOOKUP(AO54,'Calcification Rates'!$A$10:$C$98,2,FALSE))</f>
        <v xml:space="preserve"> </v>
      </c>
      <c r="AS54" s="272" t="str">
        <f>IF(ISERROR(VLOOKUP(AO54,'Calcification Rates'!$A$10:$C$98,3,FALSE))," ",VLOOKUP(AO54,'Calcification Rates'!$A$10:$C$98,3,FALSE))</f>
        <v xml:space="preserve"> </v>
      </c>
      <c r="AT54" s="280">
        <f>(IF(ISERROR(VLOOKUP(AO54,'Calcification Rates'!$A$11:$N$98,9,0)),0,VLOOKUP(AO54,'Calcification Rates'!$A$11:$N$98,9,0)))*AQ54+(IF(ISERROR(VLOOKUP(AO54,'Calcification Rates'!$A$11:$N$98,12,0)),0,VLOOKUP(AO54,'Calcification Rates'!$A$11:$N$98,12,0)))</f>
        <v>0</v>
      </c>
      <c r="AU54" s="280">
        <f>(IF(ISERROR(VLOOKUP(AO54,'Calcification Rates'!$A$11:$N$98,10,0)),0,VLOOKUP(AO54,'Calcification Rates'!$A$11:$N$98,10,0)))*AQ54+(IF(ISERROR(VLOOKUP(AO54,'Calcification Rates'!$A$11:$N$98,13,0)),0,VLOOKUP(AO54,'Calcification Rates'!$A$11:$N$98,13,0)))</f>
        <v>0</v>
      </c>
      <c r="AV54" s="281">
        <f>(IF(ISERROR(VLOOKUP(AO54,'Calcification Rates'!$A$11:$N$98,11,0)),0,VLOOKUP(AO54,'Calcification Rates'!$A$11:$N$98,11,0)))*AQ54+(IF(ISERROR(VLOOKUP(AO54,'Calcification Rates'!$A$11:$N$98,14,0)),0,VLOOKUP(AO54,'Calcification Rates'!$A$11:$N$98,14,0)))</f>
        <v>0</v>
      </c>
      <c r="AW54" s="276"/>
      <c r="AX54" s="43"/>
      <c r="AY54" s="271"/>
      <c r="AZ54" s="272" t="str">
        <f>IF(ISERROR(VLOOKUP(AW54,'Calcification Rates'!$A$10:$C$98,2,FALSE))," ",VLOOKUP(AW54,'Calcification Rates'!$A$10:$C$98,2,FALSE))</f>
        <v xml:space="preserve"> </v>
      </c>
      <c r="BA54" s="272" t="str">
        <f>IF(ISERROR(VLOOKUP(AW54,'Calcification Rates'!$A$10:$C$98,3,FALSE))," ",VLOOKUP(AW54,'Calcification Rates'!$A$10:$C$98,3,FALSE))</f>
        <v xml:space="preserve"> </v>
      </c>
      <c r="BB54" s="280">
        <f>(IF(ISERROR(VLOOKUP(AW54,'Calcification Rates'!$A$11:$N$98,9,0)),0,VLOOKUP(AW54,'Calcification Rates'!$A$11:$N$98,9,0)))*AY54+(IF(ISERROR(VLOOKUP(AW54,'Calcification Rates'!$A$11:$N$98,12,0)),0,VLOOKUP(AW54,'Calcification Rates'!$A$11:$N$98,12,0)))</f>
        <v>0</v>
      </c>
      <c r="BC54" s="280">
        <f>(IF(ISERROR(VLOOKUP(AW54,'Calcification Rates'!$A$11:$N$98,10,0)),0,VLOOKUP(AW54,'Calcification Rates'!$A$11:$N$98,10,0)))*AY54+(IF(ISERROR(VLOOKUP(AW54,'Calcification Rates'!$A$11:$N$98,13,0)),0,VLOOKUP(AW54,'Calcification Rates'!$A$11:$N$98,13,0)))</f>
        <v>0</v>
      </c>
      <c r="BD54" s="281">
        <f>(IF(ISERROR(VLOOKUP(AW54,'Calcification Rates'!$A$11:$N$98,11,0)),0,VLOOKUP(AW54,'Calcification Rates'!$A$11:$N$98,11,0)))*AY54+(IF(ISERROR(VLOOKUP(AW54,'Calcification Rates'!$A$11:$N$98,14,0)),0,VLOOKUP(AW54,'Calcification Rates'!$A$11:$N$98,14,0)))</f>
        <v>0</v>
      </c>
      <c r="BE54" s="276"/>
      <c r="BF54" s="270"/>
      <c r="BG54" s="270"/>
      <c r="BH54" s="272" t="str">
        <f>IF(ISERROR(VLOOKUP(BE54,'Calcification Rates'!$A$10:$C$98,2,FALSE))," ",VLOOKUP(BE54,'Calcification Rates'!$A$10:$C$98,2,FALSE))</f>
        <v xml:space="preserve"> </v>
      </c>
      <c r="BI54" s="272" t="str">
        <f>IF(ISERROR(VLOOKUP(BE54,'Calcification Rates'!$A$10:$C$98,3,FALSE))," ",VLOOKUP(BE54,'Calcification Rates'!$A$10:$C$98,3,FALSE))</f>
        <v xml:space="preserve"> </v>
      </c>
      <c r="BJ54" s="280">
        <f>(IF(ISERROR(VLOOKUP(BE54,'Calcification Rates'!$A$11:$N$98,9,0)),0,VLOOKUP(BE54,'Calcification Rates'!$A$11:$N$98,9,0)))*BG54+(IF(ISERROR(VLOOKUP(BE54,'Calcification Rates'!$A$11:$N$98,12,0)),0,VLOOKUP(BE54,'Calcification Rates'!$A$11:$N$98,12,0)))</f>
        <v>0</v>
      </c>
      <c r="BK54" s="280">
        <f>(IF(ISERROR(VLOOKUP(BE54,'Calcification Rates'!$A$11:$N$98,10,0)),0,VLOOKUP(BE54,'Calcification Rates'!$A$11:$N$98,10,0)))*BG54+(IF(ISERROR(VLOOKUP(BE54,'Calcification Rates'!$A$11:$N$98,13,0)),0,VLOOKUP(BE54,'Calcification Rates'!$A$11:$N$98,13,0)))</f>
        <v>0</v>
      </c>
      <c r="BL54" s="281">
        <f>(IF(ISERROR(VLOOKUP(BE54,'Calcification Rates'!$A$11:$N$98,11,0)),0,VLOOKUP(BE54,'Calcification Rates'!$A$11:$N$98,11,0)))*BG54+(IF(ISERROR(VLOOKUP(BE54,'Calcification Rates'!$A$11:$N$98,14,0)),0,VLOOKUP(BE54,'Calcification Rates'!$A$11:$N$98,14,0)))</f>
        <v>0</v>
      </c>
    </row>
    <row r="55" spans="1:64" ht="20.100000000000001" customHeight="1" x14ac:dyDescent="0.3">
      <c r="A55" s="270"/>
      <c r="B55" s="270"/>
      <c r="C55" s="271"/>
      <c r="D55" s="272" t="str">
        <f>IF(ISERROR(VLOOKUP(A55,'Calcification Rates'!$A$10:$C$98,2,FALSE))," ",VLOOKUP(A55,'Calcification Rates'!$A$10:$C$98,2,FALSE))</f>
        <v xml:space="preserve"> </v>
      </c>
      <c r="E55" s="272" t="str">
        <f>IF(ISERROR(VLOOKUP(A55,'Calcification Rates'!$A$10:$C$98,3,FALSE))," ",VLOOKUP(A55,'Calcification Rates'!$A$10:$C$98,3,FALSE))</f>
        <v xml:space="preserve"> </v>
      </c>
      <c r="F55" s="273">
        <f>(IF(ISERROR(VLOOKUP(A55,'Calcification Rates'!$A$11:$N$98,9,0)),0,VLOOKUP(A55,'Calcification Rates'!$A$11:$N$98,9,0)))*C55+(IF(ISERROR(VLOOKUP(A55,'Calcification Rates'!$A$11:$N$98,12,0)),0,VLOOKUP(A55,'Calcification Rates'!$A$11:$N$98,12,0)))</f>
        <v>0</v>
      </c>
      <c r="G55" s="274">
        <f>(IF(ISERROR(VLOOKUP(A55,'Calcification Rates'!$A$11:$N$98,10,0)),0,VLOOKUP(A55,'Calcification Rates'!$A$11:$N$98,10,0)))*C55+(IF(ISERROR(VLOOKUP(A55,'Calcification Rates'!$A$11:$N$98,13,0)),0,VLOOKUP(A55,'Calcification Rates'!$A$11:$N$98,13,0)))</f>
        <v>0</v>
      </c>
      <c r="H55" s="275">
        <f>(IF(ISERROR(VLOOKUP(A55,'Calcification Rates'!$A$11:$N$98,11,0)),0,VLOOKUP(A55,'Calcification Rates'!$A$11:$N$98,11,0)))*C55+(IF(ISERROR(VLOOKUP(A55,'Calcification Rates'!$A$11:$N$98,14,0)),0,VLOOKUP(A55,'Calcification Rates'!$A$11:$N$98,14,0)))</f>
        <v>0</v>
      </c>
      <c r="I55" s="276"/>
      <c r="J55" s="43"/>
      <c r="K55" s="271"/>
      <c r="L55" s="272" t="str">
        <f>IF(ISERROR(VLOOKUP(I55,'Calcification Rates'!$A$10:$C$98,2,FALSE))," ",VLOOKUP(I55,'Calcification Rates'!$A$10:$C$98,2,FALSE))</f>
        <v xml:space="preserve"> </v>
      </c>
      <c r="M55" s="272" t="str">
        <f>IF(ISERROR(VLOOKUP(I55,'Calcification Rates'!$A$10:$C$98,3,FALSE))," ",VLOOKUP(I55,'Calcification Rates'!$A$10:$C$98,3,FALSE))</f>
        <v xml:space="preserve"> </v>
      </c>
      <c r="N55" s="273">
        <f>(IF(ISERROR(VLOOKUP(I55,'Calcification Rates'!$A$11:$N$98,9,0)),0,VLOOKUP(I55,'Calcification Rates'!$A$11:$N$98,9,0)))*K55+(IF(ISERROR(VLOOKUP(I55,'Calcification Rates'!$A$11:$N$98,12,0)),0,VLOOKUP(I55,'Calcification Rates'!$A$11:$N$98,12,0)))</f>
        <v>0</v>
      </c>
      <c r="O55" s="273">
        <f>(IF(ISERROR(VLOOKUP(I55,'Calcification Rates'!$A$11:$N$98,10,0)),0,VLOOKUP(I55,'Calcification Rates'!$A$11:$N$98,10,0)))*K55+(IF(ISERROR(VLOOKUP(I55,'Calcification Rates'!$A$11:$N$98,13,0)),0,VLOOKUP(I55,'Calcification Rates'!$A$11:$N$98,13,0)))</f>
        <v>0</v>
      </c>
      <c r="P55" s="277">
        <f>(IF(ISERROR(VLOOKUP(I55,'Calcification Rates'!$A$11:$N$98,11,0)),0,VLOOKUP(I55,'Calcification Rates'!$A$11:$N$98,11,0)))*K55+(IF(ISERROR(VLOOKUP(I55,'Calcification Rates'!$A$11:$N$98,14,0)),0,VLOOKUP(I55,'Calcification Rates'!$A$11:$N$98,14,0)))</f>
        <v>0</v>
      </c>
      <c r="Q55" s="276"/>
      <c r="R55" s="270"/>
      <c r="S55" s="271"/>
      <c r="T55" s="272" t="str">
        <f>IF(ISERROR(VLOOKUP(Q55,'Calcification Rates'!$A$10:$C$98,2,FALSE))," ",VLOOKUP(Q55,'Calcification Rates'!$A$10:$C$98,2,FALSE))</f>
        <v xml:space="preserve"> </v>
      </c>
      <c r="U55" s="272" t="str">
        <f>IF(ISERROR(VLOOKUP(Q55,'Calcification Rates'!$A$10:$C$98,3,FALSE))," ",VLOOKUP(Q55,'Calcification Rates'!$A$10:$C$98,3,FALSE))</f>
        <v xml:space="preserve"> </v>
      </c>
      <c r="V55" s="273">
        <f>(IF(ISERROR(VLOOKUP(Q55,'Calcification Rates'!$A$11:$N$98,9,0)),0,VLOOKUP(Q55,'Calcification Rates'!$A$11:$N$98,9,0)))*S55+(IF(ISERROR(VLOOKUP(Q55,'Calcification Rates'!$A$11:$N$98,12,0)),0,VLOOKUP(Q55,'Calcification Rates'!$A$11:$N$98,12,0)))</f>
        <v>0</v>
      </c>
      <c r="W55" s="273">
        <f>(IF(ISERROR(VLOOKUP(Q55,'Calcification Rates'!$A$11:$N$98,10,0)),0,VLOOKUP(Q55,'Calcification Rates'!$A$11:$N$98,10,0)))*S55+(IF(ISERROR(VLOOKUP(Q55,'Calcification Rates'!$A$11:$N$98,13,0)),0,VLOOKUP(Q55,'Calcification Rates'!$A$11:$N$98,13,0)))</f>
        <v>0</v>
      </c>
      <c r="X55" s="277">
        <f>(IF(ISERROR(VLOOKUP(Q55,'Calcification Rates'!$A$11:$N$98,11,0)),0,VLOOKUP(Q55,'Calcification Rates'!$A$11:$N$98,11,0)))*S55+(IF(ISERROR(VLOOKUP(Q55,'Calcification Rates'!$A$11:$N$98,14,0)),0,VLOOKUP(Q55,'Calcification Rates'!$A$11:$N$98,14,0)))</f>
        <v>0</v>
      </c>
      <c r="Y55" s="276"/>
      <c r="Z55" s="278"/>
      <c r="AA55" s="271"/>
      <c r="AB55" s="272" t="str">
        <f>IF(ISERROR(VLOOKUP(Y55,'Calcification Rates'!$A$10:$C$98,2,FALSE))," ",VLOOKUP(Y55,'Calcification Rates'!$A$10:$C$98,2,FALSE))</f>
        <v xml:space="preserve"> </v>
      </c>
      <c r="AC55" s="272" t="str">
        <f>IF(ISERROR(VLOOKUP(Y55,'Calcification Rates'!$A$10:$C$98,3,FALSE))," ",VLOOKUP(Y55,'Calcification Rates'!$A$10:$C$98,3,FALSE))</f>
        <v xml:space="preserve"> </v>
      </c>
      <c r="AD55" s="273">
        <f>(IF(ISERROR(VLOOKUP(Y55,'Calcification Rates'!$A$11:$N$98,9,0)),0,VLOOKUP(Y55,'Calcification Rates'!$A$11:$N$98,9,0)))*AA55+(IF(ISERROR(VLOOKUP(Y55,'Calcification Rates'!$A$11:$N$98,12,0)),0,VLOOKUP(Y55,'Calcification Rates'!$A$11:$N$98,12,0)))</f>
        <v>0</v>
      </c>
      <c r="AE55" s="273">
        <f>(IF(ISERROR(VLOOKUP(Y55,'Calcification Rates'!$A$11:$N$98,10,0)),0,VLOOKUP(Y55,'Calcification Rates'!$A$11:$N$98,10,0)))*AA55+(IF(ISERROR(VLOOKUP(Y55,'Calcification Rates'!$A$11:$N$98,13,0)),0,VLOOKUP(Y55,'Calcification Rates'!$A$11:$N$98,13,0)))</f>
        <v>0</v>
      </c>
      <c r="AF55" s="277">
        <f>(IF(ISERROR(VLOOKUP(Y55,'Calcification Rates'!$A$11:$N$98,11,0)),0,VLOOKUP(Y55,'Calcification Rates'!$A$11:$N$98,11,0)))*AA55+(IF(ISERROR(VLOOKUP(Y55,'Calcification Rates'!$A$11:$N$98,14,0)),0,VLOOKUP(Y55,'Calcification Rates'!$A$11:$N$98,14,0)))</f>
        <v>0</v>
      </c>
      <c r="AG55" s="276"/>
      <c r="AH55" s="270"/>
      <c r="AI55" s="271"/>
      <c r="AJ55" s="272" t="str">
        <f>IF(ISERROR(VLOOKUP(AG55,'Calcification Rates'!$A$10:$C$98,2,FALSE))," ",VLOOKUP(AG55,'Calcification Rates'!$A$10:$C$98,2,FALSE))</f>
        <v xml:space="preserve"> </v>
      </c>
      <c r="AK55" s="272" t="str">
        <f>IF(ISERROR(VLOOKUP(AG55,'Calcification Rates'!$A$10:$C$98,3,FALSE))," ",VLOOKUP(AG55,'Calcification Rates'!$A$10:$C$98,3,FALSE))</f>
        <v xml:space="preserve"> </v>
      </c>
      <c r="AL55" s="273">
        <f>(IF(ISERROR(VLOOKUP(AG55,'Calcification Rates'!$A$11:$N$98,9,0)),0,VLOOKUP(AG55,'Calcification Rates'!$A$11:$N$98,9,0)))*AI55+(IF(ISERROR(VLOOKUP(AG55,'Calcification Rates'!$A$11:$N$98,12,0)),0,VLOOKUP(AG55,'Calcification Rates'!$A$11:$N$98,12,0)))</f>
        <v>0</v>
      </c>
      <c r="AM55" s="273">
        <f>(IF(ISERROR(VLOOKUP(AG55,'Calcification Rates'!$A$11:$N$98,10,0)),0,VLOOKUP(AG55,'Calcification Rates'!$A$11:$N$98,10,0)))*AI55+(IF(ISERROR(VLOOKUP(AG55,'Calcification Rates'!$A$11:$N$98,13,0)),0,VLOOKUP(AG55,'Calcification Rates'!$A$11:$N$98,13,0)))</f>
        <v>0</v>
      </c>
      <c r="AN55" s="277">
        <f>(IF(ISERROR(VLOOKUP(AG55,'Calcification Rates'!$A$11:$N$98,11,0)),0,VLOOKUP(AG55,'Calcification Rates'!$A$11:$N$98,11,0)))*AI55+(IF(ISERROR(VLOOKUP(AG55,'Calcification Rates'!$A$11:$N$98,14,0)),0,VLOOKUP(AG55,'Calcification Rates'!$A$11:$N$98,14,0)))</f>
        <v>0</v>
      </c>
      <c r="AO55" s="276"/>
      <c r="AP55" s="270"/>
      <c r="AQ55" s="271"/>
      <c r="AR55" s="272" t="str">
        <f>IF(ISERROR(VLOOKUP(AO55,'Calcification Rates'!$A$10:$C$98,2,FALSE))," ",VLOOKUP(AO55,'Calcification Rates'!$A$10:$C$98,2,FALSE))</f>
        <v xml:space="preserve"> </v>
      </c>
      <c r="AS55" s="272" t="str">
        <f>IF(ISERROR(VLOOKUP(AO55,'Calcification Rates'!$A$10:$C$98,3,FALSE))," ",VLOOKUP(AO55,'Calcification Rates'!$A$10:$C$98,3,FALSE))</f>
        <v xml:space="preserve"> </v>
      </c>
      <c r="AT55" s="280">
        <f>(IF(ISERROR(VLOOKUP(AO55,'Calcification Rates'!$A$11:$N$98,9,0)),0,VLOOKUP(AO55,'Calcification Rates'!$A$11:$N$98,9,0)))*AQ55+(IF(ISERROR(VLOOKUP(AO55,'Calcification Rates'!$A$11:$N$98,12,0)),0,VLOOKUP(AO55,'Calcification Rates'!$A$11:$N$98,12,0)))</f>
        <v>0</v>
      </c>
      <c r="AU55" s="280">
        <f>(IF(ISERROR(VLOOKUP(AO55,'Calcification Rates'!$A$11:$N$98,10,0)),0,VLOOKUP(AO55,'Calcification Rates'!$A$11:$N$98,10,0)))*AQ55+(IF(ISERROR(VLOOKUP(AO55,'Calcification Rates'!$A$11:$N$98,13,0)),0,VLOOKUP(AO55,'Calcification Rates'!$A$11:$N$98,13,0)))</f>
        <v>0</v>
      </c>
      <c r="AV55" s="281">
        <f>(IF(ISERROR(VLOOKUP(AO55,'Calcification Rates'!$A$11:$N$98,11,0)),0,VLOOKUP(AO55,'Calcification Rates'!$A$11:$N$98,11,0)))*AQ55+(IF(ISERROR(VLOOKUP(AO55,'Calcification Rates'!$A$11:$N$98,14,0)),0,VLOOKUP(AO55,'Calcification Rates'!$A$11:$N$98,14,0)))</f>
        <v>0</v>
      </c>
      <c r="AW55" s="276"/>
      <c r="AX55" s="43"/>
      <c r="AY55" s="271"/>
      <c r="AZ55" s="272" t="str">
        <f>IF(ISERROR(VLOOKUP(AW55,'Calcification Rates'!$A$10:$C$98,2,FALSE))," ",VLOOKUP(AW55,'Calcification Rates'!$A$10:$C$98,2,FALSE))</f>
        <v xml:space="preserve"> </v>
      </c>
      <c r="BA55" s="272" t="str">
        <f>IF(ISERROR(VLOOKUP(AW55,'Calcification Rates'!$A$10:$C$98,3,FALSE))," ",VLOOKUP(AW55,'Calcification Rates'!$A$10:$C$98,3,FALSE))</f>
        <v xml:space="preserve"> </v>
      </c>
      <c r="BB55" s="280">
        <f>(IF(ISERROR(VLOOKUP(AW55,'Calcification Rates'!$A$11:$N$98,9,0)),0,VLOOKUP(AW55,'Calcification Rates'!$A$11:$N$98,9,0)))*AY55+(IF(ISERROR(VLOOKUP(AW55,'Calcification Rates'!$A$11:$N$98,12,0)),0,VLOOKUP(AW55,'Calcification Rates'!$A$11:$N$98,12,0)))</f>
        <v>0</v>
      </c>
      <c r="BC55" s="280">
        <f>(IF(ISERROR(VLOOKUP(AW55,'Calcification Rates'!$A$11:$N$98,10,0)),0,VLOOKUP(AW55,'Calcification Rates'!$A$11:$N$98,10,0)))*AY55+(IF(ISERROR(VLOOKUP(AW55,'Calcification Rates'!$A$11:$N$98,13,0)),0,VLOOKUP(AW55,'Calcification Rates'!$A$11:$N$98,13,0)))</f>
        <v>0</v>
      </c>
      <c r="BD55" s="281">
        <f>(IF(ISERROR(VLOOKUP(AW55,'Calcification Rates'!$A$11:$N$98,11,0)),0,VLOOKUP(AW55,'Calcification Rates'!$A$11:$N$98,11,0)))*AY55+(IF(ISERROR(VLOOKUP(AW55,'Calcification Rates'!$A$11:$N$98,14,0)),0,VLOOKUP(AW55,'Calcification Rates'!$A$11:$N$98,14,0)))</f>
        <v>0</v>
      </c>
      <c r="BE55" s="276"/>
      <c r="BF55" s="270"/>
      <c r="BG55" s="270"/>
      <c r="BH55" s="272" t="str">
        <f>IF(ISERROR(VLOOKUP(BE55,'Calcification Rates'!$A$10:$C$98,2,FALSE))," ",VLOOKUP(BE55,'Calcification Rates'!$A$10:$C$98,2,FALSE))</f>
        <v xml:space="preserve"> </v>
      </c>
      <c r="BI55" s="272" t="str">
        <f>IF(ISERROR(VLOOKUP(BE55,'Calcification Rates'!$A$10:$C$98,3,FALSE))," ",VLOOKUP(BE55,'Calcification Rates'!$A$10:$C$98,3,FALSE))</f>
        <v xml:space="preserve"> </v>
      </c>
      <c r="BJ55" s="280">
        <f>(IF(ISERROR(VLOOKUP(BE55,'Calcification Rates'!$A$11:$N$98,9,0)),0,VLOOKUP(BE55,'Calcification Rates'!$A$11:$N$98,9,0)))*BG55+(IF(ISERROR(VLOOKUP(BE55,'Calcification Rates'!$A$11:$N$98,12,0)),0,VLOOKUP(BE55,'Calcification Rates'!$A$11:$N$98,12,0)))</f>
        <v>0</v>
      </c>
      <c r="BK55" s="280">
        <f>(IF(ISERROR(VLOOKUP(BE55,'Calcification Rates'!$A$11:$N$98,10,0)),0,VLOOKUP(BE55,'Calcification Rates'!$A$11:$N$98,10,0)))*BG55+(IF(ISERROR(VLOOKUP(BE55,'Calcification Rates'!$A$11:$N$98,13,0)),0,VLOOKUP(BE55,'Calcification Rates'!$A$11:$N$98,13,0)))</f>
        <v>0</v>
      </c>
      <c r="BL55" s="281">
        <f>(IF(ISERROR(VLOOKUP(BE55,'Calcification Rates'!$A$11:$N$98,11,0)),0,VLOOKUP(BE55,'Calcification Rates'!$A$11:$N$98,11,0)))*BG55+(IF(ISERROR(VLOOKUP(BE55,'Calcification Rates'!$A$11:$N$98,14,0)),0,VLOOKUP(BE55,'Calcification Rates'!$A$11:$N$98,14,0)))</f>
        <v>0</v>
      </c>
    </row>
    <row r="56" spans="1:64" ht="20.100000000000001" customHeight="1" x14ac:dyDescent="0.3">
      <c r="A56" s="270"/>
      <c r="B56" s="270"/>
      <c r="C56" s="271"/>
      <c r="D56" s="272" t="str">
        <f>IF(ISERROR(VLOOKUP(A56,'Calcification Rates'!$A$10:$C$98,2,FALSE))," ",VLOOKUP(A56,'Calcification Rates'!$A$10:$C$98,2,FALSE))</f>
        <v xml:space="preserve"> </v>
      </c>
      <c r="E56" s="272" t="str">
        <f>IF(ISERROR(VLOOKUP(A56,'Calcification Rates'!$A$10:$C$98,3,FALSE))," ",VLOOKUP(A56,'Calcification Rates'!$A$10:$C$98,3,FALSE))</f>
        <v xml:space="preserve"> </v>
      </c>
      <c r="F56" s="273">
        <f>(IF(ISERROR(VLOOKUP(A56,'Calcification Rates'!$A$11:$N$98,9,0)),0,VLOOKUP(A56,'Calcification Rates'!$A$11:$N$98,9,0)))*C56+(IF(ISERROR(VLOOKUP(A56,'Calcification Rates'!$A$11:$N$98,12,0)),0,VLOOKUP(A56,'Calcification Rates'!$A$11:$N$98,12,0)))</f>
        <v>0</v>
      </c>
      <c r="G56" s="274">
        <f>(IF(ISERROR(VLOOKUP(A56,'Calcification Rates'!$A$11:$N$98,10,0)),0,VLOOKUP(A56,'Calcification Rates'!$A$11:$N$98,10,0)))*C56+(IF(ISERROR(VLOOKUP(A56,'Calcification Rates'!$A$11:$N$98,13,0)),0,VLOOKUP(A56,'Calcification Rates'!$A$11:$N$98,13,0)))</f>
        <v>0</v>
      </c>
      <c r="H56" s="275">
        <f>(IF(ISERROR(VLOOKUP(A56,'Calcification Rates'!$A$11:$N$98,11,0)),0,VLOOKUP(A56,'Calcification Rates'!$A$11:$N$98,11,0)))*C56+(IF(ISERROR(VLOOKUP(A56,'Calcification Rates'!$A$11:$N$98,14,0)),0,VLOOKUP(A56,'Calcification Rates'!$A$11:$N$98,14,0)))</f>
        <v>0</v>
      </c>
      <c r="I56" s="276"/>
      <c r="J56" s="43"/>
      <c r="K56" s="271"/>
      <c r="L56" s="272" t="str">
        <f>IF(ISERROR(VLOOKUP(I56,'Calcification Rates'!$A$10:$C$98,2,FALSE))," ",VLOOKUP(I56,'Calcification Rates'!$A$10:$C$98,2,FALSE))</f>
        <v xml:space="preserve"> </v>
      </c>
      <c r="M56" s="272" t="str">
        <f>IF(ISERROR(VLOOKUP(I56,'Calcification Rates'!$A$10:$C$98,3,FALSE))," ",VLOOKUP(I56,'Calcification Rates'!$A$10:$C$98,3,FALSE))</f>
        <v xml:space="preserve"> </v>
      </c>
      <c r="N56" s="273">
        <f>(IF(ISERROR(VLOOKUP(I56,'Calcification Rates'!$A$11:$N$98,9,0)),0,VLOOKUP(I56,'Calcification Rates'!$A$11:$N$98,9,0)))*K56+(IF(ISERROR(VLOOKUP(I56,'Calcification Rates'!$A$11:$N$98,12,0)),0,VLOOKUP(I56,'Calcification Rates'!$A$11:$N$98,12,0)))</f>
        <v>0</v>
      </c>
      <c r="O56" s="273">
        <f>(IF(ISERROR(VLOOKUP(I56,'Calcification Rates'!$A$11:$N$98,10,0)),0,VLOOKUP(I56,'Calcification Rates'!$A$11:$N$98,10,0)))*K56+(IF(ISERROR(VLOOKUP(I56,'Calcification Rates'!$A$11:$N$98,13,0)),0,VLOOKUP(I56,'Calcification Rates'!$A$11:$N$98,13,0)))</f>
        <v>0</v>
      </c>
      <c r="P56" s="277">
        <f>(IF(ISERROR(VLOOKUP(I56,'Calcification Rates'!$A$11:$N$98,11,0)),0,VLOOKUP(I56,'Calcification Rates'!$A$11:$N$98,11,0)))*K56+(IF(ISERROR(VLOOKUP(I56,'Calcification Rates'!$A$11:$N$98,14,0)),0,VLOOKUP(I56,'Calcification Rates'!$A$11:$N$98,14,0)))</f>
        <v>0</v>
      </c>
      <c r="Q56" s="276"/>
      <c r="R56" s="270"/>
      <c r="S56" s="271"/>
      <c r="T56" s="272" t="str">
        <f>IF(ISERROR(VLOOKUP(Q56,'Calcification Rates'!$A$10:$C$98,2,FALSE))," ",VLOOKUP(Q56,'Calcification Rates'!$A$10:$C$98,2,FALSE))</f>
        <v xml:space="preserve"> </v>
      </c>
      <c r="U56" s="272" t="str">
        <f>IF(ISERROR(VLOOKUP(Q56,'Calcification Rates'!$A$10:$C$98,3,FALSE))," ",VLOOKUP(Q56,'Calcification Rates'!$A$10:$C$98,3,FALSE))</f>
        <v xml:space="preserve"> </v>
      </c>
      <c r="V56" s="273">
        <f>(IF(ISERROR(VLOOKUP(Q56,'Calcification Rates'!$A$11:$N$98,9,0)),0,VLOOKUP(Q56,'Calcification Rates'!$A$11:$N$98,9,0)))*S56+(IF(ISERROR(VLOOKUP(Q56,'Calcification Rates'!$A$11:$N$98,12,0)),0,VLOOKUP(Q56,'Calcification Rates'!$A$11:$N$98,12,0)))</f>
        <v>0</v>
      </c>
      <c r="W56" s="273">
        <f>(IF(ISERROR(VLOOKUP(Q56,'Calcification Rates'!$A$11:$N$98,10,0)),0,VLOOKUP(Q56,'Calcification Rates'!$A$11:$N$98,10,0)))*S56+(IF(ISERROR(VLOOKUP(Q56,'Calcification Rates'!$A$11:$N$98,13,0)),0,VLOOKUP(Q56,'Calcification Rates'!$A$11:$N$98,13,0)))</f>
        <v>0</v>
      </c>
      <c r="X56" s="277">
        <f>(IF(ISERROR(VLOOKUP(Q56,'Calcification Rates'!$A$11:$N$98,11,0)),0,VLOOKUP(Q56,'Calcification Rates'!$A$11:$N$98,11,0)))*S56+(IF(ISERROR(VLOOKUP(Q56,'Calcification Rates'!$A$11:$N$98,14,0)),0,VLOOKUP(Q56,'Calcification Rates'!$A$11:$N$98,14,0)))</f>
        <v>0</v>
      </c>
      <c r="Y56" s="276"/>
      <c r="Z56" s="278"/>
      <c r="AA56" s="271"/>
      <c r="AB56" s="272" t="str">
        <f>IF(ISERROR(VLOOKUP(Y56,'Calcification Rates'!$A$10:$C$98,2,FALSE))," ",VLOOKUP(Y56,'Calcification Rates'!$A$10:$C$98,2,FALSE))</f>
        <v xml:space="preserve"> </v>
      </c>
      <c r="AC56" s="272" t="str">
        <f>IF(ISERROR(VLOOKUP(Y56,'Calcification Rates'!$A$10:$C$98,3,FALSE))," ",VLOOKUP(Y56,'Calcification Rates'!$A$10:$C$98,3,FALSE))</f>
        <v xml:space="preserve"> </v>
      </c>
      <c r="AD56" s="273">
        <f>(IF(ISERROR(VLOOKUP(Y56,'Calcification Rates'!$A$11:$N$98,9,0)),0,VLOOKUP(Y56,'Calcification Rates'!$A$11:$N$98,9,0)))*AA56+(IF(ISERROR(VLOOKUP(Y56,'Calcification Rates'!$A$11:$N$98,12,0)),0,VLOOKUP(Y56,'Calcification Rates'!$A$11:$N$98,12,0)))</f>
        <v>0</v>
      </c>
      <c r="AE56" s="273">
        <f>(IF(ISERROR(VLOOKUP(Y56,'Calcification Rates'!$A$11:$N$98,10,0)),0,VLOOKUP(Y56,'Calcification Rates'!$A$11:$N$98,10,0)))*AA56+(IF(ISERROR(VLOOKUP(Y56,'Calcification Rates'!$A$11:$N$98,13,0)),0,VLOOKUP(Y56,'Calcification Rates'!$A$11:$N$98,13,0)))</f>
        <v>0</v>
      </c>
      <c r="AF56" s="277">
        <f>(IF(ISERROR(VLOOKUP(Y56,'Calcification Rates'!$A$11:$N$98,11,0)),0,VLOOKUP(Y56,'Calcification Rates'!$A$11:$N$98,11,0)))*AA56+(IF(ISERROR(VLOOKUP(Y56,'Calcification Rates'!$A$11:$N$98,14,0)),0,VLOOKUP(Y56,'Calcification Rates'!$A$11:$N$98,14,0)))</f>
        <v>0</v>
      </c>
      <c r="AG56" s="276"/>
      <c r="AH56" s="270"/>
      <c r="AI56" s="271"/>
      <c r="AJ56" s="272" t="str">
        <f>IF(ISERROR(VLOOKUP(AG56,'Calcification Rates'!$A$10:$C$98,2,FALSE))," ",VLOOKUP(AG56,'Calcification Rates'!$A$10:$C$98,2,FALSE))</f>
        <v xml:space="preserve"> </v>
      </c>
      <c r="AK56" s="272" t="str">
        <f>IF(ISERROR(VLOOKUP(AG56,'Calcification Rates'!$A$10:$C$98,3,FALSE))," ",VLOOKUP(AG56,'Calcification Rates'!$A$10:$C$98,3,FALSE))</f>
        <v xml:space="preserve"> </v>
      </c>
      <c r="AL56" s="273">
        <f>(IF(ISERROR(VLOOKUP(AG56,'Calcification Rates'!$A$11:$N$98,9,0)),0,VLOOKUP(AG56,'Calcification Rates'!$A$11:$N$98,9,0)))*AI56+(IF(ISERROR(VLOOKUP(AG56,'Calcification Rates'!$A$11:$N$98,12,0)),0,VLOOKUP(AG56,'Calcification Rates'!$A$11:$N$98,12,0)))</f>
        <v>0</v>
      </c>
      <c r="AM56" s="273">
        <f>(IF(ISERROR(VLOOKUP(AG56,'Calcification Rates'!$A$11:$N$98,10,0)),0,VLOOKUP(AG56,'Calcification Rates'!$A$11:$N$98,10,0)))*AI56+(IF(ISERROR(VLOOKUP(AG56,'Calcification Rates'!$A$11:$N$98,13,0)),0,VLOOKUP(AG56,'Calcification Rates'!$A$11:$N$98,13,0)))</f>
        <v>0</v>
      </c>
      <c r="AN56" s="277">
        <f>(IF(ISERROR(VLOOKUP(AG56,'Calcification Rates'!$A$11:$N$98,11,0)),0,VLOOKUP(AG56,'Calcification Rates'!$A$11:$N$98,11,0)))*AI56+(IF(ISERROR(VLOOKUP(AG56,'Calcification Rates'!$A$11:$N$98,14,0)),0,VLOOKUP(AG56,'Calcification Rates'!$A$11:$N$98,14,0)))</f>
        <v>0</v>
      </c>
      <c r="AO56" s="276"/>
      <c r="AP56" s="270"/>
      <c r="AQ56" s="271"/>
      <c r="AR56" s="272" t="str">
        <f>IF(ISERROR(VLOOKUP(AO56,'Calcification Rates'!$A$10:$C$98,2,FALSE))," ",VLOOKUP(AO56,'Calcification Rates'!$A$10:$C$98,2,FALSE))</f>
        <v xml:space="preserve"> </v>
      </c>
      <c r="AS56" s="272" t="str">
        <f>IF(ISERROR(VLOOKUP(AO56,'Calcification Rates'!$A$10:$C$98,3,FALSE))," ",VLOOKUP(AO56,'Calcification Rates'!$A$10:$C$98,3,FALSE))</f>
        <v xml:space="preserve"> </v>
      </c>
      <c r="AT56" s="280">
        <f>(IF(ISERROR(VLOOKUP(AO56,'Calcification Rates'!$A$11:$N$98,9,0)),0,VLOOKUP(AO56,'Calcification Rates'!$A$11:$N$98,9,0)))*AQ56+(IF(ISERROR(VLOOKUP(AO56,'Calcification Rates'!$A$11:$N$98,12,0)),0,VLOOKUP(AO56,'Calcification Rates'!$A$11:$N$98,12,0)))</f>
        <v>0</v>
      </c>
      <c r="AU56" s="280">
        <f>(IF(ISERROR(VLOOKUP(AO56,'Calcification Rates'!$A$11:$N$98,10,0)),0,VLOOKUP(AO56,'Calcification Rates'!$A$11:$N$98,10,0)))*AQ56+(IF(ISERROR(VLOOKUP(AO56,'Calcification Rates'!$A$11:$N$98,13,0)),0,VLOOKUP(AO56,'Calcification Rates'!$A$11:$N$98,13,0)))</f>
        <v>0</v>
      </c>
      <c r="AV56" s="281">
        <f>(IF(ISERROR(VLOOKUP(AO56,'Calcification Rates'!$A$11:$N$98,11,0)),0,VLOOKUP(AO56,'Calcification Rates'!$A$11:$N$98,11,0)))*AQ56+(IF(ISERROR(VLOOKUP(AO56,'Calcification Rates'!$A$11:$N$98,14,0)),0,VLOOKUP(AO56,'Calcification Rates'!$A$11:$N$98,14,0)))</f>
        <v>0</v>
      </c>
      <c r="AW56" s="276"/>
      <c r="AX56" s="43"/>
      <c r="AY56" s="271"/>
      <c r="AZ56" s="272" t="str">
        <f>IF(ISERROR(VLOOKUP(AW56,'Calcification Rates'!$A$10:$C$98,2,FALSE))," ",VLOOKUP(AW56,'Calcification Rates'!$A$10:$C$98,2,FALSE))</f>
        <v xml:space="preserve"> </v>
      </c>
      <c r="BA56" s="272" t="str">
        <f>IF(ISERROR(VLOOKUP(AW56,'Calcification Rates'!$A$10:$C$98,3,FALSE))," ",VLOOKUP(AW56,'Calcification Rates'!$A$10:$C$98,3,FALSE))</f>
        <v xml:space="preserve"> </v>
      </c>
      <c r="BB56" s="280">
        <f>(IF(ISERROR(VLOOKUP(AW56,'Calcification Rates'!$A$11:$N$98,9,0)),0,VLOOKUP(AW56,'Calcification Rates'!$A$11:$N$98,9,0)))*AY56+(IF(ISERROR(VLOOKUP(AW56,'Calcification Rates'!$A$11:$N$98,12,0)),0,VLOOKUP(AW56,'Calcification Rates'!$A$11:$N$98,12,0)))</f>
        <v>0</v>
      </c>
      <c r="BC56" s="280">
        <f>(IF(ISERROR(VLOOKUP(AW56,'Calcification Rates'!$A$11:$N$98,10,0)),0,VLOOKUP(AW56,'Calcification Rates'!$A$11:$N$98,10,0)))*AY56+(IF(ISERROR(VLOOKUP(AW56,'Calcification Rates'!$A$11:$N$98,13,0)),0,VLOOKUP(AW56,'Calcification Rates'!$A$11:$N$98,13,0)))</f>
        <v>0</v>
      </c>
      <c r="BD56" s="281">
        <f>(IF(ISERROR(VLOOKUP(AW56,'Calcification Rates'!$A$11:$N$98,11,0)),0,VLOOKUP(AW56,'Calcification Rates'!$A$11:$N$98,11,0)))*AY56+(IF(ISERROR(VLOOKUP(AW56,'Calcification Rates'!$A$11:$N$98,14,0)),0,VLOOKUP(AW56,'Calcification Rates'!$A$11:$N$98,14,0)))</f>
        <v>0</v>
      </c>
      <c r="BE56" s="276"/>
      <c r="BF56" s="270"/>
      <c r="BG56" s="270"/>
      <c r="BH56" s="272" t="str">
        <f>IF(ISERROR(VLOOKUP(BE56,'Calcification Rates'!$A$10:$C$98,2,FALSE))," ",VLOOKUP(BE56,'Calcification Rates'!$A$10:$C$98,2,FALSE))</f>
        <v xml:space="preserve"> </v>
      </c>
      <c r="BI56" s="272" t="str">
        <f>IF(ISERROR(VLOOKUP(BE56,'Calcification Rates'!$A$10:$C$98,3,FALSE))," ",VLOOKUP(BE56,'Calcification Rates'!$A$10:$C$98,3,FALSE))</f>
        <v xml:space="preserve"> </v>
      </c>
      <c r="BJ56" s="280">
        <f>(IF(ISERROR(VLOOKUP(BE56,'Calcification Rates'!$A$11:$N$98,9,0)),0,VLOOKUP(BE56,'Calcification Rates'!$A$11:$N$98,9,0)))*BG56+(IF(ISERROR(VLOOKUP(BE56,'Calcification Rates'!$A$11:$N$98,12,0)),0,VLOOKUP(BE56,'Calcification Rates'!$A$11:$N$98,12,0)))</f>
        <v>0</v>
      </c>
      <c r="BK56" s="280">
        <f>(IF(ISERROR(VLOOKUP(BE56,'Calcification Rates'!$A$11:$N$98,10,0)),0,VLOOKUP(BE56,'Calcification Rates'!$A$11:$N$98,10,0)))*BG56+(IF(ISERROR(VLOOKUP(BE56,'Calcification Rates'!$A$11:$N$98,13,0)),0,VLOOKUP(BE56,'Calcification Rates'!$A$11:$N$98,13,0)))</f>
        <v>0</v>
      </c>
      <c r="BL56" s="281">
        <f>(IF(ISERROR(VLOOKUP(BE56,'Calcification Rates'!$A$11:$N$98,11,0)),0,VLOOKUP(BE56,'Calcification Rates'!$A$11:$N$98,11,0)))*BG56+(IF(ISERROR(VLOOKUP(BE56,'Calcification Rates'!$A$11:$N$98,14,0)),0,VLOOKUP(BE56,'Calcification Rates'!$A$11:$N$98,14,0)))</f>
        <v>0</v>
      </c>
    </row>
    <row r="57" spans="1:64" ht="20.100000000000001" customHeight="1" x14ac:dyDescent="0.3">
      <c r="A57" s="270"/>
      <c r="B57" s="270"/>
      <c r="C57" s="271"/>
      <c r="D57" s="272" t="str">
        <f>IF(ISERROR(VLOOKUP(A57,'Calcification Rates'!$A$10:$C$98,2,FALSE))," ",VLOOKUP(A57,'Calcification Rates'!$A$10:$C$98,2,FALSE))</f>
        <v xml:space="preserve"> </v>
      </c>
      <c r="E57" s="272" t="str">
        <f>IF(ISERROR(VLOOKUP(A57,'Calcification Rates'!$A$10:$C$98,3,FALSE))," ",VLOOKUP(A57,'Calcification Rates'!$A$10:$C$98,3,FALSE))</f>
        <v xml:space="preserve"> </v>
      </c>
      <c r="F57" s="273">
        <f>(IF(ISERROR(VLOOKUP(A57,'Calcification Rates'!$A$11:$N$98,9,0)),0,VLOOKUP(A57,'Calcification Rates'!$A$11:$N$98,9,0)))*C57+(IF(ISERROR(VLOOKUP(A57,'Calcification Rates'!$A$11:$N$98,12,0)),0,VLOOKUP(A57,'Calcification Rates'!$A$11:$N$98,12,0)))</f>
        <v>0</v>
      </c>
      <c r="G57" s="274">
        <f>(IF(ISERROR(VLOOKUP(A57,'Calcification Rates'!$A$11:$N$98,10,0)),0,VLOOKUP(A57,'Calcification Rates'!$A$11:$N$98,10,0)))*C57+(IF(ISERROR(VLOOKUP(A57,'Calcification Rates'!$A$11:$N$98,13,0)),0,VLOOKUP(A57,'Calcification Rates'!$A$11:$N$98,13,0)))</f>
        <v>0</v>
      </c>
      <c r="H57" s="275">
        <f>(IF(ISERROR(VLOOKUP(A57,'Calcification Rates'!$A$11:$N$98,11,0)),0,VLOOKUP(A57,'Calcification Rates'!$A$11:$N$98,11,0)))*C57+(IF(ISERROR(VLOOKUP(A57,'Calcification Rates'!$A$11:$N$98,14,0)),0,VLOOKUP(A57,'Calcification Rates'!$A$11:$N$98,14,0)))</f>
        <v>0</v>
      </c>
      <c r="I57" s="276"/>
      <c r="J57" s="43"/>
      <c r="K57" s="271"/>
      <c r="L57" s="272" t="str">
        <f>IF(ISERROR(VLOOKUP(I57,'Calcification Rates'!$A$10:$C$98,2,FALSE))," ",VLOOKUP(I57,'Calcification Rates'!$A$10:$C$98,2,FALSE))</f>
        <v xml:space="preserve"> </v>
      </c>
      <c r="M57" s="272" t="str">
        <f>IF(ISERROR(VLOOKUP(I57,'Calcification Rates'!$A$10:$C$98,3,FALSE))," ",VLOOKUP(I57,'Calcification Rates'!$A$10:$C$98,3,FALSE))</f>
        <v xml:space="preserve"> </v>
      </c>
      <c r="N57" s="273">
        <f>(IF(ISERROR(VLOOKUP(I57,'Calcification Rates'!$A$11:$N$98,9,0)),0,VLOOKUP(I57,'Calcification Rates'!$A$11:$N$98,9,0)))*K57+(IF(ISERROR(VLOOKUP(I57,'Calcification Rates'!$A$11:$N$98,12,0)),0,VLOOKUP(I57,'Calcification Rates'!$A$11:$N$98,12,0)))</f>
        <v>0</v>
      </c>
      <c r="O57" s="273">
        <f>(IF(ISERROR(VLOOKUP(I57,'Calcification Rates'!$A$11:$N$98,10,0)),0,VLOOKUP(I57,'Calcification Rates'!$A$11:$N$98,10,0)))*K57+(IF(ISERROR(VLOOKUP(I57,'Calcification Rates'!$A$11:$N$98,13,0)),0,VLOOKUP(I57,'Calcification Rates'!$A$11:$N$98,13,0)))</f>
        <v>0</v>
      </c>
      <c r="P57" s="277">
        <f>(IF(ISERROR(VLOOKUP(I57,'Calcification Rates'!$A$11:$N$98,11,0)),0,VLOOKUP(I57,'Calcification Rates'!$A$11:$N$98,11,0)))*K57+(IF(ISERROR(VLOOKUP(I57,'Calcification Rates'!$A$11:$N$98,14,0)),0,VLOOKUP(I57,'Calcification Rates'!$A$11:$N$98,14,0)))</f>
        <v>0</v>
      </c>
      <c r="Q57" s="276"/>
      <c r="R57" s="270"/>
      <c r="S57" s="271"/>
      <c r="T57" s="272" t="str">
        <f>IF(ISERROR(VLOOKUP(Q57,'Calcification Rates'!$A$10:$C$98,2,FALSE))," ",VLOOKUP(Q57,'Calcification Rates'!$A$10:$C$98,2,FALSE))</f>
        <v xml:space="preserve"> </v>
      </c>
      <c r="U57" s="272" t="str">
        <f>IF(ISERROR(VLOOKUP(Q57,'Calcification Rates'!$A$10:$C$98,3,FALSE))," ",VLOOKUP(Q57,'Calcification Rates'!$A$10:$C$98,3,FALSE))</f>
        <v xml:space="preserve"> </v>
      </c>
      <c r="V57" s="273">
        <f>(IF(ISERROR(VLOOKUP(Q57,'Calcification Rates'!$A$11:$N$98,9,0)),0,VLOOKUP(Q57,'Calcification Rates'!$A$11:$N$98,9,0)))*S57+(IF(ISERROR(VLOOKUP(Q57,'Calcification Rates'!$A$11:$N$98,12,0)),0,VLOOKUP(Q57,'Calcification Rates'!$A$11:$N$98,12,0)))</f>
        <v>0</v>
      </c>
      <c r="W57" s="273">
        <f>(IF(ISERROR(VLOOKUP(Q57,'Calcification Rates'!$A$11:$N$98,10,0)),0,VLOOKUP(Q57,'Calcification Rates'!$A$11:$N$98,10,0)))*S57+(IF(ISERROR(VLOOKUP(Q57,'Calcification Rates'!$A$11:$N$98,13,0)),0,VLOOKUP(Q57,'Calcification Rates'!$A$11:$N$98,13,0)))</f>
        <v>0</v>
      </c>
      <c r="X57" s="277">
        <f>(IF(ISERROR(VLOOKUP(Q57,'Calcification Rates'!$A$11:$N$98,11,0)),0,VLOOKUP(Q57,'Calcification Rates'!$A$11:$N$98,11,0)))*S57+(IF(ISERROR(VLOOKUP(Q57,'Calcification Rates'!$A$11:$N$98,14,0)),0,VLOOKUP(Q57,'Calcification Rates'!$A$11:$N$98,14,0)))</f>
        <v>0</v>
      </c>
      <c r="Y57" s="276"/>
      <c r="Z57" s="278"/>
      <c r="AA57" s="271"/>
      <c r="AB57" s="272" t="str">
        <f>IF(ISERROR(VLOOKUP(Y57,'Calcification Rates'!$A$10:$C$98,2,FALSE))," ",VLOOKUP(Y57,'Calcification Rates'!$A$10:$C$98,2,FALSE))</f>
        <v xml:space="preserve"> </v>
      </c>
      <c r="AC57" s="272" t="str">
        <f>IF(ISERROR(VLOOKUP(Y57,'Calcification Rates'!$A$10:$C$98,3,FALSE))," ",VLOOKUP(Y57,'Calcification Rates'!$A$10:$C$98,3,FALSE))</f>
        <v xml:space="preserve"> </v>
      </c>
      <c r="AD57" s="273">
        <f>(IF(ISERROR(VLOOKUP(Y57,'Calcification Rates'!$A$11:$N$98,9,0)),0,VLOOKUP(Y57,'Calcification Rates'!$A$11:$N$98,9,0)))*AA57+(IF(ISERROR(VLOOKUP(Y57,'Calcification Rates'!$A$11:$N$98,12,0)),0,VLOOKUP(Y57,'Calcification Rates'!$A$11:$N$98,12,0)))</f>
        <v>0</v>
      </c>
      <c r="AE57" s="273">
        <f>(IF(ISERROR(VLOOKUP(Y57,'Calcification Rates'!$A$11:$N$98,10,0)),0,VLOOKUP(Y57,'Calcification Rates'!$A$11:$N$98,10,0)))*AA57+(IF(ISERROR(VLOOKUP(Y57,'Calcification Rates'!$A$11:$N$98,13,0)),0,VLOOKUP(Y57,'Calcification Rates'!$A$11:$N$98,13,0)))</f>
        <v>0</v>
      </c>
      <c r="AF57" s="277">
        <f>(IF(ISERROR(VLOOKUP(Y57,'Calcification Rates'!$A$11:$N$98,11,0)),0,VLOOKUP(Y57,'Calcification Rates'!$A$11:$N$98,11,0)))*AA57+(IF(ISERROR(VLOOKUP(Y57,'Calcification Rates'!$A$11:$N$98,14,0)),0,VLOOKUP(Y57,'Calcification Rates'!$A$11:$N$98,14,0)))</f>
        <v>0</v>
      </c>
      <c r="AG57" s="276"/>
      <c r="AH57" s="270"/>
      <c r="AI57" s="271"/>
      <c r="AJ57" s="272" t="str">
        <f>IF(ISERROR(VLOOKUP(AG57,'Calcification Rates'!$A$10:$C$98,2,FALSE))," ",VLOOKUP(AG57,'Calcification Rates'!$A$10:$C$98,2,FALSE))</f>
        <v xml:space="preserve"> </v>
      </c>
      <c r="AK57" s="272" t="str">
        <f>IF(ISERROR(VLOOKUP(AG57,'Calcification Rates'!$A$10:$C$98,3,FALSE))," ",VLOOKUP(AG57,'Calcification Rates'!$A$10:$C$98,3,FALSE))</f>
        <v xml:space="preserve"> </v>
      </c>
      <c r="AL57" s="273">
        <f>(IF(ISERROR(VLOOKUP(AG57,'Calcification Rates'!$A$11:$N$98,9,0)),0,VLOOKUP(AG57,'Calcification Rates'!$A$11:$N$98,9,0)))*AI57+(IF(ISERROR(VLOOKUP(AG57,'Calcification Rates'!$A$11:$N$98,12,0)),0,VLOOKUP(AG57,'Calcification Rates'!$A$11:$N$98,12,0)))</f>
        <v>0</v>
      </c>
      <c r="AM57" s="273">
        <f>(IF(ISERROR(VLOOKUP(AG57,'Calcification Rates'!$A$11:$N$98,10,0)),0,VLOOKUP(AG57,'Calcification Rates'!$A$11:$N$98,10,0)))*AI57+(IF(ISERROR(VLOOKUP(AG57,'Calcification Rates'!$A$11:$N$98,13,0)),0,VLOOKUP(AG57,'Calcification Rates'!$A$11:$N$98,13,0)))</f>
        <v>0</v>
      </c>
      <c r="AN57" s="277">
        <f>(IF(ISERROR(VLOOKUP(AG57,'Calcification Rates'!$A$11:$N$98,11,0)),0,VLOOKUP(AG57,'Calcification Rates'!$A$11:$N$98,11,0)))*AI57+(IF(ISERROR(VLOOKUP(AG57,'Calcification Rates'!$A$11:$N$98,14,0)),0,VLOOKUP(AG57,'Calcification Rates'!$A$11:$N$98,14,0)))</f>
        <v>0</v>
      </c>
      <c r="AO57" s="276"/>
      <c r="AP57" s="270"/>
      <c r="AQ57" s="271"/>
      <c r="AR57" s="272" t="str">
        <f>IF(ISERROR(VLOOKUP(AO57,'Calcification Rates'!$A$10:$C$98,2,FALSE))," ",VLOOKUP(AO57,'Calcification Rates'!$A$10:$C$98,2,FALSE))</f>
        <v xml:space="preserve"> </v>
      </c>
      <c r="AS57" s="272" t="str">
        <f>IF(ISERROR(VLOOKUP(AO57,'Calcification Rates'!$A$10:$C$98,3,FALSE))," ",VLOOKUP(AO57,'Calcification Rates'!$A$10:$C$98,3,FALSE))</f>
        <v xml:space="preserve"> </v>
      </c>
      <c r="AT57" s="280">
        <f>(IF(ISERROR(VLOOKUP(AO57,'Calcification Rates'!$A$11:$N$98,9,0)),0,VLOOKUP(AO57,'Calcification Rates'!$A$11:$N$98,9,0)))*AQ57+(IF(ISERROR(VLOOKUP(AO57,'Calcification Rates'!$A$11:$N$98,12,0)),0,VLOOKUP(AO57,'Calcification Rates'!$A$11:$N$98,12,0)))</f>
        <v>0</v>
      </c>
      <c r="AU57" s="280">
        <f>(IF(ISERROR(VLOOKUP(AO57,'Calcification Rates'!$A$11:$N$98,10,0)),0,VLOOKUP(AO57,'Calcification Rates'!$A$11:$N$98,10,0)))*AQ57+(IF(ISERROR(VLOOKUP(AO57,'Calcification Rates'!$A$11:$N$98,13,0)),0,VLOOKUP(AO57,'Calcification Rates'!$A$11:$N$98,13,0)))</f>
        <v>0</v>
      </c>
      <c r="AV57" s="281">
        <f>(IF(ISERROR(VLOOKUP(AO57,'Calcification Rates'!$A$11:$N$98,11,0)),0,VLOOKUP(AO57,'Calcification Rates'!$A$11:$N$98,11,0)))*AQ57+(IF(ISERROR(VLOOKUP(AO57,'Calcification Rates'!$A$11:$N$98,14,0)),0,VLOOKUP(AO57,'Calcification Rates'!$A$11:$N$98,14,0)))</f>
        <v>0</v>
      </c>
      <c r="AW57" s="276"/>
      <c r="AX57" s="43"/>
      <c r="AY57" s="271"/>
      <c r="AZ57" s="272" t="str">
        <f>IF(ISERROR(VLOOKUP(AW57,'Calcification Rates'!$A$10:$C$98,2,FALSE))," ",VLOOKUP(AW57,'Calcification Rates'!$A$10:$C$98,2,FALSE))</f>
        <v xml:space="preserve"> </v>
      </c>
      <c r="BA57" s="272" t="str">
        <f>IF(ISERROR(VLOOKUP(AW57,'Calcification Rates'!$A$10:$C$98,3,FALSE))," ",VLOOKUP(AW57,'Calcification Rates'!$A$10:$C$98,3,FALSE))</f>
        <v xml:space="preserve"> </v>
      </c>
      <c r="BB57" s="280">
        <f>(IF(ISERROR(VLOOKUP(AW57,'Calcification Rates'!$A$11:$N$98,9,0)),0,VLOOKUP(AW57,'Calcification Rates'!$A$11:$N$98,9,0)))*AY57+(IF(ISERROR(VLOOKUP(AW57,'Calcification Rates'!$A$11:$N$98,12,0)),0,VLOOKUP(AW57,'Calcification Rates'!$A$11:$N$98,12,0)))</f>
        <v>0</v>
      </c>
      <c r="BC57" s="280">
        <f>(IF(ISERROR(VLOOKUP(AW57,'Calcification Rates'!$A$11:$N$98,10,0)),0,VLOOKUP(AW57,'Calcification Rates'!$A$11:$N$98,10,0)))*AY57+(IF(ISERROR(VLOOKUP(AW57,'Calcification Rates'!$A$11:$N$98,13,0)),0,VLOOKUP(AW57,'Calcification Rates'!$A$11:$N$98,13,0)))</f>
        <v>0</v>
      </c>
      <c r="BD57" s="281">
        <f>(IF(ISERROR(VLOOKUP(AW57,'Calcification Rates'!$A$11:$N$98,11,0)),0,VLOOKUP(AW57,'Calcification Rates'!$A$11:$N$98,11,0)))*AY57+(IF(ISERROR(VLOOKUP(AW57,'Calcification Rates'!$A$11:$N$98,14,0)),0,VLOOKUP(AW57,'Calcification Rates'!$A$11:$N$98,14,0)))</f>
        <v>0</v>
      </c>
      <c r="BE57" s="276"/>
      <c r="BF57" s="270"/>
      <c r="BG57" s="270"/>
      <c r="BH57" s="272" t="str">
        <f>IF(ISERROR(VLOOKUP(BE57,'Calcification Rates'!$A$10:$C$98,2,FALSE))," ",VLOOKUP(BE57,'Calcification Rates'!$A$10:$C$98,2,FALSE))</f>
        <v xml:space="preserve"> </v>
      </c>
      <c r="BI57" s="272" t="str">
        <f>IF(ISERROR(VLOOKUP(BE57,'Calcification Rates'!$A$10:$C$98,3,FALSE))," ",VLOOKUP(BE57,'Calcification Rates'!$A$10:$C$98,3,FALSE))</f>
        <v xml:space="preserve"> </v>
      </c>
      <c r="BJ57" s="280">
        <f>(IF(ISERROR(VLOOKUP(BE57,'Calcification Rates'!$A$11:$N$98,9,0)),0,VLOOKUP(BE57,'Calcification Rates'!$A$11:$N$98,9,0)))*BG57+(IF(ISERROR(VLOOKUP(BE57,'Calcification Rates'!$A$11:$N$98,12,0)),0,VLOOKUP(BE57,'Calcification Rates'!$A$11:$N$98,12,0)))</f>
        <v>0</v>
      </c>
      <c r="BK57" s="280">
        <f>(IF(ISERROR(VLOOKUP(BE57,'Calcification Rates'!$A$11:$N$98,10,0)),0,VLOOKUP(BE57,'Calcification Rates'!$A$11:$N$98,10,0)))*BG57+(IF(ISERROR(VLOOKUP(BE57,'Calcification Rates'!$A$11:$N$98,13,0)),0,VLOOKUP(BE57,'Calcification Rates'!$A$11:$N$98,13,0)))</f>
        <v>0</v>
      </c>
      <c r="BL57" s="281">
        <f>(IF(ISERROR(VLOOKUP(BE57,'Calcification Rates'!$A$11:$N$98,11,0)),0,VLOOKUP(BE57,'Calcification Rates'!$A$11:$N$98,11,0)))*BG57+(IF(ISERROR(VLOOKUP(BE57,'Calcification Rates'!$A$11:$N$98,14,0)),0,VLOOKUP(BE57,'Calcification Rates'!$A$11:$N$98,14,0)))</f>
        <v>0</v>
      </c>
    </row>
    <row r="58" spans="1:64" ht="20.100000000000001" customHeight="1" x14ac:dyDescent="0.3">
      <c r="A58" s="270"/>
      <c r="B58" s="270"/>
      <c r="C58" s="271"/>
      <c r="D58" s="272" t="str">
        <f>IF(ISERROR(VLOOKUP(A58,'Calcification Rates'!$A$10:$C$98,2,FALSE))," ",VLOOKUP(A58,'Calcification Rates'!$A$10:$C$98,2,FALSE))</f>
        <v xml:space="preserve"> </v>
      </c>
      <c r="E58" s="272" t="str">
        <f>IF(ISERROR(VLOOKUP(A58,'Calcification Rates'!$A$10:$C$98,3,FALSE))," ",VLOOKUP(A58,'Calcification Rates'!$A$10:$C$98,3,FALSE))</f>
        <v xml:space="preserve"> </v>
      </c>
      <c r="F58" s="273">
        <f>(IF(ISERROR(VLOOKUP(A58,'Calcification Rates'!$A$11:$N$98,9,0)),0,VLOOKUP(A58,'Calcification Rates'!$A$11:$N$98,9,0)))*C58+(IF(ISERROR(VLOOKUP(A58,'Calcification Rates'!$A$11:$N$98,12,0)),0,VLOOKUP(A58,'Calcification Rates'!$A$11:$N$98,12,0)))</f>
        <v>0</v>
      </c>
      <c r="G58" s="274">
        <f>(IF(ISERROR(VLOOKUP(A58,'Calcification Rates'!$A$11:$N$98,10,0)),0,VLOOKUP(A58,'Calcification Rates'!$A$11:$N$98,10,0)))*C58+(IF(ISERROR(VLOOKUP(A58,'Calcification Rates'!$A$11:$N$98,13,0)),0,VLOOKUP(A58,'Calcification Rates'!$A$11:$N$98,13,0)))</f>
        <v>0</v>
      </c>
      <c r="H58" s="275">
        <f>(IF(ISERROR(VLOOKUP(A58,'Calcification Rates'!$A$11:$N$98,11,0)),0,VLOOKUP(A58,'Calcification Rates'!$A$11:$N$98,11,0)))*C58+(IF(ISERROR(VLOOKUP(A58,'Calcification Rates'!$A$11:$N$98,14,0)),0,VLOOKUP(A58,'Calcification Rates'!$A$11:$N$98,14,0)))</f>
        <v>0</v>
      </c>
      <c r="I58" s="276"/>
      <c r="J58" s="43"/>
      <c r="K58" s="271"/>
      <c r="L58" s="272" t="str">
        <f>IF(ISERROR(VLOOKUP(I58,'Calcification Rates'!$A$10:$C$98,2,FALSE))," ",VLOOKUP(I58,'Calcification Rates'!$A$10:$C$98,2,FALSE))</f>
        <v xml:space="preserve"> </v>
      </c>
      <c r="M58" s="272" t="str">
        <f>IF(ISERROR(VLOOKUP(I58,'Calcification Rates'!$A$10:$C$98,3,FALSE))," ",VLOOKUP(I58,'Calcification Rates'!$A$10:$C$98,3,FALSE))</f>
        <v xml:space="preserve"> </v>
      </c>
      <c r="N58" s="273">
        <f>(IF(ISERROR(VLOOKUP(I58,'Calcification Rates'!$A$11:$N$98,9,0)),0,VLOOKUP(I58,'Calcification Rates'!$A$11:$N$98,9,0)))*K58+(IF(ISERROR(VLOOKUP(I58,'Calcification Rates'!$A$11:$N$98,12,0)),0,VLOOKUP(I58,'Calcification Rates'!$A$11:$N$98,12,0)))</f>
        <v>0</v>
      </c>
      <c r="O58" s="273">
        <f>(IF(ISERROR(VLOOKUP(I58,'Calcification Rates'!$A$11:$N$98,10,0)),0,VLOOKUP(I58,'Calcification Rates'!$A$11:$N$98,10,0)))*K58+(IF(ISERROR(VLOOKUP(I58,'Calcification Rates'!$A$11:$N$98,13,0)),0,VLOOKUP(I58,'Calcification Rates'!$A$11:$N$98,13,0)))</f>
        <v>0</v>
      </c>
      <c r="P58" s="277">
        <f>(IF(ISERROR(VLOOKUP(I58,'Calcification Rates'!$A$11:$N$98,11,0)),0,VLOOKUP(I58,'Calcification Rates'!$A$11:$N$98,11,0)))*K58+(IF(ISERROR(VLOOKUP(I58,'Calcification Rates'!$A$11:$N$98,14,0)),0,VLOOKUP(I58,'Calcification Rates'!$A$11:$N$98,14,0)))</f>
        <v>0</v>
      </c>
      <c r="Q58" s="276"/>
      <c r="R58" s="270"/>
      <c r="S58" s="271"/>
      <c r="T58" s="272" t="str">
        <f>IF(ISERROR(VLOOKUP(Q58,'Calcification Rates'!$A$10:$C$98,2,FALSE))," ",VLOOKUP(Q58,'Calcification Rates'!$A$10:$C$98,2,FALSE))</f>
        <v xml:space="preserve"> </v>
      </c>
      <c r="U58" s="272" t="str">
        <f>IF(ISERROR(VLOOKUP(Q58,'Calcification Rates'!$A$10:$C$98,3,FALSE))," ",VLOOKUP(Q58,'Calcification Rates'!$A$10:$C$98,3,FALSE))</f>
        <v xml:space="preserve"> </v>
      </c>
      <c r="V58" s="273">
        <f>(IF(ISERROR(VLOOKUP(Q58,'Calcification Rates'!$A$11:$N$98,9,0)),0,VLOOKUP(Q58,'Calcification Rates'!$A$11:$N$98,9,0)))*S58+(IF(ISERROR(VLOOKUP(Q58,'Calcification Rates'!$A$11:$N$98,12,0)),0,VLOOKUP(Q58,'Calcification Rates'!$A$11:$N$98,12,0)))</f>
        <v>0</v>
      </c>
      <c r="W58" s="273">
        <f>(IF(ISERROR(VLOOKUP(Q58,'Calcification Rates'!$A$11:$N$98,10,0)),0,VLOOKUP(Q58,'Calcification Rates'!$A$11:$N$98,10,0)))*S58+(IF(ISERROR(VLOOKUP(Q58,'Calcification Rates'!$A$11:$N$98,13,0)),0,VLOOKUP(Q58,'Calcification Rates'!$A$11:$N$98,13,0)))</f>
        <v>0</v>
      </c>
      <c r="X58" s="277">
        <f>(IF(ISERROR(VLOOKUP(Q58,'Calcification Rates'!$A$11:$N$98,11,0)),0,VLOOKUP(Q58,'Calcification Rates'!$A$11:$N$98,11,0)))*S58+(IF(ISERROR(VLOOKUP(Q58,'Calcification Rates'!$A$11:$N$98,14,0)),0,VLOOKUP(Q58,'Calcification Rates'!$A$11:$N$98,14,0)))</f>
        <v>0</v>
      </c>
      <c r="Y58" s="276"/>
      <c r="Z58" s="278"/>
      <c r="AA58" s="271"/>
      <c r="AB58" s="272" t="str">
        <f>IF(ISERROR(VLOOKUP(Y58,'Calcification Rates'!$A$10:$C$98,2,FALSE))," ",VLOOKUP(Y58,'Calcification Rates'!$A$10:$C$98,2,FALSE))</f>
        <v xml:space="preserve"> </v>
      </c>
      <c r="AC58" s="272" t="str">
        <f>IF(ISERROR(VLOOKUP(Y58,'Calcification Rates'!$A$10:$C$98,3,FALSE))," ",VLOOKUP(Y58,'Calcification Rates'!$A$10:$C$98,3,FALSE))</f>
        <v xml:space="preserve"> </v>
      </c>
      <c r="AD58" s="273">
        <f>(IF(ISERROR(VLOOKUP(Y58,'Calcification Rates'!$A$11:$N$98,9,0)),0,VLOOKUP(Y58,'Calcification Rates'!$A$11:$N$98,9,0)))*AA58+(IF(ISERROR(VLOOKUP(Y58,'Calcification Rates'!$A$11:$N$98,12,0)),0,VLOOKUP(Y58,'Calcification Rates'!$A$11:$N$98,12,0)))</f>
        <v>0</v>
      </c>
      <c r="AE58" s="273">
        <f>(IF(ISERROR(VLOOKUP(Y58,'Calcification Rates'!$A$11:$N$98,10,0)),0,VLOOKUP(Y58,'Calcification Rates'!$A$11:$N$98,10,0)))*AA58+(IF(ISERROR(VLOOKUP(Y58,'Calcification Rates'!$A$11:$N$98,13,0)),0,VLOOKUP(Y58,'Calcification Rates'!$A$11:$N$98,13,0)))</f>
        <v>0</v>
      </c>
      <c r="AF58" s="277">
        <f>(IF(ISERROR(VLOOKUP(Y58,'Calcification Rates'!$A$11:$N$98,11,0)),0,VLOOKUP(Y58,'Calcification Rates'!$A$11:$N$98,11,0)))*AA58+(IF(ISERROR(VLOOKUP(Y58,'Calcification Rates'!$A$11:$N$98,14,0)),0,VLOOKUP(Y58,'Calcification Rates'!$A$11:$N$98,14,0)))</f>
        <v>0</v>
      </c>
      <c r="AG58" s="276"/>
      <c r="AH58" s="270"/>
      <c r="AI58" s="271"/>
      <c r="AJ58" s="272" t="str">
        <f>IF(ISERROR(VLOOKUP(AG58,'Calcification Rates'!$A$10:$C$98,2,FALSE))," ",VLOOKUP(AG58,'Calcification Rates'!$A$10:$C$98,2,FALSE))</f>
        <v xml:space="preserve"> </v>
      </c>
      <c r="AK58" s="272" t="str">
        <f>IF(ISERROR(VLOOKUP(AG58,'Calcification Rates'!$A$10:$C$98,3,FALSE))," ",VLOOKUP(AG58,'Calcification Rates'!$A$10:$C$98,3,FALSE))</f>
        <v xml:space="preserve"> </v>
      </c>
      <c r="AL58" s="273">
        <f>(IF(ISERROR(VLOOKUP(AG58,'Calcification Rates'!$A$11:$N$98,9,0)),0,VLOOKUP(AG58,'Calcification Rates'!$A$11:$N$98,9,0)))*AI58+(IF(ISERROR(VLOOKUP(AG58,'Calcification Rates'!$A$11:$N$98,12,0)),0,VLOOKUP(AG58,'Calcification Rates'!$A$11:$N$98,12,0)))</f>
        <v>0</v>
      </c>
      <c r="AM58" s="273">
        <f>(IF(ISERROR(VLOOKUP(AG58,'Calcification Rates'!$A$11:$N$98,10,0)),0,VLOOKUP(AG58,'Calcification Rates'!$A$11:$N$98,10,0)))*AI58+(IF(ISERROR(VLOOKUP(AG58,'Calcification Rates'!$A$11:$N$98,13,0)),0,VLOOKUP(AG58,'Calcification Rates'!$A$11:$N$98,13,0)))</f>
        <v>0</v>
      </c>
      <c r="AN58" s="277">
        <f>(IF(ISERROR(VLOOKUP(AG58,'Calcification Rates'!$A$11:$N$98,11,0)),0,VLOOKUP(AG58,'Calcification Rates'!$A$11:$N$98,11,0)))*AI58+(IF(ISERROR(VLOOKUP(AG58,'Calcification Rates'!$A$11:$N$98,14,0)),0,VLOOKUP(AG58,'Calcification Rates'!$A$11:$N$98,14,0)))</f>
        <v>0</v>
      </c>
      <c r="AO58" s="276"/>
      <c r="AP58" s="270"/>
      <c r="AQ58" s="271"/>
      <c r="AR58" s="272" t="str">
        <f>IF(ISERROR(VLOOKUP(AO58,'Calcification Rates'!$A$10:$C$98,2,FALSE))," ",VLOOKUP(AO58,'Calcification Rates'!$A$10:$C$98,2,FALSE))</f>
        <v xml:space="preserve"> </v>
      </c>
      <c r="AS58" s="272" t="str">
        <f>IF(ISERROR(VLOOKUP(AO58,'Calcification Rates'!$A$10:$C$98,3,FALSE))," ",VLOOKUP(AO58,'Calcification Rates'!$A$10:$C$98,3,FALSE))</f>
        <v xml:space="preserve"> </v>
      </c>
      <c r="AT58" s="280">
        <f>(IF(ISERROR(VLOOKUP(AO58,'Calcification Rates'!$A$11:$N$98,9,0)),0,VLOOKUP(AO58,'Calcification Rates'!$A$11:$N$98,9,0)))*AQ58+(IF(ISERROR(VLOOKUP(AO58,'Calcification Rates'!$A$11:$N$98,12,0)),0,VLOOKUP(AO58,'Calcification Rates'!$A$11:$N$98,12,0)))</f>
        <v>0</v>
      </c>
      <c r="AU58" s="280">
        <f>(IF(ISERROR(VLOOKUP(AO58,'Calcification Rates'!$A$11:$N$98,10,0)),0,VLOOKUP(AO58,'Calcification Rates'!$A$11:$N$98,10,0)))*AQ58+(IF(ISERROR(VLOOKUP(AO58,'Calcification Rates'!$A$11:$N$98,13,0)),0,VLOOKUP(AO58,'Calcification Rates'!$A$11:$N$98,13,0)))</f>
        <v>0</v>
      </c>
      <c r="AV58" s="281">
        <f>(IF(ISERROR(VLOOKUP(AO58,'Calcification Rates'!$A$11:$N$98,11,0)),0,VLOOKUP(AO58,'Calcification Rates'!$A$11:$N$98,11,0)))*AQ58+(IF(ISERROR(VLOOKUP(AO58,'Calcification Rates'!$A$11:$N$98,14,0)),0,VLOOKUP(AO58,'Calcification Rates'!$A$11:$N$98,14,0)))</f>
        <v>0</v>
      </c>
      <c r="AW58" s="276"/>
      <c r="AX58" s="43"/>
      <c r="AY58" s="271"/>
      <c r="AZ58" s="272" t="str">
        <f>IF(ISERROR(VLOOKUP(AW58,'Calcification Rates'!$A$10:$C$98,2,FALSE))," ",VLOOKUP(AW58,'Calcification Rates'!$A$10:$C$98,2,FALSE))</f>
        <v xml:space="preserve"> </v>
      </c>
      <c r="BA58" s="272" t="str">
        <f>IF(ISERROR(VLOOKUP(AW58,'Calcification Rates'!$A$10:$C$98,3,FALSE))," ",VLOOKUP(AW58,'Calcification Rates'!$A$10:$C$98,3,FALSE))</f>
        <v xml:space="preserve"> </v>
      </c>
      <c r="BB58" s="280">
        <f>(IF(ISERROR(VLOOKUP(AW58,'Calcification Rates'!$A$11:$N$98,9,0)),0,VLOOKUP(AW58,'Calcification Rates'!$A$11:$N$98,9,0)))*AY58+(IF(ISERROR(VLOOKUP(AW58,'Calcification Rates'!$A$11:$N$98,12,0)),0,VLOOKUP(AW58,'Calcification Rates'!$A$11:$N$98,12,0)))</f>
        <v>0</v>
      </c>
      <c r="BC58" s="280">
        <f>(IF(ISERROR(VLOOKUP(AW58,'Calcification Rates'!$A$11:$N$98,10,0)),0,VLOOKUP(AW58,'Calcification Rates'!$A$11:$N$98,10,0)))*AY58+(IF(ISERROR(VLOOKUP(AW58,'Calcification Rates'!$A$11:$N$98,13,0)),0,VLOOKUP(AW58,'Calcification Rates'!$A$11:$N$98,13,0)))</f>
        <v>0</v>
      </c>
      <c r="BD58" s="281">
        <f>(IF(ISERROR(VLOOKUP(AW58,'Calcification Rates'!$A$11:$N$98,11,0)),0,VLOOKUP(AW58,'Calcification Rates'!$A$11:$N$98,11,0)))*AY58+(IF(ISERROR(VLOOKUP(AW58,'Calcification Rates'!$A$11:$N$98,14,0)),0,VLOOKUP(AW58,'Calcification Rates'!$A$11:$N$98,14,0)))</f>
        <v>0</v>
      </c>
      <c r="BE58" s="276"/>
      <c r="BF58" s="270"/>
      <c r="BG58" s="270"/>
      <c r="BH58" s="272" t="str">
        <f>IF(ISERROR(VLOOKUP(BE58,'Calcification Rates'!$A$10:$C$98,2,FALSE))," ",VLOOKUP(BE58,'Calcification Rates'!$A$10:$C$98,2,FALSE))</f>
        <v xml:space="preserve"> </v>
      </c>
      <c r="BI58" s="272" t="str">
        <f>IF(ISERROR(VLOOKUP(BE58,'Calcification Rates'!$A$10:$C$98,3,FALSE))," ",VLOOKUP(BE58,'Calcification Rates'!$A$10:$C$98,3,FALSE))</f>
        <v xml:space="preserve"> </v>
      </c>
      <c r="BJ58" s="280">
        <f>(IF(ISERROR(VLOOKUP(BE58,'Calcification Rates'!$A$11:$N$98,9,0)),0,VLOOKUP(BE58,'Calcification Rates'!$A$11:$N$98,9,0)))*BG58+(IF(ISERROR(VLOOKUP(BE58,'Calcification Rates'!$A$11:$N$98,12,0)),0,VLOOKUP(BE58,'Calcification Rates'!$A$11:$N$98,12,0)))</f>
        <v>0</v>
      </c>
      <c r="BK58" s="280">
        <f>(IF(ISERROR(VLOOKUP(BE58,'Calcification Rates'!$A$11:$N$98,10,0)),0,VLOOKUP(BE58,'Calcification Rates'!$A$11:$N$98,10,0)))*BG58+(IF(ISERROR(VLOOKUP(BE58,'Calcification Rates'!$A$11:$N$98,13,0)),0,VLOOKUP(BE58,'Calcification Rates'!$A$11:$N$98,13,0)))</f>
        <v>0</v>
      </c>
      <c r="BL58" s="281">
        <f>(IF(ISERROR(VLOOKUP(BE58,'Calcification Rates'!$A$11:$N$98,11,0)),0,VLOOKUP(BE58,'Calcification Rates'!$A$11:$N$98,11,0)))*BG58+(IF(ISERROR(VLOOKUP(BE58,'Calcification Rates'!$A$11:$N$98,14,0)),0,VLOOKUP(BE58,'Calcification Rates'!$A$11:$N$98,14,0)))</f>
        <v>0</v>
      </c>
    </row>
    <row r="59" spans="1:64" ht="20.100000000000001" customHeight="1" x14ac:dyDescent="0.3">
      <c r="A59" s="270"/>
      <c r="B59" s="270"/>
      <c r="C59" s="271"/>
      <c r="D59" s="272" t="str">
        <f>IF(ISERROR(VLOOKUP(A59,'Calcification Rates'!$A$10:$C$98,2,FALSE))," ",VLOOKUP(A59,'Calcification Rates'!$A$10:$C$98,2,FALSE))</f>
        <v xml:space="preserve"> </v>
      </c>
      <c r="E59" s="272" t="str">
        <f>IF(ISERROR(VLOOKUP(A59,'Calcification Rates'!$A$10:$C$98,3,FALSE))," ",VLOOKUP(A59,'Calcification Rates'!$A$10:$C$98,3,FALSE))</f>
        <v xml:space="preserve"> </v>
      </c>
      <c r="F59" s="273">
        <f>(IF(ISERROR(VLOOKUP(A59,'Calcification Rates'!$A$11:$N$98,9,0)),0,VLOOKUP(A59,'Calcification Rates'!$A$11:$N$98,9,0)))*C59+(IF(ISERROR(VLOOKUP(A59,'Calcification Rates'!$A$11:$N$98,12,0)),0,VLOOKUP(A59,'Calcification Rates'!$A$11:$N$98,12,0)))</f>
        <v>0</v>
      </c>
      <c r="G59" s="274">
        <f>(IF(ISERROR(VLOOKUP(A59,'Calcification Rates'!$A$11:$N$98,10,0)),0,VLOOKUP(A59,'Calcification Rates'!$A$11:$N$98,10,0)))*C59+(IF(ISERROR(VLOOKUP(A59,'Calcification Rates'!$A$11:$N$98,13,0)),0,VLOOKUP(A59,'Calcification Rates'!$A$11:$N$98,13,0)))</f>
        <v>0</v>
      </c>
      <c r="H59" s="275">
        <f>(IF(ISERROR(VLOOKUP(A59,'Calcification Rates'!$A$11:$N$98,11,0)),0,VLOOKUP(A59,'Calcification Rates'!$A$11:$N$98,11,0)))*C59+(IF(ISERROR(VLOOKUP(A59,'Calcification Rates'!$A$11:$N$98,14,0)),0,VLOOKUP(A59,'Calcification Rates'!$A$11:$N$98,14,0)))</f>
        <v>0</v>
      </c>
      <c r="I59" s="276"/>
      <c r="J59" s="43"/>
      <c r="K59" s="271"/>
      <c r="L59" s="272" t="str">
        <f>IF(ISERROR(VLOOKUP(I59,'Calcification Rates'!$A$10:$C$98,2,FALSE))," ",VLOOKUP(I59,'Calcification Rates'!$A$10:$C$98,2,FALSE))</f>
        <v xml:space="preserve"> </v>
      </c>
      <c r="M59" s="272" t="str">
        <f>IF(ISERROR(VLOOKUP(I59,'Calcification Rates'!$A$10:$C$98,3,FALSE))," ",VLOOKUP(I59,'Calcification Rates'!$A$10:$C$98,3,FALSE))</f>
        <v xml:space="preserve"> </v>
      </c>
      <c r="N59" s="273">
        <f>(IF(ISERROR(VLOOKUP(I59,'Calcification Rates'!$A$11:$N$98,9,0)),0,VLOOKUP(I59,'Calcification Rates'!$A$11:$N$98,9,0)))*K59+(IF(ISERROR(VLOOKUP(I59,'Calcification Rates'!$A$11:$N$98,12,0)),0,VLOOKUP(I59,'Calcification Rates'!$A$11:$N$98,12,0)))</f>
        <v>0</v>
      </c>
      <c r="O59" s="273">
        <f>(IF(ISERROR(VLOOKUP(I59,'Calcification Rates'!$A$11:$N$98,10,0)),0,VLOOKUP(I59,'Calcification Rates'!$A$11:$N$98,10,0)))*K59+(IF(ISERROR(VLOOKUP(I59,'Calcification Rates'!$A$11:$N$98,13,0)),0,VLOOKUP(I59,'Calcification Rates'!$A$11:$N$98,13,0)))</f>
        <v>0</v>
      </c>
      <c r="P59" s="277">
        <f>(IF(ISERROR(VLOOKUP(I59,'Calcification Rates'!$A$11:$N$98,11,0)),0,VLOOKUP(I59,'Calcification Rates'!$A$11:$N$98,11,0)))*K59+(IF(ISERROR(VLOOKUP(I59,'Calcification Rates'!$A$11:$N$98,14,0)),0,VLOOKUP(I59,'Calcification Rates'!$A$11:$N$98,14,0)))</f>
        <v>0</v>
      </c>
      <c r="Q59" s="276"/>
      <c r="R59" s="270"/>
      <c r="S59" s="271"/>
      <c r="T59" s="272" t="str">
        <f>IF(ISERROR(VLOOKUP(Q59,'Calcification Rates'!$A$10:$C$98,2,FALSE))," ",VLOOKUP(Q59,'Calcification Rates'!$A$10:$C$98,2,FALSE))</f>
        <v xml:space="preserve"> </v>
      </c>
      <c r="U59" s="272" t="str">
        <f>IF(ISERROR(VLOOKUP(Q59,'Calcification Rates'!$A$10:$C$98,3,FALSE))," ",VLOOKUP(Q59,'Calcification Rates'!$A$10:$C$98,3,FALSE))</f>
        <v xml:space="preserve"> </v>
      </c>
      <c r="V59" s="273">
        <f>(IF(ISERROR(VLOOKUP(Q59,'Calcification Rates'!$A$11:$N$98,9,0)),0,VLOOKUP(Q59,'Calcification Rates'!$A$11:$N$98,9,0)))*S59+(IF(ISERROR(VLOOKUP(Q59,'Calcification Rates'!$A$11:$N$98,12,0)),0,VLOOKUP(Q59,'Calcification Rates'!$A$11:$N$98,12,0)))</f>
        <v>0</v>
      </c>
      <c r="W59" s="273">
        <f>(IF(ISERROR(VLOOKUP(Q59,'Calcification Rates'!$A$11:$N$98,10,0)),0,VLOOKUP(Q59,'Calcification Rates'!$A$11:$N$98,10,0)))*S59+(IF(ISERROR(VLOOKUP(Q59,'Calcification Rates'!$A$11:$N$98,13,0)),0,VLOOKUP(Q59,'Calcification Rates'!$A$11:$N$98,13,0)))</f>
        <v>0</v>
      </c>
      <c r="X59" s="277">
        <f>(IF(ISERROR(VLOOKUP(Q59,'Calcification Rates'!$A$11:$N$98,11,0)),0,VLOOKUP(Q59,'Calcification Rates'!$A$11:$N$98,11,0)))*S59+(IF(ISERROR(VLOOKUP(Q59,'Calcification Rates'!$A$11:$N$98,14,0)),0,VLOOKUP(Q59,'Calcification Rates'!$A$11:$N$98,14,0)))</f>
        <v>0</v>
      </c>
      <c r="Y59" s="276"/>
      <c r="Z59" s="278"/>
      <c r="AA59" s="271"/>
      <c r="AB59" s="272" t="str">
        <f>IF(ISERROR(VLOOKUP(Y59,'Calcification Rates'!$A$10:$C$98,2,FALSE))," ",VLOOKUP(Y59,'Calcification Rates'!$A$10:$C$98,2,FALSE))</f>
        <v xml:space="preserve"> </v>
      </c>
      <c r="AC59" s="272" t="str">
        <f>IF(ISERROR(VLOOKUP(Y59,'Calcification Rates'!$A$10:$C$98,3,FALSE))," ",VLOOKUP(Y59,'Calcification Rates'!$A$10:$C$98,3,FALSE))</f>
        <v xml:space="preserve"> </v>
      </c>
      <c r="AD59" s="273">
        <f>(IF(ISERROR(VLOOKUP(Y59,'Calcification Rates'!$A$11:$N$98,9,0)),0,VLOOKUP(Y59,'Calcification Rates'!$A$11:$N$98,9,0)))*AA59+(IF(ISERROR(VLOOKUP(Y59,'Calcification Rates'!$A$11:$N$98,12,0)),0,VLOOKUP(Y59,'Calcification Rates'!$A$11:$N$98,12,0)))</f>
        <v>0</v>
      </c>
      <c r="AE59" s="273">
        <f>(IF(ISERROR(VLOOKUP(Y59,'Calcification Rates'!$A$11:$N$98,10,0)),0,VLOOKUP(Y59,'Calcification Rates'!$A$11:$N$98,10,0)))*AA59+(IF(ISERROR(VLOOKUP(Y59,'Calcification Rates'!$A$11:$N$98,13,0)),0,VLOOKUP(Y59,'Calcification Rates'!$A$11:$N$98,13,0)))</f>
        <v>0</v>
      </c>
      <c r="AF59" s="277">
        <f>(IF(ISERROR(VLOOKUP(Y59,'Calcification Rates'!$A$11:$N$98,11,0)),0,VLOOKUP(Y59,'Calcification Rates'!$A$11:$N$98,11,0)))*AA59+(IF(ISERROR(VLOOKUP(Y59,'Calcification Rates'!$A$11:$N$98,14,0)),0,VLOOKUP(Y59,'Calcification Rates'!$A$11:$N$98,14,0)))</f>
        <v>0</v>
      </c>
      <c r="AG59" s="276"/>
      <c r="AH59" s="270"/>
      <c r="AI59" s="271"/>
      <c r="AJ59" s="272" t="str">
        <f>IF(ISERROR(VLOOKUP(AG59,'Calcification Rates'!$A$10:$C$98,2,FALSE))," ",VLOOKUP(AG59,'Calcification Rates'!$A$10:$C$98,2,FALSE))</f>
        <v xml:space="preserve"> </v>
      </c>
      <c r="AK59" s="272" t="str">
        <f>IF(ISERROR(VLOOKUP(AG59,'Calcification Rates'!$A$10:$C$98,3,FALSE))," ",VLOOKUP(AG59,'Calcification Rates'!$A$10:$C$98,3,FALSE))</f>
        <v xml:space="preserve"> </v>
      </c>
      <c r="AL59" s="273">
        <f>(IF(ISERROR(VLOOKUP(AG59,'Calcification Rates'!$A$11:$N$98,9,0)),0,VLOOKUP(AG59,'Calcification Rates'!$A$11:$N$98,9,0)))*AI59+(IF(ISERROR(VLOOKUP(AG59,'Calcification Rates'!$A$11:$N$98,12,0)),0,VLOOKUP(AG59,'Calcification Rates'!$A$11:$N$98,12,0)))</f>
        <v>0</v>
      </c>
      <c r="AM59" s="273">
        <f>(IF(ISERROR(VLOOKUP(AG59,'Calcification Rates'!$A$11:$N$98,10,0)),0,VLOOKUP(AG59,'Calcification Rates'!$A$11:$N$98,10,0)))*AI59+(IF(ISERROR(VLOOKUP(AG59,'Calcification Rates'!$A$11:$N$98,13,0)),0,VLOOKUP(AG59,'Calcification Rates'!$A$11:$N$98,13,0)))</f>
        <v>0</v>
      </c>
      <c r="AN59" s="277">
        <f>(IF(ISERROR(VLOOKUP(AG59,'Calcification Rates'!$A$11:$N$98,11,0)),0,VLOOKUP(AG59,'Calcification Rates'!$A$11:$N$98,11,0)))*AI59+(IF(ISERROR(VLOOKUP(AG59,'Calcification Rates'!$A$11:$N$98,14,0)),0,VLOOKUP(AG59,'Calcification Rates'!$A$11:$N$98,14,0)))</f>
        <v>0</v>
      </c>
      <c r="AO59" s="276"/>
      <c r="AP59" s="270"/>
      <c r="AQ59" s="271"/>
      <c r="AR59" s="272" t="str">
        <f>IF(ISERROR(VLOOKUP(AO59,'Calcification Rates'!$A$10:$C$98,2,FALSE))," ",VLOOKUP(AO59,'Calcification Rates'!$A$10:$C$98,2,FALSE))</f>
        <v xml:space="preserve"> </v>
      </c>
      <c r="AS59" s="272" t="str">
        <f>IF(ISERROR(VLOOKUP(AO59,'Calcification Rates'!$A$10:$C$98,3,FALSE))," ",VLOOKUP(AO59,'Calcification Rates'!$A$10:$C$98,3,FALSE))</f>
        <v xml:space="preserve"> </v>
      </c>
      <c r="AT59" s="280">
        <f>(IF(ISERROR(VLOOKUP(AO59,'Calcification Rates'!$A$11:$N$98,9,0)),0,VLOOKUP(AO59,'Calcification Rates'!$A$11:$N$98,9,0)))*AQ59+(IF(ISERROR(VLOOKUP(AO59,'Calcification Rates'!$A$11:$N$98,12,0)),0,VLOOKUP(AO59,'Calcification Rates'!$A$11:$N$98,12,0)))</f>
        <v>0</v>
      </c>
      <c r="AU59" s="280">
        <f>(IF(ISERROR(VLOOKUP(AO59,'Calcification Rates'!$A$11:$N$98,10,0)),0,VLOOKUP(AO59,'Calcification Rates'!$A$11:$N$98,10,0)))*AQ59+(IF(ISERROR(VLOOKUP(AO59,'Calcification Rates'!$A$11:$N$98,13,0)),0,VLOOKUP(AO59,'Calcification Rates'!$A$11:$N$98,13,0)))</f>
        <v>0</v>
      </c>
      <c r="AV59" s="281">
        <f>(IF(ISERROR(VLOOKUP(AO59,'Calcification Rates'!$A$11:$N$98,11,0)),0,VLOOKUP(AO59,'Calcification Rates'!$A$11:$N$98,11,0)))*AQ59+(IF(ISERROR(VLOOKUP(AO59,'Calcification Rates'!$A$11:$N$98,14,0)),0,VLOOKUP(AO59,'Calcification Rates'!$A$11:$N$98,14,0)))</f>
        <v>0</v>
      </c>
      <c r="AW59" s="276"/>
      <c r="AX59" s="43"/>
      <c r="AY59" s="271"/>
      <c r="AZ59" s="272" t="str">
        <f>IF(ISERROR(VLOOKUP(AW59,'Calcification Rates'!$A$10:$C$98,2,FALSE))," ",VLOOKUP(AW59,'Calcification Rates'!$A$10:$C$98,2,FALSE))</f>
        <v xml:space="preserve"> </v>
      </c>
      <c r="BA59" s="272" t="str">
        <f>IF(ISERROR(VLOOKUP(AW59,'Calcification Rates'!$A$10:$C$98,3,FALSE))," ",VLOOKUP(AW59,'Calcification Rates'!$A$10:$C$98,3,FALSE))</f>
        <v xml:space="preserve"> </v>
      </c>
      <c r="BB59" s="280">
        <f>(IF(ISERROR(VLOOKUP(AW59,'Calcification Rates'!$A$11:$N$98,9,0)),0,VLOOKUP(AW59,'Calcification Rates'!$A$11:$N$98,9,0)))*AY59+(IF(ISERROR(VLOOKUP(AW59,'Calcification Rates'!$A$11:$N$98,12,0)),0,VLOOKUP(AW59,'Calcification Rates'!$A$11:$N$98,12,0)))</f>
        <v>0</v>
      </c>
      <c r="BC59" s="280">
        <f>(IF(ISERROR(VLOOKUP(AW59,'Calcification Rates'!$A$11:$N$98,10,0)),0,VLOOKUP(AW59,'Calcification Rates'!$A$11:$N$98,10,0)))*AY59+(IF(ISERROR(VLOOKUP(AW59,'Calcification Rates'!$A$11:$N$98,13,0)),0,VLOOKUP(AW59,'Calcification Rates'!$A$11:$N$98,13,0)))</f>
        <v>0</v>
      </c>
      <c r="BD59" s="281">
        <f>(IF(ISERROR(VLOOKUP(AW59,'Calcification Rates'!$A$11:$N$98,11,0)),0,VLOOKUP(AW59,'Calcification Rates'!$A$11:$N$98,11,0)))*AY59+(IF(ISERROR(VLOOKUP(AW59,'Calcification Rates'!$A$11:$N$98,14,0)),0,VLOOKUP(AW59,'Calcification Rates'!$A$11:$N$98,14,0)))</f>
        <v>0</v>
      </c>
      <c r="BE59" s="276"/>
      <c r="BF59" s="270"/>
      <c r="BG59" s="270"/>
      <c r="BH59" s="272" t="str">
        <f>IF(ISERROR(VLOOKUP(BE59,'Calcification Rates'!$A$10:$C$98,2,FALSE))," ",VLOOKUP(BE59,'Calcification Rates'!$A$10:$C$98,2,FALSE))</f>
        <v xml:space="preserve"> </v>
      </c>
      <c r="BI59" s="272" t="str">
        <f>IF(ISERROR(VLOOKUP(BE59,'Calcification Rates'!$A$10:$C$98,3,FALSE))," ",VLOOKUP(BE59,'Calcification Rates'!$A$10:$C$98,3,FALSE))</f>
        <v xml:space="preserve"> </v>
      </c>
      <c r="BJ59" s="280">
        <f>(IF(ISERROR(VLOOKUP(BE59,'Calcification Rates'!$A$11:$N$98,9,0)),0,VLOOKUP(BE59,'Calcification Rates'!$A$11:$N$98,9,0)))*BG59+(IF(ISERROR(VLOOKUP(BE59,'Calcification Rates'!$A$11:$N$98,12,0)),0,VLOOKUP(BE59,'Calcification Rates'!$A$11:$N$98,12,0)))</f>
        <v>0</v>
      </c>
      <c r="BK59" s="280">
        <f>(IF(ISERROR(VLOOKUP(BE59,'Calcification Rates'!$A$11:$N$98,10,0)),0,VLOOKUP(BE59,'Calcification Rates'!$A$11:$N$98,10,0)))*BG59+(IF(ISERROR(VLOOKUP(BE59,'Calcification Rates'!$A$11:$N$98,13,0)),0,VLOOKUP(BE59,'Calcification Rates'!$A$11:$N$98,13,0)))</f>
        <v>0</v>
      </c>
      <c r="BL59" s="281">
        <f>(IF(ISERROR(VLOOKUP(BE59,'Calcification Rates'!$A$11:$N$98,11,0)),0,VLOOKUP(BE59,'Calcification Rates'!$A$11:$N$98,11,0)))*BG59+(IF(ISERROR(VLOOKUP(BE59,'Calcification Rates'!$A$11:$N$98,14,0)),0,VLOOKUP(BE59,'Calcification Rates'!$A$11:$N$98,14,0)))</f>
        <v>0</v>
      </c>
    </row>
    <row r="60" spans="1:64" ht="20.100000000000001" customHeight="1" x14ac:dyDescent="0.3">
      <c r="A60" s="270"/>
      <c r="B60" s="270"/>
      <c r="C60" s="271"/>
      <c r="D60" s="272" t="str">
        <f>IF(ISERROR(VLOOKUP(A60,'Calcification Rates'!$A$10:$C$98,2,FALSE))," ",VLOOKUP(A60,'Calcification Rates'!$A$10:$C$98,2,FALSE))</f>
        <v xml:space="preserve"> </v>
      </c>
      <c r="E60" s="272" t="str">
        <f>IF(ISERROR(VLOOKUP(A60,'Calcification Rates'!$A$10:$C$98,3,FALSE))," ",VLOOKUP(A60,'Calcification Rates'!$A$10:$C$98,3,FALSE))</f>
        <v xml:space="preserve"> </v>
      </c>
      <c r="F60" s="273">
        <f>(IF(ISERROR(VLOOKUP(A60,'Calcification Rates'!$A$11:$N$98,9,0)),0,VLOOKUP(A60,'Calcification Rates'!$A$11:$N$98,9,0)))*C60+(IF(ISERROR(VLOOKUP(A60,'Calcification Rates'!$A$11:$N$98,12,0)),0,VLOOKUP(A60,'Calcification Rates'!$A$11:$N$98,12,0)))</f>
        <v>0</v>
      </c>
      <c r="G60" s="274">
        <f>(IF(ISERROR(VLOOKUP(A60,'Calcification Rates'!$A$11:$N$98,10,0)),0,VLOOKUP(A60,'Calcification Rates'!$A$11:$N$98,10,0)))*C60+(IF(ISERROR(VLOOKUP(A60,'Calcification Rates'!$A$11:$N$98,13,0)),0,VLOOKUP(A60,'Calcification Rates'!$A$11:$N$98,13,0)))</f>
        <v>0</v>
      </c>
      <c r="H60" s="275">
        <f>(IF(ISERROR(VLOOKUP(A60,'Calcification Rates'!$A$11:$N$98,11,0)),0,VLOOKUP(A60,'Calcification Rates'!$A$11:$N$98,11,0)))*C60+(IF(ISERROR(VLOOKUP(A60,'Calcification Rates'!$A$11:$N$98,14,0)),0,VLOOKUP(A60,'Calcification Rates'!$A$11:$N$98,14,0)))</f>
        <v>0</v>
      </c>
      <c r="I60" s="276"/>
      <c r="J60" s="43"/>
      <c r="K60" s="271"/>
      <c r="L60" s="272" t="str">
        <f>IF(ISERROR(VLOOKUP(I60,'Calcification Rates'!$A$10:$C$98,2,FALSE))," ",VLOOKUP(I60,'Calcification Rates'!$A$10:$C$98,2,FALSE))</f>
        <v xml:space="preserve"> </v>
      </c>
      <c r="M60" s="272" t="str">
        <f>IF(ISERROR(VLOOKUP(I60,'Calcification Rates'!$A$10:$C$98,3,FALSE))," ",VLOOKUP(I60,'Calcification Rates'!$A$10:$C$98,3,FALSE))</f>
        <v xml:space="preserve"> </v>
      </c>
      <c r="N60" s="273">
        <f>(IF(ISERROR(VLOOKUP(I60,'Calcification Rates'!$A$11:$N$98,9,0)),0,VLOOKUP(I60,'Calcification Rates'!$A$11:$N$98,9,0)))*K60+(IF(ISERROR(VLOOKUP(I60,'Calcification Rates'!$A$11:$N$98,12,0)),0,VLOOKUP(I60,'Calcification Rates'!$A$11:$N$98,12,0)))</f>
        <v>0</v>
      </c>
      <c r="O60" s="273">
        <f>(IF(ISERROR(VLOOKUP(I60,'Calcification Rates'!$A$11:$N$98,10,0)),0,VLOOKUP(I60,'Calcification Rates'!$A$11:$N$98,10,0)))*K60+(IF(ISERROR(VLOOKUP(I60,'Calcification Rates'!$A$11:$N$98,13,0)),0,VLOOKUP(I60,'Calcification Rates'!$A$11:$N$98,13,0)))</f>
        <v>0</v>
      </c>
      <c r="P60" s="277">
        <f>(IF(ISERROR(VLOOKUP(I60,'Calcification Rates'!$A$11:$N$98,11,0)),0,VLOOKUP(I60,'Calcification Rates'!$A$11:$N$98,11,0)))*K60+(IF(ISERROR(VLOOKUP(I60,'Calcification Rates'!$A$11:$N$98,14,0)),0,VLOOKUP(I60,'Calcification Rates'!$A$11:$N$98,14,0)))</f>
        <v>0</v>
      </c>
      <c r="Q60" s="276"/>
      <c r="R60" s="270"/>
      <c r="S60" s="271"/>
      <c r="T60" s="272" t="str">
        <f>IF(ISERROR(VLOOKUP(Q60,'Calcification Rates'!$A$10:$C$98,2,FALSE))," ",VLOOKUP(Q60,'Calcification Rates'!$A$10:$C$98,2,FALSE))</f>
        <v xml:space="preserve"> </v>
      </c>
      <c r="U60" s="272" t="str">
        <f>IF(ISERROR(VLOOKUP(Q60,'Calcification Rates'!$A$10:$C$98,3,FALSE))," ",VLOOKUP(Q60,'Calcification Rates'!$A$10:$C$98,3,FALSE))</f>
        <v xml:space="preserve"> </v>
      </c>
      <c r="V60" s="273">
        <f>(IF(ISERROR(VLOOKUP(Q60,'Calcification Rates'!$A$11:$N$98,9,0)),0,VLOOKUP(Q60,'Calcification Rates'!$A$11:$N$98,9,0)))*S60+(IF(ISERROR(VLOOKUP(Q60,'Calcification Rates'!$A$11:$N$98,12,0)),0,VLOOKUP(Q60,'Calcification Rates'!$A$11:$N$98,12,0)))</f>
        <v>0</v>
      </c>
      <c r="W60" s="273">
        <f>(IF(ISERROR(VLOOKUP(Q60,'Calcification Rates'!$A$11:$N$98,10,0)),0,VLOOKUP(Q60,'Calcification Rates'!$A$11:$N$98,10,0)))*S60+(IF(ISERROR(VLOOKUP(Q60,'Calcification Rates'!$A$11:$N$98,13,0)),0,VLOOKUP(Q60,'Calcification Rates'!$A$11:$N$98,13,0)))</f>
        <v>0</v>
      </c>
      <c r="X60" s="277">
        <f>(IF(ISERROR(VLOOKUP(Q60,'Calcification Rates'!$A$11:$N$98,11,0)),0,VLOOKUP(Q60,'Calcification Rates'!$A$11:$N$98,11,0)))*S60+(IF(ISERROR(VLOOKUP(Q60,'Calcification Rates'!$A$11:$N$98,14,0)),0,VLOOKUP(Q60,'Calcification Rates'!$A$11:$N$98,14,0)))</f>
        <v>0</v>
      </c>
      <c r="Y60" s="276"/>
      <c r="Z60" s="278"/>
      <c r="AA60" s="284"/>
      <c r="AB60" s="272" t="str">
        <f>IF(ISERROR(VLOOKUP(Y60,'Calcification Rates'!$A$10:$C$98,2,FALSE))," ",VLOOKUP(Y60,'Calcification Rates'!$A$10:$C$98,2,FALSE))</f>
        <v xml:space="preserve"> </v>
      </c>
      <c r="AC60" s="272" t="str">
        <f>IF(ISERROR(VLOOKUP(Y60,'Calcification Rates'!$A$10:$C$98,3,FALSE))," ",VLOOKUP(Y60,'Calcification Rates'!$A$10:$C$98,3,FALSE))</f>
        <v xml:space="preserve"> </v>
      </c>
      <c r="AD60" s="273">
        <f>(IF(ISERROR(VLOOKUP(Y60,'Calcification Rates'!$A$11:$N$98,9,0)),0,VLOOKUP(Y60,'Calcification Rates'!$A$11:$N$98,9,0)))*AA60+(IF(ISERROR(VLOOKUP(Y60,'Calcification Rates'!$A$11:$N$98,12,0)),0,VLOOKUP(Y60,'Calcification Rates'!$A$11:$N$98,12,0)))</f>
        <v>0</v>
      </c>
      <c r="AE60" s="273">
        <f>(IF(ISERROR(VLOOKUP(Y60,'Calcification Rates'!$A$11:$N$98,10,0)),0,VLOOKUP(Y60,'Calcification Rates'!$A$11:$N$98,10,0)))*AA60+(IF(ISERROR(VLOOKUP(Y60,'Calcification Rates'!$A$11:$N$98,13,0)),0,VLOOKUP(Y60,'Calcification Rates'!$A$11:$N$98,13,0)))</f>
        <v>0</v>
      </c>
      <c r="AF60" s="277">
        <f>(IF(ISERROR(VLOOKUP(Y60,'Calcification Rates'!$A$11:$N$98,11,0)),0,VLOOKUP(Y60,'Calcification Rates'!$A$11:$N$98,11,0)))*AA60+(IF(ISERROR(VLOOKUP(Y60,'Calcification Rates'!$A$11:$N$98,14,0)),0,VLOOKUP(Y60,'Calcification Rates'!$A$11:$N$98,14,0)))</f>
        <v>0</v>
      </c>
      <c r="AG60" s="276"/>
      <c r="AH60" s="270"/>
      <c r="AI60" s="271"/>
      <c r="AJ60" s="272" t="str">
        <f>IF(ISERROR(VLOOKUP(AG60,'Calcification Rates'!$A$10:$C$98,2,FALSE))," ",VLOOKUP(AG60,'Calcification Rates'!$A$10:$C$98,2,FALSE))</f>
        <v xml:space="preserve"> </v>
      </c>
      <c r="AK60" s="272" t="str">
        <f>IF(ISERROR(VLOOKUP(AG60,'Calcification Rates'!$A$10:$C$98,3,FALSE))," ",VLOOKUP(AG60,'Calcification Rates'!$A$10:$C$98,3,FALSE))</f>
        <v xml:space="preserve"> </v>
      </c>
      <c r="AL60" s="273">
        <f>(IF(ISERROR(VLOOKUP(AG60,'Calcification Rates'!$A$11:$N$98,9,0)),0,VLOOKUP(AG60,'Calcification Rates'!$A$11:$N$98,9,0)))*AI60+(IF(ISERROR(VLOOKUP(AG60,'Calcification Rates'!$A$11:$N$98,12,0)),0,VLOOKUP(AG60,'Calcification Rates'!$A$11:$N$98,12,0)))</f>
        <v>0</v>
      </c>
      <c r="AM60" s="273">
        <f>(IF(ISERROR(VLOOKUP(AG60,'Calcification Rates'!$A$11:$N$98,10,0)),0,VLOOKUP(AG60,'Calcification Rates'!$A$11:$N$98,10,0)))*AI60+(IF(ISERROR(VLOOKUP(AG60,'Calcification Rates'!$A$11:$N$98,13,0)),0,VLOOKUP(AG60,'Calcification Rates'!$A$11:$N$98,13,0)))</f>
        <v>0</v>
      </c>
      <c r="AN60" s="277">
        <f>(IF(ISERROR(VLOOKUP(AG60,'Calcification Rates'!$A$11:$N$98,11,0)),0,VLOOKUP(AG60,'Calcification Rates'!$A$11:$N$98,11,0)))*AI60+(IF(ISERROR(VLOOKUP(AG60,'Calcification Rates'!$A$11:$N$98,14,0)),0,VLOOKUP(AG60,'Calcification Rates'!$A$11:$N$98,14,0)))</f>
        <v>0</v>
      </c>
      <c r="AO60" s="276"/>
      <c r="AP60" s="270"/>
      <c r="AQ60" s="271"/>
      <c r="AR60" s="272" t="str">
        <f>IF(ISERROR(VLOOKUP(AO60,'Calcification Rates'!$A$10:$C$98,2,FALSE))," ",VLOOKUP(AO60,'Calcification Rates'!$A$10:$C$98,2,FALSE))</f>
        <v xml:space="preserve"> </v>
      </c>
      <c r="AS60" s="272" t="str">
        <f>IF(ISERROR(VLOOKUP(AO60,'Calcification Rates'!$A$10:$C$98,3,FALSE))," ",VLOOKUP(AO60,'Calcification Rates'!$A$10:$C$98,3,FALSE))</f>
        <v xml:space="preserve"> </v>
      </c>
      <c r="AT60" s="280">
        <f>(IF(ISERROR(VLOOKUP(AO60,'Calcification Rates'!$A$11:$N$98,9,0)),0,VLOOKUP(AO60,'Calcification Rates'!$A$11:$N$98,9,0)))*AQ60+(IF(ISERROR(VLOOKUP(AO60,'Calcification Rates'!$A$11:$N$98,12,0)),0,VLOOKUP(AO60,'Calcification Rates'!$A$11:$N$98,12,0)))</f>
        <v>0</v>
      </c>
      <c r="AU60" s="280">
        <f>(IF(ISERROR(VLOOKUP(AO60,'Calcification Rates'!$A$11:$N$98,10,0)),0,VLOOKUP(AO60,'Calcification Rates'!$A$11:$N$98,10,0)))*AQ60+(IF(ISERROR(VLOOKUP(AO60,'Calcification Rates'!$A$11:$N$98,13,0)),0,VLOOKUP(AO60,'Calcification Rates'!$A$11:$N$98,13,0)))</f>
        <v>0</v>
      </c>
      <c r="AV60" s="281">
        <f>(IF(ISERROR(VLOOKUP(AO60,'Calcification Rates'!$A$11:$N$98,11,0)),0,VLOOKUP(AO60,'Calcification Rates'!$A$11:$N$98,11,0)))*AQ60+(IF(ISERROR(VLOOKUP(AO60,'Calcification Rates'!$A$11:$N$98,14,0)),0,VLOOKUP(AO60,'Calcification Rates'!$A$11:$N$98,14,0)))</f>
        <v>0</v>
      </c>
      <c r="AW60" s="276"/>
      <c r="AX60" s="43"/>
      <c r="AY60" s="271"/>
      <c r="AZ60" s="272" t="str">
        <f>IF(ISERROR(VLOOKUP(AW60,'Calcification Rates'!$A$10:$C$98,2,FALSE))," ",VLOOKUP(AW60,'Calcification Rates'!$A$10:$C$98,2,FALSE))</f>
        <v xml:space="preserve"> </v>
      </c>
      <c r="BA60" s="272" t="str">
        <f>IF(ISERROR(VLOOKUP(AW60,'Calcification Rates'!$A$10:$C$98,3,FALSE))," ",VLOOKUP(AW60,'Calcification Rates'!$A$10:$C$98,3,FALSE))</f>
        <v xml:space="preserve"> </v>
      </c>
      <c r="BB60" s="280">
        <f>(IF(ISERROR(VLOOKUP(AW60,'Calcification Rates'!$A$11:$N$98,9,0)),0,VLOOKUP(AW60,'Calcification Rates'!$A$11:$N$98,9,0)))*AY60+(IF(ISERROR(VLOOKUP(AW60,'Calcification Rates'!$A$11:$N$98,12,0)),0,VLOOKUP(AW60,'Calcification Rates'!$A$11:$N$98,12,0)))</f>
        <v>0</v>
      </c>
      <c r="BC60" s="280">
        <f>(IF(ISERROR(VLOOKUP(AW60,'Calcification Rates'!$A$11:$N$98,10,0)),0,VLOOKUP(AW60,'Calcification Rates'!$A$11:$N$98,10,0)))*AY60+(IF(ISERROR(VLOOKUP(AW60,'Calcification Rates'!$A$11:$N$98,13,0)),0,VLOOKUP(AW60,'Calcification Rates'!$A$11:$N$98,13,0)))</f>
        <v>0</v>
      </c>
      <c r="BD60" s="281">
        <f>(IF(ISERROR(VLOOKUP(AW60,'Calcification Rates'!$A$11:$N$98,11,0)),0,VLOOKUP(AW60,'Calcification Rates'!$A$11:$N$98,11,0)))*AY60+(IF(ISERROR(VLOOKUP(AW60,'Calcification Rates'!$A$11:$N$98,14,0)),0,VLOOKUP(AW60,'Calcification Rates'!$A$11:$N$98,14,0)))</f>
        <v>0</v>
      </c>
      <c r="BE60" s="276"/>
      <c r="BF60" s="270"/>
      <c r="BG60" s="270"/>
      <c r="BH60" s="272" t="str">
        <f>IF(ISERROR(VLOOKUP(BE60,'Calcification Rates'!$A$10:$C$98,2,FALSE))," ",VLOOKUP(BE60,'Calcification Rates'!$A$10:$C$98,2,FALSE))</f>
        <v xml:space="preserve"> </v>
      </c>
      <c r="BI60" s="272" t="str">
        <f>IF(ISERROR(VLOOKUP(BE60,'Calcification Rates'!$A$10:$C$98,3,FALSE))," ",VLOOKUP(BE60,'Calcification Rates'!$A$10:$C$98,3,FALSE))</f>
        <v xml:space="preserve"> </v>
      </c>
      <c r="BJ60" s="280">
        <f>(IF(ISERROR(VLOOKUP(BE60,'Calcification Rates'!$A$11:$N$98,9,0)),0,VLOOKUP(BE60,'Calcification Rates'!$A$11:$N$98,9,0)))*BG60+(IF(ISERROR(VLOOKUP(BE60,'Calcification Rates'!$A$11:$N$98,12,0)),0,VLOOKUP(BE60,'Calcification Rates'!$A$11:$N$98,12,0)))</f>
        <v>0</v>
      </c>
      <c r="BK60" s="280">
        <f>(IF(ISERROR(VLOOKUP(BE60,'Calcification Rates'!$A$11:$N$98,10,0)),0,VLOOKUP(BE60,'Calcification Rates'!$A$11:$N$98,10,0)))*BG60+(IF(ISERROR(VLOOKUP(BE60,'Calcification Rates'!$A$11:$N$98,13,0)),0,VLOOKUP(BE60,'Calcification Rates'!$A$11:$N$98,13,0)))</f>
        <v>0</v>
      </c>
      <c r="BL60" s="281">
        <f>(IF(ISERROR(VLOOKUP(BE60,'Calcification Rates'!$A$11:$N$98,11,0)),0,VLOOKUP(BE60,'Calcification Rates'!$A$11:$N$98,11,0)))*BG60+(IF(ISERROR(VLOOKUP(BE60,'Calcification Rates'!$A$11:$N$98,14,0)),0,VLOOKUP(BE60,'Calcification Rates'!$A$11:$N$98,14,0)))</f>
        <v>0</v>
      </c>
    </row>
    <row r="61" spans="1:64" ht="20.100000000000001" customHeight="1" x14ac:dyDescent="0.3">
      <c r="A61" s="270"/>
      <c r="B61" s="270"/>
      <c r="C61" s="271"/>
      <c r="D61" s="272" t="str">
        <f>IF(ISERROR(VLOOKUP(A61,'Calcification Rates'!$A$10:$C$98,2,FALSE))," ",VLOOKUP(A61,'Calcification Rates'!$A$10:$C$98,2,FALSE))</f>
        <v xml:space="preserve"> </v>
      </c>
      <c r="E61" s="272" t="str">
        <f>IF(ISERROR(VLOOKUP(A61,'Calcification Rates'!$A$10:$C$98,3,FALSE))," ",VLOOKUP(A61,'Calcification Rates'!$A$10:$C$98,3,FALSE))</f>
        <v xml:space="preserve"> </v>
      </c>
      <c r="F61" s="273">
        <f>(IF(ISERROR(VLOOKUP(A61,'Calcification Rates'!$A$11:$N$98,9,0)),0,VLOOKUP(A61,'Calcification Rates'!$A$11:$N$98,9,0)))*C61+(IF(ISERROR(VLOOKUP(A61,'Calcification Rates'!$A$11:$N$98,12,0)),0,VLOOKUP(A61,'Calcification Rates'!$A$11:$N$98,12,0)))</f>
        <v>0</v>
      </c>
      <c r="G61" s="274">
        <f>(IF(ISERROR(VLOOKUP(A61,'Calcification Rates'!$A$11:$N$98,10,0)),0,VLOOKUP(A61,'Calcification Rates'!$A$11:$N$98,10,0)))*C61+(IF(ISERROR(VLOOKUP(A61,'Calcification Rates'!$A$11:$N$98,13,0)),0,VLOOKUP(A61,'Calcification Rates'!$A$11:$N$98,13,0)))</f>
        <v>0</v>
      </c>
      <c r="H61" s="275">
        <f>(IF(ISERROR(VLOOKUP(A61,'Calcification Rates'!$A$11:$N$98,11,0)),0,VLOOKUP(A61,'Calcification Rates'!$A$11:$N$98,11,0)))*C61+(IF(ISERROR(VLOOKUP(A61,'Calcification Rates'!$A$11:$N$98,14,0)),0,VLOOKUP(A61,'Calcification Rates'!$A$11:$N$98,14,0)))</f>
        <v>0</v>
      </c>
      <c r="I61" s="276"/>
      <c r="J61" s="43"/>
      <c r="K61" s="271"/>
      <c r="L61" s="272" t="str">
        <f>IF(ISERROR(VLOOKUP(I61,'Calcification Rates'!$A$10:$C$98,2,FALSE))," ",VLOOKUP(I61,'Calcification Rates'!$A$10:$C$98,2,FALSE))</f>
        <v xml:space="preserve"> </v>
      </c>
      <c r="M61" s="272" t="str">
        <f>IF(ISERROR(VLOOKUP(I61,'Calcification Rates'!$A$10:$C$98,3,FALSE))," ",VLOOKUP(I61,'Calcification Rates'!$A$10:$C$98,3,FALSE))</f>
        <v xml:space="preserve"> </v>
      </c>
      <c r="N61" s="273">
        <f>(IF(ISERROR(VLOOKUP(I61,'Calcification Rates'!$A$11:$N$98,9,0)),0,VLOOKUP(I61,'Calcification Rates'!$A$11:$N$98,9,0)))*K61+(IF(ISERROR(VLOOKUP(I61,'Calcification Rates'!$A$11:$N$98,12,0)),0,VLOOKUP(I61,'Calcification Rates'!$A$11:$N$98,12,0)))</f>
        <v>0</v>
      </c>
      <c r="O61" s="273">
        <f>(IF(ISERROR(VLOOKUP(I61,'Calcification Rates'!$A$11:$N$98,10,0)),0,VLOOKUP(I61,'Calcification Rates'!$A$11:$N$98,10,0)))*K61+(IF(ISERROR(VLOOKUP(I61,'Calcification Rates'!$A$11:$N$98,13,0)),0,VLOOKUP(I61,'Calcification Rates'!$A$11:$N$98,13,0)))</f>
        <v>0</v>
      </c>
      <c r="P61" s="277">
        <f>(IF(ISERROR(VLOOKUP(I61,'Calcification Rates'!$A$11:$N$98,11,0)),0,VLOOKUP(I61,'Calcification Rates'!$A$11:$N$98,11,0)))*K61+(IF(ISERROR(VLOOKUP(I61,'Calcification Rates'!$A$11:$N$98,14,0)),0,VLOOKUP(I61,'Calcification Rates'!$A$11:$N$98,14,0)))</f>
        <v>0</v>
      </c>
      <c r="Q61" s="276"/>
      <c r="R61" s="270"/>
      <c r="S61" s="271"/>
      <c r="T61" s="272" t="str">
        <f>IF(ISERROR(VLOOKUP(Q61,'Calcification Rates'!$A$10:$C$98,2,FALSE))," ",VLOOKUP(Q61,'Calcification Rates'!$A$10:$C$98,2,FALSE))</f>
        <v xml:space="preserve"> </v>
      </c>
      <c r="U61" s="272" t="str">
        <f>IF(ISERROR(VLOOKUP(Q61,'Calcification Rates'!$A$10:$C$98,3,FALSE))," ",VLOOKUP(Q61,'Calcification Rates'!$A$10:$C$98,3,FALSE))</f>
        <v xml:space="preserve"> </v>
      </c>
      <c r="V61" s="273">
        <f>(IF(ISERROR(VLOOKUP(Q61,'Calcification Rates'!$A$11:$N$98,9,0)),0,VLOOKUP(Q61,'Calcification Rates'!$A$11:$N$98,9,0)))*S61+(IF(ISERROR(VLOOKUP(Q61,'Calcification Rates'!$A$11:$N$98,12,0)),0,VLOOKUP(Q61,'Calcification Rates'!$A$11:$N$98,12,0)))</f>
        <v>0</v>
      </c>
      <c r="W61" s="273">
        <f>(IF(ISERROR(VLOOKUP(Q61,'Calcification Rates'!$A$11:$N$98,10,0)),0,VLOOKUP(Q61,'Calcification Rates'!$A$11:$N$98,10,0)))*S61+(IF(ISERROR(VLOOKUP(Q61,'Calcification Rates'!$A$11:$N$98,13,0)),0,VLOOKUP(Q61,'Calcification Rates'!$A$11:$N$98,13,0)))</f>
        <v>0</v>
      </c>
      <c r="X61" s="277">
        <f>(IF(ISERROR(VLOOKUP(Q61,'Calcification Rates'!$A$11:$N$98,11,0)),0,VLOOKUP(Q61,'Calcification Rates'!$A$11:$N$98,11,0)))*S61+(IF(ISERROR(VLOOKUP(Q61,'Calcification Rates'!$A$11:$N$98,14,0)),0,VLOOKUP(Q61,'Calcification Rates'!$A$11:$N$98,14,0)))</f>
        <v>0</v>
      </c>
      <c r="Y61" s="276"/>
      <c r="Z61" s="278"/>
      <c r="AA61" s="284"/>
      <c r="AB61" s="272" t="str">
        <f>IF(ISERROR(VLOOKUP(Y61,'Calcification Rates'!$A$10:$C$98,2,FALSE))," ",VLOOKUP(Y61,'Calcification Rates'!$A$10:$C$98,2,FALSE))</f>
        <v xml:space="preserve"> </v>
      </c>
      <c r="AC61" s="272" t="str">
        <f>IF(ISERROR(VLOOKUP(Y61,'Calcification Rates'!$A$10:$C$98,3,FALSE))," ",VLOOKUP(Y61,'Calcification Rates'!$A$10:$C$98,3,FALSE))</f>
        <v xml:space="preserve"> </v>
      </c>
      <c r="AD61" s="273">
        <f>(IF(ISERROR(VLOOKUP(Y61,'Calcification Rates'!$A$11:$N$98,9,0)),0,VLOOKUP(Y61,'Calcification Rates'!$A$11:$N$98,9,0)))*AA61+(IF(ISERROR(VLOOKUP(Y61,'Calcification Rates'!$A$11:$N$98,12,0)),0,VLOOKUP(Y61,'Calcification Rates'!$A$11:$N$98,12,0)))</f>
        <v>0</v>
      </c>
      <c r="AE61" s="273">
        <f>(IF(ISERROR(VLOOKUP(Y61,'Calcification Rates'!$A$11:$N$98,10,0)),0,VLOOKUP(Y61,'Calcification Rates'!$A$11:$N$98,10,0)))*AA61+(IF(ISERROR(VLOOKUP(Y61,'Calcification Rates'!$A$11:$N$98,13,0)),0,VLOOKUP(Y61,'Calcification Rates'!$A$11:$N$98,13,0)))</f>
        <v>0</v>
      </c>
      <c r="AF61" s="277">
        <f>(IF(ISERROR(VLOOKUP(Y61,'Calcification Rates'!$A$11:$N$98,11,0)),0,VLOOKUP(Y61,'Calcification Rates'!$A$11:$N$98,11,0)))*AA61+(IF(ISERROR(VLOOKUP(Y61,'Calcification Rates'!$A$11:$N$98,14,0)),0,VLOOKUP(Y61,'Calcification Rates'!$A$11:$N$98,14,0)))</f>
        <v>0</v>
      </c>
      <c r="AG61" s="276"/>
      <c r="AH61" s="270"/>
      <c r="AI61" s="271"/>
      <c r="AJ61" s="272" t="str">
        <f>IF(ISERROR(VLOOKUP(AG61,'Calcification Rates'!$A$10:$C$98,2,FALSE))," ",VLOOKUP(AG61,'Calcification Rates'!$A$10:$C$98,2,FALSE))</f>
        <v xml:space="preserve"> </v>
      </c>
      <c r="AK61" s="272" t="str">
        <f>IF(ISERROR(VLOOKUP(AG61,'Calcification Rates'!$A$10:$C$98,3,FALSE))," ",VLOOKUP(AG61,'Calcification Rates'!$A$10:$C$98,3,FALSE))</f>
        <v xml:space="preserve"> </v>
      </c>
      <c r="AL61" s="273">
        <f>(IF(ISERROR(VLOOKUP(AG61,'Calcification Rates'!$A$11:$N$98,9,0)),0,VLOOKUP(AG61,'Calcification Rates'!$A$11:$N$98,9,0)))*AI61+(IF(ISERROR(VLOOKUP(AG61,'Calcification Rates'!$A$11:$N$98,12,0)),0,VLOOKUP(AG61,'Calcification Rates'!$A$11:$N$98,12,0)))</f>
        <v>0</v>
      </c>
      <c r="AM61" s="273">
        <f>(IF(ISERROR(VLOOKUP(AG61,'Calcification Rates'!$A$11:$N$98,10,0)),0,VLOOKUP(AG61,'Calcification Rates'!$A$11:$N$98,10,0)))*AI61+(IF(ISERROR(VLOOKUP(AG61,'Calcification Rates'!$A$11:$N$98,13,0)),0,VLOOKUP(AG61,'Calcification Rates'!$A$11:$N$98,13,0)))</f>
        <v>0</v>
      </c>
      <c r="AN61" s="277">
        <f>(IF(ISERROR(VLOOKUP(AG61,'Calcification Rates'!$A$11:$N$98,11,0)),0,VLOOKUP(AG61,'Calcification Rates'!$A$11:$N$98,11,0)))*AI61+(IF(ISERROR(VLOOKUP(AG61,'Calcification Rates'!$A$11:$N$98,14,0)),0,VLOOKUP(AG61,'Calcification Rates'!$A$11:$N$98,14,0)))</f>
        <v>0</v>
      </c>
      <c r="AO61" s="276"/>
      <c r="AP61" s="270"/>
      <c r="AQ61" s="271"/>
      <c r="AR61" s="272" t="str">
        <f>IF(ISERROR(VLOOKUP(AO61,'Calcification Rates'!$A$10:$C$98,2,FALSE))," ",VLOOKUP(AO61,'Calcification Rates'!$A$10:$C$98,2,FALSE))</f>
        <v xml:space="preserve"> </v>
      </c>
      <c r="AS61" s="272" t="str">
        <f>IF(ISERROR(VLOOKUP(AO61,'Calcification Rates'!$A$10:$C$98,3,FALSE))," ",VLOOKUP(AO61,'Calcification Rates'!$A$10:$C$98,3,FALSE))</f>
        <v xml:space="preserve"> </v>
      </c>
      <c r="AT61" s="280">
        <f>(IF(ISERROR(VLOOKUP(AO61,'Calcification Rates'!$A$11:$N$98,9,0)),0,VLOOKUP(AO61,'Calcification Rates'!$A$11:$N$98,9,0)))*AQ61+(IF(ISERROR(VLOOKUP(AO61,'Calcification Rates'!$A$11:$N$98,12,0)),0,VLOOKUP(AO61,'Calcification Rates'!$A$11:$N$98,12,0)))</f>
        <v>0</v>
      </c>
      <c r="AU61" s="280">
        <f>(IF(ISERROR(VLOOKUP(AO61,'Calcification Rates'!$A$11:$N$98,10,0)),0,VLOOKUP(AO61,'Calcification Rates'!$A$11:$N$98,10,0)))*AQ61+(IF(ISERROR(VLOOKUP(AO61,'Calcification Rates'!$A$11:$N$98,13,0)),0,VLOOKUP(AO61,'Calcification Rates'!$A$11:$N$98,13,0)))</f>
        <v>0</v>
      </c>
      <c r="AV61" s="281">
        <f>(IF(ISERROR(VLOOKUP(AO61,'Calcification Rates'!$A$11:$N$98,11,0)),0,VLOOKUP(AO61,'Calcification Rates'!$A$11:$N$98,11,0)))*AQ61+(IF(ISERROR(VLOOKUP(AO61,'Calcification Rates'!$A$11:$N$98,14,0)),0,VLOOKUP(AO61,'Calcification Rates'!$A$11:$N$98,14,0)))</f>
        <v>0</v>
      </c>
      <c r="AW61" s="276"/>
      <c r="AX61" s="270"/>
      <c r="AY61" s="271"/>
      <c r="AZ61" s="272" t="str">
        <f>IF(ISERROR(VLOOKUP(AW61,'Calcification Rates'!$A$10:$C$98,2,FALSE))," ",VLOOKUP(AW61,'Calcification Rates'!$A$10:$C$98,2,FALSE))</f>
        <v xml:space="preserve"> </v>
      </c>
      <c r="BA61" s="272" t="str">
        <f>IF(ISERROR(VLOOKUP(AW61,'Calcification Rates'!$A$10:$C$98,3,FALSE))," ",VLOOKUP(AW61,'Calcification Rates'!$A$10:$C$98,3,FALSE))</f>
        <v xml:space="preserve"> </v>
      </c>
      <c r="BB61" s="280">
        <f>(IF(ISERROR(VLOOKUP(AW61,'Calcification Rates'!$A$11:$N$98,9,0)),0,VLOOKUP(AW61,'Calcification Rates'!$A$11:$N$98,9,0)))*AY61+(IF(ISERROR(VLOOKUP(AW61,'Calcification Rates'!$A$11:$N$98,12,0)),0,VLOOKUP(AW61,'Calcification Rates'!$A$11:$N$98,12,0)))</f>
        <v>0</v>
      </c>
      <c r="BC61" s="280">
        <f>(IF(ISERROR(VLOOKUP(AW61,'Calcification Rates'!$A$11:$N$98,10,0)),0,VLOOKUP(AW61,'Calcification Rates'!$A$11:$N$98,10,0)))*AY61+(IF(ISERROR(VLOOKUP(AW61,'Calcification Rates'!$A$11:$N$98,13,0)),0,VLOOKUP(AW61,'Calcification Rates'!$A$11:$N$98,13,0)))</f>
        <v>0</v>
      </c>
      <c r="BD61" s="281">
        <f>(IF(ISERROR(VLOOKUP(AW61,'Calcification Rates'!$A$11:$N$98,11,0)),0,VLOOKUP(AW61,'Calcification Rates'!$A$11:$N$98,11,0)))*AY61+(IF(ISERROR(VLOOKUP(AW61,'Calcification Rates'!$A$11:$N$98,14,0)),0,VLOOKUP(AW61,'Calcification Rates'!$A$11:$N$98,14,0)))</f>
        <v>0</v>
      </c>
      <c r="BE61" s="276"/>
      <c r="BF61" s="270"/>
      <c r="BG61" s="270"/>
      <c r="BH61" s="272" t="str">
        <f>IF(ISERROR(VLOOKUP(BE61,'Calcification Rates'!$A$10:$C$98,2,FALSE))," ",VLOOKUP(BE61,'Calcification Rates'!$A$10:$C$98,2,FALSE))</f>
        <v xml:space="preserve"> </v>
      </c>
      <c r="BI61" s="272" t="str">
        <f>IF(ISERROR(VLOOKUP(BE61,'Calcification Rates'!$A$10:$C$98,3,FALSE))," ",VLOOKUP(BE61,'Calcification Rates'!$A$10:$C$98,3,FALSE))</f>
        <v xml:space="preserve"> </v>
      </c>
      <c r="BJ61" s="280">
        <f>(IF(ISERROR(VLOOKUP(BE61,'Calcification Rates'!$A$11:$N$98,9,0)),0,VLOOKUP(BE61,'Calcification Rates'!$A$11:$N$98,9,0)))*BG61+(IF(ISERROR(VLOOKUP(BE61,'Calcification Rates'!$A$11:$N$98,12,0)),0,VLOOKUP(BE61,'Calcification Rates'!$A$11:$N$98,12,0)))</f>
        <v>0</v>
      </c>
      <c r="BK61" s="280">
        <f>(IF(ISERROR(VLOOKUP(BE61,'Calcification Rates'!$A$11:$N$98,10,0)),0,VLOOKUP(BE61,'Calcification Rates'!$A$11:$N$98,10,0)))*BG61+(IF(ISERROR(VLOOKUP(BE61,'Calcification Rates'!$A$11:$N$98,13,0)),0,VLOOKUP(BE61,'Calcification Rates'!$A$11:$N$98,13,0)))</f>
        <v>0</v>
      </c>
      <c r="BL61" s="281">
        <f>(IF(ISERROR(VLOOKUP(BE61,'Calcification Rates'!$A$11:$N$98,11,0)),0,VLOOKUP(BE61,'Calcification Rates'!$A$11:$N$98,11,0)))*BG61+(IF(ISERROR(VLOOKUP(BE61,'Calcification Rates'!$A$11:$N$98,14,0)),0,VLOOKUP(BE61,'Calcification Rates'!$A$11:$N$98,14,0)))</f>
        <v>0</v>
      </c>
    </row>
    <row r="62" spans="1:64" ht="20.100000000000001" customHeight="1" x14ac:dyDescent="0.3">
      <c r="A62" s="270"/>
      <c r="B62" s="270"/>
      <c r="C62" s="271"/>
      <c r="D62" s="272" t="str">
        <f>IF(ISERROR(VLOOKUP(A62,'Calcification Rates'!$A$10:$C$98,2,FALSE))," ",VLOOKUP(A62,'Calcification Rates'!$A$10:$C$98,2,FALSE))</f>
        <v xml:space="preserve"> </v>
      </c>
      <c r="E62" s="272" t="str">
        <f>IF(ISERROR(VLOOKUP(A62,'Calcification Rates'!$A$10:$C$98,3,FALSE))," ",VLOOKUP(A62,'Calcification Rates'!$A$10:$C$98,3,FALSE))</f>
        <v xml:space="preserve"> </v>
      </c>
      <c r="F62" s="273">
        <f>(IF(ISERROR(VLOOKUP(A62,'Calcification Rates'!$A$11:$N$98,9,0)),0,VLOOKUP(A62,'Calcification Rates'!$A$11:$N$98,9,0)))*C62+(IF(ISERROR(VLOOKUP(A62,'Calcification Rates'!$A$11:$N$98,12,0)),0,VLOOKUP(A62,'Calcification Rates'!$A$11:$N$98,12,0)))</f>
        <v>0</v>
      </c>
      <c r="G62" s="274">
        <f>(IF(ISERROR(VLOOKUP(A62,'Calcification Rates'!$A$11:$N$98,10,0)),0,VLOOKUP(A62,'Calcification Rates'!$A$11:$N$98,10,0)))*C62+(IF(ISERROR(VLOOKUP(A62,'Calcification Rates'!$A$11:$N$98,13,0)),0,VLOOKUP(A62,'Calcification Rates'!$A$11:$N$98,13,0)))</f>
        <v>0</v>
      </c>
      <c r="H62" s="275">
        <f>(IF(ISERROR(VLOOKUP(A62,'Calcification Rates'!$A$11:$N$98,11,0)),0,VLOOKUP(A62,'Calcification Rates'!$A$11:$N$98,11,0)))*C62+(IF(ISERROR(VLOOKUP(A62,'Calcification Rates'!$A$11:$N$98,14,0)),0,VLOOKUP(A62,'Calcification Rates'!$A$11:$N$98,14,0)))</f>
        <v>0</v>
      </c>
      <c r="I62" s="276"/>
      <c r="J62" s="43"/>
      <c r="K62" s="271"/>
      <c r="L62" s="272" t="str">
        <f>IF(ISERROR(VLOOKUP(I62,'Calcification Rates'!$A$10:$C$98,2,FALSE))," ",VLOOKUP(I62,'Calcification Rates'!$A$10:$C$98,2,FALSE))</f>
        <v xml:space="preserve"> </v>
      </c>
      <c r="M62" s="272" t="str">
        <f>IF(ISERROR(VLOOKUP(I62,'Calcification Rates'!$A$10:$C$98,3,FALSE))," ",VLOOKUP(I62,'Calcification Rates'!$A$10:$C$98,3,FALSE))</f>
        <v xml:space="preserve"> </v>
      </c>
      <c r="N62" s="273">
        <f>(IF(ISERROR(VLOOKUP(I62,'Calcification Rates'!$A$11:$N$98,9,0)),0,VLOOKUP(I62,'Calcification Rates'!$A$11:$N$98,9,0)))*K62+(IF(ISERROR(VLOOKUP(I62,'Calcification Rates'!$A$11:$N$98,12,0)),0,VLOOKUP(I62,'Calcification Rates'!$A$11:$N$98,12,0)))</f>
        <v>0</v>
      </c>
      <c r="O62" s="273">
        <f>(IF(ISERROR(VLOOKUP(I62,'Calcification Rates'!$A$11:$N$98,10,0)),0,VLOOKUP(I62,'Calcification Rates'!$A$11:$N$98,10,0)))*K62+(IF(ISERROR(VLOOKUP(I62,'Calcification Rates'!$A$11:$N$98,13,0)),0,VLOOKUP(I62,'Calcification Rates'!$A$11:$N$98,13,0)))</f>
        <v>0</v>
      </c>
      <c r="P62" s="277">
        <f>(IF(ISERROR(VLOOKUP(I62,'Calcification Rates'!$A$11:$N$98,11,0)),0,VLOOKUP(I62,'Calcification Rates'!$A$11:$N$98,11,0)))*K62+(IF(ISERROR(VLOOKUP(I62,'Calcification Rates'!$A$11:$N$98,14,0)),0,VLOOKUP(I62,'Calcification Rates'!$A$11:$N$98,14,0)))</f>
        <v>0</v>
      </c>
      <c r="Q62" s="276"/>
      <c r="R62" s="270"/>
      <c r="S62" s="271"/>
      <c r="T62" s="272" t="str">
        <f>IF(ISERROR(VLOOKUP(Q62,'Calcification Rates'!$A$10:$C$98,2,FALSE))," ",VLOOKUP(Q62,'Calcification Rates'!$A$10:$C$98,2,FALSE))</f>
        <v xml:space="preserve"> </v>
      </c>
      <c r="U62" s="272" t="str">
        <f>IF(ISERROR(VLOOKUP(Q62,'Calcification Rates'!$A$10:$C$98,3,FALSE))," ",VLOOKUP(Q62,'Calcification Rates'!$A$10:$C$98,3,FALSE))</f>
        <v xml:space="preserve"> </v>
      </c>
      <c r="V62" s="273">
        <f>(IF(ISERROR(VLOOKUP(Q62,'Calcification Rates'!$A$11:$N$98,9,0)),0,VLOOKUP(Q62,'Calcification Rates'!$A$11:$N$98,9,0)))*S62+(IF(ISERROR(VLOOKUP(Q62,'Calcification Rates'!$A$11:$N$98,12,0)),0,VLOOKUP(Q62,'Calcification Rates'!$A$11:$N$98,12,0)))</f>
        <v>0</v>
      </c>
      <c r="W62" s="273">
        <f>(IF(ISERROR(VLOOKUP(Q62,'Calcification Rates'!$A$11:$N$98,10,0)),0,VLOOKUP(Q62,'Calcification Rates'!$A$11:$N$98,10,0)))*S62+(IF(ISERROR(VLOOKUP(Q62,'Calcification Rates'!$A$11:$N$98,13,0)),0,VLOOKUP(Q62,'Calcification Rates'!$A$11:$N$98,13,0)))</f>
        <v>0</v>
      </c>
      <c r="X62" s="277">
        <f>(IF(ISERROR(VLOOKUP(Q62,'Calcification Rates'!$A$11:$N$98,11,0)),0,VLOOKUP(Q62,'Calcification Rates'!$A$11:$N$98,11,0)))*S62+(IF(ISERROR(VLOOKUP(Q62,'Calcification Rates'!$A$11:$N$98,14,0)),0,VLOOKUP(Q62,'Calcification Rates'!$A$11:$N$98,14,0)))</f>
        <v>0</v>
      </c>
      <c r="Y62" s="276"/>
      <c r="Z62" s="278"/>
      <c r="AA62" s="284"/>
      <c r="AB62" s="272" t="str">
        <f>IF(ISERROR(VLOOKUP(Y62,'Calcification Rates'!$A$10:$C$98,2,FALSE))," ",VLOOKUP(Y62,'Calcification Rates'!$A$10:$C$98,2,FALSE))</f>
        <v xml:space="preserve"> </v>
      </c>
      <c r="AC62" s="272" t="str">
        <f>IF(ISERROR(VLOOKUP(Y62,'Calcification Rates'!$A$10:$C$98,3,FALSE))," ",VLOOKUP(Y62,'Calcification Rates'!$A$10:$C$98,3,FALSE))</f>
        <v xml:space="preserve"> </v>
      </c>
      <c r="AD62" s="273">
        <f>(IF(ISERROR(VLOOKUP(Y62,'Calcification Rates'!$A$11:$N$98,9,0)),0,VLOOKUP(Y62,'Calcification Rates'!$A$11:$N$98,9,0)))*AA62+(IF(ISERROR(VLOOKUP(Y62,'Calcification Rates'!$A$11:$N$98,12,0)),0,VLOOKUP(Y62,'Calcification Rates'!$A$11:$N$98,12,0)))</f>
        <v>0</v>
      </c>
      <c r="AE62" s="273">
        <f>(IF(ISERROR(VLOOKUP(Y62,'Calcification Rates'!$A$11:$N$98,10,0)),0,VLOOKUP(Y62,'Calcification Rates'!$A$11:$N$98,10,0)))*AA62+(IF(ISERROR(VLOOKUP(Y62,'Calcification Rates'!$A$11:$N$98,13,0)),0,VLOOKUP(Y62,'Calcification Rates'!$A$11:$N$98,13,0)))</f>
        <v>0</v>
      </c>
      <c r="AF62" s="277">
        <f>(IF(ISERROR(VLOOKUP(Y62,'Calcification Rates'!$A$11:$N$98,11,0)),0,VLOOKUP(Y62,'Calcification Rates'!$A$11:$N$98,11,0)))*AA62+(IF(ISERROR(VLOOKUP(Y62,'Calcification Rates'!$A$11:$N$98,14,0)),0,VLOOKUP(Y62,'Calcification Rates'!$A$11:$N$98,14,0)))</f>
        <v>0</v>
      </c>
      <c r="AG62" s="276"/>
      <c r="AH62" s="270"/>
      <c r="AI62" s="271"/>
      <c r="AJ62" s="272" t="str">
        <f>IF(ISERROR(VLOOKUP(AG62,'Calcification Rates'!$A$10:$C$98,2,FALSE))," ",VLOOKUP(AG62,'Calcification Rates'!$A$10:$C$98,2,FALSE))</f>
        <v xml:space="preserve"> </v>
      </c>
      <c r="AK62" s="272" t="str">
        <f>IF(ISERROR(VLOOKUP(AG62,'Calcification Rates'!$A$10:$C$98,3,FALSE))," ",VLOOKUP(AG62,'Calcification Rates'!$A$10:$C$98,3,FALSE))</f>
        <v xml:space="preserve"> </v>
      </c>
      <c r="AL62" s="273">
        <f>(IF(ISERROR(VLOOKUP(AG62,'Calcification Rates'!$A$11:$N$98,9,0)),0,VLOOKUP(AG62,'Calcification Rates'!$A$11:$N$98,9,0)))*AI62+(IF(ISERROR(VLOOKUP(AG62,'Calcification Rates'!$A$11:$N$98,12,0)),0,VLOOKUP(AG62,'Calcification Rates'!$A$11:$N$98,12,0)))</f>
        <v>0</v>
      </c>
      <c r="AM62" s="273">
        <f>(IF(ISERROR(VLOOKUP(AG62,'Calcification Rates'!$A$11:$N$98,10,0)),0,VLOOKUP(AG62,'Calcification Rates'!$A$11:$N$98,10,0)))*AI62+(IF(ISERROR(VLOOKUP(AG62,'Calcification Rates'!$A$11:$N$98,13,0)),0,VLOOKUP(AG62,'Calcification Rates'!$A$11:$N$98,13,0)))</f>
        <v>0</v>
      </c>
      <c r="AN62" s="277">
        <f>(IF(ISERROR(VLOOKUP(AG62,'Calcification Rates'!$A$11:$N$98,11,0)),0,VLOOKUP(AG62,'Calcification Rates'!$A$11:$N$98,11,0)))*AI62+(IF(ISERROR(VLOOKUP(AG62,'Calcification Rates'!$A$11:$N$98,14,0)),0,VLOOKUP(AG62,'Calcification Rates'!$A$11:$N$98,14,0)))</f>
        <v>0</v>
      </c>
      <c r="AO62" s="276"/>
      <c r="AP62" s="270"/>
      <c r="AQ62" s="271"/>
      <c r="AR62" s="272" t="str">
        <f>IF(ISERROR(VLOOKUP(AO62,'Calcification Rates'!$A$10:$C$98,2,FALSE))," ",VLOOKUP(AO62,'Calcification Rates'!$A$10:$C$98,2,FALSE))</f>
        <v xml:space="preserve"> </v>
      </c>
      <c r="AS62" s="272" t="str">
        <f>IF(ISERROR(VLOOKUP(AO62,'Calcification Rates'!$A$10:$C$98,3,FALSE))," ",VLOOKUP(AO62,'Calcification Rates'!$A$10:$C$98,3,FALSE))</f>
        <v xml:space="preserve"> </v>
      </c>
      <c r="AT62" s="280">
        <f>(IF(ISERROR(VLOOKUP(AO62,'Calcification Rates'!$A$11:$N$98,9,0)),0,VLOOKUP(AO62,'Calcification Rates'!$A$11:$N$98,9,0)))*AQ62+(IF(ISERROR(VLOOKUP(AO62,'Calcification Rates'!$A$11:$N$98,12,0)),0,VLOOKUP(AO62,'Calcification Rates'!$A$11:$N$98,12,0)))</f>
        <v>0</v>
      </c>
      <c r="AU62" s="280">
        <f>(IF(ISERROR(VLOOKUP(AO62,'Calcification Rates'!$A$11:$N$98,10,0)),0,VLOOKUP(AO62,'Calcification Rates'!$A$11:$N$98,10,0)))*AQ62+(IF(ISERROR(VLOOKUP(AO62,'Calcification Rates'!$A$11:$N$98,13,0)),0,VLOOKUP(AO62,'Calcification Rates'!$A$11:$N$98,13,0)))</f>
        <v>0</v>
      </c>
      <c r="AV62" s="281">
        <f>(IF(ISERROR(VLOOKUP(AO62,'Calcification Rates'!$A$11:$N$98,11,0)),0,VLOOKUP(AO62,'Calcification Rates'!$A$11:$N$98,11,0)))*AQ62+(IF(ISERROR(VLOOKUP(AO62,'Calcification Rates'!$A$11:$N$98,14,0)),0,VLOOKUP(AO62,'Calcification Rates'!$A$11:$N$98,14,0)))</f>
        <v>0</v>
      </c>
      <c r="AW62" s="276"/>
      <c r="AX62" s="270"/>
      <c r="AY62" s="271"/>
      <c r="AZ62" s="272" t="str">
        <f>IF(ISERROR(VLOOKUP(AW62,'Calcification Rates'!$A$10:$C$98,2,FALSE))," ",VLOOKUP(AW62,'Calcification Rates'!$A$10:$C$98,2,FALSE))</f>
        <v xml:space="preserve"> </v>
      </c>
      <c r="BA62" s="272" t="str">
        <f>IF(ISERROR(VLOOKUP(AW62,'Calcification Rates'!$A$10:$C$98,3,FALSE))," ",VLOOKUP(AW62,'Calcification Rates'!$A$10:$C$98,3,FALSE))</f>
        <v xml:space="preserve"> </v>
      </c>
      <c r="BB62" s="280">
        <f>(IF(ISERROR(VLOOKUP(AW62,'Calcification Rates'!$A$11:$N$98,9,0)),0,VLOOKUP(AW62,'Calcification Rates'!$A$11:$N$98,9,0)))*AY62+(IF(ISERROR(VLOOKUP(AW62,'Calcification Rates'!$A$11:$N$98,12,0)),0,VLOOKUP(AW62,'Calcification Rates'!$A$11:$N$98,12,0)))</f>
        <v>0</v>
      </c>
      <c r="BC62" s="280">
        <f>(IF(ISERROR(VLOOKUP(AW62,'Calcification Rates'!$A$11:$N$98,10,0)),0,VLOOKUP(AW62,'Calcification Rates'!$A$11:$N$98,10,0)))*AY62+(IF(ISERROR(VLOOKUP(AW62,'Calcification Rates'!$A$11:$N$98,13,0)),0,VLOOKUP(AW62,'Calcification Rates'!$A$11:$N$98,13,0)))</f>
        <v>0</v>
      </c>
      <c r="BD62" s="281">
        <f>(IF(ISERROR(VLOOKUP(AW62,'Calcification Rates'!$A$11:$N$98,11,0)),0,VLOOKUP(AW62,'Calcification Rates'!$A$11:$N$98,11,0)))*AY62+(IF(ISERROR(VLOOKUP(AW62,'Calcification Rates'!$A$11:$N$98,14,0)),0,VLOOKUP(AW62,'Calcification Rates'!$A$11:$N$98,14,0)))</f>
        <v>0</v>
      </c>
      <c r="BE62" s="276"/>
      <c r="BF62" s="270"/>
      <c r="BG62" s="270"/>
      <c r="BH62" s="272" t="str">
        <f>IF(ISERROR(VLOOKUP(BE62,'Calcification Rates'!$A$10:$C$98,2,FALSE))," ",VLOOKUP(BE62,'Calcification Rates'!$A$10:$C$98,2,FALSE))</f>
        <v xml:space="preserve"> </v>
      </c>
      <c r="BI62" s="272" t="str">
        <f>IF(ISERROR(VLOOKUP(BE62,'Calcification Rates'!$A$10:$C$98,3,FALSE))," ",VLOOKUP(BE62,'Calcification Rates'!$A$10:$C$98,3,FALSE))</f>
        <v xml:space="preserve"> </v>
      </c>
      <c r="BJ62" s="280">
        <f>(IF(ISERROR(VLOOKUP(BE62,'Calcification Rates'!$A$11:$N$98,9,0)),0,VLOOKUP(BE62,'Calcification Rates'!$A$11:$N$98,9,0)))*BG62+(IF(ISERROR(VLOOKUP(BE62,'Calcification Rates'!$A$11:$N$98,12,0)),0,VLOOKUP(BE62,'Calcification Rates'!$A$11:$N$98,12,0)))</f>
        <v>0</v>
      </c>
      <c r="BK62" s="280">
        <f>(IF(ISERROR(VLOOKUP(BE62,'Calcification Rates'!$A$11:$N$98,10,0)),0,VLOOKUP(BE62,'Calcification Rates'!$A$11:$N$98,10,0)))*BG62+(IF(ISERROR(VLOOKUP(BE62,'Calcification Rates'!$A$11:$N$98,13,0)),0,VLOOKUP(BE62,'Calcification Rates'!$A$11:$N$98,13,0)))</f>
        <v>0</v>
      </c>
      <c r="BL62" s="281">
        <f>(IF(ISERROR(VLOOKUP(BE62,'Calcification Rates'!$A$11:$N$98,11,0)),0,VLOOKUP(BE62,'Calcification Rates'!$A$11:$N$98,11,0)))*BG62+(IF(ISERROR(VLOOKUP(BE62,'Calcification Rates'!$A$11:$N$98,14,0)),0,VLOOKUP(BE62,'Calcification Rates'!$A$11:$N$98,14,0)))</f>
        <v>0</v>
      </c>
    </row>
    <row r="63" spans="1:64" ht="20.100000000000001" customHeight="1" x14ac:dyDescent="0.3">
      <c r="A63" s="270"/>
      <c r="B63" s="270"/>
      <c r="C63" s="271"/>
      <c r="D63" s="272" t="str">
        <f>IF(ISERROR(VLOOKUP(A63,'Calcification Rates'!$A$10:$C$98,2,FALSE))," ",VLOOKUP(A63,'Calcification Rates'!$A$10:$C$98,2,FALSE))</f>
        <v xml:space="preserve"> </v>
      </c>
      <c r="E63" s="272" t="str">
        <f>IF(ISERROR(VLOOKUP(A63,'Calcification Rates'!$A$10:$C$98,3,FALSE))," ",VLOOKUP(A63,'Calcification Rates'!$A$10:$C$98,3,FALSE))</f>
        <v xml:space="preserve"> </v>
      </c>
      <c r="F63" s="273">
        <f>(IF(ISERROR(VLOOKUP(A63,'Calcification Rates'!$A$11:$N$98,9,0)),0,VLOOKUP(A63,'Calcification Rates'!$A$11:$N$98,9,0)))*C63+(IF(ISERROR(VLOOKUP(A63,'Calcification Rates'!$A$11:$N$98,12,0)),0,VLOOKUP(A63,'Calcification Rates'!$A$11:$N$98,12,0)))</f>
        <v>0</v>
      </c>
      <c r="G63" s="274">
        <f>(IF(ISERROR(VLOOKUP(A63,'Calcification Rates'!$A$11:$N$98,10,0)),0,VLOOKUP(A63,'Calcification Rates'!$A$11:$N$98,10,0)))*C63+(IF(ISERROR(VLOOKUP(A63,'Calcification Rates'!$A$11:$N$98,13,0)),0,VLOOKUP(A63,'Calcification Rates'!$A$11:$N$98,13,0)))</f>
        <v>0</v>
      </c>
      <c r="H63" s="275">
        <f>(IF(ISERROR(VLOOKUP(A63,'Calcification Rates'!$A$11:$N$98,11,0)),0,VLOOKUP(A63,'Calcification Rates'!$A$11:$N$98,11,0)))*C63+(IF(ISERROR(VLOOKUP(A63,'Calcification Rates'!$A$11:$N$98,14,0)),0,VLOOKUP(A63,'Calcification Rates'!$A$11:$N$98,14,0)))</f>
        <v>0</v>
      </c>
      <c r="I63" s="276"/>
      <c r="J63" s="43"/>
      <c r="K63" s="271"/>
      <c r="L63" s="272" t="str">
        <f>IF(ISERROR(VLOOKUP(I63,'Calcification Rates'!$A$10:$C$98,2,FALSE))," ",VLOOKUP(I63,'Calcification Rates'!$A$10:$C$98,2,FALSE))</f>
        <v xml:space="preserve"> </v>
      </c>
      <c r="M63" s="272" t="str">
        <f>IF(ISERROR(VLOOKUP(I63,'Calcification Rates'!$A$10:$C$98,3,FALSE))," ",VLOOKUP(I63,'Calcification Rates'!$A$10:$C$98,3,FALSE))</f>
        <v xml:space="preserve"> </v>
      </c>
      <c r="N63" s="273">
        <f>(IF(ISERROR(VLOOKUP(I63,'Calcification Rates'!$A$11:$N$98,9,0)),0,VLOOKUP(I63,'Calcification Rates'!$A$11:$N$98,9,0)))*K63+(IF(ISERROR(VLOOKUP(I63,'Calcification Rates'!$A$11:$N$98,12,0)),0,VLOOKUP(I63,'Calcification Rates'!$A$11:$N$98,12,0)))</f>
        <v>0</v>
      </c>
      <c r="O63" s="273">
        <f>(IF(ISERROR(VLOOKUP(I63,'Calcification Rates'!$A$11:$N$98,10,0)),0,VLOOKUP(I63,'Calcification Rates'!$A$11:$N$98,10,0)))*K63+(IF(ISERROR(VLOOKUP(I63,'Calcification Rates'!$A$11:$N$98,13,0)),0,VLOOKUP(I63,'Calcification Rates'!$A$11:$N$98,13,0)))</f>
        <v>0</v>
      </c>
      <c r="P63" s="277">
        <f>(IF(ISERROR(VLOOKUP(I63,'Calcification Rates'!$A$11:$N$98,11,0)),0,VLOOKUP(I63,'Calcification Rates'!$A$11:$N$98,11,0)))*K63+(IF(ISERROR(VLOOKUP(I63,'Calcification Rates'!$A$11:$N$98,14,0)),0,VLOOKUP(I63,'Calcification Rates'!$A$11:$N$98,14,0)))</f>
        <v>0</v>
      </c>
      <c r="Q63" s="276"/>
      <c r="R63" s="270"/>
      <c r="S63" s="271"/>
      <c r="T63" s="272" t="str">
        <f>IF(ISERROR(VLOOKUP(Q63,'Calcification Rates'!$A$10:$C$98,2,FALSE))," ",VLOOKUP(Q63,'Calcification Rates'!$A$10:$C$98,2,FALSE))</f>
        <v xml:space="preserve"> </v>
      </c>
      <c r="U63" s="272" t="str">
        <f>IF(ISERROR(VLOOKUP(Q63,'Calcification Rates'!$A$10:$C$98,3,FALSE))," ",VLOOKUP(Q63,'Calcification Rates'!$A$10:$C$98,3,FALSE))</f>
        <v xml:space="preserve"> </v>
      </c>
      <c r="V63" s="273">
        <f>(IF(ISERROR(VLOOKUP(Q63,'Calcification Rates'!$A$11:$N$98,9,0)),0,VLOOKUP(Q63,'Calcification Rates'!$A$11:$N$98,9,0)))*S63+(IF(ISERROR(VLOOKUP(Q63,'Calcification Rates'!$A$11:$N$98,12,0)),0,VLOOKUP(Q63,'Calcification Rates'!$A$11:$N$98,12,0)))</f>
        <v>0</v>
      </c>
      <c r="W63" s="273">
        <f>(IF(ISERROR(VLOOKUP(Q63,'Calcification Rates'!$A$11:$N$98,10,0)),0,VLOOKUP(Q63,'Calcification Rates'!$A$11:$N$98,10,0)))*S63+(IF(ISERROR(VLOOKUP(Q63,'Calcification Rates'!$A$11:$N$98,13,0)),0,VLOOKUP(Q63,'Calcification Rates'!$A$11:$N$98,13,0)))</f>
        <v>0</v>
      </c>
      <c r="X63" s="277">
        <f>(IF(ISERROR(VLOOKUP(Q63,'Calcification Rates'!$A$11:$N$98,11,0)),0,VLOOKUP(Q63,'Calcification Rates'!$A$11:$N$98,11,0)))*S63+(IF(ISERROR(VLOOKUP(Q63,'Calcification Rates'!$A$11:$N$98,14,0)),0,VLOOKUP(Q63,'Calcification Rates'!$A$11:$N$98,14,0)))</f>
        <v>0</v>
      </c>
      <c r="Y63" s="276"/>
      <c r="Z63" s="278"/>
      <c r="AA63" s="284"/>
      <c r="AB63" s="272" t="str">
        <f>IF(ISERROR(VLOOKUP(Y63,'Calcification Rates'!$A$10:$C$98,2,FALSE))," ",VLOOKUP(Y63,'Calcification Rates'!$A$10:$C$98,2,FALSE))</f>
        <v xml:space="preserve"> </v>
      </c>
      <c r="AC63" s="272" t="str">
        <f>IF(ISERROR(VLOOKUP(Y63,'Calcification Rates'!$A$10:$C$98,3,FALSE))," ",VLOOKUP(Y63,'Calcification Rates'!$A$10:$C$98,3,FALSE))</f>
        <v xml:space="preserve"> </v>
      </c>
      <c r="AD63" s="273">
        <f>(IF(ISERROR(VLOOKUP(Y63,'Calcification Rates'!$A$11:$N$98,9,0)),0,VLOOKUP(Y63,'Calcification Rates'!$A$11:$N$98,9,0)))*AA63+(IF(ISERROR(VLOOKUP(Y63,'Calcification Rates'!$A$11:$N$98,12,0)),0,VLOOKUP(Y63,'Calcification Rates'!$A$11:$N$98,12,0)))</f>
        <v>0</v>
      </c>
      <c r="AE63" s="273">
        <f>(IF(ISERROR(VLOOKUP(Y63,'Calcification Rates'!$A$11:$N$98,10,0)),0,VLOOKUP(Y63,'Calcification Rates'!$A$11:$N$98,10,0)))*AA63+(IF(ISERROR(VLOOKUP(Y63,'Calcification Rates'!$A$11:$N$98,13,0)),0,VLOOKUP(Y63,'Calcification Rates'!$A$11:$N$98,13,0)))</f>
        <v>0</v>
      </c>
      <c r="AF63" s="277">
        <f>(IF(ISERROR(VLOOKUP(Y63,'Calcification Rates'!$A$11:$N$98,11,0)),0,VLOOKUP(Y63,'Calcification Rates'!$A$11:$N$98,11,0)))*AA63+(IF(ISERROR(VLOOKUP(Y63,'Calcification Rates'!$A$11:$N$98,14,0)),0,VLOOKUP(Y63,'Calcification Rates'!$A$11:$N$98,14,0)))</f>
        <v>0</v>
      </c>
      <c r="AG63" s="276"/>
      <c r="AH63" s="270"/>
      <c r="AI63" s="271"/>
      <c r="AJ63" s="272" t="str">
        <f>IF(ISERROR(VLOOKUP(AG63,'Calcification Rates'!$A$10:$C$98,2,FALSE))," ",VLOOKUP(AG63,'Calcification Rates'!$A$10:$C$98,2,FALSE))</f>
        <v xml:space="preserve"> </v>
      </c>
      <c r="AK63" s="272" t="str">
        <f>IF(ISERROR(VLOOKUP(AG63,'Calcification Rates'!$A$10:$C$98,3,FALSE))," ",VLOOKUP(AG63,'Calcification Rates'!$A$10:$C$98,3,FALSE))</f>
        <v xml:space="preserve"> </v>
      </c>
      <c r="AL63" s="273">
        <f>(IF(ISERROR(VLOOKUP(AG63,'Calcification Rates'!$A$11:$N$98,9,0)),0,VLOOKUP(AG63,'Calcification Rates'!$A$11:$N$98,9,0)))*AI63+(IF(ISERROR(VLOOKUP(AG63,'Calcification Rates'!$A$11:$N$98,12,0)),0,VLOOKUP(AG63,'Calcification Rates'!$A$11:$N$98,12,0)))</f>
        <v>0</v>
      </c>
      <c r="AM63" s="273">
        <f>(IF(ISERROR(VLOOKUP(AG63,'Calcification Rates'!$A$11:$N$98,10,0)),0,VLOOKUP(AG63,'Calcification Rates'!$A$11:$N$98,10,0)))*AI63+(IF(ISERROR(VLOOKUP(AG63,'Calcification Rates'!$A$11:$N$98,13,0)),0,VLOOKUP(AG63,'Calcification Rates'!$A$11:$N$98,13,0)))</f>
        <v>0</v>
      </c>
      <c r="AN63" s="277">
        <f>(IF(ISERROR(VLOOKUP(AG63,'Calcification Rates'!$A$11:$N$98,11,0)),0,VLOOKUP(AG63,'Calcification Rates'!$A$11:$N$98,11,0)))*AI63+(IF(ISERROR(VLOOKUP(AG63,'Calcification Rates'!$A$11:$N$98,14,0)),0,VLOOKUP(AG63,'Calcification Rates'!$A$11:$N$98,14,0)))</f>
        <v>0</v>
      </c>
      <c r="AO63" s="276"/>
      <c r="AP63" s="270"/>
      <c r="AQ63" s="271"/>
      <c r="AR63" s="272" t="str">
        <f>IF(ISERROR(VLOOKUP(AO63,'Calcification Rates'!$A$10:$C$98,2,FALSE))," ",VLOOKUP(AO63,'Calcification Rates'!$A$10:$C$98,2,FALSE))</f>
        <v xml:space="preserve"> </v>
      </c>
      <c r="AS63" s="272" t="str">
        <f>IF(ISERROR(VLOOKUP(AO63,'Calcification Rates'!$A$10:$C$98,3,FALSE))," ",VLOOKUP(AO63,'Calcification Rates'!$A$10:$C$98,3,FALSE))</f>
        <v xml:space="preserve"> </v>
      </c>
      <c r="AT63" s="280">
        <f>(IF(ISERROR(VLOOKUP(AO63,'Calcification Rates'!$A$11:$N$98,9,0)),0,VLOOKUP(AO63,'Calcification Rates'!$A$11:$N$98,9,0)))*AQ63+(IF(ISERROR(VLOOKUP(AO63,'Calcification Rates'!$A$11:$N$98,12,0)),0,VLOOKUP(AO63,'Calcification Rates'!$A$11:$N$98,12,0)))</f>
        <v>0</v>
      </c>
      <c r="AU63" s="280">
        <f>(IF(ISERROR(VLOOKUP(AO63,'Calcification Rates'!$A$11:$N$98,10,0)),0,VLOOKUP(AO63,'Calcification Rates'!$A$11:$N$98,10,0)))*AQ63+(IF(ISERROR(VLOOKUP(AO63,'Calcification Rates'!$A$11:$N$98,13,0)),0,VLOOKUP(AO63,'Calcification Rates'!$A$11:$N$98,13,0)))</f>
        <v>0</v>
      </c>
      <c r="AV63" s="281">
        <f>(IF(ISERROR(VLOOKUP(AO63,'Calcification Rates'!$A$11:$N$98,11,0)),0,VLOOKUP(AO63,'Calcification Rates'!$A$11:$N$98,11,0)))*AQ63+(IF(ISERROR(VLOOKUP(AO63,'Calcification Rates'!$A$11:$N$98,14,0)),0,VLOOKUP(AO63,'Calcification Rates'!$A$11:$N$98,14,0)))</f>
        <v>0</v>
      </c>
      <c r="AW63" s="276"/>
      <c r="AX63" s="270"/>
      <c r="AY63" s="271"/>
      <c r="AZ63" s="272" t="str">
        <f>IF(ISERROR(VLOOKUP(AW63,'Calcification Rates'!$A$10:$C$98,2,FALSE))," ",VLOOKUP(AW63,'Calcification Rates'!$A$10:$C$98,2,FALSE))</f>
        <v xml:space="preserve"> </v>
      </c>
      <c r="BA63" s="272" t="str">
        <f>IF(ISERROR(VLOOKUP(AW63,'Calcification Rates'!$A$10:$C$98,3,FALSE))," ",VLOOKUP(AW63,'Calcification Rates'!$A$10:$C$98,3,FALSE))</f>
        <v xml:space="preserve"> </v>
      </c>
      <c r="BB63" s="280">
        <f>(IF(ISERROR(VLOOKUP(AW63,'Calcification Rates'!$A$11:$N$98,9,0)),0,VLOOKUP(AW63,'Calcification Rates'!$A$11:$N$98,9,0)))*AY63+(IF(ISERROR(VLOOKUP(AW63,'Calcification Rates'!$A$11:$N$98,12,0)),0,VLOOKUP(AW63,'Calcification Rates'!$A$11:$N$98,12,0)))</f>
        <v>0</v>
      </c>
      <c r="BC63" s="280">
        <f>(IF(ISERROR(VLOOKUP(AW63,'Calcification Rates'!$A$11:$N$98,10,0)),0,VLOOKUP(AW63,'Calcification Rates'!$A$11:$N$98,10,0)))*AY63+(IF(ISERROR(VLOOKUP(AW63,'Calcification Rates'!$A$11:$N$98,13,0)),0,VLOOKUP(AW63,'Calcification Rates'!$A$11:$N$98,13,0)))</f>
        <v>0</v>
      </c>
      <c r="BD63" s="281">
        <f>(IF(ISERROR(VLOOKUP(AW63,'Calcification Rates'!$A$11:$N$98,11,0)),0,VLOOKUP(AW63,'Calcification Rates'!$A$11:$N$98,11,0)))*AY63+(IF(ISERROR(VLOOKUP(AW63,'Calcification Rates'!$A$11:$N$98,14,0)),0,VLOOKUP(AW63,'Calcification Rates'!$A$11:$N$98,14,0)))</f>
        <v>0</v>
      </c>
      <c r="BE63" s="276"/>
      <c r="BF63" s="270"/>
      <c r="BG63" s="270"/>
      <c r="BH63" s="272" t="str">
        <f>IF(ISERROR(VLOOKUP(BE63,'Calcification Rates'!$A$10:$C$98,2,FALSE))," ",VLOOKUP(BE63,'Calcification Rates'!$A$10:$C$98,2,FALSE))</f>
        <v xml:space="preserve"> </v>
      </c>
      <c r="BI63" s="272" t="str">
        <f>IF(ISERROR(VLOOKUP(BE63,'Calcification Rates'!$A$10:$C$98,3,FALSE))," ",VLOOKUP(BE63,'Calcification Rates'!$A$10:$C$98,3,FALSE))</f>
        <v xml:space="preserve"> </v>
      </c>
      <c r="BJ63" s="280">
        <f>(IF(ISERROR(VLOOKUP(BE63,'Calcification Rates'!$A$11:$N$98,9,0)),0,VLOOKUP(BE63,'Calcification Rates'!$A$11:$N$98,9,0)))*BG63+(IF(ISERROR(VLOOKUP(BE63,'Calcification Rates'!$A$11:$N$98,12,0)),0,VLOOKUP(BE63,'Calcification Rates'!$A$11:$N$98,12,0)))</f>
        <v>0</v>
      </c>
      <c r="BK63" s="280">
        <f>(IF(ISERROR(VLOOKUP(BE63,'Calcification Rates'!$A$11:$N$98,10,0)),0,VLOOKUP(BE63,'Calcification Rates'!$A$11:$N$98,10,0)))*BG63+(IF(ISERROR(VLOOKUP(BE63,'Calcification Rates'!$A$11:$N$98,13,0)),0,VLOOKUP(BE63,'Calcification Rates'!$A$11:$N$98,13,0)))</f>
        <v>0</v>
      </c>
      <c r="BL63" s="281">
        <f>(IF(ISERROR(VLOOKUP(BE63,'Calcification Rates'!$A$11:$N$98,11,0)),0,VLOOKUP(BE63,'Calcification Rates'!$A$11:$N$98,11,0)))*BG63+(IF(ISERROR(VLOOKUP(BE63,'Calcification Rates'!$A$11:$N$98,14,0)),0,VLOOKUP(BE63,'Calcification Rates'!$A$11:$N$98,14,0)))</f>
        <v>0</v>
      </c>
    </row>
    <row r="64" spans="1:64" ht="20.100000000000001" customHeight="1" x14ac:dyDescent="0.3">
      <c r="A64" s="270"/>
      <c r="B64" s="270"/>
      <c r="C64" s="271"/>
      <c r="D64" s="272" t="str">
        <f>IF(ISERROR(VLOOKUP(A64,'Calcification Rates'!$A$10:$C$98,2,FALSE))," ",VLOOKUP(A64,'Calcification Rates'!$A$10:$C$98,2,FALSE))</f>
        <v xml:space="preserve"> </v>
      </c>
      <c r="E64" s="272" t="str">
        <f>IF(ISERROR(VLOOKUP(A64,'Calcification Rates'!$A$10:$C$98,3,FALSE))," ",VLOOKUP(A64,'Calcification Rates'!$A$10:$C$98,3,FALSE))</f>
        <v xml:space="preserve"> </v>
      </c>
      <c r="F64" s="273">
        <f>(IF(ISERROR(VLOOKUP(A64,'Calcification Rates'!$A$11:$N$98,9,0)),0,VLOOKUP(A64,'Calcification Rates'!$A$11:$N$98,9,0)))*C64+(IF(ISERROR(VLOOKUP(A64,'Calcification Rates'!$A$11:$N$98,12,0)),0,VLOOKUP(A64,'Calcification Rates'!$A$11:$N$98,12,0)))</f>
        <v>0</v>
      </c>
      <c r="G64" s="274">
        <f>(IF(ISERROR(VLOOKUP(A64,'Calcification Rates'!$A$11:$N$98,10,0)),0,VLOOKUP(A64,'Calcification Rates'!$A$11:$N$98,10,0)))*C64+(IF(ISERROR(VLOOKUP(A64,'Calcification Rates'!$A$11:$N$98,13,0)),0,VLOOKUP(A64,'Calcification Rates'!$A$11:$N$98,13,0)))</f>
        <v>0</v>
      </c>
      <c r="H64" s="275">
        <f>(IF(ISERROR(VLOOKUP(A64,'Calcification Rates'!$A$11:$N$98,11,0)),0,VLOOKUP(A64,'Calcification Rates'!$A$11:$N$98,11,0)))*C64+(IF(ISERROR(VLOOKUP(A64,'Calcification Rates'!$A$11:$N$98,14,0)),0,VLOOKUP(A64,'Calcification Rates'!$A$11:$N$98,14,0)))</f>
        <v>0</v>
      </c>
      <c r="I64" s="276"/>
      <c r="J64" s="43"/>
      <c r="K64" s="271"/>
      <c r="L64" s="272" t="str">
        <f>IF(ISERROR(VLOOKUP(I64,'Calcification Rates'!$A$10:$C$98,2,FALSE))," ",VLOOKUP(I64,'Calcification Rates'!$A$10:$C$98,2,FALSE))</f>
        <v xml:space="preserve"> </v>
      </c>
      <c r="M64" s="272" t="str">
        <f>IF(ISERROR(VLOOKUP(I64,'Calcification Rates'!$A$10:$C$98,3,FALSE))," ",VLOOKUP(I64,'Calcification Rates'!$A$10:$C$98,3,FALSE))</f>
        <v xml:space="preserve"> </v>
      </c>
      <c r="N64" s="273">
        <f>(IF(ISERROR(VLOOKUP(I64,'Calcification Rates'!$A$11:$N$98,9,0)),0,VLOOKUP(I64,'Calcification Rates'!$A$11:$N$98,9,0)))*K64+(IF(ISERROR(VLOOKUP(I64,'Calcification Rates'!$A$11:$N$98,12,0)),0,VLOOKUP(I64,'Calcification Rates'!$A$11:$N$98,12,0)))</f>
        <v>0</v>
      </c>
      <c r="O64" s="273">
        <f>(IF(ISERROR(VLOOKUP(I64,'Calcification Rates'!$A$11:$N$98,10,0)),0,VLOOKUP(I64,'Calcification Rates'!$A$11:$N$98,10,0)))*K64+(IF(ISERROR(VLOOKUP(I64,'Calcification Rates'!$A$11:$N$98,13,0)),0,VLOOKUP(I64,'Calcification Rates'!$A$11:$N$98,13,0)))</f>
        <v>0</v>
      </c>
      <c r="P64" s="277">
        <f>(IF(ISERROR(VLOOKUP(I64,'Calcification Rates'!$A$11:$N$98,11,0)),0,VLOOKUP(I64,'Calcification Rates'!$A$11:$N$98,11,0)))*K64+(IF(ISERROR(VLOOKUP(I64,'Calcification Rates'!$A$11:$N$98,14,0)),0,VLOOKUP(I64,'Calcification Rates'!$A$11:$N$98,14,0)))</f>
        <v>0</v>
      </c>
      <c r="Q64" s="276"/>
      <c r="R64" s="270"/>
      <c r="S64" s="271"/>
      <c r="T64" s="272" t="str">
        <f>IF(ISERROR(VLOOKUP(Q64,'Calcification Rates'!$A$10:$C$98,2,FALSE))," ",VLOOKUP(Q64,'Calcification Rates'!$A$10:$C$98,2,FALSE))</f>
        <v xml:space="preserve"> </v>
      </c>
      <c r="U64" s="272" t="str">
        <f>IF(ISERROR(VLOOKUP(Q64,'Calcification Rates'!$A$10:$C$98,3,FALSE))," ",VLOOKUP(Q64,'Calcification Rates'!$A$10:$C$98,3,FALSE))</f>
        <v xml:space="preserve"> </v>
      </c>
      <c r="V64" s="273">
        <f>(IF(ISERROR(VLOOKUP(Q64,'Calcification Rates'!$A$11:$N$98,9,0)),0,VLOOKUP(Q64,'Calcification Rates'!$A$11:$N$98,9,0)))*S64+(IF(ISERROR(VLOOKUP(Q64,'Calcification Rates'!$A$11:$N$98,12,0)),0,VLOOKUP(Q64,'Calcification Rates'!$A$11:$N$98,12,0)))</f>
        <v>0</v>
      </c>
      <c r="W64" s="273">
        <f>(IF(ISERROR(VLOOKUP(Q64,'Calcification Rates'!$A$11:$N$98,10,0)),0,VLOOKUP(Q64,'Calcification Rates'!$A$11:$N$98,10,0)))*S64+(IF(ISERROR(VLOOKUP(Q64,'Calcification Rates'!$A$11:$N$98,13,0)),0,VLOOKUP(Q64,'Calcification Rates'!$A$11:$N$98,13,0)))</f>
        <v>0</v>
      </c>
      <c r="X64" s="277">
        <f>(IF(ISERROR(VLOOKUP(Q64,'Calcification Rates'!$A$11:$N$98,11,0)),0,VLOOKUP(Q64,'Calcification Rates'!$A$11:$N$98,11,0)))*S64+(IF(ISERROR(VLOOKUP(Q64,'Calcification Rates'!$A$11:$N$98,14,0)),0,VLOOKUP(Q64,'Calcification Rates'!$A$11:$N$98,14,0)))</f>
        <v>0</v>
      </c>
      <c r="Y64" s="276"/>
      <c r="Z64" s="278"/>
      <c r="AA64" s="284"/>
      <c r="AB64" s="272" t="str">
        <f>IF(ISERROR(VLOOKUP(Y64,'Calcification Rates'!$A$10:$C$98,2,FALSE))," ",VLOOKUP(Y64,'Calcification Rates'!$A$10:$C$98,2,FALSE))</f>
        <v xml:space="preserve"> </v>
      </c>
      <c r="AC64" s="272" t="str">
        <f>IF(ISERROR(VLOOKUP(Y64,'Calcification Rates'!$A$10:$C$98,3,FALSE))," ",VLOOKUP(Y64,'Calcification Rates'!$A$10:$C$98,3,FALSE))</f>
        <v xml:space="preserve"> </v>
      </c>
      <c r="AD64" s="273">
        <f>(IF(ISERROR(VLOOKUP(Y64,'Calcification Rates'!$A$11:$N$98,9,0)),0,VLOOKUP(Y64,'Calcification Rates'!$A$11:$N$98,9,0)))*AA64+(IF(ISERROR(VLOOKUP(Y64,'Calcification Rates'!$A$11:$N$98,12,0)),0,VLOOKUP(Y64,'Calcification Rates'!$A$11:$N$98,12,0)))</f>
        <v>0</v>
      </c>
      <c r="AE64" s="273">
        <f>(IF(ISERROR(VLOOKUP(Y64,'Calcification Rates'!$A$11:$N$98,10,0)),0,VLOOKUP(Y64,'Calcification Rates'!$A$11:$N$98,10,0)))*AA64+(IF(ISERROR(VLOOKUP(Y64,'Calcification Rates'!$A$11:$N$98,13,0)),0,VLOOKUP(Y64,'Calcification Rates'!$A$11:$N$98,13,0)))</f>
        <v>0</v>
      </c>
      <c r="AF64" s="277">
        <f>(IF(ISERROR(VLOOKUP(Y64,'Calcification Rates'!$A$11:$N$98,11,0)),0,VLOOKUP(Y64,'Calcification Rates'!$A$11:$N$98,11,0)))*AA64+(IF(ISERROR(VLOOKUP(Y64,'Calcification Rates'!$A$11:$N$98,14,0)),0,VLOOKUP(Y64,'Calcification Rates'!$A$11:$N$98,14,0)))</f>
        <v>0</v>
      </c>
      <c r="AG64" s="276"/>
      <c r="AH64" s="270"/>
      <c r="AI64" s="271"/>
      <c r="AJ64" s="272" t="str">
        <f>IF(ISERROR(VLOOKUP(AG64,'Calcification Rates'!$A$10:$C$98,2,FALSE))," ",VLOOKUP(AG64,'Calcification Rates'!$A$10:$C$98,2,FALSE))</f>
        <v xml:space="preserve"> </v>
      </c>
      <c r="AK64" s="272" t="str">
        <f>IF(ISERROR(VLOOKUP(AG64,'Calcification Rates'!$A$10:$C$98,3,FALSE))," ",VLOOKUP(AG64,'Calcification Rates'!$A$10:$C$98,3,FALSE))</f>
        <v xml:space="preserve"> </v>
      </c>
      <c r="AL64" s="273">
        <f>(IF(ISERROR(VLOOKUP(AG64,'Calcification Rates'!$A$11:$N$98,9,0)),0,VLOOKUP(AG64,'Calcification Rates'!$A$11:$N$98,9,0)))*AI64+(IF(ISERROR(VLOOKUP(AG64,'Calcification Rates'!$A$11:$N$98,12,0)),0,VLOOKUP(AG64,'Calcification Rates'!$A$11:$N$98,12,0)))</f>
        <v>0</v>
      </c>
      <c r="AM64" s="273">
        <f>(IF(ISERROR(VLOOKUP(AG64,'Calcification Rates'!$A$11:$N$98,10,0)),0,VLOOKUP(AG64,'Calcification Rates'!$A$11:$N$98,10,0)))*AI64+(IF(ISERROR(VLOOKUP(AG64,'Calcification Rates'!$A$11:$N$98,13,0)),0,VLOOKUP(AG64,'Calcification Rates'!$A$11:$N$98,13,0)))</f>
        <v>0</v>
      </c>
      <c r="AN64" s="277">
        <f>(IF(ISERROR(VLOOKUP(AG64,'Calcification Rates'!$A$11:$N$98,11,0)),0,VLOOKUP(AG64,'Calcification Rates'!$A$11:$N$98,11,0)))*AI64+(IF(ISERROR(VLOOKUP(AG64,'Calcification Rates'!$A$11:$N$98,14,0)),0,VLOOKUP(AG64,'Calcification Rates'!$A$11:$N$98,14,0)))</f>
        <v>0</v>
      </c>
      <c r="AO64" s="276"/>
      <c r="AP64" s="270"/>
      <c r="AQ64" s="271"/>
      <c r="AR64" s="272" t="str">
        <f>IF(ISERROR(VLOOKUP(AO64,'Calcification Rates'!$A$10:$C$98,2,FALSE))," ",VLOOKUP(AO64,'Calcification Rates'!$A$10:$C$98,2,FALSE))</f>
        <v xml:space="preserve"> </v>
      </c>
      <c r="AS64" s="272" t="str">
        <f>IF(ISERROR(VLOOKUP(AO64,'Calcification Rates'!$A$10:$C$98,3,FALSE))," ",VLOOKUP(AO64,'Calcification Rates'!$A$10:$C$98,3,FALSE))</f>
        <v xml:space="preserve"> </v>
      </c>
      <c r="AT64" s="280">
        <f>(IF(ISERROR(VLOOKUP(AO64,'Calcification Rates'!$A$11:$N$98,9,0)),0,VLOOKUP(AO64,'Calcification Rates'!$A$11:$N$98,9,0)))*AQ64+(IF(ISERROR(VLOOKUP(AO64,'Calcification Rates'!$A$11:$N$98,12,0)),0,VLOOKUP(AO64,'Calcification Rates'!$A$11:$N$98,12,0)))</f>
        <v>0</v>
      </c>
      <c r="AU64" s="280">
        <f>(IF(ISERROR(VLOOKUP(AO64,'Calcification Rates'!$A$11:$N$98,10,0)),0,VLOOKUP(AO64,'Calcification Rates'!$A$11:$N$98,10,0)))*AQ64+(IF(ISERROR(VLOOKUP(AO64,'Calcification Rates'!$A$11:$N$98,13,0)),0,VLOOKUP(AO64,'Calcification Rates'!$A$11:$N$98,13,0)))</f>
        <v>0</v>
      </c>
      <c r="AV64" s="281">
        <f>(IF(ISERROR(VLOOKUP(AO64,'Calcification Rates'!$A$11:$N$98,11,0)),0,VLOOKUP(AO64,'Calcification Rates'!$A$11:$N$98,11,0)))*AQ64+(IF(ISERROR(VLOOKUP(AO64,'Calcification Rates'!$A$11:$N$98,14,0)),0,VLOOKUP(AO64,'Calcification Rates'!$A$11:$N$98,14,0)))</f>
        <v>0</v>
      </c>
      <c r="AW64" s="276"/>
      <c r="AX64" s="270"/>
      <c r="AY64" s="271"/>
      <c r="AZ64" s="272" t="str">
        <f>IF(ISERROR(VLOOKUP(AW64,'Calcification Rates'!$A$10:$C$98,2,FALSE))," ",VLOOKUP(AW64,'Calcification Rates'!$A$10:$C$98,2,FALSE))</f>
        <v xml:space="preserve"> </v>
      </c>
      <c r="BA64" s="272" t="str">
        <f>IF(ISERROR(VLOOKUP(AW64,'Calcification Rates'!$A$10:$C$98,3,FALSE))," ",VLOOKUP(AW64,'Calcification Rates'!$A$10:$C$98,3,FALSE))</f>
        <v xml:space="preserve"> </v>
      </c>
      <c r="BB64" s="280">
        <f>(IF(ISERROR(VLOOKUP(AW64,'Calcification Rates'!$A$11:$N$98,9,0)),0,VLOOKUP(AW64,'Calcification Rates'!$A$11:$N$98,9,0)))*AY64+(IF(ISERROR(VLOOKUP(AW64,'Calcification Rates'!$A$11:$N$98,12,0)),0,VLOOKUP(AW64,'Calcification Rates'!$A$11:$N$98,12,0)))</f>
        <v>0</v>
      </c>
      <c r="BC64" s="280">
        <f>(IF(ISERROR(VLOOKUP(AW64,'Calcification Rates'!$A$11:$N$98,10,0)),0,VLOOKUP(AW64,'Calcification Rates'!$A$11:$N$98,10,0)))*AY64+(IF(ISERROR(VLOOKUP(AW64,'Calcification Rates'!$A$11:$N$98,13,0)),0,VLOOKUP(AW64,'Calcification Rates'!$A$11:$N$98,13,0)))</f>
        <v>0</v>
      </c>
      <c r="BD64" s="281">
        <f>(IF(ISERROR(VLOOKUP(AW64,'Calcification Rates'!$A$11:$N$98,11,0)),0,VLOOKUP(AW64,'Calcification Rates'!$A$11:$N$98,11,0)))*AY64+(IF(ISERROR(VLOOKUP(AW64,'Calcification Rates'!$A$11:$N$98,14,0)),0,VLOOKUP(AW64,'Calcification Rates'!$A$11:$N$98,14,0)))</f>
        <v>0</v>
      </c>
      <c r="BE64" s="276"/>
      <c r="BF64" s="270"/>
      <c r="BG64" s="270"/>
      <c r="BH64" s="272" t="str">
        <f>IF(ISERROR(VLOOKUP(BE64,'Calcification Rates'!$A$10:$C$98,2,FALSE))," ",VLOOKUP(BE64,'Calcification Rates'!$A$10:$C$98,2,FALSE))</f>
        <v xml:space="preserve"> </v>
      </c>
      <c r="BI64" s="272" t="str">
        <f>IF(ISERROR(VLOOKUP(BE64,'Calcification Rates'!$A$10:$C$98,3,FALSE))," ",VLOOKUP(BE64,'Calcification Rates'!$A$10:$C$98,3,FALSE))</f>
        <v xml:space="preserve"> </v>
      </c>
      <c r="BJ64" s="280">
        <f>(IF(ISERROR(VLOOKUP(BE64,'Calcification Rates'!$A$11:$N$98,9,0)),0,VLOOKUP(BE64,'Calcification Rates'!$A$11:$N$98,9,0)))*BG64+(IF(ISERROR(VLOOKUP(BE64,'Calcification Rates'!$A$11:$N$98,12,0)),0,VLOOKUP(BE64,'Calcification Rates'!$A$11:$N$98,12,0)))</f>
        <v>0</v>
      </c>
      <c r="BK64" s="280">
        <f>(IF(ISERROR(VLOOKUP(BE64,'Calcification Rates'!$A$11:$N$98,10,0)),0,VLOOKUP(BE64,'Calcification Rates'!$A$11:$N$98,10,0)))*BG64+(IF(ISERROR(VLOOKUP(BE64,'Calcification Rates'!$A$11:$N$98,13,0)),0,VLOOKUP(BE64,'Calcification Rates'!$A$11:$N$98,13,0)))</f>
        <v>0</v>
      </c>
      <c r="BL64" s="281">
        <f>(IF(ISERROR(VLOOKUP(BE64,'Calcification Rates'!$A$11:$N$98,11,0)),0,VLOOKUP(BE64,'Calcification Rates'!$A$11:$N$98,11,0)))*BG64+(IF(ISERROR(VLOOKUP(BE64,'Calcification Rates'!$A$11:$N$98,14,0)),0,VLOOKUP(BE64,'Calcification Rates'!$A$11:$N$98,14,0)))</f>
        <v>0</v>
      </c>
    </row>
    <row r="65" spans="1:64" ht="20.100000000000001" customHeight="1" x14ac:dyDescent="0.3">
      <c r="A65" s="270"/>
      <c r="B65" s="270"/>
      <c r="C65" s="271"/>
      <c r="D65" s="272" t="str">
        <f>IF(ISERROR(VLOOKUP(A65,'Calcification Rates'!$A$10:$C$98,2,FALSE))," ",VLOOKUP(A65,'Calcification Rates'!$A$10:$C$98,2,FALSE))</f>
        <v xml:space="preserve"> </v>
      </c>
      <c r="E65" s="272" t="str">
        <f>IF(ISERROR(VLOOKUP(A65,'Calcification Rates'!$A$10:$C$98,3,FALSE))," ",VLOOKUP(A65,'Calcification Rates'!$A$10:$C$98,3,FALSE))</f>
        <v xml:space="preserve"> </v>
      </c>
      <c r="F65" s="273">
        <f>(IF(ISERROR(VLOOKUP(A65,'Calcification Rates'!$A$11:$N$98,9,0)),0,VLOOKUP(A65,'Calcification Rates'!$A$11:$N$98,9,0)))*C65+(IF(ISERROR(VLOOKUP(A65,'Calcification Rates'!$A$11:$N$98,12,0)),0,VLOOKUP(A65,'Calcification Rates'!$A$11:$N$98,12,0)))</f>
        <v>0</v>
      </c>
      <c r="G65" s="274">
        <f>(IF(ISERROR(VLOOKUP(A65,'Calcification Rates'!$A$11:$N$98,10,0)),0,VLOOKUP(A65,'Calcification Rates'!$A$11:$N$98,10,0)))*C65+(IF(ISERROR(VLOOKUP(A65,'Calcification Rates'!$A$11:$N$98,13,0)),0,VLOOKUP(A65,'Calcification Rates'!$A$11:$N$98,13,0)))</f>
        <v>0</v>
      </c>
      <c r="H65" s="275">
        <f>(IF(ISERROR(VLOOKUP(A65,'Calcification Rates'!$A$11:$N$98,11,0)),0,VLOOKUP(A65,'Calcification Rates'!$A$11:$N$98,11,0)))*C65+(IF(ISERROR(VLOOKUP(A65,'Calcification Rates'!$A$11:$N$98,14,0)),0,VLOOKUP(A65,'Calcification Rates'!$A$11:$N$98,14,0)))</f>
        <v>0</v>
      </c>
      <c r="I65" s="276"/>
      <c r="J65" s="43"/>
      <c r="K65" s="271"/>
      <c r="L65" s="272" t="str">
        <f>IF(ISERROR(VLOOKUP(I65,'Calcification Rates'!$A$10:$C$98,2,FALSE))," ",VLOOKUP(I65,'Calcification Rates'!$A$10:$C$98,2,FALSE))</f>
        <v xml:space="preserve"> </v>
      </c>
      <c r="M65" s="272" t="str">
        <f>IF(ISERROR(VLOOKUP(I65,'Calcification Rates'!$A$10:$C$98,3,FALSE))," ",VLOOKUP(I65,'Calcification Rates'!$A$10:$C$98,3,FALSE))</f>
        <v xml:space="preserve"> </v>
      </c>
      <c r="N65" s="273">
        <f>(IF(ISERROR(VLOOKUP(I65,'Calcification Rates'!$A$11:$N$98,9,0)),0,VLOOKUP(I65,'Calcification Rates'!$A$11:$N$98,9,0)))*K65+(IF(ISERROR(VLOOKUP(I65,'Calcification Rates'!$A$11:$N$98,12,0)),0,VLOOKUP(I65,'Calcification Rates'!$A$11:$N$98,12,0)))</f>
        <v>0</v>
      </c>
      <c r="O65" s="273">
        <f>(IF(ISERROR(VLOOKUP(I65,'Calcification Rates'!$A$11:$N$98,10,0)),0,VLOOKUP(I65,'Calcification Rates'!$A$11:$N$98,10,0)))*K65+(IF(ISERROR(VLOOKUP(I65,'Calcification Rates'!$A$11:$N$98,13,0)),0,VLOOKUP(I65,'Calcification Rates'!$A$11:$N$98,13,0)))</f>
        <v>0</v>
      </c>
      <c r="P65" s="277">
        <f>(IF(ISERROR(VLOOKUP(I65,'Calcification Rates'!$A$11:$N$98,11,0)),0,VLOOKUP(I65,'Calcification Rates'!$A$11:$N$98,11,0)))*K65+(IF(ISERROR(VLOOKUP(I65,'Calcification Rates'!$A$11:$N$98,14,0)),0,VLOOKUP(I65,'Calcification Rates'!$A$11:$N$98,14,0)))</f>
        <v>0</v>
      </c>
      <c r="Q65" s="276"/>
      <c r="R65" s="270"/>
      <c r="S65" s="271"/>
      <c r="T65" s="272" t="str">
        <f>IF(ISERROR(VLOOKUP(Q65,'Calcification Rates'!$A$10:$C$98,2,FALSE))," ",VLOOKUP(Q65,'Calcification Rates'!$A$10:$C$98,2,FALSE))</f>
        <v xml:space="preserve"> </v>
      </c>
      <c r="U65" s="272" t="str">
        <f>IF(ISERROR(VLOOKUP(Q65,'Calcification Rates'!$A$10:$C$98,3,FALSE))," ",VLOOKUP(Q65,'Calcification Rates'!$A$10:$C$98,3,FALSE))</f>
        <v xml:space="preserve"> </v>
      </c>
      <c r="V65" s="273">
        <f>(IF(ISERROR(VLOOKUP(Q65,'Calcification Rates'!$A$11:$N$98,9,0)),0,VLOOKUP(Q65,'Calcification Rates'!$A$11:$N$98,9,0)))*S65+(IF(ISERROR(VLOOKUP(Q65,'Calcification Rates'!$A$11:$N$98,12,0)),0,VLOOKUP(Q65,'Calcification Rates'!$A$11:$N$98,12,0)))</f>
        <v>0</v>
      </c>
      <c r="W65" s="273">
        <f>(IF(ISERROR(VLOOKUP(Q65,'Calcification Rates'!$A$11:$N$98,10,0)),0,VLOOKUP(Q65,'Calcification Rates'!$A$11:$N$98,10,0)))*S65+(IF(ISERROR(VLOOKUP(Q65,'Calcification Rates'!$A$11:$N$98,13,0)),0,VLOOKUP(Q65,'Calcification Rates'!$A$11:$N$98,13,0)))</f>
        <v>0</v>
      </c>
      <c r="X65" s="277">
        <f>(IF(ISERROR(VLOOKUP(Q65,'Calcification Rates'!$A$11:$N$98,11,0)),0,VLOOKUP(Q65,'Calcification Rates'!$A$11:$N$98,11,0)))*S65+(IF(ISERROR(VLOOKUP(Q65,'Calcification Rates'!$A$11:$N$98,14,0)),0,VLOOKUP(Q65,'Calcification Rates'!$A$11:$N$98,14,0)))</f>
        <v>0</v>
      </c>
      <c r="Y65" s="276"/>
      <c r="Z65" s="278"/>
      <c r="AA65" s="271"/>
      <c r="AB65" s="272" t="str">
        <f>IF(ISERROR(VLOOKUP(Y65,'Calcification Rates'!$A$10:$C$98,2,FALSE))," ",VLOOKUP(Y65,'Calcification Rates'!$A$10:$C$98,2,FALSE))</f>
        <v xml:space="preserve"> </v>
      </c>
      <c r="AC65" s="272" t="str">
        <f>IF(ISERROR(VLOOKUP(Y65,'Calcification Rates'!$A$10:$C$98,3,FALSE))," ",VLOOKUP(Y65,'Calcification Rates'!$A$10:$C$98,3,FALSE))</f>
        <v xml:space="preserve"> </v>
      </c>
      <c r="AD65" s="273">
        <f>(IF(ISERROR(VLOOKUP(Y65,'Calcification Rates'!$A$11:$N$98,9,0)),0,VLOOKUP(Y65,'Calcification Rates'!$A$11:$N$98,9,0)))*AA65+(IF(ISERROR(VLOOKUP(Y65,'Calcification Rates'!$A$11:$N$98,12,0)),0,VLOOKUP(Y65,'Calcification Rates'!$A$11:$N$98,12,0)))</f>
        <v>0</v>
      </c>
      <c r="AE65" s="273">
        <f>(IF(ISERROR(VLOOKUP(Y65,'Calcification Rates'!$A$11:$N$98,10,0)),0,VLOOKUP(Y65,'Calcification Rates'!$A$11:$N$98,10,0)))*AA65+(IF(ISERROR(VLOOKUP(Y65,'Calcification Rates'!$A$11:$N$98,13,0)),0,VLOOKUP(Y65,'Calcification Rates'!$A$11:$N$98,13,0)))</f>
        <v>0</v>
      </c>
      <c r="AF65" s="277">
        <f>(IF(ISERROR(VLOOKUP(Y65,'Calcification Rates'!$A$11:$N$98,11,0)),0,VLOOKUP(Y65,'Calcification Rates'!$A$11:$N$98,11,0)))*AA65+(IF(ISERROR(VLOOKUP(Y65,'Calcification Rates'!$A$11:$N$98,14,0)),0,VLOOKUP(Y65,'Calcification Rates'!$A$11:$N$98,14,0)))</f>
        <v>0</v>
      </c>
      <c r="AG65" s="276"/>
      <c r="AH65" s="270"/>
      <c r="AI65" s="271"/>
      <c r="AJ65" s="272" t="str">
        <f>IF(ISERROR(VLOOKUP(AG65,'Calcification Rates'!$A$10:$C$98,2,FALSE))," ",VLOOKUP(AG65,'Calcification Rates'!$A$10:$C$98,2,FALSE))</f>
        <v xml:space="preserve"> </v>
      </c>
      <c r="AK65" s="272" t="str">
        <f>IF(ISERROR(VLOOKUP(AG65,'Calcification Rates'!$A$10:$C$98,3,FALSE))," ",VLOOKUP(AG65,'Calcification Rates'!$A$10:$C$98,3,FALSE))</f>
        <v xml:space="preserve"> </v>
      </c>
      <c r="AL65" s="273">
        <f>(IF(ISERROR(VLOOKUP(AG65,'Calcification Rates'!$A$11:$N$98,9,0)),0,VLOOKUP(AG65,'Calcification Rates'!$A$11:$N$98,9,0)))*AI65+(IF(ISERROR(VLOOKUP(AG65,'Calcification Rates'!$A$11:$N$98,12,0)),0,VLOOKUP(AG65,'Calcification Rates'!$A$11:$N$98,12,0)))</f>
        <v>0</v>
      </c>
      <c r="AM65" s="273">
        <f>(IF(ISERROR(VLOOKUP(AG65,'Calcification Rates'!$A$11:$N$98,10,0)),0,VLOOKUP(AG65,'Calcification Rates'!$A$11:$N$98,10,0)))*AI65+(IF(ISERROR(VLOOKUP(AG65,'Calcification Rates'!$A$11:$N$98,13,0)),0,VLOOKUP(AG65,'Calcification Rates'!$A$11:$N$98,13,0)))</f>
        <v>0</v>
      </c>
      <c r="AN65" s="277">
        <f>(IF(ISERROR(VLOOKUP(AG65,'Calcification Rates'!$A$11:$N$98,11,0)),0,VLOOKUP(AG65,'Calcification Rates'!$A$11:$N$98,11,0)))*AI65+(IF(ISERROR(VLOOKUP(AG65,'Calcification Rates'!$A$11:$N$98,14,0)),0,VLOOKUP(AG65,'Calcification Rates'!$A$11:$N$98,14,0)))</f>
        <v>0</v>
      </c>
      <c r="AO65" s="276"/>
      <c r="AP65" s="278"/>
      <c r="AQ65" s="271"/>
      <c r="AR65" s="272" t="str">
        <f>IF(ISERROR(VLOOKUP(AO65,'Calcification Rates'!$A$10:$C$98,2,FALSE))," ",VLOOKUP(AO65,'Calcification Rates'!$A$10:$C$98,2,FALSE))</f>
        <v xml:space="preserve"> </v>
      </c>
      <c r="AS65" s="272" t="str">
        <f>IF(ISERROR(VLOOKUP(AO65,'Calcification Rates'!$A$10:$C$98,3,FALSE))," ",VLOOKUP(AO65,'Calcification Rates'!$A$10:$C$98,3,FALSE))</f>
        <v xml:space="preserve"> </v>
      </c>
      <c r="AT65" s="280">
        <f>(IF(ISERROR(VLOOKUP(AO65,'Calcification Rates'!$A$11:$N$98,9,0)),0,VLOOKUP(AO65,'Calcification Rates'!$A$11:$N$98,9,0)))*AQ65+(IF(ISERROR(VLOOKUP(AO65,'Calcification Rates'!$A$11:$N$98,12,0)),0,VLOOKUP(AO65,'Calcification Rates'!$A$11:$N$98,12,0)))</f>
        <v>0</v>
      </c>
      <c r="AU65" s="280">
        <f>(IF(ISERROR(VLOOKUP(AO65,'Calcification Rates'!$A$11:$N$98,10,0)),0,VLOOKUP(AO65,'Calcification Rates'!$A$11:$N$98,10,0)))*AQ65+(IF(ISERROR(VLOOKUP(AO65,'Calcification Rates'!$A$11:$N$98,13,0)),0,VLOOKUP(AO65,'Calcification Rates'!$A$11:$N$98,13,0)))</f>
        <v>0</v>
      </c>
      <c r="AV65" s="281">
        <f>(IF(ISERROR(VLOOKUP(AO65,'Calcification Rates'!$A$11:$N$98,11,0)),0,VLOOKUP(AO65,'Calcification Rates'!$A$11:$N$98,11,0)))*AQ65+(IF(ISERROR(VLOOKUP(AO65,'Calcification Rates'!$A$11:$N$98,14,0)),0,VLOOKUP(AO65,'Calcification Rates'!$A$11:$N$98,14,0)))</f>
        <v>0</v>
      </c>
      <c r="AW65" s="276"/>
      <c r="AX65" s="270"/>
      <c r="AY65" s="271"/>
      <c r="AZ65" s="272" t="str">
        <f>IF(ISERROR(VLOOKUP(AW65,'Calcification Rates'!$A$10:$C$98,2,FALSE))," ",VLOOKUP(AW65,'Calcification Rates'!$A$10:$C$98,2,FALSE))</f>
        <v xml:space="preserve"> </v>
      </c>
      <c r="BA65" s="272" t="str">
        <f>IF(ISERROR(VLOOKUP(AW65,'Calcification Rates'!$A$10:$C$98,3,FALSE))," ",VLOOKUP(AW65,'Calcification Rates'!$A$10:$C$98,3,FALSE))</f>
        <v xml:space="preserve"> </v>
      </c>
      <c r="BB65" s="280">
        <f>(IF(ISERROR(VLOOKUP(AW65,'Calcification Rates'!$A$11:$N$98,9,0)),0,VLOOKUP(AW65,'Calcification Rates'!$A$11:$N$98,9,0)))*AY65+(IF(ISERROR(VLOOKUP(AW65,'Calcification Rates'!$A$11:$N$98,12,0)),0,VLOOKUP(AW65,'Calcification Rates'!$A$11:$N$98,12,0)))</f>
        <v>0</v>
      </c>
      <c r="BC65" s="280">
        <f>(IF(ISERROR(VLOOKUP(AW65,'Calcification Rates'!$A$11:$N$98,10,0)),0,VLOOKUP(AW65,'Calcification Rates'!$A$11:$N$98,10,0)))*AY65+(IF(ISERROR(VLOOKUP(AW65,'Calcification Rates'!$A$11:$N$98,13,0)),0,VLOOKUP(AW65,'Calcification Rates'!$A$11:$N$98,13,0)))</f>
        <v>0</v>
      </c>
      <c r="BD65" s="281">
        <f>(IF(ISERROR(VLOOKUP(AW65,'Calcification Rates'!$A$11:$N$98,11,0)),0,VLOOKUP(AW65,'Calcification Rates'!$A$11:$N$98,11,0)))*AY65+(IF(ISERROR(VLOOKUP(AW65,'Calcification Rates'!$A$11:$N$98,14,0)),0,VLOOKUP(AW65,'Calcification Rates'!$A$11:$N$98,14,0)))</f>
        <v>0</v>
      </c>
      <c r="BE65" s="276"/>
      <c r="BF65" s="270"/>
      <c r="BG65" s="270"/>
      <c r="BH65" s="272" t="str">
        <f>IF(ISERROR(VLOOKUP(BE65,'Calcification Rates'!$A$10:$C$98,2,FALSE))," ",VLOOKUP(BE65,'Calcification Rates'!$A$10:$C$98,2,FALSE))</f>
        <v xml:space="preserve"> </v>
      </c>
      <c r="BI65" s="272" t="str">
        <f>IF(ISERROR(VLOOKUP(BE65,'Calcification Rates'!$A$10:$C$98,3,FALSE))," ",VLOOKUP(BE65,'Calcification Rates'!$A$10:$C$98,3,FALSE))</f>
        <v xml:space="preserve"> </v>
      </c>
      <c r="BJ65" s="280">
        <f>(IF(ISERROR(VLOOKUP(BE65,'Calcification Rates'!$A$11:$N$98,9,0)),0,VLOOKUP(BE65,'Calcification Rates'!$A$11:$N$98,9,0)))*BG65+(IF(ISERROR(VLOOKUP(BE65,'Calcification Rates'!$A$11:$N$98,12,0)),0,VLOOKUP(BE65,'Calcification Rates'!$A$11:$N$98,12,0)))</f>
        <v>0</v>
      </c>
      <c r="BK65" s="280">
        <f>(IF(ISERROR(VLOOKUP(BE65,'Calcification Rates'!$A$11:$N$98,10,0)),0,VLOOKUP(BE65,'Calcification Rates'!$A$11:$N$98,10,0)))*BG65+(IF(ISERROR(VLOOKUP(BE65,'Calcification Rates'!$A$11:$N$98,13,0)),0,VLOOKUP(BE65,'Calcification Rates'!$A$11:$N$98,13,0)))</f>
        <v>0</v>
      </c>
      <c r="BL65" s="281">
        <f>(IF(ISERROR(VLOOKUP(BE65,'Calcification Rates'!$A$11:$N$98,11,0)),0,VLOOKUP(BE65,'Calcification Rates'!$A$11:$N$98,11,0)))*BG65+(IF(ISERROR(VLOOKUP(BE65,'Calcification Rates'!$A$11:$N$98,14,0)),0,VLOOKUP(BE65,'Calcification Rates'!$A$11:$N$98,14,0)))</f>
        <v>0</v>
      </c>
    </row>
    <row r="66" spans="1:64" ht="20.100000000000001" customHeight="1" x14ac:dyDescent="0.3">
      <c r="A66" s="270"/>
      <c r="B66" s="270"/>
      <c r="C66" s="271"/>
      <c r="D66" s="272" t="str">
        <f>IF(ISERROR(VLOOKUP(A66,'Calcification Rates'!$A$10:$C$98,2,FALSE))," ",VLOOKUP(A66,'Calcification Rates'!$A$10:$C$98,2,FALSE))</f>
        <v xml:space="preserve"> </v>
      </c>
      <c r="E66" s="272" t="str">
        <f>IF(ISERROR(VLOOKUP(A66,'Calcification Rates'!$A$10:$C$98,3,FALSE))," ",VLOOKUP(A66,'Calcification Rates'!$A$10:$C$98,3,FALSE))</f>
        <v xml:space="preserve"> </v>
      </c>
      <c r="F66" s="273">
        <f>(IF(ISERROR(VLOOKUP(A66,'Calcification Rates'!$A$11:$N$98,9,0)),0,VLOOKUP(A66,'Calcification Rates'!$A$11:$N$98,9,0)))*C66+(IF(ISERROR(VLOOKUP(A66,'Calcification Rates'!$A$11:$N$98,12,0)),0,VLOOKUP(A66,'Calcification Rates'!$A$11:$N$98,12,0)))</f>
        <v>0</v>
      </c>
      <c r="G66" s="274">
        <f>(IF(ISERROR(VLOOKUP(A66,'Calcification Rates'!$A$11:$N$98,10,0)),0,VLOOKUP(A66,'Calcification Rates'!$A$11:$N$98,10,0)))*C66+(IF(ISERROR(VLOOKUP(A66,'Calcification Rates'!$A$11:$N$98,13,0)),0,VLOOKUP(A66,'Calcification Rates'!$A$11:$N$98,13,0)))</f>
        <v>0</v>
      </c>
      <c r="H66" s="275">
        <f>(IF(ISERROR(VLOOKUP(A66,'Calcification Rates'!$A$11:$N$98,11,0)),0,VLOOKUP(A66,'Calcification Rates'!$A$11:$N$98,11,0)))*C66+(IF(ISERROR(VLOOKUP(A66,'Calcification Rates'!$A$11:$N$98,14,0)),0,VLOOKUP(A66,'Calcification Rates'!$A$11:$N$98,14,0)))</f>
        <v>0</v>
      </c>
      <c r="I66" s="276"/>
      <c r="J66" s="43"/>
      <c r="K66" s="271"/>
      <c r="L66" s="272" t="str">
        <f>IF(ISERROR(VLOOKUP(I66,'Calcification Rates'!$A$10:$C$98,2,FALSE))," ",VLOOKUP(I66,'Calcification Rates'!$A$10:$C$98,2,FALSE))</f>
        <v xml:space="preserve"> </v>
      </c>
      <c r="M66" s="272" t="str">
        <f>IF(ISERROR(VLOOKUP(I66,'Calcification Rates'!$A$10:$C$98,3,FALSE))," ",VLOOKUP(I66,'Calcification Rates'!$A$10:$C$98,3,FALSE))</f>
        <v xml:space="preserve"> </v>
      </c>
      <c r="N66" s="273">
        <f>(IF(ISERROR(VLOOKUP(I66,'Calcification Rates'!$A$11:$N$98,9,0)),0,VLOOKUP(I66,'Calcification Rates'!$A$11:$N$98,9,0)))*K66+(IF(ISERROR(VLOOKUP(I66,'Calcification Rates'!$A$11:$N$98,12,0)),0,VLOOKUP(I66,'Calcification Rates'!$A$11:$N$98,12,0)))</f>
        <v>0</v>
      </c>
      <c r="O66" s="273">
        <f>(IF(ISERROR(VLOOKUP(I66,'Calcification Rates'!$A$11:$N$98,10,0)),0,VLOOKUP(I66,'Calcification Rates'!$A$11:$N$98,10,0)))*K66+(IF(ISERROR(VLOOKUP(I66,'Calcification Rates'!$A$11:$N$98,13,0)),0,VLOOKUP(I66,'Calcification Rates'!$A$11:$N$98,13,0)))</f>
        <v>0</v>
      </c>
      <c r="P66" s="277">
        <f>(IF(ISERROR(VLOOKUP(I66,'Calcification Rates'!$A$11:$N$98,11,0)),0,VLOOKUP(I66,'Calcification Rates'!$A$11:$N$98,11,0)))*K66+(IF(ISERROR(VLOOKUP(I66,'Calcification Rates'!$A$11:$N$98,14,0)),0,VLOOKUP(I66,'Calcification Rates'!$A$11:$N$98,14,0)))</f>
        <v>0</v>
      </c>
      <c r="Q66" s="276"/>
      <c r="R66" s="270"/>
      <c r="S66" s="271"/>
      <c r="T66" s="272" t="str">
        <f>IF(ISERROR(VLOOKUP(Q66,'Calcification Rates'!$A$10:$C$98,2,FALSE))," ",VLOOKUP(Q66,'Calcification Rates'!$A$10:$C$98,2,FALSE))</f>
        <v xml:space="preserve"> </v>
      </c>
      <c r="U66" s="272" t="str">
        <f>IF(ISERROR(VLOOKUP(Q66,'Calcification Rates'!$A$10:$C$98,3,FALSE))," ",VLOOKUP(Q66,'Calcification Rates'!$A$10:$C$98,3,FALSE))</f>
        <v xml:space="preserve"> </v>
      </c>
      <c r="V66" s="273">
        <f>(IF(ISERROR(VLOOKUP(Q66,'Calcification Rates'!$A$11:$N$98,9,0)),0,VLOOKUP(Q66,'Calcification Rates'!$A$11:$N$98,9,0)))*S66+(IF(ISERROR(VLOOKUP(Q66,'Calcification Rates'!$A$11:$N$98,12,0)),0,VLOOKUP(Q66,'Calcification Rates'!$A$11:$N$98,12,0)))</f>
        <v>0</v>
      </c>
      <c r="W66" s="273">
        <f>(IF(ISERROR(VLOOKUP(Q66,'Calcification Rates'!$A$11:$N$98,10,0)),0,VLOOKUP(Q66,'Calcification Rates'!$A$11:$N$98,10,0)))*S66+(IF(ISERROR(VLOOKUP(Q66,'Calcification Rates'!$A$11:$N$98,13,0)),0,VLOOKUP(Q66,'Calcification Rates'!$A$11:$N$98,13,0)))</f>
        <v>0</v>
      </c>
      <c r="X66" s="277">
        <f>(IF(ISERROR(VLOOKUP(Q66,'Calcification Rates'!$A$11:$N$98,11,0)),0,VLOOKUP(Q66,'Calcification Rates'!$A$11:$N$98,11,0)))*S66+(IF(ISERROR(VLOOKUP(Q66,'Calcification Rates'!$A$11:$N$98,14,0)),0,VLOOKUP(Q66,'Calcification Rates'!$A$11:$N$98,14,0)))</f>
        <v>0</v>
      </c>
      <c r="Y66" s="276"/>
      <c r="Z66" s="278"/>
      <c r="AA66" s="271"/>
      <c r="AB66" s="272" t="str">
        <f>IF(ISERROR(VLOOKUP(Y66,'Calcification Rates'!$A$10:$C$98,2,FALSE))," ",VLOOKUP(Y66,'Calcification Rates'!$A$10:$C$98,2,FALSE))</f>
        <v xml:space="preserve"> </v>
      </c>
      <c r="AC66" s="272" t="str">
        <f>IF(ISERROR(VLOOKUP(Y66,'Calcification Rates'!$A$10:$C$98,3,FALSE))," ",VLOOKUP(Y66,'Calcification Rates'!$A$10:$C$98,3,FALSE))</f>
        <v xml:space="preserve"> </v>
      </c>
      <c r="AD66" s="273">
        <f>(IF(ISERROR(VLOOKUP(Y66,'Calcification Rates'!$A$11:$N$98,9,0)),0,VLOOKUP(Y66,'Calcification Rates'!$A$11:$N$98,9,0)))*AA66+(IF(ISERROR(VLOOKUP(Y66,'Calcification Rates'!$A$11:$N$98,12,0)),0,VLOOKUP(Y66,'Calcification Rates'!$A$11:$N$98,12,0)))</f>
        <v>0</v>
      </c>
      <c r="AE66" s="273">
        <f>(IF(ISERROR(VLOOKUP(Y66,'Calcification Rates'!$A$11:$N$98,10,0)),0,VLOOKUP(Y66,'Calcification Rates'!$A$11:$N$98,10,0)))*AA66+(IF(ISERROR(VLOOKUP(Y66,'Calcification Rates'!$A$11:$N$98,13,0)),0,VLOOKUP(Y66,'Calcification Rates'!$A$11:$N$98,13,0)))</f>
        <v>0</v>
      </c>
      <c r="AF66" s="277">
        <f>(IF(ISERROR(VLOOKUP(Y66,'Calcification Rates'!$A$11:$N$98,11,0)),0,VLOOKUP(Y66,'Calcification Rates'!$A$11:$N$98,11,0)))*AA66+(IF(ISERROR(VLOOKUP(Y66,'Calcification Rates'!$A$11:$N$98,14,0)),0,VLOOKUP(Y66,'Calcification Rates'!$A$11:$N$98,14,0)))</f>
        <v>0</v>
      </c>
      <c r="AG66" s="276"/>
      <c r="AH66" s="270"/>
      <c r="AI66" s="271"/>
      <c r="AJ66" s="272" t="str">
        <f>IF(ISERROR(VLOOKUP(AG66,'Calcification Rates'!$A$10:$C$98,2,FALSE))," ",VLOOKUP(AG66,'Calcification Rates'!$A$10:$C$98,2,FALSE))</f>
        <v xml:space="preserve"> </v>
      </c>
      <c r="AK66" s="272" t="str">
        <f>IF(ISERROR(VLOOKUP(AG66,'Calcification Rates'!$A$10:$C$98,3,FALSE))," ",VLOOKUP(AG66,'Calcification Rates'!$A$10:$C$98,3,FALSE))</f>
        <v xml:space="preserve"> </v>
      </c>
      <c r="AL66" s="273">
        <f>(IF(ISERROR(VLOOKUP(AG66,'Calcification Rates'!$A$11:$N$98,9,0)),0,VLOOKUP(AG66,'Calcification Rates'!$A$11:$N$98,9,0)))*AI66+(IF(ISERROR(VLOOKUP(AG66,'Calcification Rates'!$A$11:$N$98,12,0)),0,VLOOKUP(AG66,'Calcification Rates'!$A$11:$N$98,12,0)))</f>
        <v>0</v>
      </c>
      <c r="AM66" s="273">
        <f>(IF(ISERROR(VLOOKUP(AG66,'Calcification Rates'!$A$11:$N$98,10,0)),0,VLOOKUP(AG66,'Calcification Rates'!$A$11:$N$98,10,0)))*AI66+(IF(ISERROR(VLOOKUP(AG66,'Calcification Rates'!$A$11:$N$98,13,0)),0,VLOOKUP(AG66,'Calcification Rates'!$A$11:$N$98,13,0)))</f>
        <v>0</v>
      </c>
      <c r="AN66" s="277">
        <f>(IF(ISERROR(VLOOKUP(AG66,'Calcification Rates'!$A$11:$N$98,11,0)),0,VLOOKUP(AG66,'Calcification Rates'!$A$11:$N$98,11,0)))*AI66+(IF(ISERROR(VLOOKUP(AG66,'Calcification Rates'!$A$11:$N$98,14,0)),0,VLOOKUP(AG66,'Calcification Rates'!$A$11:$N$98,14,0)))</f>
        <v>0</v>
      </c>
      <c r="AO66" s="276"/>
      <c r="AP66" s="278"/>
      <c r="AQ66" s="271"/>
      <c r="AR66" s="272" t="str">
        <f>IF(ISERROR(VLOOKUP(AO66,'Calcification Rates'!$A$10:$C$98,2,FALSE))," ",VLOOKUP(AO66,'Calcification Rates'!$A$10:$C$98,2,FALSE))</f>
        <v xml:space="preserve"> </v>
      </c>
      <c r="AS66" s="272" t="str">
        <f>IF(ISERROR(VLOOKUP(AO66,'Calcification Rates'!$A$10:$C$98,3,FALSE))," ",VLOOKUP(AO66,'Calcification Rates'!$A$10:$C$98,3,FALSE))</f>
        <v xml:space="preserve"> </v>
      </c>
      <c r="AT66" s="280">
        <f>(IF(ISERROR(VLOOKUP(AO66,'Calcification Rates'!$A$11:$N$98,9,0)),0,VLOOKUP(AO66,'Calcification Rates'!$A$11:$N$98,9,0)))*AQ66+(IF(ISERROR(VLOOKUP(AO66,'Calcification Rates'!$A$11:$N$98,12,0)),0,VLOOKUP(AO66,'Calcification Rates'!$A$11:$N$98,12,0)))</f>
        <v>0</v>
      </c>
      <c r="AU66" s="280">
        <f>(IF(ISERROR(VLOOKUP(AO66,'Calcification Rates'!$A$11:$N$98,10,0)),0,VLOOKUP(AO66,'Calcification Rates'!$A$11:$N$98,10,0)))*AQ66+(IF(ISERROR(VLOOKUP(AO66,'Calcification Rates'!$A$11:$N$98,13,0)),0,VLOOKUP(AO66,'Calcification Rates'!$A$11:$N$98,13,0)))</f>
        <v>0</v>
      </c>
      <c r="AV66" s="281">
        <f>(IF(ISERROR(VLOOKUP(AO66,'Calcification Rates'!$A$11:$N$98,11,0)),0,VLOOKUP(AO66,'Calcification Rates'!$A$11:$N$98,11,0)))*AQ66+(IF(ISERROR(VLOOKUP(AO66,'Calcification Rates'!$A$11:$N$98,14,0)),0,VLOOKUP(AO66,'Calcification Rates'!$A$11:$N$98,14,0)))</f>
        <v>0</v>
      </c>
      <c r="AW66" s="276"/>
      <c r="AX66" s="270"/>
      <c r="AY66" s="271"/>
      <c r="AZ66" s="272" t="str">
        <f>IF(ISERROR(VLOOKUP(AW66,'Calcification Rates'!$A$10:$C$98,2,FALSE))," ",VLOOKUP(AW66,'Calcification Rates'!$A$10:$C$98,2,FALSE))</f>
        <v xml:space="preserve"> </v>
      </c>
      <c r="BA66" s="272" t="str">
        <f>IF(ISERROR(VLOOKUP(AW66,'Calcification Rates'!$A$10:$C$98,3,FALSE))," ",VLOOKUP(AW66,'Calcification Rates'!$A$10:$C$98,3,FALSE))</f>
        <v xml:space="preserve"> </v>
      </c>
      <c r="BB66" s="280">
        <f>(IF(ISERROR(VLOOKUP(AW66,'Calcification Rates'!$A$11:$N$98,9,0)),0,VLOOKUP(AW66,'Calcification Rates'!$A$11:$N$98,9,0)))*AY66+(IF(ISERROR(VLOOKUP(AW66,'Calcification Rates'!$A$11:$N$98,12,0)),0,VLOOKUP(AW66,'Calcification Rates'!$A$11:$N$98,12,0)))</f>
        <v>0</v>
      </c>
      <c r="BC66" s="280">
        <f>(IF(ISERROR(VLOOKUP(AW66,'Calcification Rates'!$A$11:$N$98,10,0)),0,VLOOKUP(AW66,'Calcification Rates'!$A$11:$N$98,10,0)))*AY66+(IF(ISERROR(VLOOKUP(AW66,'Calcification Rates'!$A$11:$N$98,13,0)),0,VLOOKUP(AW66,'Calcification Rates'!$A$11:$N$98,13,0)))</f>
        <v>0</v>
      </c>
      <c r="BD66" s="281">
        <f>(IF(ISERROR(VLOOKUP(AW66,'Calcification Rates'!$A$11:$N$98,11,0)),0,VLOOKUP(AW66,'Calcification Rates'!$A$11:$N$98,11,0)))*AY66+(IF(ISERROR(VLOOKUP(AW66,'Calcification Rates'!$A$11:$N$98,14,0)),0,VLOOKUP(AW66,'Calcification Rates'!$A$11:$N$98,14,0)))</f>
        <v>0</v>
      </c>
      <c r="BE66" s="276"/>
      <c r="BF66" s="270"/>
      <c r="BG66" s="270"/>
      <c r="BH66" s="272" t="str">
        <f>IF(ISERROR(VLOOKUP(BE66,'Calcification Rates'!$A$10:$C$98,2,FALSE))," ",VLOOKUP(BE66,'Calcification Rates'!$A$10:$C$98,2,FALSE))</f>
        <v xml:space="preserve"> </v>
      </c>
      <c r="BI66" s="272" t="str">
        <f>IF(ISERROR(VLOOKUP(BE66,'Calcification Rates'!$A$10:$C$98,3,FALSE))," ",VLOOKUP(BE66,'Calcification Rates'!$A$10:$C$98,3,FALSE))</f>
        <v xml:space="preserve"> </v>
      </c>
      <c r="BJ66" s="280">
        <f>(IF(ISERROR(VLOOKUP(BE66,'Calcification Rates'!$A$11:$N$98,9,0)),0,VLOOKUP(BE66,'Calcification Rates'!$A$11:$N$98,9,0)))*BG66+(IF(ISERROR(VLOOKUP(BE66,'Calcification Rates'!$A$11:$N$98,12,0)),0,VLOOKUP(BE66,'Calcification Rates'!$A$11:$N$98,12,0)))</f>
        <v>0</v>
      </c>
      <c r="BK66" s="280">
        <f>(IF(ISERROR(VLOOKUP(BE66,'Calcification Rates'!$A$11:$N$98,10,0)),0,VLOOKUP(BE66,'Calcification Rates'!$A$11:$N$98,10,0)))*BG66+(IF(ISERROR(VLOOKUP(BE66,'Calcification Rates'!$A$11:$N$98,13,0)),0,VLOOKUP(BE66,'Calcification Rates'!$A$11:$N$98,13,0)))</f>
        <v>0</v>
      </c>
      <c r="BL66" s="281">
        <f>(IF(ISERROR(VLOOKUP(BE66,'Calcification Rates'!$A$11:$N$98,11,0)),0,VLOOKUP(BE66,'Calcification Rates'!$A$11:$N$98,11,0)))*BG66+(IF(ISERROR(VLOOKUP(BE66,'Calcification Rates'!$A$11:$N$98,14,0)),0,VLOOKUP(BE66,'Calcification Rates'!$A$11:$N$98,14,0)))</f>
        <v>0</v>
      </c>
    </row>
    <row r="67" spans="1:64" ht="20.100000000000001" customHeight="1" x14ac:dyDescent="0.3">
      <c r="A67" s="270"/>
      <c r="B67" s="270"/>
      <c r="C67" s="271"/>
      <c r="D67" s="272" t="str">
        <f>IF(ISERROR(VLOOKUP(A67,'Calcification Rates'!$A$10:$C$98,2,FALSE))," ",VLOOKUP(A67,'Calcification Rates'!$A$10:$C$98,2,FALSE))</f>
        <v xml:space="preserve"> </v>
      </c>
      <c r="E67" s="272" t="str">
        <f>IF(ISERROR(VLOOKUP(A67,'Calcification Rates'!$A$10:$C$98,3,FALSE))," ",VLOOKUP(A67,'Calcification Rates'!$A$10:$C$98,3,FALSE))</f>
        <v xml:space="preserve"> </v>
      </c>
      <c r="F67" s="273">
        <f>(IF(ISERROR(VLOOKUP(A67,'Calcification Rates'!$A$11:$N$98,9,0)),0,VLOOKUP(A67,'Calcification Rates'!$A$11:$N$98,9,0)))*C67+(IF(ISERROR(VLOOKUP(A67,'Calcification Rates'!$A$11:$N$98,12,0)),0,VLOOKUP(A67,'Calcification Rates'!$A$11:$N$98,12,0)))</f>
        <v>0</v>
      </c>
      <c r="G67" s="274">
        <f>(IF(ISERROR(VLOOKUP(A67,'Calcification Rates'!$A$11:$N$98,10,0)),0,VLOOKUP(A67,'Calcification Rates'!$A$11:$N$98,10,0)))*C67+(IF(ISERROR(VLOOKUP(A67,'Calcification Rates'!$A$11:$N$98,13,0)),0,VLOOKUP(A67,'Calcification Rates'!$A$11:$N$98,13,0)))</f>
        <v>0</v>
      </c>
      <c r="H67" s="275">
        <f>(IF(ISERROR(VLOOKUP(A67,'Calcification Rates'!$A$11:$N$98,11,0)),0,VLOOKUP(A67,'Calcification Rates'!$A$11:$N$98,11,0)))*C67+(IF(ISERROR(VLOOKUP(A67,'Calcification Rates'!$A$11:$N$98,14,0)),0,VLOOKUP(A67,'Calcification Rates'!$A$11:$N$98,14,0)))</f>
        <v>0</v>
      </c>
      <c r="I67" s="276"/>
      <c r="J67" s="43"/>
      <c r="K67" s="271"/>
      <c r="L67" s="272" t="str">
        <f>IF(ISERROR(VLOOKUP(I67,'Calcification Rates'!$A$10:$C$98,2,FALSE))," ",VLOOKUP(I67,'Calcification Rates'!$A$10:$C$98,2,FALSE))</f>
        <v xml:space="preserve"> </v>
      </c>
      <c r="M67" s="272" t="str">
        <f>IF(ISERROR(VLOOKUP(I67,'Calcification Rates'!$A$10:$C$98,3,FALSE))," ",VLOOKUP(I67,'Calcification Rates'!$A$10:$C$98,3,FALSE))</f>
        <v xml:space="preserve"> </v>
      </c>
      <c r="N67" s="273">
        <f>(IF(ISERROR(VLOOKUP(I67,'Calcification Rates'!$A$11:$N$98,9,0)),0,VLOOKUP(I67,'Calcification Rates'!$A$11:$N$98,9,0)))*K67+(IF(ISERROR(VLOOKUP(I67,'Calcification Rates'!$A$11:$N$98,12,0)),0,VLOOKUP(I67,'Calcification Rates'!$A$11:$N$98,12,0)))</f>
        <v>0</v>
      </c>
      <c r="O67" s="273">
        <f>(IF(ISERROR(VLOOKUP(I67,'Calcification Rates'!$A$11:$N$98,10,0)),0,VLOOKUP(I67,'Calcification Rates'!$A$11:$N$98,10,0)))*K67+(IF(ISERROR(VLOOKUP(I67,'Calcification Rates'!$A$11:$N$98,13,0)),0,VLOOKUP(I67,'Calcification Rates'!$A$11:$N$98,13,0)))</f>
        <v>0</v>
      </c>
      <c r="P67" s="277">
        <f>(IF(ISERROR(VLOOKUP(I67,'Calcification Rates'!$A$11:$N$98,11,0)),0,VLOOKUP(I67,'Calcification Rates'!$A$11:$N$98,11,0)))*K67+(IF(ISERROR(VLOOKUP(I67,'Calcification Rates'!$A$11:$N$98,14,0)),0,VLOOKUP(I67,'Calcification Rates'!$A$11:$N$98,14,0)))</f>
        <v>0</v>
      </c>
      <c r="Q67" s="276"/>
      <c r="R67" s="270"/>
      <c r="S67" s="271"/>
      <c r="T67" s="272" t="str">
        <f>IF(ISERROR(VLOOKUP(Q67,'Calcification Rates'!$A$10:$C$98,2,FALSE))," ",VLOOKUP(Q67,'Calcification Rates'!$A$10:$C$98,2,FALSE))</f>
        <v xml:space="preserve"> </v>
      </c>
      <c r="U67" s="272" t="str">
        <f>IF(ISERROR(VLOOKUP(Q67,'Calcification Rates'!$A$10:$C$98,3,FALSE))," ",VLOOKUP(Q67,'Calcification Rates'!$A$10:$C$98,3,FALSE))</f>
        <v xml:space="preserve"> </v>
      </c>
      <c r="V67" s="273">
        <f>(IF(ISERROR(VLOOKUP(Q67,'Calcification Rates'!$A$11:$N$98,9,0)),0,VLOOKUP(Q67,'Calcification Rates'!$A$11:$N$98,9,0)))*S67+(IF(ISERROR(VLOOKUP(Q67,'Calcification Rates'!$A$11:$N$98,12,0)),0,VLOOKUP(Q67,'Calcification Rates'!$A$11:$N$98,12,0)))</f>
        <v>0</v>
      </c>
      <c r="W67" s="273">
        <f>(IF(ISERROR(VLOOKUP(Q67,'Calcification Rates'!$A$11:$N$98,10,0)),0,VLOOKUP(Q67,'Calcification Rates'!$A$11:$N$98,10,0)))*S67+(IF(ISERROR(VLOOKUP(Q67,'Calcification Rates'!$A$11:$N$98,13,0)),0,VLOOKUP(Q67,'Calcification Rates'!$A$11:$N$98,13,0)))</f>
        <v>0</v>
      </c>
      <c r="X67" s="277">
        <f>(IF(ISERROR(VLOOKUP(Q67,'Calcification Rates'!$A$11:$N$98,11,0)),0,VLOOKUP(Q67,'Calcification Rates'!$A$11:$N$98,11,0)))*S67+(IF(ISERROR(VLOOKUP(Q67,'Calcification Rates'!$A$11:$N$98,14,0)),0,VLOOKUP(Q67,'Calcification Rates'!$A$11:$N$98,14,0)))</f>
        <v>0</v>
      </c>
      <c r="Y67" s="276"/>
      <c r="Z67" s="278"/>
      <c r="AA67" s="271"/>
      <c r="AB67" s="272" t="str">
        <f>IF(ISERROR(VLOOKUP(Y67,'Calcification Rates'!$A$10:$C$98,2,FALSE))," ",VLOOKUP(Y67,'Calcification Rates'!$A$10:$C$98,2,FALSE))</f>
        <v xml:space="preserve"> </v>
      </c>
      <c r="AC67" s="272" t="str">
        <f>IF(ISERROR(VLOOKUP(Y67,'Calcification Rates'!$A$10:$C$98,3,FALSE))," ",VLOOKUP(Y67,'Calcification Rates'!$A$10:$C$98,3,FALSE))</f>
        <v xml:space="preserve"> </v>
      </c>
      <c r="AD67" s="273">
        <f>(IF(ISERROR(VLOOKUP(Y67,'Calcification Rates'!$A$11:$N$98,9,0)),0,VLOOKUP(Y67,'Calcification Rates'!$A$11:$N$98,9,0)))*AA67+(IF(ISERROR(VLOOKUP(Y67,'Calcification Rates'!$A$11:$N$98,12,0)),0,VLOOKUP(Y67,'Calcification Rates'!$A$11:$N$98,12,0)))</f>
        <v>0</v>
      </c>
      <c r="AE67" s="273">
        <f>(IF(ISERROR(VLOOKUP(Y67,'Calcification Rates'!$A$11:$N$98,10,0)),0,VLOOKUP(Y67,'Calcification Rates'!$A$11:$N$98,10,0)))*AA67+(IF(ISERROR(VLOOKUP(Y67,'Calcification Rates'!$A$11:$N$98,13,0)),0,VLOOKUP(Y67,'Calcification Rates'!$A$11:$N$98,13,0)))</f>
        <v>0</v>
      </c>
      <c r="AF67" s="277">
        <f>(IF(ISERROR(VLOOKUP(Y67,'Calcification Rates'!$A$11:$N$98,11,0)),0,VLOOKUP(Y67,'Calcification Rates'!$A$11:$N$98,11,0)))*AA67+(IF(ISERROR(VLOOKUP(Y67,'Calcification Rates'!$A$11:$N$98,14,0)),0,VLOOKUP(Y67,'Calcification Rates'!$A$11:$N$98,14,0)))</f>
        <v>0</v>
      </c>
      <c r="AG67" s="276"/>
      <c r="AH67" s="270"/>
      <c r="AI67" s="271"/>
      <c r="AJ67" s="272" t="str">
        <f>IF(ISERROR(VLOOKUP(AG67,'Calcification Rates'!$A$10:$C$98,2,FALSE))," ",VLOOKUP(AG67,'Calcification Rates'!$A$10:$C$98,2,FALSE))</f>
        <v xml:space="preserve"> </v>
      </c>
      <c r="AK67" s="272" t="str">
        <f>IF(ISERROR(VLOOKUP(AG67,'Calcification Rates'!$A$10:$C$98,3,FALSE))," ",VLOOKUP(AG67,'Calcification Rates'!$A$10:$C$98,3,FALSE))</f>
        <v xml:space="preserve"> </v>
      </c>
      <c r="AL67" s="273">
        <f>(IF(ISERROR(VLOOKUP(AG67,'Calcification Rates'!$A$11:$N$98,9,0)),0,VLOOKUP(AG67,'Calcification Rates'!$A$11:$N$98,9,0)))*AI67+(IF(ISERROR(VLOOKUP(AG67,'Calcification Rates'!$A$11:$N$98,12,0)),0,VLOOKUP(AG67,'Calcification Rates'!$A$11:$N$98,12,0)))</f>
        <v>0</v>
      </c>
      <c r="AM67" s="273">
        <f>(IF(ISERROR(VLOOKUP(AG67,'Calcification Rates'!$A$11:$N$98,10,0)),0,VLOOKUP(AG67,'Calcification Rates'!$A$11:$N$98,10,0)))*AI67+(IF(ISERROR(VLOOKUP(AG67,'Calcification Rates'!$A$11:$N$98,13,0)),0,VLOOKUP(AG67,'Calcification Rates'!$A$11:$N$98,13,0)))</f>
        <v>0</v>
      </c>
      <c r="AN67" s="277">
        <f>(IF(ISERROR(VLOOKUP(AG67,'Calcification Rates'!$A$11:$N$98,11,0)),0,VLOOKUP(AG67,'Calcification Rates'!$A$11:$N$98,11,0)))*AI67+(IF(ISERROR(VLOOKUP(AG67,'Calcification Rates'!$A$11:$N$98,14,0)),0,VLOOKUP(AG67,'Calcification Rates'!$A$11:$N$98,14,0)))</f>
        <v>0</v>
      </c>
      <c r="AO67" s="276"/>
      <c r="AP67" s="278"/>
      <c r="AQ67" s="271"/>
      <c r="AR67" s="272" t="str">
        <f>IF(ISERROR(VLOOKUP(AO67,'Calcification Rates'!$A$10:$C$98,2,FALSE))," ",VLOOKUP(AO67,'Calcification Rates'!$A$10:$C$98,2,FALSE))</f>
        <v xml:space="preserve"> </v>
      </c>
      <c r="AS67" s="272" t="str">
        <f>IF(ISERROR(VLOOKUP(AO67,'Calcification Rates'!$A$10:$C$98,3,FALSE))," ",VLOOKUP(AO67,'Calcification Rates'!$A$10:$C$98,3,FALSE))</f>
        <v xml:space="preserve"> </v>
      </c>
      <c r="AT67" s="280">
        <f>(IF(ISERROR(VLOOKUP(AO67,'Calcification Rates'!$A$11:$N$98,9,0)),0,VLOOKUP(AO67,'Calcification Rates'!$A$11:$N$98,9,0)))*AQ67+(IF(ISERROR(VLOOKUP(AO67,'Calcification Rates'!$A$11:$N$98,12,0)),0,VLOOKUP(AO67,'Calcification Rates'!$A$11:$N$98,12,0)))</f>
        <v>0</v>
      </c>
      <c r="AU67" s="280">
        <f>(IF(ISERROR(VLOOKUP(AO67,'Calcification Rates'!$A$11:$N$98,10,0)),0,VLOOKUP(AO67,'Calcification Rates'!$A$11:$N$98,10,0)))*AQ67+(IF(ISERROR(VLOOKUP(AO67,'Calcification Rates'!$A$11:$N$98,13,0)),0,VLOOKUP(AO67,'Calcification Rates'!$A$11:$N$98,13,0)))</f>
        <v>0</v>
      </c>
      <c r="AV67" s="281">
        <f>(IF(ISERROR(VLOOKUP(AO67,'Calcification Rates'!$A$11:$N$98,11,0)),0,VLOOKUP(AO67,'Calcification Rates'!$A$11:$N$98,11,0)))*AQ67+(IF(ISERROR(VLOOKUP(AO67,'Calcification Rates'!$A$11:$N$98,14,0)),0,VLOOKUP(AO67,'Calcification Rates'!$A$11:$N$98,14,0)))</f>
        <v>0</v>
      </c>
      <c r="AW67" s="276"/>
      <c r="AX67" s="270"/>
      <c r="AY67" s="271"/>
      <c r="AZ67" s="272" t="str">
        <f>IF(ISERROR(VLOOKUP(AW67,'Calcification Rates'!$A$10:$C$98,2,FALSE))," ",VLOOKUP(AW67,'Calcification Rates'!$A$10:$C$98,2,FALSE))</f>
        <v xml:space="preserve"> </v>
      </c>
      <c r="BA67" s="272" t="str">
        <f>IF(ISERROR(VLOOKUP(AW67,'Calcification Rates'!$A$10:$C$98,3,FALSE))," ",VLOOKUP(AW67,'Calcification Rates'!$A$10:$C$98,3,FALSE))</f>
        <v xml:space="preserve"> </v>
      </c>
      <c r="BB67" s="280">
        <f>(IF(ISERROR(VLOOKUP(AW67,'Calcification Rates'!$A$11:$N$98,9,0)),0,VLOOKUP(AW67,'Calcification Rates'!$A$11:$N$98,9,0)))*AY67+(IF(ISERROR(VLOOKUP(AW67,'Calcification Rates'!$A$11:$N$98,12,0)),0,VLOOKUP(AW67,'Calcification Rates'!$A$11:$N$98,12,0)))</f>
        <v>0</v>
      </c>
      <c r="BC67" s="280">
        <f>(IF(ISERROR(VLOOKUP(AW67,'Calcification Rates'!$A$11:$N$98,10,0)),0,VLOOKUP(AW67,'Calcification Rates'!$A$11:$N$98,10,0)))*AY67+(IF(ISERROR(VLOOKUP(AW67,'Calcification Rates'!$A$11:$N$98,13,0)),0,VLOOKUP(AW67,'Calcification Rates'!$A$11:$N$98,13,0)))</f>
        <v>0</v>
      </c>
      <c r="BD67" s="281">
        <f>(IF(ISERROR(VLOOKUP(AW67,'Calcification Rates'!$A$11:$N$98,11,0)),0,VLOOKUP(AW67,'Calcification Rates'!$A$11:$N$98,11,0)))*AY67+(IF(ISERROR(VLOOKUP(AW67,'Calcification Rates'!$A$11:$N$98,14,0)),0,VLOOKUP(AW67,'Calcification Rates'!$A$11:$N$98,14,0)))</f>
        <v>0</v>
      </c>
      <c r="BE67" s="276"/>
      <c r="BF67" s="270"/>
      <c r="BG67" s="270"/>
      <c r="BH67" s="272" t="str">
        <f>IF(ISERROR(VLOOKUP(BE67,'Calcification Rates'!$A$10:$C$98,2,FALSE))," ",VLOOKUP(BE67,'Calcification Rates'!$A$10:$C$98,2,FALSE))</f>
        <v xml:space="preserve"> </v>
      </c>
      <c r="BI67" s="272" t="str">
        <f>IF(ISERROR(VLOOKUP(BE67,'Calcification Rates'!$A$10:$C$98,3,FALSE))," ",VLOOKUP(BE67,'Calcification Rates'!$A$10:$C$98,3,FALSE))</f>
        <v xml:space="preserve"> </v>
      </c>
      <c r="BJ67" s="280">
        <f>(IF(ISERROR(VLOOKUP(BE67,'Calcification Rates'!$A$11:$N$98,9,0)),0,VLOOKUP(BE67,'Calcification Rates'!$A$11:$N$98,9,0)))*BG67+(IF(ISERROR(VLOOKUP(BE67,'Calcification Rates'!$A$11:$N$98,12,0)),0,VLOOKUP(BE67,'Calcification Rates'!$A$11:$N$98,12,0)))</f>
        <v>0</v>
      </c>
      <c r="BK67" s="280">
        <f>(IF(ISERROR(VLOOKUP(BE67,'Calcification Rates'!$A$11:$N$98,10,0)),0,VLOOKUP(BE67,'Calcification Rates'!$A$11:$N$98,10,0)))*BG67+(IF(ISERROR(VLOOKUP(BE67,'Calcification Rates'!$A$11:$N$98,13,0)),0,VLOOKUP(BE67,'Calcification Rates'!$A$11:$N$98,13,0)))</f>
        <v>0</v>
      </c>
      <c r="BL67" s="281">
        <f>(IF(ISERROR(VLOOKUP(BE67,'Calcification Rates'!$A$11:$N$98,11,0)),0,VLOOKUP(BE67,'Calcification Rates'!$A$11:$N$98,11,0)))*BG67+(IF(ISERROR(VLOOKUP(BE67,'Calcification Rates'!$A$11:$N$98,14,0)),0,VLOOKUP(BE67,'Calcification Rates'!$A$11:$N$98,14,0)))</f>
        <v>0</v>
      </c>
    </row>
    <row r="68" spans="1:64" ht="20.100000000000001" customHeight="1" x14ac:dyDescent="0.3">
      <c r="A68" s="270"/>
      <c r="B68" s="270"/>
      <c r="C68" s="271"/>
      <c r="D68" s="272" t="str">
        <f>IF(ISERROR(VLOOKUP(A68,'Calcification Rates'!$A$10:$C$98,2,FALSE))," ",VLOOKUP(A68,'Calcification Rates'!$A$10:$C$98,2,FALSE))</f>
        <v xml:space="preserve"> </v>
      </c>
      <c r="E68" s="272" t="str">
        <f>IF(ISERROR(VLOOKUP(A68,'Calcification Rates'!$A$10:$C$98,3,FALSE))," ",VLOOKUP(A68,'Calcification Rates'!$A$10:$C$98,3,FALSE))</f>
        <v xml:space="preserve"> </v>
      </c>
      <c r="F68" s="273">
        <f>(IF(ISERROR(VLOOKUP(A68,'Calcification Rates'!$A$11:$N$98,9,0)),0,VLOOKUP(A68,'Calcification Rates'!$A$11:$N$98,9,0)))*C68+(IF(ISERROR(VLOOKUP(A68,'Calcification Rates'!$A$11:$N$98,12,0)),0,VLOOKUP(A68,'Calcification Rates'!$A$11:$N$98,12,0)))</f>
        <v>0</v>
      </c>
      <c r="G68" s="274">
        <f>(IF(ISERROR(VLOOKUP(A68,'Calcification Rates'!$A$11:$N$98,10,0)),0,VLOOKUP(A68,'Calcification Rates'!$A$11:$N$98,10,0)))*C68+(IF(ISERROR(VLOOKUP(A68,'Calcification Rates'!$A$11:$N$98,13,0)),0,VLOOKUP(A68,'Calcification Rates'!$A$11:$N$98,13,0)))</f>
        <v>0</v>
      </c>
      <c r="H68" s="275">
        <f>(IF(ISERROR(VLOOKUP(A68,'Calcification Rates'!$A$11:$N$98,11,0)),0,VLOOKUP(A68,'Calcification Rates'!$A$11:$N$98,11,0)))*C68+(IF(ISERROR(VLOOKUP(A68,'Calcification Rates'!$A$11:$N$98,14,0)),0,VLOOKUP(A68,'Calcification Rates'!$A$11:$N$98,14,0)))</f>
        <v>0</v>
      </c>
      <c r="I68" s="276"/>
      <c r="J68" s="43"/>
      <c r="K68" s="271"/>
      <c r="L68" s="272" t="str">
        <f>IF(ISERROR(VLOOKUP(I68,'Calcification Rates'!$A$10:$C$98,2,FALSE))," ",VLOOKUP(I68,'Calcification Rates'!$A$10:$C$98,2,FALSE))</f>
        <v xml:space="preserve"> </v>
      </c>
      <c r="M68" s="272" t="str">
        <f>IF(ISERROR(VLOOKUP(I68,'Calcification Rates'!$A$10:$C$98,3,FALSE))," ",VLOOKUP(I68,'Calcification Rates'!$A$10:$C$98,3,FALSE))</f>
        <v xml:space="preserve"> </v>
      </c>
      <c r="N68" s="273">
        <f>(IF(ISERROR(VLOOKUP(I68,'Calcification Rates'!$A$11:$N$98,9,0)),0,VLOOKUP(I68,'Calcification Rates'!$A$11:$N$98,9,0)))*K68+(IF(ISERROR(VLOOKUP(I68,'Calcification Rates'!$A$11:$N$98,12,0)),0,VLOOKUP(I68,'Calcification Rates'!$A$11:$N$98,12,0)))</f>
        <v>0</v>
      </c>
      <c r="O68" s="273">
        <f>(IF(ISERROR(VLOOKUP(I68,'Calcification Rates'!$A$11:$N$98,10,0)),0,VLOOKUP(I68,'Calcification Rates'!$A$11:$N$98,10,0)))*K68+(IF(ISERROR(VLOOKUP(I68,'Calcification Rates'!$A$11:$N$98,13,0)),0,VLOOKUP(I68,'Calcification Rates'!$A$11:$N$98,13,0)))</f>
        <v>0</v>
      </c>
      <c r="P68" s="277">
        <f>(IF(ISERROR(VLOOKUP(I68,'Calcification Rates'!$A$11:$N$98,11,0)),0,VLOOKUP(I68,'Calcification Rates'!$A$11:$N$98,11,0)))*K68+(IF(ISERROR(VLOOKUP(I68,'Calcification Rates'!$A$11:$N$98,14,0)),0,VLOOKUP(I68,'Calcification Rates'!$A$11:$N$98,14,0)))</f>
        <v>0</v>
      </c>
      <c r="Q68" s="276"/>
      <c r="R68" s="270"/>
      <c r="S68" s="271"/>
      <c r="T68" s="272" t="str">
        <f>IF(ISERROR(VLOOKUP(Q68,'Calcification Rates'!$A$10:$C$98,2,FALSE))," ",VLOOKUP(Q68,'Calcification Rates'!$A$10:$C$98,2,FALSE))</f>
        <v xml:space="preserve"> </v>
      </c>
      <c r="U68" s="272" t="str">
        <f>IF(ISERROR(VLOOKUP(Q68,'Calcification Rates'!$A$10:$C$98,3,FALSE))," ",VLOOKUP(Q68,'Calcification Rates'!$A$10:$C$98,3,FALSE))</f>
        <v xml:space="preserve"> </v>
      </c>
      <c r="V68" s="273">
        <f>(IF(ISERROR(VLOOKUP(Q68,'Calcification Rates'!$A$11:$N$98,9,0)),0,VLOOKUP(Q68,'Calcification Rates'!$A$11:$N$98,9,0)))*S68+(IF(ISERROR(VLOOKUP(Q68,'Calcification Rates'!$A$11:$N$98,12,0)),0,VLOOKUP(Q68,'Calcification Rates'!$A$11:$N$98,12,0)))</f>
        <v>0</v>
      </c>
      <c r="W68" s="273">
        <f>(IF(ISERROR(VLOOKUP(Q68,'Calcification Rates'!$A$11:$N$98,10,0)),0,VLOOKUP(Q68,'Calcification Rates'!$A$11:$N$98,10,0)))*S68+(IF(ISERROR(VLOOKUP(Q68,'Calcification Rates'!$A$11:$N$98,13,0)),0,VLOOKUP(Q68,'Calcification Rates'!$A$11:$N$98,13,0)))</f>
        <v>0</v>
      </c>
      <c r="X68" s="277">
        <f>(IF(ISERROR(VLOOKUP(Q68,'Calcification Rates'!$A$11:$N$98,11,0)),0,VLOOKUP(Q68,'Calcification Rates'!$A$11:$N$98,11,0)))*S68+(IF(ISERROR(VLOOKUP(Q68,'Calcification Rates'!$A$11:$N$98,14,0)),0,VLOOKUP(Q68,'Calcification Rates'!$A$11:$N$98,14,0)))</f>
        <v>0</v>
      </c>
      <c r="Y68" s="276"/>
      <c r="Z68" s="278"/>
      <c r="AA68" s="271"/>
      <c r="AB68" s="272" t="str">
        <f>IF(ISERROR(VLOOKUP(Y68,'Calcification Rates'!$A$10:$C$98,2,FALSE))," ",VLOOKUP(Y68,'Calcification Rates'!$A$10:$C$98,2,FALSE))</f>
        <v xml:space="preserve"> </v>
      </c>
      <c r="AC68" s="272" t="str">
        <f>IF(ISERROR(VLOOKUP(Y68,'Calcification Rates'!$A$10:$C$98,3,FALSE))," ",VLOOKUP(Y68,'Calcification Rates'!$A$10:$C$98,3,FALSE))</f>
        <v xml:space="preserve"> </v>
      </c>
      <c r="AD68" s="273">
        <f>(IF(ISERROR(VLOOKUP(Y68,'Calcification Rates'!$A$11:$N$98,9,0)),0,VLOOKUP(Y68,'Calcification Rates'!$A$11:$N$98,9,0)))*AA68+(IF(ISERROR(VLOOKUP(Y68,'Calcification Rates'!$A$11:$N$98,12,0)),0,VLOOKUP(Y68,'Calcification Rates'!$A$11:$N$98,12,0)))</f>
        <v>0</v>
      </c>
      <c r="AE68" s="273">
        <f>(IF(ISERROR(VLOOKUP(Y68,'Calcification Rates'!$A$11:$N$98,10,0)),0,VLOOKUP(Y68,'Calcification Rates'!$A$11:$N$98,10,0)))*AA68+(IF(ISERROR(VLOOKUP(Y68,'Calcification Rates'!$A$11:$N$98,13,0)),0,VLOOKUP(Y68,'Calcification Rates'!$A$11:$N$98,13,0)))</f>
        <v>0</v>
      </c>
      <c r="AF68" s="277">
        <f>(IF(ISERROR(VLOOKUP(Y68,'Calcification Rates'!$A$11:$N$98,11,0)),0,VLOOKUP(Y68,'Calcification Rates'!$A$11:$N$98,11,0)))*AA68+(IF(ISERROR(VLOOKUP(Y68,'Calcification Rates'!$A$11:$N$98,14,0)),0,VLOOKUP(Y68,'Calcification Rates'!$A$11:$N$98,14,0)))</f>
        <v>0</v>
      </c>
      <c r="AG68" s="276"/>
      <c r="AH68" s="270"/>
      <c r="AI68" s="271"/>
      <c r="AJ68" s="272" t="str">
        <f>IF(ISERROR(VLOOKUP(AG68,'Calcification Rates'!$A$10:$C$98,2,FALSE))," ",VLOOKUP(AG68,'Calcification Rates'!$A$10:$C$98,2,FALSE))</f>
        <v xml:space="preserve"> </v>
      </c>
      <c r="AK68" s="272" t="str">
        <f>IF(ISERROR(VLOOKUP(AG68,'Calcification Rates'!$A$10:$C$98,3,FALSE))," ",VLOOKUP(AG68,'Calcification Rates'!$A$10:$C$98,3,FALSE))</f>
        <v xml:space="preserve"> </v>
      </c>
      <c r="AL68" s="273">
        <f>(IF(ISERROR(VLOOKUP(AG68,'Calcification Rates'!$A$11:$N$98,9,0)),0,VLOOKUP(AG68,'Calcification Rates'!$A$11:$N$98,9,0)))*AI68+(IF(ISERROR(VLOOKUP(AG68,'Calcification Rates'!$A$11:$N$98,12,0)),0,VLOOKUP(AG68,'Calcification Rates'!$A$11:$N$98,12,0)))</f>
        <v>0</v>
      </c>
      <c r="AM68" s="273">
        <f>(IF(ISERROR(VLOOKUP(AG68,'Calcification Rates'!$A$11:$N$98,10,0)),0,VLOOKUP(AG68,'Calcification Rates'!$A$11:$N$98,10,0)))*AI68+(IF(ISERROR(VLOOKUP(AG68,'Calcification Rates'!$A$11:$N$98,13,0)),0,VLOOKUP(AG68,'Calcification Rates'!$A$11:$N$98,13,0)))</f>
        <v>0</v>
      </c>
      <c r="AN68" s="277">
        <f>(IF(ISERROR(VLOOKUP(AG68,'Calcification Rates'!$A$11:$N$98,11,0)),0,VLOOKUP(AG68,'Calcification Rates'!$A$11:$N$98,11,0)))*AI68+(IF(ISERROR(VLOOKUP(AG68,'Calcification Rates'!$A$11:$N$98,14,0)),0,VLOOKUP(AG68,'Calcification Rates'!$A$11:$N$98,14,0)))</f>
        <v>0</v>
      </c>
      <c r="AO68" s="276"/>
      <c r="AP68" s="278"/>
      <c r="AQ68" s="271"/>
      <c r="AR68" s="272" t="str">
        <f>IF(ISERROR(VLOOKUP(AO68,'Calcification Rates'!$A$10:$C$98,2,FALSE))," ",VLOOKUP(AO68,'Calcification Rates'!$A$10:$C$98,2,FALSE))</f>
        <v xml:space="preserve"> </v>
      </c>
      <c r="AS68" s="272" t="str">
        <f>IF(ISERROR(VLOOKUP(AO68,'Calcification Rates'!$A$10:$C$98,3,FALSE))," ",VLOOKUP(AO68,'Calcification Rates'!$A$10:$C$98,3,FALSE))</f>
        <v xml:space="preserve"> </v>
      </c>
      <c r="AT68" s="280">
        <f>(IF(ISERROR(VLOOKUP(AO68,'Calcification Rates'!$A$11:$N$98,9,0)),0,VLOOKUP(AO68,'Calcification Rates'!$A$11:$N$98,9,0)))*AQ68+(IF(ISERROR(VLOOKUP(AO68,'Calcification Rates'!$A$11:$N$98,12,0)),0,VLOOKUP(AO68,'Calcification Rates'!$A$11:$N$98,12,0)))</f>
        <v>0</v>
      </c>
      <c r="AU68" s="280">
        <f>(IF(ISERROR(VLOOKUP(AO68,'Calcification Rates'!$A$11:$N$98,10,0)),0,VLOOKUP(AO68,'Calcification Rates'!$A$11:$N$98,10,0)))*AQ68+(IF(ISERROR(VLOOKUP(AO68,'Calcification Rates'!$A$11:$N$98,13,0)),0,VLOOKUP(AO68,'Calcification Rates'!$A$11:$N$98,13,0)))</f>
        <v>0</v>
      </c>
      <c r="AV68" s="281">
        <f>(IF(ISERROR(VLOOKUP(AO68,'Calcification Rates'!$A$11:$N$98,11,0)),0,VLOOKUP(AO68,'Calcification Rates'!$A$11:$N$98,11,0)))*AQ68+(IF(ISERROR(VLOOKUP(AO68,'Calcification Rates'!$A$11:$N$98,14,0)),0,VLOOKUP(AO68,'Calcification Rates'!$A$11:$N$98,14,0)))</f>
        <v>0</v>
      </c>
      <c r="AW68" s="276"/>
      <c r="AX68" s="270"/>
      <c r="AY68" s="271"/>
      <c r="AZ68" s="272" t="str">
        <f>IF(ISERROR(VLOOKUP(AW68,'Calcification Rates'!$A$10:$C$98,2,FALSE))," ",VLOOKUP(AW68,'Calcification Rates'!$A$10:$C$98,2,FALSE))</f>
        <v xml:space="preserve"> </v>
      </c>
      <c r="BA68" s="272" t="str">
        <f>IF(ISERROR(VLOOKUP(AW68,'Calcification Rates'!$A$10:$C$98,3,FALSE))," ",VLOOKUP(AW68,'Calcification Rates'!$A$10:$C$98,3,FALSE))</f>
        <v xml:space="preserve"> </v>
      </c>
      <c r="BB68" s="280">
        <f>(IF(ISERROR(VLOOKUP(AW68,'Calcification Rates'!$A$11:$N$98,9,0)),0,VLOOKUP(AW68,'Calcification Rates'!$A$11:$N$98,9,0)))*AY68+(IF(ISERROR(VLOOKUP(AW68,'Calcification Rates'!$A$11:$N$98,12,0)),0,VLOOKUP(AW68,'Calcification Rates'!$A$11:$N$98,12,0)))</f>
        <v>0</v>
      </c>
      <c r="BC68" s="280">
        <f>(IF(ISERROR(VLOOKUP(AW68,'Calcification Rates'!$A$11:$N$98,10,0)),0,VLOOKUP(AW68,'Calcification Rates'!$A$11:$N$98,10,0)))*AY68+(IF(ISERROR(VLOOKUP(AW68,'Calcification Rates'!$A$11:$N$98,13,0)),0,VLOOKUP(AW68,'Calcification Rates'!$A$11:$N$98,13,0)))</f>
        <v>0</v>
      </c>
      <c r="BD68" s="281">
        <f>(IF(ISERROR(VLOOKUP(AW68,'Calcification Rates'!$A$11:$N$98,11,0)),0,VLOOKUP(AW68,'Calcification Rates'!$A$11:$N$98,11,0)))*AY68+(IF(ISERROR(VLOOKUP(AW68,'Calcification Rates'!$A$11:$N$98,14,0)),0,VLOOKUP(AW68,'Calcification Rates'!$A$11:$N$98,14,0)))</f>
        <v>0</v>
      </c>
      <c r="BE68" s="276"/>
      <c r="BF68" s="270"/>
      <c r="BG68" s="270"/>
      <c r="BH68" s="272" t="str">
        <f>IF(ISERROR(VLOOKUP(BE68,'Calcification Rates'!$A$10:$C$98,2,FALSE))," ",VLOOKUP(BE68,'Calcification Rates'!$A$10:$C$98,2,FALSE))</f>
        <v xml:space="preserve"> </v>
      </c>
      <c r="BI68" s="272" t="str">
        <f>IF(ISERROR(VLOOKUP(BE68,'Calcification Rates'!$A$10:$C$98,3,FALSE))," ",VLOOKUP(BE68,'Calcification Rates'!$A$10:$C$98,3,FALSE))</f>
        <v xml:space="preserve"> </v>
      </c>
      <c r="BJ68" s="280">
        <f>(IF(ISERROR(VLOOKUP(BE68,'Calcification Rates'!$A$11:$N$98,9,0)),0,VLOOKUP(BE68,'Calcification Rates'!$A$11:$N$98,9,0)))*BG68+(IF(ISERROR(VLOOKUP(BE68,'Calcification Rates'!$A$11:$N$98,12,0)),0,VLOOKUP(BE68,'Calcification Rates'!$A$11:$N$98,12,0)))</f>
        <v>0</v>
      </c>
      <c r="BK68" s="280">
        <f>(IF(ISERROR(VLOOKUP(BE68,'Calcification Rates'!$A$11:$N$98,10,0)),0,VLOOKUP(BE68,'Calcification Rates'!$A$11:$N$98,10,0)))*BG68+(IF(ISERROR(VLOOKUP(BE68,'Calcification Rates'!$A$11:$N$98,13,0)),0,VLOOKUP(BE68,'Calcification Rates'!$A$11:$N$98,13,0)))</f>
        <v>0</v>
      </c>
      <c r="BL68" s="281">
        <f>(IF(ISERROR(VLOOKUP(BE68,'Calcification Rates'!$A$11:$N$98,11,0)),0,VLOOKUP(BE68,'Calcification Rates'!$A$11:$N$98,11,0)))*BG68+(IF(ISERROR(VLOOKUP(BE68,'Calcification Rates'!$A$11:$N$98,14,0)),0,VLOOKUP(BE68,'Calcification Rates'!$A$11:$N$98,14,0)))</f>
        <v>0</v>
      </c>
    </row>
    <row r="69" spans="1:64" ht="20.100000000000001" customHeight="1" x14ac:dyDescent="0.3">
      <c r="A69" s="270"/>
      <c r="B69" s="270"/>
      <c r="C69" s="271"/>
      <c r="D69" s="272" t="str">
        <f>IF(ISERROR(VLOOKUP(A69,'Calcification Rates'!$A$10:$C$98,2,FALSE))," ",VLOOKUP(A69,'Calcification Rates'!$A$10:$C$98,2,FALSE))</f>
        <v xml:space="preserve"> </v>
      </c>
      <c r="E69" s="272" t="str">
        <f>IF(ISERROR(VLOOKUP(A69,'Calcification Rates'!$A$10:$C$98,3,FALSE))," ",VLOOKUP(A69,'Calcification Rates'!$A$10:$C$98,3,FALSE))</f>
        <v xml:space="preserve"> </v>
      </c>
      <c r="F69" s="273">
        <f>(IF(ISERROR(VLOOKUP(A69,'Calcification Rates'!$A$11:$N$98,9,0)),0,VLOOKUP(A69,'Calcification Rates'!$A$11:$N$98,9,0)))*C69+(IF(ISERROR(VLOOKUP(A69,'Calcification Rates'!$A$11:$N$98,12,0)),0,VLOOKUP(A69,'Calcification Rates'!$A$11:$N$98,12,0)))</f>
        <v>0</v>
      </c>
      <c r="G69" s="274">
        <f>(IF(ISERROR(VLOOKUP(A69,'Calcification Rates'!$A$11:$N$98,10,0)),0,VLOOKUP(A69,'Calcification Rates'!$A$11:$N$98,10,0)))*C69+(IF(ISERROR(VLOOKUP(A69,'Calcification Rates'!$A$11:$N$98,13,0)),0,VLOOKUP(A69,'Calcification Rates'!$A$11:$N$98,13,0)))</f>
        <v>0</v>
      </c>
      <c r="H69" s="275">
        <f>(IF(ISERROR(VLOOKUP(A69,'Calcification Rates'!$A$11:$N$98,11,0)),0,VLOOKUP(A69,'Calcification Rates'!$A$11:$N$98,11,0)))*C69+(IF(ISERROR(VLOOKUP(A69,'Calcification Rates'!$A$11:$N$98,14,0)),0,VLOOKUP(A69,'Calcification Rates'!$A$11:$N$98,14,0)))</f>
        <v>0</v>
      </c>
      <c r="I69" s="276"/>
      <c r="J69" s="43"/>
      <c r="K69" s="271"/>
      <c r="L69" s="272" t="str">
        <f>IF(ISERROR(VLOOKUP(I69,'Calcification Rates'!$A$10:$C$98,2,FALSE))," ",VLOOKUP(I69,'Calcification Rates'!$A$10:$C$98,2,FALSE))</f>
        <v xml:space="preserve"> </v>
      </c>
      <c r="M69" s="272" t="str">
        <f>IF(ISERROR(VLOOKUP(I69,'Calcification Rates'!$A$10:$C$98,3,FALSE))," ",VLOOKUP(I69,'Calcification Rates'!$A$10:$C$98,3,FALSE))</f>
        <v xml:space="preserve"> </v>
      </c>
      <c r="N69" s="273">
        <f>(IF(ISERROR(VLOOKUP(I69,'Calcification Rates'!$A$11:$N$98,9,0)),0,VLOOKUP(I69,'Calcification Rates'!$A$11:$N$98,9,0)))*K69+(IF(ISERROR(VLOOKUP(I69,'Calcification Rates'!$A$11:$N$98,12,0)),0,VLOOKUP(I69,'Calcification Rates'!$A$11:$N$98,12,0)))</f>
        <v>0</v>
      </c>
      <c r="O69" s="273">
        <f>(IF(ISERROR(VLOOKUP(I69,'Calcification Rates'!$A$11:$N$98,10,0)),0,VLOOKUP(I69,'Calcification Rates'!$A$11:$N$98,10,0)))*K69+(IF(ISERROR(VLOOKUP(I69,'Calcification Rates'!$A$11:$N$98,13,0)),0,VLOOKUP(I69,'Calcification Rates'!$A$11:$N$98,13,0)))</f>
        <v>0</v>
      </c>
      <c r="P69" s="277">
        <f>(IF(ISERROR(VLOOKUP(I69,'Calcification Rates'!$A$11:$N$98,11,0)),0,VLOOKUP(I69,'Calcification Rates'!$A$11:$N$98,11,0)))*K69+(IF(ISERROR(VLOOKUP(I69,'Calcification Rates'!$A$11:$N$98,14,0)),0,VLOOKUP(I69,'Calcification Rates'!$A$11:$N$98,14,0)))</f>
        <v>0</v>
      </c>
      <c r="Q69" s="276"/>
      <c r="R69" s="270"/>
      <c r="S69" s="271"/>
      <c r="T69" s="272" t="str">
        <f>IF(ISERROR(VLOOKUP(Q69,'Calcification Rates'!$A$10:$C$98,2,FALSE))," ",VLOOKUP(Q69,'Calcification Rates'!$A$10:$C$98,2,FALSE))</f>
        <v xml:space="preserve"> </v>
      </c>
      <c r="U69" s="272" t="str">
        <f>IF(ISERROR(VLOOKUP(Q69,'Calcification Rates'!$A$10:$C$98,3,FALSE))," ",VLOOKUP(Q69,'Calcification Rates'!$A$10:$C$98,3,FALSE))</f>
        <v xml:space="preserve"> </v>
      </c>
      <c r="V69" s="273">
        <f>(IF(ISERROR(VLOOKUP(Q69,'Calcification Rates'!$A$11:$N$98,9,0)),0,VLOOKUP(Q69,'Calcification Rates'!$A$11:$N$98,9,0)))*S69+(IF(ISERROR(VLOOKUP(Q69,'Calcification Rates'!$A$11:$N$98,12,0)),0,VLOOKUP(Q69,'Calcification Rates'!$A$11:$N$98,12,0)))</f>
        <v>0</v>
      </c>
      <c r="W69" s="273">
        <f>(IF(ISERROR(VLOOKUP(Q69,'Calcification Rates'!$A$11:$N$98,10,0)),0,VLOOKUP(Q69,'Calcification Rates'!$A$11:$N$98,10,0)))*S69+(IF(ISERROR(VLOOKUP(Q69,'Calcification Rates'!$A$11:$N$98,13,0)),0,VLOOKUP(Q69,'Calcification Rates'!$A$11:$N$98,13,0)))</f>
        <v>0</v>
      </c>
      <c r="X69" s="277">
        <f>(IF(ISERROR(VLOOKUP(Q69,'Calcification Rates'!$A$11:$N$98,11,0)),0,VLOOKUP(Q69,'Calcification Rates'!$A$11:$N$98,11,0)))*S69+(IF(ISERROR(VLOOKUP(Q69,'Calcification Rates'!$A$11:$N$98,14,0)),0,VLOOKUP(Q69,'Calcification Rates'!$A$11:$N$98,14,0)))</f>
        <v>0</v>
      </c>
      <c r="Y69" s="276"/>
      <c r="Z69" s="278"/>
      <c r="AA69" s="271"/>
      <c r="AB69" s="272" t="str">
        <f>IF(ISERROR(VLOOKUP(Y69,'Calcification Rates'!$A$10:$C$98,2,FALSE))," ",VLOOKUP(Y69,'Calcification Rates'!$A$10:$C$98,2,FALSE))</f>
        <v xml:space="preserve"> </v>
      </c>
      <c r="AC69" s="272" t="str">
        <f>IF(ISERROR(VLOOKUP(Y69,'Calcification Rates'!$A$10:$C$98,3,FALSE))," ",VLOOKUP(Y69,'Calcification Rates'!$A$10:$C$98,3,FALSE))</f>
        <v xml:space="preserve"> </v>
      </c>
      <c r="AD69" s="273">
        <f>(IF(ISERROR(VLOOKUP(Y69,'Calcification Rates'!$A$11:$N$98,9,0)),0,VLOOKUP(Y69,'Calcification Rates'!$A$11:$N$98,9,0)))*AA69+(IF(ISERROR(VLOOKUP(Y69,'Calcification Rates'!$A$11:$N$98,12,0)),0,VLOOKUP(Y69,'Calcification Rates'!$A$11:$N$98,12,0)))</f>
        <v>0</v>
      </c>
      <c r="AE69" s="273">
        <f>(IF(ISERROR(VLOOKUP(Y69,'Calcification Rates'!$A$11:$N$98,10,0)),0,VLOOKUP(Y69,'Calcification Rates'!$A$11:$N$98,10,0)))*AA69+(IF(ISERROR(VLOOKUP(Y69,'Calcification Rates'!$A$11:$N$98,13,0)),0,VLOOKUP(Y69,'Calcification Rates'!$A$11:$N$98,13,0)))</f>
        <v>0</v>
      </c>
      <c r="AF69" s="277">
        <f>(IF(ISERROR(VLOOKUP(Y69,'Calcification Rates'!$A$11:$N$98,11,0)),0,VLOOKUP(Y69,'Calcification Rates'!$A$11:$N$98,11,0)))*AA69+(IF(ISERROR(VLOOKUP(Y69,'Calcification Rates'!$A$11:$N$98,14,0)),0,VLOOKUP(Y69,'Calcification Rates'!$A$11:$N$98,14,0)))</f>
        <v>0</v>
      </c>
      <c r="AG69" s="276"/>
      <c r="AH69" s="270"/>
      <c r="AI69" s="271"/>
      <c r="AJ69" s="272" t="str">
        <f>IF(ISERROR(VLOOKUP(AG69,'Calcification Rates'!$A$10:$C$98,2,FALSE))," ",VLOOKUP(AG69,'Calcification Rates'!$A$10:$C$98,2,FALSE))</f>
        <v xml:space="preserve"> </v>
      </c>
      <c r="AK69" s="272" t="str">
        <f>IF(ISERROR(VLOOKUP(AG69,'Calcification Rates'!$A$10:$C$98,3,FALSE))," ",VLOOKUP(AG69,'Calcification Rates'!$A$10:$C$98,3,FALSE))</f>
        <v xml:space="preserve"> </v>
      </c>
      <c r="AL69" s="273">
        <f>(IF(ISERROR(VLOOKUP(AG69,'Calcification Rates'!$A$11:$N$98,9,0)),0,VLOOKUP(AG69,'Calcification Rates'!$A$11:$N$98,9,0)))*AI69+(IF(ISERROR(VLOOKUP(AG69,'Calcification Rates'!$A$11:$N$98,12,0)),0,VLOOKUP(AG69,'Calcification Rates'!$A$11:$N$98,12,0)))</f>
        <v>0</v>
      </c>
      <c r="AM69" s="273">
        <f>(IF(ISERROR(VLOOKUP(AG69,'Calcification Rates'!$A$11:$N$98,10,0)),0,VLOOKUP(AG69,'Calcification Rates'!$A$11:$N$98,10,0)))*AI69+(IF(ISERROR(VLOOKUP(AG69,'Calcification Rates'!$A$11:$N$98,13,0)),0,VLOOKUP(AG69,'Calcification Rates'!$A$11:$N$98,13,0)))</f>
        <v>0</v>
      </c>
      <c r="AN69" s="277">
        <f>(IF(ISERROR(VLOOKUP(AG69,'Calcification Rates'!$A$11:$N$98,11,0)),0,VLOOKUP(AG69,'Calcification Rates'!$A$11:$N$98,11,0)))*AI69+(IF(ISERROR(VLOOKUP(AG69,'Calcification Rates'!$A$11:$N$98,14,0)),0,VLOOKUP(AG69,'Calcification Rates'!$A$11:$N$98,14,0)))</f>
        <v>0</v>
      </c>
      <c r="AO69" s="276"/>
      <c r="AP69" s="278"/>
      <c r="AQ69" s="271"/>
      <c r="AR69" s="272" t="str">
        <f>IF(ISERROR(VLOOKUP(AO69,'Calcification Rates'!$A$10:$C$98,2,FALSE))," ",VLOOKUP(AO69,'Calcification Rates'!$A$10:$C$98,2,FALSE))</f>
        <v xml:space="preserve"> </v>
      </c>
      <c r="AS69" s="272" t="str">
        <f>IF(ISERROR(VLOOKUP(AO69,'Calcification Rates'!$A$10:$C$98,3,FALSE))," ",VLOOKUP(AO69,'Calcification Rates'!$A$10:$C$98,3,FALSE))</f>
        <v xml:space="preserve"> </v>
      </c>
      <c r="AT69" s="280">
        <f>(IF(ISERROR(VLOOKUP(AO69,'Calcification Rates'!$A$11:$N$98,9,0)),0,VLOOKUP(AO69,'Calcification Rates'!$A$11:$N$98,9,0)))*AQ69+(IF(ISERROR(VLOOKUP(AO69,'Calcification Rates'!$A$11:$N$98,12,0)),0,VLOOKUP(AO69,'Calcification Rates'!$A$11:$N$98,12,0)))</f>
        <v>0</v>
      </c>
      <c r="AU69" s="280">
        <f>(IF(ISERROR(VLOOKUP(AO69,'Calcification Rates'!$A$11:$N$98,10,0)),0,VLOOKUP(AO69,'Calcification Rates'!$A$11:$N$98,10,0)))*AQ69+(IF(ISERROR(VLOOKUP(AO69,'Calcification Rates'!$A$11:$N$98,13,0)),0,VLOOKUP(AO69,'Calcification Rates'!$A$11:$N$98,13,0)))</f>
        <v>0</v>
      </c>
      <c r="AV69" s="281">
        <f>(IF(ISERROR(VLOOKUP(AO69,'Calcification Rates'!$A$11:$N$98,11,0)),0,VLOOKUP(AO69,'Calcification Rates'!$A$11:$N$98,11,0)))*AQ69+(IF(ISERROR(VLOOKUP(AO69,'Calcification Rates'!$A$11:$N$98,14,0)),0,VLOOKUP(AO69,'Calcification Rates'!$A$11:$N$98,14,0)))</f>
        <v>0</v>
      </c>
      <c r="AW69" s="276"/>
      <c r="AX69" s="270"/>
      <c r="AY69" s="271"/>
      <c r="AZ69" s="272" t="str">
        <f>IF(ISERROR(VLOOKUP(AW69,'Calcification Rates'!$A$10:$C$98,2,FALSE))," ",VLOOKUP(AW69,'Calcification Rates'!$A$10:$C$98,2,FALSE))</f>
        <v xml:space="preserve"> </v>
      </c>
      <c r="BA69" s="272" t="str">
        <f>IF(ISERROR(VLOOKUP(AW69,'Calcification Rates'!$A$10:$C$98,3,FALSE))," ",VLOOKUP(AW69,'Calcification Rates'!$A$10:$C$98,3,FALSE))</f>
        <v xml:space="preserve"> </v>
      </c>
      <c r="BB69" s="280">
        <f>(IF(ISERROR(VLOOKUP(AW69,'Calcification Rates'!$A$11:$N$98,9,0)),0,VLOOKUP(AW69,'Calcification Rates'!$A$11:$N$98,9,0)))*AY69+(IF(ISERROR(VLOOKUP(AW69,'Calcification Rates'!$A$11:$N$98,12,0)),0,VLOOKUP(AW69,'Calcification Rates'!$A$11:$N$98,12,0)))</f>
        <v>0</v>
      </c>
      <c r="BC69" s="280">
        <f>(IF(ISERROR(VLOOKUP(AW69,'Calcification Rates'!$A$11:$N$98,10,0)),0,VLOOKUP(AW69,'Calcification Rates'!$A$11:$N$98,10,0)))*AY69+(IF(ISERROR(VLOOKUP(AW69,'Calcification Rates'!$A$11:$N$98,13,0)),0,VLOOKUP(AW69,'Calcification Rates'!$A$11:$N$98,13,0)))</f>
        <v>0</v>
      </c>
      <c r="BD69" s="281">
        <f>(IF(ISERROR(VLOOKUP(AW69,'Calcification Rates'!$A$11:$N$98,11,0)),0,VLOOKUP(AW69,'Calcification Rates'!$A$11:$N$98,11,0)))*AY69+(IF(ISERROR(VLOOKUP(AW69,'Calcification Rates'!$A$11:$N$98,14,0)),0,VLOOKUP(AW69,'Calcification Rates'!$A$11:$N$98,14,0)))</f>
        <v>0</v>
      </c>
      <c r="BE69" s="276"/>
      <c r="BF69" s="270"/>
      <c r="BG69" s="270"/>
      <c r="BH69" s="272" t="str">
        <f>IF(ISERROR(VLOOKUP(BE69,'Calcification Rates'!$A$10:$C$98,2,FALSE))," ",VLOOKUP(BE69,'Calcification Rates'!$A$10:$C$98,2,FALSE))</f>
        <v xml:space="preserve"> </v>
      </c>
      <c r="BI69" s="272" t="str">
        <f>IF(ISERROR(VLOOKUP(BE69,'Calcification Rates'!$A$10:$C$98,3,FALSE))," ",VLOOKUP(BE69,'Calcification Rates'!$A$10:$C$98,3,FALSE))</f>
        <v xml:space="preserve"> </v>
      </c>
      <c r="BJ69" s="280">
        <f>(IF(ISERROR(VLOOKUP(BE69,'Calcification Rates'!$A$11:$N$98,9,0)),0,VLOOKUP(BE69,'Calcification Rates'!$A$11:$N$98,9,0)))*BG69+(IF(ISERROR(VLOOKUP(BE69,'Calcification Rates'!$A$11:$N$98,12,0)),0,VLOOKUP(BE69,'Calcification Rates'!$A$11:$N$98,12,0)))</f>
        <v>0</v>
      </c>
      <c r="BK69" s="280">
        <f>(IF(ISERROR(VLOOKUP(BE69,'Calcification Rates'!$A$11:$N$98,10,0)),0,VLOOKUP(BE69,'Calcification Rates'!$A$11:$N$98,10,0)))*BG69+(IF(ISERROR(VLOOKUP(BE69,'Calcification Rates'!$A$11:$N$98,13,0)),0,VLOOKUP(BE69,'Calcification Rates'!$A$11:$N$98,13,0)))</f>
        <v>0</v>
      </c>
      <c r="BL69" s="281">
        <f>(IF(ISERROR(VLOOKUP(BE69,'Calcification Rates'!$A$11:$N$98,11,0)),0,VLOOKUP(BE69,'Calcification Rates'!$A$11:$N$98,11,0)))*BG69+(IF(ISERROR(VLOOKUP(BE69,'Calcification Rates'!$A$11:$N$98,14,0)),0,VLOOKUP(BE69,'Calcification Rates'!$A$11:$N$98,14,0)))</f>
        <v>0</v>
      </c>
    </row>
    <row r="70" spans="1:64" ht="20.100000000000001" customHeight="1" x14ac:dyDescent="0.3">
      <c r="A70" s="270"/>
      <c r="B70" s="270"/>
      <c r="C70" s="271"/>
      <c r="D70" s="272" t="str">
        <f>IF(ISERROR(VLOOKUP(A70,'Calcification Rates'!$A$10:$C$98,2,FALSE))," ",VLOOKUP(A70,'Calcification Rates'!$A$10:$C$98,2,FALSE))</f>
        <v xml:space="preserve"> </v>
      </c>
      <c r="E70" s="272" t="str">
        <f>IF(ISERROR(VLOOKUP(A70,'Calcification Rates'!$A$10:$C$98,3,FALSE))," ",VLOOKUP(A70,'Calcification Rates'!$A$10:$C$98,3,FALSE))</f>
        <v xml:space="preserve"> </v>
      </c>
      <c r="F70" s="273">
        <f>(IF(ISERROR(VLOOKUP(A70,'Calcification Rates'!$A$11:$N$98,9,0)),0,VLOOKUP(A70,'Calcification Rates'!$A$11:$N$98,9,0)))*C70+(IF(ISERROR(VLOOKUP(A70,'Calcification Rates'!$A$11:$N$98,12,0)),0,VLOOKUP(A70,'Calcification Rates'!$A$11:$N$98,12,0)))</f>
        <v>0</v>
      </c>
      <c r="G70" s="274">
        <f>(IF(ISERROR(VLOOKUP(A70,'Calcification Rates'!$A$11:$N$98,10,0)),0,VLOOKUP(A70,'Calcification Rates'!$A$11:$N$98,10,0)))*C70+(IF(ISERROR(VLOOKUP(A70,'Calcification Rates'!$A$11:$N$98,13,0)),0,VLOOKUP(A70,'Calcification Rates'!$A$11:$N$98,13,0)))</f>
        <v>0</v>
      </c>
      <c r="H70" s="275">
        <f>(IF(ISERROR(VLOOKUP(A70,'Calcification Rates'!$A$11:$N$98,11,0)),0,VLOOKUP(A70,'Calcification Rates'!$A$11:$N$98,11,0)))*C70+(IF(ISERROR(VLOOKUP(A70,'Calcification Rates'!$A$11:$N$98,14,0)),0,VLOOKUP(A70,'Calcification Rates'!$A$11:$N$98,14,0)))</f>
        <v>0</v>
      </c>
      <c r="I70" s="276"/>
      <c r="J70" s="43"/>
      <c r="K70" s="271"/>
      <c r="L70" s="272" t="str">
        <f>IF(ISERROR(VLOOKUP(I70,'Calcification Rates'!$A$10:$C$98,2,FALSE))," ",VLOOKUP(I70,'Calcification Rates'!$A$10:$C$98,2,FALSE))</f>
        <v xml:space="preserve"> </v>
      </c>
      <c r="M70" s="272" t="str">
        <f>IF(ISERROR(VLOOKUP(I70,'Calcification Rates'!$A$10:$C$98,3,FALSE))," ",VLOOKUP(I70,'Calcification Rates'!$A$10:$C$98,3,FALSE))</f>
        <v xml:space="preserve"> </v>
      </c>
      <c r="N70" s="273">
        <f>(IF(ISERROR(VLOOKUP(I70,'Calcification Rates'!$A$11:$N$98,9,0)),0,VLOOKUP(I70,'Calcification Rates'!$A$11:$N$98,9,0)))*K70+(IF(ISERROR(VLOOKUP(I70,'Calcification Rates'!$A$11:$N$98,12,0)),0,VLOOKUP(I70,'Calcification Rates'!$A$11:$N$98,12,0)))</f>
        <v>0</v>
      </c>
      <c r="O70" s="273">
        <f>(IF(ISERROR(VLOOKUP(I70,'Calcification Rates'!$A$11:$N$98,10,0)),0,VLOOKUP(I70,'Calcification Rates'!$A$11:$N$98,10,0)))*K70+(IF(ISERROR(VLOOKUP(I70,'Calcification Rates'!$A$11:$N$98,13,0)),0,VLOOKUP(I70,'Calcification Rates'!$A$11:$N$98,13,0)))</f>
        <v>0</v>
      </c>
      <c r="P70" s="277">
        <f>(IF(ISERROR(VLOOKUP(I70,'Calcification Rates'!$A$11:$N$98,11,0)),0,VLOOKUP(I70,'Calcification Rates'!$A$11:$N$98,11,0)))*K70+(IF(ISERROR(VLOOKUP(I70,'Calcification Rates'!$A$11:$N$98,14,0)),0,VLOOKUP(I70,'Calcification Rates'!$A$11:$N$98,14,0)))</f>
        <v>0</v>
      </c>
      <c r="Q70" s="276"/>
      <c r="R70" s="270"/>
      <c r="S70" s="271"/>
      <c r="T70" s="272" t="str">
        <f>IF(ISERROR(VLOOKUP(Q70,'Calcification Rates'!$A$10:$C$98,2,FALSE))," ",VLOOKUP(Q70,'Calcification Rates'!$A$10:$C$98,2,FALSE))</f>
        <v xml:space="preserve"> </v>
      </c>
      <c r="U70" s="272" t="str">
        <f>IF(ISERROR(VLOOKUP(Q70,'Calcification Rates'!$A$10:$C$98,3,FALSE))," ",VLOOKUP(Q70,'Calcification Rates'!$A$10:$C$98,3,FALSE))</f>
        <v xml:space="preserve"> </v>
      </c>
      <c r="V70" s="273">
        <f>(IF(ISERROR(VLOOKUP(Q70,'Calcification Rates'!$A$11:$N$98,9,0)),0,VLOOKUP(Q70,'Calcification Rates'!$A$11:$N$98,9,0)))*S70+(IF(ISERROR(VLOOKUP(Q70,'Calcification Rates'!$A$11:$N$98,12,0)),0,VLOOKUP(Q70,'Calcification Rates'!$A$11:$N$98,12,0)))</f>
        <v>0</v>
      </c>
      <c r="W70" s="273">
        <f>(IF(ISERROR(VLOOKUP(Q70,'Calcification Rates'!$A$11:$N$98,10,0)),0,VLOOKUP(Q70,'Calcification Rates'!$A$11:$N$98,10,0)))*S70+(IF(ISERROR(VLOOKUP(Q70,'Calcification Rates'!$A$11:$N$98,13,0)),0,VLOOKUP(Q70,'Calcification Rates'!$A$11:$N$98,13,0)))</f>
        <v>0</v>
      </c>
      <c r="X70" s="277">
        <f>(IF(ISERROR(VLOOKUP(Q70,'Calcification Rates'!$A$11:$N$98,11,0)),0,VLOOKUP(Q70,'Calcification Rates'!$A$11:$N$98,11,0)))*S70+(IF(ISERROR(VLOOKUP(Q70,'Calcification Rates'!$A$11:$N$98,14,0)),0,VLOOKUP(Q70,'Calcification Rates'!$A$11:$N$98,14,0)))</f>
        <v>0</v>
      </c>
      <c r="Y70" s="276"/>
      <c r="Z70" s="278"/>
      <c r="AA70" s="271"/>
      <c r="AB70" s="272" t="str">
        <f>IF(ISERROR(VLOOKUP(Y70,'Calcification Rates'!$A$10:$C$98,2,FALSE))," ",VLOOKUP(Y70,'Calcification Rates'!$A$10:$C$98,2,FALSE))</f>
        <v xml:space="preserve"> </v>
      </c>
      <c r="AC70" s="272" t="str">
        <f>IF(ISERROR(VLOOKUP(Y70,'Calcification Rates'!$A$10:$C$98,3,FALSE))," ",VLOOKUP(Y70,'Calcification Rates'!$A$10:$C$98,3,FALSE))</f>
        <v xml:space="preserve"> </v>
      </c>
      <c r="AD70" s="273">
        <f>(IF(ISERROR(VLOOKUP(Y70,'Calcification Rates'!$A$11:$N$98,9,0)),0,VLOOKUP(Y70,'Calcification Rates'!$A$11:$N$98,9,0)))*AA70+(IF(ISERROR(VLOOKUP(Y70,'Calcification Rates'!$A$11:$N$98,12,0)),0,VLOOKUP(Y70,'Calcification Rates'!$A$11:$N$98,12,0)))</f>
        <v>0</v>
      </c>
      <c r="AE70" s="273">
        <f>(IF(ISERROR(VLOOKUP(Y70,'Calcification Rates'!$A$11:$N$98,10,0)),0,VLOOKUP(Y70,'Calcification Rates'!$A$11:$N$98,10,0)))*AA70+(IF(ISERROR(VLOOKUP(Y70,'Calcification Rates'!$A$11:$N$98,13,0)),0,VLOOKUP(Y70,'Calcification Rates'!$A$11:$N$98,13,0)))</f>
        <v>0</v>
      </c>
      <c r="AF70" s="277">
        <f>(IF(ISERROR(VLOOKUP(Y70,'Calcification Rates'!$A$11:$N$98,11,0)),0,VLOOKUP(Y70,'Calcification Rates'!$A$11:$N$98,11,0)))*AA70+(IF(ISERROR(VLOOKUP(Y70,'Calcification Rates'!$A$11:$N$98,14,0)),0,VLOOKUP(Y70,'Calcification Rates'!$A$11:$N$98,14,0)))</f>
        <v>0</v>
      </c>
      <c r="AG70" s="276"/>
      <c r="AH70" s="270"/>
      <c r="AI70" s="271"/>
      <c r="AJ70" s="272" t="str">
        <f>IF(ISERROR(VLOOKUP(AG70,'Calcification Rates'!$A$10:$C$98,2,FALSE))," ",VLOOKUP(AG70,'Calcification Rates'!$A$10:$C$98,2,FALSE))</f>
        <v xml:space="preserve"> </v>
      </c>
      <c r="AK70" s="272" t="str">
        <f>IF(ISERROR(VLOOKUP(AG70,'Calcification Rates'!$A$10:$C$98,3,FALSE))," ",VLOOKUP(AG70,'Calcification Rates'!$A$10:$C$98,3,FALSE))</f>
        <v xml:space="preserve"> </v>
      </c>
      <c r="AL70" s="273">
        <f>(IF(ISERROR(VLOOKUP(AG70,'Calcification Rates'!$A$11:$N$98,9,0)),0,VLOOKUP(AG70,'Calcification Rates'!$A$11:$N$98,9,0)))*AI70+(IF(ISERROR(VLOOKUP(AG70,'Calcification Rates'!$A$11:$N$98,12,0)),0,VLOOKUP(AG70,'Calcification Rates'!$A$11:$N$98,12,0)))</f>
        <v>0</v>
      </c>
      <c r="AM70" s="273">
        <f>(IF(ISERROR(VLOOKUP(AG70,'Calcification Rates'!$A$11:$N$98,10,0)),0,VLOOKUP(AG70,'Calcification Rates'!$A$11:$N$98,10,0)))*AI70+(IF(ISERROR(VLOOKUP(AG70,'Calcification Rates'!$A$11:$N$98,13,0)),0,VLOOKUP(AG70,'Calcification Rates'!$A$11:$N$98,13,0)))</f>
        <v>0</v>
      </c>
      <c r="AN70" s="277">
        <f>(IF(ISERROR(VLOOKUP(AG70,'Calcification Rates'!$A$11:$N$98,11,0)),0,VLOOKUP(AG70,'Calcification Rates'!$A$11:$N$98,11,0)))*AI70+(IF(ISERROR(VLOOKUP(AG70,'Calcification Rates'!$A$11:$N$98,14,0)),0,VLOOKUP(AG70,'Calcification Rates'!$A$11:$N$98,14,0)))</f>
        <v>0</v>
      </c>
      <c r="AO70" s="276"/>
      <c r="AP70" s="278"/>
      <c r="AQ70" s="271"/>
      <c r="AR70" s="272" t="str">
        <f>IF(ISERROR(VLOOKUP(AO70,'Calcification Rates'!$A$10:$C$98,2,FALSE))," ",VLOOKUP(AO70,'Calcification Rates'!$A$10:$C$98,2,FALSE))</f>
        <v xml:space="preserve"> </v>
      </c>
      <c r="AS70" s="272" t="str">
        <f>IF(ISERROR(VLOOKUP(AO70,'Calcification Rates'!$A$10:$C$98,3,FALSE))," ",VLOOKUP(AO70,'Calcification Rates'!$A$10:$C$98,3,FALSE))</f>
        <v xml:space="preserve"> </v>
      </c>
      <c r="AT70" s="280">
        <f>(IF(ISERROR(VLOOKUP(AO70,'Calcification Rates'!$A$11:$N$98,9,0)),0,VLOOKUP(AO70,'Calcification Rates'!$A$11:$N$98,9,0)))*AQ70+(IF(ISERROR(VLOOKUP(AO70,'Calcification Rates'!$A$11:$N$98,12,0)),0,VLOOKUP(AO70,'Calcification Rates'!$A$11:$N$98,12,0)))</f>
        <v>0</v>
      </c>
      <c r="AU70" s="280">
        <f>(IF(ISERROR(VLOOKUP(AO70,'Calcification Rates'!$A$11:$N$98,10,0)),0,VLOOKUP(AO70,'Calcification Rates'!$A$11:$N$98,10,0)))*AQ70+(IF(ISERROR(VLOOKUP(AO70,'Calcification Rates'!$A$11:$N$98,13,0)),0,VLOOKUP(AO70,'Calcification Rates'!$A$11:$N$98,13,0)))</f>
        <v>0</v>
      </c>
      <c r="AV70" s="281">
        <f>(IF(ISERROR(VLOOKUP(AO70,'Calcification Rates'!$A$11:$N$98,11,0)),0,VLOOKUP(AO70,'Calcification Rates'!$A$11:$N$98,11,0)))*AQ70+(IF(ISERROR(VLOOKUP(AO70,'Calcification Rates'!$A$11:$N$98,14,0)),0,VLOOKUP(AO70,'Calcification Rates'!$A$11:$N$98,14,0)))</f>
        <v>0</v>
      </c>
      <c r="AW70" s="276"/>
      <c r="AX70" s="270"/>
      <c r="AY70" s="271"/>
      <c r="AZ70" s="272" t="str">
        <f>IF(ISERROR(VLOOKUP(AW70,'Calcification Rates'!$A$10:$C$98,2,FALSE))," ",VLOOKUP(AW70,'Calcification Rates'!$A$10:$C$98,2,FALSE))</f>
        <v xml:space="preserve"> </v>
      </c>
      <c r="BA70" s="272" t="str">
        <f>IF(ISERROR(VLOOKUP(AW70,'Calcification Rates'!$A$10:$C$98,3,FALSE))," ",VLOOKUP(AW70,'Calcification Rates'!$A$10:$C$98,3,FALSE))</f>
        <v xml:space="preserve"> </v>
      </c>
      <c r="BB70" s="280">
        <f>(IF(ISERROR(VLOOKUP(AW70,'Calcification Rates'!$A$11:$N$98,9,0)),0,VLOOKUP(AW70,'Calcification Rates'!$A$11:$N$98,9,0)))*AY70+(IF(ISERROR(VLOOKUP(AW70,'Calcification Rates'!$A$11:$N$98,12,0)),0,VLOOKUP(AW70,'Calcification Rates'!$A$11:$N$98,12,0)))</f>
        <v>0</v>
      </c>
      <c r="BC70" s="280">
        <f>(IF(ISERROR(VLOOKUP(AW70,'Calcification Rates'!$A$11:$N$98,10,0)),0,VLOOKUP(AW70,'Calcification Rates'!$A$11:$N$98,10,0)))*AY70+(IF(ISERROR(VLOOKUP(AW70,'Calcification Rates'!$A$11:$N$98,13,0)),0,VLOOKUP(AW70,'Calcification Rates'!$A$11:$N$98,13,0)))</f>
        <v>0</v>
      </c>
      <c r="BD70" s="281">
        <f>(IF(ISERROR(VLOOKUP(AW70,'Calcification Rates'!$A$11:$N$98,11,0)),0,VLOOKUP(AW70,'Calcification Rates'!$A$11:$N$98,11,0)))*AY70+(IF(ISERROR(VLOOKUP(AW70,'Calcification Rates'!$A$11:$N$98,14,0)),0,VLOOKUP(AW70,'Calcification Rates'!$A$11:$N$98,14,0)))</f>
        <v>0</v>
      </c>
      <c r="BE70" s="276"/>
      <c r="BF70" s="270"/>
      <c r="BG70" s="270"/>
      <c r="BH70" s="272" t="str">
        <f>IF(ISERROR(VLOOKUP(BE70,'Calcification Rates'!$A$10:$C$98,2,FALSE))," ",VLOOKUP(BE70,'Calcification Rates'!$A$10:$C$98,2,FALSE))</f>
        <v xml:space="preserve"> </v>
      </c>
      <c r="BI70" s="272" t="str">
        <f>IF(ISERROR(VLOOKUP(BE70,'Calcification Rates'!$A$10:$C$98,3,FALSE))," ",VLOOKUP(BE70,'Calcification Rates'!$A$10:$C$98,3,FALSE))</f>
        <v xml:space="preserve"> </v>
      </c>
      <c r="BJ70" s="280">
        <f>(IF(ISERROR(VLOOKUP(BE70,'Calcification Rates'!$A$11:$N$98,9,0)),0,VLOOKUP(BE70,'Calcification Rates'!$A$11:$N$98,9,0)))*BG70+(IF(ISERROR(VLOOKUP(BE70,'Calcification Rates'!$A$11:$N$98,12,0)),0,VLOOKUP(BE70,'Calcification Rates'!$A$11:$N$98,12,0)))</f>
        <v>0</v>
      </c>
      <c r="BK70" s="280">
        <f>(IF(ISERROR(VLOOKUP(BE70,'Calcification Rates'!$A$11:$N$98,10,0)),0,VLOOKUP(BE70,'Calcification Rates'!$A$11:$N$98,10,0)))*BG70+(IF(ISERROR(VLOOKUP(BE70,'Calcification Rates'!$A$11:$N$98,13,0)),0,VLOOKUP(BE70,'Calcification Rates'!$A$11:$N$98,13,0)))</f>
        <v>0</v>
      </c>
      <c r="BL70" s="281">
        <f>(IF(ISERROR(VLOOKUP(BE70,'Calcification Rates'!$A$11:$N$98,11,0)),0,VLOOKUP(BE70,'Calcification Rates'!$A$11:$N$98,11,0)))*BG70+(IF(ISERROR(VLOOKUP(BE70,'Calcification Rates'!$A$11:$N$98,14,0)),0,VLOOKUP(BE70,'Calcification Rates'!$A$11:$N$98,14,0)))</f>
        <v>0</v>
      </c>
    </row>
    <row r="71" spans="1:64" ht="20.100000000000001" customHeight="1" x14ac:dyDescent="0.3">
      <c r="A71" s="270"/>
      <c r="B71" s="270"/>
      <c r="C71" s="271"/>
      <c r="D71" s="272" t="str">
        <f>IF(ISERROR(VLOOKUP(A71,'Calcification Rates'!$A$10:$C$98,2,FALSE))," ",VLOOKUP(A71,'Calcification Rates'!$A$10:$C$98,2,FALSE))</f>
        <v xml:space="preserve"> </v>
      </c>
      <c r="E71" s="272" t="str">
        <f>IF(ISERROR(VLOOKUP(A71,'Calcification Rates'!$A$10:$C$98,3,FALSE))," ",VLOOKUP(A71,'Calcification Rates'!$A$10:$C$98,3,FALSE))</f>
        <v xml:space="preserve"> </v>
      </c>
      <c r="F71" s="273">
        <f>(IF(ISERROR(VLOOKUP(A71,'Calcification Rates'!$A$11:$N$98,9,0)),0,VLOOKUP(A71,'Calcification Rates'!$A$11:$N$98,9,0)))*C71+(IF(ISERROR(VLOOKUP(A71,'Calcification Rates'!$A$11:$N$98,12,0)),0,VLOOKUP(A71,'Calcification Rates'!$A$11:$N$98,12,0)))</f>
        <v>0</v>
      </c>
      <c r="G71" s="274">
        <f>(IF(ISERROR(VLOOKUP(A71,'Calcification Rates'!$A$11:$N$98,10,0)),0,VLOOKUP(A71,'Calcification Rates'!$A$11:$N$98,10,0)))*C71+(IF(ISERROR(VLOOKUP(A71,'Calcification Rates'!$A$11:$N$98,13,0)),0,VLOOKUP(A71,'Calcification Rates'!$A$11:$N$98,13,0)))</f>
        <v>0</v>
      </c>
      <c r="H71" s="275">
        <f>(IF(ISERROR(VLOOKUP(A71,'Calcification Rates'!$A$11:$N$98,11,0)),0,VLOOKUP(A71,'Calcification Rates'!$A$11:$N$98,11,0)))*C71+(IF(ISERROR(VLOOKUP(A71,'Calcification Rates'!$A$11:$N$98,14,0)),0,VLOOKUP(A71,'Calcification Rates'!$A$11:$N$98,14,0)))</f>
        <v>0</v>
      </c>
      <c r="I71" s="276"/>
      <c r="J71" s="43"/>
      <c r="K71" s="271"/>
      <c r="L71" s="272" t="str">
        <f>IF(ISERROR(VLOOKUP(I71,'Calcification Rates'!$A$10:$C$98,2,FALSE))," ",VLOOKUP(I71,'Calcification Rates'!$A$10:$C$98,2,FALSE))</f>
        <v xml:space="preserve"> </v>
      </c>
      <c r="M71" s="272" t="str">
        <f>IF(ISERROR(VLOOKUP(I71,'Calcification Rates'!$A$10:$C$98,3,FALSE))," ",VLOOKUP(I71,'Calcification Rates'!$A$10:$C$98,3,FALSE))</f>
        <v xml:space="preserve"> </v>
      </c>
      <c r="N71" s="273">
        <f>(IF(ISERROR(VLOOKUP(I71,'Calcification Rates'!$A$11:$N$98,9,0)),0,VLOOKUP(I71,'Calcification Rates'!$A$11:$N$98,9,0)))*K71+(IF(ISERROR(VLOOKUP(I71,'Calcification Rates'!$A$11:$N$98,12,0)),0,VLOOKUP(I71,'Calcification Rates'!$A$11:$N$98,12,0)))</f>
        <v>0</v>
      </c>
      <c r="O71" s="273">
        <f>(IF(ISERROR(VLOOKUP(I71,'Calcification Rates'!$A$11:$N$98,10,0)),0,VLOOKUP(I71,'Calcification Rates'!$A$11:$N$98,10,0)))*K71+(IF(ISERROR(VLOOKUP(I71,'Calcification Rates'!$A$11:$N$98,13,0)),0,VLOOKUP(I71,'Calcification Rates'!$A$11:$N$98,13,0)))</f>
        <v>0</v>
      </c>
      <c r="P71" s="277">
        <f>(IF(ISERROR(VLOOKUP(I71,'Calcification Rates'!$A$11:$N$98,11,0)),0,VLOOKUP(I71,'Calcification Rates'!$A$11:$N$98,11,0)))*K71+(IF(ISERROR(VLOOKUP(I71,'Calcification Rates'!$A$11:$N$98,14,0)),0,VLOOKUP(I71,'Calcification Rates'!$A$11:$N$98,14,0)))</f>
        <v>0</v>
      </c>
      <c r="Q71" s="276"/>
      <c r="R71" s="270"/>
      <c r="S71" s="271"/>
      <c r="T71" s="272" t="str">
        <f>IF(ISERROR(VLOOKUP(Q71,'Calcification Rates'!$A$10:$C$98,2,FALSE))," ",VLOOKUP(Q71,'Calcification Rates'!$A$10:$C$98,2,FALSE))</f>
        <v xml:space="preserve"> </v>
      </c>
      <c r="U71" s="272" t="str">
        <f>IF(ISERROR(VLOOKUP(Q71,'Calcification Rates'!$A$10:$C$98,3,FALSE))," ",VLOOKUP(Q71,'Calcification Rates'!$A$10:$C$98,3,FALSE))</f>
        <v xml:space="preserve"> </v>
      </c>
      <c r="V71" s="273">
        <f>(IF(ISERROR(VLOOKUP(Q71,'Calcification Rates'!$A$11:$N$98,9,0)),0,VLOOKUP(Q71,'Calcification Rates'!$A$11:$N$98,9,0)))*S71+(IF(ISERROR(VLOOKUP(Q71,'Calcification Rates'!$A$11:$N$98,12,0)),0,VLOOKUP(Q71,'Calcification Rates'!$A$11:$N$98,12,0)))</f>
        <v>0</v>
      </c>
      <c r="W71" s="273">
        <f>(IF(ISERROR(VLOOKUP(Q71,'Calcification Rates'!$A$11:$N$98,10,0)),0,VLOOKUP(Q71,'Calcification Rates'!$A$11:$N$98,10,0)))*S71+(IF(ISERROR(VLOOKUP(Q71,'Calcification Rates'!$A$11:$N$98,13,0)),0,VLOOKUP(Q71,'Calcification Rates'!$A$11:$N$98,13,0)))</f>
        <v>0</v>
      </c>
      <c r="X71" s="277">
        <f>(IF(ISERROR(VLOOKUP(Q71,'Calcification Rates'!$A$11:$N$98,11,0)),0,VLOOKUP(Q71,'Calcification Rates'!$A$11:$N$98,11,0)))*S71+(IF(ISERROR(VLOOKUP(Q71,'Calcification Rates'!$A$11:$N$98,14,0)),0,VLOOKUP(Q71,'Calcification Rates'!$A$11:$N$98,14,0)))</f>
        <v>0</v>
      </c>
      <c r="Y71" s="276"/>
      <c r="Z71" s="278"/>
      <c r="AA71" s="271"/>
      <c r="AB71" s="272" t="str">
        <f>IF(ISERROR(VLOOKUP(Y71,'Calcification Rates'!$A$10:$C$98,2,FALSE))," ",VLOOKUP(Y71,'Calcification Rates'!$A$10:$C$98,2,FALSE))</f>
        <v xml:space="preserve"> </v>
      </c>
      <c r="AC71" s="272" t="str">
        <f>IF(ISERROR(VLOOKUP(Y71,'Calcification Rates'!$A$10:$C$98,3,FALSE))," ",VLOOKUP(Y71,'Calcification Rates'!$A$10:$C$98,3,FALSE))</f>
        <v xml:space="preserve"> </v>
      </c>
      <c r="AD71" s="273">
        <f>(IF(ISERROR(VLOOKUP(Y71,'Calcification Rates'!$A$11:$N$98,9,0)),0,VLOOKUP(Y71,'Calcification Rates'!$A$11:$N$98,9,0)))*AA71+(IF(ISERROR(VLOOKUP(Y71,'Calcification Rates'!$A$11:$N$98,12,0)),0,VLOOKUP(Y71,'Calcification Rates'!$A$11:$N$98,12,0)))</f>
        <v>0</v>
      </c>
      <c r="AE71" s="273">
        <f>(IF(ISERROR(VLOOKUP(Y71,'Calcification Rates'!$A$11:$N$98,10,0)),0,VLOOKUP(Y71,'Calcification Rates'!$A$11:$N$98,10,0)))*AA71+(IF(ISERROR(VLOOKUP(Y71,'Calcification Rates'!$A$11:$N$98,13,0)),0,VLOOKUP(Y71,'Calcification Rates'!$A$11:$N$98,13,0)))</f>
        <v>0</v>
      </c>
      <c r="AF71" s="277">
        <f>(IF(ISERROR(VLOOKUP(Y71,'Calcification Rates'!$A$11:$N$98,11,0)),0,VLOOKUP(Y71,'Calcification Rates'!$A$11:$N$98,11,0)))*AA71+(IF(ISERROR(VLOOKUP(Y71,'Calcification Rates'!$A$11:$N$98,14,0)),0,VLOOKUP(Y71,'Calcification Rates'!$A$11:$N$98,14,0)))</f>
        <v>0</v>
      </c>
      <c r="AG71" s="276"/>
      <c r="AH71" s="270"/>
      <c r="AI71" s="271"/>
      <c r="AJ71" s="272" t="str">
        <f>IF(ISERROR(VLOOKUP(AG71,'Calcification Rates'!$A$10:$C$98,2,FALSE))," ",VLOOKUP(AG71,'Calcification Rates'!$A$10:$C$98,2,FALSE))</f>
        <v xml:space="preserve"> </v>
      </c>
      <c r="AK71" s="272" t="str">
        <f>IF(ISERROR(VLOOKUP(AG71,'Calcification Rates'!$A$10:$C$98,3,FALSE))," ",VLOOKUP(AG71,'Calcification Rates'!$A$10:$C$98,3,FALSE))</f>
        <v xml:space="preserve"> </v>
      </c>
      <c r="AL71" s="273">
        <f>(IF(ISERROR(VLOOKUP(AG71,'Calcification Rates'!$A$11:$N$98,9,0)),0,VLOOKUP(AG71,'Calcification Rates'!$A$11:$N$98,9,0)))*AI71+(IF(ISERROR(VLOOKUP(AG71,'Calcification Rates'!$A$11:$N$98,12,0)),0,VLOOKUP(AG71,'Calcification Rates'!$A$11:$N$98,12,0)))</f>
        <v>0</v>
      </c>
      <c r="AM71" s="273">
        <f>(IF(ISERROR(VLOOKUP(AG71,'Calcification Rates'!$A$11:$N$98,10,0)),0,VLOOKUP(AG71,'Calcification Rates'!$A$11:$N$98,10,0)))*AI71+(IF(ISERROR(VLOOKUP(AG71,'Calcification Rates'!$A$11:$N$98,13,0)),0,VLOOKUP(AG71,'Calcification Rates'!$A$11:$N$98,13,0)))</f>
        <v>0</v>
      </c>
      <c r="AN71" s="277">
        <f>(IF(ISERROR(VLOOKUP(AG71,'Calcification Rates'!$A$11:$N$98,11,0)),0,VLOOKUP(AG71,'Calcification Rates'!$A$11:$N$98,11,0)))*AI71+(IF(ISERROR(VLOOKUP(AG71,'Calcification Rates'!$A$11:$N$98,14,0)),0,VLOOKUP(AG71,'Calcification Rates'!$A$11:$N$98,14,0)))</f>
        <v>0</v>
      </c>
      <c r="AO71" s="276"/>
      <c r="AP71" s="278"/>
      <c r="AQ71" s="271"/>
      <c r="AR71" s="272" t="str">
        <f>IF(ISERROR(VLOOKUP(AO71,'Calcification Rates'!$A$10:$C$98,2,FALSE))," ",VLOOKUP(AO71,'Calcification Rates'!$A$10:$C$98,2,FALSE))</f>
        <v xml:space="preserve"> </v>
      </c>
      <c r="AS71" s="272" t="str">
        <f>IF(ISERROR(VLOOKUP(AO71,'Calcification Rates'!$A$10:$C$98,3,FALSE))," ",VLOOKUP(AO71,'Calcification Rates'!$A$10:$C$98,3,FALSE))</f>
        <v xml:space="preserve"> </v>
      </c>
      <c r="AT71" s="280">
        <f>(IF(ISERROR(VLOOKUP(AO71,'Calcification Rates'!$A$11:$N$98,9,0)),0,VLOOKUP(AO71,'Calcification Rates'!$A$11:$N$98,9,0)))*AQ71+(IF(ISERROR(VLOOKUP(AO71,'Calcification Rates'!$A$11:$N$98,12,0)),0,VLOOKUP(AO71,'Calcification Rates'!$A$11:$N$98,12,0)))</f>
        <v>0</v>
      </c>
      <c r="AU71" s="280">
        <f>(IF(ISERROR(VLOOKUP(AO71,'Calcification Rates'!$A$11:$N$98,10,0)),0,VLOOKUP(AO71,'Calcification Rates'!$A$11:$N$98,10,0)))*AQ71+(IF(ISERROR(VLOOKUP(AO71,'Calcification Rates'!$A$11:$N$98,13,0)),0,VLOOKUP(AO71,'Calcification Rates'!$A$11:$N$98,13,0)))</f>
        <v>0</v>
      </c>
      <c r="AV71" s="281">
        <f>(IF(ISERROR(VLOOKUP(AO71,'Calcification Rates'!$A$11:$N$98,11,0)),0,VLOOKUP(AO71,'Calcification Rates'!$A$11:$N$98,11,0)))*AQ71+(IF(ISERROR(VLOOKUP(AO71,'Calcification Rates'!$A$11:$N$98,14,0)),0,VLOOKUP(AO71,'Calcification Rates'!$A$11:$N$98,14,0)))</f>
        <v>0</v>
      </c>
      <c r="AW71" s="276"/>
      <c r="AX71" s="270"/>
      <c r="AY71" s="271"/>
      <c r="AZ71" s="272" t="str">
        <f>IF(ISERROR(VLOOKUP(AW71,'Calcification Rates'!$A$10:$C$98,2,FALSE))," ",VLOOKUP(AW71,'Calcification Rates'!$A$10:$C$98,2,FALSE))</f>
        <v xml:space="preserve"> </v>
      </c>
      <c r="BA71" s="272" t="str">
        <f>IF(ISERROR(VLOOKUP(AW71,'Calcification Rates'!$A$10:$C$98,3,FALSE))," ",VLOOKUP(AW71,'Calcification Rates'!$A$10:$C$98,3,FALSE))</f>
        <v xml:space="preserve"> </v>
      </c>
      <c r="BB71" s="280">
        <f>(IF(ISERROR(VLOOKUP(AW71,'Calcification Rates'!$A$11:$N$98,9,0)),0,VLOOKUP(AW71,'Calcification Rates'!$A$11:$N$98,9,0)))*AY71+(IF(ISERROR(VLOOKUP(AW71,'Calcification Rates'!$A$11:$N$98,12,0)),0,VLOOKUP(AW71,'Calcification Rates'!$A$11:$N$98,12,0)))</f>
        <v>0</v>
      </c>
      <c r="BC71" s="280">
        <f>(IF(ISERROR(VLOOKUP(AW71,'Calcification Rates'!$A$11:$N$98,10,0)),0,VLOOKUP(AW71,'Calcification Rates'!$A$11:$N$98,10,0)))*AY71+(IF(ISERROR(VLOOKUP(AW71,'Calcification Rates'!$A$11:$N$98,13,0)),0,VLOOKUP(AW71,'Calcification Rates'!$A$11:$N$98,13,0)))</f>
        <v>0</v>
      </c>
      <c r="BD71" s="281">
        <f>(IF(ISERROR(VLOOKUP(AW71,'Calcification Rates'!$A$11:$N$98,11,0)),0,VLOOKUP(AW71,'Calcification Rates'!$A$11:$N$98,11,0)))*AY71+(IF(ISERROR(VLOOKUP(AW71,'Calcification Rates'!$A$11:$N$98,14,0)),0,VLOOKUP(AW71,'Calcification Rates'!$A$11:$N$98,14,0)))</f>
        <v>0</v>
      </c>
      <c r="BE71" s="276"/>
      <c r="BF71" s="278"/>
      <c r="BG71" s="270"/>
      <c r="BH71" s="272" t="str">
        <f>IF(ISERROR(VLOOKUP(BE71,'Calcification Rates'!$A$10:$C$98,2,FALSE))," ",VLOOKUP(BE71,'Calcification Rates'!$A$10:$C$98,2,FALSE))</f>
        <v xml:space="preserve"> </v>
      </c>
      <c r="BI71" s="272" t="str">
        <f>IF(ISERROR(VLOOKUP(BE71,'Calcification Rates'!$A$10:$C$98,3,FALSE))," ",VLOOKUP(BE71,'Calcification Rates'!$A$10:$C$98,3,FALSE))</f>
        <v xml:space="preserve"> </v>
      </c>
      <c r="BJ71" s="280">
        <f>(IF(ISERROR(VLOOKUP(BE71,'Calcification Rates'!$A$11:$N$98,9,0)),0,VLOOKUP(BE71,'Calcification Rates'!$A$11:$N$98,9,0)))*BG71+(IF(ISERROR(VLOOKUP(BE71,'Calcification Rates'!$A$11:$N$98,12,0)),0,VLOOKUP(BE71,'Calcification Rates'!$A$11:$N$98,12,0)))</f>
        <v>0</v>
      </c>
      <c r="BK71" s="280">
        <f>(IF(ISERROR(VLOOKUP(BE71,'Calcification Rates'!$A$11:$N$98,10,0)),0,VLOOKUP(BE71,'Calcification Rates'!$A$11:$N$98,10,0)))*BG71+(IF(ISERROR(VLOOKUP(BE71,'Calcification Rates'!$A$11:$N$98,13,0)),0,VLOOKUP(BE71,'Calcification Rates'!$A$11:$N$98,13,0)))</f>
        <v>0</v>
      </c>
      <c r="BL71" s="281">
        <f>(IF(ISERROR(VLOOKUP(BE71,'Calcification Rates'!$A$11:$N$98,11,0)),0,VLOOKUP(BE71,'Calcification Rates'!$A$11:$N$98,11,0)))*BG71+(IF(ISERROR(VLOOKUP(BE71,'Calcification Rates'!$A$11:$N$98,14,0)),0,VLOOKUP(BE71,'Calcification Rates'!$A$11:$N$98,14,0)))</f>
        <v>0</v>
      </c>
    </row>
    <row r="72" spans="1:64" ht="20.100000000000001" customHeight="1" x14ac:dyDescent="0.3">
      <c r="A72" s="270"/>
      <c r="B72" s="270"/>
      <c r="C72" s="271"/>
      <c r="D72" s="272" t="str">
        <f>IF(ISERROR(VLOOKUP(A72,'Calcification Rates'!$A$10:$C$98,2,FALSE))," ",VLOOKUP(A72,'Calcification Rates'!$A$10:$C$98,2,FALSE))</f>
        <v xml:space="preserve"> </v>
      </c>
      <c r="E72" s="272" t="str">
        <f>IF(ISERROR(VLOOKUP(A72,'Calcification Rates'!$A$10:$C$98,3,FALSE))," ",VLOOKUP(A72,'Calcification Rates'!$A$10:$C$98,3,FALSE))</f>
        <v xml:space="preserve"> </v>
      </c>
      <c r="F72" s="273">
        <f>(IF(ISERROR(VLOOKUP(A72,'Calcification Rates'!$A$11:$N$98,9,0)),0,VLOOKUP(A72,'Calcification Rates'!$A$11:$N$98,9,0)))*C72+(IF(ISERROR(VLOOKUP(A72,'Calcification Rates'!$A$11:$N$98,12,0)),0,VLOOKUP(A72,'Calcification Rates'!$A$11:$N$98,12,0)))</f>
        <v>0</v>
      </c>
      <c r="G72" s="274">
        <f>(IF(ISERROR(VLOOKUP(A72,'Calcification Rates'!$A$11:$N$98,10,0)),0,VLOOKUP(A72,'Calcification Rates'!$A$11:$N$98,10,0)))*C72+(IF(ISERROR(VLOOKUP(A72,'Calcification Rates'!$A$11:$N$98,13,0)),0,VLOOKUP(A72,'Calcification Rates'!$A$11:$N$98,13,0)))</f>
        <v>0</v>
      </c>
      <c r="H72" s="275">
        <f>(IF(ISERROR(VLOOKUP(A72,'Calcification Rates'!$A$11:$N$98,11,0)),0,VLOOKUP(A72,'Calcification Rates'!$A$11:$N$98,11,0)))*C72+(IF(ISERROR(VLOOKUP(A72,'Calcification Rates'!$A$11:$N$98,14,0)),0,VLOOKUP(A72,'Calcification Rates'!$A$11:$N$98,14,0)))</f>
        <v>0</v>
      </c>
      <c r="I72" s="276"/>
      <c r="J72" s="43"/>
      <c r="K72" s="271"/>
      <c r="L72" s="272" t="str">
        <f>IF(ISERROR(VLOOKUP(I72,'Calcification Rates'!$A$10:$C$98,2,FALSE))," ",VLOOKUP(I72,'Calcification Rates'!$A$10:$C$98,2,FALSE))</f>
        <v xml:space="preserve"> </v>
      </c>
      <c r="M72" s="272" t="str">
        <f>IF(ISERROR(VLOOKUP(I72,'Calcification Rates'!$A$10:$C$98,3,FALSE))," ",VLOOKUP(I72,'Calcification Rates'!$A$10:$C$98,3,FALSE))</f>
        <v xml:space="preserve"> </v>
      </c>
      <c r="N72" s="273">
        <f>(IF(ISERROR(VLOOKUP(I72,'Calcification Rates'!$A$11:$N$98,9,0)),0,VLOOKUP(I72,'Calcification Rates'!$A$11:$N$98,9,0)))*K72+(IF(ISERROR(VLOOKUP(I72,'Calcification Rates'!$A$11:$N$98,12,0)),0,VLOOKUP(I72,'Calcification Rates'!$A$11:$N$98,12,0)))</f>
        <v>0</v>
      </c>
      <c r="O72" s="273">
        <f>(IF(ISERROR(VLOOKUP(I72,'Calcification Rates'!$A$11:$N$98,10,0)),0,VLOOKUP(I72,'Calcification Rates'!$A$11:$N$98,10,0)))*K72+(IF(ISERROR(VLOOKUP(I72,'Calcification Rates'!$A$11:$N$98,13,0)),0,VLOOKUP(I72,'Calcification Rates'!$A$11:$N$98,13,0)))</f>
        <v>0</v>
      </c>
      <c r="P72" s="277">
        <f>(IF(ISERROR(VLOOKUP(I72,'Calcification Rates'!$A$11:$N$98,11,0)),0,VLOOKUP(I72,'Calcification Rates'!$A$11:$N$98,11,0)))*K72+(IF(ISERROR(VLOOKUP(I72,'Calcification Rates'!$A$11:$N$98,14,0)),0,VLOOKUP(I72,'Calcification Rates'!$A$11:$N$98,14,0)))</f>
        <v>0</v>
      </c>
      <c r="Q72" s="276"/>
      <c r="R72" s="270"/>
      <c r="S72" s="271"/>
      <c r="T72" s="272" t="str">
        <f>IF(ISERROR(VLOOKUP(Q72,'Calcification Rates'!$A$10:$C$98,2,FALSE))," ",VLOOKUP(Q72,'Calcification Rates'!$A$10:$C$98,2,FALSE))</f>
        <v xml:space="preserve"> </v>
      </c>
      <c r="U72" s="272" t="str">
        <f>IF(ISERROR(VLOOKUP(Q72,'Calcification Rates'!$A$10:$C$98,3,FALSE))," ",VLOOKUP(Q72,'Calcification Rates'!$A$10:$C$98,3,FALSE))</f>
        <v xml:space="preserve"> </v>
      </c>
      <c r="V72" s="273">
        <f>(IF(ISERROR(VLOOKUP(Q72,'Calcification Rates'!$A$11:$N$98,9,0)),0,VLOOKUP(Q72,'Calcification Rates'!$A$11:$N$98,9,0)))*S72+(IF(ISERROR(VLOOKUP(Q72,'Calcification Rates'!$A$11:$N$98,12,0)),0,VLOOKUP(Q72,'Calcification Rates'!$A$11:$N$98,12,0)))</f>
        <v>0</v>
      </c>
      <c r="W72" s="273">
        <f>(IF(ISERROR(VLOOKUP(Q72,'Calcification Rates'!$A$11:$N$98,10,0)),0,VLOOKUP(Q72,'Calcification Rates'!$A$11:$N$98,10,0)))*S72+(IF(ISERROR(VLOOKUP(Q72,'Calcification Rates'!$A$11:$N$98,13,0)),0,VLOOKUP(Q72,'Calcification Rates'!$A$11:$N$98,13,0)))</f>
        <v>0</v>
      </c>
      <c r="X72" s="277">
        <f>(IF(ISERROR(VLOOKUP(Q72,'Calcification Rates'!$A$11:$N$98,11,0)),0,VLOOKUP(Q72,'Calcification Rates'!$A$11:$N$98,11,0)))*S72+(IF(ISERROR(VLOOKUP(Q72,'Calcification Rates'!$A$11:$N$98,14,0)),0,VLOOKUP(Q72,'Calcification Rates'!$A$11:$N$98,14,0)))</f>
        <v>0</v>
      </c>
      <c r="Y72" s="276"/>
      <c r="Z72" s="278"/>
      <c r="AA72" s="271"/>
      <c r="AB72" s="272" t="str">
        <f>IF(ISERROR(VLOOKUP(Y72,'Calcification Rates'!$A$10:$C$98,2,FALSE))," ",VLOOKUP(Y72,'Calcification Rates'!$A$10:$C$98,2,FALSE))</f>
        <v xml:space="preserve"> </v>
      </c>
      <c r="AC72" s="272" t="str">
        <f>IF(ISERROR(VLOOKUP(Y72,'Calcification Rates'!$A$10:$C$98,3,FALSE))," ",VLOOKUP(Y72,'Calcification Rates'!$A$10:$C$98,3,FALSE))</f>
        <v xml:space="preserve"> </v>
      </c>
      <c r="AD72" s="273">
        <f>(IF(ISERROR(VLOOKUP(Y72,'Calcification Rates'!$A$11:$N$98,9,0)),0,VLOOKUP(Y72,'Calcification Rates'!$A$11:$N$98,9,0)))*AA72+(IF(ISERROR(VLOOKUP(Y72,'Calcification Rates'!$A$11:$N$98,12,0)),0,VLOOKUP(Y72,'Calcification Rates'!$A$11:$N$98,12,0)))</f>
        <v>0</v>
      </c>
      <c r="AE72" s="273">
        <f>(IF(ISERROR(VLOOKUP(Y72,'Calcification Rates'!$A$11:$N$98,10,0)),0,VLOOKUP(Y72,'Calcification Rates'!$A$11:$N$98,10,0)))*AA72+(IF(ISERROR(VLOOKUP(Y72,'Calcification Rates'!$A$11:$N$98,13,0)),0,VLOOKUP(Y72,'Calcification Rates'!$A$11:$N$98,13,0)))</f>
        <v>0</v>
      </c>
      <c r="AF72" s="277">
        <f>(IF(ISERROR(VLOOKUP(Y72,'Calcification Rates'!$A$11:$N$98,11,0)),0,VLOOKUP(Y72,'Calcification Rates'!$A$11:$N$98,11,0)))*AA72+(IF(ISERROR(VLOOKUP(Y72,'Calcification Rates'!$A$11:$N$98,14,0)),0,VLOOKUP(Y72,'Calcification Rates'!$A$11:$N$98,14,0)))</f>
        <v>0</v>
      </c>
      <c r="AG72" s="276"/>
      <c r="AH72" s="43"/>
      <c r="AI72" s="271"/>
      <c r="AJ72" s="272" t="str">
        <f>IF(ISERROR(VLOOKUP(AG72,'Calcification Rates'!$A$10:$C$98,2,FALSE))," ",VLOOKUP(AG72,'Calcification Rates'!$A$10:$C$98,2,FALSE))</f>
        <v xml:space="preserve"> </v>
      </c>
      <c r="AK72" s="272" t="str">
        <f>IF(ISERROR(VLOOKUP(AG72,'Calcification Rates'!$A$10:$C$98,3,FALSE))," ",VLOOKUP(AG72,'Calcification Rates'!$A$10:$C$98,3,FALSE))</f>
        <v xml:space="preserve"> </v>
      </c>
      <c r="AL72" s="273">
        <f>(IF(ISERROR(VLOOKUP(AG72,'Calcification Rates'!$A$11:$N$98,9,0)),0,VLOOKUP(AG72,'Calcification Rates'!$A$11:$N$98,9,0)))*AI72+(IF(ISERROR(VLOOKUP(AG72,'Calcification Rates'!$A$11:$N$98,12,0)),0,VLOOKUP(AG72,'Calcification Rates'!$A$11:$N$98,12,0)))</f>
        <v>0</v>
      </c>
      <c r="AM72" s="273">
        <f>(IF(ISERROR(VLOOKUP(AG72,'Calcification Rates'!$A$11:$N$98,10,0)),0,VLOOKUP(AG72,'Calcification Rates'!$A$11:$N$98,10,0)))*AI72+(IF(ISERROR(VLOOKUP(AG72,'Calcification Rates'!$A$11:$N$98,13,0)),0,VLOOKUP(AG72,'Calcification Rates'!$A$11:$N$98,13,0)))</f>
        <v>0</v>
      </c>
      <c r="AN72" s="277">
        <f>(IF(ISERROR(VLOOKUP(AG72,'Calcification Rates'!$A$11:$N$98,11,0)),0,VLOOKUP(AG72,'Calcification Rates'!$A$11:$N$98,11,0)))*AI72+(IF(ISERROR(VLOOKUP(AG72,'Calcification Rates'!$A$11:$N$98,14,0)),0,VLOOKUP(AG72,'Calcification Rates'!$A$11:$N$98,14,0)))</f>
        <v>0</v>
      </c>
      <c r="AO72" s="276"/>
      <c r="AP72" s="278"/>
      <c r="AQ72" s="271"/>
      <c r="AR72" s="272" t="str">
        <f>IF(ISERROR(VLOOKUP(AO72,'Calcification Rates'!$A$10:$C$98,2,FALSE))," ",VLOOKUP(AO72,'Calcification Rates'!$A$10:$C$98,2,FALSE))</f>
        <v xml:space="preserve"> </v>
      </c>
      <c r="AS72" s="272" t="str">
        <f>IF(ISERROR(VLOOKUP(AO72,'Calcification Rates'!$A$10:$C$98,3,FALSE))," ",VLOOKUP(AO72,'Calcification Rates'!$A$10:$C$98,3,FALSE))</f>
        <v xml:space="preserve"> </v>
      </c>
      <c r="AT72" s="280">
        <f>(IF(ISERROR(VLOOKUP(AO72,'Calcification Rates'!$A$11:$N$98,9,0)),0,VLOOKUP(AO72,'Calcification Rates'!$A$11:$N$98,9,0)))*AQ72+(IF(ISERROR(VLOOKUP(AO72,'Calcification Rates'!$A$11:$N$98,12,0)),0,VLOOKUP(AO72,'Calcification Rates'!$A$11:$N$98,12,0)))</f>
        <v>0</v>
      </c>
      <c r="AU72" s="280">
        <f>(IF(ISERROR(VLOOKUP(AO72,'Calcification Rates'!$A$11:$N$98,10,0)),0,VLOOKUP(AO72,'Calcification Rates'!$A$11:$N$98,10,0)))*AQ72+(IF(ISERROR(VLOOKUP(AO72,'Calcification Rates'!$A$11:$N$98,13,0)),0,VLOOKUP(AO72,'Calcification Rates'!$A$11:$N$98,13,0)))</f>
        <v>0</v>
      </c>
      <c r="AV72" s="281">
        <f>(IF(ISERROR(VLOOKUP(AO72,'Calcification Rates'!$A$11:$N$98,11,0)),0,VLOOKUP(AO72,'Calcification Rates'!$A$11:$N$98,11,0)))*AQ72+(IF(ISERROR(VLOOKUP(AO72,'Calcification Rates'!$A$11:$N$98,14,0)),0,VLOOKUP(AO72,'Calcification Rates'!$A$11:$N$98,14,0)))</f>
        <v>0</v>
      </c>
      <c r="AW72" s="276"/>
      <c r="AX72" s="270"/>
      <c r="AY72" s="271"/>
      <c r="AZ72" s="272" t="str">
        <f>IF(ISERROR(VLOOKUP(AW72,'Calcification Rates'!$A$10:$C$98,2,FALSE))," ",VLOOKUP(AW72,'Calcification Rates'!$A$10:$C$98,2,FALSE))</f>
        <v xml:space="preserve"> </v>
      </c>
      <c r="BA72" s="272" t="str">
        <f>IF(ISERROR(VLOOKUP(AW72,'Calcification Rates'!$A$10:$C$98,3,FALSE))," ",VLOOKUP(AW72,'Calcification Rates'!$A$10:$C$98,3,FALSE))</f>
        <v xml:space="preserve"> </v>
      </c>
      <c r="BB72" s="280">
        <f>(IF(ISERROR(VLOOKUP(AW72,'Calcification Rates'!$A$11:$N$98,9,0)),0,VLOOKUP(AW72,'Calcification Rates'!$A$11:$N$98,9,0)))*AY72+(IF(ISERROR(VLOOKUP(AW72,'Calcification Rates'!$A$11:$N$98,12,0)),0,VLOOKUP(AW72,'Calcification Rates'!$A$11:$N$98,12,0)))</f>
        <v>0</v>
      </c>
      <c r="BC72" s="280">
        <f>(IF(ISERROR(VLOOKUP(AW72,'Calcification Rates'!$A$11:$N$98,10,0)),0,VLOOKUP(AW72,'Calcification Rates'!$A$11:$N$98,10,0)))*AY72+(IF(ISERROR(VLOOKUP(AW72,'Calcification Rates'!$A$11:$N$98,13,0)),0,VLOOKUP(AW72,'Calcification Rates'!$A$11:$N$98,13,0)))</f>
        <v>0</v>
      </c>
      <c r="BD72" s="281">
        <f>(IF(ISERROR(VLOOKUP(AW72,'Calcification Rates'!$A$11:$N$98,11,0)),0,VLOOKUP(AW72,'Calcification Rates'!$A$11:$N$98,11,0)))*AY72+(IF(ISERROR(VLOOKUP(AW72,'Calcification Rates'!$A$11:$N$98,14,0)),0,VLOOKUP(AW72,'Calcification Rates'!$A$11:$N$98,14,0)))</f>
        <v>0</v>
      </c>
      <c r="BE72" s="276"/>
      <c r="BF72" s="278"/>
      <c r="BG72" s="270"/>
      <c r="BH72" s="272" t="str">
        <f>IF(ISERROR(VLOOKUP(BE72,'Calcification Rates'!$A$10:$C$98,2,FALSE))," ",VLOOKUP(BE72,'Calcification Rates'!$A$10:$C$98,2,FALSE))</f>
        <v xml:space="preserve"> </v>
      </c>
      <c r="BI72" s="272" t="str">
        <f>IF(ISERROR(VLOOKUP(BE72,'Calcification Rates'!$A$10:$C$98,3,FALSE))," ",VLOOKUP(BE72,'Calcification Rates'!$A$10:$C$98,3,FALSE))</f>
        <v xml:space="preserve"> </v>
      </c>
      <c r="BJ72" s="280">
        <f>(IF(ISERROR(VLOOKUP(BE72,'Calcification Rates'!$A$11:$N$98,9,0)),0,VLOOKUP(BE72,'Calcification Rates'!$A$11:$N$98,9,0)))*BG72+(IF(ISERROR(VLOOKUP(BE72,'Calcification Rates'!$A$11:$N$98,12,0)),0,VLOOKUP(BE72,'Calcification Rates'!$A$11:$N$98,12,0)))</f>
        <v>0</v>
      </c>
      <c r="BK72" s="280">
        <f>(IF(ISERROR(VLOOKUP(BE72,'Calcification Rates'!$A$11:$N$98,10,0)),0,VLOOKUP(BE72,'Calcification Rates'!$A$11:$N$98,10,0)))*BG72+(IF(ISERROR(VLOOKUP(BE72,'Calcification Rates'!$A$11:$N$98,13,0)),0,VLOOKUP(BE72,'Calcification Rates'!$A$11:$N$98,13,0)))</f>
        <v>0</v>
      </c>
      <c r="BL72" s="281">
        <f>(IF(ISERROR(VLOOKUP(BE72,'Calcification Rates'!$A$11:$N$98,11,0)),0,VLOOKUP(BE72,'Calcification Rates'!$A$11:$N$98,11,0)))*BG72+(IF(ISERROR(VLOOKUP(BE72,'Calcification Rates'!$A$11:$N$98,14,0)),0,VLOOKUP(BE72,'Calcification Rates'!$A$11:$N$98,14,0)))</f>
        <v>0</v>
      </c>
    </row>
    <row r="73" spans="1:64" ht="20.100000000000001" customHeight="1" x14ac:dyDescent="0.3">
      <c r="A73" s="270"/>
      <c r="B73" s="270"/>
      <c r="C73" s="271"/>
      <c r="D73" s="272" t="str">
        <f>IF(ISERROR(VLOOKUP(A73,'Calcification Rates'!$A$10:$C$98,2,FALSE))," ",VLOOKUP(A73,'Calcification Rates'!$A$10:$C$98,2,FALSE))</f>
        <v xml:space="preserve"> </v>
      </c>
      <c r="E73" s="272" t="str">
        <f>IF(ISERROR(VLOOKUP(A73,'Calcification Rates'!$A$10:$C$98,3,FALSE))," ",VLOOKUP(A73,'Calcification Rates'!$A$10:$C$98,3,FALSE))</f>
        <v xml:space="preserve"> </v>
      </c>
      <c r="F73" s="273">
        <f>(IF(ISERROR(VLOOKUP(A73,'Calcification Rates'!$A$11:$N$98,9,0)),0,VLOOKUP(A73,'Calcification Rates'!$A$11:$N$98,9,0)))*C73+(IF(ISERROR(VLOOKUP(A73,'Calcification Rates'!$A$11:$N$98,12,0)),0,VLOOKUP(A73,'Calcification Rates'!$A$11:$N$98,12,0)))</f>
        <v>0</v>
      </c>
      <c r="G73" s="274">
        <f>(IF(ISERROR(VLOOKUP(A73,'Calcification Rates'!$A$11:$N$98,10,0)),0,VLOOKUP(A73,'Calcification Rates'!$A$11:$N$98,10,0)))*C73+(IF(ISERROR(VLOOKUP(A73,'Calcification Rates'!$A$11:$N$98,13,0)),0,VLOOKUP(A73,'Calcification Rates'!$A$11:$N$98,13,0)))</f>
        <v>0</v>
      </c>
      <c r="H73" s="275">
        <f>(IF(ISERROR(VLOOKUP(A73,'Calcification Rates'!$A$11:$N$98,11,0)),0,VLOOKUP(A73,'Calcification Rates'!$A$11:$N$98,11,0)))*C73+(IF(ISERROR(VLOOKUP(A73,'Calcification Rates'!$A$11:$N$98,14,0)),0,VLOOKUP(A73,'Calcification Rates'!$A$11:$N$98,14,0)))</f>
        <v>0</v>
      </c>
      <c r="I73" s="276"/>
      <c r="J73" s="43"/>
      <c r="K73" s="271"/>
      <c r="L73" s="272" t="str">
        <f>IF(ISERROR(VLOOKUP(I73,'Calcification Rates'!$A$10:$C$98,2,FALSE))," ",VLOOKUP(I73,'Calcification Rates'!$A$10:$C$98,2,FALSE))</f>
        <v xml:space="preserve"> </v>
      </c>
      <c r="M73" s="272" t="str">
        <f>IF(ISERROR(VLOOKUP(I73,'Calcification Rates'!$A$10:$C$98,3,FALSE))," ",VLOOKUP(I73,'Calcification Rates'!$A$10:$C$98,3,FALSE))</f>
        <v xml:space="preserve"> </v>
      </c>
      <c r="N73" s="273">
        <f>(IF(ISERROR(VLOOKUP(I73,'Calcification Rates'!$A$11:$N$98,9,0)),0,VLOOKUP(I73,'Calcification Rates'!$A$11:$N$98,9,0)))*K73+(IF(ISERROR(VLOOKUP(I73,'Calcification Rates'!$A$11:$N$98,12,0)),0,VLOOKUP(I73,'Calcification Rates'!$A$11:$N$98,12,0)))</f>
        <v>0</v>
      </c>
      <c r="O73" s="273">
        <f>(IF(ISERROR(VLOOKUP(I73,'Calcification Rates'!$A$11:$N$98,10,0)),0,VLOOKUP(I73,'Calcification Rates'!$A$11:$N$98,10,0)))*K73+(IF(ISERROR(VLOOKUP(I73,'Calcification Rates'!$A$11:$N$98,13,0)),0,VLOOKUP(I73,'Calcification Rates'!$A$11:$N$98,13,0)))</f>
        <v>0</v>
      </c>
      <c r="P73" s="277">
        <f>(IF(ISERROR(VLOOKUP(I73,'Calcification Rates'!$A$11:$N$98,11,0)),0,VLOOKUP(I73,'Calcification Rates'!$A$11:$N$98,11,0)))*K73+(IF(ISERROR(VLOOKUP(I73,'Calcification Rates'!$A$11:$N$98,14,0)),0,VLOOKUP(I73,'Calcification Rates'!$A$11:$N$98,14,0)))</f>
        <v>0</v>
      </c>
      <c r="Q73" s="276"/>
      <c r="R73" s="270"/>
      <c r="S73" s="271"/>
      <c r="T73" s="272" t="str">
        <f>IF(ISERROR(VLOOKUP(Q73,'Calcification Rates'!$A$10:$C$98,2,FALSE))," ",VLOOKUP(Q73,'Calcification Rates'!$A$10:$C$98,2,FALSE))</f>
        <v xml:space="preserve"> </v>
      </c>
      <c r="U73" s="272" t="str">
        <f>IF(ISERROR(VLOOKUP(Q73,'Calcification Rates'!$A$10:$C$98,3,FALSE))," ",VLOOKUP(Q73,'Calcification Rates'!$A$10:$C$98,3,FALSE))</f>
        <v xml:space="preserve"> </v>
      </c>
      <c r="V73" s="273">
        <f>(IF(ISERROR(VLOOKUP(Q73,'Calcification Rates'!$A$11:$N$98,9,0)),0,VLOOKUP(Q73,'Calcification Rates'!$A$11:$N$98,9,0)))*S73+(IF(ISERROR(VLOOKUP(Q73,'Calcification Rates'!$A$11:$N$98,12,0)),0,VLOOKUP(Q73,'Calcification Rates'!$A$11:$N$98,12,0)))</f>
        <v>0</v>
      </c>
      <c r="W73" s="273">
        <f>(IF(ISERROR(VLOOKUP(Q73,'Calcification Rates'!$A$11:$N$98,10,0)),0,VLOOKUP(Q73,'Calcification Rates'!$A$11:$N$98,10,0)))*S73+(IF(ISERROR(VLOOKUP(Q73,'Calcification Rates'!$A$11:$N$98,13,0)),0,VLOOKUP(Q73,'Calcification Rates'!$A$11:$N$98,13,0)))</f>
        <v>0</v>
      </c>
      <c r="X73" s="277">
        <f>(IF(ISERROR(VLOOKUP(Q73,'Calcification Rates'!$A$11:$N$98,11,0)),0,VLOOKUP(Q73,'Calcification Rates'!$A$11:$N$98,11,0)))*S73+(IF(ISERROR(VLOOKUP(Q73,'Calcification Rates'!$A$11:$N$98,14,0)),0,VLOOKUP(Q73,'Calcification Rates'!$A$11:$N$98,14,0)))</f>
        <v>0</v>
      </c>
      <c r="Y73" s="276"/>
      <c r="Z73" s="278"/>
      <c r="AA73" s="271"/>
      <c r="AB73" s="272" t="str">
        <f>IF(ISERROR(VLOOKUP(Y73,'Calcification Rates'!$A$10:$C$98,2,FALSE))," ",VLOOKUP(Y73,'Calcification Rates'!$A$10:$C$98,2,FALSE))</f>
        <v xml:space="preserve"> </v>
      </c>
      <c r="AC73" s="272" t="str">
        <f>IF(ISERROR(VLOOKUP(Y73,'Calcification Rates'!$A$10:$C$98,3,FALSE))," ",VLOOKUP(Y73,'Calcification Rates'!$A$10:$C$98,3,FALSE))</f>
        <v xml:space="preserve"> </v>
      </c>
      <c r="AD73" s="273">
        <f>(IF(ISERROR(VLOOKUP(Y73,'Calcification Rates'!$A$11:$N$98,9,0)),0,VLOOKUP(Y73,'Calcification Rates'!$A$11:$N$98,9,0)))*AA73+(IF(ISERROR(VLOOKUP(Y73,'Calcification Rates'!$A$11:$N$98,12,0)),0,VLOOKUP(Y73,'Calcification Rates'!$A$11:$N$98,12,0)))</f>
        <v>0</v>
      </c>
      <c r="AE73" s="273">
        <f>(IF(ISERROR(VLOOKUP(Y73,'Calcification Rates'!$A$11:$N$98,10,0)),0,VLOOKUP(Y73,'Calcification Rates'!$A$11:$N$98,10,0)))*AA73+(IF(ISERROR(VLOOKUP(Y73,'Calcification Rates'!$A$11:$N$98,13,0)),0,VLOOKUP(Y73,'Calcification Rates'!$A$11:$N$98,13,0)))</f>
        <v>0</v>
      </c>
      <c r="AF73" s="277">
        <f>(IF(ISERROR(VLOOKUP(Y73,'Calcification Rates'!$A$11:$N$98,11,0)),0,VLOOKUP(Y73,'Calcification Rates'!$A$11:$N$98,11,0)))*AA73+(IF(ISERROR(VLOOKUP(Y73,'Calcification Rates'!$A$11:$N$98,14,0)),0,VLOOKUP(Y73,'Calcification Rates'!$A$11:$N$98,14,0)))</f>
        <v>0</v>
      </c>
      <c r="AG73" s="276"/>
      <c r="AH73" s="43"/>
      <c r="AI73" s="271"/>
      <c r="AJ73" s="272" t="str">
        <f>IF(ISERROR(VLOOKUP(AG73,'Calcification Rates'!$A$10:$C$98,2,FALSE))," ",VLOOKUP(AG73,'Calcification Rates'!$A$10:$C$98,2,FALSE))</f>
        <v xml:space="preserve"> </v>
      </c>
      <c r="AK73" s="272" t="str">
        <f>IF(ISERROR(VLOOKUP(AG73,'Calcification Rates'!$A$10:$C$98,3,FALSE))," ",VLOOKUP(AG73,'Calcification Rates'!$A$10:$C$98,3,FALSE))</f>
        <v xml:space="preserve"> </v>
      </c>
      <c r="AL73" s="273">
        <f>(IF(ISERROR(VLOOKUP(AG73,'Calcification Rates'!$A$11:$N$98,9,0)),0,VLOOKUP(AG73,'Calcification Rates'!$A$11:$N$98,9,0)))*AI73+(IF(ISERROR(VLOOKUP(AG73,'Calcification Rates'!$A$11:$N$98,12,0)),0,VLOOKUP(AG73,'Calcification Rates'!$A$11:$N$98,12,0)))</f>
        <v>0</v>
      </c>
      <c r="AM73" s="273">
        <f>(IF(ISERROR(VLOOKUP(AG73,'Calcification Rates'!$A$11:$N$98,10,0)),0,VLOOKUP(AG73,'Calcification Rates'!$A$11:$N$98,10,0)))*AI73+(IF(ISERROR(VLOOKUP(AG73,'Calcification Rates'!$A$11:$N$98,13,0)),0,VLOOKUP(AG73,'Calcification Rates'!$A$11:$N$98,13,0)))</f>
        <v>0</v>
      </c>
      <c r="AN73" s="277">
        <f>(IF(ISERROR(VLOOKUP(AG73,'Calcification Rates'!$A$11:$N$98,11,0)),0,VLOOKUP(AG73,'Calcification Rates'!$A$11:$N$98,11,0)))*AI73+(IF(ISERROR(VLOOKUP(AG73,'Calcification Rates'!$A$11:$N$98,14,0)),0,VLOOKUP(AG73,'Calcification Rates'!$A$11:$N$98,14,0)))</f>
        <v>0</v>
      </c>
      <c r="AO73" s="276"/>
      <c r="AP73" s="278"/>
      <c r="AQ73" s="271"/>
      <c r="AR73" s="272" t="str">
        <f>IF(ISERROR(VLOOKUP(AO73,'Calcification Rates'!$A$10:$C$98,2,FALSE))," ",VLOOKUP(AO73,'Calcification Rates'!$A$10:$C$98,2,FALSE))</f>
        <v xml:space="preserve"> </v>
      </c>
      <c r="AS73" s="272" t="str">
        <f>IF(ISERROR(VLOOKUP(AO73,'Calcification Rates'!$A$10:$C$98,3,FALSE))," ",VLOOKUP(AO73,'Calcification Rates'!$A$10:$C$98,3,FALSE))</f>
        <v xml:space="preserve"> </v>
      </c>
      <c r="AT73" s="280">
        <f>(IF(ISERROR(VLOOKUP(AO73,'Calcification Rates'!$A$11:$N$98,9,0)),0,VLOOKUP(AO73,'Calcification Rates'!$A$11:$N$98,9,0)))*AQ73+(IF(ISERROR(VLOOKUP(AO73,'Calcification Rates'!$A$11:$N$98,12,0)),0,VLOOKUP(AO73,'Calcification Rates'!$A$11:$N$98,12,0)))</f>
        <v>0</v>
      </c>
      <c r="AU73" s="280">
        <f>(IF(ISERROR(VLOOKUP(AO73,'Calcification Rates'!$A$11:$N$98,10,0)),0,VLOOKUP(AO73,'Calcification Rates'!$A$11:$N$98,10,0)))*AQ73+(IF(ISERROR(VLOOKUP(AO73,'Calcification Rates'!$A$11:$N$98,13,0)),0,VLOOKUP(AO73,'Calcification Rates'!$A$11:$N$98,13,0)))</f>
        <v>0</v>
      </c>
      <c r="AV73" s="281">
        <f>(IF(ISERROR(VLOOKUP(AO73,'Calcification Rates'!$A$11:$N$98,11,0)),0,VLOOKUP(AO73,'Calcification Rates'!$A$11:$N$98,11,0)))*AQ73+(IF(ISERROR(VLOOKUP(AO73,'Calcification Rates'!$A$11:$N$98,14,0)),0,VLOOKUP(AO73,'Calcification Rates'!$A$11:$N$98,14,0)))</f>
        <v>0</v>
      </c>
      <c r="AW73" s="276"/>
      <c r="AX73" s="270"/>
      <c r="AY73" s="271"/>
      <c r="AZ73" s="272" t="str">
        <f>IF(ISERROR(VLOOKUP(AW73,'Calcification Rates'!$A$10:$C$98,2,FALSE))," ",VLOOKUP(AW73,'Calcification Rates'!$A$10:$C$98,2,FALSE))</f>
        <v xml:space="preserve"> </v>
      </c>
      <c r="BA73" s="272" t="str">
        <f>IF(ISERROR(VLOOKUP(AW73,'Calcification Rates'!$A$10:$C$98,3,FALSE))," ",VLOOKUP(AW73,'Calcification Rates'!$A$10:$C$98,3,FALSE))</f>
        <v xml:space="preserve"> </v>
      </c>
      <c r="BB73" s="280">
        <f>(IF(ISERROR(VLOOKUP(AW73,'Calcification Rates'!$A$11:$N$98,9,0)),0,VLOOKUP(AW73,'Calcification Rates'!$A$11:$N$98,9,0)))*AY73+(IF(ISERROR(VLOOKUP(AW73,'Calcification Rates'!$A$11:$N$98,12,0)),0,VLOOKUP(AW73,'Calcification Rates'!$A$11:$N$98,12,0)))</f>
        <v>0</v>
      </c>
      <c r="BC73" s="280">
        <f>(IF(ISERROR(VLOOKUP(AW73,'Calcification Rates'!$A$11:$N$98,10,0)),0,VLOOKUP(AW73,'Calcification Rates'!$A$11:$N$98,10,0)))*AY73+(IF(ISERROR(VLOOKUP(AW73,'Calcification Rates'!$A$11:$N$98,13,0)),0,VLOOKUP(AW73,'Calcification Rates'!$A$11:$N$98,13,0)))</f>
        <v>0</v>
      </c>
      <c r="BD73" s="281">
        <f>(IF(ISERROR(VLOOKUP(AW73,'Calcification Rates'!$A$11:$N$98,11,0)),0,VLOOKUP(AW73,'Calcification Rates'!$A$11:$N$98,11,0)))*AY73+(IF(ISERROR(VLOOKUP(AW73,'Calcification Rates'!$A$11:$N$98,14,0)),0,VLOOKUP(AW73,'Calcification Rates'!$A$11:$N$98,14,0)))</f>
        <v>0</v>
      </c>
      <c r="BE73" s="276"/>
      <c r="BF73" s="278"/>
      <c r="BG73" s="270"/>
      <c r="BH73" s="272" t="str">
        <f>IF(ISERROR(VLOOKUP(BE73,'Calcification Rates'!$A$10:$C$98,2,FALSE))," ",VLOOKUP(BE73,'Calcification Rates'!$A$10:$C$98,2,FALSE))</f>
        <v xml:space="preserve"> </v>
      </c>
      <c r="BI73" s="272" t="str">
        <f>IF(ISERROR(VLOOKUP(BE73,'Calcification Rates'!$A$10:$C$98,3,FALSE))," ",VLOOKUP(BE73,'Calcification Rates'!$A$10:$C$98,3,FALSE))</f>
        <v xml:space="preserve"> </v>
      </c>
      <c r="BJ73" s="280">
        <f>(IF(ISERROR(VLOOKUP(BE73,'Calcification Rates'!$A$11:$N$98,9,0)),0,VLOOKUP(BE73,'Calcification Rates'!$A$11:$N$98,9,0)))*BG73+(IF(ISERROR(VLOOKUP(BE73,'Calcification Rates'!$A$11:$N$98,12,0)),0,VLOOKUP(BE73,'Calcification Rates'!$A$11:$N$98,12,0)))</f>
        <v>0</v>
      </c>
      <c r="BK73" s="280">
        <f>(IF(ISERROR(VLOOKUP(BE73,'Calcification Rates'!$A$11:$N$98,10,0)),0,VLOOKUP(BE73,'Calcification Rates'!$A$11:$N$98,10,0)))*BG73+(IF(ISERROR(VLOOKUP(BE73,'Calcification Rates'!$A$11:$N$98,13,0)),0,VLOOKUP(BE73,'Calcification Rates'!$A$11:$N$98,13,0)))</f>
        <v>0</v>
      </c>
      <c r="BL73" s="281">
        <f>(IF(ISERROR(VLOOKUP(BE73,'Calcification Rates'!$A$11:$N$98,11,0)),0,VLOOKUP(BE73,'Calcification Rates'!$A$11:$N$98,11,0)))*BG73+(IF(ISERROR(VLOOKUP(BE73,'Calcification Rates'!$A$11:$N$98,14,0)),0,VLOOKUP(BE73,'Calcification Rates'!$A$11:$N$98,14,0)))</f>
        <v>0</v>
      </c>
    </row>
    <row r="74" spans="1:64" ht="20.100000000000001" customHeight="1" x14ac:dyDescent="0.3">
      <c r="A74" s="270"/>
      <c r="B74" s="270"/>
      <c r="C74" s="271"/>
      <c r="D74" s="272" t="str">
        <f>IF(ISERROR(VLOOKUP(A74,'Calcification Rates'!$A$10:$C$98,2,FALSE))," ",VLOOKUP(A74,'Calcification Rates'!$A$10:$C$98,2,FALSE))</f>
        <v xml:space="preserve"> </v>
      </c>
      <c r="E74" s="272" t="str">
        <f>IF(ISERROR(VLOOKUP(A74,'Calcification Rates'!$A$10:$C$98,3,FALSE))," ",VLOOKUP(A74,'Calcification Rates'!$A$10:$C$98,3,FALSE))</f>
        <v xml:space="preserve"> </v>
      </c>
      <c r="F74" s="273">
        <f>(IF(ISERROR(VLOOKUP(A74,'Calcification Rates'!$A$11:$N$98,9,0)),0,VLOOKUP(A74,'Calcification Rates'!$A$11:$N$98,9,0)))*C74+(IF(ISERROR(VLOOKUP(A74,'Calcification Rates'!$A$11:$N$98,12,0)),0,VLOOKUP(A74,'Calcification Rates'!$A$11:$N$98,12,0)))</f>
        <v>0</v>
      </c>
      <c r="G74" s="274">
        <f>(IF(ISERROR(VLOOKUP(A74,'Calcification Rates'!$A$11:$N$98,10,0)),0,VLOOKUP(A74,'Calcification Rates'!$A$11:$N$98,10,0)))*C74+(IF(ISERROR(VLOOKUP(A74,'Calcification Rates'!$A$11:$N$98,13,0)),0,VLOOKUP(A74,'Calcification Rates'!$A$11:$N$98,13,0)))</f>
        <v>0</v>
      </c>
      <c r="H74" s="275">
        <f>(IF(ISERROR(VLOOKUP(A74,'Calcification Rates'!$A$11:$N$98,11,0)),0,VLOOKUP(A74,'Calcification Rates'!$A$11:$N$98,11,0)))*C74+(IF(ISERROR(VLOOKUP(A74,'Calcification Rates'!$A$11:$N$98,14,0)),0,VLOOKUP(A74,'Calcification Rates'!$A$11:$N$98,14,0)))</f>
        <v>0</v>
      </c>
      <c r="I74" s="276"/>
      <c r="J74" s="270"/>
      <c r="K74" s="271"/>
      <c r="L74" s="272" t="str">
        <f>IF(ISERROR(VLOOKUP(I74,'Calcification Rates'!$A$10:$C$98,2,FALSE))," ",VLOOKUP(I74,'Calcification Rates'!$A$10:$C$98,2,FALSE))</f>
        <v xml:space="preserve"> </v>
      </c>
      <c r="M74" s="272" t="str">
        <f>IF(ISERROR(VLOOKUP(I74,'Calcification Rates'!$A$10:$C$98,3,FALSE))," ",VLOOKUP(I74,'Calcification Rates'!$A$10:$C$98,3,FALSE))</f>
        <v xml:space="preserve"> </v>
      </c>
      <c r="N74" s="273">
        <f>(IF(ISERROR(VLOOKUP(I74,'Calcification Rates'!$A$11:$N$98,9,0)),0,VLOOKUP(I74,'Calcification Rates'!$A$11:$N$98,9,0)))*K74+(IF(ISERROR(VLOOKUP(I74,'Calcification Rates'!$A$11:$N$98,12,0)),0,VLOOKUP(I74,'Calcification Rates'!$A$11:$N$98,12,0)))</f>
        <v>0</v>
      </c>
      <c r="O74" s="273">
        <f>(IF(ISERROR(VLOOKUP(I74,'Calcification Rates'!$A$11:$N$98,10,0)),0,VLOOKUP(I74,'Calcification Rates'!$A$11:$N$98,10,0)))*K74+(IF(ISERROR(VLOOKUP(I74,'Calcification Rates'!$A$11:$N$98,13,0)),0,VLOOKUP(I74,'Calcification Rates'!$A$11:$N$98,13,0)))</f>
        <v>0</v>
      </c>
      <c r="P74" s="277">
        <f>(IF(ISERROR(VLOOKUP(I74,'Calcification Rates'!$A$11:$N$98,11,0)),0,VLOOKUP(I74,'Calcification Rates'!$A$11:$N$98,11,0)))*K74+(IF(ISERROR(VLOOKUP(I74,'Calcification Rates'!$A$11:$N$98,14,0)),0,VLOOKUP(I74,'Calcification Rates'!$A$11:$N$98,14,0)))</f>
        <v>0</v>
      </c>
      <c r="Q74" s="276"/>
      <c r="R74" s="270"/>
      <c r="S74" s="271"/>
      <c r="T74" s="272" t="str">
        <f>IF(ISERROR(VLOOKUP(Q74,'Calcification Rates'!$A$10:$C$98,2,FALSE))," ",VLOOKUP(Q74,'Calcification Rates'!$A$10:$C$98,2,FALSE))</f>
        <v xml:space="preserve"> </v>
      </c>
      <c r="U74" s="272" t="str">
        <f>IF(ISERROR(VLOOKUP(Q74,'Calcification Rates'!$A$10:$C$98,3,FALSE))," ",VLOOKUP(Q74,'Calcification Rates'!$A$10:$C$98,3,FALSE))</f>
        <v xml:space="preserve"> </v>
      </c>
      <c r="V74" s="273">
        <f>(IF(ISERROR(VLOOKUP(Q74,'Calcification Rates'!$A$11:$N$98,9,0)),0,VLOOKUP(Q74,'Calcification Rates'!$A$11:$N$98,9,0)))*S74+(IF(ISERROR(VLOOKUP(Q74,'Calcification Rates'!$A$11:$N$98,12,0)),0,VLOOKUP(Q74,'Calcification Rates'!$A$11:$N$98,12,0)))</f>
        <v>0</v>
      </c>
      <c r="W74" s="273">
        <f>(IF(ISERROR(VLOOKUP(Q74,'Calcification Rates'!$A$11:$N$98,10,0)),0,VLOOKUP(Q74,'Calcification Rates'!$A$11:$N$98,10,0)))*S74+(IF(ISERROR(VLOOKUP(Q74,'Calcification Rates'!$A$11:$N$98,13,0)),0,VLOOKUP(Q74,'Calcification Rates'!$A$11:$N$98,13,0)))</f>
        <v>0</v>
      </c>
      <c r="X74" s="277">
        <f>(IF(ISERROR(VLOOKUP(Q74,'Calcification Rates'!$A$11:$N$98,11,0)),0,VLOOKUP(Q74,'Calcification Rates'!$A$11:$N$98,11,0)))*S74+(IF(ISERROR(VLOOKUP(Q74,'Calcification Rates'!$A$11:$N$98,14,0)),0,VLOOKUP(Q74,'Calcification Rates'!$A$11:$N$98,14,0)))</f>
        <v>0</v>
      </c>
      <c r="Y74" s="276"/>
      <c r="Z74" s="278"/>
      <c r="AA74" s="271"/>
      <c r="AB74" s="272" t="str">
        <f>IF(ISERROR(VLOOKUP(Y74,'Calcification Rates'!$A$10:$C$98,2,FALSE))," ",VLOOKUP(Y74,'Calcification Rates'!$A$10:$C$98,2,FALSE))</f>
        <v xml:space="preserve"> </v>
      </c>
      <c r="AC74" s="272" t="str">
        <f>IF(ISERROR(VLOOKUP(Y74,'Calcification Rates'!$A$10:$C$98,3,FALSE))," ",VLOOKUP(Y74,'Calcification Rates'!$A$10:$C$98,3,FALSE))</f>
        <v xml:space="preserve"> </v>
      </c>
      <c r="AD74" s="273">
        <f>(IF(ISERROR(VLOOKUP(Y74,'Calcification Rates'!$A$11:$N$98,9,0)),0,VLOOKUP(Y74,'Calcification Rates'!$A$11:$N$98,9,0)))*AA74+(IF(ISERROR(VLOOKUP(Y74,'Calcification Rates'!$A$11:$N$98,12,0)),0,VLOOKUP(Y74,'Calcification Rates'!$A$11:$N$98,12,0)))</f>
        <v>0</v>
      </c>
      <c r="AE74" s="273">
        <f>(IF(ISERROR(VLOOKUP(Y74,'Calcification Rates'!$A$11:$N$98,10,0)),0,VLOOKUP(Y74,'Calcification Rates'!$A$11:$N$98,10,0)))*AA74+(IF(ISERROR(VLOOKUP(Y74,'Calcification Rates'!$A$11:$N$98,13,0)),0,VLOOKUP(Y74,'Calcification Rates'!$A$11:$N$98,13,0)))</f>
        <v>0</v>
      </c>
      <c r="AF74" s="277">
        <f>(IF(ISERROR(VLOOKUP(Y74,'Calcification Rates'!$A$11:$N$98,11,0)),0,VLOOKUP(Y74,'Calcification Rates'!$A$11:$N$98,11,0)))*AA74+(IF(ISERROR(VLOOKUP(Y74,'Calcification Rates'!$A$11:$N$98,14,0)),0,VLOOKUP(Y74,'Calcification Rates'!$A$11:$N$98,14,0)))</f>
        <v>0</v>
      </c>
      <c r="AG74" s="276"/>
      <c r="AH74" s="43"/>
      <c r="AI74" s="271"/>
      <c r="AJ74" s="272" t="str">
        <f>IF(ISERROR(VLOOKUP(AG74,'Calcification Rates'!$A$10:$C$98,2,FALSE))," ",VLOOKUP(AG74,'Calcification Rates'!$A$10:$C$98,2,FALSE))</f>
        <v xml:space="preserve"> </v>
      </c>
      <c r="AK74" s="272" t="str">
        <f>IF(ISERROR(VLOOKUP(AG74,'Calcification Rates'!$A$10:$C$98,3,FALSE))," ",VLOOKUP(AG74,'Calcification Rates'!$A$10:$C$98,3,FALSE))</f>
        <v xml:space="preserve"> </v>
      </c>
      <c r="AL74" s="273">
        <f>(IF(ISERROR(VLOOKUP(AG74,'Calcification Rates'!$A$11:$N$98,9,0)),0,VLOOKUP(AG74,'Calcification Rates'!$A$11:$N$98,9,0)))*AI74+(IF(ISERROR(VLOOKUP(AG74,'Calcification Rates'!$A$11:$N$98,12,0)),0,VLOOKUP(AG74,'Calcification Rates'!$A$11:$N$98,12,0)))</f>
        <v>0</v>
      </c>
      <c r="AM74" s="273">
        <f>(IF(ISERROR(VLOOKUP(AG74,'Calcification Rates'!$A$11:$N$98,10,0)),0,VLOOKUP(AG74,'Calcification Rates'!$A$11:$N$98,10,0)))*AI74+(IF(ISERROR(VLOOKUP(AG74,'Calcification Rates'!$A$11:$N$98,13,0)),0,VLOOKUP(AG74,'Calcification Rates'!$A$11:$N$98,13,0)))</f>
        <v>0</v>
      </c>
      <c r="AN74" s="277">
        <f>(IF(ISERROR(VLOOKUP(AG74,'Calcification Rates'!$A$11:$N$98,11,0)),0,VLOOKUP(AG74,'Calcification Rates'!$A$11:$N$98,11,0)))*AI74+(IF(ISERROR(VLOOKUP(AG74,'Calcification Rates'!$A$11:$N$98,14,0)),0,VLOOKUP(AG74,'Calcification Rates'!$A$11:$N$98,14,0)))</f>
        <v>0</v>
      </c>
      <c r="AO74" s="276"/>
      <c r="AP74" s="278"/>
      <c r="AQ74" s="271"/>
      <c r="AR74" s="272" t="str">
        <f>IF(ISERROR(VLOOKUP(AO74,'Calcification Rates'!$A$10:$C$98,2,FALSE))," ",VLOOKUP(AO74,'Calcification Rates'!$A$10:$C$98,2,FALSE))</f>
        <v xml:space="preserve"> </v>
      </c>
      <c r="AS74" s="272" t="str">
        <f>IF(ISERROR(VLOOKUP(AO74,'Calcification Rates'!$A$10:$C$98,3,FALSE))," ",VLOOKUP(AO74,'Calcification Rates'!$A$10:$C$98,3,FALSE))</f>
        <v xml:space="preserve"> </v>
      </c>
      <c r="AT74" s="280">
        <f>(IF(ISERROR(VLOOKUP(AO74,'Calcification Rates'!$A$11:$N$98,9,0)),0,VLOOKUP(AO74,'Calcification Rates'!$A$11:$N$98,9,0)))*AQ74+(IF(ISERROR(VLOOKUP(AO74,'Calcification Rates'!$A$11:$N$98,12,0)),0,VLOOKUP(AO74,'Calcification Rates'!$A$11:$N$98,12,0)))</f>
        <v>0</v>
      </c>
      <c r="AU74" s="280">
        <f>(IF(ISERROR(VLOOKUP(AO74,'Calcification Rates'!$A$11:$N$98,10,0)),0,VLOOKUP(AO74,'Calcification Rates'!$A$11:$N$98,10,0)))*AQ74+(IF(ISERROR(VLOOKUP(AO74,'Calcification Rates'!$A$11:$N$98,13,0)),0,VLOOKUP(AO74,'Calcification Rates'!$A$11:$N$98,13,0)))</f>
        <v>0</v>
      </c>
      <c r="AV74" s="281">
        <f>(IF(ISERROR(VLOOKUP(AO74,'Calcification Rates'!$A$11:$N$98,11,0)),0,VLOOKUP(AO74,'Calcification Rates'!$A$11:$N$98,11,0)))*AQ74+(IF(ISERROR(VLOOKUP(AO74,'Calcification Rates'!$A$11:$N$98,14,0)),0,VLOOKUP(AO74,'Calcification Rates'!$A$11:$N$98,14,0)))</f>
        <v>0</v>
      </c>
      <c r="AW74" s="276"/>
      <c r="AX74" s="270"/>
      <c r="AY74" s="271"/>
      <c r="AZ74" s="272" t="str">
        <f>IF(ISERROR(VLOOKUP(AW74,'Calcification Rates'!$A$10:$C$98,2,FALSE))," ",VLOOKUP(AW74,'Calcification Rates'!$A$10:$C$98,2,FALSE))</f>
        <v xml:space="preserve"> </v>
      </c>
      <c r="BA74" s="272" t="str">
        <f>IF(ISERROR(VLOOKUP(AW74,'Calcification Rates'!$A$10:$C$98,3,FALSE))," ",VLOOKUP(AW74,'Calcification Rates'!$A$10:$C$98,3,FALSE))</f>
        <v xml:space="preserve"> </v>
      </c>
      <c r="BB74" s="280">
        <f>(IF(ISERROR(VLOOKUP(AW74,'Calcification Rates'!$A$11:$N$98,9,0)),0,VLOOKUP(AW74,'Calcification Rates'!$A$11:$N$98,9,0)))*AY74+(IF(ISERROR(VLOOKUP(AW74,'Calcification Rates'!$A$11:$N$98,12,0)),0,VLOOKUP(AW74,'Calcification Rates'!$A$11:$N$98,12,0)))</f>
        <v>0</v>
      </c>
      <c r="BC74" s="280">
        <f>(IF(ISERROR(VLOOKUP(AW74,'Calcification Rates'!$A$11:$N$98,10,0)),0,VLOOKUP(AW74,'Calcification Rates'!$A$11:$N$98,10,0)))*AY74+(IF(ISERROR(VLOOKUP(AW74,'Calcification Rates'!$A$11:$N$98,13,0)),0,VLOOKUP(AW74,'Calcification Rates'!$A$11:$N$98,13,0)))</f>
        <v>0</v>
      </c>
      <c r="BD74" s="281">
        <f>(IF(ISERROR(VLOOKUP(AW74,'Calcification Rates'!$A$11:$N$98,11,0)),0,VLOOKUP(AW74,'Calcification Rates'!$A$11:$N$98,11,0)))*AY74+(IF(ISERROR(VLOOKUP(AW74,'Calcification Rates'!$A$11:$N$98,14,0)),0,VLOOKUP(AW74,'Calcification Rates'!$A$11:$N$98,14,0)))</f>
        <v>0</v>
      </c>
      <c r="BE74" s="276"/>
      <c r="BF74" s="278"/>
      <c r="BG74" s="270"/>
      <c r="BH74" s="272" t="str">
        <f>IF(ISERROR(VLOOKUP(BE74,'Calcification Rates'!$A$10:$C$98,2,FALSE))," ",VLOOKUP(BE74,'Calcification Rates'!$A$10:$C$98,2,FALSE))</f>
        <v xml:space="preserve"> </v>
      </c>
      <c r="BI74" s="272" t="str">
        <f>IF(ISERROR(VLOOKUP(BE74,'Calcification Rates'!$A$10:$C$98,3,FALSE))," ",VLOOKUP(BE74,'Calcification Rates'!$A$10:$C$98,3,FALSE))</f>
        <v xml:space="preserve"> </v>
      </c>
      <c r="BJ74" s="280">
        <f>(IF(ISERROR(VLOOKUP(BE74,'Calcification Rates'!$A$11:$N$98,9,0)),0,VLOOKUP(BE74,'Calcification Rates'!$A$11:$N$98,9,0)))*BG74+(IF(ISERROR(VLOOKUP(BE74,'Calcification Rates'!$A$11:$N$98,12,0)),0,VLOOKUP(BE74,'Calcification Rates'!$A$11:$N$98,12,0)))</f>
        <v>0</v>
      </c>
      <c r="BK74" s="280">
        <f>(IF(ISERROR(VLOOKUP(BE74,'Calcification Rates'!$A$11:$N$98,10,0)),0,VLOOKUP(BE74,'Calcification Rates'!$A$11:$N$98,10,0)))*BG74+(IF(ISERROR(VLOOKUP(BE74,'Calcification Rates'!$A$11:$N$98,13,0)),0,VLOOKUP(BE74,'Calcification Rates'!$A$11:$N$98,13,0)))</f>
        <v>0</v>
      </c>
      <c r="BL74" s="281">
        <f>(IF(ISERROR(VLOOKUP(BE74,'Calcification Rates'!$A$11:$N$98,11,0)),0,VLOOKUP(BE74,'Calcification Rates'!$A$11:$N$98,11,0)))*BG74+(IF(ISERROR(VLOOKUP(BE74,'Calcification Rates'!$A$11:$N$98,14,0)),0,VLOOKUP(BE74,'Calcification Rates'!$A$11:$N$98,14,0)))</f>
        <v>0</v>
      </c>
    </row>
    <row r="75" spans="1:64" ht="20.100000000000001" customHeight="1" x14ac:dyDescent="0.3">
      <c r="A75" s="270"/>
      <c r="B75" s="270"/>
      <c r="C75" s="271"/>
      <c r="D75" s="272" t="str">
        <f>IF(ISERROR(VLOOKUP(A75,'Calcification Rates'!$A$10:$C$98,2,FALSE))," ",VLOOKUP(A75,'Calcification Rates'!$A$10:$C$98,2,FALSE))</f>
        <v xml:space="preserve"> </v>
      </c>
      <c r="E75" s="272" t="str">
        <f>IF(ISERROR(VLOOKUP(A75,'Calcification Rates'!$A$10:$C$98,3,FALSE))," ",VLOOKUP(A75,'Calcification Rates'!$A$10:$C$98,3,FALSE))</f>
        <v xml:space="preserve"> </v>
      </c>
      <c r="F75" s="273">
        <f>(IF(ISERROR(VLOOKUP(A75,'Calcification Rates'!$A$11:$N$98,9,0)),0,VLOOKUP(A75,'Calcification Rates'!$A$11:$N$98,9,0)))*C75+(IF(ISERROR(VLOOKUP(A75,'Calcification Rates'!$A$11:$N$98,12,0)),0,VLOOKUP(A75,'Calcification Rates'!$A$11:$N$98,12,0)))</f>
        <v>0</v>
      </c>
      <c r="G75" s="274">
        <f>(IF(ISERROR(VLOOKUP(A75,'Calcification Rates'!$A$11:$N$98,10,0)),0,VLOOKUP(A75,'Calcification Rates'!$A$11:$N$98,10,0)))*C75+(IF(ISERROR(VLOOKUP(A75,'Calcification Rates'!$A$11:$N$98,13,0)),0,VLOOKUP(A75,'Calcification Rates'!$A$11:$N$98,13,0)))</f>
        <v>0</v>
      </c>
      <c r="H75" s="275">
        <f>(IF(ISERROR(VLOOKUP(A75,'Calcification Rates'!$A$11:$N$98,11,0)),0,VLOOKUP(A75,'Calcification Rates'!$A$11:$N$98,11,0)))*C75+(IF(ISERROR(VLOOKUP(A75,'Calcification Rates'!$A$11:$N$98,14,0)),0,VLOOKUP(A75,'Calcification Rates'!$A$11:$N$98,14,0)))</f>
        <v>0</v>
      </c>
      <c r="I75" s="276"/>
      <c r="J75" s="270"/>
      <c r="K75" s="271"/>
      <c r="L75" s="272" t="str">
        <f>IF(ISERROR(VLOOKUP(I75,'Calcification Rates'!$A$10:$C$98,2,FALSE))," ",VLOOKUP(I75,'Calcification Rates'!$A$10:$C$98,2,FALSE))</f>
        <v xml:space="preserve"> </v>
      </c>
      <c r="M75" s="272" t="str">
        <f>IF(ISERROR(VLOOKUP(I75,'Calcification Rates'!$A$10:$C$98,3,FALSE))," ",VLOOKUP(I75,'Calcification Rates'!$A$10:$C$98,3,FALSE))</f>
        <v xml:space="preserve"> </v>
      </c>
      <c r="N75" s="273">
        <f>(IF(ISERROR(VLOOKUP(I75,'Calcification Rates'!$A$11:$N$98,9,0)),0,VLOOKUP(I75,'Calcification Rates'!$A$11:$N$98,9,0)))*K75+(IF(ISERROR(VLOOKUP(I75,'Calcification Rates'!$A$11:$N$98,12,0)),0,VLOOKUP(I75,'Calcification Rates'!$A$11:$N$98,12,0)))</f>
        <v>0</v>
      </c>
      <c r="O75" s="273">
        <f>(IF(ISERROR(VLOOKUP(I75,'Calcification Rates'!$A$11:$N$98,10,0)),0,VLOOKUP(I75,'Calcification Rates'!$A$11:$N$98,10,0)))*K75+(IF(ISERROR(VLOOKUP(I75,'Calcification Rates'!$A$11:$N$98,13,0)),0,VLOOKUP(I75,'Calcification Rates'!$A$11:$N$98,13,0)))</f>
        <v>0</v>
      </c>
      <c r="P75" s="277">
        <f>(IF(ISERROR(VLOOKUP(I75,'Calcification Rates'!$A$11:$N$98,11,0)),0,VLOOKUP(I75,'Calcification Rates'!$A$11:$N$98,11,0)))*K75+(IF(ISERROR(VLOOKUP(I75,'Calcification Rates'!$A$11:$N$98,14,0)),0,VLOOKUP(I75,'Calcification Rates'!$A$11:$N$98,14,0)))</f>
        <v>0</v>
      </c>
      <c r="Q75" s="276"/>
      <c r="R75" s="270"/>
      <c r="S75" s="271"/>
      <c r="T75" s="272" t="str">
        <f>IF(ISERROR(VLOOKUP(Q75,'Calcification Rates'!$A$10:$C$98,2,FALSE))," ",VLOOKUP(Q75,'Calcification Rates'!$A$10:$C$98,2,FALSE))</f>
        <v xml:space="preserve"> </v>
      </c>
      <c r="U75" s="272" t="str">
        <f>IF(ISERROR(VLOOKUP(Q75,'Calcification Rates'!$A$10:$C$98,3,FALSE))," ",VLOOKUP(Q75,'Calcification Rates'!$A$10:$C$98,3,FALSE))</f>
        <v xml:space="preserve"> </v>
      </c>
      <c r="V75" s="273">
        <f>(IF(ISERROR(VLOOKUP(Q75,'Calcification Rates'!$A$11:$N$98,9,0)),0,VLOOKUP(Q75,'Calcification Rates'!$A$11:$N$98,9,0)))*S75+(IF(ISERROR(VLOOKUP(Q75,'Calcification Rates'!$A$11:$N$98,12,0)),0,VLOOKUP(Q75,'Calcification Rates'!$A$11:$N$98,12,0)))</f>
        <v>0</v>
      </c>
      <c r="W75" s="273">
        <f>(IF(ISERROR(VLOOKUP(Q75,'Calcification Rates'!$A$11:$N$98,10,0)),0,VLOOKUP(Q75,'Calcification Rates'!$A$11:$N$98,10,0)))*S75+(IF(ISERROR(VLOOKUP(Q75,'Calcification Rates'!$A$11:$N$98,13,0)),0,VLOOKUP(Q75,'Calcification Rates'!$A$11:$N$98,13,0)))</f>
        <v>0</v>
      </c>
      <c r="X75" s="277">
        <f>(IF(ISERROR(VLOOKUP(Q75,'Calcification Rates'!$A$11:$N$98,11,0)),0,VLOOKUP(Q75,'Calcification Rates'!$A$11:$N$98,11,0)))*S75+(IF(ISERROR(VLOOKUP(Q75,'Calcification Rates'!$A$11:$N$98,14,0)),0,VLOOKUP(Q75,'Calcification Rates'!$A$11:$N$98,14,0)))</f>
        <v>0</v>
      </c>
      <c r="Y75" s="276"/>
      <c r="Z75" s="278"/>
      <c r="AA75" s="271"/>
      <c r="AB75" s="272" t="str">
        <f>IF(ISERROR(VLOOKUP(Y75,'Calcification Rates'!$A$10:$C$98,2,FALSE))," ",VLOOKUP(Y75,'Calcification Rates'!$A$10:$C$98,2,FALSE))</f>
        <v xml:space="preserve"> </v>
      </c>
      <c r="AC75" s="272" t="str">
        <f>IF(ISERROR(VLOOKUP(Y75,'Calcification Rates'!$A$10:$C$98,3,FALSE))," ",VLOOKUP(Y75,'Calcification Rates'!$A$10:$C$98,3,FALSE))</f>
        <v xml:space="preserve"> </v>
      </c>
      <c r="AD75" s="273">
        <f>(IF(ISERROR(VLOOKUP(Y75,'Calcification Rates'!$A$11:$N$98,9,0)),0,VLOOKUP(Y75,'Calcification Rates'!$A$11:$N$98,9,0)))*AA75+(IF(ISERROR(VLOOKUP(Y75,'Calcification Rates'!$A$11:$N$98,12,0)),0,VLOOKUP(Y75,'Calcification Rates'!$A$11:$N$98,12,0)))</f>
        <v>0</v>
      </c>
      <c r="AE75" s="273">
        <f>(IF(ISERROR(VLOOKUP(Y75,'Calcification Rates'!$A$11:$N$98,10,0)),0,VLOOKUP(Y75,'Calcification Rates'!$A$11:$N$98,10,0)))*AA75+(IF(ISERROR(VLOOKUP(Y75,'Calcification Rates'!$A$11:$N$98,13,0)),0,VLOOKUP(Y75,'Calcification Rates'!$A$11:$N$98,13,0)))</f>
        <v>0</v>
      </c>
      <c r="AF75" s="277">
        <f>(IF(ISERROR(VLOOKUP(Y75,'Calcification Rates'!$A$11:$N$98,11,0)),0,VLOOKUP(Y75,'Calcification Rates'!$A$11:$N$98,11,0)))*AA75+(IF(ISERROR(VLOOKUP(Y75,'Calcification Rates'!$A$11:$N$98,14,0)),0,VLOOKUP(Y75,'Calcification Rates'!$A$11:$N$98,14,0)))</f>
        <v>0</v>
      </c>
      <c r="AG75" s="276"/>
      <c r="AH75" s="43"/>
      <c r="AI75" s="271"/>
      <c r="AJ75" s="272" t="str">
        <f>IF(ISERROR(VLOOKUP(AG75,'Calcification Rates'!$A$10:$C$98,2,FALSE))," ",VLOOKUP(AG75,'Calcification Rates'!$A$10:$C$98,2,FALSE))</f>
        <v xml:space="preserve"> </v>
      </c>
      <c r="AK75" s="272" t="str">
        <f>IF(ISERROR(VLOOKUP(AG75,'Calcification Rates'!$A$10:$C$98,3,FALSE))," ",VLOOKUP(AG75,'Calcification Rates'!$A$10:$C$98,3,FALSE))</f>
        <v xml:space="preserve"> </v>
      </c>
      <c r="AL75" s="273">
        <f>(IF(ISERROR(VLOOKUP(AG75,'Calcification Rates'!$A$11:$N$98,9,0)),0,VLOOKUP(AG75,'Calcification Rates'!$A$11:$N$98,9,0)))*AI75+(IF(ISERROR(VLOOKUP(AG75,'Calcification Rates'!$A$11:$N$98,12,0)),0,VLOOKUP(AG75,'Calcification Rates'!$A$11:$N$98,12,0)))</f>
        <v>0</v>
      </c>
      <c r="AM75" s="273">
        <f>(IF(ISERROR(VLOOKUP(AG75,'Calcification Rates'!$A$11:$N$98,10,0)),0,VLOOKUP(AG75,'Calcification Rates'!$A$11:$N$98,10,0)))*AI75+(IF(ISERROR(VLOOKUP(AG75,'Calcification Rates'!$A$11:$N$98,13,0)),0,VLOOKUP(AG75,'Calcification Rates'!$A$11:$N$98,13,0)))</f>
        <v>0</v>
      </c>
      <c r="AN75" s="277">
        <f>(IF(ISERROR(VLOOKUP(AG75,'Calcification Rates'!$A$11:$N$98,11,0)),0,VLOOKUP(AG75,'Calcification Rates'!$A$11:$N$98,11,0)))*AI75+(IF(ISERROR(VLOOKUP(AG75,'Calcification Rates'!$A$11:$N$98,14,0)),0,VLOOKUP(AG75,'Calcification Rates'!$A$11:$N$98,14,0)))</f>
        <v>0</v>
      </c>
      <c r="AO75" s="276"/>
      <c r="AP75" s="278"/>
      <c r="AQ75" s="271"/>
      <c r="AR75" s="272" t="str">
        <f>IF(ISERROR(VLOOKUP(AO75,'Calcification Rates'!$A$10:$C$98,2,FALSE))," ",VLOOKUP(AO75,'Calcification Rates'!$A$10:$C$98,2,FALSE))</f>
        <v xml:space="preserve"> </v>
      </c>
      <c r="AS75" s="272" t="str">
        <f>IF(ISERROR(VLOOKUP(AO75,'Calcification Rates'!$A$10:$C$98,3,FALSE))," ",VLOOKUP(AO75,'Calcification Rates'!$A$10:$C$98,3,FALSE))</f>
        <v xml:space="preserve"> </v>
      </c>
      <c r="AT75" s="280">
        <f>(IF(ISERROR(VLOOKUP(AO75,'Calcification Rates'!$A$11:$N$98,9,0)),0,VLOOKUP(AO75,'Calcification Rates'!$A$11:$N$98,9,0)))*AQ75+(IF(ISERROR(VLOOKUP(AO75,'Calcification Rates'!$A$11:$N$98,12,0)),0,VLOOKUP(AO75,'Calcification Rates'!$A$11:$N$98,12,0)))</f>
        <v>0</v>
      </c>
      <c r="AU75" s="280">
        <f>(IF(ISERROR(VLOOKUP(AO75,'Calcification Rates'!$A$11:$N$98,10,0)),0,VLOOKUP(AO75,'Calcification Rates'!$A$11:$N$98,10,0)))*AQ75+(IF(ISERROR(VLOOKUP(AO75,'Calcification Rates'!$A$11:$N$98,13,0)),0,VLOOKUP(AO75,'Calcification Rates'!$A$11:$N$98,13,0)))</f>
        <v>0</v>
      </c>
      <c r="AV75" s="281">
        <f>(IF(ISERROR(VLOOKUP(AO75,'Calcification Rates'!$A$11:$N$98,11,0)),0,VLOOKUP(AO75,'Calcification Rates'!$A$11:$N$98,11,0)))*AQ75+(IF(ISERROR(VLOOKUP(AO75,'Calcification Rates'!$A$11:$N$98,14,0)),0,VLOOKUP(AO75,'Calcification Rates'!$A$11:$N$98,14,0)))</f>
        <v>0</v>
      </c>
      <c r="AW75" s="276"/>
      <c r="AX75" s="270"/>
      <c r="AY75" s="271"/>
      <c r="AZ75" s="272" t="str">
        <f>IF(ISERROR(VLOOKUP(AW75,'Calcification Rates'!$A$10:$C$98,2,FALSE))," ",VLOOKUP(AW75,'Calcification Rates'!$A$10:$C$98,2,FALSE))</f>
        <v xml:space="preserve"> </v>
      </c>
      <c r="BA75" s="272" t="str">
        <f>IF(ISERROR(VLOOKUP(AW75,'Calcification Rates'!$A$10:$C$98,3,FALSE))," ",VLOOKUP(AW75,'Calcification Rates'!$A$10:$C$98,3,FALSE))</f>
        <v xml:space="preserve"> </v>
      </c>
      <c r="BB75" s="280">
        <f>(IF(ISERROR(VLOOKUP(AW75,'Calcification Rates'!$A$11:$N$98,9,0)),0,VLOOKUP(AW75,'Calcification Rates'!$A$11:$N$98,9,0)))*AY75+(IF(ISERROR(VLOOKUP(AW75,'Calcification Rates'!$A$11:$N$98,12,0)),0,VLOOKUP(AW75,'Calcification Rates'!$A$11:$N$98,12,0)))</f>
        <v>0</v>
      </c>
      <c r="BC75" s="280">
        <f>(IF(ISERROR(VLOOKUP(AW75,'Calcification Rates'!$A$11:$N$98,10,0)),0,VLOOKUP(AW75,'Calcification Rates'!$A$11:$N$98,10,0)))*AY75+(IF(ISERROR(VLOOKUP(AW75,'Calcification Rates'!$A$11:$N$98,13,0)),0,VLOOKUP(AW75,'Calcification Rates'!$A$11:$N$98,13,0)))</f>
        <v>0</v>
      </c>
      <c r="BD75" s="281">
        <f>(IF(ISERROR(VLOOKUP(AW75,'Calcification Rates'!$A$11:$N$98,11,0)),0,VLOOKUP(AW75,'Calcification Rates'!$A$11:$N$98,11,0)))*AY75+(IF(ISERROR(VLOOKUP(AW75,'Calcification Rates'!$A$11:$N$98,14,0)),0,VLOOKUP(AW75,'Calcification Rates'!$A$11:$N$98,14,0)))</f>
        <v>0</v>
      </c>
      <c r="BE75" s="276"/>
      <c r="BF75" s="278"/>
      <c r="BG75" s="270"/>
      <c r="BH75" s="272" t="str">
        <f>IF(ISERROR(VLOOKUP(BE75,'Calcification Rates'!$A$10:$C$98,2,FALSE))," ",VLOOKUP(BE75,'Calcification Rates'!$A$10:$C$98,2,FALSE))</f>
        <v xml:space="preserve"> </v>
      </c>
      <c r="BI75" s="272" t="str">
        <f>IF(ISERROR(VLOOKUP(BE75,'Calcification Rates'!$A$10:$C$98,3,FALSE))," ",VLOOKUP(BE75,'Calcification Rates'!$A$10:$C$98,3,FALSE))</f>
        <v xml:space="preserve"> </v>
      </c>
      <c r="BJ75" s="280">
        <f>(IF(ISERROR(VLOOKUP(BE75,'Calcification Rates'!$A$11:$N$98,9,0)),0,VLOOKUP(BE75,'Calcification Rates'!$A$11:$N$98,9,0)))*BG75+(IF(ISERROR(VLOOKUP(BE75,'Calcification Rates'!$A$11:$N$98,12,0)),0,VLOOKUP(BE75,'Calcification Rates'!$A$11:$N$98,12,0)))</f>
        <v>0</v>
      </c>
      <c r="BK75" s="280">
        <f>(IF(ISERROR(VLOOKUP(BE75,'Calcification Rates'!$A$11:$N$98,10,0)),0,VLOOKUP(BE75,'Calcification Rates'!$A$11:$N$98,10,0)))*BG75+(IF(ISERROR(VLOOKUP(BE75,'Calcification Rates'!$A$11:$N$98,13,0)),0,VLOOKUP(BE75,'Calcification Rates'!$A$11:$N$98,13,0)))</f>
        <v>0</v>
      </c>
      <c r="BL75" s="281">
        <f>(IF(ISERROR(VLOOKUP(BE75,'Calcification Rates'!$A$11:$N$98,11,0)),0,VLOOKUP(BE75,'Calcification Rates'!$A$11:$N$98,11,0)))*BG75+(IF(ISERROR(VLOOKUP(BE75,'Calcification Rates'!$A$11:$N$98,14,0)),0,VLOOKUP(BE75,'Calcification Rates'!$A$11:$N$98,14,0)))</f>
        <v>0</v>
      </c>
    </row>
    <row r="76" spans="1:64" ht="20.100000000000001" customHeight="1" x14ac:dyDescent="0.3">
      <c r="A76" s="270"/>
      <c r="B76" s="270"/>
      <c r="C76" s="271"/>
      <c r="D76" s="272" t="str">
        <f>IF(ISERROR(VLOOKUP(A76,'Calcification Rates'!$A$10:$C$98,2,FALSE))," ",VLOOKUP(A76,'Calcification Rates'!$A$10:$C$98,2,FALSE))</f>
        <v xml:space="preserve"> </v>
      </c>
      <c r="E76" s="272" t="str">
        <f>IF(ISERROR(VLOOKUP(A76,'Calcification Rates'!$A$10:$C$98,3,FALSE))," ",VLOOKUP(A76,'Calcification Rates'!$A$10:$C$98,3,FALSE))</f>
        <v xml:space="preserve"> </v>
      </c>
      <c r="F76" s="273">
        <f>(IF(ISERROR(VLOOKUP(A76,'Calcification Rates'!$A$11:$N$98,9,0)),0,VLOOKUP(A76,'Calcification Rates'!$A$11:$N$98,9,0)))*C76+(IF(ISERROR(VLOOKUP(A76,'Calcification Rates'!$A$11:$N$98,12,0)),0,VLOOKUP(A76,'Calcification Rates'!$A$11:$N$98,12,0)))</f>
        <v>0</v>
      </c>
      <c r="G76" s="274">
        <f>(IF(ISERROR(VLOOKUP(A76,'Calcification Rates'!$A$11:$N$98,10,0)),0,VLOOKUP(A76,'Calcification Rates'!$A$11:$N$98,10,0)))*C76+(IF(ISERROR(VLOOKUP(A76,'Calcification Rates'!$A$11:$N$98,13,0)),0,VLOOKUP(A76,'Calcification Rates'!$A$11:$N$98,13,0)))</f>
        <v>0</v>
      </c>
      <c r="H76" s="275">
        <f>(IF(ISERROR(VLOOKUP(A76,'Calcification Rates'!$A$11:$N$98,11,0)),0,VLOOKUP(A76,'Calcification Rates'!$A$11:$N$98,11,0)))*C76+(IF(ISERROR(VLOOKUP(A76,'Calcification Rates'!$A$11:$N$98,14,0)),0,VLOOKUP(A76,'Calcification Rates'!$A$11:$N$98,14,0)))</f>
        <v>0</v>
      </c>
      <c r="I76" s="276"/>
      <c r="J76" s="270"/>
      <c r="K76" s="271"/>
      <c r="L76" s="272" t="str">
        <f>IF(ISERROR(VLOOKUP(I76,'Calcification Rates'!$A$10:$C$98,2,FALSE))," ",VLOOKUP(I76,'Calcification Rates'!$A$10:$C$98,2,FALSE))</f>
        <v xml:space="preserve"> </v>
      </c>
      <c r="M76" s="272" t="str">
        <f>IF(ISERROR(VLOOKUP(I76,'Calcification Rates'!$A$10:$C$98,3,FALSE))," ",VLOOKUP(I76,'Calcification Rates'!$A$10:$C$98,3,FALSE))</f>
        <v xml:space="preserve"> </v>
      </c>
      <c r="N76" s="273">
        <f>(IF(ISERROR(VLOOKUP(I76,'Calcification Rates'!$A$11:$N$98,9,0)),0,VLOOKUP(I76,'Calcification Rates'!$A$11:$N$98,9,0)))*K76+(IF(ISERROR(VLOOKUP(I76,'Calcification Rates'!$A$11:$N$98,12,0)),0,VLOOKUP(I76,'Calcification Rates'!$A$11:$N$98,12,0)))</f>
        <v>0</v>
      </c>
      <c r="O76" s="273">
        <f>(IF(ISERROR(VLOOKUP(I76,'Calcification Rates'!$A$11:$N$98,10,0)),0,VLOOKUP(I76,'Calcification Rates'!$A$11:$N$98,10,0)))*K76+(IF(ISERROR(VLOOKUP(I76,'Calcification Rates'!$A$11:$N$98,13,0)),0,VLOOKUP(I76,'Calcification Rates'!$A$11:$N$98,13,0)))</f>
        <v>0</v>
      </c>
      <c r="P76" s="277">
        <f>(IF(ISERROR(VLOOKUP(I76,'Calcification Rates'!$A$11:$N$98,11,0)),0,VLOOKUP(I76,'Calcification Rates'!$A$11:$N$98,11,0)))*K76+(IF(ISERROR(VLOOKUP(I76,'Calcification Rates'!$A$11:$N$98,14,0)),0,VLOOKUP(I76,'Calcification Rates'!$A$11:$N$98,14,0)))</f>
        <v>0</v>
      </c>
      <c r="Q76" s="276"/>
      <c r="R76" s="270"/>
      <c r="S76" s="271"/>
      <c r="T76" s="272" t="str">
        <f>IF(ISERROR(VLOOKUP(Q76,'Calcification Rates'!$A$10:$C$98,2,FALSE))," ",VLOOKUP(Q76,'Calcification Rates'!$A$10:$C$98,2,FALSE))</f>
        <v xml:space="preserve"> </v>
      </c>
      <c r="U76" s="272" t="str">
        <f>IF(ISERROR(VLOOKUP(Q76,'Calcification Rates'!$A$10:$C$98,3,FALSE))," ",VLOOKUP(Q76,'Calcification Rates'!$A$10:$C$98,3,FALSE))</f>
        <v xml:space="preserve"> </v>
      </c>
      <c r="V76" s="273">
        <f>(IF(ISERROR(VLOOKUP(Q76,'Calcification Rates'!$A$11:$N$98,9,0)),0,VLOOKUP(Q76,'Calcification Rates'!$A$11:$N$98,9,0)))*S76+(IF(ISERROR(VLOOKUP(Q76,'Calcification Rates'!$A$11:$N$98,12,0)),0,VLOOKUP(Q76,'Calcification Rates'!$A$11:$N$98,12,0)))</f>
        <v>0</v>
      </c>
      <c r="W76" s="273">
        <f>(IF(ISERROR(VLOOKUP(Q76,'Calcification Rates'!$A$11:$N$98,10,0)),0,VLOOKUP(Q76,'Calcification Rates'!$A$11:$N$98,10,0)))*S76+(IF(ISERROR(VLOOKUP(Q76,'Calcification Rates'!$A$11:$N$98,13,0)),0,VLOOKUP(Q76,'Calcification Rates'!$A$11:$N$98,13,0)))</f>
        <v>0</v>
      </c>
      <c r="X76" s="277">
        <f>(IF(ISERROR(VLOOKUP(Q76,'Calcification Rates'!$A$11:$N$98,11,0)),0,VLOOKUP(Q76,'Calcification Rates'!$A$11:$N$98,11,0)))*S76+(IF(ISERROR(VLOOKUP(Q76,'Calcification Rates'!$A$11:$N$98,14,0)),0,VLOOKUP(Q76,'Calcification Rates'!$A$11:$N$98,14,0)))</f>
        <v>0</v>
      </c>
      <c r="Y76" s="276"/>
      <c r="Z76" s="278"/>
      <c r="AA76" s="271"/>
      <c r="AB76" s="272" t="str">
        <f>IF(ISERROR(VLOOKUP(Y76,'Calcification Rates'!$A$10:$C$98,2,FALSE))," ",VLOOKUP(Y76,'Calcification Rates'!$A$10:$C$98,2,FALSE))</f>
        <v xml:space="preserve"> </v>
      </c>
      <c r="AC76" s="272" t="str">
        <f>IF(ISERROR(VLOOKUP(Y76,'Calcification Rates'!$A$10:$C$98,3,FALSE))," ",VLOOKUP(Y76,'Calcification Rates'!$A$10:$C$98,3,FALSE))</f>
        <v xml:space="preserve"> </v>
      </c>
      <c r="AD76" s="273">
        <f>(IF(ISERROR(VLOOKUP(Y76,'Calcification Rates'!$A$11:$N$98,9,0)),0,VLOOKUP(Y76,'Calcification Rates'!$A$11:$N$98,9,0)))*AA76+(IF(ISERROR(VLOOKUP(Y76,'Calcification Rates'!$A$11:$N$98,12,0)),0,VLOOKUP(Y76,'Calcification Rates'!$A$11:$N$98,12,0)))</f>
        <v>0</v>
      </c>
      <c r="AE76" s="273">
        <f>(IF(ISERROR(VLOOKUP(Y76,'Calcification Rates'!$A$11:$N$98,10,0)),0,VLOOKUP(Y76,'Calcification Rates'!$A$11:$N$98,10,0)))*AA76+(IF(ISERROR(VLOOKUP(Y76,'Calcification Rates'!$A$11:$N$98,13,0)),0,VLOOKUP(Y76,'Calcification Rates'!$A$11:$N$98,13,0)))</f>
        <v>0</v>
      </c>
      <c r="AF76" s="277">
        <f>(IF(ISERROR(VLOOKUP(Y76,'Calcification Rates'!$A$11:$N$98,11,0)),0,VLOOKUP(Y76,'Calcification Rates'!$A$11:$N$98,11,0)))*AA76+(IF(ISERROR(VLOOKUP(Y76,'Calcification Rates'!$A$11:$N$98,14,0)),0,VLOOKUP(Y76,'Calcification Rates'!$A$11:$N$98,14,0)))</f>
        <v>0</v>
      </c>
      <c r="AG76" s="276"/>
      <c r="AH76" s="43"/>
      <c r="AI76" s="271"/>
      <c r="AJ76" s="272" t="str">
        <f>IF(ISERROR(VLOOKUP(AG76,'Calcification Rates'!$A$10:$C$98,2,FALSE))," ",VLOOKUP(AG76,'Calcification Rates'!$A$10:$C$98,2,FALSE))</f>
        <v xml:space="preserve"> </v>
      </c>
      <c r="AK76" s="272" t="str">
        <f>IF(ISERROR(VLOOKUP(AG76,'Calcification Rates'!$A$10:$C$98,3,FALSE))," ",VLOOKUP(AG76,'Calcification Rates'!$A$10:$C$98,3,FALSE))</f>
        <v xml:space="preserve"> </v>
      </c>
      <c r="AL76" s="273">
        <f>(IF(ISERROR(VLOOKUP(AG76,'Calcification Rates'!$A$11:$N$98,9,0)),0,VLOOKUP(AG76,'Calcification Rates'!$A$11:$N$98,9,0)))*AI76+(IF(ISERROR(VLOOKUP(AG76,'Calcification Rates'!$A$11:$N$98,12,0)),0,VLOOKUP(AG76,'Calcification Rates'!$A$11:$N$98,12,0)))</f>
        <v>0</v>
      </c>
      <c r="AM76" s="273">
        <f>(IF(ISERROR(VLOOKUP(AG76,'Calcification Rates'!$A$11:$N$98,10,0)),0,VLOOKUP(AG76,'Calcification Rates'!$A$11:$N$98,10,0)))*AI76+(IF(ISERROR(VLOOKUP(AG76,'Calcification Rates'!$A$11:$N$98,13,0)),0,VLOOKUP(AG76,'Calcification Rates'!$A$11:$N$98,13,0)))</f>
        <v>0</v>
      </c>
      <c r="AN76" s="277">
        <f>(IF(ISERROR(VLOOKUP(AG76,'Calcification Rates'!$A$11:$N$98,11,0)),0,VLOOKUP(AG76,'Calcification Rates'!$A$11:$N$98,11,0)))*AI76+(IF(ISERROR(VLOOKUP(AG76,'Calcification Rates'!$A$11:$N$98,14,0)),0,VLOOKUP(AG76,'Calcification Rates'!$A$11:$N$98,14,0)))</f>
        <v>0</v>
      </c>
      <c r="AO76" s="276"/>
      <c r="AP76" s="278"/>
      <c r="AQ76" s="271"/>
      <c r="AR76" s="272" t="str">
        <f>IF(ISERROR(VLOOKUP(AO76,'Calcification Rates'!$A$10:$C$98,2,FALSE))," ",VLOOKUP(AO76,'Calcification Rates'!$A$10:$C$98,2,FALSE))</f>
        <v xml:space="preserve"> </v>
      </c>
      <c r="AS76" s="272" t="str">
        <f>IF(ISERROR(VLOOKUP(AO76,'Calcification Rates'!$A$10:$C$98,3,FALSE))," ",VLOOKUP(AO76,'Calcification Rates'!$A$10:$C$98,3,FALSE))</f>
        <v xml:space="preserve"> </v>
      </c>
      <c r="AT76" s="280">
        <f>(IF(ISERROR(VLOOKUP(AO76,'Calcification Rates'!$A$11:$N$98,9,0)),0,VLOOKUP(AO76,'Calcification Rates'!$A$11:$N$98,9,0)))*AQ76+(IF(ISERROR(VLOOKUP(AO76,'Calcification Rates'!$A$11:$N$98,12,0)),0,VLOOKUP(AO76,'Calcification Rates'!$A$11:$N$98,12,0)))</f>
        <v>0</v>
      </c>
      <c r="AU76" s="280">
        <f>(IF(ISERROR(VLOOKUP(AO76,'Calcification Rates'!$A$11:$N$98,10,0)),0,VLOOKUP(AO76,'Calcification Rates'!$A$11:$N$98,10,0)))*AQ76+(IF(ISERROR(VLOOKUP(AO76,'Calcification Rates'!$A$11:$N$98,13,0)),0,VLOOKUP(AO76,'Calcification Rates'!$A$11:$N$98,13,0)))</f>
        <v>0</v>
      </c>
      <c r="AV76" s="281">
        <f>(IF(ISERROR(VLOOKUP(AO76,'Calcification Rates'!$A$11:$N$98,11,0)),0,VLOOKUP(AO76,'Calcification Rates'!$A$11:$N$98,11,0)))*AQ76+(IF(ISERROR(VLOOKUP(AO76,'Calcification Rates'!$A$11:$N$98,14,0)),0,VLOOKUP(AO76,'Calcification Rates'!$A$11:$N$98,14,0)))</f>
        <v>0</v>
      </c>
      <c r="AW76" s="276"/>
      <c r="AX76" s="270"/>
      <c r="AY76" s="271"/>
      <c r="AZ76" s="272" t="str">
        <f>IF(ISERROR(VLOOKUP(AW76,'Calcification Rates'!$A$10:$C$98,2,FALSE))," ",VLOOKUP(AW76,'Calcification Rates'!$A$10:$C$98,2,FALSE))</f>
        <v xml:space="preserve"> </v>
      </c>
      <c r="BA76" s="272" t="str">
        <f>IF(ISERROR(VLOOKUP(AW76,'Calcification Rates'!$A$10:$C$98,3,FALSE))," ",VLOOKUP(AW76,'Calcification Rates'!$A$10:$C$98,3,FALSE))</f>
        <v xml:space="preserve"> </v>
      </c>
      <c r="BB76" s="280">
        <f>(IF(ISERROR(VLOOKUP(AW76,'Calcification Rates'!$A$11:$N$98,9,0)),0,VLOOKUP(AW76,'Calcification Rates'!$A$11:$N$98,9,0)))*AY76+(IF(ISERROR(VLOOKUP(AW76,'Calcification Rates'!$A$11:$N$98,12,0)),0,VLOOKUP(AW76,'Calcification Rates'!$A$11:$N$98,12,0)))</f>
        <v>0</v>
      </c>
      <c r="BC76" s="280">
        <f>(IF(ISERROR(VLOOKUP(AW76,'Calcification Rates'!$A$11:$N$98,10,0)),0,VLOOKUP(AW76,'Calcification Rates'!$A$11:$N$98,10,0)))*AY76+(IF(ISERROR(VLOOKUP(AW76,'Calcification Rates'!$A$11:$N$98,13,0)),0,VLOOKUP(AW76,'Calcification Rates'!$A$11:$N$98,13,0)))</f>
        <v>0</v>
      </c>
      <c r="BD76" s="281">
        <f>(IF(ISERROR(VLOOKUP(AW76,'Calcification Rates'!$A$11:$N$98,11,0)),0,VLOOKUP(AW76,'Calcification Rates'!$A$11:$N$98,11,0)))*AY76+(IF(ISERROR(VLOOKUP(AW76,'Calcification Rates'!$A$11:$N$98,14,0)),0,VLOOKUP(AW76,'Calcification Rates'!$A$11:$N$98,14,0)))</f>
        <v>0</v>
      </c>
      <c r="BE76" s="276"/>
      <c r="BF76" s="278"/>
      <c r="BG76" s="270"/>
      <c r="BH76" s="272" t="str">
        <f>IF(ISERROR(VLOOKUP(BE76,'Calcification Rates'!$A$10:$C$98,2,FALSE))," ",VLOOKUP(BE76,'Calcification Rates'!$A$10:$C$98,2,FALSE))</f>
        <v xml:space="preserve"> </v>
      </c>
      <c r="BI76" s="272" t="str">
        <f>IF(ISERROR(VLOOKUP(BE76,'Calcification Rates'!$A$10:$C$98,3,FALSE))," ",VLOOKUP(BE76,'Calcification Rates'!$A$10:$C$98,3,FALSE))</f>
        <v xml:space="preserve"> </v>
      </c>
      <c r="BJ76" s="280">
        <f>(IF(ISERROR(VLOOKUP(BE76,'Calcification Rates'!$A$11:$N$98,9,0)),0,VLOOKUP(BE76,'Calcification Rates'!$A$11:$N$98,9,0)))*BG76+(IF(ISERROR(VLOOKUP(BE76,'Calcification Rates'!$A$11:$N$98,12,0)),0,VLOOKUP(BE76,'Calcification Rates'!$A$11:$N$98,12,0)))</f>
        <v>0</v>
      </c>
      <c r="BK76" s="280">
        <f>(IF(ISERROR(VLOOKUP(BE76,'Calcification Rates'!$A$11:$N$98,10,0)),0,VLOOKUP(BE76,'Calcification Rates'!$A$11:$N$98,10,0)))*BG76+(IF(ISERROR(VLOOKUP(BE76,'Calcification Rates'!$A$11:$N$98,13,0)),0,VLOOKUP(BE76,'Calcification Rates'!$A$11:$N$98,13,0)))</f>
        <v>0</v>
      </c>
      <c r="BL76" s="281">
        <f>(IF(ISERROR(VLOOKUP(BE76,'Calcification Rates'!$A$11:$N$98,11,0)),0,VLOOKUP(BE76,'Calcification Rates'!$A$11:$N$98,11,0)))*BG76+(IF(ISERROR(VLOOKUP(BE76,'Calcification Rates'!$A$11:$N$98,14,0)),0,VLOOKUP(BE76,'Calcification Rates'!$A$11:$N$98,14,0)))</f>
        <v>0</v>
      </c>
    </row>
    <row r="77" spans="1:64" ht="20.100000000000001" customHeight="1" x14ac:dyDescent="0.3">
      <c r="A77" s="270"/>
      <c r="B77" s="270"/>
      <c r="C77" s="271"/>
      <c r="D77" s="272" t="str">
        <f>IF(ISERROR(VLOOKUP(A77,'Calcification Rates'!$A$10:$C$98,2,FALSE))," ",VLOOKUP(A77,'Calcification Rates'!$A$10:$C$98,2,FALSE))</f>
        <v xml:space="preserve"> </v>
      </c>
      <c r="E77" s="272" t="str">
        <f>IF(ISERROR(VLOOKUP(A77,'Calcification Rates'!$A$10:$C$98,3,FALSE))," ",VLOOKUP(A77,'Calcification Rates'!$A$10:$C$98,3,FALSE))</f>
        <v xml:space="preserve"> </v>
      </c>
      <c r="F77" s="273">
        <f>(IF(ISERROR(VLOOKUP(A77,'Calcification Rates'!$A$11:$N$98,9,0)),0,VLOOKUP(A77,'Calcification Rates'!$A$11:$N$98,9,0)))*C77+(IF(ISERROR(VLOOKUP(A77,'Calcification Rates'!$A$11:$N$98,12,0)),0,VLOOKUP(A77,'Calcification Rates'!$A$11:$N$98,12,0)))</f>
        <v>0</v>
      </c>
      <c r="G77" s="274">
        <f>(IF(ISERROR(VLOOKUP(A77,'Calcification Rates'!$A$11:$N$98,10,0)),0,VLOOKUP(A77,'Calcification Rates'!$A$11:$N$98,10,0)))*C77+(IF(ISERROR(VLOOKUP(A77,'Calcification Rates'!$A$11:$N$98,13,0)),0,VLOOKUP(A77,'Calcification Rates'!$A$11:$N$98,13,0)))</f>
        <v>0</v>
      </c>
      <c r="H77" s="275">
        <f>(IF(ISERROR(VLOOKUP(A77,'Calcification Rates'!$A$11:$N$98,11,0)),0,VLOOKUP(A77,'Calcification Rates'!$A$11:$N$98,11,0)))*C77+(IF(ISERROR(VLOOKUP(A77,'Calcification Rates'!$A$11:$N$98,14,0)),0,VLOOKUP(A77,'Calcification Rates'!$A$11:$N$98,14,0)))</f>
        <v>0</v>
      </c>
      <c r="I77" s="276"/>
      <c r="J77" s="270"/>
      <c r="K77" s="271"/>
      <c r="L77" s="272" t="str">
        <f>IF(ISERROR(VLOOKUP(I77,'Calcification Rates'!$A$10:$C$98,2,FALSE))," ",VLOOKUP(I77,'Calcification Rates'!$A$10:$C$98,2,FALSE))</f>
        <v xml:space="preserve"> </v>
      </c>
      <c r="M77" s="272" t="str">
        <f>IF(ISERROR(VLOOKUP(I77,'Calcification Rates'!$A$10:$C$98,3,FALSE))," ",VLOOKUP(I77,'Calcification Rates'!$A$10:$C$98,3,FALSE))</f>
        <v xml:space="preserve"> </v>
      </c>
      <c r="N77" s="273">
        <f>(IF(ISERROR(VLOOKUP(I77,'Calcification Rates'!$A$11:$N$98,9,0)),0,VLOOKUP(I77,'Calcification Rates'!$A$11:$N$98,9,0)))*K77+(IF(ISERROR(VLOOKUP(I77,'Calcification Rates'!$A$11:$N$98,12,0)),0,VLOOKUP(I77,'Calcification Rates'!$A$11:$N$98,12,0)))</f>
        <v>0</v>
      </c>
      <c r="O77" s="273">
        <f>(IF(ISERROR(VLOOKUP(I77,'Calcification Rates'!$A$11:$N$98,10,0)),0,VLOOKUP(I77,'Calcification Rates'!$A$11:$N$98,10,0)))*K77+(IF(ISERROR(VLOOKUP(I77,'Calcification Rates'!$A$11:$N$98,13,0)),0,VLOOKUP(I77,'Calcification Rates'!$A$11:$N$98,13,0)))</f>
        <v>0</v>
      </c>
      <c r="P77" s="277">
        <f>(IF(ISERROR(VLOOKUP(I77,'Calcification Rates'!$A$11:$N$98,11,0)),0,VLOOKUP(I77,'Calcification Rates'!$A$11:$N$98,11,0)))*K77+(IF(ISERROR(VLOOKUP(I77,'Calcification Rates'!$A$11:$N$98,14,0)),0,VLOOKUP(I77,'Calcification Rates'!$A$11:$N$98,14,0)))</f>
        <v>0</v>
      </c>
      <c r="Q77" s="276"/>
      <c r="R77" s="270"/>
      <c r="S77" s="271"/>
      <c r="T77" s="272" t="str">
        <f>IF(ISERROR(VLOOKUP(Q77,'Calcification Rates'!$A$10:$C$98,2,FALSE))," ",VLOOKUP(Q77,'Calcification Rates'!$A$10:$C$98,2,FALSE))</f>
        <v xml:space="preserve"> </v>
      </c>
      <c r="U77" s="272" t="str">
        <f>IF(ISERROR(VLOOKUP(Q77,'Calcification Rates'!$A$10:$C$98,3,FALSE))," ",VLOOKUP(Q77,'Calcification Rates'!$A$10:$C$98,3,FALSE))</f>
        <v xml:space="preserve"> </v>
      </c>
      <c r="V77" s="273">
        <f>(IF(ISERROR(VLOOKUP(Q77,'Calcification Rates'!$A$11:$N$98,9,0)),0,VLOOKUP(Q77,'Calcification Rates'!$A$11:$N$98,9,0)))*S77+(IF(ISERROR(VLOOKUP(Q77,'Calcification Rates'!$A$11:$N$98,12,0)),0,VLOOKUP(Q77,'Calcification Rates'!$A$11:$N$98,12,0)))</f>
        <v>0</v>
      </c>
      <c r="W77" s="273">
        <f>(IF(ISERROR(VLOOKUP(Q77,'Calcification Rates'!$A$11:$N$98,10,0)),0,VLOOKUP(Q77,'Calcification Rates'!$A$11:$N$98,10,0)))*S77+(IF(ISERROR(VLOOKUP(Q77,'Calcification Rates'!$A$11:$N$98,13,0)),0,VLOOKUP(Q77,'Calcification Rates'!$A$11:$N$98,13,0)))</f>
        <v>0</v>
      </c>
      <c r="X77" s="277">
        <f>(IF(ISERROR(VLOOKUP(Q77,'Calcification Rates'!$A$11:$N$98,11,0)),0,VLOOKUP(Q77,'Calcification Rates'!$A$11:$N$98,11,0)))*S77+(IF(ISERROR(VLOOKUP(Q77,'Calcification Rates'!$A$11:$N$98,14,0)),0,VLOOKUP(Q77,'Calcification Rates'!$A$11:$N$98,14,0)))</f>
        <v>0</v>
      </c>
      <c r="Y77" s="276"/>
      <c r="Z77" s="43"/>
      <c r="AA77" s="271"/>
      <c r="AB77" s="272" t="str">
        <f>IF(ISERROR(VLOOKUP(Y77,'Calcification Rates'!$A$10:$C$98,2,FALSE))," ",VLOOKUP(Y77,'Calcification Rates'!$A$10:$C$98,2,FALSE))</f>
        <v xml:space="preserve"> </v>
      </c>
      <c r="AC77" s="272" t="str">
        <f>IF(ISERROR(VLOOKUP(Y77,'Calcification Rates'!$A$10:$C$98,3,FALSE))," ",VLOOKUP(Y77,'Calcification Rates'!$A$10:$C$98,3,FALSE))</f>
        <v xml:space="preserve"> </v>
      </c>
      <c r="AD77" s="273">
        <f>(IF(ISERROR(VLOOKUP(Y77,'Calcification Rates'!$A$11:$N$98,9,0)),0,VLOOKUP(Y77,'Calcification Rates'!$A$11:$N$98,9,0)))*AA77+(IF(ISERROR(VLOOKUP(Y77,'Calcification Rates'!$A$11:$N$98,12,0)),0,VLOOKUP(Y77,'Calcification Rates'!$A$11:$N$98,12,0)))</f>
        <v>0</v>
      </c>
      <c r="AE77" s="273">
        <f>(IF(ISERROR(VLOOKUP(Y77,'Calcification Rates'!$A$11:$N$98,10,0)),0,VLOOKUP(Y77,'Calcification Rates'!$A$11:$N$98,10,0)))*AA77+(IF(ISERROR(VLOOKUP(Y77,'Calcification Rates'!$A$11:$N$98,13,0)),0,VLOOKUP(Y77,'Calcification Rates'!$A$11:$N$98,13,0)))</f>
        <v>0</v>
      </c>
      <c r="AF77" s="277">
        <f>(IF(ISERROR(VLOOKUP(Y77,'Calcification Rates'!$A$11:$N$98,11,0)),0,VLOOKUP(Y77,'Calcification Rates'!$A$11:$N$98,11,0)))*AA77+(IF(ISERROR(VLOOKUP(Y77,'Calcification Rates'!$A$11:$N$98,14,0)),0,VLOOKUP(Y77,'Calcification Rates'!$A$11:$N$98,14,0)))</f>
        <v>0</v>
      </c>
      <c r="AG77" s="276"/>
      <c r="AH77" s="43"/>
      <c r="AI77" s="271"/>
      <c r="AJ77" s="272" t="str">
        <f>IF(ISERROR(VLOOKUP(AG77,'Calcification Rates'!$A$10:$C$98,2,FALSE))," ",VLOOKUP(AG77,'Calcification Rates'!$A$10:$C$98,2,FALSE))</f>
        <v xml:space="preserve"> </v>
      </c>
      <c r="AK77" s="272" t="str">
        <f>IF(ISERROR(VLOOKUP(AG77,'Calcification Rates'!$A$10:$C$98,3,FALSE))," ",VLOOKUP(AG77,'Calcification Rates'!$A$10:$C$98,3,FALSE))</f>
        <v xml:space="preserve"> </v>
      </c>
      <c r="AL77" s="273">
        <f>(IF(ISERROR(VLOOKUP(AG77,'Calcification Rates'!$A$11:$N$98,9,0)),0,VLOOKUP(AG77,'Calcification Rates'!$A$11:$N$98,9,0)))*AI77+(IF(ISERROR(VLOOKUP(AG77,'Calcification Rates'!$A$11:$N$98,12,0)),0,VLOOKUP(AG77,'Calcification Rates'!$A$11:$N$98,12,0)))</f>
        <v>0</v>
      </c>
      <c r="AM77" s="273">
        <f>(IF(ISERROR(VLOOKUP(AG77,'Calcification Rates'!$A$11:$N$98,10,0)),0,VLOOKUP(AG77,'Calcification Rates'!$A$11:$N$98,10,0)))*AI77+(IF(ISERROR(VLOOKUP(AG77,'Calcification Rates'!$A$11:$N$98,13,0)),0,VLOOKUP(AG77,'Calcification Rates'!$A$11:$N$98,13,0)))</f>
        <v>0</v>
      </c>
      <c r="AN77" s="277">
        <f>(IF(ISERROR(VLOOKUP(AG77,'Calcification Rates'!$A$11:$N$98,11,0)),0,VLOOKUP(AG77,'Calcification Rates'!$A$11:$N$98,11,0)))*AI77+(IF(ISERROR(VLOOKUP(AG77,'Calcification Rates'!$A$11:$N$98,14,0)),0,VLOOKUP(AG77,'Calcification Rates'!$A$11:$N$98,14,0)))</f>
        <v>0</v>
      </c>
      <c r="AO77" s="276"/>
      <c r="AP77" s="278"/>
      <c r="AQ77" s="271"/>
      <c r="AR77" s="272" t="str">
        <f>IF(ISERROR(VLOOKUP(AO77,'Calcification Rates'!$A$10:$C$98,2,FALSE))," ",VLOOKUP(AO77,'Calcification Rates'!$A$10:$C$98,2,FALSE))</f>
        <v xml:space="preserve"> </v>
      </c>
      <c r="AS77" s="272" t="str">
        <f>IF(ISERROR(VLOOKUP(AO77,'Calcification Rates'!$A$10:$C$98,3,FALSE))," ",VLOOKUP(AO77,'Calcification Rates'!$A$10:$C$98,3,FALSE))</f>
        <v xml:space="preserve"> </v>
      </c>
      <c r="AT77" s="280">
        <f>(IF(ISERROR(VLOOKUP(AO77,'Calcification Rates'!$A$11:$N$98,9,0)),0,VLOOKUP(AO77,'Calcification Rates'!$A$11:$N$98,9,0)))*AQ77+(IF(ISERROR(VLOOKUP(AO77,'Calcification Rates'!$A$11:$N$98,12,0)),0,VLOOKUP(AO77,'Calcification Rates'!$A$11:$N$98,12,0)))</f>
        <v>0</v>
      </c>
      <c r="AU77" s="280">
        <f>(IF(ISERROR(VLOOKUP(AO77,'Calcification Rates'!$A$11:$N$98,10,0)),0,VLOOKUP(AO77,'Calcification Rates'!$A$11:$N$98,10,0)))*AQ77+(IF(ISERROR(VLOOKUP(AO77,'Calcification Rates'!$A$11:$N$98,13,0)),0,VLOOKUP(AO77,'Calcification Rates'!$A$11:$N$98,13,0)))</f>
        <v>0</v>
      </c>
      <c r="AV77" s="281">
        <f>(IF(ISERROR(VLOOKUP(AO77,'Calcification Rates'!$A$11:$N$98,11,0)),0,VLOOKUP(AO77,'Calcification Rates'!$A$11:$N$98,11,0)))*AQ77+(IF(ISERROR(VLOOKUP(AO77,'Calcification Rates'!$A$11:$N$98,14,0)),0,VLOOKUP(AO77,'Calcification Rates'!$A$11:$N$98,14,0)))</f>
        <v>0</v>
      </c>
      <c r="AW77" s="276"/>
      <c r="AX77" s="270"/>
      <c r="AY77" s="271"/>
      <c r="AZ77" s="272" t="str">
        <f>IF(ISERROR(VLOOKUP(AW77,'Calcification Rates'!$A$10:$C$98,2,FALSE))," ",VLOOKUP(AW77,'Calcification Rates'!$A$10:$C$98,2,FALSE))</f>
        <v xml:space="preserve"> </v>
      </c>
      <c r="BA77" s="272" t="str">
        <f>IF(ISERROR(VLOOKUP(AW77,'Calcification Rates'!$A$10:$C$98,3,FALSE))," ",VLOOKUP(AW77,'Calcification Rates'!$A$10:$C$98,3,FALSE))</f>
        <v xml:space="preserve"> </v>
      </c>
      <c r="BB77" s="280">
        <f>(IF(ISERROR(VLOOKUP(AW77,'Calcification Rates'!$A$11:$N$98,9,0)),0,VLOOKUP(AW77,'Calcification Rates'!$A$11:$N$98,9,0)))*AY77+(IF(ISERROR(VLOOKUP(AW77,'Calcification Rates'!$A$11:$N$98,12,0)),0,VLOOKUP(AW77,'Calcification Rates'!$A$11:$N$98,12,0)))</f>
        <v>0</v>
      </c>
      <c r="BC77" s="280">
        <f>(IF(ISERROR(VLOOKUP(AW77,'Calcification Rates'!$A$11:$N$98,10,0)),0,VLOOKUP(AW77,'Calcification Rates'!$A$11:$N$98,10,0)))*AY77+(IF(ISERROR(VLOOKUP(AW77,'Calcification Rates'!$A$11:$N$98,13,0)),0,VLOOKUP(AW77,'Calcification Rates'!$A$11:$N$98,13,0)))</f>
        <v>0</v>
      </c>
      <c r="BD77" s="281">
        <f>(IF(ISERROR(VLOOKUP(AW77,'Calcification Rates'!$A$11:$N$98,11,0)),0,VLOOKUP(AW77,'Calcification Rates'!$A$11:$N$98,11,0)))*AY77+(IF(ISERROR(VLOOKUP(AW77,'Calcification Rates'!$A$11:$N$98,14,0)),0,VLOOKUP(AW77,'Calcification Rates'!$A$11:$N$98,14,0)))</f>
        <v>0</v>
      </c>
      <c r="BE77" s="276"/>
      <c r="BF77" s="278"/>
      <c r="BG77" s="270"/>
      <c r="BH77" s="272" t="str">
        <f>IF(ISERROR(VLOOKUP(BE77,'Calcification Rates'!$A$10:$C$98,2,FALSE))," ",VLOOKUP(BE77,'Calcification Rates'!$A$10:$C$98,2,FALSE))</f>
        <v xml:space="preserve"> </v>
      </c>
      <c r="BI77" s="272" t="str">
        <f>IF(ISERROR(VLOOKUP(BE77,'Calcification Rates'!$A$10:$C$98,3,FALSE))," ",VLOOKUP(BE77,'Calcification Rates'!$A$10:$C$98,3,FALSE))</f>
        <v xml:space="preserve"> </v>
      </c>
      <c r="BJ77" s="280">
        <f>(IF(ISERROR(VLOOKUP(BE77,'Calcification Rates'!$A$11:$N$98,9,0)),0,VLOOKUP(BE77,'Calcification Rates'!$A$11:$N$98,9,0)))*BG77+(IF(ISERROR(VLOOKUP(BE77,'Calcification Rates'!$A$11:$N$98,12,0)),0,VLOOKUP(BE77,'Calcification Rates'!$A$11:$N$98,12,0)))</f>
        <v>0</v>
      </c>
      <c r="BK77" s="280">
        <f>(IF(ISERROR(VLOOKUP(BE77,'Calcification Rates'!$A$11:$N$98,10,0)),0,VLOOKUP(BE77,'Calcification Rates'!$A$11:$N$98,10,0)))*BG77+(IF(ISERROR(VLOOKUP(BE77,'Calcification Rates'!$A$11:$N$98,13,0)),0,VLOOKUP(BE77,'Calcification Rates'!$A$11:$N$98,13,0)))</f>
        <v>0</v>
      </c>
      <c r="BL77" s="281">
        <f>(IF(ISERROR(VLOOKUP(BE77,'Calcification Rates'!$A$11:$N$98,11,0)),0,VLOOKUP(BE77,'Calcification Rates'!$A$11:$N$98,11,0)))*BG77+(IF(ISERROR(VLOOKUP(BE77,'Calcification Rates'!$A$11:$N$98,14,0)),0,VLOOKUP(BE77,'Calcification Rates'!$A$11:$N$98,14,0)))</f>
        <v>0</v>
      </c>
    </row>
    <row r="78" spans="1:64" ht="20.100000000000001" customHeight="1" x14ac:dyDescent="0.3">
      <c r="A78" s="270"/>
      <c r="B78" s="270"/>
      <c r="C78" s="271"/>
      <c r="D78" s="272" t="str">
        <f>IF(ISERROR(VLOOKUP(A78,'Calcification Rates'!$A$10:$C$98,2,FALSE))," ",VLOOKUP(A78,'Calcification Rates'!$A$10:$C$98,2,FALSE))</f>
        <v xml:space="preserve"> </v>
      </c>
      <c r="E78" s="272" t="str">
        <f>IF(ISERROR(VLOOKUP(A78,'Calcification Rates'!$A$10:$C$98,3,FALSE))," ",VLOOKUP(A78,'Calcification Rates'!$A$10:$C$98,3,FALSE))</f>
        <v xml:space="preserve"> </v>
      </c>
      <c r="F78" s="273">
        <f>(IF(ISERROR(VLOOKUP(A78,'Calcification Rates'!$A$11:$N$98,9,0)),0,VLOOKUP(A78,'Calcification Rates'!$A$11:$N$98,9,0)))*C78+(IF(ISERROR(VLOOKUP(A78,'Calcification Rates'!$A$11:$N$98,12,0)),0,VLOOKUP(A78,'Calcification Rates'!$A$11:$N$98,12,0)))</f>
        <v>0</v>
      </c>
      <c r="G78" s="274">
        <f>(IF(ISERROR(VLOOKUP(A78,'Calcification Rates'!$A$11:$N$98,10,0)),0,VLOOKUP(A78,'Calcification Rates'!$A$11:$N$98,10,0)))*C78+(IF(ISERROR(VLOOKUP(A78,'Calcification Rates'!$A$11:$N$98,13,0)),0,VLOOKUP(A78,'Calcification Rates'!$A$11:$N$98,13,0)))</f>
        <v>0</v>
      </c>
      <c r="H78" s="275">
        <f>(IF(ISERROR(VLOOKUP(A78,'Calcification Rates'!$A$11:$N$98,11,0)),0,VLOOKUP(A78,'Calcification Rates'!$A$11:$N$98,11,0)))*C78+(IF(ISERROR(VLOOKUP(A78,'Calcification Rates'!$A$11:$N$98,14,0)),0,VLOOKUP(A78,'Calcification Rates'!$A$11:$N$98,14,0)))</f>
        <v>0</v>
      </c>
      <c r="I78" s="276"/>
      <c r="J78" s="270"/>
      <c r="K78" s="271"/>
      <c r="L78" s="272" t="str">
        <f>IF(ISERROR(VLOOKUP(I78,'Calcification Rates'!$A$10:$C$98,2,FALSE))," ",VLOOKUP(I78,'Calcification Rates'!$A$10:$C$98,2,FALSE))</f>
        <v xml:space="preserve"> </v>
      </c>
      <c r="M78" s="272" t="str">
        <f>IF(ISERROR(VLOOKUP(I78,'Calcification Rates'!$A$10:$C$98,3,FALSE))," ",VLOOKUP(I78,'Calcification Rates'!$A$10:$C$98,3,FALSE))</f>
        <v xml:space="preserve"> </v>
      </c>
      <c r="N78" s="273">
        <f>(IF(ISERROR(VLOOKUP(I78,'Calcification Rates'!$A$11:$N$98,9,0)),0,VLOOKUP(I78,'Calcification Rates'!$A$11:$N$98,9,0)))*K78+(IF(ISERROR(VLOOKUP(I78,'Calcification Rates'!$A$11:$N$98,12,0)),0,VLOOKUP(I78,'Calcification Rates'!$A$11:$N$98,12,0)))</f>
        <v>0</v>
      </c>
      <c r="O78" s="273">
        <f>(IF(ISERROR(VLOOKUP(I78,'Calcification Rates'!$A$11:$N$98,10,0)),0,VLOOKUP(I78,'Calcification Rates'!$A$11:$N$98,10,0)))*K78+(IF(ISERROR(VLOOKUP(I78,'Calcification Rates'!$A$11:$N$98,13,0)),0,VLOOKUP(I78,'Calcification Rates'!$A$11:$N$98,13,0)))</f>
        <v>0</v>
      </c>
      <c r="P78" s="277">
        <f>(IF(ISERROR(VLOOKUP(I78,'Calcification Rates'!$A$11:$N$98,11,0)),0,VLOOKUP(I78,'Calcification Rates'!$A$11:$N$98,11,0)))*K78+(IF(ISERROR(VLOOKUP(I78,'Calcification Rates'!$A$11:$N$98,14,0)),0,VLOOKUP(I78,'Calcification Rates'!$A$11:$N$98,14,0)))</f>
        <v>0</v>
      </c>
      <c r="Q78" s="276"/>
      <c r="R78" s="270"/>
      <c r="S78" s="271"/>
      <c r="T78" s="272" t="str">
        <f>IF(ISERROR(VLOOKUP(Q78,'Calcification Rates'!$A$10:$C$98,2,FALSE))," ",VLOOKUP(Q78,'Calcification Rates'!$A$10:$C$98,2,FALSE))</f>
        <v xml:space="preserve"> </v>
      </c>
      <c r="U78" s="272" t="str">
        <f>IF(ISERROR(VLOOKUP(Q78,'Calcification Rates'!$A$10:$C$98,3,FALSE))," ",VLOOKUP(Q78,'Calcification Rates'!$A$10:$C$98,3,FALSE))</f>
        <v xml:space="preserve"> </v>
      </c>
      <c r="V78" s="273">
        <f>(IF(ISERROR(VLOOKUP(Q78,'Calcification Rates'!$A$11:$N$98,9,0)),0,VLOOKUP(Q78,'Calcification Rates'!$A$11:$N$98,9,0)))*S78+(IF(ISERROR(VLOOKUP(Q78,'Calcification Rates'!$A$11:$N$98,12,0)),0,VLOOKUP(Q78,'Calcification Rates'!$A$11:$N$98,12,0)))</f>
        <v>0</v>
      </c>
      <c r="W78" s="273">
        <f>(IF(ISERROR(VLOOKUP(Q78,'Calcification Rates'!$A$11:$N$98,10,0)),0,VLOOKUP(Q78,'Calcification Rates'!$A$11:$N$98,10,0)))*S78+(IF(ISERROR(VLOOKUP(Q78,'Calcification Rates'!$A$11:$N$98,13,0)),0,VLOOKUP(Q78,'Calcification Rates'!$A$11:$N$98,13,0)))</f>
        <v>0</v>
      </c>
      <c r="X78" s="277">
        <f>(IF(ISERROR(VLOOKUP(Q78,'Calcification Rates'!$A$11:$N$98,11,0)),0,VLOOKUP(Q78,'Calcification Rates'!$A$11:$N$98,11,0)))*S78+(IF(ISERROR(VLOOKUP(Q78,'Calcification Rates'!$A$11:$N$98,14,0)),0,VLOOKUP(Q78,'Calcification Rates'!$A$11:$N$98,14,0)))</f>
        <v>0</v>
      </c>
      <c r="Y78" s="276"/>
      <c r="Z78" s="43"/>
      <c r="AA78" s="271"/>
      <c r="AB78" s="272" t="str">
        <f>IF(ISERROR(VLOOKUP(Y78,'Calcification Rates'!$A$10:$C$98,2,FALSE))," ",VLOOKUP(Y78,'Calcification Rates'!$A$10:$C$98,2,FALSE))</f>
        <v xml:space="preserve"> </v>
      </c>
      <c r="AC78" s="272" t="str">
        <f>IF(ISERROR(VLOOKUP(Y78,'Calcification Rates'!$A$10:$C$98,3,FALSE))," ",VLOOKUP(Y78,'Calcification Rates'!$A$10:$C$98,3,FALSE))</f>
        <v xml:space="preserve"> </v>
      </c>
      <c r="AD78" s="273">
        <f>(IF(ISERROR(VLOOKUP(Y78,'Calcification Rates'!$A$11:$N$98,9,0)),0,VLOOKUP(Y78,'Calcification Rates'!$A$11:$N$98,9,0)))*AA78+(IF(ISERROR(VLOOKUP(Y78,'Calcification Rates'!$A$11:$N$98,12,0)),0,VLOOKUP(Y78,'Calcification Rates'!$A$11:$N$98,12,0)))</f>
        <v>0</v>
      </c>
      <c r="AE78" s="273">
        <f>(IF(ISERROR(VLOOKUP(Y78,'Calcification Rates'!$A$11:$N$98,10,0)),0,VLOOKUP(Y78,'Calcification Rates'!$A$11:$N$98,10,0)))*AA78+(IF(ISERROR(VLOOKUP(Y78,'Calcification Rates'!$A$11:$N$98,13,0)),0,VLOOKUP(Y78,'Calcification Rates'!$A$11:$N$98,13,0)))</f>
        <v>0</v>
      </c>
      <c r="AF78" s="277">
        <f>(IF(ISERROR(VLOOKUP(Y78,'Calcification Rates'!$A$11:$N$98,11,0)),0,VLOOKUP(Y78,'Calcification Rates'!$A$11:$N$98,11,0)))*AA78+(IF(ISERROR(VLOOKUP(Y78,'Calcification Rates'!$A$11:$N$98,14,0)),0,VLOOKUP(Y78,'Calcification Rates'!$A$11:$N$98,14,0)))</f>
        <v>0</v>
      </c>
      <c r="AG78" s="276"/>
      <c r="AH78" s="43"/>
      <c r="AI78" s="271"/>
      <c r="AJ78" s="272" t="str">
        <f>IF(ISERROR(VLOOKUP(AG78,'Calcification Rates'!$A$10:$C$98,2,FALSE))," ",VLOOKUP(AG78,'Calcification Rates'!$A$10:$C$98,2,FALSE))</f>
        <v xml:space="preserve"> </v>
      </c>
      <c r="AK78" s="272" t="str">
        <f>IF(ISERROR(VLOOKUP(AG78,'Calcification Rates'!$A$10:$C$98,3,FALSE))," ",VLOOKUP(AG78,'Calcification Rates'!$A$10:$C$98,3,FALSE))</f>
        <v xml:space="preserve"> </v>
      </c>
      <c r="AL78" s="273">
        <f>(IF(ISERROR(VLOOKUP(AG78,'Calcification Rates'!$A$11:$N$98,9,0)),0,VLOOKUP(AG78,'Calcification Rates'!$A$11:$N$98,9,0)))*AI78+(IF(ISERROR(VLOOKUP(AG78,'Calcification Rates'!$A$11:$N$98,12,0)),0,VLOOKUP(AG78,'Calcification Rates'!$A$11:$N$98,12,0)))</f>
        <v>0</v>
      </c>
      <c r="AM78" s="273">
        <f>(IF(ISERROR(VLOOKUP(AG78,'Calcification Rates'!$A$11:$N$98,10,0)),0,VLOOKUP(AG78,'Calcification Rates'!$A$11:$N$98,10,0)))*AI78+(IF(ISERROR(VLOOKUP(AG78,'Calcification Rates'!$A$11:$N$98,13,0)),0,VLOOKUP(AG78,'Calcification Rates'!$A$11:$N$98,13,0)))</f>
        <v>0</v>
      </c>
      <c r="AN78" s="277">
        <f>(IF(ISERROR(VLOOKUP(AG78,'Calcification Rates'!$A$11:$N$98,11,0)),0,VLOOKUP(AG78,'Calcification Rates'!$A$11:$N$98,11,0)))*AI78+(IF(ISERROR(VLOOKUP(AG78,'Calcification Rates'!$A$11:$N$98,14,0)),0,VLOOKUP(AG78,'Calcification Rates'!$A$11:$N$98,14,0)))</f>
        <v>0</v>
      </c>
      <c r="AO78" s="276"/>
      <c r="AP78" s="278"/>
      <c r="AQ78" s="271"/>
      <c r="AR78" s="272" t="str">
        <f>IF(ISERROR(VLOOKUP(AO78,'Calcification Rates'!$A$10:$C$98,2,FALSE))," ",VLOOKUP(AO78,'Calcification Rates'!$A$10:$C$98,2,FALSE))</f>
        <v xml:space="preserve"> </v>
      </c>
      <c r="AS78" s="272" t="str">
        <f>IF(ISERROR(VLOOKUP(AO78,'Calcification Rates'!$A$10:$C$98,3,FALSE))," ",VLOOKUP(AO78,'Calcification Rates'!$A$10:$C$98,3,FALSE))</f>
        <v xml:space="preserve"> </v>
      </c>
      <c r="AT78" s="280">
        <f>(IF(ISERROR(VLOOKUP(AO78,'Calcification Rates'!$A$11:$N$98,9,0)),0,VLOOKUP(AO78,'Calcification Rates'!$A$11:$N$98,9,0)))*AQ78+(IF(ISERROR(VLOOKUP(AO78,'Calcification Rates'!$A$11:$N$98,12,0)),0,VLOOKUP(AO78,'Calcification Rates'!$A$11:$N$98,12,0)))</f>
        <v>0</v>
      </c>
      <c r="AU78" s="280">
        <f>(IF(ISERROR(VLOOKUP(AO78,'Calcification Rates'!$A$11:$N$98,10,0)),0,VLOOKUP(AO78,'Calcification Rates'!$A$11:$N$98,10,0)))*AQ78+(IF(ISERROR(VLOOKUP(AO78,'Calcification Rates'!$A$11:$N$98,13,0)),0,VLOOKUP(AO78,'Calcification Rates'!$A$11:$N$98,13,0)))</f>
        <v>0</v>
      </c>
      <c r="AV78" s="281">
        <f>(IF(ISERROR(VLOOKUP(AO78,'Calcification Rates'!$A$11:$N$98,11,0)),0,VLOOKUP(AO78,'Calcification Rates'!$A$11:$N$98,11,0)))*AQ78+(IF(ISERROR(VLOOKUP(AO78,'Calcification Rates'!$A$11:$N$98,14,0)),0,VLOOKUP(AO78,'Calcification Rates'!$A$11:$N$98,14,0)))</f>
        <v>0</v>
      </c>
      <c r="AW78" s="276"/>
      <c r="AX78" s="270"/>
      <c r="AY78" s="271"/>
      <c r="AZ78" s="272" t="str">
        <f>IF(ISERROR(VLOOKUP(AW78,'Calcification Rates'!$A$10:$C$98,2,FALSE))," ",VLOOKUP(AW78,'Calcification Rates'!$A$10:$C$98,2,FALSE))</f>
        <v xml:space="preserve"> </v>
      </c>
      <c r="BA78" s="272" t="str">
        <f>IF(ISERROR(VLOOKUP(AW78,'Calcification Rates'!$A$10:$C$98,3,FALSE))," ",VLOOKUP(AW78,'Calcification Rates'!$A$10:$C$98,3,FALSE))</f>
        <v xml:space="preserve"> </v>
      </c>
      <c r="BB78" s="280">
        <f>(IF(ISERROR(VLOOKUP(AW78,'Calcification Rates'!$A$11:$N$98,9,0)),0,VLOOKUP(AW78,'Calcification Rates'!$A$11:$N$98,9,0)))*AY78+(IF(ISERROR(VLOOKUP(AW78,'Calcification Rates'!$A$11:$N$98,12,0)),0,VLOOKUP(AW78,'Calcification Rates'!$A$11:$N$98,12,0)))</f>
        <v>0</v>
      </c>
      <c r="BC78" s="280">
        <f>(IF(ISERROR(VLOOKUP(AW78,'Calcification Rates'!$A$11:$N$98,10,0)),0,VLOOKUP(AW78,'Calcification Rates'!$A$11:$N$98,10,0)))*AY78+(IF(ISERROR(VLOOKUP(AW78,'Calcification Rates'!$A$11:$N$98,13,0)),0,VLOOKUP(AW78,'Calcification Rates'!$A$11:$N$98,13,0)))</f>
        <v>0</v>
      </c>
      <c r="BD78" s="281">
        <f>(IF(ISERROR(VLOOKUP(AW78,'Calcification Rates'!$A$11:$N$98,11,0)),0,VLOOKUP(AW78,'Calcification Rates'!$A$11:$N$98,11,0)))*AY78+(IF(ISERROR(VLOOKUP(AW78,'Calcification Rates'!$A$11:$N$98,14,0)),0,VLOOKUP(AW78,'Calcification Rates'!$A$11:$N$98,14,0)))</f>
        <v>0</v>
      </c>
      <c r="BE78" s="276"/>
      <c r="BF78" s="278"/>
      <c r="BG78" s="270"/>
      <c r="BH78" s="272" t="str">
        <f>IF(ISERROR(VLOOKUP(BE78,'Calcification Rates'!$A$10:$C$98,2,FALSE))," ",VLOOKUP(BE78,'Calcification Rates'!$A$10:$C$98,2,FALSE))</f>
        <v xml:space="preserve"> </v>
      </c>
      <c r="BI78" s="272" t="str">
        <f>IF(ISERROR(VLOOKUP(BE78,'Calcification Rates'!$A$10:$C$98,3,FALSE))," ",VLOOKUP(BE78,'Calcification Rates'!$A$10:$C$98,3,FALSE))</f>
        <v xml:space="preserve"> </v>
      </c>
      <c r="BJ78" s="280">
        <f>(IF(ISERROR(VLOOKUP(BE78,'Calcification Rates'!$A$11:$N$98,9,0)),0,VLOOKUP(BE78,'Calcification Rates'!$A$11:$N$98,9,0)))*BG78+(IF(ISERROR(VLOOKUP(BE78,'Calcification Rates'!$A$11:$N$98,12,0)),0,VLOOKUP(BE78,'Calcification Rates'!$A$11:$N$98,12,0)))</f>
        <v>0</v>
      </c>
      <c r="BK78" s="280">
        <f>(IF(ISERROR(VLOOKUP(BE78,'Calcification Rates'!$A$11:$N$98,10,0)),0,VLOOKUP(BE78,'Calcification Rates'!$A$11:$N$98,10,0)))*BG78+(IF(ISERROR(VLOOKUP(BE78,'Calcification Rates'!$A$11:$N$98,13,0)),0,VLOOKUP(BE78,'Calcification Rates'!$A$11:$N$98,13,0)))</f>
        <v>0</v>
      </c>
      <c r="BL78" s="281">
        <f>(IF(ISERROR(VLOOKUP(BE78,'Calcification Rates'!$A$11:$N$98,11,0)),0,VLOOKUP(BE78,'Calcification Rates'!$A$11:$N$98,11,0)))*BG78+(IF(ISERROR(VLOOKUP(BE78,'Calcification Rates'!$A$11:$N$98,14,0)),0,VLOOKUP(BE78,'Calcification Rates'!$A$11:$N$98,14,0)))</f>
        <v>0</v>
      </c>
    </row>
    <row r="79" spans="1:64" ht="20.100000000000001" customHeight="1" x14ac:dyDescent="0.3">
      <c r="A79" s="270"/>
      <c r="B79" s="270"/>
      <c r="C79" s="271"/>
      <c r="D79" s="272" t="str">
        <f>IF(ISERROR(VLOOKUP(A79,'Calcification Rates'!$A$10:$C$98,2,FALSE))," ",VLOOKUP(A79,'Calcification Rates'!$A$10:$C$98,2,FALSE))</f>
        <v xml:space="preserve"> </v>
      </c>
      <c r="E79" s="272" t="str">
        <f>IF(ISERROR(VLOOKUP(A79,'Calcification Rates'!$A$10:$C$98,3,FALSE))," ",VLOOKUP(A79,'Calcification Rates'!$A$10:$C$98,3,FALSE))</f>
        <v xml:space="preserve"> </v>
      </c>
      <c r="F79" s="273">
        <f>(IF(ISERROR(VLOOKUP(A79,'Calcification Rates'!$A$11:$N$98,9,0)),0,VLOOKUP(A79,'Calcification Rates'!$A$11:$N$98,9,0)))*C79+(IF(ISERROR(VLOOKUP(A79,'Calcification Rates'!$A$11:$N$98,12,0)),0,VLOOKUP(A79,'Calcification Rates'!$A$11:$N$98,12,0)))</f>
        <v>0</v>
      </c>
      <c r="G79" s="274">
        <f>(IF(ISERROR(VLOOKUP(A79,'Calcification Rates'!$A$11:$N$98,10,0)),0,VLOOKUP(A79,'Calcification Rates'!$A$11:$N$98,10,0)))*C79+(IF(ISERROR(VLOOKUP(A79,'Calcification Rates'!$A$11:$N$98,13,0)),0,VLOOKUP(A79,'Calcification Rates'!$A$11:$N$98,13,0)))</f>
        <v>0</v>
      </c>
      <c r="H79" s="275">
        <f>(IF(ISERROR(VLOOKUP(A79,'Calcification Rates'!$A$11:$N$98,11,0)),0,VLOOKUP(A79,'Calcification Rates'!$A$11:$N$98,11,0)))*C79+(IF(ISERROR(VLOOKUP(A79,'Calcification Rates'!$A$11:$N$98,14,0)),0,VLOOKUP(A79,'Calcification Rates'!$A$11:$N$98,14,0)))</f>
        <v>0</v>
      </c>
      <c r="I79" s="276"/>
      <c r="J79" s="270"/>
      <c r="K79" s="271"/>
      <c r="L79" s="272" t="str">
        <f>IF(ISERROR(VLOOKUP(I79,'Calcification Rates'!$A$10:$C$98,2,FALSE))," ",VLOOKUP(I79,'Calcification Rates'!$A$10:$C$98,2,FALSE))</f>
        <v xml:space="preserve"> </v>
      </c>
      <c r="M79" s="272" t="str">
        <f>IF(ISERROR(VLOOKUP(I79,'Calcification Rates'!$A$10:$C$98,3,FALSE))," ",VLOOKUP(I79,'Calcification Rates'!$A$10:$C$98,3,FALSE))</f>
        <v xml:space="preserve"> </v>
      </c>
      <c r="N79" s="273">
        <f>(IF(ISERROR(VLOOKUP(I79,'Calcification Rates'!$A$11:$N$98,9,0)),0,VLOOKUP(I79,'Calcification Rates'!$A$11:$N$98,9,0)))*K79+(IF(ISERROR(VLOOKUP(I79,'Calcification Rates'!$A$11:$N$98,12,0)),0,VLOOKUP(I79,'Calcification Rates'!$A$11:$N$98,12,0)))</f>
        <v>0</v>
      </c>
      <c r="O79" s="273">
        <f>(IF(ISERROR(VLOOKUP(I79,'Calcification Rates'!$A$11:$N$98,10,0)),0,VLOOKUP(I79,'Calcification Rates'!$A$11:$N$98,10,0)))*K79+(IF(ISERROR(VLOOKUP(I79,'Calcification Rates'!$A$11:$N$98,13,0)),0,VLOOKUP(I79,'Calcification Rates'!$A$11:$N$98,13,0)))</f>
        <v>0</v>
      </c>
      <c r="P79" s="277">
        <f>(IF(ISERROR(VLOOKUP(I79,'Calcification Rates'!$A$11:$N$98,11,0)),0,VLOOKUP(I79,'Calcification Rates'!$A$11:$N$98,11,0)))*K79+(IF(ISERROR(VLOOKUP(I79,'Calcification Rates'!$A$11:$N$98,14,0)),0,VLOOKUP(I79,'Calcification Rates'!$A$11:$N$98,14,0)))</f>
        <v>0</v>
      </c>
      <c r="Q79" s="276"/>
      <c r="R79" s="270"/>
      <c r="S79" s="271"/>
      <c r="T79" s="272" t="str">
        <f>IF(ISERROR(VLOOKUP(Q79,'Calcification Rates'!$A$10:$C$98,2,FALSE))," ",VLOOKUP(Q79,'Calcification Rates'!$A$10:$C$98,2,FALSE))</f>
        <v xml:space="preserve"> </v>
      </c>
      <c r="U79" s="272" t="str">
        <f>IF(ISERROR(VLOOKUP(Q79,'Calcification Rates'!$A$10:$C$98,3,FALSE))," ",VLOOKUP(Q79,'Calcification Rates'!$A$10:$C$98,3,FALSE))</f>
        <v xml:space="preserve"> </v>
      </c>
      <c r="V79" s="273">
        <f>(IF(ISERROR(VLOOKUP(Q79,'Calcification Rates'!$A$11:$N$98,9,0)),0,VLOOKUP(Q79,'Calcification Rates'!$A$11:$N$98,9,0)))*S79+(IF(ISERROR(VLOOKUP(Q79,'Calcification Rates'!$A$11:$N$98,12,0)),0,VLOOKUP(Q79,'Calcification Rates'!$A$11:$N$98,12,0)))</f>
        <v>0</v>
      </c>
      <c r="W79" s="273">
        <f>(IF(ISERROR(VLOOKUP(Q79,'Calcification Rates'!$A$11:$N$98,10,0)),0,VLOOKUP(Q79,'Calcification Rates'!$A$11:$N$98,10,0)))*S79+(IF(ISERROR(VLOOKUP(Q79,'Calcification Rates'!$A$11:$N$98,13,0)),0,VLOOKUP(Q79,'Calcification Rates'!$A$11:$N$98,13,0)))</f>
        <v>0</v>
      </c>
      <c r="X79" s="277">
        <f>(IF(ISERROR(VLOOKUP(Q79,'Calcification Rates'!$A$11:$N$98,11,0)),0,VLOOKUP(Q79,'Calcification Rates'!$A$11:$N$98,11,0)))*S79+(IF(ISERROR(VLOOKUP(Q79,'Calcification Rates'!$A$11:$N$98,14,0)),0,VLOOKUP(Q79,'Calcification Rates'!$A$11:$N$98,14,0)))</f>
        <v>0</v>
      </c>
      <c r="Y79" s="276"/>
      <c r="Z79" s="43"/>
      <c r="AA79" s="271"/>
      <c r="AB79" s="272" t="str">
        <f>IF(ISERROR(VLOOKUP(Y79,'Calcification Rates'!$A$10:$C$98,2,FALSE))," ",VLOOKUP(Y79,'Calcification Rates'!$A$10:$C$98,2,FALSE))</f>
        <v xml:space="preserve"> </v>
      </c>
      <c r="AC79" s="272" t="str">
        <f>IF(ISERROR(VLOOKUP(Y79,'Calcification Rates'!$A$10:$C$98,3,FALSE))," ",VLOOKUP(Y79,'Calcification Rates'!$A$10:$C$98,3,FALSE))</f>
        <v xml:space="preserve"> </v>
      </c>
      <c r="AD79" s="273">
        <f>(IF(ISERROR(VLOOKUP(Y79,'Calcification Rates'!$A$11:$N$98,9,0)),0,VLOOKUP(Y79,'Calcification Rates'!$A$11:$N$98,9,0)))*AA79+(IF(ISERROR(VLOOKUP(Y79,'Calcification Rates'!$A$11:$N$98,12,0)),0,VLOOKUP(Y79,'Calcification Rates'!$A$11:$N$98,12,0)))</f>
        <v>0</v>
      </c>
      <c r="AE79" s="273">
        <f>(IF(ISERROR(VLOOKUP(Y79,'Calcification Rates'!$A$11:$N$98,10,0)),0,VLOOKUP(Y79,'Calcification Rates'!$A$11:$N$98,10,0)))*AA79+(IF(ISERROR(VLOOKUP(Y79,'Calcification Rates'!$A$11:$N$98,13,0)),0,VLOOKUP(Y79,'Calcification Rates'!$A$11:$N$98,13,0)))</f>
        <v>0</v>
      </c>
      <c r="AF79" s="277">
        <f>(IF(ISERROR(VLOOKUP(Y79,'Calcification Rates'!$A$11:$N$98,11,0)),0,VLOOKUP(Y79,'Calcification Rates'!$A$11:$N$98,11,0)))*AA79+(IF(ISERROR(VLOOKUP(Y79,'Calcification Rates'!$A$11:$N$98,14,0)),0,VLOOKUP(Y79,'Calcification Rates'!$A$11:$N$98,14,0)))</f>
        <v>0</v>
      </c>
      <c r="AG79" s="276"/>
      <c r="AH79" s="43"/>
      <c r="AI79" s="271"/>
      <c r="AJ79" s="272" t="str">
        <f>IF(ISERROR(VLOOKUP(AG79,'Calcification Rates'!$A$10:$C$98,2,FALSE))," ",VLOOKUP(AG79,'Calcification Rates'!$A$10:$C$98,2,FALSE))</f>
        <v xml:space="preserve"> </v>
      </c>
      <c r="AK79" s="272" t="str">
        <f>IF(ISERROR(VLOOKUP(AG79,'Calcification Rates'!$A$10:$C$98,3,FALSE))," ",VLOOKUP(AG79,'Calcification Rates'!$A$10:$C$98,3,FALSE))</f>
        <v xml:space="preserve"> </v>
      </c>
      <c r="AL79" s="273">
        <f>(IF(ISERROR(VLOOKUP(AG79,'Calcification Rates'!$A$11:$N$98,9,0)),0,VLOOKUP(AG79,'Calcification Rates'!$A$11:$N$98,9,0)))*AI79+(IF(ISERROR(VLOOKUP(AG79,'Calcification Rates'!$A$11:$N$98,12,0)),0,VLOOKUP(AG79,'Calcification Rates'!$A$11:$N$98,12,0)))</f>
        <v>0</v>
      </c>
      <c r="AM79" s="273">
        <f>(IF(ISERROR(VLOOKUP(AG79,'Calcification Rates'!$A$11:$N$98,10,0)),0,VLOOKUP(AG79,'Calcification Rates'!$A$11:$N$98,10,0)))*AI79+(IF(ISERROR(VLOOKUP(AG79,'Calcification Rates'!$A$11:$N$98,13,0)),0,VLOOKUP(AG79,'Calcification Rates'!$A$11:$N$98,13,0)))</f>
        <v>0</v>
      </c>
      <c r="AN79" s="277">
        <f>(IF(ISERROR(VLOOKUP(AG79,'Calcification Rates'!$A$11:$N$98,11,0)),0,VLOOKUP(AG79,'Calcification Rates'!$A$11:$N$98,11,0)))*AI79+(IF(ISERROR(VLOOKUP(AG79,'Calcification Rates'!$A$11:$N$98,14,0)),0,VLOOKUP(AG79,'Calcification Rates'!$A$11:$N$98,14,0)))</f>
        <v>0</v>
      </c>
      <c r="AO79" s="276"/>
      <c r="AP79" s="278"/>
      <c r="AQ79" s="271"/>
      <c r="AR79" s="272" t="str">
        <f>IF(ISERROR(VLOOKUP(AO79,'Calcification Rates'!$A$10:$C$98,2,FALSE))," ",VLOOKUP(AO79,'Calcification Rates'!$A$10:$C$98,2,FALSE))</f>
        <v xml:space="preserve"> </v>
      </c>
      <c r="AS79" s="272" t="str">
        <f>IF(ISERROR(VLOOKUP(AO79,'Calcification Rates'!$A$10:$C$98,3,FALSE))," ",VLOOKUP(AO79,'Calcification Rates'!$A$10:$C$98,3,FALSE))</f>
        <v xml:space="preserve"> </v>
      </c>
      <c r="AT79" s="280">
        <f>(IF(ISERROR(VLOOKUP(AO79,'Calcification Rates'!$A$11:$N$98,9,0)),0,VLOOKUP(AO79,'Calcification Rates'!$A$11:$N$98,9,0)))*AQ79+(IF(ISERROR(VLOOKUP(AO79,'Calcification Rates'!$A$11:$N$98,12,0)),0,VLOOKUP(AO79,'Calcification Rates'!$A$11:$N$98,12,0)))</f>
        <v>0</v>
      </c>
      <c r="AU79" s="280">
        <f>(IF(ISERROR(VLOOKUP(AO79,'Calcification Rates'!$A$11:$N$98,10,0)),0,VLOOKUP(AO79,'Calcification Rates'!$A$11:$N$98,10,0)))*AQ79+(IF(ISERROR(VLOOKUP(AO79,'Calcification Rates'!$A$11:$N$98,13,0)),0,VLOOKUP(AO79,'Calcification Rates'!$A$11:$N$98,13,0)))</f>
        <v>0</v>
      </c>
      <c r="AV79" s="281">
        <f>(IF(ISERROR(VLOOKUP(AO79,'Calcification Rates'!$A$11:$N$98,11,0)),0,VLOOKUP(AO79,'Calcification Rates'!$A$11:$N$98,11,0)))*AQ79+(IF(ISERROR(VLOOKUP(AO79,'Calcification Rates'!$A$11:$N$98,14,0)),0,VLOOKUP(AO79,'Calcification Rates'!$A$11:$N$98,14,0)))</f>
        <v>0</v>
      </c>
      <c r="AW79" s="276"/>
      <c r="AX79" s="270"/>
      <c r="AY79" s="271"/>
      <c r="AZ79" s="272" t="str">
        <f>IF(ISERROR(VLOOKUP(AW79,'Calcification Rates'!$A$10:$C$98,2,FALSE))," ",VLOOKUP(AW79,'Calcification Rates'!$A$10:$C$98,2,FALSE))</f>
        <v xml:space="preserve"> </v>
      </c>
      <c r="BA79" s="272" t="str">
        <f>IF(ISERROR(VLOOKUP(AW79,'Calcification Rates'!$A$10:$C$98,3,FALSE))," ",VLOOKUP(AW79,'Calcification Rates'!$A$10:$C$98,3,FALSE))</f>
        <v xml:space="preserve"> </v>
      </c>
      <c r="BB79" s="280">
        <f>(IF(ISERROR(VLOOKUP(AW79,'Calcification Rates'!$A$11:$N$98,9,0)),0,VLOOKUP(AW79,'Calcification Rates'!$A$11:$N$98,9,0)))*AY79+(IF(ISERROR(VLOOKUP(AW79,'Calcification Rates'!$A$11:$N$98,12,0)),0,VLOOKUP(AW79,'Calcification Rates'!$A$11:$N$98,12,0)))</f>
        <v>0</v>
      </c>
      <c r="BC79" s="280">
        <f>(IF(ISERROR(VLOOKUP(AW79,'Calcification Rates'!$A$11:$N$98,10,0)),0,VLOOKUP(AW79,'Calcification Rates'!$A$11:$N$98,10,0)))*AY79+(IF(ISERROR(VLOOKUP(AW79,'Calcification Rates'!$A$11:$N$98,13,0)),0,VLOOKUP(AW79,'Calcification Rates'!$A$11:$N$98,13,0)))</f>
        <v>0</v>
      </c>
      <c r="BD79" s="281">
        <f>(IF(ISERROR(VLOOKUP(AW79,'Calcification Rates'!$A$11:$N$98,11,0)),0,VLOOKUP(AW79,'Calcification Rates'!$A$11:$N$98,11,0)))*AY79+(IF(ISERROR(VLOOKUP(AW79,'Calcification Rates'!$A$11:$N$98,14,0)),0,VLOOKUP(AW79,'Calcification Rates'!$A$11:$N$98,14,0)))</f>
        <v>0</v>
      </c>
      <c r="BE79" s="276"/>
      <c r="BF79" s="278"/>
      <c r="BG79" s="270"/>
      <c r="BH79" s="272" t="str">
        <f>IF(ISERROR(VLOOKUP(BE79,'Calcification Rates'!$A$10:$C$98,2,FALSE))," ",VLOOKUP(BE79,'Calcification Rates'!$A$10:$C$98,2,FALSE))</f>
        <v xml:space="preserve"> </v>
      </c>
      <c r="BI79" s="272" t="str">
        <f>IF(ISERROR(VLOOKUP(BE79,'Calcification Rates'!$A$10:$C$98,3,FALSE))," ",VLOOKUP(BE79,'Calcification Rates'!$A$10:$C$98,3,FALSE))</f>
        <v xml:space="preserve"> </v>
      </c>
      <c r="BJ79" s="280">
        <f>(IF(ISERROR(VLOOKUP(BE79,'Calcification Rates'!$A$11:$N$98,9,0)),0,VLOOKUP(BE79,'Calcification Rates'!$A$11:$N$98,9,0)))*BG79+(IF(ISERROR(VLOOKUP(BE79,'Calcification Rates'!$A$11:$N$98,12,0)),0,VLOOKUP(BE79,'Calcification Rates'!$A$11:$N$98,12,0)))</f>
        <v>0</v>
      </c>
      <c r="BK79" s="280">
        <f>(IF(ISERROR(VLOOKUP(BE79,'Calcification Rates'!$A$11:$N$98,10,0)),0,VLOOKUP(BE79,'Calcification Rates'!$A$11:$N$98,10,0)))*BG79+(IF(ISERROR(VLOOKUP(BE79,'Calcification Rates'!$A$11:$N$98,13,0)),0,VLOOKUP(BE79,'Calcification Rates'!$A$11:$N$98,13,0)))</f>
        <v>0</v>
      </c>
      <c r="BL79" s="281">
        <f>(IF(ISERROR(VLOOKUP(BE79,'Calcification Rates'!$A$11:$N$98,11,0)),0,VLOOKUP(BE79,'Calcification Rates'!$A$11:$N$98,11,0)))*BG79+(IF(ISERROR(VLOOKUP(BE79,'Calcification Rates'!$A$11:$N$98,14,0)),0,VLOOKUP(BE79,'Calcification Rates'!$A$11:$N$98,14,0)))</f>
        <v>0</v>
      </c>
    </row>
    <row r="80" spans="1:64" ht="20.100000000000001" customHeight="1" x14ac:dyDescent="0.3">
      <c r="A80" s="270"/>
      <c r="B80" s="270"/>
      <c r="C80" s="279"/>
      <c r="D80" s="272" t="str">
        <f>IF(ISERROR(VLOOKUP(A80,'Calcification Rates'!$A$10:$C$98,2,FALSE))," ",VLOOKUP(A80,'Calcification Rates'!$A$10:$C$98,2,FALSE))</f>
        <v xml:space="preserve"> </v>
      </c>
      <c r="E80" s="272" t="str">
        <f>IF(ISERROR(VLOOKUP(A80,'Calcification Rates'!$A$10:$C$98,3,FALSE))," ",VLOOKUP(A80,'Calcification Rates'!$A$10:$C$98,3,FALSE))</f>
        <v xml:space="preserve"> </v>
      </c>
      <c r="F80" s="273">
        <f>(IF(ISERROR(VLOOKUP(A80,'Calcification Rates'!$A$11:$N$98,9,0)),0,VLOOKUP(A80,'Calcification Rates'!$A$11:$N$98,9,0)))*C80+(IF(ISERROR(VLOOKUP(A80,'Calcification Rates'!$A$11:$N$98,12,0)),0,VLOOKUP(A80,'Calcification Rates'!$A$11:$N$98,12,0)))</f>
        <v>0</v>
      </c>
      <c r="G80" s="274">
        <f>(IF(ISERROR(VLOOKUP(A80,'Calcification Rates'!$A$11:$N$98,10,0)),0,VLOOKUP(A80,'Calcification Rates'!$A$11:$N$98,10,0)))*C80+(IF(ISERROR(VLOOKUP(A80,'Calcification Rates'!$A$11:$N$98,13,0)),0,VLOOKUP(A80,'Calcification Rates'!$A$11:$N$98,13,0)))</f>
        <v>0</v>
      </c>
      <c r="H80" s="275">
        <f>(IF(ISERROR(VLOOKUP(A80,'Calcification Rates'!$A$11:$N$98,11,0)),0,VLOOKUP(A80,'Calcification Rates'!$A$11:$N$98,11,0)))*C80+(IF(ISERROR(VLOOKUP(A80,'Calcification Rates'!$A$11:$N$98,14,0)),0,VLOOKUP(A80,'Calcification Rates'!$A$11:$N$98,14,0)))</f>
        <v>0</v>
      </c>
      <c r="I80" s="276"/>
      <c r="J80" s="270"/>
      <c r="K80" s="271"/>
      <c r="L80" s="272" t="str">
        <f>IF(ISERROR(VLOOKUP(I80,'Calcification Rates'!$A$10:$C$98,2,FALSE))," ",VLOOKUP(I80,'Calcification Rates'!$A$10:$C$98,2,FALSE))</f>
        <v xml:space="preserve"> </v>
      </c>
      <c r="M80" s="272" t="str">
        <f>IF(ISERROR(VLOOKUP(I80,'Calcification Rates'!$A$10:$C$98,3,FALSE))," ",VLOOKUP(I80,'Calcification Rates'!$A$10:$C$98,3,FALSE))</f>
        <v xml:space="preserve"> </v>
      </c>
      <c r="N80" s="273">
        <f>(IF(ISERROR(VLOOKUP(I80,'Calcification Rates'!$A$11:$N$98,9,0)),0,VLOOKUP(I80,'Calcification Rates'!$A$11:$N$98,9,0)))*K80+(IF(ISERROR(VLOOKUP(I80,'Calcification Rates'!$A$11:$N$98,12,0)),0,VLOOKUP(I80,'Calcification Rates'!$A$11:$N$98,12,0)))</f>
        <v>0</v>
      </c>
      <c r="O80" s="273">
        <f>(IF(ISERROR(VLOOKUP(I80,'Calcification Rates'!$A$11:$N$98,10,0)),0,VLOOKUP(I80,'Calcification Rates'!$A$11:$N$98,10,0)))*K80+(IF(ISERROR(VLOOKUP(I80,'Calcification Rates'!$A$11:$N$98,13,0)),0,VLOOKUP(I80,'Calcification Rates'!$A$11:$N$98,13,0)))</f>
        <v>0</v>
      </c>
      <c r="P80" s="277">
        <f>(IF(ISERROR(VLOOKUP(I80,'Calcification Rates'!$A$11:$N$98,11,0)),0,VLOOKUP(I80,'Calcification Rates'!$A$11:$N$98,11,0)))*K80+(IF(ISERROR(VLOOKUP(I80,'Calcification Rates'!$A$11:$N$98,14,0)),0,VLOOKUP(I80,'Calcification Rates'!$A$11:$N$98,14,0)))</f>
        <v>0</v>
      </c>
      <c r="Q80" s="276"/>
      <c r="R80" s="270"/>
      <c r="S80" s="271"/>
      <c r="T80" s="272" t="str">
        <f>IF(ISERROR(VLOOKUP(Q80,'Calcification Rates'!$A$10:$C$98,2,FALSE))," ",VLOOKUP(Q80,'Calcification Rates'!$A$10:$C$98,2,FALSE))</f>
        <v xml:space="preserve"> </v>
      </c>
      <c r="U80" s="272" t="str">
        <f>IF(ISERROR(VLOOKUP(Q80,'Calcification Rates'!$A$10:$C$98,3,FALSE))," ",VLOOKUP(Q80,'Calcification Rates'!$A$10:$C$98,3,FALSE))</f>
        <v xml:space="preserve"> </v>
      </c>
      <c r="V80" s="273">
        <f>(IF(ISERROR(VLOOKUP(Q80,'Calcification Rates'!$A$11:$N$98,9,0)),0,VLOOKUP(Q80,'Calcification Rates'!$A$11:$N$98,9,0)))*S80+(IF(ISERROR(VLOOKUP(Q80,'Calcification Rates'!$A$11:$N$98,12,0)),0,VLOOKUP(Q80,'Calcification Rates'!$A$11:$N$98,12,0)))</f>
        <v>0</v>
      </c>
      <c r="W80" s="273">
        <f>(IF(ISERROR(VLOOKUP(Q80,'Calcification Rates'!$A$11:$N$98,10,0)),0,VLOOKUP(Q80,'Calcification Rates'!$A$11:$N$98,10,0)))*S80+(IF(ISERROR(VLOOKUP(Q80,'Calcification Rates'!$A$11:$N$98,13,0)),0,VLOOKUP(Q80,'Calcification Rates'!$A$11:$N$98,13,0)))</f>
        <v>0</v>
      </c>
      <c r="X80" s="277">
        <f>(IF(ISERROR(VLOOKUP(Q80,'Calcification Rates'!$A$11:$N$98,11,0)),0,VLOOKUP(Q80,'Calcification Rates'!$A$11:$N$98,11,0)))*S80+(IF(ISERROR(VLOOKUP(Q80,'Calcification Rates'!$A$11:$N$98,14,0)),0,VLOOKUP(Q80,'Calcification Rates'!$A$11:$N$98,14,0)))</f>
        <v>0</v>
      </c>
      <c r="Y80" s="276"/>
      <c r="Z80" s="43"/>
      <c r="AA80" s="271"/>
      <c r="AB80" s="272" t="str">
        <f>IF(ISERROR(VLOOKUP(Y80,'Calcification Rates'!$A$10:$C$98,2,FALSE))," ",VLOOKUP(Y80,'Calcification Rates'!$A$10:$C$98,2,FALSE))</f>
        <v xml:space="preserve"> </v>
      </c>
      <c r="AC80" s="272" t="str">
        <f>IF(ISERROR(VLOOKUP(Y80,'Calcification Rates'!$A$10:$C$98,3,FALSE))," ",VLOOKUP(Y80,'Calcification Rates'!$A$10:$C$98,3,FALSE))</f>
        <v xml:space="preserve"> </v>
      </c>
      <c r="AD80" s="273">
        <f>(IF(ISERROR(VLOOKUP(Y80,'Calcification Rates'!$A$11:$N$98,9,0)),0,VLOOKUP(Y80,'Calcification Rates'!$A$11:$N$98,9,0)))*AA80+(IF(ISERROR(VLOOKUP(Y80,'Calcification Rates'!$A$11:$N$98,12,0)),0,VLOOKUP(Y80,'Calcification Rates'!$A$11:$N$98,12,0)))</f>
        <v>0</v>
      </c>
      <c r="AE80" s="273">
        <f>(IF(ISERROR(VLOOKUP(Y80,'Calcification Rates'!$A$11:$N$98,10,0)),0,VLOOKUP(Y80,'Calcification Rates'!$A$11:$N$98,10,0)))*AA80+(IF(ISERROR(VLOOKUP(Y80,'Calcification Rates'!$A$11:$N$98,13,0)),0,VLOOKUP(Y80,'Calcification Rates'!$A$11:$N$98,13,0)))</f>
        <v>0</v>
      </c>
      <c r="AF80" s="277">
        <f>(IF(ISERROR(VLOOKUP(Y80,'Calcification Rates'!$A$11:$N$98,11,0)),0,VLOOKUP(Y80,'Calcification Rates'!$A$11:$N$98,11,0)))*AA80+(IF(ISERROR(VLOOKUP(Y80,'Calcification Rates'!$A$11:$N$98,14,0)),0,VLOOKUP(Y80,'Calcification Rates'!$A$11:$N$98,14,0)))</f>
        <v>0</v>
      </c>
      <c r="AG80" s="276"/>
      <c r="AH80" s="43"/>
      <c r="AI80" s="271"/>
      <c r="AJ80" s="272" t="str">
        <f>IF(ISERROR(VLOOKUP(AG80,'Calcification Rates'!$A$10:$C$98,2,FALSE))," ",VLOOKUP(AG80,'Calcification Rates'!$A$10:$C$98,2,FALSE))</f>
        <v xml:space="preserve"> </v>
      </c>
      <c r="AK80" s="272" t="str">
        <f>IF(ISERROR(VLOOKUP(AG80,'Calcification Rates'!$A$10:$C$98,3,FALSE))," ",VLOOKUP(AG80,'Calcification Rates'!$A$10:$C$98,3,FALSE))</f>
        <v xml:space="preserve"> </v>
      </c>
      <c r="AL80" s="273">
        <f>(IF(ISERROR(VLOOKUP(AG80,'Calcification Rates'!$A$11:$N$98,9,0)),0,VLOOKUP(AG80,'Calcification Rates'!$A$11:$N$98,9,0)))*AI80+(IF(ISERROR(VLOOKUP(AG80,'Calcification Rates'!$A$11:$N$98,12,0)),0,VLOOKUP(AG80,'Calcification Rates'!$A$11:$N$98,12,0)))</f>
        <v>0</v>
      </c>
      <c r="AM80" s="273">
        <f>(IF(ISERROR(VLOOKUP(AG80,'Calcification Rates'!$A$11:$N$98,10,0)),0,VLOOKUP(AG80,'Calcification Rates'!$A$11:$N$98,10,0)))*AI80+(IF(ISERROR(VLOOKUP(AG80,'Calcification Rates'!$A$11:$N$98,13,0)),0,VLOOKUP(AG80,'Calcification Rates'!$A$11:$N$98,13,0)))</f>
        <v>0</v>
      </c>
      <c r="AN80" s="277">
        <f>(IF(ISERROR(VLOOKUP(AG80,'Calcification Rates'!$A$11:$N$98,11,0)),0,VLOOKUP(AG80,'Calcification Rates'!$A$11:$N$98,11,0)))*AI80+(IF(ISERROR(VLOOKUP(AG80,'Calcification Rates'!$A$11:$N$98,14,0)),0,VLOOKUP(AG80,'Calcification Rates'!$A$11:$N$98,14,0)))</f>
        <v>0</v>
      </c>
      <c r="AO80" s="276"/>
      <c r="AP80" s="278"/>
      <c r="AQ80" s="271"/>
      <c r="AR80" s="272" t="str">
        <f>IF(ISERROR(VLOOKUP(AO80,'Calcification Rates'!$A$10:$C$98,2,FALSE))," ",VLOOKUP(AO80,'Calcification Rates'!$A$10:$C$98,2,FALSE))</f>
        <v xml:space="preserve"> </v>
      </c>
      <c r="AS80" s="272" t="str">
        <f>IF(ISERROR(VLOOKUP(AO80,'Calcification Rates'!$A$10:$C$98,3,FALSE))," ",VLOOKUP(AO80,'Calcification Rates'!$A$10:$C$98,3,FALSE))</f>
        <v xml:space="preserve"> </v>
      </c>
      <c r="AT80" s="280">
        <f>(IF(ISERROR(VLOOKUP(AO80,'Calcification Rates'!$A$11:$N$98,9,0)),0,VLOOKUP(AO80,'Calcification Rates'!$A$11:$N$98,9,0)))*AQ80+(IF(ISERROR(VLOOKUP(AO80,'Calcification Rates'!$A$11:$N$98,12,0)),0,VLOOKUP(AO80,'Calcification Rates'!$A$11:$N$98,12,0)))</f>
        <v>0</v>
      </c>
      <c r="AU80" s="280">
        <f>(IF(ISERROR(VLOOKUP(AO80,'Calcification Rates'!$A$11:$N$98,10,0)),0,VLOOKUP(AO80,'Calcification Rates'!$A$11:$N$98,10,0)))*AQ80+(IF(ISERROR(VLOOKUP(AO80,'Calcification Rates'!$A$11:$N$98,13,0)),0,VLOOKUP(AO80,'Calcification Rates'!$A$11:$N$98,13,0)))</f>
        <v>0</v>
      </c>
      <c r="AV80" s="281">
        <f>(IF(ISERROR(VLOOKUP(AO80,'Calcification Rates'!$A$11:$N$98,11,0)),0,VLOOKUP(AO80,'Calcification Rates'!$A$11:$N$98,11,0)))*AQ80+(IF(ISERROR(VLOOKUP(AO80,'Calcification Rates'!$A$11:$N$98,14,0)),0,VLOOKUP(AO80,'Calcification Rates'!$A$11:$N$98,14,0)))</f>
        <v>0</v>
      </c>
      <c r="AW80" s="276"/>
      <c r="AX80" s="270"/>
      <c r="AY80" s="271"/>
      <c r="AZ80" s="272" t="str">
        <f>IF(ISERROR(VLOOKUP(AW80,'Calcification Rates'!$A$10:$C$98,2,FALSE))," ",VLOOKUP(AW80,'Calcification Rates'!$A$10:$C$98,2,FALSE))</f>
        <v xml:space="preserve"> </v>
      </c>
      <c r="BA80" s="272" t="str">
        <f>IF(ISERROR(VLOOKUP(AW80,'Calcification Rates'!$A$10:$C$98,3,FALSE))," ",VLOOKUP(AW80,'Calcification Rates'!$A$10:$C$98,3,FALSE))</f>
        <v xml:space="preserve"> </v>
      </c>
      <c r="BB80" s="280">
        <f>(IF(ISERROR(VLOOKUP(AW80,'Calcification Rates'!$A$11:$N$98,9,0)),0,VLOOKUP(AW80,'Calcification Rates'!$A$11:$N$98,9,0)))*AY80+(IF(ISERROR(VLOOKUP(AW80,'Calcification Rates'!$A$11:$N$98,12,0)),0,VLOOKUP(AW80,'Calcification Rates'!$A$11:$N$98,12,0)))</f>
        <v>0</v>
      </c>
      <c r="BC80" s="280">
        <f>(IF(ISERROR(VLOOKUP(AW80,'Calcification Rates'!$A$11:$N$98,10,0)),0,VLOOKUP(AW80,'Calcification Rates'!$A$11:$N$98,10,0)))*AY80+(IF(ISERROR(VLOOKUP(AW80,'Calcification Rates'!$A$11:$N$98,13,0)),0,VLOOKUP(AW80,'Calcification Rates'!$A$11:$N$98,13,0)))</f>
        <v>0</v>
      </c>
      <c r="BD80" s="281">
        <f>(IF(ISERROR(VLOOKUP(AW80,'Calcification Rates'!$A$11:$N$98,11,0)),0,VLOOKUP(AW80,'Calcification Rates'!$A$11:$N$98,11,0)))*AY80+(IF(ISERROR(VLOOKUP(AW80,'Calcification Rates'!$A$11:$N$98,14,0)),0,VLOOKUP(AW80,'Calcification Rates'!$A$11:$N$98,14,0)))</f>
        <v>0</v>
      </c>
      <c r="BE80" s="276"/>
      <c r="BF80" s="278"/>
      <c r="BG80" s="270"/>
      <c r="BH80" s="272" t="str">
        <f>IF(ISERROR(VLOOKUP(BE80,'Calcification Rates'!$A$10:$C$98,2,FALSE))," ",VLOOKUP(BE80,'Calcification Rates'!$A$10:$C$98,2,FALSE))</f>
        <v xml:space="preserve"> </v>
      </c>
      <c r="BI80" s="272" t="str">
        <f>IF(ISERROR(VLOOKUP(BE80,'Calcification Rates'!$A$10:$C$98,3,FALSE))," ",VLOOKUP(BE80,'Calcification Rates'!$A$10:$C$98,3,FALSE))</f>
        <v xml:space="preserve"> </v>
      </c>
      <c r="BJ80" s="280">
        <f>(IF(ISERROR(VLOOKUP(BE80,'Calcification Rates'!$A$11:$N$98,9,0)),0,VLOOKUP(BE80,'Calcification Rates'!$A$11:$N$98,9,0)))*BG80+(IF(ISERROR(VLOOKUP(BE80,'Calcification Rates'!$A$11:$N$98,12,0)),0,VLOOKUP(BE80,'Calcification Rates'!$A$11:$N$98,12,0)))</f>
        <v>0</v>
      </c>
      <c r="BK80" s="280">
        <f>(IF(ISERROR(VLOOKUP(BE80,'Calcification Rates'!$A$11:$N$98,10,0)),0,VLOOKUP(BE80,'Calcification Rates'!$A$11:$N$98,10,0)))*BG80+(IF(ISERROR(VLOOKUP(BE80,'Calcification Rates'!$A$11:$N$98,13,0)),0,VLOOKUP(BE80,'Calcification Rates'!$A$11:$N$98,13,0)))</f>
        <v>0</v>
      </c>
      <c r="BL80" s="281">
        <f>(IF(ISERROR(VLOOKUP(BE80,'Calcification Rates'!$A$11:$N$98,11,0)),0,VLOOKUP(BE80,'Calcification Rates'!$A$11:$N$98,11,0)))*BG80+(IF(ISERROR(VLOOKUP(BE80,'Calcification Rates'!$A$11:$N$98,14,0)),0,VLOOKUP(BE80,'Calcification Rates'!$A$11:$N$98,14,0)))</f>
        <v>0</v>
      </c>
    </row>
    <row r="81" spans="1:64" ht="20.100000000000001" customHeight="1" x14ac:dyDescent="0.3">
      <c r="A81" s="270"/>
      <c r="B81" s="270"/>
      <c r="C81" s="279"/>
      <c r="D81" s="272" t="str">
        <f>IF(ISERROR(VLOOKUP(A81,'Calcification Rates'!$A$10:$C$98,2,FALSE))," ",VLOOKUP(A81,'Calcification Rates'!$A$10:$C$98,2,FALSE))</f>
        <v xml:space="preserve"> </v>
      </c>
      <c r="E81" s="272" t="str">
        <f>IF(ISERROR(VLOOKUP(A81,'Calcification Rates'!$A$10:$C$98,3,FALSE))," ",VLOOKUP(A81,'Calcification Rates'!$A$10:$C$98,3,FALSE))</f>
        <v xml:space="preserve"> </v>
      </c>
      <c r="F81" s="273">
        <f>(IF(ISERROR(VLOOKUP(A81,'Calcification Rates'!$A$11:$N$98,9,0)),0,VLOOKUP(A81,'Calcification Rates'!$A$11:$N$98,9,0)))*C81+(IF(ISERROR(VLOOKUP(A81,'Calcification Rates'!$A$11:$N$98,12,0)),0,VLOOKUP(A81,'Calcification Rates'!$A$11:$N$98,12,0)))</f>
        <v>0</v>
      </c>
      <c r="G81" s="274">
        <f>(IF(ISERROR(VLOOKUP(A81,'Calcification Rates'!$A$11:$N$98,10,0)),0,VLOOKUP(A81,'Calcification Rates'!$A$11:$N$98,10,0)))*C81+(IF(ISERROR(VLOOKUP(A81,'Calcification Rates'!$A$11:$N$98,13,0)),0,VLOOKUP(A81,'Calcification Rates'!$A$11:$N$98,13,0)))</f>
        <v>0</v>
      </c>
      <c r="H81" s="275">
        <f>(IF(ISERROR(VLOOKUP(A81,'Calcification Rates'!$A$11:$N$98,11,0)),0,VLOOKUP(A81,'Calcification Rates'!$A$11:$N$98,11,0)))*C81+(IF(ISERROR(VLOOKUP(A81,'Calcification Rates'!$A$11:$N$98,14,0)),0,VLOOKUP(A81,'Calcification Rates'!$A$11:$N$98,14,0)))</f>
        <v>0</v>
      </c>
      <c r="I81" s="276"/>
      <c r="J81" s="270"/>
      <c r="K81" s="271"/>
      <c r="L81" s="272" t="str">
        <f>IF(ISERROR(VLOOKUP(I81,'Calcification Rates'!$A$10:$C$98,2,FALSE))," ",VLOOKUP(I81,'Calcification Rates'!$A$10:$C$98,2,FALSE))</f>
        <v xml:space="preserve"> </v>
      </c>
      <c r="M81" s="272" t="str">
        <f>IF(ISERROR(VLOOKUP(I81,'Calcification Rates'!$A$10:$C$98,3,FALSE))," ",VLOOKUP(I81,'Calcification Rates'!$A$10:$C$98,3,FALSE))</f>
        <v xml:space="preserve"> </v>
      </c>
      <c r="N81" s="273">
        <f>(IF(ISERROR(VLOOKUP(I81,'Calcification Rates'!$A$11:$N$98,9,0)),0,VLOOKUP(I81,'Calcification Rates'!$A$11:$N$98,9,0)))*K81+(IF(ISERROR(VLOOKUP(I81,'Calcification Rates'!$A$11:$N$98,12,0)),0,VLOOKUP(I81,'Calcification Rates'!$A$11:$N$98,12,0)))</f>
        <v>0</v>
      </c>
      <c r="O81" s="273">
        <f>(IF(ISERROR(VLOOKUP(I81,'Calcification Rates'!$A$11:$N$98,10,0)),0,VLOOKUP(I81,'Calcification Rates'!$A$11:$N$98,10,0)))*K81+(IF(ISERROR(VLOOKUP(I81,'Calcification Rates'!$A$11:$N$98,13,0)),0,VLOOKUP(I81,'Calcification Rates'!$A$11:$N$98,13,0)))</f>
        <v>0</v>
      </c>
      <c r="P81" s="277">
        <f>(IF(ISERROR(VLOOKUP(I81,'Calcification Rates'!$A$11:$N$98,11,0)),0,VLOOKUP(I81,'Calcification Rates'!$A$11:$N$98,11,0)))*K81+(IF(ISERROR(VLOOKUP(I81,'Calcification Rates'!$A$11:$N$98,14,0)),0,VLOOKUP(I81,'Calcification Rates'!$A$11:$N$98,14,0)))</f>
        <v>0</v>
      </c>
      <c r="Q81" s="276"/>
      <c r="R81" s="270"/>
      <c r="S81" s="271"/>
      <c r="T81" s="272" t="str">
        <f>IF(ISERROR(VLOOKUP(Q81,'Calcification Rates'!$A$10:$C$98,2,FALSE))," ",VLOOKUP(Q81,'Calcification Rates'!$A$10:$C$98,2,FALSE))</f>
        <v xml:space="preserve"> </v>
      </c>
      <c r="U81" s="272" t="str">
        <f>IF(ISERROR(VLOOKUP(Q81,'Calcification Rates'!$A$10:$C$98,3,FALSE))," ",VLOOKUP(Q81,'Calcification Rates'!$A$10:$C$98,3,FALSE))</f>
        <v xml:space="preserve"> </v>
      </c>
      <c r="V81" s="273">
        <f>(IF(ISERROR(VLOOKUP(Q81,'Calcification Rates'!$A$11:$N$98,9,0)),0,VLOOKUP(Q81,'Calcification Rates'!$A$11:$N$98,9,0)))*S81+(IF(ISERROR(VLOOKUP(Q81,'Calcification Rates'!$A$11:$N$98,12,0)),0,VLOOKUP(Q81,'Calcification Rates'!$A$11:$N$98,12,0)))</f>
        <v>0</v>
      </c>
      <c r="W81" s="273">
        <f>(IF(ISERROR(VLOOKUP(Q81,'Calcification Rates'!$A$11:$N$98,10,0)),0,VLOOKUP(Q81,'Calcification Rates'!$A$11:$N$98,10,0)))*S81+(IF(ISERROR(VLOOKUP(Q81,'Calcification Rates'!$A$11:$N$98,13,0)),0,VLOOKUP(Q81,'Calcification Rates'!$A$11:$N$98,13,0)))</f>
        <v>0</v>
      </c>
      <c r="X81" s="277">
        <f>(IF(ISERROR(VLOOKUP(Q81,'Calcification Rates'!$A$11:$N$98,11,0)),0,VLOOKUP(Q81,'Calcification Rates'!$A$11:$N$98,11,0)))*S81+(IF(ISERROR(VLOOKUP(Q81,'Calcification Rates'!$A$11:$N$98,14,0)),0,VLOOKUP(Q81,'Calcification Rates'!$A$11:$N$98,14,0)))</f>
        <v>0</v>
      </c>
      <c r="Y81" s="276"/>
      <c r="Z81" s="43"/>
      <c r="AA81" s="271"/>
      <c r="AB81" s="272" t="str">
        <f>IF(ISERROR(VLOOKUP(Y81,'Calcification Rates'!$A$10:$C$98,2,FALSE))," ",VLOOKUP(Y81,'Calcification Rates'!$A$10:$C$98,2,FALSE))</f>
        <v xml:space="preserve"> </v>
      </c>
      <c r="AC81" s="272" t="str">
        <f>IF(ISERROR(VLOOKUP(Y81,'Calcification Rates'!$A$10:$C$98,3,FALSE))," ",VLOOKUP(Y81,'Calcification Rates'!$A$10:$C$98,3,FALSE))</f>
        <v xml:space="preserve"> </v>
      </c>
      <c r="AD81" s="273">
        <f>(IF(ISERROR(VLOOKUP(Y81,'Calcification Rates'!$A$11:$N$98,9,0)),0,VLOOKUP(Y81,'Calcification Rates'!$A$11:$N$98,9,0)))*AA81+(IF(ISERROR(VLOOKUP(Y81,'Calcification Rates'!$A$11:$N$98,12,0)),0,VLOOKUP(Y81,'Calcification Rates'!$A$11:$N$98,12,0)))</f>
        <v>0</v>
      </c>
      <c r="AE81" s="273">
        <f>(IF(ISERROR(VLOOKUP(Y81,'Calcification Rates'!$A$11:$N$98,10,0)),0,VLOOKUP(Y81,'Calcification Rates'!$A$11:$N$98,10,0)))*AA81+(IF(ISERROR(VLOOKUP(Y81,'Calcification Rates'!$A$11:$N$98,13,0)),0,VLOOKUP(Y81,'Calcification Rates'!$A$11:$N$98,13,0)))</f>
        <v>0</v>
      </c>
      <c r="AF81" s="277">
        <f>(IF(ISERROR(VLOOKUP(Y81,'Calcification Rates'!$A$11:$N$98,11,0)),0,VLOOKUP(Y81,'Calcification Rates'!$A$11:$N$98,11,0)))*AA81+(IF(ISERROR(VLOOKUP(Y81,'Calcification Rates'!$A$11:$N$98,14,0)),0,VLOOKUP(Y81,'Calcification Rates'!$A$11:$N$98,14,0)))</f>
        <v>0</v>
      </c>
      <c r="AG81" s="276"/>
      <c r="AH81" s="43"/>
      <c r="AI81" s="271"/>
      <c r="AJ81" s="272" t="str">
        <f>IF(ISERROR(VLOOKUP(AG81,'Calcification Rates'!$A$10:$C$98,2,FALSE))," ",VLOOKUP(AG81,'Calcification Rates'!$A$10:$C$98,2,FALSE))</f>
        <v xml:space="preserve"> </v>
      </c>
      <c r="AK81" s="272" t="str">
        <f>IF(ISERROR(VLOOKUP(AG81,'Calcification Rates'!$A$10:$C$98,3,FALSE))," ",VLOOKUP(AG81,'Calcification Rates'!$A$10:$C$98,3,FALSE))</f>
        <v xml:space="preserve"> </v>
      </c>
      <c r="AL81" s="273">
        <f>(IF(ISERROR(VLOOKUP(AG81,'Calcification Rates'!$A$11:$N$98,9,0)),0,VLOOKUP(AG81,'Calcification Rates'!$A$11:$N$98,9,0)))*AI81+(IF(ISERROR(VLOOKUP(AG81,'Calcification Rates'!$A$11:$N$98,12,0)),0,VLOOKUP(AG81,'Calcification Rates'!$A$11:$N$98,12,0)))</f>
        <v>0</v>
      </c>
      <c r="AM81" s="273">
        <f>(IF(ISERROR(VLOOKUP(AG81,'Calcification Rates'!$A$11:$N$98,10,0)),0,VLOOKUP(AG81,'Calcification Rates'!$A$11:$N$98,10,0)))*AI81+(IF(ISERROR(VLOOKUP(AG81,'Calcification Rates'!$A$11:$N$98,13,0)),0,VLOOKUP(AG81,'Calcification Rates'!$A$11:$N$98,13,0)))</f>
        <v>0</v>
      </c>
      <c r="AN81" s="277">
        <f>(IF(ISERROR(VLOOKUP(AG81,'Calcification Rates'!$A$11:$N$98,11,0)),0,VLOOKUP(AG81,'Calcification Rates'!$A$11:$N$98,11,0)))*AI81+(IF(ISERROR(VLOOKUP(AG81,'Calcification Rates'!$A$11:$N$98,14,0)),0,VLOOKUP(AG81,'Calcification Rates'!$A$11:$N$98,14,0)))</f>
        <v>0</v>
      </c>
      <c r="AO81" s="276"/>
      <c r="AP81" s="278"/>
      <c r="AQ81" s="271"/>
      <c r="AR81" s="272" t="str">
        <f>IF(ISERROR(VLOOKUP(AO81,'Calcification Rates'!$A$10:$C$98,2,FALSE))," ",VLOOKUP(AO81,'Calcification Rates'!$A$10:$C$98,2,FALSE))</f>
        <v xml:space="preserve"> </v>
      </c>
      <c r="AS81" s="272" t="str">
        <f>IF(ISERROR(VLOOKUP(AO81,'Calcification Rates'!$A$10:$C$98,3,FALSE))," ",VLOOKUP(AO81,'Calcification Rates'!$A$10:$C$98,3,FALSE))</f>
        <v xml:space="preserve"> </v>
      </c>
      <c r="AT81" s="280">
        <f>(IF(ISERROR(VLOOKUP(AO81,'Calcification Rates'!$A$11:$N$98,9,0)),0,VLOOKUP(AO81,'Calcification Rates'!$A$11:$N$98,9,0)))*AQ81+(IF(ISERROR(VLOOKUP(AO81,'Calcification Rates'!$A$11:$N$98,12,0)),0,VLOOKUP(AO81,'Calcification Rates'!$A$11:$N$98,12,0)))</f>
        <v>0</v>
      </c>
      <c r="AU81" s="280">
        <f>(IF(ISERROR(VLOOKUP(AO81,'Calcification Rates'!$A$11:$N$98,10,0)),0,VLOOKUP(AO81,'Calcification Rates'!$A$11:$N$98,10,0)))*AQ81+(IF(ISERROR(VLOOKUP(AO81,'Calcification Rates'!$A$11:$N$98,13,0)),0,VLOOKUP(AO81,'Calcification Rates'!$A$11:$N$98,13,0)))</f>
        <v>0</v>
      </c>
      <c r="AV81" s="281">
        <f>(IF(ISERROR(VLOOKUP(AO81,'Calcification Rates'!$A$11:$N$98,11,0)),0,VLOOKUP(AO81,'Calcification Rates'!$A$11:$N$98,11,0)))*AQ81+(IF(ISERROR(VLOOKUP(AO81,'Calcification Rates'!$A$11:$N$98,14,0)),0,VLOOKUP(AO81,'Calcification Rates'!$A$11:$N$98,14,0)))</f>
        <v>0</v>
      </c>
      <c r="AW81" s="276"/>
      <c r="AX81" s="270"/>
      <c r="AY81" s="271"/>
      <c r="AZ81" s="272" t="str">
        <f>IF(ISERROR(VLOOKUP(AW81,'Calcification Rates'!$A$10:$C$98,2,FALSE))," ",VLOOKUP(AW81,'Calcification Rates'!$A$10:$C$98,2,FALSE))</f>
        <v xml:space="preserve"> </v>
      </c>
      <c r="BA81" s="272" t="str">
        <f>IF(ISERROR(VLOOKUP(AW81,'Calcification Rates'!$A$10:$C$98,3,FALSE))," ",VLOOKUP(AW81,'Calcification Rates'!$A$10:$C$98,3,FALSE))</f>
        <v xml:space="preserve"> </v>
      </c>
      <c r="BB81" s="280">
        <f>(IF(ISERROR(VLOOKUP(AW81,'Calcification Rates'!$A$11:$N$98,9,0)),0,VLOOKUP(AW81,'Calcification Rates'!$A$11:$N$98,9,0)))*AY81+(IF(ISERROR(VLOOKUP(AW81,'Calcification Rates'!$A$11:$N$98,12,0)),0,VLOOKUP(AW81,'Calcification Rates'!$A$11:$N$98,12,0)))</f>
        <v>0</v>
      </c>
      <c r="BC81" s="280">
        <f>(IF(ISERROR(VLOOKUP(AW81,'Calcification Rates'!$A$11:$N$98,10,0)),0,VLOOKUP(AW81,'Calcification Rates'!$A$11:$N$98,10,0)))*AY81+(IF(ISERROR(VLOOKUP(AW81,'Calcification Rates'!$A$11:$N$98,13,0)),0,VLOOKUP(AW81,'Calcification Rates'!$A$11:$N$98,13,0)))</f>
        <v>0</v>
      </c>
      <c r="BD81" s="281">
        <f>(IF(ISERROR(VLOOKUP(AW81,'Calcification Rates'!$A$11:$N$98,11,0)),0,VLOOKUP(AW81,'Calcification Rates'!$A$11:$N$98,11,0)))*AY81+(IF(ISERROR(VLOOKUP(AW81,'Calcification Rates'!$A$11:$N$98,14,0)),0,VLOOKUP(AW81,'Calcification Rates'!$A$11:$N$98,14,0)))</f>
        <v>0</v>
      </c>
      <c r="BE81" s="276"/>
      <c r="BF81" s="278"/>
      <c r="BG81" s="270"/>
      <c r="BH81" s="272" t="str">
        <f>IF(ISERROR(VLOOKUP(BE81,'Calcification Rates'!$A$10:$C$98,2,FALSE))," ",VLOOKUP(BE81,'Calcification Rates'!$A$10:$C$98,2,FALSE))</f>
        <v xml:space="preserve"> </v>
      </c>
      <c r="BI81" s="272" t="str">
        <f>IF(ISERROR(VLOOKUP(BE81,'Calcification Rates'!$A$10:$C$98,3,FALSE))," ",VLOOKUP(BE81,'Calcification Rates'!$A$10:$C$98,3,FALSE))</f>
        <v xml:space="preserve"> </v>
      </c>
      <c r="BJ81" s="280">
        <f>(IF(ISERROR(VLOOKUP(BE81,'Calcification Rates'!$A$11:$N$98,9,0)),0,VLOOKUP(BE81,'Calcification Rates'!$A$11:$N$98,9,0)))*BG81+(IF(ISERROR(VLOOKUP(BE81,'Calcification Rates'!$A$11:$N$98,12,0)),0,VLOOKUP(BE81,'Calcification Rates'!$A$11:$N$98,12,0)))</f>
        <v>0</v>
      </c>
      <c r="BK81" s="280">
        <f>(IF(ISERROR(VLOOKUP(BE81,'Calcification Rates'!$A$11:$N$98,10,0)),0,VLOOKUP(BE81,'Calcification Rates'!$A$11:$N$98,10,0)))*BG81+(IF(ISERROR(VLOOKUP(BE81,'Calcification Rates'!$A$11:$N$98,13,0)),0,VLOOKUP(BE81,'Calcification Rates'!$A$11:$N$98,13,0)))</f>
        <v>0</v>
      </c>
      <c r="BL81" s="281">
        <f>(IF(ISERROR(VLOOKUP(BE81,'Calcification Rates'!$A$11:$N$98,11,0)),0,VLOOKUP(BE81,'Calcification Rates'!$A$11:$N$98,11,0)))*BG81+(IF(ISERROR(VLOOKUP(BE81,'Calcification Rates'!$A$11:$N$98,14,0)),0,VLOOKUP(BE81,'Calcification Rates'!$A$11:$N$98,14,0)))</f>
        <v>0</v>
      </c>
    </row>
    <row r="82" spans="1:64" ht="20.100000000000001" customHeight="1" x14ac:dyDescent="0.3">
      <c r="A82" s="270"/>
      <c r="B82" s="270"/>
      <c r="C82" s="279"/>
      <c r="D82" s="272" t="str">
        <f>IF(ISERROR(VLOOKUP(A82,'Calcification Rates'!$A$10:$C$98,2,FALSE))," ",VLOOKUP(A82,'Calcification Rates'!$A$10:$C$98,2,FALSE))</f>
        <v xml:space="preserve"> </v>
      </c>
      <c r="E82" s="272" t="str">
        <f>IF(ISERROR(VLOOKUP(A82,'Calcification Rates'!$A$10:$C$98,3,FALSE))," ",VLOOKUP(A82,'Calcification Rates'!$A$10:$C$98,3,FALSE))</f>
        <v xml:space="preserve"> </v>
      </c>
      <c r="F82" s="273">
        <f>(IF(ISERROR(VLOOKUP(A82,'Calcification Rates'!$A$11:$N$98,9,0)),0,VLOOKUP(A82,'Calcification Rates'!$A$11:$N$98,9,0)))*C82+(IF(ISERROR(VLOOKUP(A82,'Calcification Rates'!$A$11:$N$98,12,0)),0,VLOOKUP(A82,'Calcification Rates'!$A$11:$N$98,12,0)))</f>
        <v>0</v>
      </c>
      <c r="G82" s="274">
        <f>(IF(ISERROR(VLOOKUP(A82,'Calcification Rates'!$A$11:$N$98,10,0)),0,VLOOKUP(A82,'Calcification Rates'!$A$11:$N$98,10,0)))*C82+(IF(ISERROR(VLOOKUP(A82,'Calcification Rates'!$A$11:$N$98,13,0)),0,VLOOKUP(A82,'Calcification Rates'!$A$11:$N$98,13,0)))</f>
        <v>0</v>
      </c>
      <c r="H82" s="275">
        <f>(IF(ISERROR(VLOOKUP(A82,'Calcification Rates'!$A$11:$N$98,11,0)),0,VLOOKUP(A82,'Calcification Rates'!$A$11:$N$98,11,0)))*C82+(IF(ISERROR(VLOOKUP(A82,'Calcification Rates'!$A$11:$N$98,14,0)),0,VLOOKUP(A82,'Calcification Rates'!$A$11:$N$98,14,0)))</f>
        <v>0</v>
      </c>
      <c r="I82" s="276"/>
      <c r="J82" s="270"/>
      <c r="K82" s="271"/>
      <c r="L82" s="272" t="str">
        <f>IF(ISERROR(VLOOKUP(I82,'Calcification Rates'!$A$10:$C$98,2,FALSE))," ",VLOOKUP(I82,'Calcification Rates'!$A$10:$C$98,2,FALSE))</f>
        <v xml:space="preserve"> </v>
      </c>
      <c r="M82" s="272" t="str">
        <f>IF(ISERROR(VLOOKUP(I82,'Calcification Rates'!$A$10:$C$98,3,FALSE))," ",VLOOKUP(I82,'Calcification Rates'!$A$10:$C$98,3,FALSE))</f>
        <v xml:space="preserve"> </v>
      </c>
      <c r="N82" s="273">
        <f>(IF(ISERROR(VLOOKUP(I82,'Calcification Rates'!$A$11:$N$98,9,0)),0,VLOOKUP(I82,'Calcification Rates'!$A$11:$N$98,9,0)))*K82+(IF(ISERROR(VLOOKUP(I82,'Calcification Rates'!$A$11:$N$98,12,0)),0,VLOOKUP(I82,'Calcification Rates'!$A$11:$N$98,12,0)))</f>
        <v>0</v>
      </c>
      <c r="O82" s="273">
        <f>(IF(ISERROR(VLOOKUP(I82,'Calcification Rates'!$A$11:$N$98,10,0)),0,VLOOKUP(I82,'Calcification Rates'!$A$11:$N$98,10,0)))*K82+(IF(ISERROR(VLOOKUP(I82,'Calcification Rates'!$A$11:$N$98,13,0)),0,VLOOKUP(I82,'Calcification Rates'!$A$11:$N$98,13,0)))</f>
        <v>0</v>
      </c>
      <c r="P82" s="277">
        <f>(IF(ISERROR(VLOOKUP(I82,'Calcification Rates'!$A$11:$N$98,11,0)),0,VLOOKUP(I82,'Calcification Rates'!$A$11:$N$98,11,0)))*K82+(IF(ISERROR(VLOOKUP(I82,'Calcification Rates'!$A$11:$N$98,14,0)),0,VLOOKUP(I82,'Calcification Rates'!$A$11:$N$98,14,0)))</f>
        <v>0</v>
      </c>
      <c r="Q82" s="276"/>
      <c r="R82" s="270"/>
      <c r="S82" s="271"/>
      <c r="T82" s="272" t="str">
        <f>IF(ISERROR(VLOOKUP(Q82,'Calcification Rates'!$A$10:$C$98,2,FALSE))," ",VLOOKUP(Q82,'Calcification Rates'!$A$10:$C$98,2,FALSE))</f>
        <v xml:space="preserve"> </v>
      </c>
      <c r="U82" s="272" t="str">
        <f>IF(ISERROR(VLOOKUP(Q82,'Calcification Rates'!$A$10:$C$98,3,FALSE))," ",VLOOKUP(Q82,'Calcification Rates'!$A$10:$C$98,3,FALSE))</f>
        <v xml:space="preserve"> </v>
      </c>
      <c r="V82" s="273">
        <f>(IF(ISERROR(VLOOKUP(Q82,'Calcification Rates'!$A$11:$N$98,9,0)),0,VLOOKUP(Q82,'Calcification Rates'!$A$11:$N$98,9,0)))*S82+(IF(ISERROR(VLOOKUP(Q82,'Calcification Rates'!$A$11:$N$98,12,0)),0,VLOOKUP(Q82,'Calcification Rates'!$A$11:$N$98,12,0)))</f>
        <v>0</v>
      </c>
      <c r="W82" s="273">
        <f>(IF(ISERROR(VLOOKUP(Q82,'Calcification Rates'!$A$11:$N$98,10,0)),0,VLOOKUP(Q82,'Calcification Rates'!$A$11:$N$98,10,0)))*S82+(IF(ISERROR(VLOOKUP(Q82,'Calcification Rates'!$A$11:$N$98,13,0)),0,VLOOKUP(Q82,'Calcification Rates'!$A$11:$N$98,13,0)))</f>
        <v>0</v>
      </c>
      <c r="X82" s="277">
        <f>(IF(ISERROR(VLOOKUP(Q82,'Calcification Rates'!$A$11:$N$98,11,0)),0,VLOOKUP(Q82,'Calcification Rates'!$A$11:$N$98,11,0)))*S82+(IF(ISERROR(VLOOKUP(Q82,'Calcification Rates'!$A$11:$N$98,14,0)),0,VLOOKUP(Q82,'Calcification Rates'!$A$11:$N$98,14,0)))</f>
        <v>0</v>
      </c>
      <c r="Y82" s="276"/>
      <c r="Z82" s="43"/>
      <c r="AA82" s="271"/>
      <c r="AB82" s="272" t="str">
        <f>IF(ISERROR(VLOOKUP(Y82,'Calcification Rates'!$A$10:$C$98,2,FALSE))," ",VLOOKUP(Y82,'Calcification Rates'!$A$10:$C$98,2,FALSE))</f>
        <v xml:space="preserve"> </v>
      </c>
      <c r="AC82" s="272" t="str">
        <f>IF(ISERROR(VLOOKUP(Y82,'Calcification Rates'!$A$10:$C$98,3,FALSE))," ",VLOOKUP(Y82,'Calcification Rates'!$A$10:$C$98,3,FALSE))</f>
        <v xml:space="preserve"> </v>
      </c>
      <c r="AD82" s="273">
        <f>(IF(ISERROR(VLOOKUP(Y82,'Calcification Rates'!$A$11:$N$98,9,0)),0,VLOOKUP(Y82,'Calcification Rates'!$A$11:$N$98,9,0)))*AA82+(IF(ISERROR(VLOOKUP(Y82,'Calcification Rates'!$A$11:$N$98,12,0)),0,VLOOKUP(Y82,'Calcification Rates'!$A$11:$N$98,12,0)))</f>
        <v>0</v>
      </c>
      <c r="AE82" s="273">
        <f>(IF(ISERROR(VLOOKUP(Y82,'Calcification Rates'!$A$11:$N$98,10,0)),0,VLOOKUP(Y82,'Calcification Rates'!$A$11:$N$98,10,0)))*AA82+(IF(ISERROR(VLOOKUP(Y82,'Calcification Rates'!$A$11:$N$98,13,0)),0,VLOOKUP(Y82,'Calcification Rates'!$A$11:$N$98,13,0)))</f>
        <v>0</v>
      </c>
      <c r="AF82" s="277">
        <f>(IF(ISERROR(VLOOKUP(Y82,'Calcification Rates'!$A$11:$N$98,11,0)),0,VLOOKUP(Y82,'Calcification Rates'!$A$11:$N$98,11,0)))*AA82+(IF(ISERROR(VLOOKUP(Y82,'Calcification Rates'!$A$11:$N$98,14,0)),0,VLOOKUP(Y82,'Calcification Rates'!$A$11:$N$98,14,0)))</f>
        <v>0</v>
      </c>
      <c r="AG82" s="276"/>
      <c r="AH82" s="43"/>
      <c r="AI82" s="279"/>
      <c r="AJ82" s="272" t="str">
        <f>IF(ISERROR(VLOOKUP(AG82,'Calcification Rates'!$A$10:$C$98,2,FALSE))," ",VLOOKUP(AG82,'Calcification Rates'!$A$10:$C$98,2,FALSE))</f>
        <v xml:space="preserve"> </v>
      </c>
      <c r="AK82" s="272" t="str">
        <f>IF(ISERROR(VLOOKUP(AG82,'Calcification Rates'!$A$10:$C$98,3,FALSE))," ",VLOOKUP(AG82,'Calcification Rates'!$A$10:$C$98,3,FALSE))</f>
        <v xml:space="preserve"> </v>
      </c>
      <c r="AL82" s="273">
        <f>(IF(ISERROR(VLOOKUP(AG82,'Calcification Rates'!$A$11:$N$98,9,0)),0,VLOOKUP(AG82,'Calcification Rates'!$A$11:$N$98,9,0)))*AI82+(IF(ISERROR(VLOOKUP(AG82,'Calcification Rates'!$A$11:$N$98,12,0)),0,VLOOKUP(AG82,'Calcification Rates'!$A$11:$N$98,12,0)))</f>
        <v>0</v>
      </c>
      <c r="AM82" s="273">
        <f>(IF(ISERROR(VLOOKUP(AG82,'Calcification Rates'!$A$11:$N$98,10,0)),0,VLOOKUP(AG82,'Calcification Rates'!$A$11:$N$98,10,0)))*AI82+(IF(ISERROR(VLOOKUP(AG82,'Calcification Rates'!$A$11:$N$98,13,0)),0,VLOOKUP(AG82,'Calcification Rates'!$A$11:$N$98,13,0)))</f>
        <v>0</v>
      </c>
      <c r="AN82" s="277">
        <f>(IF(ISERROR(VLOOKUP(AG82,'Calcification Rates'!$A$11:$N$98,11,0)),0,VLOOKUP(AG82,'Calcification Rates'!$A$11:$N$98,11,0)))*AI82+(IF(ISERROR(VLOOKUP(AG82,'Calcification Rates'!$A$11:$N$98,14,0)),0,VLOOKUP(AG82,'Calcification Rates'!$A$11:$N$98,14,0)))</f>
        <v>0</v>
      </c>
      <c r="AO82" s="276"/>
      <c r="AP82" s="278"/>
      <c r="AQ82" s="279"/>
      <c r="AR82" s="272" t="str">
        <f>IF(ISERROR(VLOOKUP(AO82,'Calcification Rates'!$A$10:$C$98,2,FALSE))," ",VLOOKUP(AO82,'Calcification Rates'!$A$10:$C$98,2,FALSE))</f>
        <v xml:space="preserve"> </v>
      </c>
      <c r="AS82" s="272" t="str">
        <f>IF(ISERROR(VLOOKUP(AO82,'Calcification Rates'!$A$10:$C$98,3,FALSE))," ",VLOOKUP(AO82,'Calcification Rates'!$A$10:$C$98,3,FALSE))</f>
        <v xml:space="preserve"> </v>
      </c>
      <c r="AT82" s="280">
        <f>(IF(ISERROR(VLOOKUP(AO82,'Calcification Rates'!$A$11:$N$98,9,0)),0,VLOOKUP(AO82,'Calcification Rates'!$A$11:$N$98,9,0)))*AQ82+(IF(ISERROR(VLOOKUP(AO82,'Calcification Rates'!$A$11:$N$98,12,0)),0,VLOOKUP(AO82,'Calcification Rates'!$A$11:$N$98,12,0)))</f>
        <v>0</v>
      </c>
      <c r="AU82" s="280">
        <f>(IF(ISERROR(VLOOKUP(AO82,'Calcification Rates'!$A$11:$N$98,10,0)),0,VLOOKUP(AO82,'Calcification Rates'!$A$11:$N$98,10,0)))*AQ82+(IF(ISERROR(VLOOKUP(AO82,'Calcification Rates'!$A$11:$N$98,13,0)),0,VLOOKUP(AO82,'Calcification Rates'!$A$11:$N$98,13,0)))</f>
        <v>0</v>
      </c>
      <c r="AV82" s="281">
        <f>(IF(ISERROR(VLOOKUP(AO82,'Calcification Rates'!$A$11:$N$98,11,0)),0,VLOOKUP(AO82,'Calcification Rates'!$A$11:$N$98,11,0)))*AQ82+(IF(ISERROR(VLOOKUP(AO82,'Calcification Rates'!$A$11:$N$98,14,0)),0,VLOOKUP(AO82,'Calcification Rates'!$A$11:$N$98,14,0)))</f>
        <v>0</v>
      </c>
      <c r="AW82" s="276"/>
      <c r="AX82" s="270"/>
      <c r="AY82" s="271"/>
      <c r="AZ82" s="272" t="str">
        <f>IF(ISERROR(VLOOKUP(AW82,'Calcification Rates'!$A$10:$C$98,2,FALSE))," ",VLOOKUP(AW82,'Calcification Rates'!$A$10:$C$98,2,FALSE))</f>
        <v xml:space="preserve"> </v>
      </c>
      <c r="BA82" s="272" t="str">
        <f>IF(ISERROR(VLOOKUP(AW82,'Calcification Rates'!$A$10:$C$98,3,FALSE))," ",VLOOKUP(AW82,'Calcification Rates'!$A$10:$C$98,3,FALSE))</f>
        <v xml:space="preserve"> </v>
      </c>
      <c r="BB82" s="280">
        <f>(IF(ISERROR(VLOOKUP(AW82,'Calcification Rates'!$A$11:$N$98,9,0)),0,VLOOKUP(AW82,'Calcification Rates'!$A$11:$N$98,9,0)))*AY82+(IF(ISERROR(VLOOKUP(AW82,'Calcification Rates'!$A$11:$N$98,12,0)),0,VLOOKUP(AW82,'Calcification Rates'!$A$11:$N$98,12,0)))</f>
        <v>0</v>
      </c>
      <c r="BC82" s="280">
        <f>(IF(ISERROR(VLOOKUP(AW82,'Calcification Rates'!$A$11:$N$98,10,0)),0,VLOOKUP(AW82,'Calcification Rates'!$A$11:$N$98,10,0)))*AY82+(IF(ISERROR(VLOOKUP(AW82,'Calcification Rates'!$A$11:$N$98,13,0)),0,VLOOKUP(AW82,'Calcification Rates'!$A$11:$N$98,13,0)))</f>
        <v>0</v>
      </c>
      <c r="BD82" s="281">
        <f>(IF(ISERROR(VLOOKUP(AW82,'Calcification Rates'!$A$11:$N$98,11,0)),0,VLOOKUP(AW82,'Calcification Rates'!$A$11:$N$98,11,0)))*AY82+(IF(ISERROR(VLOOKUP(AW82,'Calcification Rates'!$A$11:$N$98,14,0)),0,VLOOKUP(AW82,'Calcification Rates'!$A$11:$N$98,14,0)))</f>
        <v>0</v>
      </c>
      <c r="BE82" s="276"/>
      <c r="BF82" s="278"/>
      <c r="BG82" s="43"/>
      <c r="BH82" s="272" t="str">
        <f>IF(ISERROR(VLOOKUP(BE82,'Calcification Rates'!$A$10:$C$98,2,FALSE))," ",VLOOKUP(BE82,'Calcification Rates'!$A$10:$C$98,2,FALSE))</f>
        <v xml:space="preserve"> </v>
      </c>
      <c r="BI82" s="272" t="str">
        <f>IF(ISERROR(VLOOKUP(BE82,'Calcification Rates'!$A$10:$C$98,3,FALSE))," ",VLOOKUP(BE82,'Calcification Rates'!$A$10:$C$98,3,FALSE))</f>
        <v xml:space="preserve"> </v>
      </c>
      <c r="BJ82" s="280">
        <f>(IF(ISERROR(VLOOKUP(BE82,'Calcification Rates'!$A$11:$N$98,9,0)),0,VLOOKUP(BE82,'Calcification Rates'!$A$11:$N$98,9,0)))*BG82+(IF(ISERROR(VLOOKUP(BE82,'Calcification Rates'!$A$11:$N$98,12,0)),0,VLOOKUP(BE82,'Calcification Rates'!$A$11:$N$98,12,0)))</f>
        <v>0</v>
      </c>
      <c r="BK82" s="280">
        <f>(IF(ISERROR(VLOOKUP(BE82,'Calcification Rates'!$A$11:$N$98,10,0)),0,VLOOKUP(BE82,'Calcification Rates'!$A$11:$N$98,10,0)))*BG82+(IF(ISERROR(VLOOKUP(BE82,'Calcification Rates'!$A$11:$N$98,13,0)),0,VLOOKUP(BE82,'Calcification Rates'!$A$11:$N$98,13,0)))</f>
        <v>0</v>
      </c>
      <c r="BL82" s="281">
        <f>(IF(ISERROR(VLOOKUP(BE82,'Calcification Rates'!$A$11:$N$98,11,0)),0,VLOOKUP(BE82,'Calcification Rates'!$A$11:$N$98,11,0)))*BG82+(IF(ISERROR(VLOOKUP(BE82,'Calcification Rates'!$A$11:$N$98,14,0)),0,VLOOKUP(BE82,'Calcification Rates'!$A$11:$N$98,14,0)))</f>
        <v>0</v>
      </c>
    </row>
    <row r="83" spans="1:64" ht="20.100000000000001" customHeight="1" x14ac:dyDescent="0.3">
      <c r="A83" s="270"/>
      <c r="B83" s="270"/>
      <c r="C83" s="271"/>
      <c r="D83" s="272" t="str">
        <f>IF(ISERROR(VLOOKUP(A83,'Calcification Rates'!$A$10:$C$98,2,FALSE))," ",VLOOKUP(A83,'Calcification Rates'!$A$10:$C$98,2,FALSE))</f>
        <v xml:space="preserve"> </v>
      </c>
      <c r="E83" s="272" t="str">
        <f>IF(ISERROR(VLOOKUP(A83,'Calcification Rates'!$A$10:$C$98,3,FALSE))," ",VLOOKUP(A83,'Calcification Rates'!$A$10:$C$98,3,FALSE))</f>
        <v xml:space="preserve"> </v>
      </c>
      <c r="F83" s="273">
        <f>(IF(ISERROR(VLOOKUP(A83,'Calcification Rates'!$A$11:$N$98,9,0)),0,VLOOKUP(A83,'Calcification Rates'!$A$11:$N$98,9,0)))*C83+(IF(ISERROR(VLOOKUP(A83,'Calcification Rates'!$A$11:$N$98,12,0)),0,VLOOKUP(A83,'Calcification Rates'!$A$11:$N$98,12,0)))</f>
        <v>0</v>
      </c>
      <c r="G83" s="274">
        <f>(IF(ISERROR(VLOOKUP(A83,'Calcification Rates'!$A$11:$N$98,10,0)),0,VLOOKUP(A83,'Calcification Rates'!$A$11:$N$98,10,0)))*C83+(IF(ISERROR(VLOOKUP(A83,'Calcification Rates'!$A$11:$N$98,13,0)),0,VLOOKUP(A83,'Calcification Rates'!$A$11:$N$98,13,0)))</f>
        <v>0</v>
      </c>
      <c r="H83" s="275">
        <f>(IF(ISERROR(VLOOKUP(A83,'Calcification Rates'!$A$11:$N$98,11,0)),0,VLOOKUP(A83,'Calcification Rates'!$A$11:$N$98,11,0)))*C83+(IF(ISERROR(VLOOKUP(A83,'Calcification Rates'!$A$11:$N$98,14,0)),0,VLOOKUP(A83,'Calcification Rates'!$A$11:$N$98,14,0)))</f>
        <v>0</v>
      </c>
      <c r="I83" s="276"/>
      <c r="J83" s="270"/>
      <c r="K83" s="271"/>
      <c r="L83" s="272" t="str">
        <f>IF(ISERROR(VLOOKUP(I83,'Calcification Rates'!$A$10:$C$98,2,FALSE))," ",VLOOKUP(I83,'Calcification Rates'!$A$10:$C$98,2,FALSE))</f>
        <v xml:space="preserve"> </v>
      </c>
      <c r="M83" s="272" t="str">
        <f>IF(ISERROR(VLOOKUP(I83,'Calcification Rates'!$A$10:$C$98,3,FALSE))," ",VLOOKUP(I83,'Calcification Rates'!$A$10:$C$98,3,FALSE))</f>
        <v xml:space="preserve"> </v>
      </c>
      <c r="N83" s="273">
        <f>(IF(ISERROR(VLOOKUP(I83,'Calcification Rates'!$A$11:$N$98,9,0)),0,VLOOKUP(I83,'Calcification Rates'!$A$11:$N$98,9,0)))*K83+(IF(ISERROR(VLOOKUP(I83,'Calcification Rates'!$A$11:$N$98,12,0)),0,VLOOKUP(I83,'Calcification Rates'!$A$11:$N$98,12,0)))</f>
        <v>0</v>
      </c>
      <c r="O83" s="273">
        <f>(IF(ISERROR(VLOOKUP(I83,'Calcification Rates'!$A$11:$N$98,10,0)),0,VLOOKUP(I83,'Calcification Rates'!$A$11:$N$98,10,0)))*K83+(IF(ISERROR(VLOOKUP(I83,'Calcification Rates'!$A$11:$N$98,13,0)),0,VLOOKUP(I83,'Calcification Rates'!$A$11:$N$98,13,0)))</f>
        <v>0</v>
      </c>
      <c r="P83" s="277">
        <f>(IF(ISERROR(VLOOKUP(I83,'Calcification Rates'!$A$11:$N$98,11,0)),0,VLOOKUP(I83,'Calcification Rates'!$A$11:$N$98,11,0)))*K83+(IF(ISERROR(VLOOKUP(I83,'Calcification Rates'!$A$11:$N$98,14,0)),0,VLOOKUP(I83,'Calcification Rates'!$A$11:$N$98,14,0)))</f>
        <v>0</v>
      </c>
      <c r="Q83" s="276"/>
      <c r="R83" s="270"/>
      <c r="S83" s="271"/>
      <c r="T83" s="272" t="str">
        <f>IF(ISERROR(VLOOKUP(Q83,'Calcification Rates'!$A$10:$C$98,2,FALSE))," ",VLOOKUP(Q83,'Calcification Rates'!$A$10:$C$98,2,FALSE))</f>
        <v xml:space="preserve"> </v>
      </c>
      <c r="U83" s="272" t="str">
        <f>IF(ISERROR(VLOOKUP(Q83,'Calcification Rates'!$A$10:$C$98,3,FALSE))," ",VLOOKUP(Q83,'Calcification Rates'!$A$10:$C$98,3,FALSE))</f>
        <v xml:space="preserve"> </v>
      </c>
      <c r="V83" s="273">
        <f>(IF(ISERROR(VLOOKUP(Q83,'Calcification Rates'!$A$11:$N$98,9,0)),0,VLOOKUP(Q83,'Calcification Rates'!$A$11:$N$98,9,0)))*S83+(IF(ISERROR(VLOOKUP(Q83,'Calcification Rates'!$A$11:$N$98,12,0)),0,VLOOKUP(Q83,'Calcification Rates'!$A$11:$N$98,12,0)))</f>
        <v>0</v>
      </c>
      <c r="W83" s="273">
        <f>(IF(ISERROR(VLOOKUP(Q83,'Calcification Rates'!$A$11:$N$98,10,0)),0,VLOOKUP(Q83,'Calcification Rates'!$A$11:$N$98,10,0)))*S83+(IF(ISERROR(VLOOKUP(Q83,'Calcification Rates'!$A$11:$N$98,13,0)),0,VLOOKUP(Q83,'Calcification Rates'!$A$11:$N$98,13,0)))</f>
        <v>0</v>
      </c>
      <c r="X83" s="277">
        <f>(IF(ISERROR(VLOOKUP(Q83,'Calcification Rates'!$A$11:$N$98,11,0)),0,VLOOKUP(Q83,'Calcification Rates'!$A$11:$N$98,11,0)))*S83+(IF(ISERROR(VLOOKUP(Q83,'Calcification Rates'!$A$11:$N$98,14,0)),0,VLOOKUP(Q83,'Calcification Rates'!$A$11:$N$98,14,0)))</f>
        <v>0</v>
      </c>
      <c r="Y83" s="276"/>
      <c r="Z83" s="43"/>
      <c r="AA83" s="271"/>
      <c r="AB83" s="272" t="str">
        <f>IF(ISERROR(VLOOKUP(Y83,'Calcification Rates'!$A$10:$C$98,2,FALSE))," ",VLOOKUP(Y83,'Calcification Rates'!$A$10:$C$98,2,FALSE))</f>
        <v xml:space="preserve"> </v>
      </c>
      <c r="AC83" s="272" t="str">
        <f>IF(ISERROR(VLOOKUP(Y83,'Calcification Rates'!$A$10:$C$98,3,FALSE))," ",VLOOKUP(Y83,'Calcification Rates'!$A$10:$C$98,3,FALSE))</f>
        <v xml:space="preserve"> </v>
      </c>
      <c r="AD83" s="273">
        <f>(IF(ISERROR(VLOOKUP(Y83,'Calcification Rates'!$A$11:$N$98,9,0)),0,VLOOKUP(Y83,'Calcification Rates'!$A$11:$N$98,9,0)))*AA83+(IF(ISERROR(VLOOKUP(Y83,'Calcification Rates'!$A$11:$N$98,12,0)),0,VLOOKUP(Y83,'Calcification Rates'!$A$11:$N$98,12,0)))</f>
        <v>0</v>
      </c>
      <c r="AE83" s="273">
        <f>(IF(ISERROR(VLOOKUP(Y83,'Calcification Rates'!$A$11:$N$98,10,0)),0,VLOOKUP(Y83,'Calcification Rates'!$A$11:$N$98,10,0)))*AA83+(IF(ISERROR(VLOOKUP(Y83,'Calcification Rates'!$A$11:$N$98,13,0)),0,VLOOKUP(Y83,'Calcification Rates'!$A$11:$N$98,13,0)))</f>
        <v>0</v>
      </c>
      <c r="AF83" s="277">
        <f>(IF(ISERROR(VLOOKUP(Y83,'Calcification Rates'!$A$11:$N$98,11,0)),0,VLOOKUP(Y83,'Calcification Rates'!$A$11:$N$98,11,0)))*AA83+(IF(ISERROR(VLOOKUP(Y83,'Calcification Rates'!$A$11:$N$98,14,0)),0,VLOOKUP(Y83,'Calcification Rates'!$A$11:$N$98,14,0)))</f>
        <v>0</v>
      </c>
      <c r="AG83" s="276"/>
      <c r="AH83" s="43"/>
      <c r="AI83" s="279"/>
      <c r="AJ83" s="272" t="str">
        <f>IF(ISERROR(VLOOKUP(AG83,'Calcification Rates'!$A$10:$C$98,2,FALSE))," ",VLOOKUP(AG83,'Calcification Rates'!$A$10:$C$98,2,FALSE))</f>
        <v xml:space="preserve"> </v>
      </c>
      <c r="AK83" s="272" t="str">
        <f>IF(ISERROR(VLOOKUP(AG83,'Calcification Rates'!$A$10:$C$98,3,FALSE))," ",VLOOKUP(AG83,'Calcification Rates'!$A$10:$C$98,3,FALSE))</f>
        <v xml:space="preserve"> </v>
      </c>
      <c r="AL83" s="273">
        <f>(IF(ISERROR(VLOOKUP(AG83,'Calcification Rates'!$A$11:$N$98,9,0)),0,VLOOKUP(AG83,'Calcification Rates'!$A$11:$N$98,9,0)))*AI83+(IF(ISERROR(VLOOKUP(AG83,'Calcification Rates'!$A$11:$N$98,12,0)),0,VLOOKUP(AG83,'Calcification Rates'!$A$11:$N$98,12,0)))</f>
        <v>0</v>
      </c>
      <c r="AM83" s="273">
        <f>(IF(ISERROR(VLOOKUP(AG83,'Calcification Rates'!$A$11:$N$98,10,0)),0,VLOOKUP(AG83,'Calcification Rates'!$A$11:$N$98,10,0)))*AI83+(IF(ISERROR(VLOOKUP(AG83,'Calcification Rates'!$A$11:$N$98,13,0)),0,VLOOKUP(AG83,'Calcification Rates'!$A$11:$N$98,13,0)))</f>
        <v>0</v>
      </c>
      <c r="AN83" s="277">
        <f>(IF(ISERROR(VLOOKUP(AG83,'Calcification Rates'!$A$11:$N$98,11,0)),0,VLOOKUP(AG83,'Calcification Rates'!$A$11:$N$98,11,0)))*AI83+(IF(ISERROR(VLOOKUP(AG83,'Calcification Rates'!$A$11:$N$98,14,0)),0,VLOOKUP(AG83,'Calcification Rates'!$A$11:$N$98,14,0)))</f>
        <v>0</v>
      </c>
      <c r="AO83" s="276"/>
      <c r="AP83" s="278"/>
      <c r="AQ83" s="279"/>
      <c r="AR83" s="272" t="str">
        <f>IF(ISERROR(VLOOKUP(AO83,'Calcification Rates'!$A$10:$C$98,2,FALSE))," ",VLOOKUP(AO83,'Calcification Rates'!$A$10:$C$98,2,FALSE))</f>
        <v xml:space="preserve"> </v>
      </c>
      <c r="AS83" s="272" t="str">
        <f>IF(ISERROR(VLOOKUP(AO83,'Calcification Rates'!$A$10:$C$98,3,FALSE))," ",VLOOKUP(AO83,'Calcification Rates'!$A$10:$C$98,3,FALSE))</f>
        <v xml:space="preserve"> </v>
      </c>
      <c r="AT83" s="280">
        <f>(IF(ISERROR(VLOOKUP(AO83,'Calcification Rates'!$A$11:$N$98,9,0)),0,VLOOKUP(AO83,'Calcification Rates'!$A$11:$N$98,9,0)))*AQ83+(IF(ISERROR(VLOOKUP(AO83,'Calcification Rates'!$A$11:$N$98,12,0)),0,VLOOKUP(AO83,'Calcification Rates'!$A$11:$N$98,12,0)))</f>
        <v>0</v>
      </c>
      <c r="AU83" s="280">
        <f>(IF(ISERROR(VLOOKUP(AO83,'Calcification Rates'!$A$11:$N$98,10,0)),0,VLOOKUP(AO83,'Calcification Rates'!$A$11:$N$98,10,0)))*AQ83+(IF(ISERROR(VLOOKUP(AO83,'Calcification Rates'!$A$11:$N$98,13,0)),0,VLOOKUP(AO83,'Calcification Rates'!$A$11:$N$98,13,0)))</f>
        <v>0</v>
      </c>
      <c r="AV83" s="281">
        <f>(IF(ISERROR(VLOOKUP(AO83,'Calcification Rates'!$A$11:$N$98,11,0)),0,VLOOKUP(AO83,'Calcification Rates'!$A$11:$N$98,11,0)))*AQ83+(IF(ISERROR(VLOOKUP(AO83,'Calcification Rates'!$A$11:$N$98,14,0)),0,VLOOKUP(AO83,'Calcification Rates'!$A$11:$N$98,14,0)))</f>
        <v>0</v>
      </c>
      <c r="AW83" s="276"/>
      <c r="AX83" s="270"/>
      <c r="AY83" s="271"/>
      <c r="AZ83" s="272" t="str">
        <f>IF(ISERROR(VLOOKUP(AW83,'Calcification Rates'!$A$10:$C$98,2,FALSE))," ",VLOOKUP(AW83,'Calcification Rates'!$A$10:$C$98,2,FALSE))</f>
        <v xml:space="preserve"> </v>
      </c>
      <c r="BA83" s="272" t="str">
        <f>IF(ISERROR(VLOOKUP(AW83,'Calcification Rates'!$A$10:$C$98,3,FALSE))," ",VLOOKUP(AW83,'Calcification Rates'!$A$10:$C$98,3,FALSE))</f>
        <v xml:space="preserve"> </v>
      </c>
      <c r="BB83" s="280">
        <f>(IF(ISERROR(VLOOKUP(AW83,'Calcification Rates'!$A$11:$N$98,9,0)),0,VLOOKUP(AW83,'Calcification Rates'!$A$11:$N$98,9,0)))*AY83+(IF(ISERROR(VLOOKUP(AW83,'Calcification Rates'!$A$11:$N$98,12,0)),0,VLOOKUP(AW83,'Calcification Rates'!$A$11:$N$98,12,0)))</f>
        <v>0</v>
      </c>
      <c r="BC83" s="280">
        <f>(IF(ISERROR(VLOOKUP(AW83,'Calcification Rates'!$A$11:$N$98,10,0)),0,VLOOKUP(AW83,'Calcification Rates'!$A$11:$N$98,10,0)))*AY83+(IF(ISERROR(VLOOKUP(AW83,'Calcification Rates'!$A$11:$N$98,13,0)),0,VLOOKUP(AW83,'Calcification Rates'!$A$11:$N$98,13,0)))</f>
        <v>0</v>
      </c>
      <c r="BD83" s="281">
        <f>(IF(ISERROR(VLOOKUP(AW83,'Calcification Rates'!$A$11:$N$98,11,0)),0,VLOOKUP(AW83,'Calcification Rates'!$A$11:$N$98,11,0)))*AY83+(IF(ISERROR(VLOOKUP(AW83,'Calcification Rates'!$A$11:$N$98,14,0)),0,VLOOKUP(AW83,'Calcification Rates'!$A$11:$N$98,14,0)))</f>
        <v>0</v>
      </c>
      <c r="BE83" s="276"/>
      <c r="BF83" s="278"/>
      <c r="BG83" s="43"/>
      <c r="BH83" s="272" t="str">
        <f>IF(ISERROR(VLOOKUP(BE83,'Calcification Rates'!$A$10:$C$98,2,FALSE))," ",VLOOKUP(BE83,'Calcification Rates'!$A$10:$C$98,2,FALSE))</f>
        <v xml:space="preserve"> </v>
      </c>
      <c r="BI83" s="272" t="str">
        <f>IF(ISERROR(VLOOKUP(BE83,'Calcification Rates'!$A$10:$C$98,3,FALSE))," ",VLOOKUP(BE83,'Calcification Rates'!$A$10:$C$98,3,FALSE))</f>
        <v xml:space="preserve"> </v>
      </c>
      <c r="BJ83" s="280">
        <f>(IF(ISERROR(VLOOKUP(BE83,'Calcification Rates'!$A$11:$N$98,9,0)),0,VLOOKUP(BE83,'Calcification Rates'!$A$11:$N$98,9,0)))*BG83+(IF(ISERROR(VLOOKUP(BE83,'Calcification Rates'!$A$11:$N$98,12,0)),0,VLOOKUP(BE83,'Calcification Rates'!$A$11:$N$98,12,0)))</f>
        <v>0</v>
      </c>
      <c r="BK83" s="280">
        <f>(IF(ISERROR(VLOOKUP(BE83,'Calcification Rates'!$A$11:$N$98,10,0)),0,VLOOKUP(BE83,'Calcification Rates'!$A$11:$N$98,10,0)))*BG83+(IF(ISERROR(VLOOKUP(BE83,'Calcification Rates'!$A$11:$N$98,13,0)),0,VLOOKUP(BE83,'Calcification Rates'!$A$11:$N$98,13,0)))</f>
        <v>0</v>
      </c>
      <c r="BL83" s="281">
        <f>(IF(ISERROR(VLOOKUP(BE83,'Calcification Rates'!$A$11:$N$98,11,0)),0,VLOOKUP(BE83,'Calcification Rates'!$A$11:$N$98,11,0)))*BG83+(IF(ISERROR(VLOOKUP(BE83,'Calcification Rates'!$A$11:$N$98,14,0)),0,VLOOKUP(BE83,'Calcification Rates'!$A$11:$N$98,14,0)))</f>
        <v>0</v>
      </c>
    </row>
    <row r="84" spans="1:64" ht="20.100000000000001" customHeight="1" x14ac:dyDescent="0.3">
      <c r="A84" s="270"/>
      <c r="B84" s="43"/>
      <c r="C84" s="271"/>
      <c r="D84" s="272" t="str">
        <f>IF(ISERROR(VLOOKUP(A84,'Calcification Rates'!$A$10:$C$98,2,FALSE))," ",VLOOKUP(A84,'Calcification Rates'!$A$10:$C$98,2,FALSE))</f>
        <v xml:space="preserve"> </v>
      </c>
      <c r="E84" s="272" t="str">
        <f>IF(ISERROR(VLOOKUP(A84,'Calcification Rates'!$A$10:$C$98,3,FALSE))," ",VLOOKUP(A84,'Calcification Rates'!$A$10:$C$98,3,FALSE))</f>
        <v xml:space="preserve"> </v>
      </c>
      <c r="F84" s="273">
        <f>(IF(ISERROR(VLOOKUP(A84,'Calcification Rates'!$A$11:$N$98,9,0)),0,VLOOKUP(A84,'Calcification Rates'!$A$11:$N$98,9,0)))*C84+(IF(ISERROR(VLOOKUP(A84,'Calcification Rates'!$A$11:$N$98,12,0)),0,VLOOKUP(A84,'Calcification Rates'!$A$11:$N$98,12,0)))</f>
        <v>0</v>
      </c>
      <c r="G84" s="274">
        <f>(IF(ISERROR(VLOOKUP(A84,'Calcification Rates'!$A$11:$N$98,10,0)),0,VLOOKUP(A84,'Calcification Rates'!$A$11:$N$98,10,0)))*C84+(IF(ISERROR(VLOOKUP(A84,'Calcification Rates'!$A$11:$N$98,13,0)),0,VLOOKUP(A84,'Calcification Rates'!$A$11:$N$98,13,0)))</f>
        <v>0</v>
      </c>
      <c r="H84" s="275">
        <f>(IF(ISERROR(VLOOKUP(A84,'Calcification Rates'!$A$11:$N$98,11,0)),0,VLOOKUP(A84,'Calcification Rates'!$A$11:$N$98,11,0)))*C84+(IF(ISERROR(VLOOKUP(A84,'Calcification Rates'!$A$11:$N$98,14,0)),0,VLOOKUP(A84,'Calcification Rates'!$A$11:$N$98,14,0)))</f>
        <v>0</v>
      </c>
      <c r="I84" s="276"/>
      <c r="J84" s="270"/>
      <c r="K84" s="271"/>
      <c r="L84" s="272" t="str">
        <f>IF(ISERROR(VLOOKUP(I84,'Calcification Rates'!$A$10:$C$98,2,FALSE))," ",VLOOKUP(I84,'Calcification Rates'!$A$10:$C$98,2,FALSE))</f>
        <v xml:space="preserve"> </v>
      </c>
      <c r="M84" s="272" t="str">
        <f>IF(ISERROR(VLOOKUP(I84,'Calcification Rates'!$A$10:$C$98,3,FALSE))," ",VLOOKUP(I84,'Calcification Rates'!$A$10:$C$98,3,FALSE))</f>
        <v xml:space="preserve"> </v>
      </c>
      <c r="N84" s="273">
        <f>(IF(ISERROR(VLOOKUP(I84,'Calcification Rates'!$A$11:$N$98,9,0)),0,VLOOKUP(I84,'Calcification Rates'!$A$11:$N$98,9,0)))*K84+(IF(ISERROR(VLOOKUP(I84,'Calcification Rates'!$A$11:$N$98,12,0)),0,VLOOKUP(I84,'Calcification Rates'!$A$11:$N$98,12,0)))</f>
        <v>0</v>
      </c>
      <c r="O84" s="273">
        <f>(IF(ISERROR(VLOOKUP(I84,'Calcification Rates'!$A$11:$N$98,10,0)),0,VLOOKUP(I84,'Calcification Rates'!$A$11:$N$98,10,0)))*K84+(IF(ISERROR(VLOOKUP(I84,'Calcification Rates'!$A$11:$N$98,13,0)),0,VLOOKUP(I84,'Calcification Rates'!$A$11:$N$98,13,0)))</f>
        <v>0</v>
      </c>
      <c r="P84" s="277">
        <f>(IF(ISERROR(VLOOKUP(I84,'Calcification Rates'!$A$11:$N$98,11,0)),0,VLOOKUP(I84,'Calcification Rates'!$A$11:$N$98,11,0)))*K84+(IF(ISERROR(VLOOKUP(I84,'Calcification Rates'!$A$11:$N$98,14,0)),0,VLOOKUP(I84,'Calcification Rates'!$A$11:$N$98,14,0)))</f>
        <v>0</v>
      </c>
      <c r="Q84" s="276"/>
      <c r="R84" s="270"/>
      <c r="S84" s="271"/>
      <c r="T84" s="272" t="str">
        <f>IF(ISERROR(VLOOKUP(Q84,'Calcification Rates'!$A$10:$C$98,2,FALSE))," ",VLOOKUP(Q84,'Calcification Rates'!$A$10:$C$98,2,FALSE))</f>
        <v xml:space="preserve"> </v>
      </c>
      <c r="U84" s="272" t="str">
        <f>IF(ISERROR(VLOOKUP(Q84,'Calcification Rates'!$A$10:$C$98,3,FALSE))," ",VLOOKUP(Q84,'Calcification Rates'!$A$10:$C$98,3,FALSE))</f>
        <v xml:space="preserve"> </v>
      </c>
      <c r="V84" s="273">
        <f>(IF(ISERROR(VLOOKUP(Q84,'Calcification Rates'!$A$11:$N$98,9,0)),0,VLOOKUP(Q84,'Calcification Rates'!$A$11:$N$98,9,0)))*S84+(IF(ISERROR(VLOOKUP(Q84,'Calcification Rates'!$A$11:$N$98,12,0)),0,VLOOKUP(Q84,'Calcification Rates'!$A$11:$N$98,12,0)))</f>
        <v>0</v>
      </c>
      <c r="W84" s="273">
        <f>(IF(ISERROR(VLOOKUP(Q84,'Calcification Rates'!$A$11:$N$98,10,0)),0,VLOOKUP(Q84,'Calcification Rates'!$A$11:$N$98,10,0)))*S84+(IF(ISERROR(VLOOKUP(Q84,'Calcification Rates'!$A$11:$N$98,13,0)),0,VLOOKUP(Q84,'Calcification Rates'!$A$11:$N$98,13,0)))</f>
        <v>0</v>
      </c>
      <c r="X84" s="277">
        <f>(IF(ISERROR(VLOOKUP(Q84,'Calcification Rates'!$A$11:$N$98,11,0)),0,VLOOKUP(Q84,'Calcification Rates'!$A$11:$N$98,11,0)))*S84+(IF(ISERROR(VLOOKUP(Q84,'Calcification Rates'!$A$11:$N$98,14,0)),0,VLOOKUP(Q84,'Calcification Rates'!$A$11:$N$98,14,0)))</f>
        <v>0</v>
      </c>
      <c r="Y84" s="276"/>
      <c r="Z84" s="43"/>
      <c r="AA84" s="271"/>
      <c r="AB84" s="272" t="str">
        <f>IF(ISERROR(VLOOKUP(Y84,'Calcification Rates'!$A$10:$C$98,2,FALSE))," ",VLOOKUP(Y84,'Calcification Rates'!$A$10:$C$98,2,FALSE))</f>
        <v xml:space="preserve"> </v>
      </c>
      <c r="AC84" s="272" t="str">
        <f>IF(ISERROR(VLOOKUP(Y84,'Calcification Rates'!$A$10:$C$98,3,FALSE))," ",VLOOKUP(Y84,'Calcification Rates'!$A$10:$C$98,3,FALSE))</f>
        <v xml:space="preserve"> </v>
      </c>
      <c r="AD84" s="273">
        <f>(IF(ISERROR(VLOOKUP(Y84,'Calcification Rates'!$A$11:$N$98,9,0)),0,VLOOKUP(Y84,'Calcification Rates'!$A$11:$N$98,9,0)))*AA84+(IF(ISERROR(VLOOKUP(Y84,'Calcification Rates'!$A$11:$N$98,12,0)),0,VLOOKUP(Y84,'Calcification Rates'!$A$11:$N$98,12,0)))</f>
        <v>0</v>
      </c>
      <c r="AE84" s="273">
        <f>(IF(ISERROR(VLOOKUP(Y84,'Calcification Rates'!$A$11:$N$98,10,0)),0,VLOOKUP(Y84,'Calcification Rates'!$A$11:$N$98,10,0)))*AA84+(IF(ISERROR(VLOOKUP(Y84,'Calcification Rates'!$A$11:$N$98,13,0)),0,VLOOKUP(Y84,'Calcification Rates'!$A$11:$N$98,13,0)))</f>
        <v>0</v>
      </c>
      <c r="AF84" s="277">
        <f>(IF(ISERROR(VLOOKUP(Y84,'Calcification Rates'!$A$11:$N$98,11,0)),0,VLOOKUP(Y84,'Calcification Rates'!$A$11:$N$98,11,0)))*AA84+(IF(ISERROR(VLOOKUP(Y84,'Calcification Rates'!$A$11:$N$98,14,0)),0,VLOOKUP(Y84,'Calcification Rates'!$A$11:$N$98,14,0)))</f>
        <v>0</v>
      </c>
      <c r="AG84" s="276"/>
      <c r="AH84" s="43"/>
      <c r="AI84" s="279"/>
      <c r="AJ84" s="272" t="str">
        <f>IF(ISERROR(VLOOKUP(AG84,'Calcification Rates'!$A$10:$C$98,2,FALSE))," ",VLOOKUP(AG84,'Calcification Rates'!$A$10:$C$98,2,FALSE))</f>
        <v xml:space="preserve"> </v>
      </c>
      <c r="AK84" s="272" t="str">
        <f>IF(ISERROR(VLOOKUP(AG84,'Calcification Rates'!$A$10:$C$98,3,FALSE))," ",VLOOKUP(AG84,'Calcification Rates'!$A$10:$C$98,3,FALSE))</f>
        <v xml:space="preserve"> </v>
      </c>
      <c r="AL84" s="273">
        <f>(IF(ISERROR(VLOOKUP(AG84,'Calcification Rates'!$A$11:$N$98,9,0)),0,VLOOKUP(AG84,'Calcification Rates'!$A$11:$N$98,9,0)))*AI84+(IF(ISERROR(VLOOKUP(AG84,'Calcification Rates'!$A$11:$N$98,12,0)),0,VLOOKUP(AG84,'Calcification Rates'!$A$11:$N$98,12,0)))</f>
        <v>0</v>
      </c>
      <c r="AM84" s="273">
        <f>(IF(ISERROR(VLOOKUP(AG84,'Calcification Rates'!$A$11:$N$98,10,0)),0,VLOOKUP(AG84,'Calcification Rates'!$A$11:$N$98,10,0)))*AI84+(IF(ISERROR(VLOOKUP(AG84,'Calcification Rates'!$A$11:$N$98,13,0)),0,VLOOKUP(AG84,'Calcification Rates'!$A$11:$N$98,13,0)))</f>
        <v>0</v>
      </c>
      <c r="AN84" s="277">
        <f>(IF(ISERROR(VLOOKUP(AG84,'Calcification Rates'!$A$11:$N$98,11,0)),0,VLOOKUP(AG84,'Calcification Rates'!$A$11:$N$98,11,0)))*AI84+(IF(ISERROR(VLOOKUP(AG84,'Calcification Rates'!$A$11:$N$98,14,0)),0,VLOOKUP(AG84,'Calcification Rates'!$A$11:$N$98,14,0)))</f>
        <v>0</v>
      </c>
      <c r="AO84" s="276"/>
      <c r="AP84" s="278"/>
      <c r="AQ84" s="279"/>
      <c r="AR84" s="272" t="str">
        <f>IF(ISERROR(VLOOKUP(AO84,'Calcification Rates'!$A$10:$C$98,2,FALSE))," ",VLOOKUP(AO84,'Calcification Rates'!$A$10:$C$98,2,FALSE))</f>
        <v xml:space="preserve"> </v>
      </c>
      <c r="AS84" s="272" t="str">
        <f>IF(ISERROR(VLOOKUP(AO84,'Calcification Rates'!$A$10:$C$98,3,FALSE))," ",VLOOKUP(AO84,'Calcification Rates'!$A$10:$C$98,3,FALSE))</f>
        <v xml:space="preserve"> </v>
      </c>
      <c r="AT84" s="280">
        <f>(IF(ISERROR(VLOOKUP(AO84,'Calcification Rates'!$A$11:$N$98,9,0)),0,VLOOKUP(AO84,'Calcification Rates'!$A$11:$N$98,9,0)))*AQ84+(IF(ISERROR(VLOOKUP(AO84,'Calcification Rates'!$A$11:$N$98,12,0)),0,VLOOKUP(AO84,'Calcification Rates'!$A$11:$N$98,12,0)))</f>
        <v>0</v>
      </c>
      <c r="AU84" s="280">
        <f>(IF(ISERROR(VLOOKUP(AO84,'Calcification Rates'!$A$11:$N$98,10,0)),0,VLOOKUP(AO84,'Calcification Rates'!$A$11:$N$98,10,0)))*AQ84+(IF(ISERROR(VLOOKUP(AO84,'Calcification Rates'!$A$11:$N$98,13,0)),0,VLOOKUP(AO84,'Calcification Rates'!$A$11:$N$98,13,0)))</f>
        <v>0</v>
      </c>
      <c r="AV84" s="281">
        <f>(IF(ISERROR(VLOOKUP(AO84,'Calcification Rates'!$A$11:$N$98,11,0)),0,VLOOKUP(AO84,'Calcification Rates'!$A$11:$N$98,11,0)))*AQ84+(IF(ISERROR(VLOOKUP(AO84,'Calcification Rates'!$A$11:$N$98,14,0)),0,VLOOKUP(AO84,'Calcification Rates'!$A$11:$N$98,14,0)))</f>
        <v>0</v>
      </c>
      <c r="AW84" s="276"/>
      <c r="AX84" s="270"/>
      <c r="AY84" s="271"/>
      <c r="AZ84" s="272" t="str">
        <f>IF(ISERROR(VLOOKUP(AW84,'Calcification Rates'!$A$10:$C$98,2,FALSE))," ",VLOOKUP(AW84,'Calcification Rates'!$A$10:$C$98,2,FALSE))</f>
        <v xml:space="preserve"> </v>
      </c>
      <c r="BA84" s="272" t="str">
        <f>IF(ISERROR(VLOOKUP(AW84,'Calcification Rates'!$A$10:$C$98,3,FALSE))," ",VLOOKUP(AW84,'Calcification Rates'!$A$10:$C$98,3,FALSE))</f>
        <v xml:space="preserve"> </v>
      </c>
      <c r="BB84" s="280">
        <f>(IF(ISERROR(VLOOKUP(AW84,'Calcification Rates'!$A$11:$N$98,9,0)),0,VLOOKUP(AW84,'Calcification Rates'!$A$11:$N$98,9,0)))*AY84+(IF(ISERROR(VLOOKUP(AW84,'Calcification Rates'!$A$11:$N$98,12,0)),0,VLOOKUP(AW84,'Calcification Rates'!$A$11:$N$98,12,0)))</f>
        <v>0</v>
      </c>
      <c r="BC84" s="280">
        <f>(IF(ISERROR(VLOOKUP(AW84,'Calcification Rates'!$A$11:$N$98,10,0)),0,VLOOKUP(AW84,'Calcification Rates'!$A$11:$N$98,10,0)))*AY84+(IF(ISERROR(VLOOKUP(AW84,'Calcification Rates'!$A$11:$N$98,13,0)),0,VLOOKUP(AW84,'Calcification Rates'!$A$11:$N$98,13,0)))</f>
        <v>0</v>
      </c>
      <c r="BD84" s="281">
        <f>(IF(ISERROR(VLOOKUP(AW84,'Calcification Rates'!$A$11:$N$98,11,0)),0,VLOOKUP(AW84,'Calcification Rates'!$A$11:$N$98,11,0)))*AY84+(IF(ISERROR(VLOOKUP(AW84,'Calcification Rates'!$A$11:$N$98,14,0)),0,VLOOKUP(AW84,'Calcification Rates'!$A$11:$N$98,14,0)))</f>
        <v>0</v>
      </c>
      <c r="BE84" s="276"/>
      <c r="BF84" s="278"/>
      <c r="BG84" s="43"/>
      <c r="BH84" s="272" t="str">
        <f>IF(ISERROR(VLOOKUP(BE84,'Calcification Rates'!$A$10:$C$98,2,FALSE))," ",VLOOKUP(BE84,'Calcification Rates'!$A$10:$C$98,2,FALSE))</f>
        <v xml:space="preserve"> </v>
      </c>
      <c r="BI84" s="272" t="str">
        <f>IF(ISERROR(VLOOKUP(BE84,'Calcification Rates'!$A$10:$C$98,3,FALSE))," ",VLOOKUP(BE84,'Calcification Rates'!$A$10:$C$98,3,FALSE))</f>
        <v xml:space="preserve"> </v>
      </c>
      <c r="BJ84" s="280">
        <f>(IF(ISERROR(VLOOKUP(BE84,'Calcification Rates'!$A$11:$N$98,9,0)),0,VLOOKUP(BE84,'Calcification Rates'!$A$11:$N$98,9,0)))*BG84+(IF(ISERROR(VLOOKUP(BE84,'Calcification Rates'!$A$11:$N$98,12,0)),0,VLOOKUP(BE84,'Calcification Rates'!$A$11:$N$98,12,0)))</f>
        <v>0</v>
      </c>
      <c r="BK84" s="280">
        <f>(IF(ISERROR(VLOOKUP(BE84,'Calcification Rates'!$A$11:$N$98,10,0)),0,VLOOKUP(BE84,'Calcification Rates'!$A$11:$N$98,10,0)))*BG84+(IF(ISERROR(VLOOKUP(BE84,'Calcification Rates'!$A$11:$N$98,13,0)),0,VLOOKUP(BE84,'Calcification Rates'!$A$11:$N$98,13,0)))</f>
        <v>0</v>
      </c>
      <c r="BL84" s="281">
        <f>(IF(ISERROR(VLOOKUP(BE84,'Calcification Rates'!$A$11:$N$98,11,0)),0,VLOOKUP(BE84,'Calcification Rates'!$A$11:$N$98,11,0)))*BG84+(IF(ISERROR(VLOOKUP(BE84,'Calcification Rates'!$A$11:$N$98,14,0)),0,VLOOKUP(BE84,'Calcification Rates'!$A$11:$N$98,14,0)))</f>
        <v>0</v>
      </c>
    </row>
    <row r="85" spans="1:64" ht="20.100000000000001" customHeight="1" x14ac:dyDescent="0.3">
      <c r="A85" s="270"/>
      <c r="B85" s="43"/>
      <c r="C85" s="271"/>
      <c r="D85" s="272" t="str">
        <f>IF(ISERROR(VLOOKUP(A85,'Calcification Rates'!$A$10:$C$98,2,FALSE))," ",VLOOKUP(A85,'Calcification Rates'!$A$10:$C$98,2,FALSE))</f>
        <v xml:space="preserve"> </v>
      </c>
      <c r="E85" s="272" t="str">
        <f>IF(ISERROR(VLOOKUP(A85,'Calcification Rates'!$A$10:$C$98,3,FALSE))," ",VLOOKUP(A85,'Calcification Rates'!$A$10:$C$98,3,FALSE))</f>
        <v xml:space="preserve"> </v>
      </c>
      <c r="F85" s="273">
        <f>(IF(ISERROR(VLOOKUP(A85,'Calcification Rates'!$A$11:$N$98,9,0)),0,VLOOKUP(A85,'Calcification Rates'!$A$11:$N$98,9,0)))*C85+(IF(ISERROR(VLOOKUP(A85,'Calcification Rates'!$A$11:$N$98,12,0)),0,VLOOKUP(A85,'Calcification Rates'!$A$11:$N$98,12,0)))</f>
        <v>0</v>
      </c>
      <c r="G85" s="274">
        <f>(IF(ISERROR(VLOOKUP(A85,'Calcification Rates'!$A$11:$N$98,10,0)),0,VLOOKUP(A85,'Calcification Rates'!$A$11:$N$98,10,0)))*C85+(IF(ISERROR(VLOOKUP(A85,'Calcification Rates'!$A$11:$N$98,13,0)),0,VLOOKUP(A85,'Calcification Rates'!$A$11:$N$98,13,0)))</f>
        <v>0</v>
      </c>
      <c r="H85" s="275">
        <f>(IF(ISERROR(VLOOKUP(A85,'Calcification Rates'!$A$11:$N$98,11,0)),0,VLOOKUP(A85,'Calcification Rates'!$A$11:$N$98,11,0)))*C85+(IF(ISERROR(VLOOKUP(A85,'Calcification Rates'!$A$11:$N$98,14,0)),0,VLOOKUP(A85,'Calcification Rates'!$A$11:$N$98,14,0)))</f>
        <v>0</v>
      </c>
      <c r="I85" s="276"/>
      <c r="J85" s="270"/>
      <c r="K85" s="271"/>
      <c r="L85" s="272" t="str">
        <f>IF(ISERROR(VLOOKUP(I85,'Calcification Rates'!$A$10:$C$98,2,FALSE))," ",VLOOKUP(I85,'Calcification Rates'!$A$10:$C$98,2,FALSE))</f>
        <v xml:space="preserve"> </v>
      </c>
      <c r="M85" s="272" t="str">
        <f>IF(ISERROR(VLOOKUP(I85,'Calcification Rates'!$A$10:$C$98,3,FALSE))," ",VLOOKUP(I85,'Calcification Rates'!$A$10:$C$98,3,FALSE))</f>
        <v xml:space="preserve"> </v>
      </c>
      <c r="N85" s="273">
        <f>(IF(ISERROR(VLOOKUP(I85,'Calcification Rates'!$A$11:$N$98,9,0)),0,VLOOKUP(I85,'Calcification Rates'!$A$11:$N$98,9,0)))*K85+(IF(ISERROR(VLOOKUP(I85,'Calcification Rates'!$A$11:$N$98,12,0)),0,VLOOKUP(I85,'Calcification Rates'!$A$11:$N$98,12,0)))</f>
        <v>0</v>
      </c>
      <c r="O85" s="273">
        <f>(IF(ISERROR(VLOOKUP(I85,'Calcification Rates'!$A$11:$N$98,10,0)),0,VLOOKUP(I85,'Calcification Rates'!$A$11:$N$98,10,0)))*K85+(IF(ISERROR(VLOOKUP(I85,'Calcification Rates'!$A$11:$N$98,13,0)),0,VLOOKUP(I85,'Calcification Rates'!$A$11:$N$98,13,0)))</f>
        <v>0</v>
      </c>
      <c r="P85" s="277">
        <f>(IF(ISERROR(VLOOKUP(I85,'Calcification Rates'!$A$11:$N$98,11,0)),0,VLOOKUP(I85,'Calcification Rates'!$A$11:$N$98,11,0)))*K85+(IF(ISERROR(VLOOKUP(I85,'Calcification Rates'!$A$11:$N$98,14,0)),0,VLOOKUP(I85,'Calcification Rates'!$A$11:$N$98,14,0)))</f>
        <v>0</v>
      </c>
      <c r="Q85" s="276"/>
      <c r="R85" s="270"/>
      <c r="S85" s="271"/>
      <c r="T85" s="272" t="str">
        <f>IF(ISERROR(VLOOKUP(Q85,'Calcification Rates'!$A$10:$C$98,2,FALSE))," ",VLOOKUP(Q85,'Calcification Rates'!$A$10:$C$98,2,FALSE))</f>
        <v xml:space="preserve"> </v>
      </c>
      <c r="U85" s="272" t="str">
        <f>IF(ISERROR(VLOOKUP(Q85,'Calcification Rates'!$A$10:$C$98,3,FALSE))," ",VLOOKUP(Q85,'Calcification Rates'!$A$10:$C$98,3,FALSE))</f>
        <v xml:space="preserve"> </v>
      </c>
      <c r="V85" s="273">
        <f>(IF(ISERROR(VLOOKUP(Q85,'Calcification Rates'!$A$11:$N$98,9,0)),0,VLOOKUP(Q85,'Calcification Rates'!$A$11:$N$98,9,0)))*S85+(IF(ISERROR(VLOOKUP(Q85,'Calcification Rates'!$A$11:$N$98,12,0)),0,VLOOKUP(Q85,'Calcification Rates'!$A$11:$N$98,12,0)))</f>
        <v>0</v>
      </c>
      <c r="W85" s="273">
        <f>(IF(ISERROR(VLOOKUP(Q85,'Calcification Rates'!$A$11:$N$98,10,0)),0,VLOOKUP(Q85,'Calcification Rates'!$A$11:$N$98,10,0)))*S85+(IF(ISERROR(VLOOKUP(Q85,'Calcification Rates'!$A$11:$N$98,13,0)),0,VLOOKUP(Q85,'Calcification Rates'!$A$11:$N$98,13,0)))</f>
        <v>0</v>
      </c>
      <c r="X85" s="277">
        <f>(IF(ISERROR(VLOOKUP(Q85,'Calcification Rates'!$A$11:$N$98,11,0)),0,VLOOKUP(Q85,'Calcification Rates'!$A$11:$N$98,11,0)))*S85+(IF(ISERROR(VLOOKUP(Q85,'Calcification Rates'!$A$11:$N$98,14,0)),0,VLOOKUP(Q85,'Calcification Rates'!$A$11:$N$98,14,0)))</f>
        <v>0</v>
      </c>
      <c r="Y85" s="276"/>
      <c r="Z85" s="43"/>
      <c r="AA85" s="271"/>
      <c r="AB85" s="272" t="str">
        <f>IF(ISERROR(VLOOKUP(Y85,'Calcification Rates'!$A$10:$C$98,2,FALSE))," ",VLOOKUP(Y85,'Calcification Rates'!$A$10:$C$98,2,FALSE))</f>
        <v xml:space="preserve"> </v>
      </c>
      <c r="AC85" s="272" t="str">
        <f>IF(ISERROR(VLOOKUP(Y85,'Calcification Rates'!$A$10:$C$98,3,FALSE))," ",VLOOKUP(Y85,'Calcification Rates'!$A$10:$C$98,3,FALSE))</f>
        <v xml:space="preserve"> </v>
      </c>
      <c r="AD85" s="273">
        <f>(IF(ISERROR(VLOOKUP(Y85,'Calcification Rates'!$A$11:$N$98,9,0)),0,VLOOKUP(Y85,'Calcification Rates'!$A$11:$N$98,9,0)))*AA85+(IF(ISERROR(VLOOKUP(Y85,'Calcification Rates'!$A$11:$N$98,12,0)),0,VLOOKUP(Y85,'Calcification Rates'!$A$11:$N$98,12,0)))</f>
        <v>0</v>
      </c>
      <c r="AE85" s="273">
        <f>(IF(ISERROR(VLOOKUP(Y85,'Calcification Rates'!$A$11:$N$98,10,0)),0,VLOOKUP(Y85,'Calcification Rates'!$A$11:$N$98,10,0)))*AA85+(IF(ISERROR(VLOOKUP(Y85,'Calcification Rates'!$A$11:$N$98,13,0)),0,VLOOKUP(Y85,'Calcification Rates'!$A$11:$N$98,13,0)))</f>
        <v>0</v>
      </c>
      <c r="AF85" s="277">
        <f>(IF(ISERROR(VLOOKUP(Y85,'Calcification Rates'!$A$11:$N$98,11,0)),0,VLOOKUP(Y85,'Calcification Rates'!$A$11:$N$98,11,0)))*AA85+(IF(ISERROR(VLOOKUP(Y85,'Calcification Rates'!$A$11:$N$98,14,0)),0,VLOOKUP(Y85,'Calcification Rates'!$A$11:$N$98,14,0)))</f>
        <v>0</v>
      </c>
      <c r="AG85" s="276"/>
      <c r="AH85" s="43"/>
      <c r="AI85" s="279"/>
      <c r="AJ85" s="272" t="str">
        <f>IF(ISERROR(VLOOKUP(AG85,'Calcification Rates'!$A$10:$C$98,2,FALSE))," ",VLOOKUP(AG85,'Calcification Rates'!$A$10:$C$98,2,FALSE))</f>
        <v xml:space="preserve"> </v>
      </c>
      <c r="AK85" s="272" t="str">
        <f>IF(ISERROR(VLOOKUP(AG85,'Calcification Rates'!$A$10:$C$98,3,FALSE))," ",VLOOKUP(AG85,'Calcification Rates'!$A$10:$C$98,3,FALSE))</f>
        <v xml:space="preserve"> </v>
      </c>
      <c r="AL85" s="273">
        <f>(IF(ISERROR(VLOOKUP(AG85,'Calcification Rates'!$A$11:$N$98,9,0)),0,VLOOKUP(AG85,'Calcification Rates'!$A$11:$N$98,9,0)))*AI85+(IF(ISERROR(VLOOKUP(AG85,'Calcification Rates'!$A$11:$N$98,12,0)),0,VLOOKUP(AG85,'Calcification Rates'!$A$11:$N$98,12,0)))</f>
        <v>0</v>
      </c>
      <c r="AM85" s="273">
        <f>(IF(ISERROR(VLOOKUP(AG85,'Calcification Rates'!$A$11:$N$98,10,0)),0,VLOOKUP(AG85,'Calcification Rates'!$A$11:$N$98,10,0)))*AI85+(IF(ISERROR(VLOOKUP(AG85,'Calcification Rates'!$A$11:$N$98,13,0)),0,VLOOKUP(AG85,'Calcification Rates'!$A$11:$N$98,13,0)))</f>
        <v>0</v>
      </c>
      <c r="AN85" s="277">
        <f>(IF(ISERROR(VLOOKUP(AG85,'Calcification Rates'!$A$11:$N$98,11,0)),0,VLOOKUP(AG85,'Calcification Rates'!$A$11:$N$98,11,0)))*AI85+(IF(ISERROR(VLOOKUP(AG85,'Calcification Rates'!$A$11:$N$98,14,0)),0,VLOOKUP(AG85,'Calcification Rates'!$A$11:$N$98,14,0)))</f>
        <v>0</v>
      </c>
      <c r="AO85" s="276"/>
      <c r="AP85" s="278"/>
      <c r="AQ85" s="279"/>
      <c r="AR85" s="272" t="str">
        <f>IF(ISERROR(VLOOKUP(AO85,'Calcification Rates'!$A$10:$C$98,2,FALSE))," ",VLOOKUP(AO85,'Calcification Rates'!$A$10:$C$98,2,FALSE))</f>
        <v xml:space="preserve"> </v>
      </c>
      <c r="AS85" s="272" t="str">
        <f>IF(ISERROR(VLOOKUP(AO85,'Calcification Rates'!$A$10:$C$98,3,FALSE))," ",VLOOKUP(AO85,'Calcification Rates'!$A$10:$C$98,3,FALSE))</f>
        <v xml:space="preserve"> </v>
      </c>
      <c r="AT85" s="280">
        <f>(IF(ISERROR(VLOOKUP(AO85,'Calcification Rates'!$A$11:$N$98,9,0)),0,VLOOKUP(AO85,'Calcification Rates'!$A$11:$N$98,9,0)))*AQ85+(IF(ISERROR(VLOOKUP(AO85,'Calcification Rates'!$A$11:$N$98,12,0)),0,VLOOKUP(AO85,'Calcification Rates'!$A$11:$N$98,12,0)))</f>
        <v>0</v>
      </c>
      <c r="AU85" s="280">
        <f>(IF(ISERROR(VLOOKUP(AO85,'Calcification Rates'!$A$11:$N$98,10,0)),0,VLOOKUP(AO85,'Calcification Rates'!$A$11:$N$98,10,0)))*AQ85+(IF(ISERROR(VLOOKUP(AO85,'Calcification Rates'!$A$11:$N$98,13,0)),0,VLOOKUP(AO85,'Calcification Rates'!$A$11:$N$98,13,0)))</f>
        <v>0</v>
      </c>
      <c r="AV85" s="281">
        <f>(IF(ISERROR(VLOOKUP(AO85,'Calcification Rates'!$A$11:$N$98,11,0)),0,VLOOKUP(AO85,'Calcification Rates'!$A$11:$N$98,11,0)))*AQ85+(IF(ISERROR(VLOOKUP(AO85,'Calcification Rates'!$A$11:$N$98,14,0)),0,VLOOKUP(AO85,'Calcification Rates'!$A$11:$N$98,14,0)))</f>
        <v>0</v>
      </c>
      <c r="AW85" s="276"/>
      <c r="AX85" s="270"/>
      <c r="AY85" s="271"/>
      <c r="AZ85" s="272" t="str">
        <f>IF(ISERROR(VLOOKUP(AW85,'Calcification Rates'!$A$10:$C$98,2,FALSE))," ",VLOOKUP(AW85,'Calcification Rates'!$A$10:$C$98,2,FALSE))</f>
        <v xml:space="preserve"> </v>
      </c>
      <c r="BA85" s="272" t="str">
        <f>IF(ISERROR(VLOOKUP(AW85,'Calcification Rates'!$A$10:$C$98,3,FALSE))," ",VLOOKUP(AW85,'Calcification Rates'!$A$10:$C$98,3,FALSE))</f>
        <v xml:space="preserve"> </v>
      </c>
      <c r="BB85" s="280">
        <f>(IF(ISERROR(VLOOKUP(AW85,'Calcification Rates'!$A$11:$N$98,9,0)),0,VLOOKUP(AW85,'Calcification Rates'!$A$11:$N$98,9,0)))*AY85+(IF(ISERROR(VLOOKUP(AW85,'Calcification Rates'!$A$11:$N$98,12,0)),0,VLOOKUP(AW85,'Calcification Rates'!$A$11:$N$98,12,0)))</f>
        <v>0</v>
      </c>
      <c r="BC85" s="280">
        <f>(IF(ISERROR(VLOOKUP(AW85,'Calcification Rates'!$A$11:$N$98,10,0)),0,VLOOKUP(AW85,'Calcification Rates'!$A$11:$N$98,10,0)))*AY85+(IF(ISERROR(VLOOKUP(AW85,'Calcification Rates'!$A$11:$N$98,13,0)),0,VLOOKUP(AW85,'Calcification Rates'!$A$11:$N$98,13,0)))</f>
        <v>0</v>
      </c>
      <c r="BD85" s="281">
        <f>(IF(ISERROR(VLOOKUP(AW85,'Calcification Rates'!$A$11:$N$98,11,0)),0,VLOOKUP(AW85,'Calcification Rates'!$A$11:$N$98,11,0)))*AY85+(IF(ISERROR(VLOOKUP(AW85,'Calcification Rates'!$A$11:$N$98,14,0)),0,VLOOKUP(AW85,'Calcification Rates'!$A$11:$N$98,14,0)))</f>
        <v>0</v>
      </c>
      <c r="BE85" s="276"/>
      <c r="BF85" s="278"/>
      <c r="BG85" s="43"/>
      <c r="BH85" s="272" t="str">
        <f>IF(ISERROR(VLOOKUP(BE85,'Calcification Rates'!$A$10:$C$98,2,FALSE))," ",VLOOKUP(BE85,'Calcification Rates'!$A$10:$C$98,2,FALSE))</f>
        <v xml:space="preserve"> </v>
      </c>
      <c r="BI85" s="272" t="str">
        <f>IF(ISERROR(VLOOKUP(BE85,'Calcification Rates'!$A$10:$C$98,3,FALSE))," ",VLOOKUP(BE85,'Calcification Rates'!$A$10:$C$98,3,FALSE))</f>
        <v xml:space="preserve"> </v>
      </c>
      <c r="BJ85" s="280">
        <f>(IF(ISERROR(VLOOKUP(BE85,'Calcification Rates'!$A$11:$N$98,9,0)),0,VLOOKUP(BE85,'Calcification Rates'!$A$11:$N$98,9,0)))*BG85+(IF(ISERROR(VLOOKUP(BE85,'Calcification Rates'!$A$11:$N$98,12,0)),0,VLOOKUP(BE85,'Calcification Rates'!$A$11:$N$98,12,0)))</f>
        <v>0</v>
      </c>
      <c r="BK85" s="280">
        <f>(IF(ISERROR(VLOOKUP(BE85,'Calcification Rates'!$A$11:$N$98,10,0)),0,VLOOKUP(BE85,'Calcification Rates'!$A$11:$N$98,10,0)))*BG85+(IF(ISERROR(VLOOKUP(BE85,'Calcification Rates'!$A$11:$N$98,13,0)),0,VLOOKUP(BE85,'Calcification Rates'!$A$11:$N$98,13,0)))</f>
        <v>0</v>
      </c>
      <c r="BL85" s="281">
        <f>(IF(ISERROR(VLOOKUP(BE85,'Calcification Rates'!$A$11:$N$98,11,0)),0,VLOOKUP(BE85,'Calcification Rates'!$A$11:$N$98,11,0)))*BG85+(IF(ISERROR(VLOOKUP(BE85,'Calcification Rates'!$A$11:$N$98,14,0)),0,VLOOKUP(BE85,'Calcification Rates'!$A$11:$N$98,14,0)))</f>
        <v>0</v>
      </c>
    </row>
    <row r="86" spans="1:64" ht="20.100000000000001" customHeight="1" x14ac:dyDescent="0.3">
      <c r="A86" s="270"/>
      <c r="B86" s="43"/>
      <c r="C86" s="271"/>
      <c r="D86" s="272" t="str">
        <f>IF(ISERROR(VLOOKUP(A86,'Calcification Rates'!$A$10:$C$98,2,FALSE))," ",VLOOKUP(A86,'Calcification Rates'!$A$10:$C$98,2,FALSE))</f>
        <v xml:space="preserve"> </v>
      </c>
      <c r="E86" s="272" t="str">
        <f>IF(ISERROR(VLOOKUP(A86,'Calcification Rates'!$A$10:$C$98,3,FALSE))," ",VLOOKUP(A86,'Calcification Rates'!$A$10:$C$98,3,FALSE))</f>
        <v xml:space="preserve"> </v>
      </c>
      <c r="F86" s="273">
        <f>(IF(ISERROR(VLOOKUP(A86,'Calcification Rates'!$A$11:$N$98,9,0)),0,VLOOKUP(A86,'Calcification Rates'!$A$11:$N$98,9,0)))*C86+(IF(ISERROR(VLOOKUP(A86,'Calcification Rates'!$A$11:$N$98,12,0)),0,VLOOKUP(A86,'Calcification Rates'!$A$11:$N$98,12,0)))</f>
        <v>0</v>
      </c>
      <c r="G86" s="274">
        <f>(IF(ISERROR(VLOOKUP(A86,'Calcification Rates'!$A$11:$N$98,10,0)),0,VLOOKUP(A86,'Calcification Rates'!$A$11:$N$98,10,0)))*C86+(IF(ISERROR(VLOOKUP(A86,'Calcification Rates'!$A$11:$N$98,13,0)),0,VLOOKUP(A86,'Calcification Rates'!$A$11:$N$98,13,0)))</f>
        <v>0</v>
      </c>
      <c r="H86" s="275">
        <f>(IF(ISERROR(VLOOKUP(A86,'Calcification Rates'!$A$11:$N$98,11,0)),0,VLOOKUP(A86,'Calcification Rates'!$A$11:$N$98,11,0)))*C86+(IF(ISERROR(VLOOKUP(A86,'Calcification Rates'!$A$11:$N$98,14,0)),0,VLOOKUP(A86,'Calcification Rates'!$A$11:$N$98,14,0)))</f>
        <v>0</v>
      </c>
      <c r="I86" s="276"/>
      <c r="J86" s="270"/>
      <c r="K86" s="271"/>
      <c r="L86" s="272" t="str">
        <f>IF(ISERROR(VLOOKUP(I86,'Calcification Rates'!$A$10:$C$98,2,FALSE))," ",VLOOKUP(I86,'Calcification Rates'!$A$10:$C$98,2,FALSE))</f>
        <v xml:space="preserve"> </v>
      </c>
      <c r="M86" s="272" t="str">
        <f>IF(ISERROR(VLOOKUP(I86,'Calcification Rates'!$A$10:$C$98,3,FALSE))," ",VLOOKUP(I86,'Calcification Rates'!$A$10:$C$98,3,FALSE))</f>
        <v xml:space="preserve"> </v>
      </c>
      <c r="N86" s="273">
        <f>(IF(ISERROR(VLOOKUP(I86,'Calcification Rates'!$A$11:$N$98,9,0)),0,VLOOKUP(I86,'Calcification Rates'!$A$11:$N$98,9,0)))*K86+(IF(ISERROR(VLOOKUP(I86,'Calcification Rates'!$A$11:$N$98,12,0)),0,VLOOKUP(I86,'Calcification Rates'!$A$11:$N$98,12,0)))</f>
        <v>0</v>
      </c>
      <c r="O86" s="273">
        <f>(IF(ISERROR(VLOOKUP(I86,'Calcification Rates'!$A$11:$N$98,10,0)),0,VLOOKUP(I86,'Calcification Rates'!$A$11:$N$98,10,0)))*K86+(IF(ISERROR(VLOOKUP(I86,'Calcification Rates'!$A$11:$N$98,13,0)),0,VLOOKUP(I86,'Calcification Rates'!$A$11:$N$98,13,0)))</f>
        <v>0</v>
      </c>
      <c r="P86" s="277">
        <f>(IF(ISERROR(VLOOKUP(I86,'Calcification Rates'!$A$11:$N$98,11,0)),0,VLOOKUP(I86,'Calcification Rates'!$A$11:$N$98,11,0)))*K86+(IF(ISERROR(VLOOKUP(I86,'Calcification Rates'!$A$11:$N$98,14,0)),0,VLOOKUP(I86,'Calcification Rates'!$A$11:$N$98,14,0)))</f>
        <v>0</v>
      </c>
      <c r="Q86" s="276"/>
      <c r="R86" s="270"/>
      <c r="S86" s="271"/>
      <c r="T86" s="272" t="str">
        <f>IF(ISERROR(VLOOKUP(Q86,'Calcification Rates'!$A$10:$C$98,2,FALSE))," ",VLOOKUP(Q86,'Calcification Rates'!$A$10:$C$98,2,FALSE))</f>
        <v xml:space="preserve"> </v>
      </c>
      <c r="U86" s="272" t="str">
        <f>IF(ISERROR(VLOOKUP(Q86,'Calcification Rates'!$A$10:$C$98,3,FALSE))," ",VLOOKUP(Q86,'Calcification Rates'!$A$10:$C$98,3,FALSE))</f>
        <v xml:space="preserve"> </v>
      </c>
      <c r="V86" s="273">
        <f>(IF(ISERROR(VLOOKUP(Q86,'Calcification Rates'!$A$11:$N$98,9,0)),0,VLOOKUP(Q86,'Calcification Rates'!$A$11:$N$98,9,0)))*S86+(IF(ISERROR(VLOOKUP(Q86,'Calcification Rates'!$A$11:$N$98,12,0)),0,VLOOKUP(Q86,'Calcification Rates'!$A$11:$N$98,12,0)))</f>
        <v>0</v>
      </c>
      <c r="W86" s="273">
        <f>(IF(ISERROR(VLOOKUP(Q86,'Calcification Rates'!$A$11:$N$98,10,0)),0,VLOOKUP(Q86,'Calcification Rates'!$A$11:$N$98,10,0)))*S86+(IF(ISERROR(VLOOKUP(Q86,'Calcification Rates'!$A$11:$N$98,13,0)),0,VLOOKUP(Q86,'Calcification Rates'!$A$11:$N$98,13,0)))</f>
        <v>0</v>
      </c>
      <c r="X86" s="277">
        <f>(IF(ISERROR(VLOOKUP(Q86,'Calcification Rates'!$A$11:$N$98,11,0)),0,VLOOKUP(Q86,'Calcification Rates'!$A$11:$N$98,11,0)))*S86+(IF(ISERROR(VLOOKUP(Q86,'Calcification Rates'!$A$11:$N$98,14,0)),0,VLOOKUP(Q86,'Calcification Rates'!$A$11:$N$98,14,0)))</f>
        <v>0</v>
      </c>
      <c r="Y86" s="276"/>
      <c r="Z86" s="43"/>
      <c r="AA86" s="271"/>
      <c r="AB86" s="272" t="str">
        <f>IF(ISERROR(VLOOKUP(Y86,'Calcification Rates'!$A$10:$C$98,2,FALSE))," ",VLOOKUP(Y86,'Calcification Rates'!$A$10:$C$98,2,FALSE))</f>
        <v xml:space="preserve"> </v>
      </c>
      <c r="AC86" s="272" t="str">
        <f>IF(ISERROR(VLOOKUP(Y86,'Calcification Rates'!$A$10:$C$98,3,FALSE))," ",VLOOKUP(Y86,'Calcification Rates'!$A$10:$C$98,3,FALSE))</f>
        <v xml:space="preserve"> </v>
      </c>
      <c r="AD86" s="273">
        <f>(IF(ISERROR(VLOOKUP(Y86,'Calcification Rates'!$A$11:$N$98,9,0)),0,VLOOKUP(Y86,'Calcification Rates'!$A$11:$N$98,9,0)))*AA86+(IF(ISERROR(VLOOKUP(Y86,'Calcification Rates'!$A$11:$N$98,12,0)),0,VLOOKUP(Y86,'Calcification Rates'!$A$11:$N$98,12,0)))</f>
        <v>0</v>
      </c>
      <c r="AE86" s="273">
        <f>(IF(ISERROR(VLOOKUP(Y86,'Calcification Rates'!$A$11:$N$98,10,0)),0,VLOOKUP(Y86,'Calcification Rates'!$A$11:$N$98,10,0)))*AA86+(IF(ISERROR(VLOOKUP(Y86,'Calcification Rates'!$A$11:$N$98,13,0)),0,VLOOKUP(Y86,'Calcification Rates'!$A$11:$N$98,13,0)))</f>
        <v>0</v>
      </c>
      <c r="AF86" s="277">
        <f>(IF(ISERROR(VLOOKUP(Y86,'Calcification Rates'!$A$11:$N$98,11,0)),0,VLOOKUP(Y86,'Calcification Rates'!$A$11:$N$98,11,0)))*AA86+(IF(ISERROR(VLOOKUP(Y86,'Calcification Rates'!$A$11:$N$98,14,0)),0,VLOOKUP(Y86,'Calcification Rates'!$A$11:$N$98,14,0)))</f>
        <v>0</v>
      </c>
      <c r="AG86" s="276"/>
      <c r="AH86" s="43"/>
      <c r="AI86" s="279"/>
      <c r="AJ86" s="272" t="str">
        <f>IF(ISERROR(VLOOKUP(AG86,'Calcification Rates'!$A$10:$C$98,2,FALSE))," ",VLOOKUP(AG86,'Calcification Rates'!$A$10:$C$98,2,FALSE))</f>
        <v xml:space="preserve"> </v>
      </c>
      <c r="AK86" s="272" t="str">
        <f>IF(ISERROR(VLOOKUP(AG86,'Calcification Rates'!$A$10:$C$98,3,FALSE))," ",VLOOKUP(AG86,'Calcification Rates'!$A$10:$C$98,3,FALSE))</f>
        <v xml:space="preserve"> </v>
      </c>
      <c r="AL86" s="273">
        <f>(IF(ISERROR(VLOOKUP(AG86,'Calcification Rates'!$A$11:$N$98,9,0)),0,VLOOKUP(AG86,'Calcification Rates'!$A$11:$N$98,9,0)))*AI86+(IF(ISERROR(VLOOKUP(AG86,'Calcification Rates'!$A$11:$N$98,12,0)),0,VLOOKUP(AG86,'Calcification Rates'!$A$11:$N$98,12,0)))</f>
        <v>0</v>
      </c>
      <c r="AM86" s="273">
        <f>(IF(ISERROR(VLOOKUP(AG86,'Calcification Rates'!$A$11:$N$98,10,0)),0,VLOOKUP(AG86,'Calcification Rates'!$A$11:$N$98,10,0)))*AI86+(IF(ISERROR(VLOOKUP(AG86,'Calcification Rates'!$A$11:$N$98,13,0)),0,VLOOKUP(AG86,'Calcification Rates'!$A$11:$N$98,13,0)))</f>
        <v>0</v>
      </c>
      <c r="AN86" s="277">
        <f>(IF(ISERROR(VLOOKUP(AG86,'Calcification Rates'!$A$11:$N$98,11,0)),0,VLOOKUP(AG86,'Calcification Rates'!$A$11:$N$98,11,0)))*AI86+(IF(ISERROR(VLOOKUP(AG86,'Calcification Rates'!$A$11:$N$98,14,0)),0,VLOOKUP(AG86,'Calcification Rates'!$A$11:$N$98,14,0)))</f>
        <v>0</v>
      </c>
      <c r="AO86" s="276"/>
      <c r="AP86" s="278"/>
      <c r="AQ86" s="279"/>
      <c r="AR86" s="272" t="str">
        <f>IF(ISERROR(VLOOKUP(AO86,'Calcification Rates'!$A$10:$C$98,2,FALSE))," ",VLOOKUP(AO86,'Calcification Rates'!$A$10:$C$98,2,FALSE))</f>
        <v xml:space="preserve"> </v>
      </c>
      <c r="AS86" s="272" t="str">
        <f>IF(ISERROR(VLOOKUP(AO86,'Calcification Rates'!$A$10:$C$98,3,FALSE))," ",VLOOKUP(AO86,'Calcification Rates'!$A$10:$C$98,3,FALSE))</f>
        <v xml:space="preserve"> </v>
      </c>
      <c r="AT86" s="280">
        <f>(IF(ISERROR(VLOOKUP(AO86,'Calcification Rates'!$A$11:$N$98,9,0)),0,VLOOKUP(AO86,'Calcification Rates'!$A$11:$N$98,9,0)))*AQ86+(IF(ISERROR(VLOOKUP(AO86,'Calcification Rates'!$A$11:$N$98,12,0)),0,VLOOKUP(AO86,'Calcification Rates'!$A$11:$N$98,12,0)))</f>
        <v>0</v>
      </c>
      <c r="AU86" s="280">
        <f>(IF(ISERROR(VLOOKUP(AO86,'Calcification Rates'!$A$11:$N$98,10,0)),0,VLOOKUP(AO86,'Calcification Rates'!$A$11:$N$98,10,0)))*AQ86+(IF(ISERROR(VLOOKUP(AO86,'Calcification Rates'!$A$11:$N$98,13,0)),0,VLOOKUP(AO86,'Calcification Rates'!$A$11:$N$98,13,0)))</f>
        <v>0</v>
      </c>
      <c r="AV86" s="281">
        <f>(IF(ISERROR(VLOOKUP(AO86,'Calcification Rates'!$A$11:$N$98,11,0)),0,VLOOKUP(AO86,'Calcification Rates'!$A$11:$N$98,11,0)))*AQ86+(IF(ISERROR(VLOOKUP(AO86,'Calcification Rates'!$A$11:$N$98,14,0)),0,VLOOKUP(AO86,'Calcification Rates'!$A$11:$N$98,14,0)))</f>
        <v>0</v>
      </c>
      <c r="AW86" s="276"/>
      <c r="AX86" s="270"/>
      <c r="AY86" s="271"/>
      <c r="AZ86" s="272" t="str">
        <f>IF(ISERROR(VLOOKUP(AW86,'Calcification Rates'!$A$10:$C$98,2,FALSE))," ",VLOOKUP(AW86,'Calcification Rates'!$A$10:$C$98,2,FALSE))</f>
        <v xml:space="preserve"> </v>
      </c>
      <c r="BA86" s="272" t="str">
        <f>IF(ISERROR(VLOOKUP(AW86,'Calcification Rates'!$A$10:$C$98,3,FALSE))," ",VLOOKUP(AW86,'Calcification Rates'!$A$10:$C$98,3,FALSE))</f>
        <v xml:space="preserve"> </v>
      </c>
      <c r="BB86" s="280">
        <f>(IF(ISERROR(VLOOKUP(AW86,'Calcification Rates'!$A$11:$N$98,9,0)),0,VLOOKUP(AW86,'Calcification Rates'!$A$11:$N$98,9,0)))*AY86+(IF(ISERROR(VLOOKUP(AW86,'Calcification Rates'!$A$11:$N$98,12,0)),0,VLOOKUP(AW86,'Calcification Rates'!$A$11:$N$98,12,0)))</f>
        <v>0</v>
      </c>
      <c r="BC86" s="280">
        <f>(IF(ISERROR(VLOOKUP(AW86,'Calcification Rates'!$A$11:$N$98,10,0)),0,VLOOKUP(AW86,'Calcification Rates'!$A$11:$N$98,10,0)))*AY86+(IF(ISERROR(VLOOKUP(AW86,'Calcification Rates'!$A$11:$N$98,13,0)),0,VLOOKUP(AW86,'Calcification Rates'!$A$11:$N$98,13,0)))</f>
        <v>0</v>
      </c>
      <c r="BD86" s="281">
        <f>(IF(ISERROR(VLOOKUP(AW86,'Calcification Rates'!$A$11:$N$98,11,0)),0,VLOOKUP(AW86,'Calcification Rates'!$A$11:$N$98,11,0)))*AY86+(IF(ISERROR(VLOOKUP(AW86,'Calcification Rates'!$A$11:$N$98,14,0)),0,VLOOKUP(AW86,'Calcification Rates'!$A$11:$N$98,14,0)))</f>
        <v>0</v>
      </c>
      <c r="BE86" s="276"/>
      <c r="BF86" s="278"/>
      <c r="BG86" s="43"/>
      <c r="BH86" s="272" t="str">
        <f>IF(ISERROR(VLOOKUP(BE86,'Calcification Rates'!$A$10:$C$98,2,FALSE))," ",VLOOKUP(BE86,'Calcification Rates'!$A$10:$C$98,2,FALSE))</f>
        <v xml:space="preserve"> </v>
      </c>
      <c r="BI86" s="272" t="str">
        <f>IF(ISERROR(VLOOKUP(BE86,'Calcification Rates'!$A$10:$C$98,3,FALSE))," ",VLOOKUP(BE86,'Calcification Rates'!$A$10:$C$98,3,FALSE))</f>
        <v xml:space="preserve"> </v>
      </c>
      <c r="BJ86" s="280">
        <f>(IF(ISERROR(VLOOKUP(BE86,'Calcification Rates'!$A$11:$N$98,9,0)),0,VLOOKUP(BE86,'Calcification Rates'!$A$11:$N$98,9,0)))*BG86+(IF(ISERROR(VLOOKUP(BE86,'Calcification Rates'!$A$11:$N$98,12,0)),0,VLOOKUP(BE86,'Calcification Rates'!$A$11:$N$98,12,0)))</f>
        <v>0</v>
      </c>
      <c r="BK86" s="280">
        <f>(IF(ISERROR(VLOOKUP(BE86,'Calcification Rates'!$A$11:$N$98,10,0)),0,VLOOKUP(BE86,'Calcification Rates'!$A$11:$N$98,10,0)))*BG86+(IF(ISERROR(VLOOKUP(BE86,'Calcification Rates'!$A$11:$N$98,13,0)),0,VLOOKUP(BE86,'Calcification Rates'!$A$11:$N$98,13,0)))</f>
        <v>0</v>
      </c>
      <c r="BL86" s="281">
        <f>(IF(ISERROR(VLOOKUP(BE86,'Calcification Rates'!$A$11:$N$98,11,0)),0,VLOOKUP(BE86,'Calcification Rates'!$A$11:$N$98,11,0)))*BG86+(IF(ISERROR(VLOOKUP(BE86,'Calcification Rates'!$A$11:$N$98,14,0)),0,VLOOKUP(BE86,'Calcification Rates'!$A$11:$N$98,14,0)))</f>
        <v>0</v>
      </c>
    </row>
    <row r="87" spans="1:64" ht="20.100000000000001" customHeight="1" x14ac:dyDescent="0.3">
      <c r="A87" s="270"/>
      <c r="B87" s="43"/>
      <c r="C87" s="271"/>
      <c r="D87" s="272" t="str">
        <f>IF(ISERROR(VLOOKUP(A87,'Calcification Rates'!$A$10:$C$98,2,FALSE))," ",VLOOKUP(A87,'Calcification Rates'!$A$10:$C$98,2,FALSE))</f>
        <v xml:space="preserve"> </v>
      </c>
      <c r="E87" s="272" t="str">
        <f>IF(ISERROR(VLOOKUP(A87,'Calcification Rates'!$A$10:$C$98,3,FALSE))," ",VLOOKUP(A87,'Calcification Rates'!$A$10:$C$98,3,FALSE))</f>
        <v xml:space="preserve"> </v>
      </c>
      <c r="F87" s="273">
        <f>(IF(ISERROR(VLOOKUP(A87,'Calcification Rates'!$A$11:$N$98,9,0)),0,VLOOKUP(A87,'Calcification Rates'!$A$11:$N$98,9,0)))*C87+(IF(ISERROR(VLOOKUP(A87,'Calcification Rates'!$A$11:$N$98,12,0)),0,VLOOKUP(A87,'Calcification Rates'!$A$11:$N$98,12,0)))</f>
        <v>0</v>
      </c>
      <c r="G87" s="274">
        <f>(IF(ISERROR(VLOOKUP(A87,'Calcification Rates'!$A$11:$N$98,10,0)),0,VLOOKUP(A87,'Calcification Rates'!$A$11:$N$98,10,0)))*C87+(IF(ISERROR(VLOOKUP(A87,'Calcification Rates'!$A$11:$N$98,13,0)),0,VLOOKUP(A87,'Calcification Rates'!$A$11:$N$98,13,0)))</f>
        <v>0</v>
      </c>
      <c r="H87" s="275">
        <f>(IF(ISERROR(VLOOKUP(A87,'Calcification Rates'!$A$11:$N$98,11,0)),0,VLOOKUP(A87,'Calcification Rates'!$A$11:$N$98,11,0)))*C87+(IF(ISERROR(VLOOKUP(A87,'Calcification Rates'!$A$11:$N$98,14,0)),0,VLOOKUP(A87,'Calcification Rates'!$A$11:$N$98,14,0)))</f>
        <v>0</v>
      </c>
      <c r="I87" s="276"/>
      <c r="J87" s="270"/>
      <c r="K87" s="271"/>
      <c r="L87" s="272" t="str">
        <f>IF(ISERROR(VLOOKUP(I87,'Calcification Rates'!$A$10:$C$98,2,FALSE))," ",VLOOKUP(I87,'Calcification Rates'!$A$10:$C$98,2,FALSE))</f>
        <v xml:space="preserve"> </v>
      </c>
      <c r="M87" s="272" t="str">
        <f>IF(ISERROR(VLOOKUP(I87,'Calcification Rates'!$A$10:$C$98,3,FALSE))," ",VLOOKUP(I87,'Calcification Rates'!$A$10:$C$98,3,FALSE))</f>
        <v xml:space="preserve"> </v>
      </c>
      <c r="N87" s="273">
        <f>(IF(ISERROR(VLOOKUP(I87,'Calcification Rates'!$A$11:$N$98,9,0)),0,VLOOKUP(I87,'Calcification Rates'!$A$11:$N$98,9,0)))*K87+(IF(ISERROR(VLOOKUP(I87,'Calcification Rates'!$A$11:$N$98,12,0)),0,VLOOKUP(I87,'Calcification Rates'!$A$11:$N$98,12,0)))</f>
        <v>0</v>
      </c>
      <c r="O87" s="273">
        <f>(IF(ISERROR(VLOOKUP(I87,'Calcification Rates'!$A$11:$N$98,10,0)),0,VLOOKUP(I87,'Calcification Rates'!$A$11:$N$98,10,0)))*K87+(IF(ISERROR(VLOOKUP(I87,'Calcification Rates'!$A$11:$N$98,13,0)),0,VLOOKUP(I87,'Calcification Rates'!$A$11:$N$98,13,0)))</f>
        <v>0</v>
      </c>
      <c r="P87" s="277">
        <f>(IF(ISERROR(VLOOKUP(I87,'Calcification Rates'!$A$11:$N$98,11,0)),0,VLOOKUP(I87,'Calcification Rates'!$A$11:$N$98,11,0)))*K87+(IF(ISERROR(VLOOKUP(I87,'Calcification Rates'!$A$11:$N$98,14,0)),0,VLOOKUP(I87,'Calcification Rates'!$A$11:$N$98,14,0)))</f>
        <v>0</v>
      </c>
      <c r="Q87" s="276"/>
      <c r="R87" s="270"/>
      <c r="S87" s="271"/>
      <c r="T87" s="272" t="str">
        <f>IF(ISERROR(VLOOKUP(Q87,'Calcification Rates'!$A$10:$C$98,2,FALSE))," ",VLOOKUP(Q87,'Calcification Rates'!$A$10:$C$98,2,FALSE))</f>
        <v xml:space="preserve"> </v>
      </c>
      <c r="U87" s="272" t="str">
        <f>IF(ISERROR(VLOOKUP(Q87,'Calcification Rates'!$A$10:$C$98,3,FALSE))," ",VLOOKUP(Q87,'Calcification Rates'!$A$10:$C$98,3,FALSE))</f>
        <v xml:space="preserve"> </v>
      </c>
      <c r="V87" s="273">
        <f>(IF(ISERROR(VLOOKUP(Q87,'Calcification Rates'!$A$11:$N$98,9,0)),0,VLOOKUP(Q87,'Calcification Rates'!$A$11:$N$98,9,0)))*S87+(IF(ISERROR(VLOOKUP(Q87,'Calcification Rates'!$A$11:$N$98,12,0)),0,VLOOKUP(Q87,'Calcification Rates'!$A$11:$N$98,12,0)))</f>
        <v>0</v>
      </c>
      <c r="W87" s="273">
        <f>(IF(ISERROR(VLOOKUP(Q87,'Calcification Rates'!$A$11:$N$98,10,0)),0,VLOOKUP(Q87,'Calcification Rates'!$A$11:$N$98,10,0)))*S87+(IF(ISERROR(VLOOKUP(Q87,'Calcification Rates'!$A$11:$N$98,13,0)),0,VLOOKUP(Q87,'Calcification Rates'!$A$11:$N$98,13,0)))</f>
        <v>0</v>
      </c>
      <c r="X87" s="277">
        <f>(IF(ISERROR(VLOOKUP(Q87,'Calcification Rates'!$A$11:$N$98,11,0)),0,VLOOKUP(Q87,'Calcification Rates'!$A$11:$N$98,11,0)))*S87+(IF(ISERROR(VLOOKUP(Q87,'Calcification Rates'!$A$11:$N$98,14,0)),0,VLOOKUP(Q87,'Calcification Rates'!$A$11:$N$98,14,0)))</f>
        <v>0</v>
      </c>
      <c r="Y87" s="276"/>
      <c r="Z87" s="43"/>
      <c r="AA87" s="271"/>
      <c r="AB87" s="272" t="str">
        <f>IF(ISERROR(VLOOKUP(Y87,'Calcification Rates'!$A$10:$C$98,2,FALSE))," ",VLOOKUP(Y87,'Calcification Rates'!$A$10:$C$98,2,FALSE))</f>
        <v xml:space="preserve"> </v>
      </c>
      <c r="AC87" s="272" t="str">
        <f>IF(ISERROR(VLOOKUP(Y87,'Calcification Rates'!$A$10:$C$98,3,FALSE))," ",VLOOKUP(Y87,'Calcification Rates'!$A$10:$C$98,3,FALSE))</f>
        <v xml:space="preserve"> </v>
      </c>
      <c r="AD87" s="273">
        <f>(IF(ISERROR(VLOOKUP(Y87,'Calcification Rates'!$A$11:$N$98,9,0)),0,VLOOKUP(Y87,'Calcification Rates'!$A$11:$N$98,9,0)))*AA87+(IF(ISERROR(VLOOKUP(Y87,'Calcification Rates'!$A$11:$N$98,12,0)),0,VLOOKUP(Y87,'Calcification Rates'!$A$11:$N$98,12,0)))</f>
        <v>0</v>
      </c>
      <c r="AE87" s="273">
        <f>(IF(ISERROR(VLOOKUP(Y87,'Calcification Rates'!$A$11:$N$98,10,0)),0,VLOOKUP(Y87,'Calcification Rates'!$A$11:$N$98,10,0)))*AA87+(IF(ISERROR(VLOOKUP(Y87,'Calcification Rates'!$A$11:$N$98,13,0)),0,VLOOKUP(Y87,'Calcification Rates'!$A$11:$N$98,13,0)))</f>
        <v>0</v>
      </c>
      <c r="AF87" s="277">
        <f>(IF(ISERROR(VLOOKUP(Y87,'Calcification Rates'!$A$11:$N$98,11,0)),0,VLOOKUP(Y87,'Calcification Rates'!$A$11:$N$98,11,0)))*AA87+(IF(ISERROR(VLOOKUP(Y87,'Calcification Rates'!$A$11:$N$98,14,0)),0,VLOOKUP(Y87,'Calcification Rates'!$A$11:$N$98,14,0)))</f>
        <v>0</v>
      </c>
      <c r="AG87" s="276"/>
      <c r="AH87" s="43"/>
      <c r="AI87" s="279"/>
      <c r="AJ87" s="272" t="str">
        <f>IF(ISERROR(VLOOKUP(AG87,'Calcification Rates'!$A$10:$C$98,2,FALSE))," ",VLOOKUP(AG87,'Calcification Rates'!$A$10:$C$98,2,FALSE))</f>
        <v xml:space="preserve"> </v>
      </c>
      <c r="AK87" s="272" t="str">
        <f>IF(ISERROR(VLOOKUP(AG87,'Calcification Rates'!$A$10:$C$98,3,FALSE))," ",VLOOKUP(AG87,'Calcification Rates'!$A$10:$C$98,3,FALSE))</f>
        <v xml:space="preserve"> </v>
      </c>
      <c r="AL87" s="273">
        <f>(IF(ISERROR(VLOOKUP(AG87,'Calcification Rates'!$A$11:$N$98,9,0)),0,VLOOKUP(AG87,'Calcification Rates'!$A$11:$N$98,9,0)))*AI87+(IF(ISERROR(VLOOKUP(AG87,'Calcification Rates'!$A$11:$N$98,12,0)),0,VLOOKUP(AG87,'Calcification Rates'!$A$11:$N$98,12,0)))</f>
        <v>0</v>
      </c>
      <c r="AM87" s="273">
        <f>(IF(ISERROR(VLOOKUP(AG87,'Calcification Rates'!$A$11:$N$98,10,0)),0,VLOOKUP(AG87,'Calcification Rates'!$A$11:$N$98,10,0)))*AI87+(IF(ISERROR(VLOOKUP(AG87,'Calcification Rates'!$A$11:$N$98,13,0)),0,VLOOKUP(AG87,'Calcification Rates'!$A$11:$N$98,13,0)))</f>
        <v>0</v>
      </c>
      <c r="AN87" s="277">
        <f>(IF(ISERROR(VLOOKUP(AG87,'Calcification Rates'!$A$11:$N$98,11,0)),0,VLOOKUP(AG87,'Calcification Rates'!$A$11:$N$98,11,0)))*AI87+(IF(ISERROR(VLOOKUP(AG87,'Calcification Rates'!$A$11:$N$98,14,0)),0,VLOOKUP(AG87,'Calcification Rates'!$A$11:$N$98,14,0)))</f>
        <v>0</v>
      </c>
      <c r="AO87" s="276"/>
      <c r="AP87" s="278"/>
      <c r="AQ87" s="279"/>
      <c r="AR87" s="272" t="str">
        <f>IF(ISERROR(VLOOKUP(AO87,'Calcification Rates'!$A$10:$C$98,2,FALSE))," ",VLOOKUP(AO87,'Calcification Rates'!$A$10:$C$98,2,FALSE))</f>
        <v xml:space="preserve"> </v>
      </c>
      <c r="AS87" s="272" t="str">
        <f>IF(ISERROR(VLOOKUP(AO87,'Calcification Rates'!$A$10:$C$98,3,FALSE))," ",VLOOKUP(AO87,'Calcification Rates'!$A$10:$C$98,3,FALSE))</f>
        <v xml:space="preserve"> </v>
      </c>
      <c r="AT87" s="280">
        <f>(IF(ISERROR(VLOOKUP(AO87,'Calcification Rates'!$A$11:$N$98,9,0)),0,VLOOKUP(AO87,'Calcification Rates'!$A$11:$N$98,9,0)))*AQ87+(IF(ISERROR(VLOOKUP(AO87,'Calcification Rates'!$A$11:$N$98,12,0)),0,VLOOKUP(AO87,'Calcification Rates'!$A$11:$N$98,12,0)))</f>
        <v>0</v>
      </c>
      <c r="AU87" s="280">
        <f>(IF(ISERROR(VLOOKUP(AO87,'Calcification Rates'!$A$11:$N$98,10,0)),0,VLOOKUP(AO87,'Calcification Rates'!$A$11:$N$98,10,0)))*AQ87+(IF(ISERROR(VLOOKUP(AO87,'Calcification Rates'!$A$11:$N$98,13,0)),0,VLOOKUP(AO87,'Calcification Rates'!$A$11:$N$98,13,0)))</f>
        <v>0</v>
      </c>
      <c r="AV87" s="281">
        <f>(IF(ISERROR(VLOOKUP(AO87,'Calcification Rates'!$A$11:$N$98,11,0)),0,VLOOKUP(AO87,'Calcification Rates'!$A$11:$N$98,11,0)))*AQ87+(IF(ISERROR(VLOOKUP(AO87,'Calcification Rates'!$A$11:$N$98,14,0)),0,VLOOKUP(AO87,'Calcification Rates'!$A$11:$N$98,14,0)))</f>
        <v>0</v>
      </c>
      <c r="AW87" s="276"/>
      <c r="AX87" s="270"/>
      <c r="AY87" s="271"/>
      <c r="AZ87" s="272" t="str">
        <f>IF(ISERROR(VLOOKUP(AW87,'Calcification Rates'!$A$10:$C$98,2,FALSE))," ",VLOOKUP(AW87,'Calcification Rates'!$A$10:$C$98,2,FALSE))</f>
        <v xml:space="preserve"> </v>
      </c>
      <c r="BA87" s="272" t="str">
        <f>IF(ISERROR(VLOOKUP(AW87,'Calcification Rates'!$A$10:$C$98,3,FALSE))," ",VLOOKUP(AW87,'Calcification Rates'!$A$10:$C$98,3,FALSE))</f>
        <v xml:space="preserve"> </v>
      </c>
      <c r="BB87" s="280">
        <f>(IF(ISERROR(VLOOKUP(AW87,'Calcification Rates'!$A$11:$N$98,9,0)),0,VLOOKUP(AW87,'Calcification Rates'!$A$11:$N$98,9,0)))*AY87+(IF(ISERROR(VLOOKUP(AW87,'Calcification Rates'!$A$11:$N$98,12,0)),0,VLOOKUP(AW87,'Calcification Rates'!$A$11:$N$98,12,0)))</f>
        <v>0</v>
      </c>
      <c r="BC87" s="280">
        <f>(IF(ISERROR(VLOOKUP(AW87,'Calcification Rates'!$A$11:$N$98,10,0)),0,VLOOKUP(AW87,'Calcification Rates'!$A$11:$N$98,10,0)))*AY87+(IF(ISERROR(VLOOKUP(AW87,'Calcification Rates'!$A$11:$N$98,13,0)),0,VLOOKUP(AW87,'Calcification Rates'!$A$11:$N$98,13,0)))</f>
        <v>0</v>
      </c>
      <c r="BD87" s="281">
        <f>(IF(ISERROR(VLOOKUP(AW87,'Calcification Rates'!$A$11:$N$98,11,0)),0,VLOOKUP(AW87,'Calcification Rates'!$A$11:$N$98,11,0)))*AY87+(IF(ISERROR(VLOOKUP(AW87,'Calcification Rates'!$A$11:$N$98,14,0)),0,VLOOKUP(AW87,'Calcification Rates'!$A$11:$N$98,14,0)))</f>
        <v>0</v>
      </c>
      <c r="BE87" s="276"/>
      <c r="BF87" s="278"/>
      <c r="BG87" s="43"/>
      <c r="BH87" s="272" t="str">
        <f>IF(ISERROR(VLOOKUP(BE87,'Calcification Rates'!$A$10:$C$98,2,FALSE))," ",VLOOKUP(BE87,'Calcification Rates'!$A$10:$C$98,2,FALSE))</f>
        <v xml:space="preserve"> </v>
      </c>
      <c r="BI87" s="272" t="str">
        <f>IF(ISERROR(VLOOKUP(BE87,'Calcification Rates'!$A$10:$C$98,3,FALSE))," ",VLOOKUP(BE87,'Calcification Rates'!$A$10:$C$98,3,FALSE))</f>
        <v xml:space="preserve"> </v>
      </c>
      <c r="BJ87" s="280">
        <f>(IF(ISERROR(VLOOKUP(BE87,'Calcification Rates'!$A$11:$N$98,9,0)),0,VLOOKUP(BE87,'Calcification Rates'!$A$11:$N$98,9,0)))*BG87+(IF(ISERROR(VLOOKUP(BE87,'Calcification Rates'!$A$11:$N$98,12,0)),0,VLOOKUP(BE87,'Calcification Rates'!$A$11:$N$98,12,0)))</f>
        <v>0</v>
      </c>
      <c r="BK87" s="280">
        <f>(IF(ISERROR(VLOOKUP(BE87,'Calcification Rates'!$A$11:$N$98,10,0)),0,VLOOKUP(BE87,'Calcification Rates'!$A$11:$N$98,10,0)))*BG87+(IF(ISERROR(VLOOKUP(BE87,'Calcification Rates'!$A$11:$N$98,13,0)),0,VLOOKUP(BE87,'Calcification Rates'!$A$11:$N$98,13,0)))</f>
        <v>0</v>
      </c>
      <c r="BL87" s="281">
        <f>(IF(ISERROR(VLOOKUP(BE87,'Calcification Rates'!$A$11:$N$98,11,0)),0,VLOOKUP(BE87,'Calcification Rates'!$A$11:$N$98,11,0)))*BG87+(IF(ISERROR(VLOOKUP(BE87,'Calcification Rates'!$A$11:$N$98,14,0)),0,VLOOKUP(BE87,'Calcification Rates'!$A$11:$N$98,14,0)))</f>
        <v>0</v>
      </c>
    </row>
    <row r="88" spans="1:64" ht="20.100000000000001" customHeight="1" x14ac:dyDescent="0.3">
      <c r="A88" s="270"/>
      <c r="B88" s="43"/>
      <c r="C88" s="271"/>
      <c r="D88" s="272" t="str">
        <f>IF(ISERROR(VLOOKUP(A88,'Calcification Rates'!$A$10:$C$98,2,FALSE))," ",VLOOKUP(A88,'Calcification Rates'!$A$10:$C$98,2,FALSE))</f>
        <v xml:space="preserve"> </v>
      </c>
      <c r="E88" s="272" t="str">
        <f>IF(ISERROR(VLOOKUP(A88,'Calcification Rates'!$A$10:$C$98,3,FALSE))," ",VLOOKUP(A88,'Calcification Rates'!$A$10:$C$98,3,FALSE))</f>
        <v xml:space="preserve"> </v>
      </c>
      <c r="F88" s="273">
        <f>(IF(ISERROR(VLOOKUP(A88,'Calcification Rates'!$A$11:$N$98,9,0)),0,VLOOKUP(A88,'Calcification Rates'!$A$11:$N$98,9,0)))*C88+(IF(ISERROR(VLOOKUP(A88,'Calcification Rates'!$A$11:$N$98,12,0)),0,VLOOKUP(A88,'Calcification Rates'!$A$11:$N$98,12,0)))</f>
        <v>0</v>
      </c>
      <c r="G88" s="274">
        <f>(IF(ISERROR(VLOOKUP(A88,'Calcification Rates'!$A$11:$N$98,10,0)),0,VLOOKUP(A88,'Calcification Rates'!$A$11:$N$98,10,0)))*C88+(IF(ISERROR(VLOOKUP(A88,'Calcification Rates'!$A$11:$N$98,13,0)),0,VLOOKUP(A88,'Calcification Rates'!$A$11:$N$98,13,0)))</f>
        <v>0</v>
      </c>
      <c r="H88" s="275">
        <f>(IF(ISERROR(VLOOKUP(A88,'Calcification Rates'!$A$11:$N$98,11,0)),0,VLOOKUP(A88,'Calcification Rates'!$A$11:$N$98,11,0)))*C88+(IF(ISERROR(VLOOKUP(A88,'Calcification Rates'!$A$11:$N$98,14,0)),0,VLOOKUP(A88,'Calcification Rates'!$A$11:$N$98,14,0)))</f>
        <v>0</v>
      </c>
      <c r="I88" s="276"/>
      <c r="J88" s="270"/>
      <c r="K88" s="271"/>
      <c r="L88" s="272" t="str">
        <f>IF(ISERROR(VLOOKUP(I88,'Calcification Rates'!$A$10:$C$98,2,FALSE))," ",VLOOKUP(I88,'Calcification Rates'!$A$10:$C$98,2,FALSE))</f>
        <v xml:space="preserve"> </v>
      </c>
      <c r="M88" s="272" t="str">
        <f>IF(ISERROR(VLOOKUP(I88,'Calcification Rates'!$A$10:$C$98,3,FALSE))," ",VLOOKUP(I88,'Calcification Rates'!$A$10:$C$98,3,FALSE))</f>
        <v xml:space="preserve"> </v>
      </c>
      <c r="N88" s="273">
        <f>(IF(ISERROR(VLOOKUP(I88,'Calcification Rates'!$A$11:$N$98,9,0)),0,VLOOKUP(I88,'Calcification Rates'!$A$11:$N$98,9,0)))*K88+(IF(ISERROR(VLOOKUP(I88,'Calcification Rates'!$A$11:$N$98,12,0)),0,VLOOKUP(I88,'Calcification Rates'!$A$11:$N$98,12,0)))</f>
        <v>0</v>
      </c>
      <c r="O88" s="273">
        <f>(IF(ISERROR(VLOOKUP(I88,'Calcification Rates'!$A$11:$N$98,10,0)),0,VLOOKUP(I88,'Calcification Rates'!$A$11:$N$98,10,0)))*K88+(IF(ISERROR(VLOOKUP(I88,'Calcification Rates'!$A$11:$N$98,13,0)),0,VLOOKUP(I88,'Calcification Rates'!$A$11:$N$98,13,0)))</f>
        <v>0</v>
      </c>
      <c r="P88" s="277">
        <f>(IF(ISERROR(VLOOKUP(I88,'Calcification Rates'!$A$11:$N$98,11,0)),0,VLOOKUP(I88,'Calcification Rates'!$A$11:$N$98,11,0)))*K88+(IF(ISERROR(VLOOKUP(I88,'Calcification Rates'!$A$11:$N$98,14,0)),0,VLOOKUP(I88,'Calcification Rates'!$A$11:$N$98,14,0)))</f>
        <v>0</v>
      </c>
      <c r="Q88" s="276"/>
      <c r="R88" s="270"/>
      <c r="S88" s="271"/>
      <c r="T88" s="272" t="str">
        <f>IF(ISERROR(VLOOKUP(Q88,'Calcification Rates'!$A$10:$C$98,2,FALSE))," ",VLOOKUP(Q88,'Calcification Rates'!$A$10:$C$98,2,FALSE))</f>
        <v xml:space="preserve"> </v>
      </c>
      <c r="U88" s="272" t="str">
        <f>IF(ISERROR(VLOOKUP(Q88,'Calcification Rates'!$A$10:$C$98,3,FALSE))," ",VLOOKUP(Q88,'Calcification Rates'!$A$10:$C$98,3,FALSE))</f>
        <v xml:space="preserve"> </v>
      </c>
      <c r="V88" s="273">
        <f>(IF(ISERROR(VLOOKUP(Q88,'Calcification Rates'!$A$11:$N$98,9,0)),0,VLOOKUP(Q88,'Calcification Rates'!$A$11:$N$98,9,0)))*S88+(IF(ISERROR(VLOOKUP(Q88,'Calcification Rates'!$A$11:$N$98,12,0)),0,VLOOKUP(Q88,'Calcification Rates'!$A$11:$N$98,12,0)))</f>
        <v>0</v>
      </c>
      <c r="W88" s="273">
        <f>(IF(ISERROR(VLOOKUP(Q88,'Calcification Rates'!$A$11:$N$98,10,0)),0,VLOOKUP(Q88,'Calcification Rates'!$A$11:$N$98,10,0)))*S88+(IF(ISERROR(VLOOKUP(Q88,'Calcification Rates'!$A$11:$N$98,13,0)),0,VLOOKUP(Q88,'Calcification Rates'!$A$11:$N$98,13,0)))</f>
        <v>0</v>
      </c>
      <c r="X88" s="277">
        <f>(IF(ISERROR(VLOOKUP(Q88,'Calcification Rates'!$A$11:$N$98,11,0)),0,VLOOKUP(Q88,'Calcification Rates'!$A$11:$N$98,11,0)))*S88+(IF(ISERROR(VLOOKUP(Q88,'Calcification Rates'!$A$11:$N$98,14,0)),0,VLOOKUP(Q88,'Calcification Rates'!$A$11:$N$98,14,0)))</f>
        <v>0</v>
      </c>
      <c r="Y88" s="276"/>
      <c r="Z88" s="43"/>
      <c r="AA88" s="279"/>
      <c r="AB88" s="272" t="str">
        <f>IF(ISERROR(VLOOKUP(Y88,'Calcification Rates'!$A$10:$C$98,2,FALSE))," ",VLOOKUP(Y88,'Calcification Rates'!$A$10:$C$98,2,FALSE))</f>
        <v xml:space="preserve"> </v>
      </c>
      <c r="AC88" s="272" t="str">
        <f>IF(ISERROR(VLOOKUP(Y88,'Calcification Rates'!$A$10:$C$98,3,FALSE))," ",VLOOKUP(Y88,'Calcification Rates'!$A$10:$C$98,3,FALSE))</f>
        <v xml:space="preserve"> </v>
      </c>
      <c r="AD88" s="273">
        <f>(IF(ISERROR(VLOOKUP(Y88,'Calcification Rates'!$A$11:$N$98,9,0)),0,VLOOKUP(Y88,'Calcification Rates'!$A$11:$N$98,9,0)))*AA88+(IF(ISERROR(VLOOKUP(Y88,'Calcification Rates'!$A$11:$N$98,12,0)),0,VLOOKUP(Y88,'Calcification Rates'!$A$11:$N$98,12,0)))</f>
        <v>0</v>
      </c>
      <c r="AE88" s="273">
        <f>(IF(ISERROR(VLOOKUP(Y88,'Calcification Rates'!$A$11:$N$98,10,0)),0,VLOOKUP(Y88,'Calcification Rates'!$A$11:$N$98,10,0)))*AA88+(IF(ISERROR(VLOOKUP(Y88,'Calcification Rates'!$A$11:$N$98,13,0)),0,VLOOKUP(Y88,'Calcification Rates'!$A$11:$N$98,13,0)))</f>
        <v>0</v>
      </c>
      <c r="AF88" s="277">
        <f>(IF(ISERROR(VLOOKUP(Y88,'Calcification Rates'!$A$11:$N$98,11,0)),0,VLOOKUP(Y88,'Calcification Rates'!$A$11:$N$98,11,0)))*AA88+(IF(ISERROR(VLOOKUP(Y88,'Calcification Rates'!$A$11:$N$98,14,0)),0,VLOOKUP(Y88,'Calcification Rates'!$A$11:$N$98,14,0)))</f>
        <v>0</v>
      </c>
      <c r="AG88" s="276"/>
      <c r="AH88" s="43"/>
      <c r="AI88" s="279"/>
      <c r="AJ88" s="272" t="str">
        <f>IF(ISERROR(VLOOKUP(AG88,'Calcification Rates'!$A$10:$C$98,2,FALSE))," ",VLOOKUP(AG88,'Calcification Rates'!$A$10:$C$98,2,FALSE))</f>
        <v xml:space="preserve"> </v>
      </c>
      <c r="AK88" s="272" t="str">
        <f>IF(ISERROR(VLOOKUP(AG88,'Calcification Rates'!$A$10:$C$98,3,FALSE))," ",VLOOKUP(AG88,'Calcification Rates'!$A$10:$C$98,3,FALSE))</f>
        <v xml:space="preserve"> </v>
      </c>
      <c r="AL88" s="273">
        <f>(IF(ISERROR(VLOOKUP(AG88,'Calcification Rates'!$A$11:$N$98,9,0)),0,VLOOKUP(AG88,'Calcification Rates'!$A$11:$N$98,9,0)))*AI88+(IF(ISERROR(VLOOKUP(AG88,'Calcification Rates'!$A$11:$N$98,12,0)),0,VLOOKUP(AG88,'Calcification Rates'!$A$11:$N$98,12,0)))</f>
        <v>0</v>
      </c>
      <c r="AM88" s="273">
        <f>(IF(ISERROR(VLOOKUP(AG88,'Calcification Rates'!$A$11:$N$98,10,0)),0,VLOOKUP(AG88,'Calcification Rates'!$A$11:$N$98,10,0)))*AI88+(IF(ISERROR(VLOOKUP(AG88,'Calcification Rates'!$A$11:$N$98,13,0)),0,VLOOKUP(AG88,'Calcification Rates'!$A$11:$N$98,13,0)))</f>
        <v>0</v>
      </c>
      <c r="AN88" s="277">
        <f>(IF(ISERROR(VLOOKUP(AG88,'Calcification Rates'!$A$11:$N$98,11,0)),0,VLOOKUP(AG88,'Calcification Rates'!$A$11:$N$98,11,0)))*AI88+(IF(ISERROR(VLOOKUP(AG88,'Calcification Rates'!$A$11:$N$98,14,0)),0,VLOOKUP(AG88,'Calcification Rates'!$A$11:$N$98,14,0)))</f>
        <v>0</v>
      </c>
      <c r="AO88" s="276"/>
      <c r="AP88" s="278"/>
      <c r="AQ88" s="271"/>
      <c r="AR88" s="272" t="str">
        <f>IF(ISERROR(VLOOKUP(AO88,'Calcification Rates'!$A$10:$C$98,2,FALSE))," ",VLOOKUP(AO88,'Calcification Rates'!$A$10:$C$98,2,FALSE))</f>
        <v xml:space="preserve"> </v>
      </c>
      <c r="AS88" s="272" t="str">
        <f>IF(ISERROR(VLOOKUP(AO88,'Calcification Rates'!$A$10:$C$98,3,FALSE))," ",VLOOKUP(AO88,'Calcification Rates'!$A$10:$C$98,3,FALSE))</f>
        <v xml:space="preserve"> </v>
      </c>
      <c r="AT88" s="280">
        <f>(IF(ISERROR(VLOOKUP(AO88,'Calcification Rates'!$A$11:$N$98,9,0)),0,VLOOKUP(AO88,'Calcification Rates'!$A$11:$N$98,9,0)))*AQ88+(IF(ISERROR(VLOOKUP(AO88,'Calcification Rates'!$A$11:$N$98,12,0)),0,VLOOKUP(AO88,'Calcification Rates'!$A$11:$N$98,12,0)))</f>
        <v>0</v>
      </c>
      <c r="AU88" s="280">
        <f>(IF(ISERROR(VLOOKUP(AO88,'Calcification Rates'!$A$11:$N$98,10,0)),0,VLOOKUP(AO88,'Calcification Rates'!$A$11:$N$98,10,0)))*AQ88+(IF(ISERROR(VLOOKUP(AO88,'Calcification Rates'!$A$11:$N$98,13,0)),0,VLOOKUP(AO88,'Calcification Rates'!$A$11:$N$98,13,0)))</f>
        <v>0</v>
      </c>
      <c r="AV88" s="281">
        <f>(IF(ISERROR(VLOOKUP(AO88,'Calcification Rates'!$A$11:$N$98,11,0)),0,VLOOKUP(AO88,'Calcification Rates'!$A$11:$N$98,11,0)))*AQ88+(IF(ISERROR(VLOOKUP(AO88,'Calcification Rates'!$A$11:$N$98,14,0)),0,VLOOKUP(AO88,'Calcification Rates'!$A$11:$N$98,14,0)))</f>
        <v>0</v>
      </c>
      <c r="AW88" s="276"/>
      <c r="AX88" s="270"/>
      <c r="AY88" s="271"/>
      <c r="AZ88" s="272" t="str">
        <f>IF(ISERROR(VLOOKUP(AW88,'Calcification Rates'!$A$10:$C$98,2,FALSE))," ",VLOOKUP(AW88,'Calcification Rates'!$A$10:$C$98,2,FALSE))</f>
        <v xml:space="preserve"> </v>
      </c>
      <c r="BA88" s="272" t="str">
        <f>IF(ISERROR(VLOOKUP(AW88,'Calcification Rates'!$A$10:$C$98,3,FALSE))," ",VLOOKUP(AW88,'Calcification Rates'!$A$10:$C$98,3,FALSE))</f>
        <v xml:space="preserve"> </v>
      </c>
      <c r="BB88" s="280">
        <f>(IF(ISERROR(VLOOKUP(AW88,'Calcification Rates'!$A$11:$N$98,9,0)),0,VLOOKUP(AW88,'Calcification Rates'!$A$11:$N$98,9,0)))*AY88+(IF(ISERROR(VLOOKUP(AW88,'Calcification Rates'!$A$11:$N$98,12,0)),0,VLOOKUP(AW88,'Calcification Rates'!$A$11:$N$98,12,0)))</f>
        <v>0</v>
      </c>
      <c r="BC88" s="280">
        <f>(IF(ISERROR(VLOOKUP(AW88,'Calcification Rates'!$A$11:$N$98,10,0)),0,VLOOKUP(AW88,'Calcification Rates'!$A$11:$N$98,10,0)))*AY88+(IF(ISERROR(VLOOKUP(AW88,'Calcification Rates'!$A$11:$N$98,13,0)),0,VLOOKUP(AW88,'Calcification Rates'!$A$11:$N$98,13,0)))</f>
        <v>0</v>
      </c>
      <c r="BD88" s="281">
        <f>(IF(ISERROR(VLOOKUP(AW88,'Calcification Rates'!$A$11:$N$98,11,0)),0,VLOOKUP(AW88,'Calcification Rates'!$A$11:$N$98,11,0)))*AY88+(IF(ISERROR(VLOOKUP(AW88,'Calcification Rates'!$A$11:$N$98,14,0)),0,VLOOKUP(AW88,'Calcification Rates'!$A$11:$N$98,14,0)))</f>
        <v>0</v>
      </c>
      <c r="BE88" s="276"/>
      <c r="BF88" s="278"/>
      <c r="BG88" s="270"/>
      <c r="BH88" s="272" t="str">
        <f>IF(ISERROR(VLOOKUP(BE88,'Calcification Rates'!$A$10:$C$98,2,FALSE))," ",VLOOKUP(BE88,'Calcification Rates'!$A$10:$C$98,2,FALSE))</f>
        <v xml:space="preserve"> </v>
      </c>
      <c r="BI88" s="272" t="str">
        <f>IF(ISERROR(VLOOKUP(BE88,'Calcification Rates'!$A$10:$C$98,3,FALSE))," ",VLOOKUP(BE88,'Calcification Rates'!$A$10:$C$98,3,FALSE))</f>
        <v xml:space="preserve"> </v>
      </c>
      <c r="BJ88" s="280">
        <f>(IF(ISERROR(VLOOKUP(BE88,'Calcification Rates'!$A$11:$N$98,9,0)),0,VLOOKUP(BE88,'Calcification Rates'!$A$11:$N$98,9,0)))*BG88+(IF(ISERROR(VLOOKUP(BE88,'Calcification Rates'!$A$11:$N$98,12,0)),0,VLOOKUP(BE88,'Calcification Rates'!$A$11:$N$98,12,0)))</f>
        <v>0</v>
      </c>
      <c r="BK88" s="280">
        <f>(IF(ISERROR(VLOOKUP(BE88,'Calcification Rates'!$A$11:$N$98,10,0)),0,VLOOKUP(BE88,'Calcification Rates'!$A$11:$N$98,10,0)))*BG88+(IF(ISERROR(VLOOKUP(BE88,'Calcification Rates'!$A$11:$N$98,13,0)),0,VLOOKUP(BE88,'Calcification Rates'!$A$11:$N$98,13,0)))</f>
        <v>0</v>
      </c>
      <c r="BL88" s="281">
        <f>(IF(ISERROR(VLOOKUP(BE88,'Calcification Rates'!$A$11:$N$98,11,0)),0,VLOOKUP(BE88,'Calcification Rates'!$A$11:$N$98,11,0)))*BG88+(IF(ISERROR(VLOOKUP(BE88,'Calcification Rates'!$A$11:$N$98,14,0)),0,VLOOKUP(BE88,'Calcification Rates'!$A$11:$N$98,14,0)))</f>
        <v>0</v>
      </c>
    </row>
    <row r="89" spans="1:64" ht="20.100000000000001" customHeight="1" x14ac:dyDescent="0.3">
      <c r="A89" s="270"/>
      <c r="B89" s="43"/>
      <c r="C89" s="271"/>
      <c r="D89" s="272" t="str">
        <f>IF(ISERROR(VLOOKUP(A89,'Calcification Rates'!$A$10:$C$98,2,FALSE))," ",VLOOKUP(A89,'Calcification Rates'!$A$10:$C$98,2,FALSE))</f>
        <v xml:space="preserve"> </v>
      </c>
      <c r="E89" s="272" t="str">
        <f>IF(ISERROR(VLOOKUP(A89,'Calcification Rates'!$A$10:$C$98,3,FALSE))," ",VLOOKUP(A89,'Calcification Rates'!$A$10:$C$98,3,FALSE))</f>
        <v xml:space="preserve"> </v>
      </c>
      <c r="F89" s="273">
        <f>(IF(ISERROR(VLOOKUP(A89,'Calcification Rates'!$A$11:$N$98,9,0)),0,VLOOKUP(A89,'Calcification Rates'!$A$11:$N$98,9,0)))*C89+(IF(ISERROR(VLOOKUP(A89,'Calcification Rates'!$A$11:$N$98,12,0)),0,VLOOKUP(A89,'Calcification Rates'!$A$11:$N$98,12,0)))</f>
        <v>0</v>
      </c>
      <c r="G89" s="274">
        <f>(IF(ISERROR(VLOOKUP(A89,'Calcification Rates'!$A$11:$N$98,10,0)),0,VLOOKUP(A89,'Calcification Rates'!$A$11:$N$98,10,0)))*C89+(IF(ISERROR(VLOOKUP(A89,'Calcification Rates'!$A$11:$N$98,13,0)),0,VLOOKUP(A89,'Calcification Rates'!$A$11:$N$98,13,0)))</f>
        <v>0</v>
      </c>
      <c r="H89" s="275">
        <f>(IF(ISERROR(VLOOKUP(A89,'Calcification Rates'!$A$11:$N$98,11,0)),0,VLOOKUP(A89,'Calcification Rates'!$A$11:$N$98,11,0)))*C89+(IF(ISERROR(VLOOKUP(A89,'Calcification Rates'!$A$11:$N$98,14,0)),0,VLOOKUP(A89,'Calcification Rates'!$A$11:$N$98,14,0)))</f>
        <v>0</v>
      </c>
      <c r="I89" s="276"/>
      <c r="J89" s="270"/>
      <c r="K89" s="271"/>
      <c r="L89" s="272" t="str">
        <f>IF(ISERROR(VLOOKUP(I89,'Calcification Rates'!$A$10:$C$98,2,FALSE))," ",VLOOKUP(I89,'Calcification Rates'!$A$10:$C$98,2,FALSE))</f>
        <v xml:space="preserve"> </v>
      </c>
      <c r="M89" s="272" t="str">
        <f>IF(ISERROR(VLOOKUP(I89,'Calcification Rates'!$A$10:$C$98,3,FALSE))," ",VLOOKUP(I89,'Calcification Rates'!$A$10:$C$98,3,FALSE))</f>
        <v xml:space="preserve"> </v>
      </c>
      <c r="N89" s="273">
        <f>(IF(ISERROR(VLOOKUP(I89,'Calcification Rates'!$A$11:$N$98,9,0)),0,VLOOKUP(I89,'Calcification Rates'!$A$11:$N$98,9,0)))*K89+(IF(ISERROR(VLOOKUP(I89,'Calcification Rates'!$A$11:$N$98,12,0)),0,VLOOKUP(I89,'Calcification Rates'!$A$11:$N$98,12,0)))</f>
        <v>0</v>
      </c>
      <c r="O89" s="273">
        <f>(IF(ISERROR(VLOOKUP(I89,'Calcification Rates'!$A$11:$N$98,10,0)),0,VLOOKUP(I89,'Calcification Rates'!$A$11:$N$98,10,0)))*K89+(IF(ISERROR(VLOOKUP(I89,'Calcification Rates'!$A$11:$N$98,13,0)),0,VLOOKUP(I89,'Calcification Rates'!$A$11:$N$98,13,0)))</f>
        <v>0</v>
      </c>
      <c r="P89" s="277">
        <f>(IF(ISERROR(VLOOKUP(I89,'Calcification Rates'!$A$11:$N$98,11,0)),0,VLOOKUP(I89,'Calcification Rates'!$A$11:$N$98,11,0)))*K89+(IF(ISERROR(VLOOKUP(I89,'Calcification Rates'!$A$11:$N$98,14,0)),0,VLOOKUP(I89,'Calcification Rates'!$A$11:$N$98,14,0)))</f>
        <v>0</v>
      </c>
      <c r="Q89" s="276"/>
      <c r="R89" s="270"/>
      <c r="S89" s="271"/>
      <c r="T89" s="272" t="str">
        <f>IF(ISERROR(VLOOKUP(Q89,'Calcification Rates'!$A$10:$C$98,2,FALSE))," ",VLOOKUP(Q89,'Calcification Rates'!$A$10:$C$98,2,FALSE))</f>
        <v xml:space="preserve"> </v>
      </c>
      <c r="U89" s="272" t="str">
        <f>IF(ISERROR(VLOOKUP(Q89,'Calcification Rates'!$A$10:$C$98,3,FALSE))," ",VLOOKUP(Q89,'Calcification Rates'!$A$10:$C$98,3,FALSE))</f>
        <v xml:space="preserve"> </v>
      </c>
      <c r="V89" s="273">
        <f>(IF(ISERROR(VLOOKUP(Q89,'Calcification Rates'!$A$11:$N$98,9,0)),0,VLOOKUP(Q89,'Calcification Rates'!$A$11:$N$98,9,0)))*S89+(IF(ISERROR(VLOOKUP(Q89,'Calcification Rates'!$A$11:$N$98,12,0)),0,VLOOKUP(Q89,'Calcification Rates'!$A$11:$N$98,12,0)))</f>
        <v>0</v>
      </c>
      <c r="W89" s="273">
        <f>(IF(ISERROR(VLOOKUP(Q89,'Calcification Rates'!$A$11:$N$98,10,0)),0,VLOOKUP(Q89,'Calcification Rates'!$A$11:$N$98,10,0)))*S89+(IF(ISERROR(VLOOKUP(Q89,'Calcification Rates'!$A$11:$N$98,13,0)),0,VLOOKUP(Q89,'Calcification Rates'!$A$11:$N$98,13,0)))</f>
        <v>0</v>
      </c>
      <c r="X89" s="277">
        <f>(IF(ISERROR(VLOOKUP(Q89,'Calcification Rates'!$A$11:$N$98,11,0)),0,VLOOKUP(Q89,'Calcification Rates'!$A$11:$N$98,11,0)))*S89+(IF(ISERROR(VLOOKUP(Q89,'Calcification Rates'!$A$11:$N$98,14,0)),0,VLOOKUP(Q89,'Calcification Rates'!$A$11:$N$98,14,0)))</f>
        <v>0</v>
      </c>
      <c r="Y89" s="276"/>
      <c r="Z89" s="43"/>
      <c r="AA89" s="279"/>
      <c r="AB89" s="272" t="str">
        <f>IF(ISERROR(VLOOKUP(Y89,'Calcification Rates'!$A$10:$C$98,2,FALSE))," ",VLOOKUP(Y89,'Calcification Rates'!$A$10:$C$98,2,FALSE))</f>
        <v xml:space="preserve"> </v>
      </c>
      <c r="AC89" s="272" t="str">
        <f>IF(ISERROR(VLOOKUP(Y89,'Calcification Rates'!$A$10:$C$98,3,FALSE))," ",VLOOKUP(Y89,'Calcification Rates'!$A$10:$C$98,3,FALSE))</f>
        <v xml:space="preserve"> </v>
      </c>
      <c r="AD89" s="273">
        <f>(IF(ISERROR(VLOOKUP(Y89,'Calcification Rates'!$A$11:$N$98,9,0)),0,VLOOKUP(Y89,'Calcification Rates'!$A$11:$N$98,9,0)))*AA89+(IF(ISERROR(VLOOKUP(Y89,'Calcification Rates'!$A$11:$N$98,12,0)),0,VLOOKUP(Y89,'Calcification Rates'!$A$11:$N$98,12,0)))</f>
        <v>0</v>
      </c>
      <c r="AE89" s="273">
        <f>(IF(ISERROR(VLOOKUP(Y89,'Calcification Rates'!$A$11:$N$98,10,0)),0,VLOOKUP(Y89,'Calcification Rates'!$A$11:$N$98,10,0)))*AA89+(IF(ISERROR(VLOOKUP(Y89,'Calcification Rates'!$A$11:$N$98,13,0)),0,VLOOKUP(Y89,'Calcification Rates'!$A$11:$N$98,13,0)))</f>
        <v>0</v>
      </c>
      <c r="AF89" s="277">
        <f>(IF(ISERROR(VLOOKUP(Y89,'Calcification Rates'!$A$11:$N$98,11,0)),0,VLOOKUP(Y89,'Calcification Rates'!$A$11:$N$98,11,0)))*AA89+(IF(ISERROR(VLOOKUP(Y89,'Calcification Rates'!$A$11:$N$98,14,0)),0,VLOOKUP(Y89,'Calcification Rates'!$A$11:$N$98,14,0)))</f>
        <v>0</v>
      </c>
      <c r="AG89" s="276"/>
      <c r="AH89" s="43"/>
      <c r="AI89" s="279"/>
      <c r="AJ89" s="272" t="str">
        <f>IF(ISERROR(VLOOKUP(AG89,'Calcification Rates'!$A$10:$C$98,2,FALSE))," ",VLOOKUP(AG89,'Calcification Rates'!$A$10:$C$98,2,FALSE))</f>
        <v xml:space="preserve"> </v>
      </c>
      <c r="AK89" s="272" t="str">
        <f>IF(ISERROR(VLOOKUP(AG89,'Calcification Rates'!$A$10:$C$98,3,FALSE))," ",VLOOKUP(AG89,'Calcification Rates'!$A$10:$C$98,3,FALSE))</f>
        <v xml:space="preserve"> </v>
      </c>
      <c r="AL89" s="273">
        <f>(IF(ISERROR(VLOOKUP(AG89,'Calcification Rates'!$A$11:$N$98,9,0)),0,VLOOKUP(AG89,'Calcification Rates'!$A$11:$N$98,9,0)))*AI89+(IF(ISERROR(VLOOKUP(AG89,'Calcification Rates'!$A$11:$N$98,12,0)),0,VLOOKUP(AG89,'Calcification Rates'!$A$11:$N$98,12,0)))</f>
        <v>0</v>
      </c>
      <c r="AM89" s="273">
        <f>(IF(ISERROR(VLOOKUP(AG89,'Calcification Rates'!$A$11:$N$98,10,0)),0,VLOOKUP(AG89,'Calcification Rates'!$A$11:$N$98,10,0)))*AI89+(IF(ISERROR(VLOOKUP(AG89,'Calcification Rates'!$A$11:$N$98,13,0)),0,VLOOKUP(AG89,'Calcification Rates'!$A$11:$N$98,13,0)))</f>
        <v>0</v>
      </c>
      <c r="AN89" s="277">
        <f>(IF(ISERROR(VLOOKUP(AG89,'Calcification Rates'!$A$11:$N$98,11,0)),0,VLOOKUP(AG89,'Calcification Rates'!$A$11:$N$98,11,0)))*AI89+(IF(ISERROR(VLOOKUP(AG89,'Calcification Rates'!$A$11:$N$98,14,0)),0,VLOOKUP(AG89,'Calcification Rates'!$A$11:$N$98,14,0)))</f>
        <v>0</v>
      </c>
      <c r="AO89" s="276"/>
      <c r="AP89" s="278"/>
      <c r="AQ89" s="271"/>
      <c r="AR89" s="272" t="str">
        <f>IF(ISERROR(VLOOKUP(AO89,'Calcification Rates'!$A$10:$C$98,2,FALSE))," ",VLOOKUP(AO89,'Calcification Rates'!$A$10:$C$98,2,FALSE))</f>
        <v xml:space="preserve"> </v>
      </c>
      <c r="AS89" s="272" t="str">
        <f>IF(ISERROR(VLOOKUP(AO89,'Calcification Rates'!$A$10:$C$98,3,FALSE))," ",VLOOKUP(AO89,'Calcification Rates'!$A$10:$C$98,3,FALSE))</f>
        <v xml:space="preserve"> </v>
      </c>
      <c r="AT89" s="280">
        <f>(IF(ISERROR(VLOOKUP(AO89,'Calcification Rates'!$A$11:$N$98,9,0)),0,VLOOKUP(AO89,'Calcification Rates'!$A$11:$N$98,9,0)))*AQ89+(IF(ISERROR(VLOOKUP(AO89,'Calcification Rates'!$A$11:$N$98,12,0)),0,VLOOKUP(AO89,'Calcification Rates'!$A$11:$N$98,12,0)))</f>
        <v>0</v>
      </c>
      <c r="AU89" s="280">
        <f>(IF(ISERROR(VLOOKUP(AO89,'Calcification Rates'!$A$11:$N$98,10,0)),0,VLOOKUP(AO89,'Calcification Rates'!$A$11:$N$98,10,0)))*AQ89+(IF(ISERROR(VLOOKUP(AO89,'Calcification Rates'!$A$11:$N$98,13,0)),0,VLOOKUP(AO89,'Calcification Rates'!$A$11:$N$98,13,0)))</f>
        <v>0</v>
      </c>
      <c r="AV89" s="281">
        <f>(IF(ISERROR(VLOOKUP(AO89,'Calcification Rates'!$A$11:$N$98,11,0)),0,VLOOKUP(AO89,'Calcification Rates'!$A$11:$N$98,11,0)))*AQ89+(IF(ISERROR(VLOOKUP(AO89,'Calcification Rates'!$A$11:$N$98,14,0)),0,VLOOKUP(AO89,'Calcification Rates'!$A$11:$N$98,14,0)))</f>
        <v>0</v>
      </c>
      <c r="AW89" s="276"/>
      <c r="AX89" s="270"/>
      <c r="AY89" s="271"/>
      <c r="AZ89" s="272" t="str">
        <f>IF(ISERROR(VLOOKUP(AW89,'Calcification Rates'!$A$10:$C$98,2,FALSE))," ",VLOOKUP(AW89,'Calcification Rates'!$A$10:$C$98,2,FALSE))</f>
        <v xml:space="preserve"> </v>
      </c>
      <c r="BA89" s="272" t="str">
        <f>IF(ISERROR(VLOOKUP(AW89,'Calcification Rates'!$A$10:$C$98,3,FALSE))," ",VLOOKUP(AW89,'Calcification Rates'!$A$10:$C$98,3,FALSE))</f>
        <v xml:space="preserve"> </v>
      </c>
      <c r="BB89" s="280">
        <f>(IF(ISERROR(VLOOKUP(AW89,'Calcification Rates'!$A$11:$N$98,9,0)),0,VLOOKUP(AW89,'Calcification Rates'!$A$11:$N$98,9,0)))*AY89+(IF(ISERROR(VLOOKUP(AW89,'Calcification Rates'!$A$11:$N$98,12,0)),0,VLOOKUP(AW89,'Calcification Rates'!$A$11:$N$98,12,0)))</f>
        <v>0</v>
      </c>
      <c r="BC89" s="280">
        <f>(IF(ISERROR(VLOOKUP(AW89,'Calcification Rates'!$A$11:$N$98,10,0)),0,VLOOKUP(AW89,'Calcification Rates'!$A$11:$N$98,10,0)))*AY89+(IF(ISERROR(VLOOKUP(AW89,'Calcification Rates'!$A$11:$N$98,13,0)),0,VLOOKUP(AW89,'Calcification Rates'!$A$11:$N$98,13,0)))</f>
        <v>0</v>
      </c>
      <c r="BD89" s="281">
        <f>(IF(ISERROR(VLOOKUP(AW89,'Calcification Rates'!$A$11:$N$98,11,0)),0,VLOOKUP(AW89,'Calcification Rates'!$A$11:$N$98,11,0)))*AY89+(IF(ISERROR(VLOOKUP(AW89,'Calcification Rates'!$A$11:$N$98,14,0)),0,VLOOKUP(AW89,'Calcification Rates'!$A$11:$N$98,14,0)))</f>
        <v>0</v>
      </c>
      <c r="BE89" s="276"/>
      <c r="BF89" s="278"/>
      <c r="BG89" s="270"/>
      <c r="BH89" s="272" t="str">
        <f>IF(ISERROR(VLOOKUP(BE89,'Calcification Rates'!$A$10:$C$98,2,FALSE))," ",VLOOKUP(BE89,'Calcification Rates'!$A$10:$C$98,2,FALSE))</f>
        <v xml:space="preserve"> </v>
      </c>
      <c r="BI89" s="272" t="str">
        <f>IF(ISERROR(VLOOKUP(BE89,'Calcification Rates'!$A$10:$C$98,3,FALSE))," ",VLOOKUP(BE89,'Calcification Rates'!$A$10:$C$98,3,FALSE))</f>
        <v xml:space="preserve"> </v>
      </c>
      <c r="BJ89" s="280">
        <f>(IF(ISERROR(VLOOKUP(BE89,'Calcification Rates'!$A$11:$N$98,9,0)),0,VLOOKUP(BE89,'Calcification Rates'!$A$11:$N$98,9,0)))*BG89+(IF(ISERROR(VLOOKUP(BE89,'Calcification Rates'!$A$11:$N$98,12,0)),0,VLOOKUP(BE89,'Calcification Rates'!$A$11:$N$98,12,0)))</f>
        <v>0</v>
      </c>
      <c r="BK89" s="280">
        <f>(IF(ISERROR(VLOOKUP(BE89,'Calcification Rates'!$A$11:$N$98,10,0)),0,VLOOKUP(BE89,'Calcification Rates'!$A$11:$N$98,10,0)))*BG89+(IF(ISERROR(VLOOKUP(BE89,'Calcification Rates'!$A$11:$N$98,13,0)),0,VLOOKUP(BE89,'Calcification Rates'!$A$11:$N$98,13,0)))</f>
        <v>0</v>
      </c>
      <c r="BL89" s="281">
        <f>(IF(ISERROR(VLOOKUP(BE89,'Calcification Rates'!$A$11:$N$98,11,0)),0,VLOOKUP(BE89,'Calcification Rates'!$A$11:$N$98,11,0)))*BG89+(IF(ISERROR(VLOOKUP(BE89,'Calcification Rates'!$A$11:$N$98,14,0)),0,VLOOKUP(BE89,'Calcification Rates'!$A$11:$N$98,14,0)))</f>
        <v>0</v>
      </c>
    </row>
    <row r="90" spans="1:64" ht="20.100000000000001" customHeight="1" x14ac:dyDescent="0.3">
      <c r="A90" s="270"/>
      <c r="B90" s="43"/>
      <c r="C90" s="271"/>
      <c r="D90" s="272" t="str">
        <f>IF(ISERROR(VLOOKUP(A90,'Calcification Rates'!$A$10:$C$98,2,FALSE))," ",VLOOKUP(A90,'Calcification Rates'!$A$10:$C$98,2,FALSE))</f>
        <v xml:space="preserve"> </v>
      </c>
      <c r="E90" s="272" t="str">
        <f>IF(ISERROR(VLOOKUP(A90,'Calcification Rates'!$A$10:$C$98,3,FALSE))," ",VLOOKUP(A90,'Calcification Rates'!$A$10:$C$98,3,FALSE))</f>
        <v xml:space="preserve"> </v>
      </c>
      <c r="F90" s="273">
        <f>(IF(ISERROR(VLOOKUP(A90,'Calcification Rates'!$A$11:$N$98,9,0)),0,VLOOKUP(A90,'Calcification Rates'!$A$11:$N$98,9,0)))*C90+(IF(ISERROR(VLOOKUP(A90,'Calcification Rates'!$A$11:$N$98,12,0)),0,VLOOKUP(A90,'Calcification Rates'!$A$11:$N$98,12,0)))</f>
        <v>0</v>
      </c>
      <c r="G90" s="274">
        <f>(IF(ISERROR(VLOOKUP(A90,'Calcification Rates'!$A$11:$N$98,10,0)),0,VLOOKUP(A90,'Calcification Rates'!$A$11:$N$98,10,0)))*C90+(IF(ISERROR(VLOOKUP(A90,'Calcification Rates'!$A$11:$N$98,13,0)),0,VLOOKUP(A90,'Calcification Rates'!$A$11:$N$98,13,0)))</f>
        <v>0</v>
      </c>
      <c r="H90" s="275">
        <f>(IF(ISERROR(VLOOKUP(A90,'Calcification Rates'!$A$11:$N$98,11,0)),0,VLOOKUP(A90,'Calcification Rates'!$A$11:$N$98,11,0)))*C90+(IF(ISERROR(VLOOKUP(A90,'Calcification Rates'!$A$11:$N$98,14,0)),0,VLOOKUP(A90,'Calcification Rates'!$A$11:$N$98,14,0)))</f>
        <v>0</v>
      </c>
      <c r="I90" s="276"/>
      <c r="J90" s="270"/>
      <c r="K90" s="271"/>
      <c r="L90" s="272" t="str">
        <f>IF(ISERROR(VLOOKUP(I90,'Calcification Rates'!$A$10:$C$98,2,FALSE))," ",VLOOKUP(I90,'Calcification Rates'!$A$10:$C$98,2,FALSE))</f>
        <v xml:space="preserve"> </v>
      </c>
      <c r="M90" s="272" t="str">
        <f>IF(ISERROR(VLOOKUP(I90,'Calcification Rates'!$A$10:$C$98,3,FALSE))," ",VLOOKUP(I90,'Calcification Rates'!$A$10:$C$98,3,FALSE))</f>
        <v xml:space="preserve"> </v>
      </c>
      <c r="N90" s="273">
        <f>(IF(ISERROR(VLOOKUP(I90,'Calcification Rates'!$A$11:$N$98,9,0)),0,VLOOKUP(I90,'Calcification Rates'!$A$11:$N$98,9,0)))*K90+(IF(ISERROR(VLOOKUP(I90,'Calcification Rates'!$A$11:$N$98,12,0)),0,VLOOKUP(I90,'Calcification Rates'!$A$11:$N$98,12,0)))</f>
        <v>0</v>
      </c>
      <c r="O90" s="273">
        <f>(IF(ISERROR(VLOOKUP(I90,'Calcification Rates'!$A$11:$N$98,10,0)),0,VLOOKUP(I90,'Calcification Rates'!$A$11:$N$98,10,0)))*K90+(IF(ISERROR(VLOOKUP(I90,'Calcification Rates'!$A$11:$N$98,13,0)),0,VLOOKUP(I90,'Calcification Rates'!$A$11:$N$98,13,0)))</f>
        <v>0</v>
      </c>
      <c r="P90" s="277">
        <f>(IF(ISERROR(VLOOKUP(I90,'Calcification Rates'!$A$11:$N$98,11,0)),0,VLOOKUP(I90,'Calcification Rates'!$A$11:$N$98,11,0)))*K90+(IF(ISERROR(VLOOKUP(I90,'Calcification Rates'!$A$11:$N$98,14,0)),0,VLOOKUP(I90,'Calcification Rates'!$A$11:$N$98,14,0)))</f>
        <v>0</v>
      </c>
      <c r="Q90" s="276"/>
      <c r="R90" s="270"/>
      <c r="S90" s="271"/>
      <c r="T90" s="272" t="str">
        <f>IF(ISERROR(VLOOKUP(Q90,'Calcification Rates'!$A$10:$C$98,2,FALSE))," ",VLOOKUP(Q90,'Calcification Rates'!$A$10:$C$98,2,FALSE))</f>
        <v xml:space="preserve"> </v>
      </c>
      <c r="U90" s="272" t="str">
        <f>IF(ISERROR(VLOOKUP(Q90,'Calcification Rates'!$A$10:$C$98,3,FALSE))," ",VLOOKUP(Q90,'Calcification Rates'!$A$10:$C$98,3,FALSE))</f>
        <v xml:space="preserve"> </v>
      </c>
      <c r="V90" s="273">
        <f>(IF(ISERROR(VLOOKUP(Q90,'Calcification Rates'!$A$11:$N$98,9,0)),0,VLOOKUP(Q90,'Calcification Rates'!$A$11:$N$98,9,0)))*S90+(IF(ISERROR(VLOOKUP(Q90,'Calcification Rates'!$A$11:$N$98,12,0)),0,VLOOKUP(Q90,'Calcification Rates'!$A$11:$N$98,12,0)))</f>
        <v>0</v>
      </c>
      <c r="W90" s="273">
        <f>(IF(ISERROR(VLOOKUP(Q90,'Calcification Rates'!$A$11:$N$98,10,0)),0,VLOOKUP(Q90,'Calcification Rates'!$A$11:$N$98,10,0)))*S90+(IF(ISERROR(VLOOKUP(Q90,'Calcification Rates'!$A$11:$N$98,13,0)),0,VLOOKUP(Q90,'Calcification Rates'!$A$11:$N$98,13,0)))</f>
        <v>0</v>
      </c>
      <c r="X90" s="277">
        <f>(IF(ISERROR(VLOOKUP(Q90,'Calcification Rates'!$A$11:$N$98,11,0)),0,VLOOKUP(Q90,'Calcification Rates'!$A$11:$N$98,11,0)))*S90+(IF(ISERROR(VLOOKUP(Q90,'Calcification Rates'!$A$11:$N$98,14,0)),0,VLOOKUP(Q90,'Calcification Rates'!$A$11:$N$98,14,0)))</f>
        <v>0</v>
      </c>
      <c r="Y90" s="276"/>
      <c r="Z90" s="43"/>
      <c r="AA90" s="279"/>
      <c r="AB90" s="272" t="str">
        <f>IF(ISERROR(VLOOKUP(Y90,'Calcification Rates'!$A$10:$C$98,2,FALSE))," ",VLOOKUP(Y90,'Calcification Rates'!$A$10:$C$98,2,FALSE))</f>
        <v xml:space="preserve"> </v>
      </c>
      <c r="AC90" s="272" t="str">
        <f>IF(ISERROR(VLOOKUP(Y90,'Calcification Rates'!$A$10:$C$98,3,FALSE))," ",VLOOKUP(Y90,'Calcification Rates'!$A$10:$C$98,3,FALSE))</f>
        <v xml:space="preserve"> </v>
      </c>
      <c r="AD90" s="273">
        <f>(IF(ISERROR(VLOOKUP(Y90,'Calcification Rates'!$A$11:$N$98,9,0)),0,VLOOKUP(Y90,'Calcification Rates'!$A$11:$N$98,9,0)))*AA90+(IF(ISERROR(VLOOKUP(Y90,'Calcification Rates'!$A$11:$N$98,12,0)),0,VLOOKUP(Y90,'Calcification Rates'!$A$11:$N$98,12,0)))</f>
        <v>0</v>
      </c>
      <c r="AE90" s="273">
        <f>(IF(ISERROR(VLOOKUP(Y90,'Calcification Rates'!$A$11:$N$98,10,0)),0,VLOOKUP(Y90,'Calcification Rates'!$A$11:$N$98,10,0)))*AA90+(IF(ISERROR(VLOOKUP(Y90,'Calcification Rates'!$A$11:$N$98,13,0)),0,VLOOKUP(Y90,'Calcification Rates'!$A$11:$N$98,13,0)))</f>
        <v>0</v>
      </c>
      <c r="AF90" s="277">
        <f>(IF(ISERROR(VLOOKUP(Y90,'Calcification Rates'!$A$11:$N$98,11,0)),0,VLOOKUP(Y90,'Calcification Rates'!$A$11:$N$98,11,0)))*AA90+(IF(ISERROR(VLOOKUP(Y90,'Calcification Rates'!$A$11:$N$98,14,0)),0,VLOOKUP(Y90,'Calcification Rates'!$A$11:$N$98,14,0)))</f>
        <v>0</v>
      </c>
      <c r="AG90" s="276"/>
      <c r="AH90" s="43"/>
      <c r="AI90" s="279"/>
      <c r="AJ90" s="272" t="str">
        <f>IF(ISERROR(VLOOKUP(AG90,'Calcification Rates'!$A$10:$C$98,2,FALSE))," ",VLOOKUP(AG90,'Calcification Rates'!$A$10:$C$98,2,FALSE))</f>
        <v xml:space="preserve"> </v>
      </c>
      <c r="AK90" s="272" t="str">
        <f>IF(ISERROR(VLOOKUP(AG90,'Calcification Rates'!$A$10:$C$98,3,FALSE))," ",VLOOKUP(AG90,'Calcification Rates'!$A$10:$C$98,3,FALSE))</f>
        <v xml:space="preserve"> </v>
      </c>
      <c r="AL90" s="273">
        <f>(IF(ISERROR(VLOOKUP(AG90,'Calcification Rates'!$A$11:$N$98,9,0)),0,VLOOKUP(AG90,'Calcification Rates'!$A$11:$N$98,9,0)))*AI90+(IF(ISERROR(VLOOKUP(AG90,'Calcification Rates'!$A$11:$N$98,12,0)),0,VLOOKUP(AG90,'Calcification Rates'!$A$11:$N$98,12,0)))</f>
        <v>0</v>
      </c>
      <c r="AM90" s="273">
        <f>(IF(ISERROR(VLOOKUP(AG90,'Calcification Rates'!$A$11:$N$98,10,0)),0,VLOOKUP(AG90,'Calcification Rates'!$A$11:$N$98,10,0)))*AI90+(IF(ISERROR(VLOOKUP(AG90,'Calcification Rates'!$A$11:$N$98,13,0)),0,VLOOKUP(AG90,'Calcification Rates'!$A$11:$N$98,13,0)))</f>
        <v>0</v>
      </c>
      <c r="AN90" s="277">
        <f>(IF(ISERROR(VLOOKUP(AG90,'Calcification Rates'!$A$11:$N$98,11,0)),0,VLOOKUP(AG90,'Calcification Rates'!$A$11:$N$98,11,0)))*AI90+(IF(ISERROR(VLOOKUP(AG90,'Calcification Rates'!$A$11:$N$98,14,0)),0,VLOOKUP(AG90,'Calcification Rates'!$A$11:$N$98,14,0)))</f>
        <v>0</v>
      </c>
      <c r="AO90" s="276"/>
      <c r="AP90" s="278"/>
      <c r="AQ90" s="271"/>
      <c r="AR90" s="272" t="str">
        <f>IF(ISERROR(VLOOKUP(AO90,'Calcification Rates'!$A$10:$C$98,2,FALSE))," ",VLOOKUP(AO90,'Calcification Rates'!$A$10:$C$98,2,FALSE))</f>
        <v xml:space="preserve"> </v>
      </c>
      <c r="AS90" s="272" t="str">
        <f>IF(ISERROR(VLOOKUP(AO90,'Calcification Rates'!$A$10:$C$98,3,FALSE))," ",VLOOKUP(AO90,'Calcification Rates'!$A$10:$C$98,3,FALSE))</f>
        <v xml:space="preserve"> </v>
      </c>
      <c r="AT90" s="280">
        <f>(IF(ISERROR(VLOOKUP(AO90,'Calcification Rates'!$A$11:$N$98,9,0)),0,VLOOKUP(AO90,'Calcification Rates'!$A$11:$N$98,9,0)))*AQ90+(IF(ISERROR(VLOOKUP(AO90,'Calcification Rates'!$A$11:$N$98,12,0)),0,VLOOKUP(AO90,'Calcification Rates'!$A$11:$N$98,12,0)))</f>
        <v>0</v>
      </c>
      <c r="AU90" s="280">
        <f>(IF(ISERROR(VLOOKUP(AO90,'Calcification Rates'!$A$11:$N$98,10,0)),0,VLOOKUP(AO90,'Calcification Rates'!$A$11:$N$98,10,0)))*AQ90+(IF(ISERROR(VLOOKUP(AO90,'Calcification Rates'!$A$11:$N$98,13,0)),0,VLOOKUP(AO90,'Calcification Rates'!$A$11:$N$98,13,0)))</f>
        <v>0</v>
      </c>
      <c r="AV90" s="281">
        <f>(IF(ISERROR(VLOOKUP(AO90,'Calcification Rates'!$A$11:$N$98,11,0)),0,VLOOKUP(AO90,'Calcification Rates'!$A$11:$N$98,11,0)))*AQ90+(IF(ISERROR(VLOOKUP(AO90,'Calcification Rates'!$A$11:$N$98,14,0)),0,VLOOKUP(AO90,'Calcification Rates'!$A$11:$N$98,14,0)))</f>
        <v>0</v>
      </c>
      <c r="AW90" s="276"/>
      <c r="AX90" s="270"/>
      <c r="AY90" s="271"/>
      <c r="AZ90" s="272" t="str">
        <f>IF(ISERROR(VLOOKUP(AW90,'Calcification Rates'!$A$10:$C$98,2,FALSE))," ",VLOOKUP(AW90,'Calcification Rates'!$A$10:$C$98,2,FALSE))</f>
        <v xml:space="preserve"> </v>
      </c>
      <c r="BA90" s="272" t="str">
        <f>IF(ISERROR(VLOOKUP(AW90,'Calcification Rates'!$A$10:$C$98,3,FALSE))," ",VLOOKUP(AW90,'Calcification Rates'!$A$10:$C$98,3,FALSE))</f>
        <v xml:space="preserve"> </v>
      </c>
      <c r="BB90" s="280">
        <f>(IF(ISERROR(VLOOKUP(AW90,'Calcification Rates'!$A$11:$N$98,9,0)),0,VLOOKUP(AW90,'Calcification Rates'!$A$11:$N$98,9,0)))*AY90+(IF(ISERROR(VLOOKUP(AW90,'Calcification Rates'!$A$11:$N$98,12,0)),0,VLOOKUP(AW90,'Calcification Rates'!$A$11:$N$98,12,0)))</f>
        <v>0</v>
      </c>
      <c r="BC90" s="280">
        <f>(IF(ISERROR(VLOOKUP(AW90,'Calcification Rates'!$A$11:$N$98,10,0)),0,VLOOKUP(AW90,'Calcification Rates'!$A$11:$N$98,10,0)))*AY90+(IF(ISERROR(VLOOKUP(AW90,'Calcification Rates'!$A$11:$N$98,13,0)),0,VLOOKUP(AW90,'Calcification Rates'!$A$11:$N$98,13,0)))</f>
        <v>0</v>
      </c>
      <c r="BD90" s="281">
        <f>(IF(ISERROR(VLOOKUP(AW90,'Calcification Rates'!$A$11:$N$98,11,0)),0,VLOOKUP(AW90,'Calcification Rates'!$A$11:$N$98,11,0)))*AY90+(IF(ISERROR(VLOOKUP(AW90,'Calcification Rates'!$A$11:$N$98,14,0)),0,VLOOKUP(AW90,'Calcification Rates'!$A$11:$N$98,14,0)))</f>
        <v>0</v>
      </c>
      <c r="BE90" s="276"/>
      <c r="BF90" s="278"/>
      <c r="BG90" s="270"/>
      <c r="BH90" s="272" t="str">
        <f>IF(ISERROR(VLOOKUP(BE90,'Calcification Rates'!$A$10:$C$98,2,FALSE))," ",VLOOKUP(BE90,'Calcification Rates'!$A$10:$C$98,2,FALSE))</f>
        <v xml:space="preserve"> </v>
      </c>
      <c r="BI90" s="272" t="str">
        <f>IF(ISERROR(VLOOKUP(BE90,'Calcification Rates'!$A$10:$C$98,3,FALSE))," ",VLOOKUP(BE90,'Calcification Rates'!$A$10:$C$98,3,FALSE))</f>
        <v xml:space="preserve"> </v>
      </c>
      <c r="BJ90" s="280">
        <f>(IF(ISERROR(VLOOKUP(BE90,'Calcification Rates'!$A$11:$N$98,9,0)),0,VLOOKUP(BE90,'Calcification Rates'!$A$11:$N$98,9,0)))*BG90+(IF(ISERROR(VLOOKUP(BE90,'Calcification Rates'!$A$11:$N$98,12,0)),0,VLOOKUP(BE90,'Calcification Rates'!$A$11:$N$98,12,0)))</f>
        <v>0</v>
      </c>
      <c r="BK90" s="280">
        <f>(IF(ISERROR(VLOOKUP(BE90,'Calcification Rates'!$A$11:$N$98,10,0)),0,VLOOKUP(BE90,'Calcification Rates'!$A$11:$N$98,10,0)))*BG90+(IF(ISERROR(VLOOKUP(BE90,'Calcification Rates'!$A$11:$N$98,13,0)),0,VLOOKUP(BE90,'Calcification Rates'!$A$11:$N$98,13,0)))</f>
        <v>0</v>
      </c>
      <c r="BL90" s="281">
        <f>(IF(ISERROR(VLOOKUP(BE90,'Calcification Rates'!$A$11:$N$98,11,0)),0,VLOOKUP(BE90,'Calcification Rates'!$A$11:$N$98,11,0)))*BG90+(IF(ISERROR(VLOOKUP(BE90,'Calcification Rates'!$A$11:$N$98,14,0)),0,VLOOKUP(BE90,'Calcification Rates'!$A$11:$N$98,14,0)))</f>
        <v>0</v>
      </c>
    </row>
    <row r="91" spans="1:64" ht="20.100000000000001" customHeight="1" x14ac:dyDescent="0.3">
      <c r="A91" s="270"/>
      <c r="B91" s="43"/>
      <c r="C91" s="271"/>
      <c r="D91" s="272" t="str">
        <f>IF(ISERROR(VLOOKUP(A91,'Calcification Rates'!$A$10:$C$98,2,FALSE))," ",VLOOKUP(A91,'Calcification Rates'!$A$10:$C$98,2,FALSE))</f>
        <v xml:space="preserve"> </v>
      </c>
      <c r="E91" s="272" t="str">
        <f>IF(ISERROR(VLOOKUP(A91,'Calcification Rates'!$A$10:$C$98,3,FALSE))," ",VLOOKUP(A91,'Calcification Rates'!$A$10:$C$98,3,FALSE))</f>
        <v xml:space="preserve"> </v>
      </c>
      <c r="F91" s="273">
        <f>(IF(ISERROR(VLOOKUP(A91,'Calcification Rates'!$A$11:$N$98,9,0)),0,VLOOKUP(A91,'Calcification Rates'!$A$11:$N$98,9,0)))*C91+(IF(ISERROR(VLOOKUP(A91,'Calcification Rates'!$A$11:$N$98,12,0)),0,VLOOKUP(A91,'Calcification Rates'!$A$11:$N$98,12,0)))</f>
        <v>0</v>
      </c>
      <c r="G91" s="274">
        <f>(IF(ISERROR(VLOOKUP(A91,'Calcification Rates'!$A$11:$N$98,10,0)),0,VLOOKUP(A91,'Calcification Rates'!$A$11:$N$98,10,0)))*C91+(IF(ISERROR(VLOOKUP(A91,'Calcification Rates'!$A$11:$N$98,13,0)),0,VLOOKUP(A91,'Calcification Rates'!$A$11:$N$98,13,0)))</f>
        <v>0</v>
      </c>
      <c r="H91" s="275">
        <f>(IF(ISERROR(VLOOKUP(A91,'Calcification Rates'!$A$11:$N$98,11,0)),0,VLOOKUP(A91,'Calcification Rates'!$A$11:$N$98,11,0)))*C91+(IF(ISERROR(VLOOKUP(A91,'Calcification Rates'!$A$11:$N$98,14,0)),0,VLOOKUP(A91,'Calcification Rates'!$A$11:$N$98,14,0)))</f>
        <v>0</v>
      </c>
      <c r="I91" s="276"/>
      <c r="J91" s="270"/>
      <c r="K91" s="271"/>
      <c r="L91" s="272" t="str">
        <f>IF(ISERROR(VLOOKUP(I91,'Calcification Rates'!$A$10:$C$98,2,FALSE))," ",VLOOKUP(I91,'Calcification Rates'!$A$10:$C$98,2,FALSE))</f>
        <v xml:space="preserve"> </v>
      </c>
      <c r="M91" s="272" t="str">
        <f>IF(ISERROR(VLOOKUP(I91,'Calcification Rates'!$A$10:$C$98,3,FALSE))," ",VLOOKUP(I91,'Calcification Rates'!$A$10:$C$98,3,FALSE))</f>
        <v xml:space="preserve"> </v>
      </c>
      <c r="N91" s="273">
        <f>(IF(ISERROR(VLOOKUP(I91,'Calcification Rates'!$A$11:$N$98,9,0)),0,VLOOKUP(I91,'Calcification Rates'!$A$11:$N$98,9,0)))*K91+(IF(ISERROR(VLOOKUP(I91,'Calcification Rates'!$A$11:$N$98,12,0)),0,VLOOKUP(I91,'Calcification Rates'!$A$11:$N$98,12,0)))</f>
        <v>0</v>
      </c>
      <c r="O91" s="273">
        <f>(IF(ISERROR(VLOOKUP(I91,'Calcification Rates'!$A$11:$N$98,10,0)),0,VLOOKUP(I91,'Calcification Rates'!$A$11:$N$98,10,0)))*K91+(IF(ISERROR(VLOOKUP(I91,'Calcification Rates'!$A$11:$N$98,13,0)),0,VLOOKUP(I91,'Calcification Rates'!$A$11:$N$98,13,0)))</f>
        <v>0</v>
      </c>
      <c r="P91" s="277">
        <f>(IF(ISERROR(VLOOKUP(I91,'Calcification Rates'!$A$11:$N$98,11,0)),0,VLOOKUP(I91,'Calcification Rates'!$A$11:$N$98,11,0)))*K91+(IF(ISERROR(VLOOKUP(I91,'Calcification Rates'!$A$11:$N$98,14,0)),0,VLOOKUP(I91,'Calcification Rates'!$A$11:$N$98,14,0)))</f>
        <v>0</v>
      </c>
      <c r="Q91" s="276"/>
      <c r="R91" s="270"/>
      <c r="S91" s="271"/>
      <c r="T91" s="272" t="str">
        <f>IF(ISERROR(VLOOKUP(Q91,'Calcification Rates'!$A$10:$C$98,2,FALSE))," ",VLOOKUP(Q91,'Calcification Rates'!$A$10:$C$98,2,FALSE))</f>
        <v xml:space="preserve"> </v>
      </c>
      <c r="U91" s="272" t="str">
        <f>IF(ISERROR(VLOOKUP(Q91,'Calcification Rates'!$A$10:$C$98,3,FALSE))," ",VLOOKUP(Q91,'Calcification Rates'!$A$10:$C$98,3,FALSE))</f>
        <v xml:space="preserve"> </v>
      </c>
      <c r="V91" s="273">
        <f>(IF(ISERROR(VLOOKUP(Q91,'Calcification Rates'!$A$11:$N$98,9,0)),0,VLOOKUP(Q91,'Calcification Rates'!$A$11:$N$98,9,0)))*S91+(IF(ISERROR(VLOOKUP(Q91,'Calcification Rates'!$A$11:$N$98,12,0)),0,VLOOKUP(Q91,'Calcification Rates'!$A$11:$N$98,12,0)))</f>
        <v>0</v>
      </c>
      <c r="W91" s="273">
        <f>(IF(ISERROR(VLOOKUP(Q91,'Calcification Rates'!$A$11:$N$98,10,0)),0,VLOOKUP(Q91,'Calcification Rates'!$A$11:$N$98,10,0)))*S91+(IF(ISERROR(VLOOKUP(Q91,'Calcification Rates'!$A$11:$N$98,13,0)),0,VLOOKUP(Q91,'Calcification Rates'!$A$11:$N$98,13,0)))</f>
        <v>0</v>
      </c>
      <c r="X91" s="277">
        <f>(IF(ISERROR(VLOOKUP(Q91,'Calcification Rates'!$A$11:$N$98,11,0)),0,VLOOKUP(Q91,'Calcification Rates'!$A$11:$N$98,11,0)))*S91+(IF(ISERROR(VLOOKUP(Q91,'Calcification Rates'!$A$11:$N$98,14,0)),0,VLOOKUP(Q91,'Calcification Rates'!$A$11:$N$98,14,0)))</f>
        <v>0</v>
      </c>
      <c r="Y91" s="276"/>
      <c r="Z91" s="43"/>
      <c r="AA91" s="279"/>
      <c r="AB91" s="272" t="str">
        <f>IF(ISERROR(VLOOKUP(Y91,'Calcification Rates'!$A$10:$C$98,2,FALSE))," ",VLOOKUP(Y91,'Calcification Rates'!$A$10:$C$98,2,FALSE))</f>
        <v xml:space="preserve"> </v>
      </c>
      <c r="AC91" s="272" t="str">
        <f>IF(ISERROR(VLOOKUP(Y91,'Calcification Rates'!$A$10:$C$98,3,FALSE))," ",VLOOKUP(Y91,'Calcification Rates'!$A$10:$C$98,3,FALSE))</f>
        <v xml:space="preserve"> </v>
      </c>
      <c r="AD91" s="273">
        <f>(IF(ISERROR(VLOOKUP(Y91,'Calcification Rates'!$A$11:$N$98,9,0)),0,VLOOKUP(Y91,'Calcification Rates'!$A$11:$N$98,9,0)))*AA91+(IF(ISERROR(VLOOKUP(Y91,'Calcification Rates'!$A$11:$N$98,12,0)),0,VLOOKUP(Y91,'Calcification Rates'!$A$11:$N$98,12,0)))</f>
        <v>0</v>
      </c>
      <c r="AE91" s="273">
        <f>(IF(ISERROR(VLOOKUP(Y91,'Calcification Rates'!$A$11:$N$98,10,0)),0,VLOOKUP(Y91,'Calcification Rates'!$A$11:$N$98,10,0)))*AA91+(IF(ISERROR(VLOOKUP(Y91,'Calcification Rates'!$A$11:$N$98,13,0)),0,VLOOKUP(Y91,'Calcification Rates'!$A$11:$N$98,13,0)))</f>
        <v>0</v>
      </c>
      <c r="AF91" s="277">
        <f>(IF(ISERROR(VLOOKUP(Y91,'Calcification Rates'!$A$11:$N$98,11,0)),0,VLOOKUP(Y91,'Calcification Rates'!$A$11:$N$98,11,0)))*AA91+(IF(ISERROR(VLOOKUP(Y91,'Calcification Rates'!$A$11:$N$98,14,0)),0,VLOOKUP(Y91,'Calcification Rates'!$A$11:$N$98,14,0)))</f>
        <v>0</v>
      </c>
      <c r="AG91" s="276"/>
      <c r="AH91" s="43"/>
      <c r="AI91" s="279"/>
      <c r="AJ91" s="272" t="str">
        <f>IF(ISERROR(VLOOKUP(AG91,'Calcification Rates'!$A$10:$C$98,2,FALSE))," ",VLOOKUP(AG91,'Calcification Rates'!$A$10:$C$98,2,FALSE))</f>
        <v xml:space="preserve"> </v>
      </c>
      <c r="AK91" s="272" t="str">
        <f>IF(ISERROR(VLOOKUP(AG91,'Calcification Rates'!$A$10:$C$98,3,FALSE))," ",VLOOKUP(AG91,'Calcification Rates'!$A$10:$C$98,3,FALSE))</f>
        <v xml:space="preserve"> </v>
      </c>
      <c r="AL91" s="273">
        <f>(IF(ISERROR(VLOOKUP(AG91,'Calcification Rates'!$A$11:$N$98,9,0)),0,VLOOKUP(AG91,'Calcification Rates'!$A$11:$N$98,9,0)))*AI91+(IF(ISERROR(VLOOKUP(AG91,'Calcification Rates'!$A$11:$N$98,12,0)),0,VLOOKUP(AG91,'Calcification Rates'!$A$11:$N$98,12,0)))</f>
        <v>0</v>
      </c>
      <c r="AM91" s="273">
        <f>(IF(ISERROR(VLOOKUP(AG91,'Calcification Rates'!$A$11:$N$98,10,0)),0,VLOOKUP(AG91,'Calcification Rates'!$A$11:$N$98,10,0)))*AI91+(IF(ISERROR(VLOOKUP(AG91,'Calcification Rates'!$A$11:$N$98,13,0)),0,VLOOKUP(AG91,'Calcification Rates'!$A$11:$N$98,13,0)))</f>
        <v>0</v>
      </c>
      <c r="AN91" s="277">
        <f>(IF(ISERROR(VLOOKUP(AG91,'Calcification Rates'!$A$11:$N$98,11,0)),0,VLOOKUP(AG91,'Calcification Rates'!$A$11:$N$98,11,0)))*AI91+(IF(ISERROR(VLOOKUP(AG91,'Calcification Rates'!$A$11:$N$98,14,0)),0,VLOOKUP(AG91,'Calcification Rates'!$A$11:$N$98,14,0)))</f>
        <v>0</v>
      </c>
      <c r="AO91" s="276"/>
      <c r="AP91" s="278"/>
      <c r="AQ91" s="271"/>
      <c r="AR91" s="272" t="str">
        <f>IF(ISERROR(VLOOKUP(AO91,'Calcification Rates'!$A$10:$C$98,2,FALSE))," ",VLOOKUP(AO91,'Calcification Rates'!$A$10:$C$98,2,FALSE))</f>
        <v xml:space="preserve"> </v>
      </c>
      <c r="AS91" s="272" t="str">
        <f>IF(ISERROR(VLOOKUP(AO91,'Calcification Rates'!$A$10:$C$98,3,FALSE))," ",VLOOKUP(AO91,'Calcification Rates'!$A$10:$C$98,3,FALSE))</f>
        <v xml:space="preserve"> </v>
      </c>
      <c r="AT91" s="280">
        <f>(IF(ISERROR(VLOOKUP(AO91,'Calcification Rates'!$A$11:$N$98,9,0)),0,VLOOKUP(AO91,'Calcification Rates'!$A$11:$N$98,9,0)))*AQ91+(IF(ISERROR(VLOOKUP(AO91,'Calcification Rates'!$A$11:$N$98,12,0)),0,VLOOKUP(AO91,'Calcification Rates'!$A$11:$N$98,12,0)))</f>
        <v>0</v>
      </c>
      <c r="AU91" s="280">
        <f>(IF(ISERROR(VLOOKUP(AO91,'Calcification Rates'!$A$11:$N$98,10,0)),0,VLOOKUP(AO91,'Calcification Rates'!$A$11:$N$98,10,0)))*AQ91+(IF(ISERROR(VLOOKUP(AO91,'Calcification Rates'!$A$11:$N$98,13,0)),0,VLOOKUP(AO91,'Calcification Rates'!$A$11:$N$98,13,0)))</f>
        <v>0</v>
      </c>
      <c r="AV91" s="281">
        <f>(IF(ISERROR(VLOOKUP(AO91,'Calcification Rates'!$A$11:$N$98,11,0)),0,VLOOKUP(AO91,'Calcification Rates'!$A$11:$N$98,11,0)))*AQ91+(IF(ISERROR(VLOOKUP(AO91,'Calcification Rates'!$A$11:$N$98,14,0)),0,VLOOKUP(AO91,'Calcification Rates'!$A$11:$N$98,14,0)))</f>
        <v>0</v>
      </c>
      <c r="AW91" s="276"/>
      <c r="AX91" s="270"/>
      <c r="AY91" s="271"/>
      <c r="AZ91" s="272" t="str">
        <f>IF(ISERROR(VLOOKUP(AW91,'Calcification Rates'!$A$10:$C$98,2,FALSE))," ",VLOOKUP(AW91,'Calcification Rates'!$A$10:$C$98,2,FALSE))</f>
        <v xml:space="preserve"> </v>
      </c>
      <c r="BA91" s="272" t="str">
        <f>IF(ISERROR(VLOOKUP(AW91,'Calcification Rates'!$A$10:$C$98,3,FALSE))," ",VLOOKUP(AW91,'Calcification Rates'!$A$10:$C$98,3,FALSE))</f>
        <v xml:space="preserve"> </v>
      </c>
      <c r="BB91" s="280">
        <f>(IF(ISERROR(VLOOKUP(AW91,'Calcification Rates'!$A$11:$N$98,9,0)),0,VLOOKUP(AW91,'Calcification Rates'!$A$11:$N$98,9,0)))*AY91+(IF(ISERROR(VLOOKUP(AW91,'Calcification Rates'!$A$11:$N$98,12,0)),0,VLOOKUP(AW91,'Calcification Rates'!$A$11:$N$98,12,0)))</f>
        <v>0</v>
      </c>
      <c r="BC91" s="280">
        <f>(IF(ISERROR(VLOOKUP(AW91,'Calcification Rates'!$A$11:$N$98,10,0)),0,VLOOKUP(AW91,'Calcification Rates'!$A$11:$N$98,10,0)))*AY91+(IF(ISERROR(VLOOKUP(AW91,'Calcification Rates'!$A$11:$N$98,13,0)),0,VLOOKUP(AW91,'Calcification Rates'!$A$11:$N$98,13,0)))</f>
        <v>0</v>
      </c>
      <c r="BD91" s="281">
        <f>(IF(ISERROR(VLOOKUP(AW91,'Calcification Rates'!$A$11:$N$98,11,0)),0,VLOOKUP(AW91,'Calcification Rates'!$A$11:$N$98,11,0)))*AY91+(IF(ISERROR(VLOOKUP(AW91,'Calcification Rates'!$A$11:$N$98,14,0)),0,VLOOKUP(AW91,'Calcification Rates'!$A$11:$N$98,14,0)))</f>
        <v>0</v>
      </c>
      <c r="BE91" s="276"/>
      <c r="BF91" s="278"/>
      <c r="BG91" s="270"/>
      <c r="BH91" s="272" t="str">
        <f>IF(ISERROR(VLOOKUP(BE91,'Calcification Rates'!$A$10:$C$98,2,FALSE))," ",VLOOKUP(BE91,'Calcification Rates'!$A$10:$C$98,2,FALSE))</f>
        <v xml:space="preserve"> </v>
      </c>
      <c r="BI91" s="272" t="str">
        <f>IF(ISERROR(VLOOKUP(BE91,'Calcification Rates'!$A$10:$C$98,3,FALSE))," ",VLOOKUP(BE91,'Calcification Rates'!$A$10:$C$98,3,FALSE))</f>
        <v xml:space="preserve"> </v>
      </c>
      <c r="BJ91" s="280">
        <f>(IF(ISERROR(VLOOKUP(BE91,'Calcification Rates'!$A$11:$N$98,9,0)),0,VLOOKUP(BE91,'Calcification Rates'!$A$11:$N$98,9,0)))*BG91+(IF(ISERROR(VLOOKUP(BE91,'Calcification Rates'!$A$11:$N$98,12,0)),0,VLOOKUP(BE91,'Calcification Rates'!$A$11:$N$98,12,0)))</f>
        <v>0</v>
      </c>
      <c r="BK91" s="280">
        <f>(IF(ISERROR(VLOOKUP(BE91,'Calcification Rates'!$A$11:$N$98,10,0)),0,VLOOKUP(BE91,'Calcification Rates'!$A$11:$N$98,10,0)))*BG91+(IF(ISERROR(VLOOKUP(BE91,'Calcification Rates'!$A$11:$N$98,13,0)),0,VLOOKUP(BE91,'Calcification Rates'!$A$11:$N$98,13,0)))</f>
        <v>0</v>
      </c>
      <c r="BL91" s="281">
        <f>(IF(ISERROR(VLOOKUP(BE91,'Calcification Rates'!$A$11:$N$98,11,0)),0,VLOOKUP(BE91,'Calcification Rates'!$A$11:$N$98,11,0)))*BG91+(IF(ISERROR(VLOOKUP(BE91,'Calcification Rates'!$A$11:$N$98,14,0)),0,VLOOKUP(BE91,'Calcification Rates'!$A$11:$N$98,14,0)))</f>
        <v>0</v>
      </c>
    </row>
    <row r="92" spans="1:64" ht="20.100000000000001" customHeight="1" x14ac:dyDescent="0.3">
      <c r="A92" s="270"/>
      <c r="B92" s="43"/>
      <c r="C92" s="271"/>
      <c r="D92" s="272" t="str">
        <f>IF(ISERROR(VLOOKUP(A92,'Calcification Rates'!$A$10:$C$98,2,FALSE))," ",VLOOKUP(A92,'Calcification Rates'!$A$10:$C$98,2,FALSE))</f>
        <v xml:space="preserve"> </v>
      </c>
      <c r="E92" s="272" t="str">
        <f>IF(ISERROR(VLOOKUP(A92,'Calcification Rates'!$A$10:$C$98,3,FALSE))," ",VLOOKUP(A92,'Calcification Rates'!$A$10:$C$98,3,FALSE))</f>
        <v xml:space="preserve"> </v>
      </c>
      <c r="F92" s="273">
        <f>(IF(ISERROR(VLOOKUP(A92,'Calcification Rates'!$A$11:$N$98,9,0)),0,VLOOKUP(A92,'Calcification Rates'!$A$11:$N$98,9,0)))*C92+(IF(ISERROR(VLOOKUP(A92,'Calcification Rates'!$A$11:$N$98,12,0)),0,VLOOKUP(A92,'Calcification Rates'!$A$11:$N$98,12,0)))</f>
        <v>0</v>
      </c>
      <c r="G92" s="274">
        <f>(IF(ISERROR(VLOOKUP(A92,'Calcification Rates'!$A$11:$N$98,10,0)),0,VLOOKUP(A92,'Calcification Rates'!$A$11:$N$98,10,0)))*C92+(IF(ISERROR(VLOOKUP(A92,'Calcification Rates'!$A$11:$N$98,13,0)),0,VLOOKUP(A92,'Calcification Rates'!$A$11:$N$98,13,0)))</f>
        <v>0</v>
      </c>
      <c r="H92" s="275">
        <f>(IF(ISERROR(VLOOKUP(A92,'Calcification Rates'!$A$11:$N$98,11,0)),0,VLOOKUP(A92,'Calcification Rates'!$A$11:$N$98,11,0)))*C92+(IF(ISERROR(VLOOKUP(A92,'Calcification Rates'!$A$11:$N$98,14,0)),0,VLOOKUP(A92,'Calcification Rates'!$A$11:$N$98,14,0)))</f>
        <v>0</v>
      </c>
      <c r="I92" s="276"/>
      <c r="J92" s="270"/>
      <c r="K92" s="271"/>
      <c r="L92" s="272" t="str">
        <f>IF(ISERROR(VLOOKUP(I92,'Calcification Rates'!$A$10:$C$98,2,FALSE))," ",VLOOKUP(I92,'Calcification Rates'!$A$10:$C$98,2,FALSE))</f>
        <v xml:space="preserve"> </v>
      </c>
      <c r="M92" s="272" t="str">
        <f>IF(ISERROR(VLOOKUP(I92,'Calcification Rates'!$A$10:$C$98,3,FALSE))," ",VLOOKUP(I92,'Calcification Rates'!$A$10:$C$98,3,FALSE))</f>
        <v xml:space="preserve"> </v>
      </c>
      <c r="N92" s="273">
        <f>(IF(ISERROR(VLOOKUP(I92,'Calcification Rates'!$A$11:$N$98,9,0)),0,VLOOKUP(I92,'Calcification Rates'!$A$11:$N$98,9,0)))*K92+(IF(ISERROR(VLOOKUP(I92,'Calcification Rates'!$A$11:$N$98,12,0)),0,VLOOKUP(I92,'Calcification Rates'!$A$11:$N$98,12,0)))</f>
        <v>0</v>
      </c>
      <c r="O92" s="273">
        <f>(IF(ISERROR(VLOOKUP(I92,'Calcification Rates'!$A$11:$N$98,10,0)),0,VLOOKUP(I92,'Calcification Rates'!$A$11:$N$98,10,0)))*K92+(IF(ISERROR(VLOOKUP(I92,'Calcification Rates'!$A$11:$N$98,13,0)),0,VLOOKUP(I92,'Calcification Rates'!$A$11:$N$98,13,0)))</f>
        <v>0</v>
      </c>
      <c r="P92" s="277">
        <f>(IF(ISERROR(VLOOKUP(I92,'Calcification Rates'!$A$11:$N$98,11,0)),0,VLOOKUP(I92,'Calcification Rates'!$A$11:$N$98,11,0)))*K92+(IF(ISERROR(VLOOKUP(I92,'Calcification Rates'!$A$11:$N$98,14,0)),0,VLOOKUP(I92,'Calcification Rates'!$A$11:$N$98,14,0)))</f>
        <v>0</v>
      </c>
      <c r="Q92" s="276"/>
      <c r="R92" s="270"/>
      <c r="S92" s="271"/>
      <c r="T92" s="272" t="str">
        <f>IF(ISERROR(VLOOKUP(Q92,'Calcification Rates'!$A$10:$C$98,2,FALSE))," ",VLOOKUP(Q92,'Calcification Rates'!$A$10:$C$98,2,FALSE))</f>
        <v xml:space="preserve"> </v>
      </c>
      <c r="U92" s="272" t="str">
        <f>IF(ISERROR(VLOOKUP(Q92,'Calcification Rates'!$A$10:$C$98,3,FALSE))," ",VLOOKUP(Q92,'Calcification Rates'!$A$10:$C$98,3,FALSE))</f>
        <v xml:space="preserve"> </v>
      </c>
      <c r="V92" s="273">
        <f>(IF(ISERROR(VLOOKUP(Q92,'Calcification Rates'!$A$11:$N$98,9,0)),0,VLOOKUP(Q92,'Calcification Rates'!$A$11:$N$98,9,0)))*S92+(IF(ISERROR(VLOOKUP(Q92,'Calcification Rates'!$A$11:$N$98,12,0)),0,VLOOKUP(Q92,'Calcification Rates'!$A$11:$N$98,12,0)))</f>
        <v>0</v>
      </c>
      <c r="W92" s="273">
        <f>(IF(ISERROR(VLOOKUP(Q92,'Calcification Rates'!$A$11:$N$98,10,0)),0,VLOOKUP(Q92,'Calcification Rates'!$A$11:$N$98,10,0)))*S92+(IF(ISERROR(VLOOKUP(Q92,'Calcification Rates'!$A$11:$N$98,13,0)),0,VLOOKUP(Q92,'Calcification Rates'!$A$11:$N$98,13,0)))</f>
        <v>0</v>
      </c>
      <c r="X92" s="277">
        <f>(IF(ISERROR(VLOOKUP(Q92,'Calcification Rates'!$A$11:$N$98,11,0)),0,VLOOKUP(Q92,'Calcification Rates'!$A$11:$N$98,11,0)))*S92+(IF(ISERROR(VLOOKUP(Q92,'Calcification Rates'!$A$11:$N$98,14,0)),0,VLOOKUP(Q92,'Calcification Rates'!$A$11:$N$98,14,0)))</f>
        <v>0</v>
      </c>
      <c r="Y92" s="276"/>
      <c r="Z92" s="43"/>
      <c r="AA92" s="279"/>
      <c r="AB92" s="272" t="str">
        <f>IF(ISERROR(VLOOKUP(Y92,'Calcification Rates'!$A$10:$C$98,2,FALSE))," ",VLOOKUP(Y92,'Calcification Rates'!$A$10:$C$98,2,FALSE))</f>
        <v xml:space="preserve"> </v>
      </c>
      <c r="AC92" s="272" t="str">
        <f>IF(ISERROR(VLOOKUP(Y92,'Calcification Rates'!$A$10:$C$98,3,FALSE))," ",VLOOKUP(Y92,'Calcification Rates'!$A$10:$C$98,3,FALSE))</f>
        <v xml:space="preserve"> </v>
      </c>
      <c r="AD92" s="273">
        <f>(IF(ISERROR(VLOOKUP(Y92,'Calcification Rates'!$A$11:$N$98,9,0)),0,VLOOKUP(Y92,'Calcification Rates'!$A$11:$N$98,9,0)))*AA92+(IF(ISERROR(VLOOKUP(Y92,'Calcification Rates'!$A$11:$N$98,12,0)),0,VLOOKUP(Y92,'Calcification Rates'!$A$11:$N$98,12,0)))</f>
        <v>0</v>
      </c>
      <c r="AE92" s="273">
        <f>(IF(ISERROR(VLOOKUP(Y92,'Calcification Rates'!$A$11:$N$98,10,0)),0,VLOOKUP(Y92,'Calcification Rates'!$A$11:$N$98,10,0)))*AA92+(IF(ISERROR(VLOOKUP(Y92,'Calcification Rates'!$A$11:$N$98,13,0)),0,VLOOKUP(Y92,'Calcification Rates'!$A$11:$N$98,13,0)))</f>
        <v>0</v>
      </c>
      <c r="AF92" s="277">
        <f>(IF(ISERROR(VLOOKUP(Y92,'Calcification Rates'!$A$11:$N$98,11,0)),0,VLOOKUP(Y92,'Calcification Rates'!$A$11:$N$98,11,0)))*AA92+(IF(ISERROR(VLOOKUP(Y92,'Calcification Rates'!$A$11:$N$98,14,0)),0,VLOOKUP(Y92,'Calcification Rates'!$A$11:$N$98,14,0)))</f>
        <v>0</v>
      </c>
      <c r="AG92" s="276"/>
      <c r="AH92" s="43"/>
      <c r="AI92" s="279"/>
      <c r="AJ92" s="272" t="str">
        <f>IF(ISERROR(VLOOKUP(AG92,'Calcification Rates'!$A$10:$C$98,2,FALSE))," ",VLOOKUP(AG92,'Calcification Rates'!$A$10:$C$98,2,FALSE))</f>
        <v xml:space="preserve"> </v>
      </c>
      <c r="AK92" s="272" t="str">
        <f>IF(ISERROR(VLOOKUP(AG92,'Calcification Rates'!$A$10:$C$98,3,FALSE))," ",VLOOKUP(AG92,'Calcification Rates'!$A$10:$C$98,3,FALSE))</f>
        <v xml:space="preserve"> </v>
      </c>
      <c r="AL92" s="273">
        <f>(IF(ISERROR(VLOOKUP(AG92,'Calcification Rates'!$A$11:$N$98,9,0)),0,VLOOKUP(AG92,'Calcification Rates'!$A$11:$N$98,9,0)))*AI92+(IF(ISERROR(VLOOKUP(AG92,'Calcification Rates'!$A$11:$N$98,12,0)),0,VLOOKUP(AG92,'Calcification Rates'!$A$11:$N$98,12,0)))</f>
        <v>0</v>
      </c>
      <c r="AM92" s="273">
        <f>(IF(ISERROR(VLOOKUP(AG92,'Calcification Rates'!$A$11:$N$98,10,0)),0,VLOOKUP(AG92,'Calcification Rates'!$A$11:$N$98,10,0)))*AI92+(IF(ISERROR(VLOOKUP(AG92,'Calcification Rates'!$A$11:$N$98,13,0)),0,VLOOKUP(AG92,'Calcification Rates'!$A$11:$N$98,13,0)))</f>
        <v>0</v>
      </c>
      <c r="AN92" s="277">
        <f>(IF(ISERROR(VLOOKUP(AG92,'Calcification Rates'!$A$11:$N$98,11,0)),0,VLOOKUP(AG92,'Calcification Rates'!$A$11:$N$98,11,0)))*AI92+(IF(ISERROR(VLOOKUP(AG92,'Calcification Rates'!$A$11:$N$98,14,0)),0,VLOOKUP(AG92,'Calcification Rates'!$A$11:$N$98,14,0)))</f>
        <v>0</v>
      </c>
      <c r="AO92" s="276"/>
      <c r="AP92" s="278"/>
      <c r="AQ92" s="271"/>
      <c r="AR92" s="272" t="str">
        <f>IF(ISERROR(VLOOKUP(AO92,'Calcification Rates'!$A$10:$C$98,2,FALSE))," ",VLOOKUP(AO92,'Calcification Rates'!$A$10:$C$98,2,FALSE))</f>
        <v xml:space="preserve"> </v>
      </c>
      <c r="AS92" s="272" t="str">
        <f>IF(ISERROR(VLOOKUP(AO92,'Calcification Rates'!$A$10:$C$98,3,FALSE))," ",VLOOKUP(AO92,'Calcification Rates'!$A$10:$C$98,3,FALSE))</f>
        <v xml:space="preserve"> </v>
      </c>
      <c r="AT92" s="280">
        <f>(IF(ISERROR(VLOOKUP(AO92,'Calcification Rates'!$A$11:$N$98,9,0)),0,VLOOKUP(AO92,'Calcification Rates'!$A$11:$N$98,9,0)))*AQ92+(IF(ISERROR(VLOOKUP(AO92,'Calcification Rates'!$A$11:$N$98,12,0)),0,VLOOKUP(AO92,'Calcification Rates'!$A$11:$N$98,12,0)))</f>
        <v>0</v>
      </c>
      <c r="AU92" s="280">
        <f>(IF(ISERROR(VLOOKUP(AO92,'Calcification Rates'!$A$11:$N$98,10,0)),0,VLOOKUP(AO92,'Calcification Rates'!$A$11:$N$98,10,0)))*AQ92+(IF(ISERROR(VLOOKUP(AO92,'Calcification Rates'!$A$11:$N$98,13,0)),0,VLOOKUP(AO92,'Calcification Rates'!$A$11:$N$98,13,0)))</f>
        <v>0</v>
      </c>
      <c r="AV92" s="281">
        <f>(IF(ISERROR(VLOOKUP(AO92,'Calcification Rates'!$A$11:$N$98,11,0)),0,VLOOKUP(AO92,'Calcification Rates'!$A$11:$N$98,11,0)))*AQ92+(IF(ISERROR(VLOOKUP(AO92,'Calcification Rates'!$A$11:$N$98,14,0)),0,VLOOKUP(AO92,'Calcification Rates'!$A$11:$N$98,14,0)))</f>
        <v>0</v>
      </c>
      <c r="AW92" s="276"/>
      <c r="AX92" s="270"/>
      <c r="AY92" s="271"/>
      <c r="AZ92" s="272" t="str">
        <f>IF(ISERROR(VLOOKUP(AW92,'Calcification Rates'!$A$10:$C$98,2,FALSE))," ",VLOOKUP(AW92,'Calcification Rates'!$A$10:$C$98,2,FALSE))</f>
        <v xml:space="preserve"> </v>
      </c>
      <c r="BA92" s="272" t="str">
        <f>IF(ISERROR(VLOOKUP(AW92,'Calcification Rates'!$A$10:$C$98,3,FALSE))," ",VLOOKUP(AW92,'Calcification Rates'!$A$10:$C$98,3,FALSE))</f>
        <v xml:space="preserve"> </v>
      </c>
      <c r="BB92" s="280">
        <f>(IF(ISERROR(VLOOKUP(AW92,'Calcification Rates'!$A$11:$N$98,9,0)),0,VLOOKUP(AW92,'Calcification Rates'!$A$11:$N$98,9,0)))*AY92+(IF(ISERROR(VLOOKUP(AW92,'Calcification Rates'!$A$11:$N$98,12,0)),0,VLOOKUP(AW92,'Calcification Rates'!$A$11:$N$98,12,0)))</f>
        <v>0</v>
      </c>
      <c r="BC92" s="280">
        <f>(IF(ISERROR(VLOOKUP(AW92,'Calcification Rates'!$A$11:$N$98,10,0)),0,VLOOKUP(AW92,'Calcification Rates'!$A$11:$N$98,10,0)))*AY92+(IF(ISERROR(VLOOKUP(AW92,'Calcification Rates'!$A$11:$N$98,13,0)),0,VLOOKUP(AW92,'Calcification Rates'!$A$11:$N$98,13,0)))</f>
        <v>0</v>
      </c>
      <c r="BD92" s="281">
        <f>(IF(ISERROR(VLOOKUP(AW92,'Calcification Rates'!$A$11:$N$98,11,0)),0,VLOOKUP(AW92,'Calcification Rates'!$A$11:$N$98,11,0)))*AY92+(IF(ISERROR(VLOOKUP(AW92,'Calcification Rates'!$A$11:$N$98,14,0)),0,VLOOKUP(AW92,'Calcification Rates'!$A$11:$N$98,14,0)))</f>
        <v>0</v>
      </c>
      <c r="BE92" s="276"/>
      <c r="BF92" s="278"/>
      <c r="BG92" s="270"/>
      <c r="BH92" s="272" t="str">
        <f>IF(ISERROR(VLOOKUP(BE92,'Calcification Rates'!$A$10:$C$98,2,FALSE))," ",VLOOKUP(BE92,'Calcification Rates'!$A$10:$C$98,2,FALSE))</f>
        <v xml:space="preserve"> </v>
      </c>
      <c r="BI92" s="272" t="str">
        <f>IF(ISERROR(VLOOKUP(BE92,'Calcification Rates'!$A$10:$C$98,3,FALSE))," ",VLOOKUP(BE92,'Calcification Rates'!$A$10:$C$98,3,FALSE))</f>
        <v xml:space="preserve"> </v>
      </c>
      <c r="BJ92" s="280">
        <f>(IF(ISERROR(VLOOKUP(BE92,'Calcification Rates'!$A$11:$N$98,9,0)),0,VLOOKUP(BE92,'Calcification Rates'!$A$11:$N$98,9,0)))*BG92+(IF(ISERROR(VLOOKUP(BE92,'Calcification Rates'!$A$11:$N$98,12,0)),0,VLOOKUP(BE92,'Calcification Rates'!$A$11:$N$98,12,0)))</f>
        <v>0</v>
      </c>
      <c r="BK92" s="280">
        <f>(IF(ISERROR(VLOOKUP(BE92,'Calcification Rates'!$A$11:$N$98,10,0)),0,VLOOKUP(BE92,'Calcification Rates'!$A$11:$N$98,10,0)))*BG92+(IF(ISERROR(VLOOKUP(BE92,'Calcification Rates'!$A$11:$N$98,13,0)),0,VLOOKUP(BE92,'Calcification Rates'!$A$11:$N$98,13,0)))</f>
        <v>0</v>
      </c>
      <c r="BL92" s="281">
        <f>(IF(ISERROR(VLOOKUP(BE92,'Calcification Rates'!$A$11:$N$98,11,0)),0,VLOOKUP(BE92,'Calcification Rates'!$A$11:$N$98,11,0)))*BG92+(IF(ISERROR(VLOOKUP(BE92,'Calcification Rates'!$A$11:$N$98,14,0)),0,VLOOKUP(BE92,'Calcification Rates'!$A$11:$N$98,14,0)))</f>
        <v>0</v>
      </c>
    </row>
    <row r="93" spans="1:64" ht="20.100000000000001" customHeight="1" x14ac:dyDescent="0.3">
      <c r="A93" s="270"/>
      <c r="B93" s="43"/>
      <c r="C93" s="271"/>
      <c r="D93" s="272" t="str">
        <f>IF(ISERROR(VLOOKUP(A93,'Calcification Rates'!$A$10:$C$98,2,FALSE))," ",VLOOKUP(A93,'Calcification Rates'!$A$10:$C$98,2,FALSE))</f>
        <v xml:space="preserve"> </v>
      </c>
      <c r="E93" s="272" t="str">
        <f>IF(ISERROR(VLOOKUP(A93,'Calcification Rates'!$A$10:$C$98,3,FALSE))," ",VLOOKUP(A93,'Calcification Rates'!$A$10:$C$98,3,FALSE))</f>
        <v xml:space="preserve"> </v>
      </c>
      <c r="F93" s="273">
        <f>(IF(ISERROR(VLOOKUP(A93,'Calcification Rates'!$A$11:$N$98,9,0)),0,VLOOKUP(A93,'Calcification Rates'!$A$11:$N$98,9,0)))*C93+(IF(ISERROR(VLOOKUP(A93,'Calcification Rates'!$A$11:$N$98,12,0)),0,VLOOKUP(A93,'Calcification Rates'!$A$11:$N$98,12,0)))</f>
        <v>0</v>
      </c>
      <c r="G93" s="274">
        <f>(IF(ISERROR(VLOOKUP(A93,'Calcification Rates'!$A$11:$N$98,10,0)),0,VLOOKUP(A93,'Calcification Rates'!$A$11:$N$98,10,0)))*C93+(IF(ISERROR(VLOOKUP(A93,'Calcification Rates'!$A$11:$N$98,13,0)),0,VLOOKUP(A93,'Calcification Rates'!$A$11:$N$98,13,0)))</f>
        <v>0</v>
      </c>
      <c r="H93" s="275">
        <f>(IF(ISERROR(VLOOKUP(A93,'Calcification Rates'!$A$11:$N$98,11,0)),0,VLOOKUP(A93,'Calcification Rates'!$A$11:$N$98,11,0)))*C93+(IF(ISERROR(VLOOKUP(A93,'Calcification Rates'!$A$11:$N$98,14,0)),0,VLOOKUP(A93,'Calcification Rates'!$A$11:$N$98,14,0)))</f>
        <v>0</v>
      </c>
      <c r="I93" s="276"/>
      <c r="J93" s="270"/>
      <c r="K93" s="271"/>
      <c r="L93" s="272" t="str">
        <f>IF(ISERROR(VLOOKUP(I93,'Calcification Rates'!$A$10:$C$98,2,FALSE))," ",VLOOKUP(I93,'Calcification Rates'!$A$10:$C$98,2,FALSE))</f>
        <v xml:space="preserve"> </v>
      </c>
      <c r="M93" s="272" t="str">
        <f>IF(ISERROR(VLOOKUP(I93,'Calcification Rates'!$A$10:$C$98,3,FALSE))," ",VLOOKUP(I93,'Calcification Rates'!$A$10:$C$98,3,FALSE))</f>
        <v xml:space="preserve"> </v>
      </c>
      <c r="N93" s="273">
        <f>(IF(ISERROR(VLOOKUP(I93,'Calcification Rates'!$A$11:$N$98,9,0)),0,VLOOKUP(I93,'Calcification Rates'!$A$11:$N$98,9,0)))*K93+(IF(ISERROR(VLOOKUP(I93,'Calcification Rates'!$A$11:$N$98,12,0)),0,VLOOKUP(I93,'Calcification Rates'!$A$11:$N$98,12,0)))</f>
        <v>0</v>
      </c>
      <c r="O93" s="273">
        <f>(IF(ISERROR(VLOOKUP(I93,'Calcification Rates'!$A$11:$N$98,10,0)),0,VLOOKUP(I93,'Calcification Rates'!$A$11:$N$98,10,0)))*K93+(IF(ISERROR(VLOOKUP(I93,'Calcification Rates'!$A$11:$N$98,13,0)),0,VLOOKUP(I93,'Calcification Rates'!$A$11:$N$98,13,0)))</f>
        <v>0</v>
      </c>
      <c r="P93" s="277">
        <f>(IF(ISERROR(VLOOKUP(I93,'Calcification Rates'!$A$11:$N$98,11,0)),0,VLOOKUP(I93,'Calcification Rates'!$A$11:$N$98,11,0)))*K93+(IF(ISERROR(VLOOKUP(I93,'Calcification Rates'!$A$11:$N$98,14,0)),0,VLOOKUP(I93,'Calcification Rates'!$A$11:$N$98,14,0)))</f>
        <v>0</v>
      </c>
      <c r="Q93" s="276"/>
      <c r="R93" s="270"/>
      <c r="S93" s="271"/>
      <c r="T93" s="272" t="str">
        <f>IF(ISERROR(VLOOKUP(Q93,'Calcification Rates'!$A$10:$C$98,2,FALSE))," ",VLOOKUP(Q93,'Calcification Rates'!$A$10:$C$98,2,FALSE))</f>
        <v xml:space="preserve"> </v>
      </c>
      <c r="U93" s="272" t="str">
        <f>IF(ISERROR(VLOOKUP(Q93,'Calcification Rates'!$A$10:$C$98,3,FALSE))," ",VLOOKUP(Q93,'Calcification Rates'!$A$10:$C$98,3,FALSE))</f>
        <v xml:space="preserve"> </v>
      </c>
      <c r="V93" s="273">
        <f>(IF(ISERROR(VLOOKUP(Q93,'Calcification Rates'!$A$11:$N$98,9,0)),0,VLOOKUP(Q93,'Calcification Rates'!$A$11:$N$98,9,0)))*S93+(IF(ISERROR(VLOOKUP(Q93,'Calcification Rates'!$A$11:$N$98,12,0)),0,VLOOKUP(Q93,'Calcification Rates'!$A$11:$N$98,12,0)))</f>
        <v>0</v>
      </c>
      <c r="W93" s="273">
        <f>(IF(ISERROR(VLOOKUP(Q93,'Calcification Rates'!$A$11:$N$98,10,0)),0,VLOOKUP(Q93,'Calcification Rates'!$A$11:$N$98,10,0)))*S93+(IF(ISERROR(VLOOKUP(Q93,'Calcification Rates'!$A$11:$N$98,13,0)),0,VLOOKUP(Q93,'Calcification Rates'!$A$11:$N$98,13,0)))</f>
        <v>0</v>
      </c>
      <c r="X93" s="277">
        <f>(IF(ISERROR(VLOOKUP(Q93,'Calcification Rates'!$A$11:$N$98,11,0)),0,VLOOKUP(Q93,'Calcification Rates'!$A$11:$N$98,11,0)))*S93+(IF(ISERROR(VLOOKUP(Q93,'Calcification Rates'!$A$11:$N$98,14,0)),0,VLOOKUP(Q93,'Calcification Rates'!$A$11:$N$98,14,0)))</f>
        <v>0</v>
      </c>
      <c r="Y93" s="276"/>
      <c r="Z93" s="43"/>
      <c r="AA93" s="279"/>
      <c r="AB93" s="272" t="str">
        <f>IF(ISERROR(VLOOKUP(Y93,'Calcification Rates'!$A$10:$C$98,2,FALSE))," ",VLOOKUP(Y93,'Calcification Rates'!$A$10:$C$98,2,FALSE))</f>
        <v xml:space="preserve"> </v>
      </c>
      <c r="AC93" s="272" t="str">
        <f>IF(ISERROR(VLOOKUP(Y93,'Calcification Rates'!$A$10:$C$98,3,FALSE))," ",VLOOKUP(Y93,'Calcification Rates'!$A$10:$C$98,3,FALSE))</f>
        <v xml:space="preserve"> </v>
      </c>
      <c r="AD93" s="273">
        <f>(IF(ISERROR(VLOOKUP(Y93,'Calcification Rates'!$A$11:$N$98,9,0)),0,VLOOKUP(Y93,'Calcification Rates'!$A$11:$N$98,9,0)))*AA93+(IF(ISERROR(VLOOKUP(Y93,'Calcification Rates'!$A$11:$N$98,12,0)),0,VLOOKUP(Y93,'Calcification Rates'!$A$11:$N$98,12,0)))</f>
        <v>0</v>
      </c>
      <c r="AE93" s="273">
        <f>(IF(ISERROR(VLOOKUP(Y93,'Calcification Rates'!$A$11:$N$98,10,0)),0,VLOOKUP(Y93,'Calcification Rates'!$A$11:$N$98,10,0)))*AA93+(IF(ISERROR(VLOOKUP(Y93,'Calcification Rates'!$A$11:$N$98,13,0)),0,VLOOKUP(Y93,'Calcification Rates'!$A$11:$N$98,13,0)))</f>
        <v>0</v>
      </c>
      <c r="AF93" s="277">
        <f>(IF(ISERROR(VLOOKUP(Y93,'Calcification Rates'!$A$11:$N$98,11,0)),0,VLOOKUP(Y93,'Calcification Rates'!$A$11:$N$98,11,0)))*AA93+(IF(ISERROR(VLOOKUP(Y93,'Calcification Rates'!$A$11:$N$98,14,0)),0,VLOOKUP(Y93,'Calcification Rates'!$A$11:$N$98,14,0)))</f>
        <v>0</v>
      </c>
      <c r="AG93" s="276"/>
      <c r="AH93" s="43"/>
      <c r="AI93" s="279"/>
      <c r="AJ93" s="272" t="str">
        <f>IF(ISERROR(VLOOKUP(AG93,'Calcification Rates'!$A$10:$C$98,2,FALSE))," ",VLOOKUP(AG93,'Calcification Rates'!$A$10:$C$98,2,FALSE))</f>
        <v xml:space="preserve"> </v>
      </c>
      <c r="AK93" s="272" t="str">
        <f>IF(ISERROR(VLOOKUP(AG93,'Calcification Rates'!$A$10:$C$98,3,FALSE))," ",VLOOKUP(AG93,'Calcification Rates'!$A$10:$C$98,3,FALSE))</f>
        <v xml:space="preserve"> </v>
      </c>
      <c r="AL93" s="273">
        <f>(IF(ISERROR(VLOOKUP(AG93,'Calcification Rates'!$A$11:$N$98,9,0)),0,VLOOKUP(AG93,'Calcification Rates'!$A$11:$N$98,9,0)))*AI93+(IF(ISERROR(VLOOKUP(AG93,'Calcification Rates'!$A$11:$N$98,12,0)),0,VLOOKUP(AG93,'Calcification Rates'!$A$11:$N$98,12,0)))</f>
        <v>0</v>
      </c>
      <c r="AM93" s="273">
        <f>(IF(ISERROR(VLOOKUP(AG93,'Calcification Rates'!$A$11:$N$98,10,0)),0,VLOOKUP(AG93,'Calcification Rates'!$A$11:$N$98,10,0)))*AI93+(IF(ISERROR(VLOOKUP(AG93,'Calcification Rates'!$A$11:$N$98,13,0)),0,VLOOKUP(AG93,'Calcification Rates'!$A$11:$N$98,13,0)))</f>
        <v>0</v>
      </c>
      <c r="AN93" s="277">
        <f>(IF(ISERROR(VLOOKUP(AG93,'Calcification Rates'!$A$11:$N$98,11,0)),0,VLOOKUP(AG93,'Calcification Rates'!$A$11:$N$98,11,0)))*AI93+(IF(ISERROR(VLOOKUP(AG93,'Calcification Rates'!$A$11:$N$98,14,0)),0,VLOOKUP(AG93,'Calcification Rates'!$A$11:$N$98,14,0)))</f>
        <v>0</v>
      </c>
      <c r="AO93" s="276"/>
      <c r="AP93" s="270"/>
      <c r="AQ93" s="271"/>
      <c r="AR93" s="272" t="str">
        <f>IF(ISERROR(VLOOKUP(AO93,'Calcification Rates'!$A$10:$C$98,2,FALSE))," ",VLOOKUP(AO93,'Calcification Rates'!$A$10:$C$98,2,FALSE))</f>
        <v xml:space="preserve"> </v>
      </c>
      <c r="AS93" s="272" t="str">
        <f>IF(ISERROR(VLOOKUP(AO93,'Calcification Rates'!$A$10:$C$98,3,FALSE))," ",VLOOKUP(AO93,'Calcification Rates'!$A$10:$C$98,3,FALSE))</f>
        <v xml:space="preserve"> </v>
      </c>
      <c r="AT93" s="280">
        <f>(IF(ISERROR(VLOOKUP(AO93,'Calcification Rates'!$A$11:$N$98,9,0)),0,VLOOKUP(AO93,'Calcification Rates'!$A$11:$N$98,9,0)))*AQ93+(IF(ISERROR(VLOOKUP(AO93,'Calcification Rates'!$A$11:$N$98,12,0)),0,VLOOKUP(AO93,'Calcification Rates'!$A$11:$N$98,12,0)))</f>
        <v>0</v>
      </c>
      <c r="AU93" s="280">
        <f>(IF(ISERROR(VLOOKUP(AO93,'Calcification Rates'!$A$11:$N$98,10,0)),0,VLOOKUP(AO93,'Calcification Rates'!$A$11:$N$98,10,0)))*AQ93+(IF(ISERROR(VLOOKUP(AO93,'Calcification Rates'!$A$11:$N$98,13,0)),0,VLOOKUP(AO93,'Calcification Rates'!$A$11:$N$98,13,0)))</f>
        <v>0</v>
      </c>
      <c r="AV93" s="281">
        <f>(IF(ISERROR(VLOOKUP(AO93,'Calcification Rates'!$A$11:$N$98,11,0)),0,VLOOKUP(AO93,'Calcification Rates'!$A$11:$N$98,11,0)))*AQ93+(IF(ISERROR(VLOOKUP(AO93,'Calcification Rates'!$A$11:$N$98,14,0)),0,VLOOKUP(AO93,'Calcification Rates'!$A$11:$N$98,14,0)))</f>
        <v>0</v>
      </c>
      <c r="AW93" s="276"/>
      <c r="AX93" s="270"/>
      <c r="AY93" s="271"/>
      <c r="AZ93" s="272" t="str">
        <f>IF(ISERROR(VLOOKUP(AW93,'Calcification Rates'!$A$10:$C$98,2,FALSE))," ",VLOOKUP(AW93,'Calcification Rates'!$A$10:$C$98,2,FALSE))</f>
        <v xml:space="preserve"> </v>
      </c>
      <c r="BA93" s="272" t="str">
        <f>IF(ISERROR(VLOOKUP(AW93,'Calcification Rates'!$A$10:$C$98,3,FALSE))," ",VLOOKUP(AW93,'Calcification Rates'!$A$10:$C$98,3,FALSE))</f>
        <v xml:space="preserve"> </v>
      </c>
      <c r="BB93" s="280">
        <f>(IF(ISERROR(VLOOKUP(AW93,'Calcification Rates'!$A$11:$N$98,9,0)),0,VLOOKUP(AW93,'Calcification Rates'!$A$11:$N$98,9,0)))*AY93+(IF(ISERROR(VLOOKUP(AW93,'Calcification Rates'!$A$11:$N$98,12,0)),0,VLOOKUP(AW93,'Calcification Rates'!$A$11:$N$98,12,0)))</f>
        <v>0</v>
      </c>
      <c r="BC93" s="280">
        <f>(IF(ISERROR(VLOOKUP(AW93,'Calcification Rates'!$A$11:$N$98,10,0)),0,VLOOKUP(AW93,'Calcification Rates'!$A$11:$N$98,10,0)))*AY93+(IF(ISERROR(VLOOKUP(AW93,'Calcification Rates'!$A$11:$N$98,13,0)),0,VLOOKUP(AW93,'Calcification Rates'!$A$11:$N$98,13,0)))</f>
        <v>0</v>
      </c>
      <c r="BD93" s="281">
        <f>(IF(ISERROR(VLOOKUP(AW93,'Calcification Rates'!$A$11:$N$98,11,0)),0,VLOOKUP(AW93,'Calcification Rates'!$A$11:$N$98,11,0)))*AY93+(IF(ISERROR(VLOOKUP(AW93,'Calcification Rates'!$A$11:$N$98,14,0)),0,VLOOKUP(AW93,'Calcification Rates'!$A$11:$N$98,14,0)))</f>
        <v>0</v>
      </c>
      <c r="BE93" s="276"/>
      <c r="BF93" s="278"/>
      <c r="BG93" s="270"/>
      <c r="BH93" s="272" t="str">
        <f>IF(ISERROR(VLOOKUP(BE93,'Calcification Rates'!$A$10:$C$98,2,FALSE))," ",VLOOKUP(BE93,'Calcification Rates'!$A$10:$C$98,2,FALSE))</f>
        <v xml:space="preserve"> </v>
      </c>
      <c r="BI93" s="272" t="str">
        <f>IF(ISERROR(VLOOKUP(BE93,'Calcification Rates'!$A$10:$C$98,3,FALSE))," ",VLOOKUP(BE93,'Calcification Rates'!$A$10:$C$98,3,FALSE))</f>
        <v xml:space="preserve"> </v>
      </c>
      <c r="BJ93" s="280">
        <f>(IF(ISERROR(VLOOKUP(BE93,'Calcification Rates'!$A$11:$N$98,9,0)),0,VLOOKUP(BE93,'Calcification Rates'!$A$11:$N$98,9,0)))*BG93+(IF(ISERROR(VLOOKUP(BE93,'Calcification Rates'!$A$11:$N$98,12,0)),0,VLOOKUP(BE93,'Calcification Rates'!$A$11:$N$98,12,0)))</f>
        <v>0</v>
      </c>
      <c r="BK93" s="280">
        <f>(IF(ISERROR(VLOOKUP(BE93,'Calcification Rates'!$A$11:$N$98,10,0)),0,VLOOKUP(BE93,'Calcification Rates'!$A$11:$N$98,10,0)))*BG93+(IF(ISERROR(VLOOKUP(BE93,'Calcification Rates'!$A$11:$N$98,13,0)),0,VLOOKUP(BE93,'Calcification Rates'!$A$11:$N$98,13,0)))</f>
        <v>0</v>
      </c>
      <c r="BL93" s="281">
        <f>(IF(ISERROR(VLOOKUP(BE93,'Calcification Rates'!$A$11:$N$98,11,0)),0,VLOOKUP(BE93,'Calcification Rates'!$A$11:$N$98,11,0)))*BG93+(IF(ISERROR(VLOOKUP(BE93,'Calcification Rates'!$A$11:$N$98,14,0)),0,VLOOKUP(BE93,'Calcification Rates'!$A$11:$N$98,14,0)))</f>
        <v>0</v>
      </c>
    </row>
    <row r="94" spans="1:64" ht="20.100000000000001" customHeight="1" x14ac:dyDescent="0.3">
      <c r="A94" s="270"/>
      <c r="B94" s="43"/>
      <c r="C94" s="271"/>
      <c r="D94" s="272" t="str">
        <f>IF(ISERROR(VLOOKUP(A94,'Calcification Rates'!$A$10:$C$98,2,FALSE))," ",VLOOKUP(A94,'Calcification Rates'!$A$10:$C$98,2,FALSE))</f>
        <v xml:space="preserve"> </v>
      </c>
      <c r="E94" s="272" t="str">
        <f>IF(ISERROR(VLOOKUP(A94,'Calcification Rates'!$A$10:$C$98,3,FALSE))," ",VLOOKUP(A94,'Calcification Rates'!$A$10:$C$98,3,FALSE))</f>
        <v xml:space="preserve"> </v>
      </c>
      <c r="F94" s="273">
        <f>(IF(ISERROR(VLOOKUP(A94,'Calcification Rates'!$A$11:$N$98,9,0)),0,VLOOKUP(A94,'Calcification Rates'!$A$11:$N$98,9,0)))*C94+(IF(ISERROR(VLOOKUP(A94,'Calcification Rates'!$A$11:$N$98,12,0)),0,VLOOKUP(A94,'Calcification Rates'!$A$11:$N$98,12,0)))</f>
        <v>0</v>
      </c>
      <c r="G94" s="274">
        <f>(IF(ISERROR(VLOOKUP(A94,'Calcification Rates'!$A$11:$N$98,10,0)),0,VLOOKUP(A94,'Calcification Rates'!$A$11:$N$98,10,0)))*C94+(IF(ISERROR(VLOOKUP(A94,'Calcification Rates'!$A$11:$N$98,13,0)),0,VLOOKUP(A94,'Calcification Rates'!$A$11:$N$98,13,0)))</f>
        <v>0</v>
      </c>
      <c r="H94" s="275">
        <f>(IF(ISERROR(VLOOKUP(A94,'Calcification Rates'!$A$11:$N$98,11,0)),0,VLOOKUP(A94,'Calcification Rates'!$A$11:$N$98,11,0)))*C94+(IF(ISERROR(VLOOKUP(A94,'Calcification Rates'!$A$11:$N$98,14,0)),0,VLOOKUP(A94,'Calcification Rates'!$A$11:$N$98,14,0)))</f>
        <v>0</v>
      </c>
      <c r="I94" s="276"/>
      <c r="J94" s="270"/>
      <c r="K94" s="271"/>
      <c r="L94" s="272" t="str">
        <f>IF(ISERROR(VLOOKUP(I94,'Calcification Rates'!$A$10:$C$98,2,FALSE))," ",VLOOKUP(I94,'Calcification Rates'!$A$10:$C$98,2,FALSE))</f>
        <v xml:space="preserve"> </v>
      </c>
      <c r="M94" s="272" t="str">
        <f>IF(ISERROR(VLOOKUP(I94,'Calcification Rates'!$A$10:$C$98,3,FALSE))," ",VLOOKUP(I94,'Calcification Rates'!$A$10:$C$98,3,FALSE))</f>
        <v xml:space="preserve"> </v>
      </c>
      <c r="N94" s="273">
        <f>(IF(ISERROR(VLOOKUP(I94,'Calcification Rates'!$A$11:$N$98,9,0)),0,VLOOKUP(I94,'Calcification Rates'!$A$11:$N$98,9,0)))*K94+(IF(ISERROR(VLOOKUP(I94,'Calcification Rates'!$A$11:$N$98,12,0)),0,VLOOKUP(I94,'Calcification Rates'!$A$11:$N$98,12,0)))</f>
        <v>0</v>
      </c>
      <c r="O94" s="273">
        <f>(IF(ISERROR(VLOOKUP(I94,'Calcification Rates'!$A$11:$N$98,10,0)),0,VLOOKUP(I94,'Calcification Rates'!$A$11:$N$98,10,0)))*K94+(IF(ISERROR(VLOOKUP(I94,'Calcification Rates'!$A$11:$N$98,13,0)),0,VLOOKUP(I94,'Calcification Rates'!$A$11:$N$98,13,0)))</f>
        <v>0</v>
      </c>
      <c r="P94" s="277">
        <f>(IF(ISERROR(VLOOKUP(I94,'Calcification Rates'!$A$11:$N$98,11,0)),0,VLOOKUP(I94,'Calcification Rates'!$A$11:$N$98,11,0)))*K94+(IF(ISERROR(VLOOKUP(I94,'Calcification Rates'!$A$11:$N$98,14,0)),0,VLOOKUP(I94,'Calcification Rates'!$A$11:$N$98,14,0)))</f>
        <v>0</v>
      </c>
      <c r="Q94" s="276"/>
      <c r="R94" s="270"/>
      <c r="S94" s="271"/>
      <c r="T94" s="272" t="str">
        <f>IF(ISERROR(VLOOKUP(Q94,'Calcification Rates'!$A$10:$C$98,2,FALSE))," ",VLOOKUP(Q94,'Calcification Rates'!$A$10:$C$98,2,FALSE))</f>
        <v xml:space="preserve"> </v>
      </c>
      <c r="U94" s="272" t="str">
        <f>IF(ISERROR(VLOOKUP(Q94,'Calcification Rates'!$A$10:$C$98,3,FALSE))," ",VLOOKUP(Q94,'Calcification Rates'!$A$10:$C$98,3,FALSE))</f>
        <v xml:space="preserve"> </v>
      </c>
      <c r="V94" s="273">
        <f>(IF(ISERROR(VLOOKUP(Q94,'Calcification Rates'!$A$11:$N$98,9,0)),0,VLOOKUP(Q94,'Calcification Rates'!$A$11:$N$98,9,0)))*S94+(IF(ISERROR(VLOOKUP(Q94,'Calcification Rates'!$A$11:$N$98,12,0)),0,VLOOKUP(Q94,'Calcification Rates'!$A$11:$N$98,12,0)))</f>
        <v>0</v>
      </c>
      <c r="W94" s="273">
        <f>(IF(ISERROR(VLOOKUP(Q94,'Calcification Rates'!$A$11:$N$98,10,0)),0,VLOOKUP(Q94,'Calcification Rates'!$A$11:$N$98,10,0)))*S94+(IF(ISERROR(VLOOKUP(Q94,'Calcification Rates'!$A$11:$N$98,13,0)),0,VLOOKUP(Q94,'Calcification Rates'!$A$11:$N$98,13,0)))</f>
        <v>0</v>
      </c>
      <c r="X94" s="277">
        <f>(IF(ISERROR(VLOOKUP(Q94,'Calcification Rates'!$A$11:$N$98,11,0)),0,VLOOKUP(Q94,'Calcification Rates'!$A$11:$N$98,11,0)))*S94+(IF(ISERROR(VLOOKUP(Q94,'Calcification Rates'!$A$11:$N$98,14,0)),0,VLOOKUP(Q94,'Calcification Rates'!$A$11:$N$98,14,0)))</f>
        <v>0</v>
      </c>
      <c r="Y94" s="276"/>
      <c r="Z94" s="43"/>
      <c r="AA94" s="279"/>
      <c r="AB94" s="272" t="str">
        <f>IF(ISERROR(VLOOKUP(Y94,'Calcification Rates'!$A$10:$C$98,2,FALSE))," ",VLOOKUP(Y94,'Calcification Rates'!$A$10:$C$98,2,FALSE))</f>
        <v xml:space="preserve"> </v>
      </c>
      <c r="AC94" s="272" t="str">
        <f>IF(ISERROR(VLOOKUP(Y94,'Calcification Rates'!$A$10:$C$98,3,FALSE))," ",VLOOKUP(Y94,'Calcification Rates'!$A$10:$C$98,3,FALSE))</f>
        <v xml:space="preserve"> </v>
      </c>
      <c r="AD94" s="273">
        <f>(IF(ISERROR(VLOOKUP(Y94,'Calcification Rates'!$A$11:$N$98,9,0)),0,VLOOKUP(Y94,'Calcification Rates'!$A$11:$N$98,9,0)))*AA94+(IF(ISERROR(VLOOKUP(Y94,'Calcification Rates'!$A$11:$N$98,12,0)),0,VLOOKUP(Y94,'Calcification Rates'!$A$11:$N$98,12,0)))</f>
        <v>0</v>
      </c>
      <c r="AE94" s="273">
        <f>(IF(ISERROR(VLOOKUP(Y94,'Calcification Rates'!$A$11:$N$98,10,0)),0,VLOOKUP(Y94,'Calcification Rates'!$A$11:$N$98,10,0)))*AA94+(IF(ISERROR(VLOOKUP(Y94,'Calcification Rates'!$A$11:$N$98,13,0)),0,VLOOKUP(Y94,'Calcification Rates'!$A$11:$N$98,13,0)))</f>
        <v>0</v>
      </c>
      <c r="AF94" s="277">
        <f>(IF(ISERROR(VLOOKUP(Y94,'Calcification Rates'!$A$11:$N$98,11,0)),0,VLOOKUP(Y94,'Calcification Rates'!$A$11:$N$98,11,0)))*AA94+(IF(ISERROR(VLOOKUP(Y94,'Calcification Rates'!$A$11:$N$98,14,0)),0,VLOOKUP(Y94,'Calcification Rates'!$A$11:$N$98,14,0)))</f>
        <v>0</v>
      </c>
      <c r="AG94" s="276"/>
      <c r="AH94" s="43"/>
      <c r="AI94" s="279"/>
      <c r="AJ94" s="272" t="str">
        <f>IF(ISERROR(VLOOKUP(AG94,'Calcification Rates'!$A$10:$C$98,2,FALSE))," ",VLOOKUP(AG94,'Calcification Rates'!$A$10:$C$98,2,FALSE))</f>
        <v xml:space="preserve"> </v>
      </c>
      <c r="AK94" s="272" t="str">
        <f>IF(ISERROR(VLOOKUP(AG94,'Calcification Rates'!$A$10:$C$98,3,FALSE))," ",VLOOKUP(AG94,'Calcification Rates'!$A$10:$C$98,3,FALSE))</f>
        <v xml:space="preserve"> </v>
      </c>
      <c r="AL94" s="273">
        <f>(IF(ISERROR(VLOOKUP(AG94,'Calcification Rates'!$A$11:$N$98,9,0)),0,VLOOKUP(AG94,'Calcification Rates'!$A$11:$N$98,9,0)))*AI94+(IF(ISERROR(VLOOKUP(AG94,'Calcification Rates'!$A$11:$N$98,12,0)),0,VLOOKUP(AG94,'Calcification Rates'!$A$11:$N$98,12,0)))</f>
        <v>0</v>
      </c>
      <c r="AM94" s="273">
        <f>(IF(ISERROR(VLOOKUP(AG94,'Calcification Rates'!$A$11:$N$98,10,0)),0,VLOOKUP(AG94,'Calcification Rates'!$A$11:$N$98,10,0)))*AI94+(IF(ISERROR(VLOOKUP(AG94,'Calcification Rates'!$A$11:$N$98,13,0)),0,VLOOKUP(AG94,'Calcification Rates'!$A$11:$N$98,13,0)))</f>
        <v>0</v>
      </c>
      <c r="AN94" s="277">
        <f>(IF(ISERROR(VLOOKUP(AG94,'Calcification Rates'!$A$11:$N$98,11,0)),0,VLOOKUP(AG94,'Calcification Rates'!$A$11:$N$98,11,0)))*AI94+(IF(ISERROR(VLOOKUP(AG94,'Calcification Rates'!$A$11:$N$98,14,0)),0,VLOOKUP(AG94,'Calcification Rates'!$A$11:$N$98,14,0)))</f>
        <v>0</v>
      </c>
      <c r="AO94" s="276"/>
      <c r="AP94" s="270"/>
      <c r="AQ94" s="271"/>
      <c r="AR94" s="272" t="str">
        <f>IF(ISERROR(VLOOKUP(AO94,'Calcification Rates'!$A$10:$C$98,2,FALSE))," ",VLOOKUP(AO94,'Calcification Rates'!$A$10:$C$98,2,FALSE))</f>
        <v xml:space="preserve"> </v>
      </c>
      <c r="AS94" s="272" t="str">
        <f>IF(ISERROR(VLOOKUP(AO94,'Calcification Rates'!$A$10:$C$98,3,FALSE))," ",VLOOKUP(AO94,'Calcification Rates'!$A$10:$C$98,3,FALSE))</f>
        <v xml:space="preserve"> </v>
      </c>
      <c r="AT94" s="280">
        <f>(IF(ISERROR(VLOOKUP(AO94,'Calcification Rates'!$A$11:$N$98,9,0)),0,VLOOKUP(AO94,'Calcification Rates'!$A$11:$N$98,9,0)))*AQ94+(IF(ISERROR(VLOOKUP(AO94,'Calcification Rates'!$A$11:$N$98,12,0)),0,VLOOKUP(AO94,'Calcification Rates'!$A$11:$N$98,12,0)))</f>
        <v>0</v>
      </c>
      <c r="AU94" s="280">
        <f>(IF(ISERROR(VLOOKUP(AO94,'Calcification Rates'!$A$11:$N$98,10,0)),0,VLOOKUP(AO94,'Calcification Rates'!$A$11:$N$98,10,0)))*AQ94+(IF(ISERROR(VLOOKUP(AO94,'Calcification Rates'!$A$11:$N$98,13,0)),0,VLOOKUP(AO94,'Calcification Rates'!$A$11:$N$98,13,0)))</f>
        <v>0</v>
      </c>
      <c r="AV94" s="281">
        <f>(IF(ISERROR(VLOOKUP(AO94,'Calcification Rates'!$A$11:$N$98,11,0)),0,VLOOKUP(AO94,'Calcification Rates'!$A$11:$N$98,11,0)))*AQ94+(IF(ISERROR(VLOOKUP(AO94,'Calcification Rates'!$A$11:$N$98,14,0)),0,VLOOKUP(AO94,'Calcification Rates'!$A$11:$N$98,14,0)))</f>
        <v>0</v>
      </c>
      <c r="AW94" s="276"/>
      <c r="AX94" s="270"/>
      <c r="AY94" s="271"/>
      <c r="AZ94" s="272" t="str">
        <f>IF(ISERROR(VLOOKUP(AW94,'Calcification Rates'!$A$10:$C$98,2,FALSE))," ",VLOOKUP(AW94,'Calcification Rates'!$A$10:$C$98,2,FALSE))</f>
        <v xml:space="preserve"> </v>
      </c>
      <c r="BA94" s="272" t="str">
        <f>IF(ISERROR(VLOOKUP(AW94,'Calcification Rates'!$A$10:$C$98,3,FALSE))," ",VLOOKUP(AW94,'Calcification Rates'!$A$10:$C$98,3,FALSE))</f>
        <v xml:space="preserve"> </v>
      </c>
      <c r="BB94" s="280">
        <f>(IF(ISERROR(VLOOKUP(AW94,'Calcification Rates'!$A$11:$N$98,9,0)),0,VLOOKUP(AW94,'Calcification Rates'!$A$11:$N$98,9,0)))*AY94+(IF(ISERROR(VLOOKUP(AW94,'Calcification Rates'!$A$11:$N$98,12,0)),0,VLOOKUP(AW94,'Calcification Rates'!$A$11:$N$98,12,0)))</f>
        <v>0</v>
      </c>
      <c r="BC94" s="280">
        <f>(IF(ISERROR(VLOOKUP(AW94,'Calcification Rates'!$A$11:$N$98,10,0)),0,VLOOKUP(AW94,'Calcification Rates'!$A$11:$N$98,10,0)))*AY94+(IF(ISERROR(VLOOKUP(AW94,'Calcification Rates'!$A$11:$N$98,13,0)),0,VLOOKUP(AW94,'Calcification Rates'!$A$11:$N$98,13,0)))</f>
        <v>0</v>
      </c>
      <c r="BD94" s="281">
        <f>(IF(ISERROR(VLOOKUP(AW94,'Calcification Rates'!$A$11:$N$98,11,0)),0,VLOOKUP(AW94,'Calcification Rates'!$A$11:$N$98,11,0)))*AY94+(IF(ISERROR(VLOOKUP(AW94,'Calcification Rates'!$A$11:$N$98,14,0)),0,VLOOKUP(AW94,'Calcification Rates'!$A$11:$N$98,14,0)))</f>
        <v>0</v>
      </c>
      <c r="BE94" s="276"/>
      <c r="BF94" s="278"/>
      <c r="BG94" s="270"/>
      <c r="BH94" s="272" t="str">
        <f>IF(ISERROR(VLOOKUP(BE94,'Calcification Rates'!$A$10:$C$98,2,FALSE))," ",VLOOKUP(BE94,'Calcification Rates'!$A$10:$C$98,2,FALSE))</f>
        <v xml:space="preserve"> </v>
      </c>
      <c r="BI94" s="272" t="str">
        <f>IF(ISERROR(VLOOKUP(BE94,'Calcification Rates'!$A$10:$C$98,3,FALSE))," ",VLOOKUP(BE94,'Calcification Rates'!$A$10:$C$98,3,FALSE))</f>
        <v xml:space="preserve"> </v>
      </c>
      <c r="BJ94" s="280">
        <f>(IF(ISERROR(VLOOKUP(BE94,'Calcification Rates'!$A$11:$N$98,9,0)),0,VLOOKUP(BE94,'Calcification Rates'!$A$11:$N$98,9,0)))*BG94+(IF(ISERROR(VLOOKUP(BE94,'Calcification Rates'!$A$11:$N$98,12,0)),0,VLOOKUP(BE94,'Calcification Rates'!$A$11:$N$98,12,0)))</f>
        <v>0</v>
      </c>
      <c r="BK94" s="280">
        <f>(IF(ISERROR(VLOOKUP(BE94,'Calcification Rates'!$A$11:$N$98,10,0)),0,VLOOKUP(BE94,'Calcification Rates'!$A$11:$N$98,10,0)))*BG94+(IF(ISERROR(VLOOKUP(BE94,'Calcification Rates'!$A$11:$N$98,13,0)),0,VLOOKUP(BE94,'Calcification Rates'!$A$11:$N$98,13,0)))</f>
        <v>0</v>
      </c>
      <c r="BL94" s="281">
        <f>(IF(ISERROR(VLOOKUP(BE94,'Calcification Rates'!$A$11:$N$98,11,0)),0,VLOOKUP(BE94,'Calcification Rates'!$A$11:$N$98,11,0)))*BG94+(IF(ISERROR(VLOOKUP(BE94,'Calcification Rates'!$A$11:$N$98,14,0)),0,VLOOKUP(BE94,'Calcification Rates'!$A$11:$N$98,14,0)))</f>
        <v>0</v>
      </c>
    </row>
    <row r="95" spans="1:64" ht="20.100000000000001" customHeight="1" x14ac:dyDescent="0.3">
      <c r="A95" s="270"/>
      <c r="B95" s="43"/>
      <c r="C95" s="271"/>
      <c r="D95" s="272" t="str">
        <f>IF(ISERROR(VLOOKUP(A95,'Calcification Rates'!$A$10:$C$98,2,FALSE))," ",VLOOKUP(A95,'Calcification Rates'!$A$10:$C$98,2,FALSE))</f>
        <v xml:space="preserve"> </v>
      </c>
      <c r="E95" s="272" t="str">
        <f>IF(ISERROR(VLOOKUP(A95,'Calcification Rates'!$A$10:$C$98,3,FALSE))," ",VLOOKUP(A95,'Calcification Rates'!$A$10:$C$98,3,FALSE))</f>
        <v xml:space="preserve"> </v>
      </c>
      <c r="F95" s="273">
        <f>(IF(ISERROR(VLOOKUP(A95,'Calcification Rates'!$A$11:$N$98,9,0)),0,VLOOKUP(A95,'Calcification Rates'!$A$11:$N$98,9,0)))*C95+(IF(ISERROR(VLOOKUP(A95,'Calcification Rates'!$A$11:$N$98,12,0)),0,VLOOKUP(A95,'Calcification Rates'!$A$11:$N$98,12,0)))</f>
        <v>0</v>
      </c>
      <c r="G95" s="274">
        <f>(IF(ISERROR(VLOOKUP(A95,'Calcification Rates'!$A$11:$N$98,10,0)),0,VLOOKUP(A95,'Calcification Rates'!$A$11:$N$98,10,0)))*C95+(IF(ISERROR(VLOOKUP(A95,'Calcification Rates'!$A$11:$N$98,13,0)),0,VLOOKUP(A95,'Calcification Rates'!$A$11:$N$98,13,0)))</f>
        <v>0</v>
      </c>
      <c r="H95" s="275">
        <f>(IF(ISERROR(VLOOKUP(A95,'Calcification Rates'!$A$11:$N$98,11,0)),0,VLOOKUP(A95,'Calcification Rates'!$A$11:$N$98,11,0)))*C95+(IF(ISERROR(VLOOKUP(A95,'Calcification Rates'!$A$11:$N$98,14,0)),0,VLOOKUP(A95,'Calcification Rates'!$A$11:$N$98,14,0)))</f>
        <v>0</v>
      </c>
      <c r="I95" s="276"/>
      <c r="J95" s="270"/>
      <c r="K95" s="271"/>
      <c r="L95" s="272" t="str">
        <f>IF(ISERROR(VLOOKUP(I95,'Calcification Rates'!$A$10:$C$98,2,FALSE))," ",VLOOKUP(I95,'Calcification Rates'!$A$10:$C$98,2,FALSE))</f>
        <v xml:space="preserve"> </v>
      </c>
      <c r="M95" s="272" t="str">
        <f>IF(ISERROR(VLOOKUP(I95,'Calcification Rates'!$A$10:$C$98,3,FALSE))," ",VLOOKUP(I95,'Calcification Rates'!$A$10:$C$98,3,FALSE))</f>
        <v xml:space="preserve"> </v>
      </c>
      <c r="N95" s="273">
        <f>(IF(ISERROR(VLOOKUP(I95,'Calcification Rates'!$A$11:$N$98,9,0)),0,VLOOKUP(I95,'Calcification Rates'!$A$11:$N$98,9,0)))*K95+(IF(ISERROR(VLOOKUP(I95,'Calcification Rates'!$A$11:$N$98,12,0)),0,VLOOKUP(I95,'Calcification Rates'!$A$11:$N$98,12,0)))</f>
        <v>0</v>
      </c>
      <c r="O95" s="273">
        <f>(IF(ISERROR(VLOOKUP(I95,'Calcification Rates'!$A$11:$N$98,10,0)),0,VLOOKUP(I95,'Calcification Rates'!$A$11:$N$98,10,0)))*K95+(IF(ISERROR(VLOOKUP(I95,'Calcification Rates'!$A$11:$N$98,13,0)),0,VLOOKUP(I95,'Calcification Rates'!$A$11:$N$98,13,0)))</f>
        <v>0</v>
      </c>
      <c r="P95" s="277">
        <f>(IF(ISERROR(VLOOKUP(I95,'Calcification Rates'!$A$11:$N$98,11,0)),0,VLOOKUP(I95,'Calcification Rates'!$A$11:$N$98,11,0)))*K95+(IF(ISERROR(VLOOKUP(I95,'Calcification Rates'!$A$11:$N$98,14,0)),0,VLOOKUP(I95,'Calcification Rates'!$A$11:$N$98,14,0)))</f>
        <v>0</v>
      </c>
      <c r="Q95" s="276"/>
      <c r="R95" s="270"/>
      <c r="S95" s="271"/>
      <c r="T95" s="272" t="str">
        <f>IF(ISERROR(VLOOKUP(Q95,'Calcification Rates'!$A$10:$C$98,2,FALSE))," ",VLOOKUP(Q95,'Calcification Rates'!$A$10:$C$98,2,FALSE))</f>
        <v xml:space="preserve"> </v>
      </c>
      <c r="U95" s="272" t="str">
        <f>IF(ISERROR(VLOOKUP(Q95,'Calcification Rates'!$A$10:$C$98,3,FALSE))," ",VLOOKUP(Q95,'Calcification Rates'!$A$10:$C$98,3,FALSE))</f>
        <v xml:space="preserve"> </v>
      </c>
      <c r="V95" s="273">
        <f>(IF(ISERROR(VLOOKUP(Q95,'Calcification Rates'!$A$11:$N$98,9,0)),0,VLOOKUP(Q95,'Calcification Rates'!$A$11:$N$98,9,0)))*S95+(IF(ISERROR(VLOOKUP(Q95,'Calcification Rates'!$A$11:$N$98,12,0)),0,VLOOKUP(Q95,'Calcification Rates'!$A$11:$N$98,12,0)))</f>
        <v>0</v>
      </c>
      <c r="W95" s="273">
        <f>(IF(ISERROR(VLOOKUP(Q95,'Calcification Rates'!$A$11:$N$98,10,0)),0,VLOOKUP(Q95,'Calcification Rates'!$A$11:$N$98,10,0)))*S95+(IF(ISERROR(VLOOKUP(Q95,'Calcification Rates'!$A$11:$N$98,13,0)),0,VLOOKUP(Q95,'Calcification Rates'!$A$11:$N$98,13,0)))</f>
        <v>0</v>
      </c>
      <c r="X95" s="277">
        <f>(IF(ISERROR(VLOOKUP(Q95,'Calcification Rates'!$A$11:$N$98,11,0)),0,VLOOKUP(Q95,'Calcification Rates'!$A$11:$N$98,11,0)))*S95+(IF(ISERROR(VLOOKUP(Q95,'Calcification Rates'!$A$11:$N$98,14,0)),0,VLOOKUP(Q95,'Calcification Rates'!$A$11:$N$98,14,0)))</f>
        <v>0</v>
      </c>
      <c r="Y95" s="276"/>
      <c r="Z95" s="43"/>
      <c r="AA95" s="279"/>
      <c r="AB95" s="272" t="str">
        <f>IF(ISERROR(VLOOKUP(Y95,'Calcification Rates'!$A$10:$C$98,2,FALSE))," ",VLOOKUP(Y95,'Calcification Rates'!$A$10:$C$98,2,FALSE))</f>
        <v xml:space="preserve"> </v>
      </c>
      <c r="AC95" s="272" t="str">
        <f>IF(ISERROR(VLOOKUP(Y95,'Calcification Rates'!$A$10:$C$98,3,FALSE))," ",VLOOKUP(Y95,'Calcification Rates'!$A$10:$C$98,3,FALSE))</f>
        <v xml:space="preserve"> </v>
      </c>
      <c r="AD95" s="273">
        <f>(IF(ISERROR(VLOOKUP(Y95,'Calcification Rates'!$A$11:$N$98,9,0)),0,VLOOKUP(Y95,'Calcification Rates'!$A$11:$N$98,9,0)))*AA95+(IF(ISERROR(VLOOKUP(Y95,'Calcification Rates'!$A$11:$N$98,12,0)),0,VLOOKUP(Y95,'Calcification Rates'!$A$11:$N$98,12,0)))</f>
        <v>0</v>
      </c>
      <c r="AE95" s="273">
        <f>(IF(ISERROR(VLOOKUP(Y95,'Calcification Rates'!$A$11:$N$98,10,0)),0,VLOOKUP(Y95,'Calcification Rates'!$A$11:$N$98,10,0)))*AA95+(IF(ISERROR(VLOOKUP(Y95,'Calcification Rates'!$A$11:$N$98,13,0)),0,VLOOKUP(Y95,'Calcification Rates'!$A$11:$N$98,13,0)))</f>
        <v>0</v>
      </c>
      <c r="AF95" s="277">
        <f>(IF(ISERROR(VLOOKUP(Y95,'Calcification Rates'!$A$11:$N$98,11,0)),0,VLOOKUP(Y95,'Calcification Rates'!$A$11:$N$98,11,0)))*AA95+(IF(ISERROR(VLOOKUP(Y95,'Calcification Rates'!$A$11:$N$98,14,0)),0,VLOOKUP(Y95,'Calcification Rates'!$A$11:$N$98,14,0)))</f>
        <v>0</v>
      </c>
      <c r="AG95" s="276"/>
      <c r="AH95" s="43"/>
      <c r="AI95" s="279"/>
      <c r="AJ95" s="272" t="str">
        <f>IF(ISERROR(VLOOKUP(AG95,'Calcification Rates'!$A$10:$C$98,2,FALSE))," ",VLOOKUP(AG95,'Calcification Rates'!$A$10:$C$98,2,FALSE))</f>
        <v xml:space="preserve"> </v>
      </c>
      <c r="AK95" s="272" t="str">
        <f>IF(ISERROR(VLOOKUP(AG95,'Calcification Rates'!$A$10:$C$98,3,FALSE))," ",VLOOKUP(AG95,'Calcification Rates'!$A$10:$C$98,3,FALSE))</f>
        <v xml:space="preserve"> </v>
      </c>
      <c r="AL95" s="273">
        <f>(IF(ISERROR(VLOOKUP(AG95,'Calcification Rates'!$A$11:$N$98,9,0)),0,VLOOKUP(AG95,'Calcification Rates'!$A$11:$N$98,9,0)))*AI95+(IF(ISERROR(VLOOKUP(AG95,'Calcification Rates'!$A$11:$N$98,12,0)),0,VLOOKUP(AG95,'Calcification Rates'!$A$11:$N$98,12,0)))</f>
        <v>0</v>
      </c>
      <c r="AM95" s="273">
        <f>(IF(ISERROR(VLOOKUP(AG95,'Calcification Rates'!$A$11:$N$98,10,0)),0,VLOOKUP(AG95,'Calcification Rates'!$A$11:$N$98,10,0)))*AI95+(IF(ISERROR(VLOOKUP(AG95,'Calcification Rates'!$A$11:$N$98,13,0)),0,VLOOKUP(AG95,'Calcification Rates'!$A$11:$N$98,13,0)))</f>
        <v>0</v>
      </c>
      <c r="AN95" s="277">
        <f>(IF(ISERROR(VLOOKUP(AG95,'Calcification Rates'!$A$11:$N$98,11,0)),0,VLOOKUP(AG95,'Calcification Rates'!$A$11:$N$98,11,0)))*AI95+(IF(ISERROR(VLOOKUP(AG95,'Calcification Rates'!$A$11:$N$98,14,0)),0,VLOOKUP(AG95,'Calcification Rates'!$A$11:$N$98,14,0)))</f>
        <v>0</v>
      </c>
      <c r="AO95" s="276"/>
      <c r="AP95" s="270"/>
      <c r="AQ95" s="271"/>
      <c r="AR95" s="272" t="str">
        <f>IF(ISERROR(VLOOKUP(AO95,'Calcification Rates'!$A$10:$C$98,2,FALSE))," ",VLOOKUP(AO95,'Calcification Rates'!$A$10:$C$98,2,FALSE))</f>
        <v xml:space="preserve"> </v>
      </c>
      <c r="AS95" s="272" t="str">
        <f>IF(ISERROR(VLOOKUP(AO95,'Calcification Rates'!$A$10:$C$98,3,FALSE))," ",VLOOKUP(AO95,'Calcification Rates'!$A$10:$C$98,3,FALSE))</f>
        <v xml:space="preserve"> </v>
      </c>
      <c r="AT95" s="280">
        <f>(IF(ISERROR(VLOOKUP(AO95,'Calcification Rates'!$A$11:$N$98,9,0)),0,VLOOKUP(AO95,'Calcification Rates'!$A$11:$N$98,9,0)))*AQ95+(IF(ISERROR(VLOOKUP(AO95,'Calcification Rates'!$A$11:$N$98,12,0)),0,VLOOKUP(AO95,'Calcification Rates'!$A$11:$N$98,12,0)))</f>
        <v>0</v>
      </c>
      <c r="AU95" s="280">
        <f>(IF(ISERROR(VLOOKUP(AO95,'Calcification Rates'!$A$11:$N$98,10,0)),0,VLOOKUP(AO95,'Calcification Rates'!$A$11:$N$98,10,0)))*AQ95+(IF(ISERROR(VLOOKUP(AO95,'Calcification Rates'!$A$11:$N$98,13,0)),0,VLOOKUP(AO95,'Calcification Rates'!$A$11:$N$98,13,0)))</f>
        <v>0</v>
      </c>
      <c r="AV95" s="281">
        <f>(IF(ISERROR(VLOOKUP(AO95,'Calcification Rates'!$A$11:$N$98,11,0)),0,VLOOKUP(AO95,'Calcification Rates'!$A$11:$N$98,11,0)))*AQ95+(IF(ISERROR(VLOOKUP(AO95,'Calcification Rates'!$A$11:$N$98,14,0)),0,VLOOKUP(AO95,'Calcification Rates'!$A$11:$N$98,14,0)))</f>
        <v>0</v>
      </c>
      <c r="AW95" s="276"/>
      <c r="AX95" s="270"/>
      <c r="AY95" s="271"/>
      <c r="AZ95" s="272" t="str">
        <f>IF(ISERROR(VLOOKUP(AW95,'Calcification Rates'!$A$10:$C$98,2,FALSE))," ",VLOOKUP(AW95,'Calcification Rates'!$A$10:$C$98,2,FALSE))</f>
        <v xml:space="preserve"> </v>
      </c>
      <c r="BA95" s="272" t="str">
        <f>IF(ISERROR(VLOOKUP(AW95,'Calcification Rates'!$A$10:$C$98,3,FALSE))," ",VLOOKUP(AW95,'Calcification Rates'!$A$10:$C$98,3,FALSE))</f>
        <v xml:space="preserve"> </v>
      </c>
      <c r="BB95" s="280">
        <f>(IF(ISERROR(VLOOKUP(AW95,'Calcification Rates'!$A$11:$N$98,9,0)),0,VLOOKUP(AW95,'Calcification Rates'!$A$11:$N$98,9,0)))*AY95+(IF(ISERROR(VLOOKUP(AW95,'Calcification Rates'!$A$11:$N$98,12,0)),0,VLOOKUP(AW95,'Calcification Rates'!$A$11:$N$98,12,0)))</f>
        <v>0</v>
      </c>
      <c r="BC95" s="280">
        <f>(IF(ISERROR(VLOOKUP(AW95,'Calcification Rates'!$A$11:$N$98,10,0)),0,VLOOKUP(AW95,'Calcification Rates'!$A$11:$N$98,10,0)))*AY95+(IF(ISERROR(VLOOKUP(AW95,'Calcification Rates'!$A$11:$N$98,13,0)),0,VLOOKUP(AW95,'Calcification Rates'!$A$11:$N$98,13,0)))</f>
        <v>0</v>
      </c>
      <c r="BD95" s="281">
        <f>(IF(ISERROR(VLOOKUP(AW95,'Calcification Rates'!$A$11:$N$98,11,0)),0,VLOOKUP(AW95,'Calcification Rates'!$A$11:$N$98,11,0)))*AY95+(IF(ISERROR(VLOOKUP(AW95,'Calcification Rates'!$A$11:$N$98,14,0)),0,VLOOKUP(AW95,'Calcification Rates'!$A$11:$N$98,14,0)))</f>
        <v>0</v>
      </c>
      <c r="BE95" s="276"/>
      <c r="BF95" s="278"/>
      <c r="BG95" s="270"/>
      <c r="BH95" s="272" t="str">
        <f>IF(ISERROR(VLOOKUP(BE95,'Calcification Rates'!$A$10:$C$98,2,FALSE))," ",VLOOKUP(BE95,'Calcification Rates'!$A$10:$C$98,2,FALSE))</f>
        <v xml:space="preserve"> </v>
      </c>
      <c r="BI95" s="272" t="str">
        <f>IF(ISERROR(VLOOKUP(BE95,'Calcification Rates'!$A$10:$C$98,3,FALSE))," ",VLOOKUP(BE95,'Calcification Rates'!$A$10:$C$98,3,FALSE))</f>
        <v xml:space="preserve"> </v>
      </c>
      <c r="BJ95" s="280">
        <f>(IF(ISERROR(VLOOKUP(BE95,'Calcification Rates'!$A$11:$N$98,9,0)),0,VLOOKUP(BE95,'Calcification Rates'!$A$11:$N$98,9,0)))*BG95+(IF(ISERROR(VLOOKUP(BE95,'Calcification Rates'!$A$11:$N$98,12,0)),0,VLOOKUP(BE95,'Calcification Rates'!$A$11:$N$98,12,0)))</f>
        <v>0</v>
      </c>
      <c r="BK95" s="280">
        <f>(IF(ISERROR(VLOOKUP(BE95,'Calcification Rates'!$A$11:$N$98,10,0)),0,VLOOKUP(BE95,'Calcification Rates'!$A$11:$N$98,10,0)))*BG95+(IF(ISERROR(VLOOKUP(BE95,'Calcification Rates'!$A$11:$N$98,13,0)),0,VLOOKUP(BE95,'Calcification Rates'!$A$11:$N$98,13,0)))</f>
        <v>0</v>
      </c>
      <c r="BL95" s="281">
        <f>(IF(ISERROR(VLOOKUP(BE95,'Calcification Rates'!$A$11:$N$98,11,0)),0,VLOOKUP(BE95,'Calcification Rates'!$A$11:$N$98,11,0)))*BG95+(IF(ISERROR(VLOOKUP(BE95,'Calcification Rates'!$A$11:$N$98,14,0)),0,VLOOKUP(BE95,'Calcification Rates'!$A$11:$N$98,14,0)))</f>
        <v>0</v>
      </c>
    </row>
    <row r="96" spans="1:64" ht="20.100000000000001" customHeight="1" x14ac:dyDescent="0.3">
      <c r="A96" s="270"/>
      <c r="B96" s="43"/>
      <c r="C96" s="271"/>
      <c r="D96" s="272" t="str">
        <f>IF(ISERROR(VLOOKUP(A96,'Calcification Rates'!$A$10:$C$98,2,FALSE))," ",VLOOKUP(A96,'Calcification Rates'!$A$10:$C$98,2,FALSE))</f>
        <v xml:space="preserve"> </v>
      </c>
      <c r="E96" s="272" t="str">
        <f>IF(ISERROR(VLOOKUP(A96,'Calcification Rates'!$A$10:$C$98,3,FALSE))," ",VLOOKUP(A96,'Calcification Rates'!$A$10:$C$98,3,FALSE))</f>
        <v xml:space="preserve"> </v>
      </c>
      <c r="F96" s="273">
        <f>(IF(ISERROR(VLOOKUP(A96,'Calcification Rates'!$A$11:$N$98,9,0)),0,VLOOKUP(A96,'Calcification Rates'!$A$11:$N$98,9,0)))*C96+(IF(ISERROR(VLOOKUP(A96,'Calcification Rates'!$A$11:$N$98,12,0)),0,VLOOKUP(A96,'Calcification Rates'!$A$11:$N$98,12,0)))</f>
        <v>0</v>
      </c>
      <c r="G96" s="274">
        <f>(IF(ISERROR(VLOOKUP(A96,'Calcification Rates'!$A$11:$N$98,10,0)),0,VLOOKUP(A96,'Calcification Rates'!$A$11:$N$98,10,0)))*C96+(IF(ISERROR(VLOOKUP(A96,'Calcification Rates'!$A$11:$N$98,13,0)),0,VLOOKUP(A96,'Calcification Rates'!$A$11:$N$98,13,0)))</f>
        <v>0</v>
      </c>
      <c r="H96" s="275">
        <f>(IF(ISERROR(VLOOKUP(A96,'Calcification Rates'!$A$11:$N$98,11,0)),0,VLOOKUP(A96,'Calcification Rates'!$A$11:$N$98,11,0)))*C96+(IF(ISERROR(VLOOKUP(A96,'Calcification Rates'!$A$11:$N$98,14,0)),0,VLOOKUP(A96,'Calcification Rates'!$A$11:$N$98,14,0)))</f>
        <v>0</v>
      </c>
      <c r="I96" s="276"/>
      <c r="J96" s="278"/>
      <c r="K96" s="271"/>
      <c r="L96" s="272" t="str">
        <f>IF(ISERROR(VLOOKUP(I96,'Calcification Rates'!$A$10:$C$98,2,FALSE))," ",VLOOKUP(I96,'Calcification Rates'!$A$10:$C$98,2,FALSE))</f>
        <v xml:space="preserve"> </v>
      </c>
      <c r="M96" s="272" t="str">
        <f>IF(ISERROR(VLOOKUP(I96,'Calcification Rates'!$A$10:$C$98,3,FALSE))," ",VLOOKUP(I96,'Calcification Rates'!$A$10:$C$98,3,FALSE))</f>
        <v xml:space="preserve"> </v>
      </c>
      <c r="N96" s="273">
        <f>(IF(ISERROR(VLOOKUP(I96,'Calcification Rates'!$A$11:$N$98,9,0)),0,VLOOKUP(I96,'Calcification Rates'!$A$11:$N$98,9,0)))*K96+(IF(ISERROR(VLOOKUP(I96,'Calcification Rates'!$A$11:$N$98,12,0)),0,VLOOKUP(I96,'Calcification Rates'!$A$11:$N$98,12,0)))</f>
        <v>0</v>
      </c>
      <c r="O96" s="273">
        <f>(IF(ISERROR(VLOOKUP(I96,'Calcification Rates'!$A$11:$N$98,10,0)),0,VLOOKUP(I96,'Calcification Rates'!$A$11:$N$98,10,0)))*K96+(IF(ISERROR(VLOOKUP(I96,'Calcification Rates'!$A$11:$N$98,13,0)),0,VLOOKUP(I96,'Calcification Rates'!$A$11:$N$98,13,0)))</f>
        <v>0</v>
      </c>
      <c r="P96" s="277">
        <f>(IF(ISERROR(VLOOKUP(I96,'Calcification Rates'!$A$11:$N$98,11,0)),0,VLOOKUP(I96,'Calcification Rates'!$A$11:$N$98,11,0)))*K96+(IF(ISERROR(VLOOKUP(I96,'Calcification Rates'!$A$11:$N$98,14,0)),0,VLOOKUP(I96,'Calcification Rates'!$A$11:$N$98,14,0)))</f>
        <v>0</v>
      </c>
      <c r="Q96" s="276"/>
      <c r="R96" s="270"/>
      <c r="S96" s="271"/>
      <c r="T96" s="272" t="str">
        <f>IF(ISERROR(VLOOKUP(Q96,'Calcification Rates'!$A$10:$C$98,2,FALSE))," ",VLOOKUP(Q96,'Calcification Rates'!$A$10:$C$98,2,FALSE))</f>
        <v xml:space="preserve"> </v>
      </c>
      <c r="U96" s="272" t="str">
        <f>IF(ISERROR(VLOOKUP(Q96,'Calcification Rates'!$A$10:$C$98,3,FALSE))," ",VLOOKUP(Q96,'Calcification Rates'!$A$10:$C$98,3,FALSE))</f>
        <v xml:space="preserve"> </v>
      </c>
      <c r="V96" s="273">
        <f>(IF(ISERROR(VLOOKUP(Q96,'Calcification Rates'!$A$11:$N$98,9,0)),0,VLOOKUP(Q96,'Calcification Rates'!$A$11:$N$98,9,0)))*S96+(IF(ISERROR(VLOOKUP(Q96,'Calcification Rates'!$A$11:$N$98,12,0)),0,VLOOKUP(Q96,'Calcification Rates'!$A$11:$N$98,12,0)))</f>
        <v>0</v>
      </c>
      <c r="W96" s="273">
        <f>(IF(ISERROR(VLOOKUP(Q96,'Calcification Rates'!$A$11:$N$98,10,0)),0,VLOOKUP(Q96,'Calcification Rates'!$A$11:$N$98,10,0)))*S96+(IF(ISERROR(VLOOKUP(Q96,'Calcification Rates'!$A$11:$N$98,13,0)),0,VLOOKUP(Q96,'Calcification Rates'!$A$11:$N$98,13,0)))</f>
        <v>0</v>
      </c>
      <c r="X96" s="277">
        <f>(IF(ISERROR(VLOOKUP(Q96,'Calcification Rates'!$A$11:$N$98,11,0)),0,VLOOKUP(Q96,'Calcification Rates'!$A$11:$N$98,11,0)))*S96+(IF(ISERROR(VLOOKUP(Q96,'Calcification Rates'!$A$11:$N$98,14,0)),0,VLOOKUP(Q96,'Calcification Rates'!$A$11:$N$98,14,0)))</f>
        <v>0</v>
      </c>
      <c r="Y96" s="276"/>
      <c r="Z96" s="43"/>
      <c r="AA96" s="279"/>
      <c r="AB96" s="272" t="str">
        <f>IF(ISERROR(VLOOKUP(Y96,'Calcification Rates'!$A$10:$C$98,2,FALSE))," ",VLOOKUP(Y96,'Calcification Rates'!$A$10:$C$98,2,FALSE))</f>
        <v xml:space="preserve"> </v>
      </c>
      <c r="AC96" s="272" t="str">
        <f>IF(ISERROR(VLOOKUP(Y96,'Calcification Rates'!$A$10:$C$98,3,FALSE))," ",VLOOKUP(Y96,'Calcification Rates'!$A$10:$C$98,3,FALSE))</f>
        <v xml:space="preserve"> </v>
      </c>
      <c r="AD96" s="273">
        <f>(IF(ISERROR(VLOOKUP(Y96,'Calcification Rates'!$A$11:$N$98,9,0)),0,VLOOKUP(Y96,'Calcification Rates'!$A$11:$N$98,9,0)))*AA96+(IF(ISERROR(VLOOKUP(Y96,'Calcification Rates'!$A$11:$N$98,12,0)),0,VLOOKUP(Y96,'Calcification Rates'!$A$11:$N$98,12,0)))</f>
        <v>0</v>
      </c>
      <c r="AE96" s="273">
        <f>(IF(ISERROR(VLOOKUP(Y96,'Calcification Rates'!$A$11:$N$98,10,0)),0,VLOOKUP(Y96,'Calcification Rates'!$A$11:$N$98,10,0)))*AA96+(IF(ISERROR(VLOOKUP(Y96,'Calcification Rates'!$A$11:$N$98,13,0)),0,VLOOKUP(Y96,'Calcification Rates'!$A$11:$N$98,13,0)))</f>
        <v>0</v>
      </c>
      <c r="AF96" s="277">
        <f>(IF(ISERROR(VLOOKUP(Y96,'Calcification Rates'!$A$11:$N$98,11,0)),0,VLOOKUP(Y96,'Calcification Rates'!$A$11:$N$98,11,0)))*AA96+(IF(ISERROR(VLOOKUP(Y96,'Calcification Rates'!$A$11:$N$98,14,0)),0,VLOOKUP(Y96,'Calcification Rates'!$A$11:$N$98,14,0)))</f>
        <v>0</v>
      </c>
      <c r="AG96" s="276"/>
      <c r="AH96" s="43"/>
      <c r="AI96" s="279"/>
      <c r="AJ96" s="272" t="str">
        <f>IF(ISERROR(VLOOKUP(AG96,'Calcification Rates'!$A$10:$C$98,2,FALSE))," ",VLOOKUP(AG96,'Calcification Rates'!$A$10:$C$98,2,FALSE))</f>
        <v xml:space="preserve"> </v>
      </c>
      <c r="AK96" s="272" t="str">
        <f>IF(ISERROR(VLOOKUP(AG96,'Calcification Rates'!$A$10:$C$98,3,FALSE))," ",VLOOKUP(AG96,'Calcification Rates'!$A$10:$C$98,3,FALSE))</f>
        <v xml:space="preserve"> </v>
      </c>
      <c r="AL96" s="273">
        <f>(IF(ISERROR(VLOOKUP(AG96,'Calcification Rates'!$A$11:$N$98,9,0)),0,VLOOKUP(AG96,'Calcification Rates'!$A$11:$N$98,9,0)))*AI96+(IF(ISERROR(VLOOKUP(AG96,'Calcification Rates'!$A$11:$N$98,12,0)),0,VLOOKUP(AG96,'Calcification Rates'!$A$11:$N$98,12,0)))</f>
        <v>0</v>
      </c>
      <c r="AM96" s="273">
        <f>(IF(ISERROR(VLOOKUP(AG96,'Calcification Rates'!$A$11:$N$98,10,0)),0,VLOOKUP(AG96,'Calcification Rates'!$A$11:$N$98,10,0)))*AI96+(IF(ISERROR(VLOOKUP(AG96,'Calcification Rates'!$A$11:$N$98,13,0)),0,VLOOKUP(AG96,'Calcification Rates'!$A$11:$N$98,13,0)))</f>
        <v>0</v>
      </c>
      <c r="AN96" s="277">
        <f>(IF(ISERROR(VLOOKUP(AG96,'Calcification Rates'!$A$11:$N$98,11,0)),0,VLOOKUP(AG96,'Calcification Rates'!$A$11:$N$98,11,0)))*AI96+(IF(ISERROR(VLOOKUP(AG96,'Calcification Rates'!$A$11:$N$98,14,0)),0,VLOOKUP(AG96,'Calcification Rates'!$A$11:$N$98,14,0)))</f>
        <v>0</v>
      </c>
      <c r="AO96" s="276"/>
      <c r="AP96" s="270"/>
      <c r="AQ96" s="271"/>
      <c r="AR96" s="272" t="str">
        <f>IF(ISERROR(VLOOKUP(AO96,'Calcification Rates'!$A$10:$C$98,2,FALSE))," ",VLOOKUP(AO96,'Calcification Rates'!$A$10:$C$98,2,FALSE))</f>
        <v xml:space="preserve"> </v>
      </c>
      <c r="AS96" s="272" t="str">
        <f>IF(ISERROR(VLOOKUP(AO96,'Calcification Rates'!$A$10:$C$98,3,FALSE))," ",VLOOKUP(AO96,'Calcification Rates'!$A$10:$C$98,3,FALSE))</f>
        <v xml:space="preserve"> </v>
      </c>
      <c r="AT96" s="280">
        <f>(IF(ISERROR(VLOOKUP(AO96,'Calcification Rates'!$A$11:$N$98,9,0)),0,VLOOKUP(AO96,'Calcification Rates'!$A$11:$N$98,9,0)))*AQ96+(IF(ISERROR(VLOOKUP(AO96,'Calcification Rates'!$A$11:$N$98,12,0)),0,VLOOKUP(AO96,'Calcification Rates'!$A$11:$N$98,12,0)))</f>
        <v>0</v>
      </c>
      <c r="AU96" s="280">
        <f>(IF(ISERROR(VLOOKUP(AO96,'Calcification Rates'!$A$11:$N$98,10,0)),0,VLOOKUP(AO96,'Calcification Rates'!$A$11:$N$98,10,0)))*AQ96+(IF(ISERROR(VLOOKUP(AO96,'Calcification Rates'!$A$11:$N$98,13,0)),0,VLOOKUP(AO96,'Calcification Rates'!$A$11:$N$98,13,0)))</f>
        <v>0</v>
      </c>
      <c r="AV96" s="281">
        <f>(IF(ISERROR(VLOOKUP(AO96,'Calcification Rates'!$A$11:$N$98,11,0)),0,VLOOKUP(AO96,'Calcification Rates'!$A$11:$N$98,11,0)))*AQ96+(IF(ISERROR(VLOOKUP(AO96,'Calcification Rates'!$A$11:$N$98,14,0)),0,VLOOKUP(AO96,'Calcification Rates'!$A$11:$N$98,14,0)))</f>
        <v>0</v>
      </c>
      <c r="AW96" s="276"/>
      <c r="AX96" s="270"/>
      <c r="AY96" s="271"/>
      <c r="AZ96" s="272" t="str">
        <f>IF(ISERROR(VLOOKUP(AW96,'Calcification Rates'!$A$10:$C$98,2,FALSE))," ",VLOOKUP(AW96,'Calcification Rates'!$A$10:$C$98,2,FALSE))</f>
        <v xml:space="preserve"> </v>
      </c>
      <c r="BA96" s="272" t="str">
        <f>IF(ISERROR(VLOOKUP(AW96,'Calcification Rates'!$A$10:$C$98,3,FALSE))," ",VLOOKUP(AW96,'Calcification Rates'!$A$10:$C$98,3,FALSE))</f>
        <v xml:space="preserve"> </v>
      </c>
      <c r="BB96" s="280">
        <f>(IF(ISERROR(VLOOKUP(AW96,'Calcification Rates'!$A$11:$N$98,9,0)),0,VLOOKUP(AW96,'Calcification Rates'!$A$11:$N$98,9,0)))*AY96+(IF(ISERROR(VLOOKUP(AW96,'Calcification Rates'!$A$11:$N$98,12,0)),0,VLOOKUP(AW96,'Calcification Rates'!$A$11:$N$98,12,0)))</f>
        <v>0</v>
      </c>
      <c r="BC96" s="280">
        <f>(IF(ISERROR(VLOOKUP(AW96,'Calcification Rates'!$A$11:$N$98,10,0)),0,VLOOKUP(AW96,'Calcification Rates'!$A$11:$N$98,10,0)))*AY96+(IF(ISERROR(VLOOKUP(AW96,'Calcification Rates'!$A$11:$N$98,13,0)),0,VLOOKUP(AW96,'Calcification Rates'!$A$11:$N$98,13,0)))</f>
        <v>0</v>
      </c>
      <c r="BD96" s="281">
        <f>(IF(ISERROR(VLOOKUP(AW96,'Calcification Rates'!$A$11:$N$98,11,0)),0,VLOOKUP(AW96,'Calcification Rates'!$A$11:$N$98,11,0)))*AY96+(IF(ISERROR(VLOOKUP(AW96,'Calcification Rates'!$A$11:$N$98,14,0)),0,VLOOKUP(AW96,'Calcification Rates'!$A$11:$N$98,14,0)))</f>
        <v>0</v>
      </c>
      <c r="BE96" s="276"/>
      <c r="BF96" s="278"/>
      <c r="BG96" s="270"/>
      <c r="BH96" s="272" t="str">
        <f>IF(ISERROR(VLOOKUP(BE96,'Calcification Rates'!$A$10:$C$98,2,FALSE))," ",VLOOKUP(BE96,'Calcification Rates'!$A$10:$C$98,2,FALSE))</f>
        <v xml:space="preserve"> </v>
      </c>
      <c r="BI96" s="272" t="str">
        <f>IF(ISERROR(VLOOKUP(BE96,'Calcification Rates'!$A$10:$C$98,3,FALSE))," ",VLOOKUP(BE96,'Calcification Rates'!$A$10:$C$98,3,FALSE))</f>
        <v xml:space="preserve"> </v>
      </c>
      <c r="BJ96" s="280">
        <f>(IF(ISERROR(VLOOKUP(BE96,'Calcification Rates'!$A$11:$N$98,9,0)),0,VLOOKUP(BE96,'Calcification Rates'!$A$11:$N$98,9,0)))*BG96+(IF(ISERROR(VLOOKUP(BE96,'Calcification Rates'!$A$11:$N$98,12,0)),0,VLOOKUP(BE96,'Calcification Rates'!$A$11:$N$98,12,0)))</f>
        <v>0</v>
      </c>
      <c r="BK96" s="280">
        <f>(IF(ISERROR(VLOOKUP(BE96,'Calcification Rates'!$A$11:$N$98,10,0)),0,VLOOKUP(BE96,'Calcification Rates'!$A$11:$N$98,10,0)))*BG96+(IF(ISERROR(VLOOKUP(BE96,'Calcification Rates'!$A$11:$N$98,13,0)),0,VLOOKUP(BE96,'Calcification Rates'!$A$11:$N$98,13,0)))</f>
        <v>0</v>
      </c>
      <c r="BL96" s="281">
        <f>(IF(ISERROR(VLOOKUP(BE96,'Calcification Rates'!$A$11:$N$98,11,0)),0,VLOOKUP(BE96,'Calcification Rates'!$A$11:$N$98,11,0)))*BG96+(IF(ISERROR(VLOOKUP(BE96,'Calcification Rates'!$A$11:$N$98,14,0)),0,VLOOKUP(BE96,'Calcification Rates'!$A$11:$N$98,14,0)))</f>
        <v>0</v>
      </c>
    </row>
    <row r="97" spans="1:64" ht="20.100000000000001" customHeight="1" x14ac:dyDescent="0.3">
      <c r="A97" s="270"/>
      <c r="B97" s="43"/>
      <c r="C97" s="271"/>
      <c r="D97" s="272" t="str">
        <f>IF(ISERROR(VLOOKUP(A97,'Calcification Rates'!$A$10:$C$98,2,FALSE))," ",VLOOKUP(A97,'Calcification Rates'!$A$10:$C$98,2,FALSE))</f>
        <v xml:space="preserve"> </v>
      </c>
      <c r="E97" s="272" t="str">
        <f>IF(ISERROR(VLOOKUP(A97,'Calcification Rates'!$A$10:$C$98,3,FALSE))," ",VLOOKUP(A97,'Calcification Rates'!$A$10:$C$98,3,FALSE))</f>
        <v xml:space="preserve"> </v>
      </c>
      <c r="F97" s="273">
        <f>(IF(ISERROR(VLOOKUP(A97,'Calcification Rates'!$A$11:$N$98,9,0)),0,VLOOKUP(A97,'Calcification Rates'!$A$11:$N$98,9,0)))*C97+(IF(ISERROR(VLOOKUP(A97,'Calcification Rates'!$A$11:$N$98,12,0)),0,VLOOKUP(A97,'Calcification Rates'!$A$11:$N$98,12,0)))</f>
        <v>0</v>
      </c>
      <c r="G97" s="274">
        <f>(IF(ISERROR(VLOOKUP(A97,'Calcification Rates'!$A$11:$N$98,10,0)),0,VLOOKUP(A97,'Calcification Rates'!$A$11:$N$98,10,0)))*C97+(IF(ISERROR(VLOOKUP(A97,'Calcification Rates'!$A$11:$N$98,13,0)),0,VLOOKUP(A97,'Calcification Rates'!$A$11:$N$98,13,0)))</f>
        <v>0</v>
      </c>
      <c r="H97" s="275">
        <f>(IF(ISERROR(VLOOKUP(A97,'Calcification Rates'!$A$11:$N$98,11,0)),0,VLOOKUP(A97,'Calcification Rates'!$A$11:$N$98,11,0)))*C97+(IF(ISERROR(VLOOKUP(A97,'Calcification Rates'!$A$11:$N$98,14,0)),0,VLOOKUP(A97,'Calcification Rates'!$A$11:$N$98,14,0)))</f>
        <v>0</v>
      </c>
      <c r="I97" s="276"/>
      <c r="J97" s="278"/>
      <c r="K97" s="271"/>
      <c r="L97" s="272" t="str">
        <f>IF(ISERROR(VLOOKUP(I97,'Calcification Rates'!$A$10:$C$98,2,FALSE))," ",VLOOKUP(I97,'Calcification Rates'!$A$10:$C$98,2,FALSE))</f>
        <v xml:space="preserve"> </v>
      </c>
      <c r="M97" s="272" t="str">
        <f>IF(ISERROR(VLOOKUP(I97,'Calcification Rates'!$A$10:$C$98,3,FALSE))," ",VLOOKUP(I97,'Calcification Rates'!$A$10:$C$98,3,FALSE))</f>
        <v xml:space="preserve"> </v>
      </c>
      <c r="N97" s="273">
        <f>(IF(ISERROR(VLOOKUP(I97,'Calcification Rates'!$A$11:$N$98,9,0)),0,VLOOKUP(I97,'Calcification Rates'!$A$11:$N$98,9,0)))*K97+(IF(ISERROR(VLOOKUP(I97,'Calcification Rates'!$A$11:$N$98,12,0)),0,VLOOKUP(I97,'Calcification Rates'!$A$11:$N$98,12,0)))</f>
        <v>0</v>
      </c>
      <c r="O97" s="273">
        <f>(IF(ISERROR(VLOOKUP(I97,'Calcification Rates'!$A$11:$N$98,10,0)),0,VLOOKUP(I97,'Calcification Rates'!$A$11:$N$98,10,0)))*K97+(IF(ISERROR(VLOOKUP(I97,'Calcification Rates'!$A$11:$N$98,13,0)),0,VLOOKUP(I97,'Calcification Rates'!$A$11:$N$98,13,0)))</f>
        <v>0</v>
      </c>
      <c r="P97" s="277">
        <f>(IF(ISERROR(VLOOKUP(I97,'Calcification Rates'!$A$11:$N$98,11,0)),0,VLOOKUP(I97,'Calcification Rates'!$A$11:$N$98,11,0)))*K97+(IF(ISERROR(VLOOKUP(I97,'Calcification Rates'!$A$11:$N$98,14,0)),0,VLOOKUP(I97,'Calcification Rates'!$A$11:$N$98,14,0)))</f>
        <v>0</v>
      </c>
      <c r="Q97" s="276"/>
      <c r="R97" s="270"/>
      <c r="S97" s="271"/>
      <c r="T97" s="272" t="str">
        <f>IF(ISERROR(VLOOKUP(Q97,'Calcification Rates'!$A$10:$C$98,2,FALSE))," ",VLOOKUP(Q97,'Calcification Rates'!$A$10:$C$98,2,FALSE))</f>
        <v xml:space="preserve"> </v>
      </c>
      <c r="U97" s="272" t="str">
        <f>IF(ISERROR(VLOOKUP(Q97,'Calcification Rates'!$A$10:$C$98,3,FALSE))," ",VLOOKUP(Q97,'Calcification Rates'!$A$10:$C$98,3,FALSE))</f>
        <v xml:space="preserve"> </v>
      </c>
      <c r="V97" s="273">
        <f>(IF(ISERROR(VLOOKUP(Q97,'Calcification Rates'!$A$11:$N$98,9,0)),0,VLOOKUP(Q97,'Calcification Rates'!$A$11:$N$98,9,0)))*S97+(IF(ISERROR(VLOOKUP(Q97,'Calcification Rates'!$A$11:$N$98,12,0)),0,VLOOKUP(Q97,'Calcification Rates'!$A$11:$N$98,12,0)))</f>
        <v>0</v>
      </c>
      <c r="W97" s="273">
        <f>(IF(ISERROR(VLOOKUP(Q97,'Calcification Rates'!$A$11:$N$98,10,0)),0,VLOOKUP(Q97,'Calcification Rates'!$A$11:$N$98,10,0)))*S97+(IF(ISERROR(VLOOKUP(Q97,'Calcification Rates'!$A$11:$N$98,13,0)),0,VLOOKUP(Q97,'Calcification Rates'!$A$11:$N$98,13,0)))</f>
        <v>0</v>
      </c>
      <c r="X97" s="277">
        <f>(IF(ISERROR(VLOOKUP(Q97,'Calcification Rates'!$A$11:$N$98,11,0)),0,VLOOKUP(Q97,'Calcification Rates'!$A$11:$N$98,11,0)))*S97+(IF(ISERROR(VLOOKUP(Q97,'Calcification Rates'!$A$11:$N$98,14,0)),0,VLOOKUP(Q97,'Calcification Rates'!$A$11:$N$98,14,0)))</f>
        <v>0</v>
      </c>
      <c r="Y97" s="276"/>
      <c r="Z97" s="43"/>
      <c r="AA97" s="279"/>
      <c r="AB97" s="272" t="str">
        <f>IF(ISERROR(VLOOKUP(Y97,'Calcification Rates'!$A$10:$C$98,2,FALSE))," ",VLOOKUP(Y97,'Calcification Rates'!$A$10:$C$98,2,FALSE))</f>
        <v xml:space="preserve"> </v>
      </c>
      <c r="AC97" s="272" t="str">
        <f>IF(ISERROR(VLOOKUP(Y97,'Calcification Rates'!$A$10:$C$98,3,FALSE))," ",VLOOKUP(Y97,'Calcification Rates'!$A$10:$C$98,3,FALSE))</f>
        <v xml:space="preserve"> </v>
      </c>
      <c r="AD97" s="273">
        <f>(IF(ISERROR(VLOOKUP(Y97,'Calcification Rates'!$A$11:$N$98,9,0)),0,VLOOKUP(Y97,'Calcification Rates'!$A$11:$N$98,9,0)))*AA97+(IF(ISERROR(VLOOKUP(Y97,'Calcification Rates'!$A$11:$N$98,12,0)),0,VLOOKUP(Y97,'Calcification Rates'!$A$11:$N$98,12,0)))</f>
        <v>0</v>
      </c>
      <c r="AE97" s="273">
        <f>(IF(ISERROR(VLOOKUP(Y97,'Calcification Rates'!$A$11:$N$98,10,0)),0,VLOOKUP(Y97,'Calcification Rates'!$A$11:$N$98,10,0)))*AA97+(IF(ISERROR(VLOOKUP(Y97,'Calcification Rates'!$A$11:$N$98,13,0)),0,VLOOKUP(Y97,'Calcification Rates'!$A$11:$N$98,13,0)))</f>
        <v>0</v>
      </c>
      <c r="AF97" s="277">
        <f>(IF(ISERROR(VLOOKUP(Y97,'Calcification Rates'!$A$11:$N$98,11,0)),0,VLOOKUP(Y97,'Calcification Rates'!$A$11:$N$98,11,0)))*AA97+(IF(ISERROR(VLOOKUP(Y97,'Calcification Rates'!$A$11:$N$98,14,0)),0,VLOOKUP(Y97,'Calcification Rates'!$A$11:$N$98,14,0)))</f>
        <v>0</v>
      </c>
      <c r="AG97" s="276"/>
      <c r="AH97" s="43"/>
      <c r="AI97" s="279"/>
      <c r="AJ97" s="272" t="str">
        <f>IF(ISERROR(VLOOKUP(AG97,'Calcification Rates'!$A$10:$C$98,2,FALSE))," ",VLOOKUP(AG97,'Calcification Rates'!$A$10:$C$98,2,FALSE))</f>
        <v xml:space="preserve"> </v>
      </c>
      <c r="AK97" s="272" t="str">
        <f>IF(ISERROR(VLOOKUP(AG97,'Calcification Rates'!$A$10:$C$98,3,FALSE))," ",VLOOKUP(AG97,'Calcification Rates'!$A$10:$C$98,3,FALSE))</f>
        <v xml:space="preserve"> </v>
      </c>
      <c r="AL97" s="273">
        <f>(IF(ISERROR(VLOOKUP(AG97,'Calcification Rates'!$A$11:$N$98,9,0)),0,VLOOKUP(AG97,'Calcification Rates'!$A$11:$N$98,9,0)))*AI97+(IF(ISERROR(VLOOKUP(AG97,'Calcification Rates'!$A$11:$N$98,12,0)),0,VLOOKUP(AG97,'Calcification Rates'!$A$11:$N$98,12,0)))</f>
        <v>0</v>
      </c>
      <c r="AM97" s="273">
        <f>(IF(ISERROR(VLOOKUP(AG97,'Calcification Rates'!$A$11:$N$98,10,0)),0,VLOOKUP(AG97,'Calcification Rates'!$A$11:$N$98,10,0)))*AI97+(IF(ISERROR(VLOOKUP(AG97,'Calcification Rates'!$A$11:$N$98,13,0)),0,VLOOKUP(AG97,'Calcification Rates'!$A$11:$N$98,13,0)))</f>
        <v>0</v>
      </c>
      <c r="AN97" s="277">
        <f>(IF(ISERROR(VLOOKUP(AG97,'Calcification Rates'!$A$11:$N$98,11,0)),0,VLOOKUP(AG97,'Calcification Rates'!$A$11:$N$98,11,0)))*AI97+(IF(ISERROR(VLOOKUP(AG97,'Calcification Rates'!$A$11:$N$98,14,0)),0,VLOOKUP(AG97,'Calcification Rates'!$A$11:$N$98,14,0)))</f>
        <v>0</v>
      </c>
      <c r="AO97" s="276"/>
      <c r="AP97" s="270"/>
      <c r="AQ97" s="271"/>
      <c r="AR97" s="272" t="str">
        <f>IF(ISERROR(VLOOKUP(AO97,'Calcification Rates'!$A$10:$C$98,2,FALSE))," ",VLOOKUP(AO97,'Calcification Rates'!$A$10:$C$98,2,FALSE))</f>
        <v xml:space="preserve"> </v>
      </c>
      <c r="AS97" s="272" t="str">
        <f>IF(ISERROR(VLOOKUP(AO97,'Calcification Rates'!$A$10:$C$98,3,FALSE))," ",VLOOKUP(AO97,'Calcification Rates'!$A$10:$C$98,3,FALSE))</f>
        <v xml:space="preserve"> </v>
      </c>
      <c r="AT97" s="280">
        <f>(IF(ISERROR(VLOOKUP(AO97,'Calcification Rates'!$A$11:$N$98,9,0)),0,VLOOKUP(AO97,'Calcification Rates'!$A$11:$N$98,9,0)))*AQ97+(IF(ISERROR(VLOOKUP(AO97,'Calcification Rates'!$A$11:$N$98,12,0)),0,VLOOKUP(AO97,'Calcification Rates'!$A$11:$N$98,12,0)))</f>
        <v>0</v>
      </c>
      <c r="AU97" s="280">
        <f>(IF(ISERROR(VLOOKUP(AO97,'Calcification Rates'!$A$11:$N$98,10,0)),0,VLOOKUP(AO97,'Calcification Rates'!$A$11:$N$98,10,0)))*AQ97+(IF(ISERROR(VLOOKUP(AO97,'Calcification Rates'!$A$11:$N$98,13,0)),0,VLOOKUP(AO97,'Calcification Rates'!$A$11:$N$98,13,0)))</f>
        <v>0</v>
      </c>
      <c r="AV97" s="281">
        <f>(IF(ISERROR(VLOOKUP(AO97,'Calcification Rates'!$A$11:$N$98,11,0)),0,VLOOKUP(AO97,'Calcification Rates'!$A$11:$N$98,11,0)))*AQ97+(IF(ISERROR(VLOOKUP(AO97,'Calcification Rates'!$A$11:$N$98,14,0)),0,VLOOKUP(AO97,'Calcification Rates'!$A$11:$N$98,14,0)))</f>
        <v>0</v>
      </c>
      <c r="AW97" s="276"/>
      <c r="AX97" s="270"/>
      <c r="AY97" s="271"/>
      <c r="AZ97" s="272" t="str">
        <f>IF(ISERROR(VLOOKUP(AW97,'Calcification Rates'!$A$10:$C$98,2,FALSE))," ",VLOOKUP(AW97,'Calcification Rates'!$A$10:$C$98,2,FALSE))</f>
        <v xml:space="preserve"> </v>
      </c>
      <c r="BA97" s="272" t="str">
        <f>IF(ISERROR(VLOOKUP(AW97,'Calcification Rates'!$A$10:$C$98,3,FALSE))," ",VLOOKUP(AW97,'Calcification Rates'!$A$10:$C$98,3,FALSE))</f>
        <v xml:space="preserve"> </v>
      </c>
      <c r="BB97" s="280">
        <f>(IF(ISERROR(VLOOKUP(AW97,'Calcification Rates'!$A$11:$N$98,9,0)),0,VLOOKUP(AW97,'Calcification Rates'!$A$11:$N$98,9,0)))*AY97+(IF(ISERROR(VLOOKUP(AW97,'Calcification Rates'!$A$11:$N$98,12,0)),0,VLOOKUP(AW97,'Calcification Rates'!$A$11:$N$98,12,0)))</f>
        <v>0</v>
      </c>
      <c r="BC97" s="280">
        <f>(IF(ISERROR(VLOOKUP(AW97,'Calcification Rates'!$A$11:$N$98,10,0)),0,VLOOKUP(AW97,'Calcification Rates'!$A$11:$N$98,10,0)))*AY97+(IF(ISERROR(VLOOKUP(AW97,'Calcification Rates'!$A$11:$N$98,13,0)),0,VLOOKUP(AW97,'Calcification Rates'!$A$11:$N$98,13,0)))</f>
        <v>0</v>
      </c>
      <c r="BD97" s="281">
        <f>(IF(ISERROR(VLOOKUP(AW97,'Calcification Rates'!$A$11:$N$98,11,0)),0,VLOOKUP(AW97,'Calcification Rates'!$A$11:$N$98,11,0)))*AY97+(IF(ISERROR(VLOOKUP(AW97,'Calcification Rates'!$A$11:$N$98,14,0)),0,VLOOKUP(AW97,'Calcification Rates'!$A$11:$N$98,14,0)))</f>
        <v>0</v>
      </c>
      <c r="BE97" s="276"/>
      <c r="BF97" s="278"/>
      <c r="BG97" s="270"/>
      <c r="BH97" s="272" t="str">
        <f>IF(ISERROR(VLOOKUP(BE97,'Calcification Rates'!$A$10:$C$98,2,FALSE))," ",VLOOKUP(BE97,'Calcification Rates'!$A$10:$C$98,2,FALSE))</f>
        <v xml:space="preserve"> </v>
      </c>
      <c r="BI97" s="272" t="str">
        <f>IF(ISERROR(VLOOKUP(BE97,'Calcification Rates'!$A$10:$C$98,3,FALSE))," ",VLOOKUP(BE97,'Calcification Rates'!$A$10:$C$98,3,FALSE))</f>
        <v xml:space="preserve"> </v>
      </c>
      <c r="BJ97" s="280">
        <f>(IF(ISERROR(VLOOKUP(BE97,'Calcification Rates'!$A$11:$N$98,9,0)),0,VLOOKUP(BE97,'Calcification Rates'!$A$11:$N$98,9,0)))*BG97+(IF(ISERROR(VLOOKUP(BE97,'Calcification Rates'!$A$11:$N$98,12,0)),0,VLOOKUP(BE97,'Calcification Rates'!$A$11:$N$98,12,0)))</f>
        <v>0</v>
      </c>
      <c r="BK97" s="280">
        <f>(IF(ISERROR(VLOOKUP(BE97,'Calcification Rates'!$A$11:$N$98,10,0)),0,VLOOKUP(BE97,'Calcification Rates'!$A$11:$N$98,10,0)))*BG97+(IF(ISERROR(VLOOKUP(BE97,'Calcification Rates'!$A$11:$N$98,13,0)),0,VLOOKUP(BE97,'Calcification Rates'!$A$11:$N$98,13,0)))</f>
        <v>0</v>
      </c>
      <c r="BL97" s="281">
        <f>(IF(ISERROR(VLOOKUP(BE97,'Calcification Rates'!$A$11:$N$98,11,0)),0,VLOOKUP(BE97,'Calcification Rates'!$A$11:$N$98,11,0)))*BG97+(IF(ISERROR(VLOOKUP(BE97,'Calcification Rates'!$A$11:$N$98,14,0)),0,VLOOKUP(BE97,'Calcification Rates'!$A$11:$N$98,14,0)))</f>
        <v>0</v>
      </c>
    </row>
    <row r="98" spans="1:64" ht="20.100000000000001" customHeight="1" x14ac:dyDescent="0.3">
      <c r="A98" s="270"/>
      <c r="B98" s="43"/>
      <c r="C98" s="271"/>
      <c r="D98" s="272" t="str">
        <f>IF(ISERROR(VLOOKUP(A98,'Calcification Rates'!$A$10:$C$98,2,FALSE))," ",VLOOKUP(A98,'Calcification Rates'!$A$10:$C$98,2,FALSE))</f>
        <v xml:space="preserve"> </v>
      </c>
      <c r="E98" s="272" t="str">
        <f>IF(ISERROR(VLOOKUP(A98,'Calcification Rates'!$A$10:$C$98,3,FALSE))," ",VLOOKUP(A98,'Calcification Rates'!$A$10:$C$98,3,FALSE))</f>
        <v xml:space="preserve"> </v>
      </c>
      <c r="F98" s="273">
        <f>(IF(ISERROR(VLOOKUP(A98,'Calcification Rates'!$A$11:$N$98,9,0)),0,VLOOKUP(A98,'Calcification Rates'!$A$11:$N$98,9,0)))*C98+(IF(ISERROR(VLOOKUP(A98,'Calcification Rates'!$A$11:$N$98,12,0)),0,VLOOKUP(A98,'Calcification Rates'!$A$11:$N$98,12,0)))</f>
        <v>0</v>
      </c>
      <c r="G98" s="274">
        <f>(IF(ISERROR(VLOOKUP(A98,'Calcification Rates'!$A$11:$N$98,10,0)),0,VLOOKUP(A98,'Calcification Rates'!$A$11:$N$98,10,0)))*C98+(IF(ISERROR(VLOOKUP(A98,'Calcification Rates'!$A$11:$N$98,13,0)),0,VLOOKUP(A98,'Calcification Rates'!$A$11:$N$98,13,0)))</f>
        <v>0</v>
      </c>
      <c r="H98" s="275">
        <f>(IF(ISERROR(VLOOKUP(A98,'Calcification Rates'!$A$11:$N$98,11,0)),0,VLOOKUP(A98,'Calcification Rates'!$A$11:$N$98,11,0)))*C98+(IF(ISERROR(VLOOKUP(A98,'Calcification Rates'!$A$11:$N$98,14,0)),0,VLOOKUP(A98,'Calcification Rates'!$A$11:$N$98,14,0)))</f>
        <v>0</v>
      </c>
      <c r="I98" s="276"/>
      <c r="J98" s="278"/>
      <c r="K98" s="271"/>
      <c r="L98" s="272" t="str">
        <f>IF(ISERROR(VLOOKUP(I98,'Calcification Rates'!$A$10:$C$98,2,FALSE))," ",VLOOKUP(I98,'Calcification Rates'!$A$10:$C$98,2,FALSE))</f>
        <v xml:space="preserve"> </v>
      </c>
      <c r="M98" s="272" t="str">
        <f>IF(ISERROR(VLOOKUP(I98,'Calcification Rates'!$A$10:$C$98,3,FALSE))," ",VLOOKUP(I98,'Calcification Rates'!$A$10:$C$98,3,FALSE))</f>
        <v xml:space="preserve"> </v>
      </c>
      <c r="N98" s="273">
        <f>(IF(ISERROR(VLOOKUP(I98,'Calcification Rates'!$A$11:$N$98,9,0)),0,VLOOKUP(I98,'Calcification Rates'!$A$11:$N$98,9,0)))*K98+(IF(ISERROR(VLOOKUP(I98,'Calcification Rates'!$A$11:$N$98,12,0)),0,VLOOKUP(I98,'Calcification Rates'!$A$11:$N$98,12,0)))</f>
        <v>0</v>
      </c>
      <c r="O98" s="273">
        <f>(IF(ISERROR(VLOOKUP(I98,'Calcification Rates'!$A$11:$N$98,10,0)),0,VLOOKUP(I98,'Calcification Rates'!$A$11:$N$98,10,0)))*K98+(IF(ISERROR(VLOOKUP(I98,'Calcification Rates'!$A$11:$N$98,13,0)),0,VLOOKUP(I98,'Calcification Rates'!$A$11:$N$98,13,0)))</f>
        <v>0</v>
      </c>
      <c r="P98" s="277">
        <f>(IF(ISERROR(VLOOKUP(I98,'Calcification Rates'!$A$11:$N$98,11,0)),0,VLOOKUP(I98,'Calcification Rates'!$A$11:$N$98,11,0)))*K98+(IF(ISERROR(VLOOKUP(I98,'Calcification Rates'!$A$11:$N$98,14,0)),0,VLOOKUP(I98,'Calcification Rates'!$A$11:$N$98,14,0)))</f>
        <v>0</v>
      </c>
      <c r="Q98" s="276"/>
      <c r="R98" s="270"/>
      <c r="S98" s="271"/>
      <c r="T98" s="272" t="str">
        <f>IF(ISERROR(VLOOKUP(Q98,'Calcification Rates'!$A$10:$C$98,2,FALSE))," ",VLOOKUP(Q98,'Calcification Rates'!$A$10:$C$98,2,FALSE))</f>
        <v xml:space="preserve"> </v>
      </c>
      <c r="U98" s="272" t="str">
        <f>IF(ISERROR(VLOOKUP(Q98,'Calcification Rates'!$A$10:$C$98,3,FALSE))," ",VLOOKUP(Q98,'Calcification Rates'!$A$10:$C$98,3,FALSE))</f>
        <v xml:space="preserve"> </v>
      </c>
      <c r="V98" s="273">
        <f>(IF(ISERROR(VLOOKUP(Q98,'Calcification Rates'!$A$11:$N$98,9,0)),0,VLOOKUP(Q98,'Calcification Rates'!$A$11:$N$98,9,0)))*S98+(IF(ISERROR(VLOOKUP(Q98,'Calcification Rates'!$A$11:$N$98,12,0)),0,VLOOKUP(Q98,'Calcification Rates'!$A$11:$N$98,12,0)))</f>
        <v>0</v>
      </c>
      <c r="W98" s="273">
        <f>(IF(ISERROR(VLOOKUP(Q98,'Calcification Rates'!$A$11:$N$98,10,0)),0,VLOOKUP(Q98,'Calcification Rates'!$A$11:$N$98,10,0)))*S98+(IF(ISERROR(VLOOKUP(Q98,'Calcification Rates'!$A$11:$N$98,13,0)),0,VLOOKUP(Q98,'Calcification Rates'!$A$11:$N$98,13,0)))</f>
        <v>0</v>
      </c>
      <c r="X98" s="277">
        <f>(IF(ISERROR(VLOOKUP(Q98,'Calcification Rates'!$A$11:$N$98,11,0)),0,VLOOKUP(Q98,'Calcification Rates'!$A$11:$N$98,11,0)))*S98+(IF(ISERROR(VLOOKUP(Q98,'Calcification Rates'!$A$11:$N$98,14,0)),0,VLOOKUP(Q98,'Calcification Rates'!$A$11:$N$98,14,0)))</f>
        <v>0</v>
      </c>
      <c r="Y98" s="276"/>
      <c r="Z98" s="43"/>
      <c r="AA98" s="279"/>
      <c r="AB98" s="272" t="str">
        <f>IF(ISERROR(VLOOKUP(Y98,'Calcification Rates'!$A$10:$C$98,2,FALSE))," ",VLOOKUP(Y98,'Calcification Rates'!$A$10:$C$98,2,FALSE))</f>
        <v xml:space="preserve"> </v>
      </c>
      <c r="AC98" s="272" t="str">
        <f>IF(ISERROR(VLOOKUP(Y98,'Calcification Rates'!$A$10:$C$98,3,FALSE))," ",VLOOKUP(Y98,'Calcification Rates'!$A$10:$C$98,3,FALSE))</f>
        <v xml:space="preserve"> </v>
      </c>
      <c r="AD98" s="273">
        <f>(IF(ISERROR(VLOOKUP(Y98,'Calcification Rates'!$A$11:$N$98,9,0)),0,VLOOKUP(Y98,'Calcification Rates'!$A$11:$N$98,9,0)))*AA98+(IF(ISERROR(VLOOKUP(Y98,'Calcification Rates'!$A$11:$N$98,12,0)),0,VLOOKUP(Y98,'Calcification Rates'!$A$11:$N$98,12,0)))</f>
        <v>0</v>
      </c>
      <c r="AE98" s="273">
        <f>(IF(ISERROR(VLOOKUP(Y98,'Calcification Rates'!$A$11:$N$98,10,0)),0,VLOOKUP(Y98,'Calcification Rates'!$A$11:$N$98,10,0)))*AA98+(IF(ISERROR(VLOOKUP(Y98,'Calcification Rates'!$A$11:$N$98,13,0)),0,VLOOKUP(Y98,'Calcification Rates'!$A$11:$N$98,13,0)))</f>
        <v>0</v>
      </c>
      <c r="AF98" s="277">
        <f>(IF(ISERROR(VLOOKUP(Y98,'Calcification Rates'!$A$11:$N$98,11,0)),0,VLOOKUP(Y98,'Calcification Rates'!$A$11:$N$98,11,0)))*AA98+(IF(ISERROR(VLOOKUP(Y98,'Calcification Rates'!$A$11:$N$98,14,0)),0,VLOOKUP(Y98,'Calcification Rates'!$A$11:$N$98,14,0)))</f>
        <v>0</v>
      </c>
      <c r="AG98" s="276"/>
      <c r="AH98" s="43"/>
      <c r="AI98" s="279"/>
      <c r="AJ98" s="272" t="str">
        <f>IF(ISERROR(VLOOKUP(AG98,'Calcification Rates'!$A$10:$C$98,2,FALSE))," ",VLOOKUP(AG98,'Calcification Rates'!$A$10:$C$98,2,FALSE))</f>
        <v xml:space="preserve"> </v>
      </c>
      <c r="AK98" s="272" t="str">
        <f>IF(ISERROR(VLOOKUP(AG98,'Calcification Rates'!$A$10:$C$98,3,FALSE))," ",VLOOKUP(AG98,'Calcification Rates'!$A$10:$C$98,3,FALSE))</f>
        <v xml:space="preserve"> </v>
      </c>
      <c r="AL98" s="273">
        <f>(IF(ISERROR(VLOOKUP(AG98,'Calcification Rates'!$A$11:$N$98,9,0)),0,VLOOKUP(AG98,'Calcification Rates'!$A$11:$N$98,9,0)))*AI98+(IF(ISERROR(VLOOKUP(AG98,'Calcification Rates'!$A$11:$N$98,12,0)),0,VLOOKUP(AG98,'Calcification Rates'!$A$11:$N$98,12,0)))</f>
        <v>0</v>
      </c>
      <c r="AM98" s="273">
        <f>(IF(ISERROR(VLOOKUP(AG98,'Calcification Rates'!$A$11:$N$98,10,0)),0,VLOOKUP(AG98,'Calcification Rates'!$A$11:$N$98,10,0)))*AI98+(IF(ISERROR(VLOOKUP(AG98,'Calcification Rates'!$A$11:$N$98,13,0)),0,VLOOKUP(AG98,'Calcification Rates'!$A$11:$N$98,13,0)))</f>
        <v>0</v>
      </c>
      <c r="AN98" s="277">
        <f>(IF(ISERROR(VLOOKUP(AG98,'Calcification Rates'!$A$11:$N$98,11,0)),0,VLOOKUP(AG98,'Calcification Rates'!$A$11:$N$98,11,0)))*AI98+(IF(ISERROR(VLOOKUP(AG98,'Calcification Rates'!$A$11:$N$98,14,0)),0,VLOOKUP(AG98,'Calcification Rates'!$A$11:$N$98,14,0)))</f>
        <v>0</v>
      </c>
      <c r="AO98" s="276"/>
      <c r="AP98" s="270"/>
      <c r="AQ98" s="271"/>
      <c r="AR98" s="272" t="str">
        <f>IF(ISERROR(VLOOKUP(AO98,'Calcification Rates'!$A$10:$C$98,2,FALSE))," ",VLOOKUP(AO98,'Calcification Rates'!$A$10:$C$98,2,FALSE))</f>
        <v xml:space="preserve"> </v>
      </c>
      <c r="AS98" s="272" t="str">
        <f>IF(ISERROR(VLOOKUP(AO98,'Calcification Rates'!$A$10:$C$98,3,FALSE))," ",VLOOKUP(AO98,'Calcification Rates'!$A$10:$C$98,3,FALSE))</f>
        <v xml:space="preserve"> </v>
      </c>
      <c r="AT98" s="280">
        <f>(IF(ISERROR(VLOOKUP(AO98,'Calcification Rates'!$A$11:$N$98,9,0)),0,VLOOKUP(AO98,'Calcification Rates'!$A$11:$N$98,9,0)))*AQ98+(IF(ISERROR(VLOOKUP(AO98,'Calcification Rates'!$A$11:$N$98,12,0)),0,VLOOKUP(AO98,'Calcification Rates'!$A$11:$N$98,12,0)))</f>
        <v>0</v>
      </c>
      <c r="AU98" s="280">
        <f>(IF(ISERROR(VLOOKUP(AO98,'Calcification Rates'!$A$11:$N$98,10,0)),0,VLOOKUP(AO98,'Calcification Rates'!$A$11:$N$98,10,0)))*AQ98+(IF(ISERROR(VLOOKUP(AO98,'Calcification Rates'!$A$11:$N$98,13,0)),0,VLOOKUP(AO98,'Calcification Rates'!$A$11:$N$98,13,0)))</f>
        <v>0</v>
      </c>
      <c r="AV98" s="281">
        <f>(IF(ISERROR(VLOOKUP(AO98,'Calcification Rates'!$A$11:$N$98,11,0)),0,VLOOKUP(AO98,'Calcification Rates'!$A$11:$N$98,11,0)))*AQ98+(IF(ISERROR(VLOOKUP(AO98,'Calcification Rates'!$A$11:$N$98,14,0)),0,VLOOKUP(AO98,'Calcification Rates'!$A$11:$N$98,14,0)))</f>
        <v>0</v>
      </c>
      <c r="AW98" s="276"/>
      <c r="AX98" s="270"/>
      <c r="AY98" s="271"/>
      <c r="AZ98" s="272" t="str">
        <f>IF(ISERROR(VLOOKUP(AW98,'Calcification Rates'!$A$10:$C$98,2,FALSE))," ",VLOOKUP(AW98,'Calcification Rates'!$A$10:$C$98,2,FALSE))</f>
        <v xml:space="preserve"> </v>
      </c>
      <c r="BA98" s="272" t="str">
        <f>IF(ISERROR(VLOOKUP(AW98,'Calcification Rates'!$A$10:$C$98,3,FALSE))," ",VLOOKUP(AW98,'Calcification Rates'!$A$10:$C$98,3,FALSE))</f>
        <v xml:space="preserve"> </v>
      </c>
      <c r="BB98" s="280">
        <f>(IF(ISERROR(VLOOKUP(AW98,'Calcification Rates'!$A$11:$N$98,9,0)),0,VLOOKUP(AW98,'Calcification Rates'!$A$11:$N$98,9,0)))*AY98+(IF(ISERROR(VLOOKUP(AW98,'Calcification Rates'!$A$11:$N$98,12,0)),0,VLOOKUP(AW98,'Calcification Rates'!$A$11:$N$98,12,0)))</f>
        <v>0</v>
      </c>
      <c r="BC98" s="280">
        <f>(IF(ISERROR(VLOOKUP(AW98,'Calcification Rates'!$A$11:$N$98,10,0)),0,VLOOKUP(AW98,'Calcification Rates'!$A$11:$N$98,10,0)))*AY98+(IF(ISERROR(VLOOKUP(AW98,'Calcification Rates'!$A$11:$N$98,13,0)),0,VLOOKUP(AW98,'Calcification Rates'!$A$11:$N$98,13,0)))</f>
        <v>0</v>
      </c>
      <c r="BD98" s="281">
        <f>(IF(ISERROR(VLOOKUP(AW98,'Calcification Rates'!$A$11:$N$98,11,0)),0,VLOOKUP(AW98,'Calcification Rates'!$A$11:$N$98,11,0)))*AY98+(IF(ISERROR(VLOOKUP(AW98,'Calcification Rates'!$A$11:$N$98,14,0)),0,VLOOKUP(AW98,'Calcification Rates'!$A$11:$N$98,14,0)))</f>
        <v>0</v>
      </c>
      <c r="BE98" s="276"/>
      <c r="BF98" s="270"/>
      <c r="BG98" s="270"/>
      <c r="BH98" s="272" t="str">
        <f>IF(ISERROR(VLOOKUP(BE98,'Calcification Rates'!$A$10:$C$98,2,FALSE))," ",VLOOKUP(BE98,'Calcification Rates'!$A$10:$C$98,2,FALSE))</f>
        <v xml:space="preserve"> </v>
      </c>
      <c r="BI98" s="272" t="str">
        <f>IF(ISERROR(VLOOKUP(BE98,'Calcification Rates'!$A$10:$C$98,3,FALSE))," ",VLOOKUP(BE98,'Calcification Rates'!$A$10:$C$98,3,FALSE))</f>
        <v xml:space="preserve"> </v>
      </c>
      <c r="BJ98" s="280">
        <f>(IF(ISERROR(VLOOKUP(BE98,'Calcification Rates'!$A$11:$N$98,9,0)),0,VLOOKUP(BE98,'Calcification Rates'!$A$11:$N$98,9,0)))*BG98+(IF(ISERROR(VLOOKUP(BE98,'Calcification Rates'!$A$11:$N$98,12,0)),0,VLOOKUP(BE98,'Calcification Rates'!$A$11:$N$98,12,0)))</f>
        <v>0</v>
      </c>
      <c r="BK98" s="280">
        <f>(IF(ISERROR(VLOOKUP(BE98,'Calcification Rates'!$A$11:$N$98,10,0)),0,VLOOKUP(BE98,'Calcification Rates'!$A$11:$N$98,10,0)))*BG98+(IF(ISERROR(VLOOKUP(BE98,'Calcification Rates'!$A$11:$N$98,13,0)),0,VLOOKUP(BE98,'Calcification Rates'!$A$11:$N$98,13,0)))</f>
        <v>0</v>
      </c>
      <c r="BL98" s="281">
        <f>(IF(ISERROR(VLOOKUP(BE98,'Calcification Rates'!$A$11:$N$98,11,0)),0,VLOOKUP(BE98,'Calcification Rates'!$A$11:$N$98,11,0)))*BG98+(IF(ISERROR(VLOOKUP(BE98,'Calcification Rates'!$A$11:$N$98,14,0)),0,VLOOKUP(BE98,'Calcification Rates'!$A$11:$N$98,14,0)))</f>
        <v>0</v>
      </c>
    </row>
    <row r="99" spans="1:64" ht="20.100000000000001" customHeight="1" x14ac:dyDescent="0.3">
      <c r="A99" s="270"/>
      <c r="B99" s="43"/>
      <c r="C99" s="271"/>
      <c r="D99" s="272" t="str">
        <f>IF(ISERROR(VLOOKUP(A99,'Calcification Rates'!$A$10:$C$98,2,FALSE))," ",VLOOKUP(A99,'Calcification Rates'!$A$10:$C$98,2,FALSE))</f>
        <v xml:space="preserve"> </v>
      </c>
      <c r="E99" s="272" t="str">
        <f>IF(ISERROR(VLOOKUP(A99,'Calcification Rates'!$A$10:$C$98,3,FALSE))," ",VLOOKUP(A99,'Calcification Rates'!$A$10:$C$98,3,FALSE))</f>
        <v xml:space="preserve"> </v>
      </c>
      <c r="F99" s="273">
        <f>(IF(ISERROR(VLOOKUP(A99,'Calcification Rates'!$A$11:$N$98,9,0)),0,VLOOKUP(A99,'Calcification Rates'!$A$11:$N$98,9,0)))*C99+(IF(ISERROR(VLOOKUP(A99,'Calcification Rates'!$A$11:$N$98,12,0)),0,VLOOKUP(A99,'Calcification Rates'!$A$11:$N$98,12,0)))</f>
        <v>0</v>
      </c>
      <c r="G99" s="274">
        <f>(IF(ISERROR(VLOOKUP(A99,'Calcification Rates'!$A$11:$N$98,10,0)),0,VLOOKUP(A99,'Calcification Rates'!$A$11:$N$98,10,0)))*C99+(IF(ISERROR(VLOOKUP(A99,'Calcification Rates'!$A$11:$N$98,13,0)),0,VLOOKUP(A99,'Calcification Rates'!$A$11:$N$98,13,0)))</f>
        <v>0</v>
      </c>
      <c r="H99" s="275">
        <f>(IF(ISERROR(VLOOKUP(A99,'Calcification Rates'!$A$11:$N$98,11,0)),0,VLOOKUP(A99,'Calcification Rates'!$A$11:$N$98,11,0)))*C99+(IF(ISERROR(VLOOKUP(A99,'Calcification Rates'!$A$11:$N$98,14,0)),0,VLOOKUP(A99,'Calcification Rates'!$A$11:$N$98,14,0)))</f>
        <v>0</v>
      </c>
      <c r="I99" s="276"/>
      <c r="J99" s="278"/>
      <c r="K99" s="279"/>
      <c r="L99" s="272" t="str">
        <f>IF(ISERROR(VLOOKUP(I99,'Calcification Rates'!$A$10:$C$98,2,FALSE))," ",VLOOKUP(I99,'Calcification Rates'!$A$10:$C$98,2,FALSE))</f>
        <v xml:space="preserve"> </v>
      </c>
      <c r="M99" s="272" t="str">
        <f>IF(ISERROR(VLOOKUP(I99,'Calcification Rates'!$A$10:$C$98,3,FALSE))," ",VLOOKUP(I99,'Calcification Rates'!$A$10:$C$98,3,FALSE))</f>
        <v xml:space="preserve"> </v>
      </c>
      <c r="N99" s="273">
        <f>(IF(ISERROR(VLOOKUP(I99,'Calcification Rates'!$A$11:$N$98,9,0)),0,VLOOKUP(I99,'Calcification Rates'!$A$11:$N$98,9,0)))*K99+(IF(ISERROR(VLOOKUP(I99,'Calcification Rates'!$A$11:$N$98,12,0)),0,VLOOKUP(I99,'Calcification Rates'!$A$11:$N$98,12,0)))</f>
        <v>0</v>
      </c>
      <c r="O99" s="273">
        <f>(IF(ISERROR(VLOOKUP(I99,'Calcification Rates'!$A$11:$N$98,10,0)),0,VLOOKUP(I99,'Calcification Rates'!$A$11:$N$98,10,0)))*K99+(IF(ISERROR(VLOOKUP(I99,'Calcification Rates'!$A$11:$N$98,13,0)),0,VLOOKUP(I99,'Calcification Rates'!$A$11:$N$98,13,0)))</f>
        <v>0</v>
      </c>
      <c r="P99" s="277">
        <f>(IF(ISERROR(VLOOKUP(I99,'Calcification Rates'!$A$11:$N$98,11,0)),0,VLOOKUP(I99,'Calcification Rates'!$A$11:$N$98,11,0)))*K99+(IF(ISERROR(VLOOKUP(I99,'Calcification Rates'!$A$11:$N$98,14,0)),0,VLOOKUP(I99,'Calcification Rates'!$A$11:$N$98,14,0)))</f>
        <v>0</v>
      </c>
      <c r="Q99" s="276"/>
      <c r="R99" s="270"/>
      <c r="S99" s="271"/>
      <c r="T99" s="272" t="str">
        <f>IF(ISERROR(VLOOKUP(Q99,'Calcification Rates'!$A$10:$C$98,2,FALSE))," ",VLOOKUP(Q99,'Calcification Rates'!$A$10:$C$98,2,FALSE))</f>
        <v xml:space="preserve"> </v>
      </c>
      <c r="U99" s="272" t="str">
        <f>IF(ISERROR(VLOOKUP(Q99,'Calcification Rates'!$A$10:$C$98,3,FALSE))," ",VLOOKUP(Q99,'Calcification Rates'!$A$10:$C$98,3,FALSE))</f>
        <v xml:space="preserve"> </v>
      </c>
      <c r="V99" s="273">
        <f>(IF(ISERROR(VLOOKUP(Q99,'Calcification Rates'!$A$11:$N$98,9,0)),0,VLOOKUP(Q99,'Calcification Rates'!$A$11:$N$98,9,0)))*S99+(IF(ISERROR(VLOOKUP(Q99,'Calcification Rates'!$A$11:$N$98,12,0)),0,VLOOKUP(Q99,'Calcification Rates'!$A$11:$N$98,12,0)))</f>
        <v>0</v>
      </c>
      <c r="W99" s="273">
        <f>(IF(ISERROR(VLOOKUP(Q99,'Calcification Rates'!$A$11:$N$98,10,0)),0,VLOOKUP(Q99,'Calcification Rates'!$A$11:$N$98,10,0)))*S99+(IF(ISERROR(VLOOKUP(Q99,'Calcification Rates'!$A$11:$N$98,13,0)),0,VLOOKUP(Q99,'Calcification Rates'!$A$11:$N$98,13,0)))</f>
        <v>0</v>
      </c>
      <c r="X99" s="277">
        <f>(IF(ISERROR(VLOOKUP(Q99,'Calcification Rates'!$A$11:$N$98,11,0)),0,VLOOKUP(Q99,'Calcification Rates'!$A$11:$N$98,11,0)))*S99+(IF(ISERROR(VLOOKUP(Q99,'Calcification Rates'!$A$11:$N$98,14,0)),0,VLOOKUP(Q99,'Calcification Rates'!$A$11:$N$98,14,0)))</f>
        <v>0</v>
      </c>
      <c r="Y99" s="276"/>
      <c r="Z99" s="43"/>
      <c r="AA99" s="279"/>
      <c r="AB99" s="272" t="str">
        <f>IF(ISERROR(VLOOKUP(Y99,'Calcification Rates'!$A$10:$C$98,2,FALSE))," ",VLOOKUP(Y99,'Calcification Rates'!$A$10:$C$98,2,FALSE))</f>
        <v xml:space="preserve"> </v>
      </c>
      <c r="AC99" s="272" t="str">
        <f>IF(ISERROR(VLOOKUP(Y99,'Calcification Rates'!$A$10:$C$98,3,FALSE))," ",VLOOKUP(Y99,'Calcification Rates'!$A$10:$C$98,3,FALSE))</f>
        <v xml:space="preserve"> </v>
      </c>
      <c r="AD99" s="273">
        <f>(IF(ISERROR(VLOOKUP(Y99,'Calcification Rates'!$A$11:$N$98,9,0)),0,VLOOKUP(Y99,'Calcification Rates'!$A$11:$N$98,9,0)))*AA99+(IF(ISERROR(VLOOKUP(Y99,'Calcification Rates'!$A$11:$N$98,12,0)),0,VLOOKUP(Y99,'Calcification Rates'!$A$11:$N$98,12,0)))</f>
        <v>0</v>
      </c>
      <c r="AE99" s="273">
        <f>(IF(ISERROR(VLOOKUP(Y99,'Calcification Rates'!$A$11:$N$98,10,0)),0,VLOOKUP(Y99,'Calcification Rates'!$A$11:$N$98,10,0)))*AA99+(IF(ISERROR(VLOOKUP(Y99,'Calcification Rates'!$A$11:$N$98,13,0)),0,VLOOKUP(Y99,'Calcification Rates'!$A$11:$N$98,13,0)))</f>
        <v>0</v>
      </c>
      <c r="AF99" s="277">
        <f>(IF(ISERROR(VLOOKUP(Y99,'Calcification Rates'!$A$11:$N$98,11,0)),0,VLOOKUP(Y99,'Calcification Rates'!$A$11:$N$98,11,0)))*AA99+(IF(ISERROR(VLOOKUP(Y99,'Calcification Rates'!$A$11:$N$98,14,0)),0,VLOOKUP(Y99,'Calcification Rates'!$A$11:$N$98,14,0)))</f>
        <v>0</v>
      </c>
      <c r="AG99" s="276"/>
      <c r="AH99" s="43"/>
      <c r="AI99" s="279"/>
      <c r="AJ99" s="272" t="str">
        <f>IF(ISERROR(VLOOKUP(AG99,'Calcification Rates'!$A$10:$C$98,2,FALSE))," ",VLOOKUP(AG99,'Calcification Rates'!$A$10:$C$98,2,FALSE))</f>
        <v xml:space="preserve"> </v>
      </c>
      <c r="AK99" s="272" t="str">
        <f>IF(ISERROR(VLOOKUP(AG99,'Calcification Rates'!$A$10:$C$98,3,FALSE))," ",VLOOKUP(AG99,'Calcification Rates'!$A$10:$C$98,3,FALSE))</f>
        <v xml:space="preserve"> </v>
      </c>
      <c r="AL99" s="273">
        <f>(IF(ISERROR(VLOOKUP(AG99,'Calcification Rates'!$A$11:$N$98,9,0)),0,VLOOKUP(AG99,'Calcification Rates'!$A$11:$N$98,9,0)))*AI99+(IF(ISERROR(VLOOKUP(AG99,'Calcification Rates'!$A$11:$N$98,12,0)),0,VLOOKUP(AG99,'Calcification Rates'!$A$11:$N$98,12,0)))</f>
        <v>0</v>
      </c>
      <c r="AM99" s="273">
        <f>(IF(ISERROR(VLOOKUP(AG99,'Calcification Rates'!$A$11:$N$98,10,0)),0,VLOOKUP(AG99,'Calcification Rates'!$A$11:$N$98,10,0)))*AI99+(IF(ISERROR(VLOOKUP(AG99,'Calcification Rates'!$A$11:$N$98,13,0)),0,VLOOKUP(AG99,'Calcification Rates'!$A$11:$N$98,13,0)))</f>
        <v>0</v>
      </c>
      <c r="AN99" s="277">
        <f>(IF(ISERROR(VLOOKUP(AG99,'Calcification Rates'!$A$11:$N$98,11,0)),0,VLOOKUP(AG99,'Calcification Rates'!$A$11:$N$98,11,0)))*AI99+(IF(ISERROR(VLOOKUP(AG99,'Calcification Rates'!$A$11:$N$98,14,0)),0,VLOOKUP(AG99,'Calcification Rates'!$A$11:$N$98,14,0)))</f>
        <v>0</v>
      </c>
      <c r="AO99" s="276"/>
      <c r="AP99" s="270"/>
      <c r="AQ99" s="271"/>
      <c r="AR99" s="272" t="str">
        <f>IF(ISERROR(VLOOKUP(AO99,'Calcification Rates'!$A$10:$C$98,2,FALSE))," ",VLOOKUP(AO99,'Calcification Rates'!$A$10:$C$98,2,FALSE))</f>
        <v xml:space="preserve"> </v>
      </c>
      <c r="AS99" s="272" t="str">
        <f>IF(ISERROR(VLOOKUP(AO99,'Calcification Rates'!$A$10:$C$98,3,FALSE))," ",VLOOKUP(AO99,'Calcification Rates'!$A$10:$C$98,3,FALSE))</f>
        <v xml:space="preserve"> </v>
      </c>
      <c r="AT99" s="280">
        <f>(IF(ISERROR(VLOOKUP(AO99,'Calcification Rates'!$A$11:$N$98,9,0)),0,VLOOKUP(AO99,'Calcification Rates'!$A$11:$N$98,9,0)))*AQ99+(IF(ISERROR(VLOOKUP(AO99,'Calcification Rates'!$A$11:$N$98,12,0)),0,VLOOKUP(AO99,'Calcification Rates'!$A$11:$N$98,12,0)))</f>
        <v>0</v>
      </c>
      <c r="AU99" s="280">
        <f>(IF(ISERROR(VLOOKUP(AO99,'Calcification Rates'!$A$11:$N$98,10,0)),0,VLOOKUP(AO99,'Calcification Rates'!$A$11:$N$98,10,0)))*AQ99+(IF(ISERROR(VLOOKUP(AO99,'Calcification Rates'!$A$11:$N$98,13,0)),0,VLOOKUP(AO99,'Calcification Rates'!$A$11:$N$98,13,0)))</f>
        <v>0</v>
      </c>
      <c r="AV99" s="281">
        <f>(IF(ISERROR(VLOOKUP(AO99,'Calcification Rates'!$A$11:$N$98,11,0)),0,VLOOKUP(AO99,'Calcification Rates'!$A$11:$N$98,11,0)))*AQ99+(IF(ISERROR(VLOOKUP(AO99,'Calcification Rates'!$A$11:$N$98,14,0)),0,VLOOKUP(AO99,'Calcification Rates'!$A$11:$N$98,14,0)))</f>
        <v>0</v>
      </c>
      <c r="AW99" s="276"/>
      <c r="AX99" s="270"/>
      <c r="AY99" s="279"/>
      <c r="AZ99" s="272" t="str">
        <f>IF(ISERROR(VLOOKUP(AW99,'Calcification Rates'!$A$10:$C$98,2,FALSE))," ",VLOOKUP(AW99,'Calcification Rates'!$A$10:$C$98,2,FALSE))</f>
        <v xml:space="preserve"> </v>
      </c>
      <c r="BA99" s="272" t="str">
        <f>IF(ISERROR(VLOOKUP(AW99,'Calcification Rates'!$A$10:$C$98,3,FALSE))," ",VLOOKUP(AW99,'Calcification Rates'!$A$10:$C$98,3,FALSE))</f>
        <v xml:space="preserve"> </v>
      </c>
      <c r="BB99" s="280">
        <f>(IF(ISERROR(VLOOKUP(AW99,'Calcification Rates'!$A$11:$N$98,9,0)),0,VLOOKUP(AW99,'Calcification Rates'!$A$11:$N$98,9,0)))*AY99+(IF(ISERROR(VLOOKUP(AW99,'Calcification Rates'!$A$11:$N$98,12,0)),0,VLOOKUP(AW99,'Calcification Rates'!$A$11:$N$98,12,0)))</f>
        <v>0</v>
      </c>
      <c r="BC99" s="280">
        <f>(IF(ISERROR(VLOOKUP(AW99,'Calcification Rates'!$A$11:$N$98,10,0)),0,VLOOKUP(AW99,'Calcification Rates'!$A$11:$N$98,10,0)))*AY99+(IF(ISERROR(VLOOKUP(AW99,'Calcification Rates'!$A$11:$N$98,13,0)),0,VLOOKUP(AW99,'Calcification Rates'!$A$11:$N$98,13,0)))</f>
        <v>0</v>
      </c>
      <c r="BD99" s="281">
        <f>(IF(ISERROR(VLOOKUP(AW99,'Calcification Rates'!$A$11:$N$98,11,0)),0,VLOOKUP(AW99,'Calcification Rates'!$A$11:$N$98,11,0)))*AY99+(IF(ISERROR(VLOOKUP(AW99,'Calcification Rates'!$A$11:$N$98,14,0)),0,VLOOKUP(AW99,'Calcification Rates'!$A$11:$N$98,14,0)))</f>
        <v>0</v>
      </c>
      <c r="BE99" s="276"/>
      <c r="BF99" s="270"/>
      <c r="BG99" s="270"/>
      <c r="BH99" s="272" t="str">
        <f>IF(ISERROR(VLOOKUP(BE99,'Calcification Rates'!$A$10:$C$98,2,FALSE))," ",VLOOKUP(BE99,'Calcification Rates'!$A$10:$C$98,2,FALSE))</f>
        <v xml:space="preserve"> </v>
      </c>
      <c r="BI99" s="272" t="str">
        <f>IF(ISERROR(VLOOKUP(BE99,'Calcification Rates'!$A$10:$C$98,3,FALSE))," ",VLOOKUP(BE99,'Calcification Rates'!$A$10:$C$98,3,FALSE))</f>
        <v xml:space="preserve"> </v>
      </c>
      <c r="BJ99" s="280">
        <f>(IF(ISERROR(VLOOKUP(BE99,'Calcification Rates'!$A$11:$N$98,9,0)),0,VLOOKUP(BE99,'Calcification Rates'!$A$11:$N$98,9,0)))*BG99+(IF(ISERROR(VLOOKUP(BE99,'Calcification Rates'!$A$11:$N$98,12,0)),0,VLOOKUP(BE99,'Calcification Rates'!$A$11:$N$98,12,0)))</f>
        <v>0</v>
      </c>
      <c r="BK99" s="280">
        <f>(IF(ISERROR(VLOOKUP(BE99,'Calcification Rates'!$A$11:$N$98,10,0)),0,VLOOKUP(BE99,'Calcification Rates'!$A$11:$N$98,10,0)))*BG99+(IF(ISERROR(VLOOKUP(BE99,'Calcification Rates'!$A$11:$N$98,13,0)),0,VLOOKUP(BE99,'Calcification Rates'!$A$11:$N$98,13,0)))</f>
        <v>0</v>
      </c>
      <c r="BL99" s="281">
        <f>(IF(ISERROR(VLOOKUP(BE99,'Calcification Rates'!$A$11:$N$98,11,0)),0,VLOOKUP(BE99,'Calcification Rates'!$A$11:$N$98,11,0)))*BG99+(IF(ISERROR(VLOOKUP(BE99,'Calcification Rates'!$A$11:$N$98,14,0)),0,VLOOKUP(BE99,'Calcification Rates'!$A$11:$N$98,14,0)))</f>
        <v>0</v>
      </c>
    </row>
    <row r="100" spans="1:64" ht="20.100000000000001" customHeight="1" x14ac:dyDescent="0.3">
      <c r="A100" s="270"/>
      <c r="B100" s="43"/>
      <c r="C100" s="271"/>
      <c r="D100" s="272" t="str">
        <f>IF(ISERROR(VLOOKUP(A100,'Calcification Rates'!$A$10:$C$98,2,FALSE))," ",VLOOKUP(A100,'Calcification Rates'!$A$10:$C$98,2,FALSE))</f>
        <v xml:space="preserve"> </v>
      </c>
      <c r="E100" s="272" t="str">
        <f>IF(ISERROR(VLOOKUP(A100,'Calcification Rates'!$A$10:$C$98,3,FALSE))," ",VLOOKUP(A100,'Calcification Rates'!$A$10:$C$98,3,FALSE))</f>
        <v xml:space="preserve"> </v>
      </c>
      <c r="F100" s="273">
        <f>(IF(ISERROR(VLOOKUP(A100,'Calcification Rates'!$A$11:$N$98,9,0)),0,VLOOKUP(A100,'Calcification Rates'!$A$11:$N$98,9,0)))*C100+(IF(ISERROR(VLOOKUP(A100,'Calcification Rates'!$A$11:$N$98,12,0)),0,VLOOKUP(A100,'Calcification Rates'!$A$11:$N$98,12,0)))</f>
        <v>0</v>
      </c>
      <c r="G100" s="274">
        <f>(IF(ISERROR(VLOOKUP(A100,'Calcification Rates'!$A$11:$N$98,10,0)),0,VLOOKUP(A100,'Calcification Rates'!$A$11:$N$98,10,0)))*C100+(IF(ISERROR(VLOOKUP(A100,'Calcification Rates'!$A$11:$N$98,13,0)),0,VLOOKUP(A100,'Calcification Rates'!$A$11:$N$98,13,0)))</f>
        <v>0</v>
      </c>
      <c r="H100" s="275">
        <f>(IF(ISERROR(VLOOKUP(A100,'Calcification Rates'!$A$11:$N$98,11,0)),0,VLOOKUP(A100,'Calcification Rates'!$A$11:$N$98,11,0)))*C100+(IF(ISERROR(VLOOKUP(A100,'Calcification Rates'!$A$11:$N$98,14,0)),0,VLOOKUP(A100,'Calcification Rates'!$A$11:$N$98,14,0)))</f>
        <v>0</v>
      </c>
      <c r="I100" s="276"/>
      <c r="J100" s="278"/>
      <c r="K100" s="279"/>
      <c r="L100" s="272" t="str">
        <f>IF(ISERROR(VLOOKUP(I100,'Calcification Rates'!$A$10:$C$98,2,FALSE))," ",VLOOKUP(I100,'Calcification Rates'!$A$10:$C$98,2,FALSE))</f>
        <v xml:space="preserve"> </v>
      </c>
      <c r="M100" s="272" t="str">
        <f>IF(ISERROR(VLOOKUP(I100,'Calcification Rates'!$A$10:$C$98,3,FALSE))," ",VLOOKUP(I100,'Calcification Rates'!$A$10:$C$98,3,FALSE))</f>
        <v xml:space="preserve"> </v>
      </c>
      <c r="N100" s="273">
        <f>(IF(ISERROR(VLOOKUP(I100,'Calcification Rates'!$A$11:$N$98,9,0)),0,VLOOKUP(I100,'Calcification Rates'!$A$11:$N$98,9,0)))*K100+(IF(ISERROR(VLOOKUP(I100,'Calcification Rates'!$A$11:$N$98,12,0)),0,VLOOKUP(I100,'Calcification Rates'!$A$11:$N$98,12,0)))</f>
        <v>0</v>
      </c>
      <c r="O100" s="273">
        <f>(IF(ISERROR(VLOOKUP(I100,'Calcification Rates'!$A$11:$N$98,10,0)),0,VLOOKUP(I100,'Calcification Rates'!$A$11:$N$98,10,0)))*K100+(IF(ISERROR(VLOOKUP(I100,'Calcification Rates'!$A$11:$N$98,13,0)),0,VLOOKUP(I100,'Calcification Rates'!$A$11:$N$98,13,0)))</f>
        <v>0</v>
      </c>
      <c r="P100" s="277">
        <f>(IF(ISERROR(VLOOKUP(I100,'Calcification Rates'!$A$11:$N$98,11,0)),0,VLOOKUP(I100,'Calcification Rates'!$A$11:$N$98,11,0)))*K100+(IF(ISERROR(VLOOKUP(I100,'Calcification Rates'!$A$11:$N$98,14,0)),0,VLOOKUP(I100,'Calcification Rates'!$A$11:$N$98,14,0)))</f>
        <v>0</v>
      </c>
      <c r="Q100" s="276"/>
      <c r="R100" s="270"/>
      <c r="S100" s="271"/>
      <c r="T100" s="272" t="str">
        <f>IF(ISERROR(VLOOKUP(Q100,'Calcification Rates'!$A$10:$C$98,2,FALSE))," ",VLOOKUP(Q100,'Calcification Rates'!$A$10:$C$98,2,FALSE))</f>
        <v xml:space="preserve"> </v>
      </c>
      <c r="U100" s="272" t="str">
        <f>IF(ISERROR(VLOOKUP(Q100,'Calcification Rates'!$A$10:$C$98,3,FALSE))," ",VLOOKUP(Q100,'Calcification Rates'!$A$10:$C$98,3,FALSE))</f>
        <v xml:space="preserve"> </v>
      </c>
      <c r="V100" s="273">
        <f>(IF(ISERROR(VLOOKUP(Q100,'Calcification Rates'!$A$11:$N$98,9,0)),0,VLOOKUP(Q100,'Calcification Rates'!$A$11:$N$98,9,0)))*S100+(IF(ISERROR(VLOOKUP(Q100,'Calcification Rates'!$A$11:$N$98,12,0)),0,VLOOKUP(Q100,'Calcification Rates'!$A$11:$N$98,12,0)))</f>
        <v>0</v>
      </c>
      <c r="W100" s="273">
        <f>(IF(ISERROR(VLOOKUP(Q100,'Calcification Rates'!$A$11:$N$98,10,0)),0,VLOOKUP(Q100,'Calcification Rates'!$A$11:$N$98,10,0)))*S100+(IF(ISERROR(VLOOKUP(Q100,'Calcification Rates'!$A$11:$N$98,13,0)),0,VLOOKUP(Q100,'Calcification Rates'!$A$11:$N$98,13,0)))</f>
        <v>0</v>
      </c>
      <c r="X100" s="277">
        <f>(IF(ISERROR(VLOOKUP(Q100,'Calcification Rates'!$A$11:$N$98,11,0)),0,VLOOKUP(Q100,'Calcification Rates'!$A$11:$N$98,11,0)))*S100+(IF(ISERROR(VLOOKUP(Q100,'Calcification Rates'!$A$11:$N$98,14,0)),0,VLOOKUP(Q100,'Calcification Rates'!$A$11:$N$98,14,0)))</f>
        <v>0</v>
      </c>
      <c r="Y100" s="276"/>
      <c r="Z100" s="43"/>
      <c r="AA100" s="279"/>
      <c r="AB100" s="272" t="str">
        <f>IF(ISERROR(VLOOKUP(Y100,'Calcification Rates'!$A$10:$C$98,2,FALSE))," ",VLOOKUP(Y100,'Calcification Rates'!$A$10:$C$98,2,FALSE))</f>
        <v xml:space="preserve"> </v>
      </c>
      <c r="AC100" s="272" t="str">
        <f>IF(ISERROR(VLOOKUP(Y100,'Calcification Rates'!$A$10:$C$98,3,FALSE))," ",VLOOKUP(Y100,'Calcification Rates'!$A$10:$C$98,3,FALSE))</f>
        <v xml:space="preserve"> </v>
      </c>
      <c r="AD100" s="273">
        <f>(IF(ISERROR(VLOOKUP(Y100,'Calcification Rates'!$A$11:$N$98,9,0)),0,VLOOKUP(Y100,'Calcification Rates'!$A$11:$N$98,9,0)))*AA100+(IF(ISERROR(VLOOKUP(Y100,'Calcification Rates'!$A$11:$N$98,12,0)),0,VLOOKUP(Y100,'Calcification Rates'!$A$11:$N$98,12,0)))</f>
        <v>0</v>
      </c>
      <c r="AE100" s="273">
        <f>(IF(ISERROR(VLOOKUP(Y100,'Calcification Rates'!$A$11:$N$98,10,0)),0,VLOOKUP(Y100,'Calcification Rates'!$A$11:$N$98,10,0)))*AA100+(IF(ISERROR(VLOOKUP(Y100,'Calcification Rates'!$A$11:$N$98,13,0)),0,VLOOKUP(Y100,'Calcification Rates'!$A$11:$N$98,13,0)))</f>
        <v>0</v>
      </c>
      <c r="AF100" s="277">
        <f>(IF(ISERROR(VLOOKUP(Y100,'Calcification Rates'!$A$11:$N$98,11,0)),0,VLOOKUP(Y100,'Calcification Rates'!$A$11:$N$98,11,0)))*AA100+(IF(ISERROR(VLOOKUP(Y100,'Calcification Rates'!$A$11:$N$98,14,0)),0,VLOOKUP(Y100,'Calcification Rates'!$A$11:$N$98,14,0)))</f>
        <v>0</v>
      </c>
      <c r="AG100" s="276"/>
      <c r="AH100" s="43"/>
      <c r="AI100" s="279"/>
      <c r="AJ100" s="272" t="str">
        <f>IF(ISERROR(VLOOKUP(AG100,'Calcification Rates'!$A$10:$C$98,2,FALSE))," ",VLOOKUP(AG100,'Calcification Rates'!$A$10:$C$98,2,FALSE))</f>
        <v xml:space="preserve"> </v>
      </c>
      <c r="AK100" s="272" t="str">
        <f>IF(ISERROR(VLOOKUP(AG100,'Calcification Rates'!$A$10:$C$98,3,FALSE))," ",VLOOKUP(AG100,'Calcification Rates'!$A$10:$C$98,3,FALSE))</f>
        <v xml:space="preserve"> </v>
      </c>
      <c r="AL100" s="273">
        <f>(IF(ISERROR(VLOOKUP(AG100,'Calcification Rates'!$A$11:$N$98,9,0)),0,VLOOKUP(AG100,'Calcification Rates'!$A$11:$N$98,9,0)))*AI100+(IF(ISERROR(VLOOKUP(AG100,'Calcification Rates'!$A$11:$N$98,12,0)),0,VLOOKUP(AG100,'Calcification Rates'!$A$11:$N$98,12,0)))</f>
        <v>0</v>
      </c>
      <c r="AM100" s="273">
        <f>(IF(ISERROR(VLOOKUP(AG100,'Calcification Rates'!$A$11:$N$98,10,0)),0,VLOOKUP(AG100,'Calcification Rates'!$A$11:$N$98,10,0)))*AI100+(IF(ISERROR(VLOOKUP(AG100,'Calcification Rates'!$A$11:$N$98,13,0)),0,VLOOKUP(AG100,'Calcification Rates'!$A$11:$N$98,13,0)))</f>
        <v>0</v>
      </c>
      <c r="AN100" s="277">
        <f>(IF(ISERROR(VLOOKUP(AG100,'Calcification Rates'!$A$11:$N$98,11,0)),0,VLOOKUP(AG100,'Calcification Rates'!$A$11:$N$98,11,0)))*AI100+(IF(ISERROR(VLOOKUP(AG100,'Calcification Rates'!$A$11:$N$98,14,0)),0,VLOOKUP(AG100,'Calcification Rates'!$A$11:$N$98,14,0)))</f>
        <v>0</v>
      </c>
      <c r="AO100" s="276"/>
      <c r="AP100" s="270"/>
      <c r="AQ100" s="271"/>
      <c r="AR100" s="272" t="str">
        <f>IF(ISERROR(VLOOKUP(AO100,'Calcification Rates'!$A$10:$C$98,2,FALSE))," ",VLOOKUP(AO100,'Calcification Rates'!$A$10:$C$98,2,FALSE))</f>
        <v xml:space="preserve"> </v>
      </c>
      <c r="AS100" s="272" t="str">
        <f>IF(ISERROR(VLOOKUP(AO100,'Calcification Rates'!$A$10:$C$98,3,FALSE))," ",VLOOKUP(AO100,'Calcification Rates'!$A$10:$C$98,3,FALSE))</f>
        <v xml:space="preserve"> </v>
      </c>
      <c r="AT100" s="280">
        <f>(IF(ISERROR(VLOOKUP(AO100,'Calcification Rates'!$A$11:$N$98,9,0)),0,VLOOKUP(AO100,'Calcification Rates'!$A$11:$N$98,9,0)))*AQ100+(IF(ISERROR(VLOOKUP(AO100,'Calcification Rates'!$A$11:$N$98,12,0)),0,VLOOKUP(AO100,'Calcification Rates'!$A$11:$N$98,12,0)))</f>
        <v>0</v>
      </c>
      <c r="AU100" s="280">
        <f>(IF(ISERROR(VLOOKUP(AO100,'Calcification Rates'!$A$11:$N$98,10,0)),0,VLOOKUP(AO100,'Calcification Rates'!$A$11:$N$98,10,0)))*AQ100+(IF(ISERROR(VLOOKUP(AO100,'Calcification Rates'!$A$11:$N$98,13,0)),0,VLOOKUP(AO100,'Calcification Rates'!$A$11:$N$98,13,0)))</f>
        <v>0</v>
      </c>
      <c r="AV100" s="281">
        <f>(IF(ISERROR(VLOOKUP(AO100,'Calcification Rates'!$A$11:$N$98,11,0)),0,VLOOKUP(AO100,'Calcification Rates'!$A$11:$N$98,11,0)))*AQ100+(IF(ISERROR(VLOOKUP(AO100,'Calcification Rates'!$A$11:$N$98,14,0)),0,VLOOKUP(AO100,'Calcification Rates'!$A$11:$N$98,14,0)))</f>
        <v>0</v>
      </c>
      <c r="AW100" s="276"/>
      <c r="AX100" s="270"/>
      <c r="AY100" s="279"/>
      <c r="AZ100" s="272" t="str">
        <f>IF(ISERROR(VLOOKUP(AW100,'Calcification Rates'!$A$10:$C$98,2,FALSE))," ",VLOOKUP(AW100,'Calcification Rates'!$A$10:$C$98,2,FALSE))</f>
        <v xml:space="preserve"> </v>
      </c>
      <c r="BA100" s="272" t="str">
        <f>IF(ISERROR(VLOOKUP(AW100,'Calcification Rates'!$A$10:$C$98,3,FALSE))," ",VLOOKUP(AW100,'Calcification Rates'!$A$10:$C$98,3,FALSE))</f>
        <v xml:space="preserve"> </v>
      </c>
      <c r="BB100" s="280">
        <f>(IF(ISERROR(VLOOKUP(AW100,'Calcification Rates'!$A$11:$N$98,9,0)),0,VLOOKUP(AW100,'Calcification Rates'!$A$11:$N$98,9,0)))*AY100+(IF(ISERROR(VLOOKUP(AW100,'Calcification Rates'!$A$11:$N$98,12,0)),0,VLOOKUP(AW100,'Calcification Rates'!$A$11:$N$98,12,0)))</f>
        <v>0</v>
      </c>
      <c r="BC100" s="280">
        <f>(IF(ISERROR(VLOOKUP(AW100,'Calcification Rates'!$A$11:$N$98,10,0)),0,VLOOKUP(AW100,'Calcification Rates'!$A$11:$N$98,10,0)))*AY100+(IF(ISERROR(VLOOKUP(AW100,'Calcification Rates'!$A$11:$N$98,13,0)),0,VLOOKUP(AW100,'Calcification Rates'!$A$11:$N$98,13,0)))</f>
        <v>0</v>
      </c>
      <c r="BD100" s="281">
        <f>(IF(ISERROR(VLOOKUP(AW100,'Calcification Rates'!$A$11:$N$98,11,0)),0,VLOOKUP(AW100,'Calcification Rates'!$A$11:$N$98,11,0)))*AY100+(IF(ISERROR(VLOOKUP(AW100,'Calcification Rates'!$A$11:$N$98,14,0)),0,VLOOKUP(AW100,'Calcification Rates'!$A$11:$N$98,14,0)))</f>
        <v>0</v>
      </c>
      <c r="BE100" s="276"/>
      <c r="BF100" s="270"/>
      <c r="BG100" s="270"/>
      <c r="BH100" s="272" t="str">
        <f>IF(ISERROR(VLOOKUP(BE100,'Calcification Rates'!$A$10:$C$98,2,FALSE))," ",VLOOKUP(BE100,'Calcification Rates'!$A$10:$C$98,2,FALSE))</f>
        <v xml:space="preserve"> </v>
      </c>
      <c r="BI100" s="272" t="str">
        <f>IF(ISERROR(VLOOKUP(BE100,'Calcification Rates'!$A$10:$C$98,3,FALSE))," ",VLOOKUP(BE100,'Calcification Rates'!$A$10:$C$98,3,FALSE))</f>
        <v xml:space="preserve"> </v>
      </c>
      <c r="BJ100" s="280">
        <f>(IF(ISERROR(VLOOKUP(BE100,'Calcification Rates'!$A$11:$N$98,9,0)),0,VLOOKUP(BE100,'Calcification Rates'!$A$11:$N$98,9,0)))*BG100+(IF(ISERROR(VLOOKUP(BE100,'Calcification Rates'!$A$11:$N$98,12,0)),0,VLOOKUP(BE100,'Calcification Rates'!$A$11:$N$98,12,0)))</f>
        <v>0</v>
      </c>
      <c r="BK100" s="280">
        <f>(IF(ISERROR(VLOOKUP(BE100,'Calcification Rates'!$A$11:$N$98,10,0)),0,VLOOKUP(BE100,'Calcification Rates'!$A$11:$N$98,10,0)))*BG100+(IF(ISERROR(VLOOKUP(BE100,'Calcification Rates'!$A$11:$N$98,13,0)),0,VLOOKUP(BE100,'Calcification Rates'!$A$11:$N$98,13,0)))</f>
        <v>0</v>
      </c>
      <c r="BL100" s="281">
        <f>(IF(ISERROR(VLOOKUP(BE100,'Calcification Rates'!$A$11:$N$98,11,0)),0,VLOOKUP(BE100,'Calcification Rates'!$A$11:$N$98,11,0)))*BG100+(IF(ISERROR(VLOOKUP(BE100,'Calcification Rates'!$A$11:$N$98,14,0)),0,VLOOKUP(BE100,'Calcification Rates'!$A$11:$N$98,14,0)))</f>
        <v>0</v>
      </c>
    </row>
    <row r="101" spans="1:64" ht="20.100000000000001" customHeight="1" x14ac:dyDescent="0.3">
      <c r="A101" s="270"/>
      <c r="B101" s="43"/>
      <c r="C101" s="271"/>
      <c r="D101" s="272" t="str">
        <f>IF(ISERROR(VLOOKUP(A101,'Calcification Rates'!$A$10:$C$98,2,FALSE))," ",VLOOKUP(A101,'Calcification Rates'!$A$10:$C$98,2,FALSE))</f>
        <v xml:space="preserve"> </v>
      </c>
      <c r="E101" s="272" t="str">
        <f>IF(ISERROR(VLOOKUP(A101,'Calcification Rates'!$A$10:$C$98,3,FALSE))," ",VLOOKUP(A101,'Calcification Rates'!$A$10:$C$98,3,FALSE))</f>
        <v xml:space="preserve"> </v>
      </c>
      <c r="F101" s="273">
        <f>(IF(ISERROR(VLOOKUP(A101,'Calcification Rates'!$A$11:$N$98,9,0)),0,VLOOKUP(A101,'Calcification Rates'!$A$11:$N$98,9,0)))*C101+(IF(ISERROR(VLOOKUP(A101,'Calcification Rates'!$A$11:$N$98,12,0)),0,VLOOKUP(A101,'Calcification Rates'!$A$11:$N$98,12,0)))</f>
        <v>0</v>
      </c>
      <c r="G101" s="274">
        <f>(IF(ISERROR(VLOOKUP(A101,'Calcification Rates'!$A$11:$N$98,10,0)),0,VLOOKUP(A101,'Calcification Rates'!$A$11:$N$98,10,0)))*C101+(IF(ISERROR(VLOOKUP(A101,'Calcification Rates'!$A$11:$N$98,13,0)),0,VLOOKUP(A101,'Calcification Rates'!$A$11:$N$98,13,0)))</f>
        <v>0</v>
      </c>
      <c r="H101" s="275">
        <f>(IF(ISERROR(VLOOKUP(A101,'Calcification Rates'!$A$11:$N$98,11,0)),0,VLOOKUP(A101,'Calcification Rates'!$A$11:$N$98,11,0)))*C101+(IF(ISERROR(VLOOKUP(A101,'Calcification Rates'!$A$11:$N$98,14,0)),0,VLOOKUP(A101,'Calcification Rates'!$A$11:$N$98,14,0)))</f>
        <v>0</v>
      </c>
      <c r="I101" s="276"/>
      <c r="J101" s="278"/>
      <c r="K101" s="279"/>
      <c r="L101" s="272" t="str">
        <f>IF(ISERROR(VLOOKUP(I101,'Calcification Rates'!$A$10:$C$98,2,FALSE))," ",VLOOKUP(I101,'Calcification Rates'!$A$10:$C$98,2,FALSE))</f>
        <v xml:space="preserve"> </v>
      </c>
      <c r="M101" s="272" t="str">
        <f>IF(ISERROR(VLOOKUP(I101,'Calcification Rates'!$A$10:$C$98,3,FALSE))," ",VLOOKUP(I101,'Calcification Rates'!$A$10:$C$98,3,FALSE))</f>
        <v xml:space="preserve"> </v>
      </c>
      <c r="N101" s="273">
        <f>(IF(ISERROR(VLOOKUP(I101,'Calcification Rates'!$A$11:$N$98,9,0)),0,VLOOKUP(I101,'Calcification Rates'!$A$11:$N$98,9,0)))*K101+(IF(ISERROR(VLOOKUP(I101,'Calcification Rates'!$A$11:$N$98,12,0)),0,VLOOKUP(I101,'Calcification Rates'!$A$11:$N$98,12,0)))</f>
        <v>0</v>
      </c>
      <c r="O101" s="273">
        <f>(IF(ISERROR(VLOOKUP(I101,'Calcification Rates'!$A$11:$N$98,10,0)),0,VLOOKUP(I101,'Calcification Rates'!$A$11:$N$98,10,0)))*K101+(IF(ISERROR(VLOOKUP(I101,'Calcification Rates'!$A$11:$N$98,13,0)),0,VLOOKUP(I101,'Calcification Rates'!$A$11:$N$98,13,0)))</f>
        <v>0</v>
      </c>
      <c r="P101" s="277">
        <f>(IF(ISERROR(VLOOKUP(I101,'Calcification Rates'!$A$11:$N$98,11,0)),0,VLOOKUP(I101,'Calcification Rates'!$A$11:$N$98,11,0)))*K101+(IF(ISERROR(VLOOKUP(I101,'Calcification Rates'!$A$11:$N$98,14,0)),0,VLOOKUP(I101,'Calcification Rates'!$A$11:$N$98,14,0)))</f>
        <v>0</v>
      </c>
      <c r="Q101" s="276"/>
      <c r="R101" s="270"/>
      <c r="S101" s="271"/>
      <c r="T101" s="272" t="str">
        <f>IF(ISERROR(VLOOKUP(Q101,'Calcification Rates'!$A$10:$C$98,2,FALSE))," ",VLOOKUP(Q101,'Calcification Rates'!$A$10:$C$98,2,FALSE))</f>
        <v xml:space="preserve"> </v>
      </c>
      <c r="U101" s="272" t="str">
        <f>IF(ISERROR(VLOOKUP(Q101,'Calcification Rates'!$A$10:$C$98,3,FALSE))," ",VLOOKUP(Q101,'Calcification Rates'!$A$10:$C$98,3,FALSE))</f>
        <v xml:space="preserve"> </v>
      </c>
      <c r="V101" s="273">
        <f>(IF(ISERROR(VLOOKUP(Q101,'Calcification Rates'!$A$11:$N$98,9,0)),0,VLOOKUP(Q101,'Calcification Rates'!$A$11:$N$98,9,0)))*S101+(IF(ISERROR(VLOOKUP(Q101,'Calcification Rates'!$A$11:$N$98,12,0)),0,VLOOKUP(Q101,'Calcification Rates'!$A$11:$N$98,12,0)))</f>
        <v>0</v>
      </c>
      <c r="W101" s="273">
        <f>(IF(ISERROR(VLOOKUP(Q101,'Calcification Rates'!$A$11:$N$98,10,0)),0,VLOOKUP(Q101,'Calcification Rates'!$A$11:$N$98,10,0)))*S101+(IF(ISERROR(VLOOKUP(Q101,'Calcification Rates'!$A$11:$N$98,13,0)),0,VLOOKUP(Q101,'Calcification Rates'!$A$11:$N$98,13,0)))</f>
        <v>0</v>
      </c>
      <c r="X101" s="277">
        <f>(IF(ISERROR(VLOOKUP(Q101,'Calcification Rates'!$A$11:$N$98,11,0)),0,VLOOKUP(Q101,'Calcification Rates'!$A$11:$N$98,11,0)))*S101+(IF(ISERROR(VLOOKUP(Q101,'Calcification Rates'!$A$11:$N$98,14,0)),0,VLOOKUP(Q101,'Calcification Rates'!$A$11:$N$98,14,0)))</f>
        <v>0</v>
      </c>
      <c r="Y101" s="276"/>
      <c r="Z101" s="43"/>
      <c r="AA101" s="279"/>
      <c r="AB101" s="272" t="str">
        <f>IF(ISERROR(VLOOKUP(Y101,'Calcification Rates'!$A$10:$C$98,2,FALSE))," ",VLOOKUP(Y101,'Calcification Rates'!$A$10:$C$98,2,FALSE))</f>
        <v xml:space="preserve"> </v>
      </c>
      <c r="AC101" s="272" t="str">
        <f>IF(ISERROR(VLOOKUP(Y101,'Calcification Rates'!$A$10:$C$98,3,FALSE))," ",VLOOKUP(Y101,'Calcification Rates'!$A$10:$C$98,3,FALSE))</f>
        <v xml:space="preserve"> </v>
      </c>
      <c r="AD101" s="273">
        <f>(IF(ISERROR(VLOOKUP(Y101,'Calcification Rates'!$A$11:$N$98,9,0)),0,VLOOKUP(Y101,'Calcification Rates'!$A$11:$N$98,9,0)))*AA101+(IF(ISERROR(VLOOKUP(Y101,'Calcification Rates'!$A$11:$N$98,12,0)),0,VLOOKUP(Y101,'Calcification Rates'!$A$11:$N$98,12,0)))</f>
        <v>0</v>
      </c>
      <c r="AE101" s="273">
        <f>(IF(ISERROR(VLOOKUP(Y101,'Calcification Rates'!$A$11:$N$98,10,0)),0,VLOOKUP(Y101,'Calcification Rates'!$A$11:$N$98,10,0)))*AA101+(IF(ISERROR(VLOOKUP(Y101,'Calcification Rates'!$A$11:$N$98,13,0)),0,VLOOKUP(Y101,'Calcification Rates'!$A$11:$N$98,13,0)))</f>
        <v>0</v>
      </c>
      <c r="AF101" s="277">
        <f>(IF(ISERROR(VLOOKUP(Y101,'Calcification Rates'!$A$11:$N$98,11,0)),0,VLOOKUP(Y101,'Calcification Rates'!$A$11:$N$98,11,0)))*AA101+(IF(ISERROR(VLOOKUP(Y101,'Calcification Rates'!$A$11:$N$98,14,0)),0,VLOOKUP(Y101,'Calcification Rates'!$A$11:$N$98,14,0)))</f>
        <v>0</v>
      </c>
      <c r="AG101" s="276"/>
      <c r="AH101" s="43"/>
      <c r="AI101" s="279"/>
      <c r="AJ101" s="272" t="str">
        <f>IF(ISERROR(VLOOKUP(AG101,'Calcification Rates'!$A$10:$C$98,2,FALSE))," ",VLOOKUP(AG101,'Calcification Rates'!$A$10:$C$98,2,FALSE))</f>
        <v xml:space="preserve"> </v>
      </c>
      <c r="AK101" s="272" t="str">
        <f>IF(ISERROR(VLOOKUP(AG101,'Calcification Rates'!$A$10:$C$98,3,FALSE))," ",VLOOKUP(AG101,'Calcification Rates'!$A$10:$C$98,3,FALSE))</f>
        <v xml:space="preserve"> </v>
      </c>
      <c r="AL101" s="273">
        <f>(IF(ISERROR(VLOOKUP(AG101,'Calcification Rates'!$A$11:$N$98,9,0)),0,VLOOKUP(AG101,'Calcification Rates'!$A$11:$N$98,9,0)))*AI101+(IF(ISERROR(VLOOKUP(AG101,'Calcification Rates'!$A$11:$N$98,12,0)),0,VLOOKUP(AG101,'Calcification Rates'!$A$11:$N$98,12,0)))</f>
        <v>0</v>
      </c>
      <c r="AM101" s="273">
        <f>(IF(ISERROR(VLOOKUP(AG101,'Calcification Rates'!$A$11:$N$98,10,0)),0,VLOOKUP(AG101,'Calcification Rates'!$A$11:$N$98,10,0)))*AI101+(IF(ISERROR(VLOOKUP(AG101,'Calcification Rates'!$A$11:$N$98,13,0)),0,VLOOKUP(AG101,'Calcification Rates'!$A$11:$N$98,13,0)))</f>
        <v>0</v>
      </c>
      <c r="AN101" s="277">
        <f>(IF(ISERROR(VLOOKUP(AG101,'Calcification Rates'!$A$11:$N$98,11,0)),0,VLOOKUP(AG101,'Calcification Rates'!$A$11:$N$98,11,0)))*AI101+(IF(ISERROR(VLOOKUP(AG101,'Calcification Rates'!$A$11:$N$98,14,0)),0,VLOOKUP(AG101,'Calcification Rates'!$A$11:$N$98,14,0)))</f>
        <v>0</v>
      </c>
      <c r="AO101" s="276"/>
      <c r="AP101" s="270"/>
      <c r="AQ101" s="271"/>
      <c r="AR101" s="272" t="str">
        <f>IF(ISERROR(VLOOKUP(AO101,'Calcification Rates'!$A$10:$C$98,2,FALSE))," ",VLOOKUP(AO101,'Calcification Rates'!$A$10:$C$98,2,FALSE))</f>
        <v xml:space="preserve"> </v>
      </c>
      <c r="AS101" s="272" t="str">
        <f>IF(ISERROR(VLOOKUP(AO101,'Calcification Rates'!$A$10:$C$98,3,FALSE))," ",VLOOKUP(AO101,'Calcification Rates'!$A$10:$C$98,3,FALSE))</f>
        <v xml:space="preserve"> </v>
      </c>
      <c r="AT101" s="280">
        <f>(IF(ISERROR(VLOOKUP(AO101,'Calcification Rates'!$A$11:$N$98,9,0)),0,VLOOKUP(AO101,'Calcification Rates'!$A$11:$N$98,9,0)))*AQ101+(IF(ISERROR(VLOOKUP(AO101,'Calcification Rates'!$A$11:$N$98,12,0)),0,VLOOKUP(AO101,'Calcification Rates'!$A$11:$N$98,12,0)))</f>
        <v>0</v>
      </c>
      <c r="AU101" s="280">
        <f>(IF(ISERROR(VLOOKUP(AO101,'Calcification Rates'!$A$11:$N$98,10,0)),0,VLOOKUP(AO101,'Calcification Rates'!$A$11:$N$98,10,0)))*AQ101+(IF(ISERROR(VLOOKUP(AO101,'Calcification Rates'!$A$11:$N$98,13,0)),0,VLOOKUP(AO101,'Calcification Rates'!$A$11:$N$98,13,0)))</f>
        <v>0</v>
      </c>
      <c r="AV101" s="281">
        <f>(IF(ISERROR(VLOOKUP(AO101,'Calcification Rates'!$A$11:$N$98,11,0)),0,VLOOKUP(AO101,'Calcification Rates'!$A$11:$N$98,11,0)))*AQ101+(IF(ISERROR(VLOOKUP(AO101,'Calcification Rates'!$A$11:$N$98,14,0)),0,VLOOKUP(AO101,'Calcification Rates'!$A$11:$N$98,14,0)))</f>
        <v>0</v>
      </c>
      <c r="AW101" s="276"/>
      <c r="AX101" s="278"/>
      <c r="AY101" s="279"/>
      <c r="AZ101" s="272" t="str">
        <f>IF(ISERROR(VLOOKUP(AW101,'Calcification Rates'!$A$10:$C$98,2,FALSE))," ",VLOOKUP(AW101,'Calcification Rates'!$A$10:$C$98,2,FALSE))</f>
        <v xml:space="preserve"> </v>
      </c>
      <c r="BA101" s="272" t="str">
        <f>IF(ISERROR(VLOOKUP(AW101,'Calcification Rates'!$A$10:$C$98,3,FALSE))," ",VLOOKUP(AW101,'Calcification Rates'!$A$10:$C$98,3,FALSE))</f>
        <v xml:space="preserve"> </v>
      </c>
      <c r="BB101" s="280">
        <f>(IF(ISERROR(VLOOKUP(AW101,'Calcification Rates'!$A$11:$N$98,9,0)),0,VLOOKUP(AW101,'Calcification Rates'!$A$11:$N$98,9,0)))*AY101+(IF(ISERROR(VLOOKUP(AW101,'Calcification Rates'!$A$11:$N$98,12,0)),0,VLOOKUP(AW101,'Calcification Rates'!$A$11:$N$98,12,0)))</f>
        <v>0</v>
      </c>
      <c r="BC101" s="280">
        <f>(IF(ISERROR(VLOOKUP(AW101,'Calcification Rates'!$A$11:$N$98,10,0)),0,VLOOKUP(AW101,'Calcification Rates'!$A$11:$N$98,10,0)))*AY101+(IF(ISERROR(VLOOKUP(AW101,'Calcification Rates'!$A$11:$N$98,13,0)),0,VLOOKUP(AW101,'Calcification Rates'!$A$11:$N$98,13,0)))</f>
        <v>0</v>
      </c>
      <c r="BD101" s="281">
        <f>(IF(ISERROR(VLOOKUP(AW101,'Calcification Rates'!$A$11:$N$98,11,0)),0,VLOOKUP(AW101,'Calcification Rates'!$A$11:$N$98,11,0)))*AY101+(IF(ISERROR(VLOOKUP(AW101,'Calcification Rates'!$A$11:$N$98,14,0)),0,VLOOKUP(AW101,'Calcification Rates'!$A$11:$N$98,14,0)))</f>
        <v>0</v>
      </c>
      <c r="BE101" s="276"/>
      <c r="BF101" s="270"/>
      <c r="BG101" s="270"/>
      <c r="BH101" s="272" t="str">
        <f>IF(ISERROR(VLOOKUP(BE101,'Calcification Rates'!$A$10:$C$98,2,FALSE))," ",VLOOKUP(BE101,'Calcification Rates'!$A$10:$C$98,2,FALSE))</f>
        <v xml:space="preserve"> </v>
      </c>
      <c r="BI101" s="272" t="str">
        <f>IF(ISERROR(VLOOKUP(BE101,'Calcification Rates'!$A$10:$C$98,3,FALSE))," ",VLOOKUP(BE101,'Calcification Rates'!$A$10:$C$98,3,FALSE))</f>
        <v xml:space="preserve"> </v>
      </c>
      <c r="BJ101" s="280">
        <f>(IF(ISERROR(VLOOKUP(BE101,'Calcification Rates'!$A$11:$N$98,9,0)),0,VLOOKUP(BE101,'Calcification Rates'!$A$11:$N$98,9,0)))*BG101+(IF(ISERROR(VLOOKUP(BE101,'Calcification Rates'!$A$11:$N$98,12,0)),0,VLOOKUP(BE101,'Calcification Rates'!$A$11:$N$98,12,0)))</f>
        <v>0</v>
      </c>
      <c r="BK101" s="280">
        <f>(IF(ISERROR(VLOOKUP(BE101,'Calcification Rates'!$A$11:$N$98,10,0)),0,VLOOKUP(BE101,'Calcification Rates'!$A$11:$N$98,10,0)))*BG101+(IF(ISERROR(VLOOKUP(BE101,'Calcification Rates'!$A$11:$N$98,13,0)),0,VLOOKUP(BE101,'Calcification Rates'!$A$11:$N$98,13,0)))</f>
        <v>0</v>
      </c>
      <c r="BL101" s="281">
        <f>(IF(ISERROR(VLOOKUP(BE101,'Calcification Rates'!$A$11:$N$98,11,0)),0,VLOOKUP(BE101,'Calcification Rates'!$A$11:$N$98,11,0)))*BG101+(IF(ISERROR(VLOOKUP(BE101,'Calcification Rates'!$A$11:$N$98,14,0)),0,VLOOKUP(BE101,'Calcification Rates'!$A$11:$N$98,14,0)))</f>
        <v>0</v>
      </c>
    </row>
    <row r="102" spans="1:64" ht="20.100000000000001" customHeight="1" x14ac:dyDescent="0.3">
      <c r="A102" s="270"/>
      <c r="B102" s="43"/>
      <c r="C102" s="271"/>
      <c r="D102" s="272" t="str">
        <f>IF(ISERROR(VLOOKUP(A102,'Calcification Rates'!$A$10:$C$98,2,FALSE))," ",VLOOKUP(A102,'Calcification Rates'!$A$10:$C$98,2,FALSE))</f>
        <v xml:space="preserve"> </v>
      </c>
      <c r="E102" s="272" t="str">
        <f>IF(ISERROR(VLOOKUP(A102,'Calcification Rates'!$A$10:$C$98,3,FALSE))," ",VLOOKUP(A102,'Calcification Rates'!$A$10:$C$98,3,FALSE))</f>
        <v xml:space="preserve"> </v>
      </c>
      <c r="F102" s="273">
        <f>(IF(ISERROR(VLOOKUP(A102,'Calcification Rates'!$A$11:$N$98,9,0)),0,VLOOKUP(A102,'Calcification Rates'!$A$11:$N$98,9,0)))*C102+(IF(ISERROR(VLOOKUP(A102,'Calcification Rates'!$A$11:$N$98,12,0)),0,VLOOKUP(A102,'Calcification Rates'!$A$11:$N$98,12,0)))</f>
        <v>0</v>
      </c>
      <c r="G102" s="274">
        <f>(IF(ISERROR(VLOOKUP(A102,'Calcification Rates'!$A$11:$N$98,10,0)),0,VLOOKUP(A102,'Calcification Rates'!$A$11:$N$98,10,0)))*C102+(IF(ISERROR(VLOOKUP(A102,'Calcification Rates'!$A$11:$N$98,13,0)),0,VLOOKUP(A102,'Calcification Rates'!$A$11:$N$98,13,0)))</f>
        <v>0</v>
      </c>
      <c r="H102" s="275">
        <f>(IF(ISERROR(VLOOKUP(A102,'Calcification Rates'!$A$11:$N$98,11,0)),0,VLOOKUP(A102,'Calcification Rates'!$A$11:$N$98,11,0)))*C102+(IF(ISERROR(VLOOKUP(A102,'Calcification Rates'!$A$11:$N$98,14,0)),0,VLOOKUP(A102,'Calcification Rates'!$A$11:$N$98,14,0)))</f>
        <v>0</v>
      </c>
      <c r="I102" s="276"/>
      <c r="J102" s="278"/>
      <c r="K102" s="271"/>
      <c r="L102" s="272" t="str">
        <f>IF(ISERROR(VLOOKUP(I102,'Calcification Rates'!$A$10:$C$98,2,FALSE))," ",VLOOKUP(I102,'Calcification Rates'!$A$10:$C$98,2,FALSE))</f>
        <v xml:space="preserve"> </v>
      </c>
      <c r="M102" s="272" t="str">
        <f>IF(ISERROR(VLOOKUP(I102,'Calcification Rates'!$A$10:$C$98,3,FALSE))," ",VLOOKUP(I102,'Calcification Rates'!$A$10:$C$98,3,FALSE))</f>
        <v xml:space="preserve"> </v>
      </c>
      <c r="N102" s="273">
        <f>(IF(ISERROR(VLOOKUP(I102,'Calcification Rates'!$A$11:$N$98,9,0)),0,VLOOKUP(I102,'Calcification Rates'!$A$11:$N$98,9,0)))*K102+(IF(ISERROR(VLOOKUP(I102,'Calcification Rates'!$A$11:$N$98,12,0)),0,VLOOKUP(I102,'Calcification Rates'!$A$11:$N$98,12,0)))</f>
        <v>0</v>
      </c>
      <c r="O102" s="273">
        <f>(IF(ISERROR(VLOOKUP(I102,'Calcification Rates'!$A$11:$N$98,10,0)),0,VLOOKUP(I102,'Calcification Rates'!$A$11:$N$98,10,0)))*K102+(IF(ISERROR(VLOOKUP(I102,'Calcification Rates'!$A$11:$N$98,13,0)),0,VLOOKUP(I102,'Calcification Rates'!$A$11:$N$98,13,0)))</f>
        <v>0</v>
      </c>
      <c r="P102" s="277">
        <f>(IF(ISERROR(VLOOKUP(I102,'Calcification Rates'!$A$11:$N$98,11,0)),0,VLOOKUP(I102,'Calcification Rates'!$A$11:$N$98,11,0)))*K102+(IF(ISERROR(VLOOKUP(I102,'Calcification Rates'!$A$11:$N$98,14,0)),0,VLOOKUP(I102,'Calcification Rates'!$A$11:$N$98,14,0)))</f>
        <v>0</v>
      </c>
      <c r="Q102" s="276"/>
      <c r="R102" s="270"/>
      <c r="S102" s="271"/>
      <c r="T102" s="272" t="str">
        <f>IF(ISERROR(VLOOKUP(Q102,'Calcification Rates'!$A$10:$C$98,2,FALSE))," ",VLOOKUP(Q102,'Calcification Rates'!$A$10:$C$98,2,FALSE))</f>
        <v xml:space="preserve"> </v>
      </c>
      <c r="U102" s="272" t="str">
        <f>IF(ISERROR(VLOOKUP(Q102,'Calcification Rates'!$A$10:$C$98,3,FALSE))," ",VLOOKUP(Q102,'Calcification Rates'!$A$10:$C$98,3,FALSE))</f>
        <v xml:space="preserve"> </v>
      </c>
      <c r="V102" s="273">
        <f>(IF(ISERROR(VLOOKUP(Q102,'Calcification Rates'!$A$11:$N$98,9,0)),0,VLOOKUP(Q102,'Calcification Rates'!$A$11:$N$98,9,0)))*S102+(IF(ISERROR(VLOOKUP(Q102,'Calcification Rates'!$A$11:$N$98,12,0)),0,VLOOKUP(Q102,'Calcification Rates'!$A$11:$N$98,12,0)))</f>
        <v>0</v>
      </c>
      <c r="W102" s="273">
        <f>(IF(ISERROR(VLOOKUP(Q102,'Calcification Rates'!$A$11:$N$98,10,0)),0,VLOOKUP(Q102,'Calcification Rates'!$A$11:$N$98,10,0)))*S102+(IF(ISERROR(VLOOKUP(Q102,'Calcification Rates'!$A$11:$N$98,13,0)),0,VLOOKUP(Q102,'Calcification Rates'!$A$11:$N$98,13,0)))</f>
        <v>0</v>
      </c>
      <c r="X102" s="277">
        <f>(IF(ISERROR(VLOOKUP(Q102,'Calcification Rates'!$A$11:$N$98,11,0)),0,VLOOKUP(Q102,'Calcification Rates'!$A$11:$N$98,11,0)))*S102+(IF(ISERROR(VLOOKUP(Q102,'Calcification Rates'!$A$11:$N$98,14,0)),0,VLOOKUP(Q102,'Calcification Rates'!$A$11:$N$98,14,0)))</f>
        <v>0</v>
      </c>
      <c r="Y102" s="276"/>
      <c r="Z102" s="43"/>
      <c r="AA102" s="279"/>
      <c r="AB102" s="272" t="str">
        <f>IF(ISERROR(VLOOKUP(Y102,'Calcification Rates'!$A$10:$C$98,2,FALSE))," ",VLOOKUP(Y102,'Calcification Rates'!$A$10:$C$98,2,FALSE))</f>
        <v xml:space="preserve"> </v>
      </c>
      <c r="AC102" s="272" t="str">
        <f>IF(ISERROR(VLOOKUP(Y102,'Calcification Rates'!$A$10:$C$98,3,FALSE))," ",VLOOKUP(Y102,'Calcification Rates'!$A$10:$C$98,3,FALSE))</f>
        <v xml:space="preserve"> </v>
      </c>
      <c r="AD102" s="273">
        <f>(IF(ISERROR(VLOOKUP(Y102,'Calcification Rates'!$A$11:$N$98,9,0)),0,VLOOKUP(Y102,'Calcification Rates'!$A$11:$N$98,9,0)))*AA102+(IF(ISERROR(VLOOKUP(Y102,'Calcification Rates'!$A$11:$N$98,12,0)),0,VLOOKUP(Y102,'Calcification Rates'!$A$11:$N$98,12,0)))</f>
        <v>0</v>
      </c>
      <c r="AE102" s="273">
        <f>(IF(ISERROR(VLOOKUP(Y102,'Calcification Rates'!$A$11:$N$98,10,0)),0,VLOOKUP(Y102,'Calcification Rates'!$A$11:$N$98,10,0)))*AA102+(IF(ISERROR(VLOOKUP(Y102,'Calcification Rates'!$A$11:$N$98,13,0)),0,VLOOKUP(Y102,'Calcification Rates'!$A$11:$N$98,13,0)))</f>
        <v>0</v>
      </c>
      <c r="AF102" s="277">
        <f>(IF(ISERROR(VLOOKUP(Y102,'Calcification Rates'!$A$11:$N$98,11,0)),0,VLOOKUP(Y102,'Calcification Rates'!$A$11:$N$98,11,0)))*AA102+(IF(ISERROR(VLOOKUP(Y102,'Calcification Rates'!$A$11:$N$98,14,0)),0,VLOOKUP(Y102,'Calcification Rates'!$A$11:$N$98,14,0)))</f>
        <v>0</v>
      </c>
      <c r="AG102" s="276"/>
      <c r="AH102" s="43"/>
      <c r="AI102" s="279"/>
      <c r="AJ102" s="272" t="str">
        <f>IF(ISERROR(VLOOKUP(AG102,'Calcification Rates'!$A$10:$C$98,2,FALSE))," ",VLOOKUP(AG102,'Calcification Rates'!$A$10:$C$98,2,FALSE))</f>
        <v xml:space="preserve"> </v>
      </c>
      <c r="AK102" s="272" t="str">
        <f>IF(ISERROR(VLOOKUP(AG102,'Calcification Rates'!$A$10:$C$98,3,FALSE))," ",VLOOKUP(AG102,'Calcification Rates'!$A$10:$C$98,3,FALSE))</f>
        <v xml:space="preserve"> </v>
      </c>
      <c r="AL102" s="273">
        <f>(IF(ISERROR(VLOOKUP(AG102,'Calcification Rates'!$A$11:$N$98,9,0)),0,VLOOKUP(AG102,'Calcification Rates'!$A$11:$N$98,9,0)))*AI102+(IF(ISERROR(VLOOKUP(AG102,'Calcification Rates'!$A$11:$N$98,12,0)),0,VLOOKUP(AG102,'Calcification Rates'!$A$11:$N$98,12,0)))</f>
        <v>0</v>
      </c>
      <c r="AM102" s="273">
        <f>(IF(ISERROR(VLOOKUP(AG102,'Calcification Rates'!$A$11:$N$98,10,0)),0,VLOOKUP(AG102,'Calcification Rates'!$A$11:$N$98,10,0)))*AI102+(IF(ISERROR(VLOOKUP(AG102,'Calcification Rates'!$A$11:$N$98,13,0)),0,VLOOKUP(AG102,'Calcification Rates'!$A$11:$N$98,13,0)))</f>
        <v>0</v>
      </c>
      <c r="AN102" s="277">
        <f>(IF(ISERROR(VLOOKUP(AG102,'Calcification Rates'!$A$11:$N$98,11,0)),0,VLOOKUP(AG102,'Calcification Rates'!$A$11:$N$98,11,0)))*AI102+(IF(ISERROR(VLOOKUP(AG102,'Calcification Rates'!$A$11:$N$98,14,0)),0,VLOOKUP(AG102,'Calcification Rates'!$A$11:$N$98,14,0)))</f>
        <v>0</v>
      </c>
      <c r="AO102" s="276"/>
      <c r="AP102" s="270"/>
      <c r="AQ102" s="271"/>
      <c r="AR102" s="272" t="str">
        <f>IF(ISERROR(VLOOKUP(AO102,'Calcification Rates'!$A$10:$C$98,2,FALSE))," ",VLOOKUP(AO102,'Calcification Rates'!$A$10:$C$98,2,FALSE))</f>
        <v xml:space="preserve"> </v>
      </c>
      <c r="AS102" s="272" t="str">
        <f>IF(ISERROR(VLOOKUP(AO102,'Calcification Rates'!$A$10:$C$98,3,FALSE))," ",VLOOKUP(AO102,'Calcification Rates'!$A$10:$C$98,3,FALSE))</f>
        <v xml:space="preserve"> </v>
      </c>
      <c r="AT102" s="280">
        <f>(IF(ISERROR(VLOOKUP(AO102,'Calcification Rates'!$A$11:$N$98,9,0)),0,VLOOKUP(AO102,'Calcification Rates'!$A$11:$N$98,9,0)))*AQ102+(IF(ISERROR(VLOOKUP(AO102,'Calcification Rates'!$A$11:$N$98,12,0)),0,VLOOKUP(AO102,'Calcification Rates'!$A$11:$N$98,12,0)))</f>
        <v>0</v>
      </c>
      <c r="AU102" s="280">
        <f>(IF(ISERROR(VLOOKUP(AO102,'Calcification Rates'!$A$11:$N$98,10,0)),0,VLOOKUP(AO102,'Calcification Rates'!$A$11:$N$98,10,0)))*AQ102+(IF(ISERROR(VLOOKUP(AO102,'Calcification Rates'!$A$11:$N$98,13,0)),0,VLOOKUP(AO102,'Calcification Rates'!$A$11:$N$98,13,0)))</f>
        <v>0</v>
      </c>
      <c r="AV102" s="281">
        <f>(IF(ISERROR(VLOOKUP(AO102,'Calcification Rates'!$A$11:$N$98,11,0)),0,VLOOKUP(AO102,'Calcification Rates'!$A$11:$N$98,11,0)))*AQ102+(IF(ISERROR(VLOOKUP(AO102,'Calcification Rates'!$A$11:$N$98,14,0)),0,VLOOKUP(AO102,'Calcification Rates'!$A$11:$N$98,14,0)))</f>
        <v>0</v>
      </c>
      <c r="AW102" s="276"/>
      <c r="AX102" s="278"/>
      <c r="AY102" s="271"/>
      <c r="AZ102" s="272" t="str">
        <f>IF(ISERROR(VLOOKUP(AW102,'Calcification Rates'!$A$10:$C$98,2,FALSE))," ",VLOOKUP(AW102,'Calcification Rates'!$A$10:$C$98,2,FALSE))</f>
        <v xml:space="preserve"> </v>
      </c>
      <c r="BA102" s="272" t="str">
        <f>IF(ISERROR(VLOOKUP(AW102,'Calcification Rates'!$A$10:$C$98,3,FALSE))," ",VLOOKUP(AW102,'Calcification Rates'!$A$10:$C$98,3,FALSE))</f>
        <v xml:space="preserve"> </v>
      </c>
      <c r="BB102" s="280">
        <f>(IF(ISERROR(VLOOKUP(AW102,'Calcification Rates'!$A$11:$N$98,9,0)),0,VLOOKUP(AW102,'Calcification Rates'!$A$11:$N$98,9,0)))*AY102+(IF(ISERROR(VLOOKUP(AW102,'Calcification Rates'!$A$11:$N$98,12,0)),0,VLOOKUP(AW102,'Calcification Rates'!$A$11:$N$98,12,0)))</f>
        <v>0</v>
      </c>
      <c r="BC102" s="280">
        <f>(IF(ISERROR(VLOOKUP(AW102,'Calcification Rates'!$A$11:$N$98,10,0)),0,VLOOKUP(AW102,'Calcification Rates'!$A$11:$N$98,10,0)))*AY102+(IF(ISERROR(VLOOKUP(AW102,'Calcification Rates'!$A$11:$N$98,13,0)),0,VLOOKUP(AW102,'Calcification Rates'!$A$11:$N$98,13,0)))</f>
        <v>0</v>
      </c>
      <c r="BD102" s="281">
        <f>(IF(ISERROR(VLOOKUP(AW102,'Calcification Rates'!$A$11:$N$98,11,0)),0,VLOOKUP(AW102,'Calcification Rates'!$A$11:$N$98,11,0)))*AY102+(IF(ISERROR(VLOOKUP(AW102,'Calcification Rates'!$A$11:$N$98,14,0)),0,VLOOKUP(AW102,'Calcification Rates'!$A$11:$N$98,14,0)))</f>
        <v>0</v>
      </c>
      <c r="BE102" s="276"/>
      <c r="BF102" s="270"/>
      <c r="BG102" s="270"/>
      <c r="BH102" s="272" t="str">
        <f>IF(ISERROR(VLOOKUP(BE102,'Calcification Rates'!$A$10:$C$98,2,FALSE))," ",VLOOKUP(BE102,'Calcification Rates'!$A$10:$C$98,2,FALSE))</f>
        <v xml:space="preserve"> </v>
      </c>
      <c r="BI102" s="272" t="str">
        <f>IF(ISERROR(VLOOKUP(BE102,'Calcification Rates'!$A$10:$C$98,3,FALSE))," ",VLOOKUP(BE102,'Calcification Rates'!$A$10:$C$98,3,FALSE))</f>
        <v xml:space="preserve"> </v>
      </c>
      <c r="BJ102" s="280">
        <f>(IF(ISERROR(VLOOKUP(BE102,'Calcification Rates'!$A$11:$N$98,9,0)),0,VLOOKUP(BE102,'Calcification Rates'!$A$11:$N$98,9,0)))*BG102+(IF(ISERROR(VLOOKUP(BE102,'Calcification Rates'!$A$11:$N$98,12,0)),0,VLOOKUP(BE102,'Calcification Rates'!$A$11:$N$98,12,0)))</f>
        <v>0</v>
      </c>
      <c r="BK102" s="280">
        <f>(IF(ISERROR(VLOOKUP(BE102,'Calcification Rates'!$A$11:$N$98,10,0)),0,VLOOKUP(BE102,'Calcification Rates'!$A$11:$N$98,10,0)))*BG102+(IF(ISERROR(VLOOKUP(BE102,'Calcification Rates'!$A$11:$N$98,13,0)),0,VLOOKUP(BE102,'Calcification Rates'!$A$11:$N$98,13,0)))</f>
        <v>0</v>
      </c>
      <c r="BL102" s="281">
        <f>(IF(ISERROR(VLOOKUP(BE102,'Calcification Rates'!$A$11:$N$98,11,0)),0,VLOOKUP(BE102,'Calcification Rates'!$A$11:$N$98,11,0)))*BG102+(IF(ISERROR(VLOOKUP(BE102,'Calcification Rates'!$A$11:$N$98,14,0)),0,VLOOKUP(BE102,'Calcification Rates'!$A$11:$N$98,14,0)))</f>
        <v>0</v>
      </c>
    </row>
    <row r="103" spans="1:64" ht="20.100000000000001" customHeight="1" x14ac:dyDescent="0.3">
      <c r="A103" s="285"/>
      <c r="B103" s="270"/>
      <c r="C103" s="271"/>
      <c r="D103" s="272" t="str">
        <f>IF(ISERROR(VLOOKUP(A103,'Calcification Rates'!$A$10:$C$98,2,FALSE))," ",VLOOKUP(A103,'Calcification Rates'!$A$10:$C$98,2,FALSE))</f>
        <v xml:space="preserve"> </v>
      </c>
      <c r="E103" s="272" t="str">
        <f>IF(ISERROR(VLOOKUP(A103,'Calcification Rates'!$A$10:$C$98,3,FALSE))," ",VLOOKUP(A103,'Calcification Rates'!$A$10:$C$98,3,FALSE))</f>
        <v xml:space="preserve"> </v>
      </c>
      <c r="F103" s="273">
        <f>(IF(ISERROR(VLOOKUP(A103,'Calcification Rates'!$A$11:$N$98,9,0)),0,VLOOKUP(A103,'Calcification Rates'!$A$11:$N$98,9,0)))*C103+(IF(ISERROR(VLOOKUP(A103,'Calcification Rates'!$A$11:$N$98,12,0)),0,VLOOKUP(A103,'Calcification Rates'!$A$11:$N$98,12,0)))</f>
        <v>0</v>
      </c>
      <c r="G103" s="274">
        <f>(IF(ISERROR(VLOOKUP(A103,'Calcification Rates'!$A$11:$N$98,10,0)),0,VLOOKUP(A103,'Calcification Rates'!$A$11:$N$98,10,0)))*C103+(IF(ISERROR(VLOOKUP(A103,'Calcification Rates'!$A$11:$N$98,13,0)),0,VLOOKUP(A103,'Calcification Rates'!$A$11:$N$98,13,0)))</f>
        <v>0</v>
      </c>
      <c r="H103" s="275">
        <f>(IF(ISERROR(VLOOKUP(A103,'Calcification Rates'!$A$11:$N$98,11,0)),0,VLOOKUP(A103,'Calcification Rates'!$A$11:$N$98,11,0)))*C103+(IF(ISERROR(VLOOKUP(A103,'Calcification Rates'!$A$11:$N$98,14,0)),0,VLOOKUP(A103,'Calcification Rates'!$A$11:$N$98,14,0)))</f>
        <v>0</v>
      </c>
      <c r="I103" s="276"/>
      <c r="J103" s="278"/>
      <c r="K103" s="271"/>
      <c r="L103" s="272" t="str">
        <f>IF(ISERROR(VLOOKUP(I103,'Calcification Rates'!$A$10:$C$98,2,FALSE))," ",VLOOKUP(I103,'Calcification Rates'!$A$10:$C$98,2,FALSE))</f>
        <v xml:space="preserve"> </v>
      </c>
      <c r="M103" s="272" t="str">
        <f>IF(ISERROR(VLOOKUP(I103,'Calcification Rates'!$A$10:$C$98,3,FALSE))," ",VLOOKUP(I103,'Calcification Rates'!$A$10:$C$98,3,FALSE))</f>
        <v xml:space="preserve"> </v>
      </c>
      <c r="N103" s="273">
        <f>(IF(ISERROR(VLOOKUP(I103,'Calcification Rates'!$A$11:$N$98,9,0)),0,VLOOKUP(I103,'Calcification Rates'!$A$11:$N$98,9,0)))*K103+(IF(ISERROR(VLOOKUP(I103,'Calcification Rates'!$A$11:$N$98,12,0)),0,VLOOKUP(I103,'Calcification Rates'!$A$11:$N$98,12,0)))</f>
        <v>0</v>
      </c>
      <c r="O103" s="273">
        <f>(IF(ISERROR(VLOOKUP(I103,'Calcification Rates'!$A$11:$N$98,10,0)),0,VLOOKUP(I103,'Calcification Rates'!$A$11:$N$98,10,0)))*K103+(IF(ISERROR(VLOOKUP(I103,'Calcification Rates'!$A$11:$N$98,13,0)),0,VLOOKUP(I103,'Calcification Rates'!$A$11:$N$98,13,0)))</f>
        <v>0</v>
      </c>
      <c r="P103" s="277">
        <f>(IF(ISERROR(VLOOKUP(I103,'Calcification Rates'!$A$11:$N$98,11,0)),0,VLOOKUP(I103,'Calcification Rates'!$A$11:$N$98,11,0)))*K103+(IF(ISERROR(VLOOKUP(I103,'Calcification Rates'!$A$11:$N$98,14,0)),0,VLOOKUP(I103,'Calcification Rates'!$A$11:$N$98,14,0)))</f>
        <v>0</v>
      </c>
      <c r="Q103" s="276"/>
      <c r="R103" s="270"/>
      <c r="S103" s="271"/>
      <c r="T103" s="272" t="str">
        <f>IF(ISERROR(VLOOKUP(Q103,'Calcification Rates'!$A$10:$C$98,2,FALSE))," ",VLOOKUP(Q103,'Calcification Rates'!$A$10:$C$98,2,FALSE))</f>
        <v xml:space="preserve"> </v>
      </c>
      <c r="U103" s="272" t="str">
        <f>IF(ISERROR(VLOOKUP(Q103,'Calcification Rates'!$A$10:$C$98,3,FALSE))," ",VLOOKUP(Q103,'Calcification Rates'!$A$10:$C$98,3,FALSE))</f>
        <v xml:space="preserve"> </v>
      </c>
      <c r="V103" s="273">
        <f>(IF(ISERROR(VLOOKUP(Q103,'Calcification Rates'!$A$11:$N$98,9,0)),0,VLOOKUP(Q103,'Calcification Rates'!$A$11:$N$98,9,0)))*S103+(IF(ISERROR(VLOOKUP(Q103,'Calcification Rates'!$A$11:$N$98,12,0)),0,VLOOKUP(Q103,'Calcification Rates'!$A$11:$N$98,12,0)))</f>
        <v>0</v>
      </c>
      <c r="W103" s="273">
        <f>(IF(ISERROR(VLOOKUP(Q103,'Calcification Rates'!$A$11:$N$98,10,0)),0,VLOOKUP(Q103,'Calcification Rates'!$A$11:$N$98,10,0)))*S103+(IF(ISERROR(VLOOKUP(Q103,'Calcification Rates'!$A$11:$N$98,13,0)),0,VLOOKUP(Q103,'Calcification Rates'!$A$11:$N$98,13,0)))</f>
        <v>0</v>
      </c>
      <c r="X103" s="277">
        <f>(IF(ISERROR(VLOOKUP(Q103,'Calcification Rates'!$A$11:$N$98,11,0)),0,VLOOKUP(Q103,'Calcification Rates'!$A$11:$N$98,11,0)))*S103+(IF(ISERROR(VLOOKUP(Q103,'Calcification Rates'!$A$11:$N$98,14,0)),0,VLOOKUP(Q103,'Calcification Rates'!$A$11:$N$98,14,0)))</f>
        <v>0</v>
      </c>
      <c r="Y103" s="276"/>
      <c r="Z103" s="43"/>
      <c r="AA103" s="279"/>
      <c r="AB103" s="272" t="str">
        <f>IF(ISERROR(VLOOKUP(Y103,'Calcification Rates'!$A$10:$C$98,2,FALSE))," ",VLOOKUP(Y103,'Calcification Rates'!$A$10:$C$98,2,FALSE))</f>
        <v xml:space="preserve"> </v>
      </c>
      <c r="AC103" s="272" t="str">
        <f>IF(ISERROR(VLOOKUP(Y103,'Calcification Rates'!$A$10:$C$98,3,FALSE))," ",VLOOKUP(Y103,'Calcification Rates'!$A$10:$C$98,3,FALSE))</f>
        <v xml:space="preserve"> </v>
      </c>
      <c r="AD103" s="273">
        <f>(IF(ISERROR(VLOOKUP(Y103,'Calcification Rates'!$A$11:$N$98,9,0)),0,VLOOKUP(Y103,'Calcification Rates'!$A$11:$N$98,9,0)))*AA103+(IF(ISERROR(VLOOKUP(Y103,'Calcification Rates'!$A$11:$N$98,12,0)),0,VLOOKUP(Y103,'Calcification Rates'!$A$11:$N$98,12,0)))</f>
        <v>0</v>
      </c>
      <c r="AE103" s="273">
        <f>(IF(ISERROR(VLOOKUP(Y103,'Calcification Rates'!$A$11:$N$98,10,0)),0,VLOOKUP(Y103,'Calcification Rates'!$A$11:$N$98,10,0)))*AA103+(IF(ISERROR(VLOOKUP(Y103,'Calcification Rates'!$A$11:$N$98,13,0)),0,VLOOKUP(Y103,'Calcification Rates'!$A$11:$N$98,13,0)))</f>
        <v>0</v>
      </c>
      <c r="AF103" s="277">
        <f>(IF(ISERROR(VLOOKUP(Y103,'Calcification Rates'!$A$11:$N$98,11,0)),0,VLOOKUP(Y103,'Calcification Rates'!$A$11:$N$98,11,0)))*AA103+(IF(ISERROR(VLOOKUP(Y103,'Calcification Rates'!$A$11:$N$98,14,0)),0,VLOOKUP(Y103,'Calcification Rates'!$A$11:$N$98,14,0)))</f>
        <v>0</v>
      </c>
      <c r="AG103" s="276"/>
      <c r="AH103" s="43"/>
      <c r="AI103" s="279"/>
      <c r="AJ103" s="272" t="str">
        <f>IF(ISERROR(VLOOKUP(AG103,'Calcification Rates'!$A$10:$C$98,2,FALSE))," ",VLOOKUP(AG103,'Calcification Rates'!$A$10:$C$98,2,FALSE))</f>
        <v xml:space="preserve"> </v>
      </c>
      <c r="AK103" s="272" t="str">
        <f>IF(ISERROR(VLOOKUP(AG103,'Calcification Rates'!$A$10:$C$98,3,FALSE))," ",VLOOKUP(AG103,'Calcification Rates'!$A$10:$C$98,3,FALSE))</f>
        <v xml:space="preserve"> </v>
      </c>
      <c r="AL103" s="273">
        <f>(IF(ISERROR(VLOOKUP(AG103,'Calcification Rates'!$A$11:$N$98,9,0)),0,VLOOKUP(AG103,'Calcification Rates'!$A$11:$N$98,9,0)))*AI103+(IF(ISERROR(VLOOKUP(AG103,'Calcification Rates'!$A$11:$N$98,12,0)),0,VLOOKUP(AG103,'Calcification Rates'!$A$11:$N$98,12,0)))</f>
        <v>0</v>
      </c>
      <c r="AM103" s="273">
        <f>(IF(ISERROR(VLOOKUP(AG103,'Calcification Rates'!$A$11:$N$98,10,0)),0,VLOOKUP(AG103,'Calcification Rates'!$A$11:$N$98,10,0)))*AI103+(IF(ISERROR(VLOOKUP(AG103,'Calcification Rates'!$A$11:$N$98,13,0)),0,VLOOKUP(AG103,'Calcification Rates'!$A$11:$N$98,13,0)))</f>
        <v>0</v>
      </c>
      <c r="AN103" s="277">
        <f>(IF(ISERROR(VLOOKUP(AG103,'Calcification Rates'!$A$11:$N$98,11,0)),0,VLOOKUP(AG103,'Calcification Rates'!$A$11:$N$98,11,0)))*AI103+(IF(ISERROR(VLOOKUP(AG103,'Calcification Rates'!$A$11:$N$98,14,0)),0,VLOOKUP(AG103,'Calcification Rates'!$A$11:$N$98,14,0)))</f>
        <v>0</v>
      </c>
      <c r="AO103" s="276"/>
      <c r="AP103" s="270"/>
      <c r="AQ103" s="271"/>
      <c r="AR103" s="272" t="str">
        <f>IF(ISERROR(VLOOKUP(AO103,'Calcification Rates'!$A$10:$C$98,2,FALSE))," ",VLOOKUP(AO103,'Calcification Rates'!$A$10:$C$98,2,FALSE))</f>
        <v xml:space="preserve"> </v>
      </c>
      <c r="AS103" s="272" t="str">
        <f>IF(ISERROR(VLOOKUP(AO103,'Calcification Rates'!$A$10:$C$98,3,FALSE))," ",VLOOKUP(AO103,'Calcification Rates'!$A$10:$C$98,3,FALSE))</f>
        <v xml:space="preserve"> </v>
      </c>
      <c r="AT103" s="280">
        <f>(IF(ISERROR(VLOOKUP(AO103,'Calcification Rates'!$A$11:$N$98,9,0)),0,VLOOKUP(AO103,'Calcification Rates'!$A$11:$N$98,9,0)))*AQ103+(IF(ISERROR(VLOOKUP(AO103,'Calcification Rates'!$A$11:$N$98,12,0)),0,VLOOKUP(AO103,'Calcification Rates'!$A$11:$N$98,12,0)))</f>
        <v>0</v>
      </c>
      <c r="AU103" s="280">
        <f>(IF(ISERROR(VLOOKUP(AO103,'Calcification Rates'!$A$11:$N$98,10,0)),0,VLOOKUP(AO103,'Calcification Rates'!$A$11:$N$98,10,0)))*AQ103+(IF(ISERROR(VLOOKUP(AO103,'Calcification Rates'!$A$11:$N$98,13,0)),0,VLOOKUP(AO103,'Calcification Rates'!$A$11:$N$98,13,0)))</f>
        <v>0</v>
      </c>
      <c r="AV103" s="281">
        <f>(IF(ISERROR(VLOOKUP(AO103,'Calcification Rates'!$A$11:$N$98,11,0)),0,VLOOKUP(AO103,'Calcification Rates'!$A$11:$N$98,11,0)))*AQ103+(IF(ISERROR(VLOOKUP(AO103,'Calcification Rates'!$A$11:$N$98,14,0)),0,VLOOKUP(AO103,'Calcification Rates'!$A$11:$N$98,14,0)))</f>
        <v>0</v>
      </c>
      <c r="AW103" s="276"/>
      <c r="AX103" s="278"/>
      <c r="AY103" s="271"/>
      <c r="AZ103" s="272" t="str">
        <f>IF(ISERROR(VLOOKUP(AW103,'Calcification Rates'!$A$10:$C$98,2,FALSE))," ",VLOOKUP(AW103,'Calcification Rates'!$A$10:$C$98,2,FALSE))</f>
        <v xml:space="preserve"> </v>
      </c>
      <c r="BA103" s="272" t="str">
        <f>IF(ISERROR(VLOOKUP(AW103,'Calcification Rates'!$A$10:$C$98,3,FALSE))," ",VLOOKUP(AW103,'Calcification Rates'!$A$10:$C$98,3,FALSE))</f>
        <v xml:space="preserve"> </v>
      </c>
      <c r="BB103" s="280">
        <f>(IF(ISERROR(VLOOKUP(AW103,'Calcification Rates'!$A$11:$N$98,9,0)),0,VLOOKUP(AW103,'Calcification Rates'!$A$11:$N$98,9,0)))*AY103+(IF(ISERROR(VLOOKUP(AW103,'Calcification Rates'!$A$11:$N$98,12,0)),0,VLOOKUP(AW103,'Calcification Rates'!$A$11:$N$98,12,0)))</f>
        <v>0</v>
      </c>
      <c r="BC103" s="280">
        <f>(IF(ISERROR(VLOOKUP(AW103,'Calcification Rates'!$A$11:$N$98,10,0)),0,VLOOKUP(AW103,'Calcification Rates'!$A$11:$N$98,10,0)))*AY103+(IF(ISERROR(VLOOKUP(AW103,'Calcification Rates'!$A$11:$N$98,13,0)),0,VLOOKUP(AW103,'Calcification Rates'!$A$11:$N$98,13,0)))</f>
        <v>0</v>
      </c>
      <c r="BD103" s="281">
        <f>(IF(ISERROR(VLOOKUP(AW103,'Calcification Rates'!$A$11:$N$98,11,0)),0,VLOOKUP(AW103,'Calcification Rates'!$A$11:$N$98,11,0)))*AY103+(IF(ISERROR(VLOOKUP(AW103,'Calcification Rates'!$A$11:$N$98,14,0)),0,VLOOKUP(AW103,'Calcification Rates'!$A$11:$N$98,14,0)))</f>
        <v>0</v>
      </c>
      <c r="BE103" s="276"/>
      <c r="BF103" s="270"/>
      <c r="BG103" s="270"/>
      <c r="BH103" s="272" t="str">
        <f>IF(ISERROR(VLOOKUP(BE103,'Calcification Rates'!$A$10:$C$98,2,FALSE))," ",VLOOKUP(BE103,'Calcification Rates'!$A$10:$C$98,2,FALSE))</f>
        <v xml:space="preserve"> </v>
      </c>
      <c r="BI103" s="272" t="str">
        <f>IF(ISERROR(VLOOKUP(BE103,'Calcification Rates'!$A$10:$C$98,3,FALSE))," ",VLOOKUP(BE103,'Calcification Rates'!$A$10:$C$98,3,FALSE))</f>
        <v xml:space="preserve"> </v>
      </c>
      <c r="BJ103" s="280">
        <f>(IF(ISERROR(VLOOKUP(BE103,'Calcification Rates'!$A$11:$N$98,9,0)),0,VLOOKUP(BE103,'Calcification Rates'!$A$11:$N$98,9,0)))*BG103+(IF(ISERROR(VLOOKUP(BE103,'Calcification Rates'!$A$11:$N$98,12,0)),0,VLOOKUP(BE103,'Calcification Rates'!$A$11:$N$98,12,0)))</f>
        <v>0</v>
      </c>
      <c r="BK103" s="280">
        <f>(IF(ISERROR(VLOOKUP(BE103,'Calcification Rates'!$A$11:$N$98,10,0)),0,VLOOKUP(BE103,'Calcification Rates'!$A$11:$N$98,10,0)))*BG103+(IF(ISERROR(VLOOKUP(BE103,'Calcification Rates'!$A$11:$N$98,13,0)),0,VLOOKUP(BE103,'Calcification Rates'!$A$11:$N$98,13,0)))</f>
        <v>0</v>
      </c>
      <c r="BL103" s="281">
        <f>(IF(ISERROR(VLOOKUP(BE103,'Calcification Rates'!$A$11:$N$98,11,0)),0,VLOOKUP(BE103,'Calcification Rates'!$A$11:$N$98,11,0)))*BG103+(IF(ISERROR(VLOOKUP(BE103,'Calcification Rates'!$A$11:$N$98,14,0)),0,VLOOKUP(BE103,'Calcification Rates'!$A$11:$N$98,14,0)))</f>
        <v>0</v>
      </c>
    </row>
    <row r="104" spans="1:64" ht="20.100000000000001" customHeight="1" x14ac:dyDescent="0.3">
      <c r="A104" s="285"/>
      <c r="B104" s="270"/>
      <c r="C104" s="271"/>
      <c r="D104" s="272" t="str">
        <f>IF(ISERROR(VLOOKUP(A104,'Calcification Rates'!$A$10:$C$98,2,FALSE))," ",VLOOKUP(A104,'Calcification Rates'!$A$10:$C$98,2,FALSE))</f>
        <v xml:space="preserve"> </v>
      </c>
      <c r="E104" s="272" t="str">
        <f>IF(ISERROR(VLOOKUP(A104,'Calcification Rates'!$A$10:$C$98,3,FALSE))," ",VLOOKUP(A104,'Calcification Rates'!$A$10:$C$98,3,FALSE))</f>
        <v xml:space="preserve"> </v>
      </c>
      <c r="F104" s="273">
        <f>(IF(ISERROR(VLOOKUP(A104,'Calcification Rates'!$A$11:$N$98,9,0)),0,VLOOKUP(A104,'Calcification Rates'!$A$11:$N$98,9,0)))*C104+(IF(ISERROR(VLOOKUP(A104,'Calcification Rates'!$A$11:$N$98,12,0)),0,VLOOKUP(A104,'Calcification Rates'!$A$11:$N$98,12,0)))</f>
        <v>0</v>
      </c>
      <c r="G104" s="274">
        <f>(IF(ISERROR(VLOOKUP(A104,'Calcification Rates'!$A$11:$N$98,10,0)),0,VLOOKUP(A104,'Calcification Rates'!$A$11:$N$98,10,0)))*C104+(IF(ISERROR(VLOOKUP(A104,'Calcification Rates'!$A$11:$N$98,13,0)),0,VLOOKUP(A104,'Calcification Rates'!$A$11:$N$98,13,0)))</f>
        <v>0</v>
      </c>
      <c r="H104" s="275">
        <f>(IF(ISERROR(VLOOKUP(A104,'Calcification Rates'!$A$11:$N$98,11,0)),0,VLOOKUP(A104,'Calcification Rates'!$A$11:$N$98,11,0)))*C104+(IF(ISERROR(VLOOKUP(A104,'Calcification Rates'!$A$11:$N$98,14,0)),0,VLOOKUP(A104,'Calcification Rates'!$A$11:$N$98,14,0)))</f>
        <v>0</v>
      </c>
      <c r="I104" s="276"/>
      <c r="J104" s="278"/>
      <c r="K104" s="271"/>
      <c r="L104" s="272" t="str">
        <f>IF(ISERROR(VLOOKUP(I104,'Calcification Rates'!$A$10:$C$98,2,FALSE))," ",VLOOKUP(I104,'Calcification Rates'!$A$10:$C$98,2,FALSE))</f>
        <v xml:space="preserve"> </v>
      </c>
      <c r="M104" s="272" t="str">
        <f>IF(ISERROR(VLOOKUP(I104,'Calcification Rates'!$A$10:$C$98,3,FALSE))," ",VLOOKUP(I104,'Calcification Rates'!$A$10:$C$98,3,FALSE))</f>
        <v xml:space="preserve"> </v>
      </c>
      <c r="N104" s="273">
        <f>(IF(ISERROR(VLOOKUP(I104,'Calcification Rates'!$A$11:$N$98,9,0)),0,VLOOKUP(I104,'Calcification Rates'!$A$11:$N$98,9,0)))*K104+(IF(ISERROR(VLOOKUP(I104,'Calcification Rates'!$A$11:$N$98,12,0)),0,VLOOKUP(I104,'Calcification Rates'!$A$11:$N$98,12,0)))</f>
        <v>0</v>
      </c>
      <c r="O104" s="273">
        <f>(IF(ISERROR(VLOOKUP(I104,'Calcification Rates'!$A$11:$N$98,10,0)),0,VLOOKUP(I104,'Calcification Rates'!$A$11:$N$98,10,0)))*K104+(IF(ISERROR(VLOOKUP(I104,'Calcification Rates'!$A$11:$N$98,13,0)),0,VLOOKUP(I104,'Calcification Rates'!$A$11:$N$98,13,0)))</f>
        <v>0</v>
      </c>
      <c r="P104" s="277">
        <f>(IF(ISERROR(VLOOKUP(I104,'Calcification Rates'!$A$11:$N$98,11,0)),0,VLOOKUP(I104,'Calcification Rates'!$A$11:$N$98,11,0)))*K104+(IF(ISERROR(VLOOKUP(I104,'Calcification Rates'!$A$11:$N$98,14,0)),0,VLOOKUP(I104,'Calcification Rates'!$A$11:$N$98,14,0)))</f>
        <v>0</v>
      </c>
      <c r="Q104" s="276"/>
      <c r="R104" s="270"/>
      <c r="S104" s="271"/>
      <c r="T104" s="272" t="str">
        <f>IF(ISERROR(VLOOKUP(Q104,'Calcification Rates'!$A$10:$C$98,2,FALSE))," ",VLOOKUP(Q104,'Calcification Rates'!$A$10:$C$98,2,FALSE))</f>
        <v xml:space="preserve"> </v>
      </c>
      <c r="U104" s="272" t="str">
        <f>IF(ISERROR(VLOOKUP(Q104,'Calcification Rates'!$A$10:$C$98,3,FALSE))," ",VLOOKUP(Q104,'Calcification Rates'!$A$10:$C$98,3,FALSE))</f>
        <v xml:space="preserve"> </v>
      </c>
      <c r="V104" s="273">
        <f>(IF(ISERROR(VLOOKUP(Q104,'Calcification Rates'!$A$11:$N$98,9,0)),0,VLOOKUP(Q104,'Calcification Rates'!$A$11:$N$98,9,0)))*S104+(IF(ISERROR(VLOOKUP(Q104,'Calcification Rates'!$A$11:$N$98,12,0)),0,VLOOKUP(Q104,'Calcification Rates'!$A$11:$N$98,12,0)))</f>
        <v>0</v>
      </c>
      <c r="W104" s="273">
        <f>(IF(ISERROR(VLOOKUP(Q104,'Calcification Rates'!$A$11:$N$98,10,0)),0,VLOOKUP(Q104,'Calcification Rates'!$A$11:$N$98,10,0)))*S104+(IF(ISERROR(VLOOKUP(Q104,'Calcification Rates'!$A$11:$N$98,13,0)),0,VLOOKUP(Q104,'Calcification Rates'!$A$11:$N$98,13,0)))</f>
        <v>0</v>
      </c>
      <c r="X104" s="277">
        <f>(IF(ISERROR(VLOOKUP(Q104,'Calcification Rates'!$A$11:$N$98,11,0)),0,VLOOKUP(Q104,'Calcification Rates'!$A$11:$N$98,11,0)))*S104+(IF(ISERROR(VLOOKUP(Q104,'Calcification Rates'!$A$11:$N$98,14,0)),0,VLOOKUP(Q104,'Calcification Rates'!$A$11:$N$98,14,0)))</f>
        <v>0</v>
      </c>
      <c r="Y104" s="276"/>
      <c r="Z104" s="43"/>
      <c r="AA104" s="279"/>
      <c r="AB104" s="272" t="str">
        <f>IF(ISERROR(VLOOKUP(Y104,'Calcification Rates'!$A$10:$C$98,2,FALSE))," ",VLOOKUP(Y104,'Calcification Rates'!$A$10:$C$98,2,FALSE))</f>
        <v xml:space="preserve"> </v>
      </c>
      <c r="AC104" s="272" t="str">
        <f>IF(ISERROR(VLOOKUP(Y104,'Calcification Rates'!$A$10:$C$98,3,FALSE))," ",VLOOKUP(Y104,'Calcification Rates'!$A$10:$C$98,3,FALSE))</f>
        <v xml:space="preserve"> </v>
      </c>
      <c r="AD104" s="273">
        <f>(IF(ISERROR(VLOOKUP(Y104,'Calcification Rates'!$A$11:$N$98,9,0)),0,VLOOKUP(Y104,'Calcification Rates'!$A$11:$N$98,9,0)))*AA104+(IF(ISERROR(VLOOKUP(Y104,'Calcification Rates'!$A$11:$N$98,12,0)),0,VLOOKUP(Y104,'Calcification Rates'!$A$11:$N$98,12,0)))</f>
        <v>0</v>
      </c>
      <c r="AE104" s="273">
        <f>(IF(ISERROR(VLOOKUP(Y104,'Calcification Rates'!$A$11:$N$98,10,0)),0,VLOOKUP(Y104,'Calcification Rates'!$A$11:$N$98,10,0)))*AA104+(IF(ISERROR(VLOOKUP(Y104,'Calcification Rates'!$A$11:$N$98,13,0)),0,VLOOKUP(Y104,'Calcification Rates'!$A$11:$N$98,13,0)))</f>
        <v>0</v>
      </c>
      <c r="AF104" s="277">
        <f>(IF(ISERROR(VLOOKUP(Y104,'Calcification Rates'!$A$11:$N$98,11,0)),0,VLOOKUP(Y104,'Calcification Rates'!$A$11:$N$98,11,0)))*AA104+(IF(ISERROR(VLOOKUP(Y104,'Calcification Rates'!$A$11:$N$98,14,0)),0,VLOOKUP(Y104,'Calcification Rates'!$A$11:$N$98,14,0)))</f>
        <v>0</v>
      </c>
      <c r="AG104" s="276"/>
      <c r="AH104" s="43"/>
      <c r="AI104" s="279"/>
      <c r="AJ104" s="272" t="str">
        <f>IF(ISERROR(VLOOKUP(AG104,'Calcification Rates'!$A$10:$C$98,2,FALSE))," ",VLOOKUP(AG104,'Calcification Rates'!$A$10:$C$98,2,FALSE))</f>
        <v xml:space="preserve"> </v>
      </c>
      <c r="AK104" s="272" t="str">
        <f>IF(ISERROR(VLOOKUP(AG104,'Calcification Rates'!$A$10:$C$98,3,FALSE))," ",VLOOKUP(AG104,'Calcification Rates'!$A$10:$C$98,3,FALSE))</f>
        <v xml:space="preserve"> </v>
      </c>
      <c r="AL104" s="273">
        <f>(IF(ISERROR(VLOOKUP(AG104,'Calcification Rates'!$A$11:$N$98,9,0)),0,VLOOKUP(AG104,'Calcification Rates'!$A$11:$N$98,9,0)))*AI104+(IF(ISERROR(VLOOKUP(AG104,'Calcification Rates'!$A$11:$N$98,12,0)),0,VLOOKUP(AG104,'Calcification Rates'!$A$11:$N$98,12,0)))</f>
        <v>0</v>
      </c>
      <c r="AM104" s="273">
        <f>(IF(ISERROR(VLOOKUP(AG104,'Calcification Rates'!$A$11:$N$98,10,0)),0,VLOOKUP(AG104,'Calcification Rates'!$A$11:$N$98,10,0)))*AI104+(IF(ISERROR(VLOOKUP(AG104,'Calcification Rates'!$A$11:$N$98,13,0)),0,VLOOKUP(AG104,'Calcification Rates'!$A$11:$N$98,13,0)))</f>
        <v>0</v>
      </c>
      <c r="AN104" s="277">
        <f>(IF(ISERROR(VLOOKUP(AG104,'Calcification Rates'!$A$11:$N$98,11,0)),0,VLOOKUP(AG104,'Calcification Rates'!$A$11:$N$98,11,0)))*AI104+(IF(ISERROR(VLOOKUP(AG104,'Calcification Rates'!$A$11:$N$98,14,0)),0,VLOOKUP(AG104,'Calcification Rates'!$A$11:$N$98,14,0)))</f>
        <v>0</v>
      </c>
      <c r="AO104" s="276"/>
      <c r="AP104" s="270"/>
      <c r="AQ104" s="271"/>
      <c r="AR104" s="272" t="str">
        <f>IF(ISERROR(VLOOKUP(AO104,'Calcification Rates'!$A$10:$C$98,2,FALSE))," ",VLOOKUP(AO104,'Calcification Rates'!$A$10:$C$98,2,FALSE))</f>
        <v xml:space="preserve"> </v>
      </c>
      <c r="AS104" s="272" t="str">
        <f>IF(ISERROR(VLOOKUP(AO104,'Calcification Rates'!$A$10:$C$98,3,FALSE))," ",VLOOKUP(AO104,'Calcification Rates'!$A$10:$C$98,3,FALSE))</f>
        <v xml:space="preserve"> </v>
      </c>
      <c r="AT104" s="280">
        <f>(IF(ISERROR(VLOOKUP(AO104,'Calcification Rates'!$A$11:$N$98,9,0)),0,VLOOKUP(AO104,'Calcification Rates'!$A$11:$N$98,9,0)))*AQ104+(IF(ISERROR(VLOOKUP(AO104,'Calcification Rates'!$A$11:$N$98,12,0)),0,VLOOKUP(AO104,'Calcification Rates'!$A$11:$N$98,12,0)))</f>
        <v>0</v>
      </c>
      <c r="AU104" s="280">
        <f>(IF(ISERROR(VLOOKUP(AO104,'Calcification Rates'!$A$11:$N$98,10,0)),0,VLOOKUP(AO104,'Calcification Rates'!$A$11:$N$98,10,0)))*AQ104+(IF(ISERROR(VLOOKUP(AO104,'Calcification Rates'!$A$11:$N$98,13,0)),0,VLOOKUP(AO104,'Calcification Rates'!$A$11:$N$98,13,0)))</f>
        <v>0</v>
      </c>
      <c r="AV104" s="281">
        <f>(IF(ISERROR(VLOOKUP(AO104,'Calcification Rates'!$A$11:$N$98,11,0)),0,VLOOKUP(AO104,'Calcification Rates'!$A$11:$N$98,11,0)))*AQ104+(IF(ISERROR(VLOOKUP(AO104,'Calcification Rates'!$A$11:$N$98,14,0)),0,VLOOKUP(AO104,'Calcification Rates'!$A$11:$N$98,14,0)))</f>
        <v>0</v>
      </c>
      <c r="AW104" s="276"/>
      <c r="AX104" s="278"/>
      <c r="AY104" s="271"/>
      <c r="AZ104" s="272" t="str">
        <f>IF(ISERROR(VLOOKUP(AW104,'Calcification Rates'!$A$10:$C$98,2,FALSE))," ",VLOOKUP(AW104,'Calcification Rates'!$A$10:$C$98,2,FALSE))</f>
        <v xml:space="preserve"> </v>
      </c>
      <c r="BA104" s="272" t="str">
        <f>IF(ISERROR(VLOOKUP(AW104,'Calcification Rates'!$A$10:$C$98,3,FALSE))," ",VLOOKUP(AW104,'Calcification Rates'!$A$10:$C$98,3,FALSE))</f>
        <v xml:space="preserve"> </v>
      </c>
      <c r="BB104" s="280">
        <f>(IF(ISERROR(VLOOKUP(AW104,'Calcification Rates'!$A$11:$N$98,9,0)),0,VLOOKUP(AW104,'Calcification Rates'!$A$11:$N$98,9,0)))*AY104+(IF(ISERROR(VLOOKUP(AW104,'Calcification Rates'!$A$11:$N$98,12,0)),0,VLOOKUP(AW104,'Calcification Rates'!$A$11:$N$98,12,0)))</f>
        <v>0</v>
      </c>
      <c r="BC104" s="280">
        <f>(IF(ISERROR(VLOOKUP(AW104,'Calcification Rates'!$A$11:$N$98,10,0)),0,VLOOKUP(AW104,'Calcification Rates'!$A$11:$N$98,10,0)))*AY104+(IF(ISERROR(VLOOKUP(AW104,'Calcification Rates'!$A$11:$N$98,13,0)),0,VLOOKUP(AW104,'Calcification Rates'!$A$11:$N$98,13,0)))</f>
        <v>0</v>
      </c>
      <c r="BD104" s="281">
        <f>(IF(ISERROR(VLOOKUP(AW104,'Calcification Rates'!$A$11:$N$98,11,0)),0,VLOOKUP(AW104,'Calcification Rates'!$A$11:$N$98,11,0)))*AY104+(IF(ISERROR(VLOOKUP(AW104,'Calcification Rates'!$A$11:$N$98,14,0)),0,VLOOKUP(AW104,'Calcification Rates'!$A$11:$N$98,14,0)))</f>
        <v>0</v>
      </c>
      <c r="BE104" s="276"/>
      <c r="BF104" s="270"/>
      <c r="BG104" s="270"/>
      <c r="BH104" s="272" t="str">
        <f>IF(ISERROR(VLOOKUP(BE104,'Calcification Rates'!$A$10:$C$98,2,FALSE))," ",VLOOKUP(BE104,'Calcification Rates'!$A$10:$C$98,2,FALSE))</f>
        <v xml:space="preserve"> </v>
      </c>
      <c r="BI104" s="272" t="str">
        <f>IF(ISERROR(VLOOKUP(BE104,'Calcification Rates'!$A$10:$C$98,3,FALSE))," ",VLOOKUP(BE104,'Calcification Rates'!$A$10:$C$98,3,FALSE))</f>
        <v xml:space="preserve"> </v>
      </c>
      <c r="BJ104" s="280">
        <f>(IF(ISERROR(VLOOKUP(BE104,'Calcification Rates'!$A$11:$N$98,9,0)),0,VLOOKUP(BE104,'Calcification Rates'!$A$11:$N$98,9,0)))*BG104+(IF(ISERROR(VLOOKUP(BE104,'Calcification Rates'!$A$11:$N$98,12,0)),0,VLOOKUP(BE104,'Calcification Rates'!$A$11:$N$98,12,0)))</f>
        <v>0</v>
      </c>
      <c r="BK104" s="280">
        <f>(IF(ISERROR(VLOOKUP(BE104,'Calcification Rates'!$A$11:$N$98,10,0)),0,VLOOKUP(BE104,'Calcification Rates'!$A$11:$N$98,10,0)))*BG104+(IF(ISERROR(VLOOKUP(BE104,'Calcification Rates'!$A$11:$N$98,13,0)),0,VLOOKUP(BE104,'Calcification Rates'!$A$11:$N$98,13,0)))</f>
        <v>0</v>
      </c>
      <c r="BL104" s="281">
        <f>(IF(ISERROR(VLOOKUP(BE104,'Calcification Rates'!$A$11:$N$98,11,0)),0,VLOOKUP(BE104,'Calcification Rates'!$A$11:$N$98,11,0)))*BG104+(IF(ISERROR(VLOOKUP(BE104,'Calcification Rates'!$A$11:$N$98,14,0)),0,VLOOKUP(BE104,'Calcification Rates'!$A$11:$N$98,14,0)))</f>
        <v>0</v>
      </c>
    </row>
    <row r="105" spans="1:64" ht="20.100000000000001" customHeight="1" x14ac:dyDescent="0.3">
      <c r="A105" s="285"/>
      <c r="B105" s="270"/>
      <c r="C105" s="271"/>
      <c r="D105" s="272" t="str">
        <f>IF(ISERROR(VLOOKUP(A105,'Calcification Rates'!$A$10:$C$98,2,FALSE))," ",VLOOKUP(A105,'Calcification Rates'!$A$10:$C$98,2,FALSE))</f>
        <v xml:space="preserve"> </v>
      </c>
      <c r="E105" s="272" t="str">
        <f>IF(ISERROR(VLOOKUP(A105,'Calcification Rates'!$A$10:$C$98,3,FALSE))," ",VLOOKUP(A105,'Calcification Rates'!$A$10:$C$98,3,FALSE))</f>
        <v xml:space="preserve"> </v>
      </c>
      <c r="F105" s="273">
        <f>(IF(ISERROR(VLOOKUP(A105,'Calcification Rates'!$A$11:$N$98,9,0)),0,VLOOKUP(A105,'Calcification Rates'!$A$11:$N$98,9,0)))*C105+(IF(ISERROR(VLOOKUP(A105,'Calcification Rates'!$A$11:$N$98,12,0)),0,VLOOKUP(A105,'Calcification Rates'!$A$11:$N$98,12,0)))</f>
        <v>0</v>
      </c>
      <c r="G105" s="274">
        <f>(IF(ISERROR(VLOOKUP(A105,'Calcification Rates'!$A$11:$N$98,10,0)),0,VLOOKUP(A105,'Calcification Rates'!$A$11:$N$98,10,0)))*C105+(IF(ISERROR(VLOOKUP(A105,'Calcification Rates'!$A$11:$N$98,13,0)),0,VLOOKUP(A105,'Calcification Rates'!$A$11:$N$98,13,0)))</f>
        <v>0</v>
      </c>
      <c r="H105" s="275">
        <f>(IF(ISERROR(VLOOKUP(A105,'Calcification Rates'!$A$11:$N$98,11,0)),0,VLOOKUP(A105,'Calcification Rates'!$A$11:$N$98,11,0)))*C105+(IF(ISERROR(VLOOKUP(A105,'Calcification Rates'!$A$11:$N$98,14,0)),0,VLOOKUP(A105,'Calcification Rates'!$A$11:$N$98,14,0)))</f>
        <v>0</v>
      </c>
      <c r="I105" s="276"/>
      <c r="J105" s="278"/>
      <c r="K105" s="271"/>
      <c r="L105" s="272" t="str">
        <f>IF(ISERROR(VLOOKUP(I105,'Calcification Rates'!$A$10:$C$98,2,FALSE))," ",VLOOKUP(I105,'Calcification Rates'!$A$10:$C$98,2,FALSE))</f>
        <v xml:space="preserve"> </v>
      </c>
      <c r="M105" s="272" t="str">
        <f>IF(ISERROR(VLOOKUP(I105,'Calcification Rates'!$A$10:$C$98,3,FALSE))," ",VLOOKUP(I105,'Calcification Rates'!$A$10:$C$98,3,FALSE))</f>
        <v xml:space="preserve"> </v>
      </c>
      <c r="N105" s="273">
        <f>(IF(ISERROR(VLOOKUP(I105,'Calcification Rates'!$A$11:$N$98,9,0)),0,VLOOKUP(I105,'Calcification Rates'!$A$11:$N$98,9,0)))*K105+(IF(ISERROR(VLOOKUP(I105,'Calcification Rates'!$A$11:$N$98,12,0)),0,VLOOKUP(I105,'Calcification Rates'!$A$11:$N$98,12,0)))</f>
        <v>0</v>
      </c>
      <c r="O105" s="273">
        <f>(IF(ISERROR(VLOOKUP(I105,'Calcification Rates'!$A$11:$N$98,10,0)),0,VLOOKUP(I105,'Calcification Rates'!$A$11:$N$98,10,0)))*K105+(IF(ISERROR(VLOOKUP(I105,'Calcification Rates'!$A$11:$N$98,13,0)),0,VLOOKUP(I105,'Calcification Rates'!$A$11:$N$98,13,0)))</f>
        <v>0</v>
      </c>
      <c r="P105" s="277">
        <f>(IF(ISERROR(VLOOKUP(I105,'Calcification Rates'!$A$11:$N$98,11,0)),0,VLOOKUP(I105,'Calcification Rates'!$A$11:$N$98,11,0)))*K105+(IF(ISERROR(VLOOKUP(I105,'Calcification Rates'!$A$11:$N$98,14,0)),0,VLOOKUP(I105,'Calcification Rates'!$A$11:$N$98,14,0)))</f>
        <v>0</v>
      </c>
      <c r="Q105" s="276"/>
      <c r="R105" s="270"/>
      <c r="S105" s="271"/>
      <c r="T105" s="272" t="str">
        <f>IF(ISERROR(VLOOKUP(Q105,'Calcification Rates'!$A$10:$C$98,2,FALSE))," ",VLOOKUP(Q105,'Calcification Rates'!$A$10:$C$98,2,FALSE))</f>
        <v xml:space="preserve"> </v>
      </c>
      <c r="U105" s="272" t="str">
        <f>IF(ISERROR(VLOOKUP(Q105,'Calcification Rates'!$A$10:$C$98,3,FALSE))," ",VLOOKUP(Q105,'Calcification Rates'!$A$10:$C$98,3,FALSE))</f>
        <v xml:space="preserve"> </v>
      </c>
      <c r="V105" s="273">
        <f>(IF(ISERROR(VLOOKUP(Q105,'Calcification Rates'!$A$11:$N$98,9,0)),0,VLOOKUP(Q105,'Calcification Rates'!$A$11:$N$98,9,0)))*S105+(IF(ISERROR(VLOOKUP(Q105,'Calcification Rates'!$A$11:$N$98,12,0)),0,VLOOKUP(Q105,'Calcification Rates'!$A$11:$N$98,12,0)))</f>
        <v>0</v>
      </c>
      <c r="W105" s="273">
        <f>(IF(ISERROR(VLOOKUP(Q105,'Calcification Rates'!$A$11:$N$98,10,0)),0,VLOOKUP(Q105,'Calcification Rates'!$A$11:$N$98,10,0)))*S105+(IF(ISERROR(VLOOKUP(Q105,'Calcification Rates'!$A$11:$N$98,13,0)),0,VLOOKUP(Q105,'Calcification Rates'!$A$11:$N$98,13,0)))</f>
        <v>0</v>
      </c>
      <c r="X105" s="277">
        <f>(IF(ISERROR(VLOOKUP(Q105,'Calcification Rates'!$A$11:$N$98,11,0)),0,VLOOKUP(Q105,'Calcification Rates'!$A$11:$N$98,11,0)))*S105+(IF(ISERROR(VLOOKUP(Q105,'Calcification Rates'!$A$11:$N$98,14,0)),0,VLOOKUP(Q105,'Calcification Rates'!$A$11:$N$98,14,0)))</f>
        <v>0</v>
      </c>
      <c r="Y105" s="276"/>
      <c r="Z105" s="43"/>
      <c r="AA105" s="279"/>
      <c r="AB105" s="272" t="str">
        <f>IF(ISERROR(VLOOKUP(Y105,'Calcification Rates'!$A$10:$C$98,2,FALSE))," ",VLOOKUP(Y105,'Calcification Rates'!$A$10:$C$98,2,FALSE))</f>
        <v xml:space="preserve"> </v>
      </c>
      <c r="AC105" s="272" t="str">
        <f>IF(ISERROR(VLOOKUP(Y105,'Calcification Rates'!$A$10:$C$98,3,FALSE))," ",VLOOKUP(Y105,'Calcification Rates'!$A$10:$C$98,3,FALSE))</f>
        <v xml:space="preserve"> </v>
      </c>
      <c r="AD105" s="273">
        <f>(IF(ISERROR(VLOOKUP(Y105,'Calcification Rates'!$A$11:$N$98,9,0)),0,VLOOKUP(Y105,'Calcification Rates'!$A$11:$N$98,9,0)))*AA105+(IF(ISERROR(VLOOKUP(Y105,'Calcification Rates'!$A$11:$N$98,12,0)),0,VLOOKUP(Y105,'Calcification Rates'!$A$11:$N$98,12,0)))</f>
        <v>0</v>
      </c>
      <c r="AE105" s="273">
        <f>(IF(ISERROR(VLOOKUP(Y105,'Calcification Rates'!$A$11:$N$98,10,0)),0,VLOOKUP(Y105,'Calcification Rates'!$A$11:$N$98,10,0)))*AA105+(IF(ISERROR(VLOOKUP(Y105,'Calcification Rates'!$A$11:$N$98,13,0)),0,VLOOKUP(Y105,'Calcification Rates'!$A$11:$N$98,13,0)))</f>
        <v>0</v>
      </c>
      <c r="AF105" s="277">
        <f>(IF(ISERROR(VLOOKUP(Y105,'Calcification Rates'!$A$11:$N$98,11,0)),0,VLOOKUP(Y105,'Calcification Rates'!$A$11:$N$98,11,0)))*AA105+(IF(ISERROR(VLOOKUP(Y105,'Calcification Rates'!$A$11:$N$98,14,0)),0,VLOOKUP(Y105,'Calcification Rates'!$A$11:$N$98,14,0)))</f>
        <v>0</v>
      </c>
      <c r="AG105" s="276"/>
      <c r="AH105" s="43"/>
      <c r="AI105" s="279"/>
      <c r="AJ105" s="272" t="str">
        <f>IF(ISERROR(VLOOKUP(AG105,'Calcification Rates'!$A$10:$C$98,2,FALSE))," ",VLOOKUP(AG105,'Calcification Rates'!$A$10:$C$98,2,FALSE))</f>
        <v xml:space="preserve"> </v>
      </c>
      <c r="AK105" s="272" t="str">
        <f>IF(ISERROR(VLOOKUP(AG105,'Calcification Rates'!$A$10:$C$98,3,FALSE))," ",VLOOKUP(AG105,'Calcification Rates'!$A$10:$C$98,3,FALSE))</f>
        <v xml:space="preserve"> </v>
      </c>
      <c r="AL105" s="273">
        <f>(IF(ISERROR(VLOOKUP(AG105,'Calcification Rates'!$A$11:$N$98,9,0)),0,VLOOKUP(AG105,'Calcification Rates'!$A$11:$N$98,9,0)))*AI105+(IF(ISERROR(VLOOKUP(AG105,'Calcification Rates'!$A$11:$N$98,12,0)),0,VLOOKUP(AG105,'Calcification Rates'!$A$11:$N$98,12,0)))</f>
        <v>0</v>
      </c>
      <c r="AM105" s="273">
        <f>(IF(ISERROR(VLOOKUP(AG105,'Calcification Rates'!$A$11:$N$98,10,0)),0,VLOOKUP(AG105,'Calcification Rates'!$A$11:$N$98,10,0)))*AI105+(IF(ISERROR(VLOOKUP(AG105,'Calcification Rates'!$A$11:$N$98,13,0)),0,VLOOKUP(AG105,'Calcification Rates'!$A$11:$N$98,13,0)))</f>
        <v>0</v>
      </c>
      <c r="AN105" s="277">
        <f>(IF(ISERROR(VLOOKUP(AG105,'Calcification Rates'!$A$11:$N$98,11,0)),0,VLOOKUP(AG105,'Calcification Rates'!$A$11:$N$98,11,0)))*AI105+(IF(ISERROR(VLOOKUP(AG105,'Calcification Rates'!$A$11:$N$98,14,0)),0,VLOOKUP(AG105,'Calcification Rates'!$A$11:$N$98,14,0)))</f>
        <v>0</v>
      </c>
      <c r="AO105" s="276"/>
      <c r="AP105" s="270"/>
      <c r="AQ105" s="271"/>
      <c r="AR105" s="272" t="str">
        <f>IF(ISERROR(VLOOKUP(AO105,'Calcification Rates'!$A$10:$C$98,2,FALSE))," ",VLOOKUP(AO105,'Calcification Rates'!$A$10:$C$98,2,FALSE))</f>
        <v xml:space="preserve"> </v>
      </c>
      <c r="AS105" s="272" t="str">
        <f>IF(ISERROR(VLOOKUP(AO105,'Calcification Rates'!$A$10:$C$98,3,FALSE))," ",VLOOKUP(AO105,'Calcification Rates'!$A$10:$C$98,3,FALSE))</f>
        <v xml:space="preserve"> </v>
      </c>
      <c r="AT105" s="280">
        <f>(IF(ISERROR(VLOOKUP(AO105,'Calcification Rates'!$A$11:$N$98,9,0)),0,VLOOKUP(AO105,'Calcification Rates'!$A$11:$N$98,9,0)))*AQ105+(IF(ISERROR(VLOOKUP(AO105,'Calcification Rates'!$A$11:$N$98,12,0)),0,VLOOKUP(AO105,'Calcification Rates'!$A$11:$N$98,12,0)))</f>
        <v>0</v>
      </c>
      <c r="AU105" s="280">
        <f>(IF(ISERROR(VLOOKUP(AO105,'Calcification Rates'!$A$11:$N$98,10,0)),0,VLOOKUP(AO105,'Calcification Rates'!$A$11:$N$98,10,0)))*AQ105+(IF(ISERROR(VLOOKUP(AO105,'Calcification Rates'!$A$11:$N$98,13,0)),0,VLOOKUP(AO105,'Calcification Rates'!$A$11:$N$98,13,0)))</f>
        <v>0</v>
      </c>
      <c r="AV105" s="281">
        <f>(IF(ISERROR(VLOOKUP(AO105,'Calcification Rates'!$A$11:$N$98,11,0)),0,VLOOKUP(AO105,'Calcification Rates'!$A$11:$N$98,11,0)))*AQ105+(IF(ISERROR(VLOOKUP(AO105,'Calcification Rates'!$A$11:$N$98,14,0)),0,VLOOKUP(AO105,'Calcification Rates'!$A$11:$N$98,14,0)))</f>
        <v>0</v>
      </c>
      <c r="AW105" s="276"/>
      <c r="AX105" s="278"/>
      <c r="AY105" s="271"/>
      <c r="AZ105" s="272" t="str">
        <f>IF(ISERROR(VLOOKUP(AW105,'Calcification Rates'!$A$10:$C$98,2,FALSE))," ",VLOOKUP(AW105,'Calcification Rates'!$A$10:$C$98,2,FALSE))</f>
        <v xml:space="preserve"> </v>
      </c>
      <c r="BA105" s="272" t="str">
        <f>IF(ISERROR(VLOOKUP(AW105,'Calcification Rates'!$A$10:$C$98,3,FALSE))," ",VLOOKUP(AW105,'Calcification Rates'!$A$10:$C$98,3,FALSE))</f>
        <v xml:space="preserve"> </v>
      </c>
      <c r="BB105" s="280">
        <f>(IF(ISERROR(VLOOKUP(AW105,'Calcification Rates'!$A$11:$N$98,9,0)),0,VLOOKUP(AW105,'Calcification Rates'!$A$11:$N$98,9,0)))*AY105+(IF(ISERROR(VLOOKUP(AW105,'Calcification Rates'!$A$11:$N$98,12,0)),0,VLOOKUP(AW105,'Calcification Rates'!$A$11:$N$98,12,0)))</f>
        <v>0</v>
      </c>
      <c r="BC105" s="280">
        <f>(IF(ISERROR(VLOOKUP(AW105,'Calcification Rates'!$A$11:$N$98,10,0)),0,VLOOKUP(AW105,'Calcification Rates'!$A$11:$N$98,10,0)))*AY105+(IF(ISERROR(VLOOKUP(AW105,'Calcification Rates'!$A$11:$N$98,13,0)),0,VLOOKUP(AW105,'Calcification Rates'!$A$11:$N$98,13,0)))</f>
        <v>0</v>
      </c>
      <c r="BD105" s="281">
        <f>(IF(ISERROR(VLOOKUP(AW105,'Calcification Rates'!$A$11:$N$98,11,0)),0,VLOOKUP(AW105,'Calcification Rates'!$A$11:$N$98,11,0)))*AY105+(IF(ISERROR(VLOOKUP(AW105,'Calcification Rates'!$A$11:$N$98,14,0)),0,VLOOKUP(AW105,'Calcification Rates'!$A$11:$N$98,14,0)))</f>
        <v>0</v>
      </c>
      <c r="BE105" s="276"/>
      <c r="BF105" s="270"/>
      <c r="BG105" s="270"/>
      <c r="BH105" s="272" t="str">
        <f>IF(ISERROR(VLOOKUP(BE105,'Calcification Rates'!$A$10:$C$98,2,FALSE))," ",VLOOKUP(BE105,'Calcification Rates'!$A$10:$C$98,2,FALSE))</f>
        <v xml:space="preserve"> </v>
      </c>
      <c r="BI105" s="272" t="str">
        <f>IF(ISERROR(VLOOKUP(BE105,'Calcification Rates'!$A$10:$C$98,3,FALSE))," ",VLOOKUP(BE105,'Calcification Rates'!$A$10:$C$98,3,FALSE))</f>
        <v xml:space="preserve"> </v>
      </c>
      <c r="BJ105" s="280">
        <f>(IF(ISERROR(VLOOKUP(BE105,'Calcification Rates'!$A$11:$N$98,9,0)),0,VLOOKUP(BE105,'Calcification Rates'!$A$11:$N$98,9,0)))*BG105+(IF(ISERROR(VLOOKUP(BE105,'Calcification Rates'!$A$11:$N$98,12,0)),0,VLOOKUP(BE105,'Calcification Rates'!$A$11:$N$98,12,0)))</f>
        <v>0</v>
      </c>
      <c r="BK105" s="280">
        <f>(IF(ISERROR(VLOOKUP(BE105,'Calcification Rates'!$A$11:$N$98,10,0)),0,VLOOKUP(BE105,'Calcification Rates'!$A$11:$N$98,10,0)))*BG105+(IF(ISERROR(VLOOKUP(BE105,'Calcification Rates'!$A$11:$N$98,13,0)),0,VLOOKUP(BE105,'Calcification Rates'!$A$11:$N$98,13,0)))</f>
        <v>0</v>
      </c>
      <c r="BL105" s="281">
        <f>(IF(ISERROR(VLOOKUP(BE105,'Calcification Rates'!$A$11:$N$98,11,0)),0,VLOOKUP(BE105,'Calcification Rates'!$A$11:$N$98,11,0)))*BG105+(IF(ISERROR(VLOOKUP(BE105,'Calcification Rates'!$A$11:$N$98,14,0)),0,VLOOKUP(BE105,'Calcification Rates'!$A$11:$N$98,14,0)))</f>
        <v>0</v>
      </c>
    </row>
    <row r="106" spans="1:64" ht="20.100000000000001" customHeight="1" x14ac:dyDescent="0.3">
      <c r="A106" s="285"/>
      <c r="B106" s="270"/>
      <c r="C106" s="271"/>
      <c r="D106" s="272" t="str">
        <f>IF(ISERROR(VLOOKUP(A106,'Calcification Rates'!$A$10:$C$98,2,FALSE))," ",VLOOKUP(A106,'Calcification Rates'!$A$10:$C$98,2,FALSE))</f>
        <v xml:space="preserve"> </v>
      </c>
      <c r="E106" s="272" t="str">
        <f>IF(ISERROR(VLOOKUP(A106,'Calcification Rates'!$A$10:$C$98,3,FALSE))," ",VLOOKUP(A106,'Calcification Rates'!$A$10:$C$98,3,FALSE))</f>
        <v xml:space="preserve"> </v>
      </c>
      <c r="F106" s="273">
        <f>(IF(ISERROR(VLOOKUP(A106,'Calcification Rates'!$A$11:$N$98,9,0)),0,VLOOKUP(A106,'Calcification Rates'!$A$11:$N$98,9,0)))*C106+(IF(ISERROR(VLOOKUP(A106,'Calcification Rates'!$A$11:$N$98,12,0)),0,VLOOKUP(A106,'Calcification Rates'!$A$11:$N$98,12,0)))</f>
        <v>0</v>
      </c>
      <c r="G106" s="274">
        <f>(IF(ISERROR(VLOOKUP(A106,'Calcification Rates'!$A$11:$N$98,10,0)),0,VLOOKUP(A106,'Calcification Rates'!$A$11:$N$98,10,0)))*C106+(IF(ISERROR(VLOOKUP(A106,'Calcification Rates'!$A$11:$N$98,13,0)),0,VLOOKUP(A106,'Calcification Rates'!$A$11:$N$98,13,0)))</f>
        <v>0</v>
      </c>
      <c r="H106" s="275">
        <f>(IF(ISERROR(VLOOKUP(A106,'Calcification Rates'!$A$11:$N$98,11,0)),0,VLOOKUP(A106,'Calcification Rates'!$A$11:$N$98,11,0)))*C106+(IF(ISERROR(VLOOKUP(A106,'Calcification Rates'!$A$11:$N$98,14,0)),0,VLOOKUP(A106,'Calcification Rates'!$A$11:$N$98,14,0)))</f>
        <v>0</v>
      </c>
      <c r="I106" s="276"/>
      <c r="J106" s="278"/>
      <c r="K106" s="271"/>
      <c r="L106" s="272" t="str">
        <f>IF(ISERROR(VLOOKUP(I106,'Calcification Rates'!$A$10:$C$98,2,FALSE))," ",VLOOKUP(I106,'Calcification Rates'!$A$10:$C$98,2,FALSE))</f>
        <v xml:space="preserve"> </v>
      </c>
      <c r="M106" s="272" t="str">
        <f>IF(ISERROR(VLOOKUP(I106,'Calcification Rates'!$A$10:$C$98,3,FALSE))," ",VLOOKUP(I106,'Calcification Rates'!$A$10:$C$98,3,FALSE))</f>
        <v xml:space="preserve"> </v>
      </c>
      <c r="N106" s="273">
        <f>(IF(ISERROR(VLOOKUP(I106,'Calcification Rates'!$A$11:$N$98,9,0)),0,VLOOKUP(I106,'Calcification Rates'!$A$11:$N$98,9,0)))*K106+(IF(ISERROR(VLOOKUP(I106,'Calcification Rates'!$A$11:$N$98,12,0)),0,VLOOKUP(I106,'Calcification Rates'!$A$11:$N$98,12,0)))</f>
        <v>0</v>
      </c>
      <c r="O106" s="273">
        <f>(IF(ISERROR(VLOOKUP(I106,'Calcification Rates'!$A$11:$N$98,10,0)),0,VLOOKUP(I106,'Calcification Rates'!$A$11:$N$98,10,0)))*K106+(IF(ISERROR(VLOOKUP(I106,'Calcification Rates'!$A$11:$N$98,13,0)),0,VLOOKUP(I106,'Calcification Rates'!$A$11:$N$98,13,0)))</f>
        <v>0</v>
      </c>
      <c r="P106" s="277">
        <f>(IF(ISERROR(VLOOKUP(I106,'Calcification Rates'!$A$11:$N$98,11,0)),0,VLOOKUP(I106,'Calcification Rates'!$A$11:$N$98,11,0)))*K106+(IF(ISERROR(VLOOKUP(I106,'Calcification Rates'!$A$11:$N$98,14,0)),0,VLOOKUP(I106,'Calcification Rates'!$A$11:$N$98,14,0)))</f>
        <v>0</v>
      </c>
      <c r="Q106" s="276"/>
      <c r="R106" s="270"/>
      <c r="S106" s="271"/>
      <c r="T106" s="272" t="str">
        <f>IF(ISERROR(VLOOKUP(Q106,'Calcification Rates'!$A$10:$C$98,2,FALSE))," ",VLOOKUP(Q106,'Calcification Rates'!$A$10:$C$98,2,FALSE))</f>
        <v xml:space="preserve"> </v>
      </c>
      <c r="U106" s="272" t="str">
        <f>IF(ISERROR(VLOOKUP(Q106,'Calcification Rates'!$A$10:$C$98,3,FALSE))," ",VLOOKUP(Q106,'Calcification Rates'!$A$10:$C$98,3,FALSE))</f>
        <v xml:space="preserve"> </v>
      </c>
      <c r="V106" s="273">
        <f>(IF(ISERROR(VLOOKUP(Q106,'Calcification Rates'!$A$11:$N$98,9,0)),0,VLOOKUP(Q106,'Calcification Rates'!$A$11:$N$98,9,0)))*S106+(IF(ISERROR(VLOOKUP(Q106,'Calcification Rates'!$A$11:$N$98,12,0)),0,VLOOKUP(Q106,'Calcification Rates'!$A$11:$N$98,12,0)))</f>
        <v>0</v>
      </c>
      <c r="W106" s="273">
        <f>(IF(ISERROR(VLOOKUP(Q106,'Calcification Rates'!$A$11:$N$98,10,0)),0,VLOOKUP(Q106,'Calcification Rates'!$A$11:$N$98,10,0)))*S106+(IF(ISERROR(VLOOKUP(Q106,'Calcification Rates'!$A$11:$N$98,13,0)),0,VLOOKUP(Q106,'Calcification Rates'!$A$11:$N$98,13,0)))</f>
        <v>0</v>
      </c>
      <c r="X106" s="277">
        <f>(IF(ISERROR(VLOOKUP(Q106,'Calcification Rates'!$A$11:$N$98,11,0)),0,VLOOKUP(Q106,'Calcification Rates'!$A$11:$N$98,11,0)))*S106+(IF(ISERROR(VLOOKUP(Q106,'Calcification Rates'!$A$11:$N$98,14,0)),0,VLOOKUP(Q106,'Calcification Rates'!$A$11:$N$98,14,0)))</f>
        <v>0</v>
      </c>
      <c r="Y106" s="276"/>
      <c r="Z106" s="43"/>
      <c r="AA106" s="279"/>
      <c r="AB106" s="272" t="str">
        <f>IF(ISERROR(VLOOKUP(Y106,'Calcification Rates'!$A$10:$C$98,2,FALSE))," ",VLOOKUP(Y106,'Calcification Rates'!$A$10:$C$98,2,FALSE))</f>
        <v xml:space="preserve"> </v>
      </c>
      <c r="AC106" s="272" t="str">
        <f>IF(ISERROR(VLOOKUP(Y106,'Calcification Rates'!$A$10:$C$98,3,FALSE))," ",VLOOKUP(Y106,'Calcification Rates'!$A$10:$C$98,3,FALSE))</f>
        <v xml:space="preserve"> </v>
      </c>
      <c r="AD106" s="273">
        <f>(IF(ISERROR(VLOOKUP(Y106,'Calcification Rates'!$A$11:$N$98,9,0)),0,VLOOKUP(Y106,'Calcification Rates'!$A$11:$N$98,9,0)))*AA106+(IF(ISERROR(VLOOKUP(Y106,'Calcification Rates'!$A$11:$N$98,12,0)),0,VLOOKUP(Y106,'Calcification Rates'!$A$11:$N$98,12,0)))</f>
        <v>0</v>
      </c>
      <c r="AE106" s="273">
        <f>(IF(ISERROR(VLOOKUP(Y106,'Calcification Rates'!$A$11:$N$98,10,0)),0,VLOOKUP(Y106,'Calcification Rates'!$A$11:$N$98,10,0)))*AA106+(IF(ISERROR(VLOOKUP(Y106,'Calcification Rates'!$A$11:$N$98,13,0)),0,VLOOKUP(Y106,'Calcification Rates'!$A$11:$N$98,13,0)))</f>
        <v>0</v>
      </c>
      <c r="AF106" s="277">
        <f>(IF(ISERROR(VLOOKUP(Y106,'Calcification Rates'!$A$11:$N$98,11,0)),0,VLOOKUP(Y106,'Calcification Rates'!$A$11:$N$98,11,0)))*AA106+(IF(ISERROR(VLOOKUP(Y106,'Calcification Rates'!$A$11:$N$98,14,0)),0,VLOOKUP(Y106,'Calcification Rates'!$A$11:$N$98,14,0)))</f>
        <v>0</v>
      </c>
      <c r="AG106" s="276"/>
      <c r="AH106" s="43"/>
      <c r="AI106" s="279"/>
      <c r="AJ106" s="272" t="str">
        <f>IF(ISERROR(VLOOKUP(AG106,'Calcification Rates'!$A$10:$C$98,2,FALSE))," ",VLOOKUP(AG106,'Calcification Rates'!$A$10:$C$98,2,FALSE))</f>
        <v xml:space="preserve"> </v>
      </c>
      <c r="AK106" s="272" t="str">
        <f>IF(ISERROR(VLOOKUP(AG106,'Calcification Rates'!$A$10:$C$98,3,FALSE))," ",VLOOKUP(AG106,'Calcification Rates'!$A$10:$C$98,3,FALSE))</f>
        <v xml:space="preserve"> </v>
      </c>
      <c r="AL106" s="273">
        <f>(IF(ISERROR(VLOOKUP(AG106,'Calcification Rates'!$A$11:$N$98,9,0)),0,VLOOKUP(AG106,'Calcification Rates'!$A$11:$N$98,9,0)))*AI106+(IF(ISERROR(VLOOKUP(AG106,'Calcification Rates'!$A$11:$N$98,12,0)),0,VLOOKUP(AG106,'Calcification Rates'!$A$11:$N$98,12,0)))</f>
        <v>0</v>
      </c>
      <c r="AM106" s="273">
        <f>(IF(ISERROR(VLOOKUP(AG106,'Calcification Rates'!$A$11:$N$98,10,0)),0,VLOOKUP(AG106,'Calcification Rates'!$A$11:$N$98,10,0)))*AI106+(IF(ISERROR(VLOOKUP(AG106,'Calcification Rates'!$A$11:$N$98,13,0)),0,VLOOKUP(AG106,'Calcification Rates'!$A$11:$N$98,13,0)))</f>
        <v>0</v>
      </c>
      <c r="AN106" s="277">
        <f>(IF(ISERROR(VLOOKUP(AG106,'Calcification Rates'!$A$11:$N$98,11,0)),0,VLOOKUP(AG106,'Calcification Rates'!$A$11:$N$98,11,0)))*AI106+(IF(ISERROR(VLOOKUP(AG106,'Calcification Rates'!$A$11:$N$98,14,0)),0,VLOOKUP(AG106,'Calcification Rates'!$A$11:$N$98,14,0)))</f>
        <v>0</v>
      </c>
      <c r="AO106" s="276"/>
      <c r="AP106" s="270"/>
      <c r="AQ106" s="271"/>
      <c r="AR106" s="272" t="str">
        <f>IF(ISERROR(VLOOKUP(AO106,'Calcification Rates'!$A$10:$C$98,2,FALSE))," ",VLOOKUP(AO106,'Calcification Rates'!$A$10:$C$98,2,FALSE))</f>
        <v xml:space="preserve"> </v>
      </c>
      <c r="AS106" s="272" t="str">
        <f>IF(ISERROR(VLOOKUP(AO106,'Calcification Rates'!$A$10:$C$98,3,FALSE))," ",VLOOKUP(AO106,'Calcification Rates'!$A$10:$C$98,3,FALSE))</f>
        <v xml:space="preserve"> </v>
      </c>
      <c r="AT106" s="280">
        <f>(IF(ISERROR(VLOOKUP(AO106,'Calcification Rates'!$A$11:$N$98,9,0)),0,VLOOKUP(AO106,'Calcification Rates'!$A$11:$N$98,9,0)))*AQ106+(IF(ISERROR(VLOOKUP(AO106,'Calcification Rates'!$A$11:$N$98,12,0)),0,VLOOKUP(AO106,'Calcification Rates'!$A$11:$N$98,12,0)))</f>
        <v>0</v>
      </c>
      <c r="AU106" s="280">
        <f>(IF(ISERROR(VLOOKUP(AO106,'Calcification Rates'!$A$11:$N$98,10,0)),0,VLOOKUP(AO106,'Calcification Rates'!$A$11:$N$98,10,0)))*AQ106+(IF(ISERROR(VLOOKUP(AO106,'Calcification Rates'!$A$11:$N$98,13,0)),0,VLOOKUP(AO106,'Calcification Rates'!$A$11:$N$98,13,0)))</f>
        <v>0</v>
      </c>
      <c r="AV106" s="281">
        <f>(IF(ISERROR(VLOOKUP(AO106,'Calcification Rates'!$A$11:$N$98,11,0)),0,VLOOKUP(AO106,'Calcification Rates'!$A$11:$N$98,11,0)))*AQ106+(IF(ISERROR(VLOOKUP(AO106,'Calcification Rates'!$A$11:$N$98,14,0)),0,VLOOKUP(AO106,'Calcification Rates'!$A$11:$N$98,14,0)))</f>
        <v>0</v>
      </c>
      <c r="AW106" s="276"/>
      <c r="AX106" s="278"/>
      <c r="AY106" s="271"/>
      <c r="AZ106" s="272" t="str">
        <f>IF(ISERROR(VLOOKUP(AW106,'Calcification Rates'!$A$10:$C$98,2,FALSE))," ",VLOOKUP(AW106,'Calcification Rates'!$A$10:$C$98,2,FALSE))</f>
        <v xml:space="preserve"> </v>
      </c>
      <c r="BA106" s="272" t="str">
        <f>IF(ISERROR(VLOOKUP(AW106,'Calcification Rates'!$A$10:$C$98,3,FALSE))," ",VLOOKUP(AW106,'Calcification Rates'!$A$10:$C$98,3,FALSE))</f>
        <v xml:space="preserve"> </v>
      </c>
      <c r="BB106" s="280">
        <f>(IF(ISERROR(VLOOKUP(AW106,'Calcification Rates'!$A$11:$N$98,9,0)),0,VLOOKUP(AW106,'Calcification Rates'!$A$11:$N$98,9,0)))*AY106+(IF(ISERROR(VLOOKUP(AW106,'Calcification Rates'!$A$11:$N$98,12,0)),0,VLOOKUP(AW106,'Calcification Rates'!$A$11:$N$98,12,0)))</f>
        <v>0</v>
      </c>
      <c r="BC106" s="280">
        <f>(IF(ISERROR(VLOOKUP(AW106,'Calcification Rates'!$A$11:$N$98,10,0)),0,VLOOKUP(AW106,'Calcification Rates'!$A$11:$N$98,10,0)))*AY106+(IF(ISERROR(VLOOKUP(AW106,'Calcification Rates'!$A$11:$N$98,13,0)),0,VLOOKUP(AW106,'Calcification Rates'!$A$11:$N$98,13,0)))</f>
        <v>0</v>
      </c>
      <c r="BD106" s="281">
        <f>(IF(ISERROR(VLOOKUP(AW106,'Calcification Rates'!$A$11:$N$98,11,0)),0,VLOOKUP(AW106,'Calcification Rates'!$A$11:$N$98,11,0)))*AY106+(IF(ISERROR(VLOOKUP(AW106,'Calcification Rates'!$A$11:$N$98,14,0)),0,VLOOKUP(AW106,'Calcification Rates'!$A$11:$N$98,14,0)))</f>
        <v>0</v>
      </c>
      <c r="BE106" s="276"/>
      <c r="BF106" s="270"/>
      <c r="BG106" s="270"/>
      <c r="BH106" s="272" t="str">
        <f>IF(ISERROR(VLOOKUP(BE106,'Calcification Rates'!$A$10:$C$98,2,FALSE))," ",VLOOKUP(BE106,'Calcification Rates'!$A$10:$C$98,2,FALSE))</f>
        <v xml:space="preserve"> </v>
      </c>
      <c r="BI106" s="272" t="str">
        <f>IF(ISERROR(VLOOKUP(BE106,'Calcification Rates'!$A$10:$C$98,3,FALSE))," ",VLOOKUP(BE106,'Calcification Rates'!$A$10:$C$98,3,FALSE))</f>
        <v xml:space="preserve"> </v>
      </c>
      <c r="BJ106" s="280">
        <f>(IF(ISERROR(VLOOKUP(BE106,'Calcification Rates'!$A$11:$N$98,9,0)),0,VLOOKUP(BE106,'Calcification Rates'!$A$11:$N$98,9,0)))*BG106+(IF(ISERROR(VLOOKUP(BE106,'Calcification Rates'!$A$11:$N$98,12,0)),0,VLOOKUP(BE106,'Calcification Rates'!$A$11:$N$98,12,0)))</f>
        <v>0</v>
      </c>
      <c r="BK106" s="280">
        <f>(IF(ISERROR(VLOOKUP(BE106,'Calcification Rates'!$A$11:$N$98,10,0)),0,VLOOKUP(BE106,'Calcification Rates'!$A$11:$N$98,10,0)))*BG106+(IF(ISERROR(VLOOKUP(BE106,'Calcification Rates'!$A$11:$N$98,13,0)),0,VLOOKUP(BE106,'Calcification Rates'!$A$11:$N$98,13,0)))</f>
        <v>0</v>
      </c>
      <c r="BL106" s="281">
        <f>(IF(ISERROR(VLOOKUP(BE106,'Calcification Rates'!$A$11:$N$98,11,0)),0,VLOOKUP(BE106,'Calcification Rates'!$A$11:$N$98,11,0)))*BG106+(IF(ISERROR(VLOOKUP(BE106,'Calcification Rates'!$A$11:$N$98,14,0)),0,VLOOKUP(BE106,'Calcification Rates'!$A$11:$N$98,14,0)))</f>
        <v>0</v>
      </c>
    </row>
    <row r="107" spans="1:64" ht="20.100000000000001" customHeight="1" x14ac:dyDescent="0.3">
      <c r="A107" s="285"/>
      <c r="B107" s="270"/>
      <c r="C107" s="271"/>
      <c r="D107" s="272" t="str">
        <f>IF(ISERROR(VLOOKUP(A107,'Calcification Rates'!$A$10:$C$98,2,FALSE))," ",VLOOKUP(A107,'Calcification Rates'!$A$10:$C$98,2,FALSE))</f>
        <v xml:space="preserve"> </v>
      </c>
      <c r="E107" s="272" t="str">
        <f>IF(ISERROR(VLOOKUP(A107,'Calcification Rates'!$A$10:$C$98,3,FALSE))," ",VLOOKUP(A107,'Calcification Rates'!$A$10:$C$98,3,FALSE))</f>
        <v xml:space="preserve"> </v>
      </c>
      <c r="F107" s="273">
        <f>(IF(ISERROR(VLOOKUP(A107,'Calcification Rates'!$A$11:$N$98,9,0)),0,VLOOKUP(A107,'Calcification Rates'!$A$11:$N$98,9,0)))*C107+(IF(ISERROR(VLOOKUP(A107,'Calcification Rates'!$A$11:$N$98,12,0)),0,VLOOKUP(A107,'Calcification Rates'!$A$11:$N$98,12,0)))</f>
        <v>0</v>
      </c>
      <c r="G107" s="274">
        <f>(IF(ISERROR(VLOOKUP(A107,'Calcification Rates'!$A$11:$N$98,10,0)),0,VLOOKUP(A107,'Calcification Rates'!$A$11:$N$98,10,0)))*C107+(IF(ISERROR(VLOOKUP(A107,'Calcification Rates'!$A$11:$N$98,13,0)),0,VLOOKUP(A107,'Calcification Rates'!$A$11:$N$98,13,0)))</f>
        <v>0</v>
      </c>
      <c r="H107" s="275">
        <f>(IF(ISERROR(VLOOKUP(A107,'Calcification Rates'!$A$11:$N$98,11,0)),0,VLOOKUP(A107,'Calcification Rates'!$A$11:$N$98,11,0)))*C107+(IF(ISERROR(VLOOKUP(A107,'Calcification Rates'!$A$11:$N$98,14,0)),0,VLOOKUP(A107,'Calcification Rates'!$A$11:$N$98,14,0)))</f>
        <v>0</v>
      </c>
      <c r="I107" s="276"/>
      <c r="J107" s="278"/>
      <c r="K107" s="271"/>
      <c r="L107" s="272" t="str">
        <f>IF(ISERROR(VLOOKUP(I107,'Calcification Rates'!$A$10:$C$98,2,FALSE))," ",VLOOKUP(I107,'Calcification Rates'!$A$10:$C$98,2,FALSE))</f>
        <v xml:space="preserve"> </v>
      </c>
      <c r="M107" s="272" t="str">
        <f>IF(ISERROR(VLOOKUP(I107,'Calcification Rates'!$A$10:$C$98,3,FALSE))," ",VLOOKUP(I107,'Calcification Rates'!$A$10:$C$98,3,FALSE))</f>
        <v xml:space="preserve"> </v>
      </c>
      <c r="N107" s="273">
        <f>(IF(ISERROR(VLOOKUP(I107,'Calcification Rates'!$A$11:$N$98,9,0)),0,VLOOKUP(I107,'Calcification Rates'!$A$11:$N$98,9,0)))*K107+(IF(ISERROR(VLOOKUP(I107,'Calcification Rates'!$A$11:$N$98,12,0)),0,VLOOKUP(I107,'Calcification Rates'!$A$11:$N$98,12,0)))</f>
        <v>0</v>
      </c>
      <c r="O107" s="273">
        <f>(IF(ISERROR(VLOOKUP(I107,'Calcification Rates'!$A$11:$N$98,10,0)),0,VLOOKUP(I107,'Calcification Rates'!$A$11:$N$98,10,0)))*K107+(IF(ISERROR(VLOOKUP(I107,'Calcification Rates'!$A$11:$N$98,13,0)),0,VLOOKUP(I107,'Calcification Rates'!$A$11:$N$98,13,0)))</f>
        <v>0</v>
      </c>
      <c r="P107" s="277">
        <f>(IF(ISERROR(VLOOKUP(I107,'Calcification Rates'!$A$11:$N$98,11,0)),0,VLOOKUP(I107,'Calcification Rates'!$A$11:$N$98,11,0)))*K107+(IF(ISERROR(VLOOKUP(I107,'Calcification Rates'!$A$11:$N$98,14,0)),0,VLOOKUP(I107,'Calcification Rates'!$A$11:$N$98,14,0)))</f>
        <v>0</v>
      </c>
      <c r="Q107" s="276"/>
      <c r="R107" s="270"/>
      <c r="S107" s="271"/>
      <c r="T107" s="272" t="str">
        <f>IF(ISERROR(VLOOKUP(Q107,'Calcification Rates'!$A$10:$C$98,2,FALSE))," ",VLOOKUP(Q107,'Calcification Rates'!$A$10:$C$98,2,FALSE))</f>
        <v xml:space="preserve"> </v>
      </c>
      <c r="U107" s="272" t="str">
        <f>IF(ISERROR(VLOOKUP(Q107,'Calcification Rates'!$A$10:$C$98,3,FALSE))," ",VLOOKUP(Q107,'Calcification Rates'!$A$10:$C$98,3,FALSE))</f>
        <v xml:space="preserve"> </v>
      </c>
      <c r="V107" s="273">
        <f>(IF(ISERROR(VLOOKUP(Q107,'Calcification Rates'!$A$11:$N$98,9,0)),0,VLOOKUP(Q107,'Calcification Rates'!$A$11:$N$98,9,0)))*S107+(IF(ISERROR(VLOOKUP(Q107,'Calcification Rates'!$A$11:$N$98,12,0)),0,VLOOKUP(Q107,'Calcification Rates'!$A$11:$N$98,12,0)))</f>
        <v>0</v>
      </c>
      <c r="W107" s="273">
        <f>(IF(ISERROR(VLOOKUP(Q107,'Calcification Rates'!$A$11:$N$98,10,0)),0,VLOOKUP(Q107,'Calcification Rates'!$A$11:$N$98,10,0)))*S107+(IF(ISERROR(VLOOKUP(Q107,'Calcification Rates'!$A$11:$N$98,13,0)),0,VLOOKUP(Q107,'Calcification Rates'!$A$11:$N$98,13,0)))</f>
        <v>0</v>
      </c>
      <c r="X107" s="277">
        <f>(IF(ISERROR(VLOOKUP(Q107,'Calcification Rates'!$A$11:$N$98,11,0)),0,VLOOKUP(Q107,'Calcification Rates'!$A$11:$N$98,11,0)))*S107+(IF(ISERROR(VLOOKUP(Q107,'Calcification Rates'!$A$11:$N$98,14,0)),0,VLOOKUP(Q107,'Calcification Rates'!$A$11:$N$98,14,0)))</f>
        <v>0</v>
      </c>
      <c r="Y107" s="276"/>
      <c r="Z107" s="43"/>
      <c r="AA107" s="279"/>
      <c r="AB107" s="272" t="str">
        <f>IF(ISERROR(VLOOKUP(Y107,'Calcification Rates'!$A$10:$C$98,2,FALSE))," ",VLOOKUP(Y107,'Calcification Rates'!$A$10:$C$98,2,FALSE))</f>
        <v xml:space="preserve"> </v>
      </c>
      <c r="AC107" s="272" t="str">
        <f>IF(ISERROR(VLOOKUP(Y107,'Calcification Rates'!$A$10:$C$98,3,FALSE))," ",VLOOKUP(Y107,'Calcification Rates'!$A$10:$C$98,3,FALSE))</f>
        <v xml:space="preserve"> </v>
      </c>
      <c r="AD107" s="273">
        <f>(IF(ISERROR(VLOOKUP(Y107,'Calcification Rates'!$A$11:$N$98,9,0)),0,VLOOKUP(Y107,'Calcification Rates'!$A$11:$N$98,9,0)))*AA107+(IF(ISERROR(VLOOKUP(Y107,'Calcification Rates'!$A$11:$N$98,12,0)),0,VLOOKUP(Y107,'Calcification Rates'!$A$11:$N$98,12,0)))</f>
        <v>0</v>
      </c>
      <c r="AE107" s="273">
        <f>(IF(ISERROR(VLOOKUP(Y107,'Calcification Rates'!$A$11:$N$98,10,0)),0,VLOOKUP(Y107,'Calcification Rates'!$A$11:$N$98,10,0)))*AA107+(IF(ISERROR(VLOOKUP(Y107,'Calcification Rates'!$A$11:$N$98,13,0)),0,VLOOKUP(Y107,'Calcification Rates'!$A$11:$N$98,13,0)))</f>
        <v>0</v>
      </c>
      <c r="AF107" s="277">
        <f>(IF(ISERROR(VLOOKUP(Y107,'Calcification Rates'!$A$11:$N$98,11,0)),0,VLOOKUP(Y107,'Calcification Rates'!$A$11:$N$98,11,0)))*AA107+(IF(ISERROR(VLOOKUP(Y107,'Calcification Rates'!$A$11:$N$98,14,0)),0,VLOOKUP(Y107,'Calcification Rates'!$A$11:$N$98,14,0)))</f>
        <v>0</v>
      </c>
      <c r="AG107" s="276"/>
      <c r="AH107" s="43"/>
      <c r="AI107" s="279"/>
      <c r="AJ107" s="272" t="str">
        <f>IF(ISERROR(VLOOKUP(AG107,'Calcification Rates'!$A$10:$C$98,2,FALSE))," ",VLOOKUP(AG107,'Calcification Rates'!$A$10:$C$98,2,FALSE))</f>
        <v xml:space="preserve"> </v>
      </c>
      <c r="AK107" s="272" t="str">
        <f>IF(ISERROR(VLOOKUP(AG107,'Calcification Rates'!$A$10:$C$98,3,FALSE))," ",VLOOKUP(AG107,'Calcification Rates'!$A$10:$C$98,3,FALSE))</f>
        <v xml:space="preserve"> </v>
      </c>
      <c r="AL107" s="273">
        <f>(IF(ISERROR(VLOOKUP(AG107,'Calcification Rates'!$A$11:$N$98,9,0)),0,VLOOKUP(AG107,'Calcification Rates'!$A$11:$N$98,9,0)))*AI107+(IF(ISERROR(VLOOKUP(AG107,'Calcification Rates'!$A$11:$N$98,12,0)),0,VLOOKUP(AG107,'Calcification Rates'!$A$11:$N$98,12,0)))</f>
        <v>0</v>
      </c>
      <c r="AM107" s="273">
        <f>(IF(ISERROR(VLOOKUP(AG107,'Calcification Rates'!$A$11:$N$98,10,0)),0,VLOOKUP(AG107,'Calcification Rates'!$A$11:$N$98,10,0)))*AI107+(IF(ISERROR(VLOOKUP(AG107,'Calcification Rates'!$A$11:$N$98,13,0)),0,VLOOKUP(AG107,'Calcification Rates'!$A$11:$N$98,13,0)))</f>
        <v>0</v>
      </c>
      <c r="AN107" s="277">
        <f>(IF(ISERROR(VLOOKUP(AG107,'Calcification Rates'!$A$11:$N$98,11,0)),0,VLOOKUP(AG107,'Calcification Rates'!$A$11:$N$98,11,0)))*AI107+(IF(ISERROR(VLOOKUP(AG107,'Calcification Rates'!$A$11:$N$98,14,0)),0,VLOOKUP(AG107,'Calcification Rates'!$A$11:$N$98,14,0)))</f>
        <v>0</v>
      </c>
      <c r="AO107" s="276"/>
      <c r="AP107" s="270"/>
      <c r="AQ107" s="271"/>
      <c r="AR107" s="272" t="str">
        <f>IF(ISERROR(VLOOKUP(AO107,'Calcification Rates'!$A$10:$C$98,2,FALSE))," ",VLOOKUP(AO107,'Calcification Rates'!$A$10:$C$98,2,FALSE))</f>
        <v xml:space="preserve"> </v>
      </c>
      <c r="AS107" s="272" t="str">
        <f>IF(ISERROR(VLOOKUP(AO107,'Calcification Rates'!$A$10:$C$98,3,FALSE))," ",VLOOKUP(AO107,'Calcification Rates'!$A$10:$C$98,3,FALSE))</f>
        <v xml:space="preserve"> </v>
      </c>
      <c r="AT107" s="280">
        <f>(IF(ISERROR(VLOOKUP(AO107,'Calcification Rates'!$A$11:$N$98,9,0)),0,VLOOKUP(AO107,'Calcification Rates'!$A$11:$N$98,9,0)))*AQ107+(IF(ISERROR(VLOOKUP(AO107,'Calcification Rates'!$A$11:$N$98,12,0)),0,VLOOKUP(AO107,'Calcification Rates'!$A$11:$N$98,12,0)))</f>
        <v>0</v>
      </c>
      <c r="AU107" s="280">
        <f>(IF(ISERROR(VLOOKUP(AO107,'Calcification Rates'!$A$11:$N$98,10,0)),0,VLOOKUP(AO107,'Calcification Rates'!$A$11:$N$98,10,0)))*AQ107+(IF(ISERROR(VLOOKUP(AO107,'Calcification Rates'!$A$11:$N$98,13,0)),0,VLOOKUP(AO107,'Calcification Rates'!$A$11:$N$98,13,0)))</f>
        <v>0</v>
      </c>
      <c r="AV107" s="281">
        <f>(IF(ISERROR(VLOOKUP(AO107,'Calcification Rates'!$A$11:$N$98,11,0)),0,VLOOKUP(AO107,'Calcification Rates'!$A$11:$N$98,11,0)))*AQ107+(IF(ISERROR(VLOOKUP(AO107,'Calcification Rates'!$A$11:$N$98,14,0)),0,VLOOKUP(AO107,'Calcification Rates'!$A$11:$N$98,14,0)))</f>
        <v>0</v>
      </c>
      <c r="AW107" s="276"/>
      <c r="AX107" s="278"/>
      <c r="AY107" s="271"/>
      <c r="AZ107" s="272" t="str">
        <f>IF(ISERROR(VLOOKUP(AW107,'Calcification Rates'!$A$10:$C$98,2,FALSE))," ",VLOOKUP(AW107,'Calcification Rates'!$A$10:$C$98,2,FALSE))</f>
        <v xml:space="preserve"> </v>
      </c>
      <c r="BA107" s="272" t="str">
        <f>IF(ISERROR(VLOOKUP(AW107,'Calcification Rates'!$A$10:$C$98,3,FALSE))," ",VLOOKUP(AW107,'Calcification Rates'!$A$10:$C$98,3,FALSE))</f>
        <v xml:space="preserve"> </v>
      </c>
      <c r="BB107" s="280">
        <f>(IF(ISERROR(VLOOKUP(AW107,'Calcification Rates'!$A$11:$N$98,9,0)),0,VLOOKUP(AW107,'Calcification Rates'!$A$11:$N$98,9,0)))*AY107+(IF(ISERROR(VLOOKUP(AW107,'Calcification Rates'!$A$11:$N$98,12,0)),0,VLOOKUP(AW107,'Calcification Rates'!$A$11:$N$98,12,0)))</f>
        <v>0</v>
      </c>
      <c r="BC107" s="280">
        <f>(IF(ISERROR(VLOOKUP(AW107,'Calcification Rates'!$A$11:$N$98,10,0)),0,VLOOKUP(AW107,'Calcification Rates'!$A$11:$N$98,10,0)))*AY107+(IF(ISERROR(VLOOKUP(AW107,'Calcification Rates'!$A$11:$N$98,13,0)),0,VLOOKUP(AW107,'Calcification Rates'!$A$11:$N$98,13,0)))</f>
        <v>0</v>
      </c>
      <c r="BD107" s="281">
        <f>(IF(ISERROR(VLOOKUP(AW107,'Calcification Rates'!$A$11:$N$98,11,0)),0,VLOOKUP(AW107,'Calcification Rates'!$A$11:$N$98,11,0)))*AY107+(IF(ISERROR(VLOOKUP(AW107,'Calcification Rates'!$A$11:$N$98,14,0)),0,VLOOKUP(AW107,'Calcification Rates'!$A$11:$N$98,14,0)))</f>
        <v>0</v>
      </c>
      <c r="BE107" s="276"/>
      <c r="BF107" s="270"/>
      <c r="BG107" s="270"/>
      <c r="BH107" s="272" t="str">
        <f>IF(ISERROR(VLOOKUP(BE107,'Calcification Rates'!$A$10:$C$98,2,FALSE))," ",VLOOKUP(BE107,'Calcification Rates'!$A$10:$C$98,2,FALSE))</f>
        <v xml:space="preserve"> </v>
      </c>
      <c r="BI107" s="272" t="str">
        <f>IF(ISERROR(VLOOKUP(BE107,'Calcification Rates'!$A$10:$C$98,3,FALSE))," ",VLOOKUP(BE107,'Calcification Rates'!$A$10:$C$98,3,FALSE))</f>
        <v xml:space="preserve"> </v>
      </c>
      <c r="BJ107" s="280">
        <f>(IF(ISERROR(VLOOKUP(BE107,'Calcification Rates'!$A$11:$N$98,9,0)),0,VLOOKUP(BE107,'Calcification Rates'!$A$11:$N$98,9,0)))*BG107+(IF(ISERROR(VLOOKUP(BE107,'Calcification Rates'!$A$11:$N$98,12,0)),0,VLOOKUP(BE107,'Calcification Rates'!$A$11:$N$98,12,0)))</f>
        <v>0</v>
      </c>
      <c r="BK107" s="280">
        <f>(IF(ISERROR(VLOOKUP(BE107,'Calcification Rates'!$A$11:$N$98,10,0)),0,VLOOKUP(BE107,'Calcification Rates'!$A$11:$N$98,10,0)))*BG107+(IF(ISERROR(VLOOKUP(BE107,'Calcification Rates'!$A$11:$N$98,13,0)),0,VLOOKUP(BE107,'Calcification Rates'!$A$11:$N$98,13,0)))</f>
        <v>0</v>
      </c>
      <c r="BL107" s="281">
        <f>(IF(ISERROR(VLOOKUP(BE107,'Calcification Rates'!$A$11:$N$98,11,0)),0,VLOOKUP(BE107,'Calcification Rates'!$A$11:$N$98,11,0)))*BG107+(IF(ISERROR(VLOOKUP(BE107,'Calcification Rates'!$A$11:$N$98,14,0)),0,VLOOKUP(BE107,'Calcification Rates'!$A$11:$N$98,14,0)))</f>
        <v>0</v>
      </c>
    </row>
    <row r="108" spans="1:64" ht="20.100000000000001" customHeight="1" x14ac:dyDescent="0.3">
      <c r="A108" s="285"/>
      <c r="B108" s="270"/>
      <c r="C108" s="271"/>
      <c r="D108" s="272" t="str">
        <f>IF(ISERROR(VLOOKUP(A108,'Calcification Rates'!$A$10:$C$98,2,FALSE))," ",VLOOKUP(A108,'Calcification Rates'!$A$10:$C$98,2,FALSE))</f>
        <v xml:space="preserve"> </v>
      </c>
      <c r="E108" s="272" t="str">
        <f>IF(ISERROR(VLOOKUP(A108,'Calcification Rates'!$A$10:$C$98,3,FALSE))," ",VLOOKUP(A108,'Calcification Rates'!$A$10:$C$98,3,FALSE))</f>
        <v xml:space="preserve"> </v>
      </c>
      <c r="F108" s="273">
        <f>(IF(ISERROR(VLOOKUP(A108,'Calcification Rates'!$A$11:$N$98,9,0)),0,VLOOKUP(A108,'Calcification Rates'!$A$11:$N$98,9,0)))*C108+(IF(ISERROR(VLOOKUP(A108,'Calcification Rates'!$A$11:$N$98,12,0)),0,VLOOKUP(A108,'Calcification Rates'!$A$11:$N$98,12,0)))</f>
        <v>0</v>
      </c>
      <c r="G108" s="274">
        <f>(IF(ISERROR(VLOOKUP(A108,'Calcification Rates'!$A$11:$N$98,10,0)),0,VLOOKUP(A108,'Calcification Rates'!$A$11:$N$98,10,0)))*C108+(IF(ISERROR(VLOOKUP(A108,'Calcification Rates'!$A$11:$N$98,13,0)),0,VLOOKUP(A108,'Calcification Rates'!$A$11:$N$98,13,0)))</f>
        <v>0</v>
      </c>
      <c r="H108" s="275">
        <f>(IF(ISERROR(VLOOKUP(A108,'Calcification Rates'!$A$11:$N$98,11,0)),0,VLOOKUP(A108,'Calcification Rates'!$A$11:$N$98,11,0)))*C108+(IF(ISERROR(VLOOKUP(A108,'Calcification Rates'!$A$11:$N$98,14,0)),0,VLOOKUP(A108,'Calcification Rates'!$A$11:$N$98,14,0)))</f>
        <v>0</v>
      </c>
      <c r="I108" s="276"/>
      <c r="J108" s="278"/>
      <c r="K108" s="271"/>
      <c r="L108" s="272" t="str">
        <f>IF(ISERROR(VLOOKUP(I108,'Calcification Rates'!$A$10:$C$98,2,FALSE))," ",VLOOKUP(I108,'Calcification Rates'!$A$10:$C$98,2,FALSE))</f>
        <v xml:space="preserve"> </v>
      </c>
      <c r="M108" s="272" t="str">
        <f>IF(ISERROR(VLOOKUP(I108,'Calcification Rates'!$A$10:$C$98,3,FALSE))," ",VLOOKUP(I108,'Calcification Rates'!$A$10:$C$98,3,FALSE))</f>
        <v xml:space="preserve"> </v>
      </c>
      <c r="N108" s="273">
        <f>(IF(ISERROR(VLOOKUP(I108,'Calcification Rates'!$A$11:$N$98,9,0)),0,VLOOKUP(I108,'Calcification Rates'!$A$11:$N$98,9,0)))*K108+(IF(ISERROR(VLOOKUP(I108,'Calcification Rates'!$A$11:$N$98,12,0)),0,VLOOKUP(I108,'Calcification Rates'!$A$11:$N$98,12,0)))</f>
        <v>0</v>
      </c>
      <c r="O108" s="273">
        <f>(IF(ISERROR(VLOOKUP(I108,'Calcification Rates'!$A$11:$N$98,10,0)),0,VLOOKUP(I108,'Calcification Rates'!$A$11:$N$98,10,0)))*K108+(IF(ISERROR(VLOOKUP(I108,'Calcification Rates'!$A$11:$N$98,13,0)),0,VLOOKUP(I108,'Calcification Rates'!$A$11:$N$98,13,0)))</f>
        <v>0</v>
      </c>
      <c r="P108" s="277">
        <f>(IF(ISERROR(VLOOKUP(I108,'Calcification Rates'!$A$11:$N$98,11,0)),0,VLOOKUP(I108,'Calcification Rates'!$A$11:$N$98,11,0)))*K108+(IF(ISERROR(VLOOKUP(I108,'Calcification Rates'!$A$11:$N$98,14,0)),0,VLOOKUP(I108,'Calcification Rates'!$A$11:$N$98,14,0)))</f>
        <v>0</v>
      </c>
      <c r="Q108" s="276"/>
      <c r="R108" s="270"/>
      <c r="S108" s="271"/>
      <c r="T108" s="272" t="str">
        <f>IF(ISERROR(VLOOKUP(Q108,'Calcification Rates'!$A$10:$C$98,2,FALSE))," ",VLOOKUP(Q108,'Calcification Rates'!$A$10:$C$98,2,FALSE))</f>
        <v xml:space="preserve"> </v>
      </c>
      <c r="U108" s="272" t="str">
        <f>IF(ISERROR(VLOOKUP(Q108,'Calcification Rates'!$A$10:$C$98,3,FALSE))," ",VLOOKUP(Q108,'Calcification Rates'!$A$10:$C$98,3,FALSE))</f>
        <v xml:space="preserve"> </v>
      </c>
      <c r="V108" s="273">
        <f>(IF(ISERROR(VLOOKUP(Q108,'Calcification Rates'!$A$11:$N$98,9,0)),0,VLOOKUP(Q108,'Calcification Rates'!$A$11:$N$98,9,0)))*S108+(IF(ISERROR(VLOOKUP(Q108,'Calcification Rates'!$A$11:$N$98,12,0)),0,VLOOKUP(Q108,'Calcification Rates'!$A$11:$N$98,12,0)))</f>
        <v>0</v>
      </c>
      <c r="W108" s="273">
        <f>(IF(ISERROR(VLOOKUP(Q108,'Calcification Rates'!$A$11:$N$98,10,0)),0,VLOOKUP(Q108,'Calcification Rates'!$A$11:$N$98,10,0)))*S108+(IF(ISERROR(VLOOKUP(Q108,'Calcification Rates'!$A$11:$N$98,13,0)),0,VLOOKUP(Q108,'Calcification Rates'!$A$11:$N$98,13,0)))</f>
        <v>0</v>
      </c>
      <c r="X108" s="277">
        <f>(IF(ISERROR(VLOOKUP(Q108,'Calcification Rates'!$A$11:$N$98,11,0)),0,VLOOKUP(Q108,'Calcification Rates'!$A$11:$N$98,11,0)))*S108+(IF(ISERROR(VLOOKUP(Q108,'Calcification Rates'!$A$11:$N$98,14,0)),0,VLOOKUP(Q108,'Calcification Rates'!$A$11:$N$98,14,0)))</f>
        <v>0</v>
      </c>
      <c r="Y108" s="276"/>
      <c r="Z108" s="43"/>
      <c r="AA108" s="279"/>
      <c r="AB108" s="272" t="str">
        <f>IF(ISERROR(VLOOKUP(Y108,'Calcification Rates'!$A$10:$C$98,2,FALSE))," ",VLOOKUP(Y108,'Calcification Rates'!$A$10:$C$98,2,FALSE))</f>
        <v xml:space="preserve"> </v>
      </c>
      <c r="AC108" s="272" t="str">
        <f>IF(ISERROR(VLOOKUP(Y108,'Calcification Rates'!$A$10:$C$98,3,FALSE))," ",VLOOKUP(Y108,'Calcification Rates'!$A$10:$C$98,3,FALSE))</f>
        <v xml:space="preserve"> </v>
      </c>
      <c r="AD108" s="273">
        <f>(IF(ISERROR(VLOOKUP(Y108,'Calcification Rates'!$A$11:$N$98,9,0)),0,VLOOKUP(Y108,'Calcification Rates'!$A$11:$N$98,9,0)))*AA108+(IF(ISERROR(VLOOKUP(Y108,'Calcification Rates'!$A$11:$N$98,12,0)),0,VLOOKUP(Y108,'Calcification Rates'!$A$11:$N$98,12,0)))</f>
        <v>0</v>
      </c>
      <c r="AE108" s="273">
        <f>(IF(ISERROR(VLOOKUP(Y108,'Calcification Rates'!$A$11:$N$98,10,0)),0,VLOOKUP(Y108,'Calcification Rates'!$A$11:$N$98,10,0)))*AA108+(IF(ISERROR(VLOOKUP(Y108,'Calcification Rates'!$A$11:$N$98,13,0)),0,VLOOKUP(Y108,'Calcification Rates'!$A$11:$N$98,13,0)))</f>
        <v>0</v>
      </c>
      <c r="AF108" s="277">
        <f>(IF(ISERROR(VLOOKUP(Y108,'Calcification Rates'!$A$11:$N$98,11,0)),0,VLOOKUP(Y108,'Calcification Rates'!$A$11:$N$98,11,0)))*AA108+(IF(ISERROR(VLOOKUP(Y108,'Calcification Rates'!$A$11:$N$98,14,0)),0,VLOOKUP(Y108,'Calcification Rates'!$A$11:$N$98,14,0)))</f>
        <v>0</v>
      </c>
      <c r="AG108" s="276"/>
      <c r="AH108" s="43"/>
      <c r="AI108" s="279"/>
      <c r="AJ108" s="272" t="str">
        <f>IF(ISERROR(VLOOKUP(AG108,'Calcification Rates'!$A$10:$C$98,2,FALSE))," ",VLOOKUP(AG108,'Calcification Rates'!$A$10:$C$98,2,FALSE))</f>
        <v xml:space="preserve"> </v>
      </c>
      <c r="AK108" s="272" t="str">
        <f>IF(ISERROR(VLOOKUP(AG108,'Calcification Rates'!$A$10:$C$98,3,FALSE))," ",VLOOKUP(AG108,'Calcification Rates'!$A$10:$C$98,3,FALSE))</f>
        <v xml:space="preserve"> </v>
      </c>
      <c r="AL108" s="273">
        <f>(IF(ISERROR(VLOOKUP(AG108,'Calcification Rates'!$A$11:$N$98,9,0)),0,VLOOKUP(AG108,'Calcification Rates'!$A$11:$N$98,9,0)))*AI108+(IF(ISERROR(VLOOKUP(AG108,'Calcification Rates'!$A$11:$N$98,12,0)),0,VLOOKUP(AG108,'Calcification Rates'!$A$11:$N$98,12,0)))</f>
        <v>0</v>
      </c>
      <c r="AM108" s="273">
        <f>(IF(ISERROR(VLOOKUP(AG108,'Calcification Rates'!$A$11:$N$98,10,0)),0,VLOOKUP(AG108,'Calcification Rates'!$A$11:$N$98,10,0)))*AI108+(IF(ISERROR(VLOOKUP(AG108,'Calcification Rates'!$A$11:$N$98,13,0)),0,VLOOKUP(AG108,'Calcification Rates'!$A$11:$N$98,13,0)))</f>
        <v>0</v>
      </c>
      <c r="AN108" s="277">
        <f>(IF(ISERROR(VLOOKUP(AG108,'Calcification Rates'!$A$11:$N$98,11,0)),0,VLOOKUP(AG108,'Calcification Rates'!$A$11:$N$98,11,0)))*AI108+(IF(ISERROR(VLOOKUP(AG108,'Calcification Rates'!$A$11:$N$98,14,0)),0,VLOOKUP(AG108,'Calcification Rates'!$A$11:$N$98,14,0)))</f>
        <v>0</v>
      </c>
      <c r="AO108" s="276"/>
      <c r="AP108" s="270"/>
      <c r="AQ108" s="271"/>
      <c r="AR108" s="272" t="str">
        <f>IF(ISERROR(VLOOKUP(AO108,'Calcification Rates'!$A$10:$C$98,2,FALSE))," ",VLOOKUP(AO108,'Calcification Rates'!$A$10:$C$98,2,FALSE))</f>
        <v xml:space="preserve"> </v>
      </c>
      <c r="AS108" s="272" t="str">
        <f>IF(ISERROR(VLOOKUP(AO108,'Calcification Rates'!$A$10:$C$98,3,FALSE))," ",VLOOKUP(AO108,'Calcification Rates'!$A$10:$C$98,3,FALSE))</f>
        <v xml:space="preserve"> </v>
      </c>
      <c r="AT108" s="280">
        <f>(IF(ISERROR(VLOOKUP(AO108,'Calcification Rates'!$A$11:$N$98,9,0)),0,VLOOKUP(AO108,'Calcification Rates'!$A$11:$N$98,9,0)))*AQ108+(IF(ISERROR(VLOOKUP(AO108,'Calcification Rates'!$A$11:$N$98,12,0)),0,VLOOKUP(AO108,'Calcification Rates'!$A$11:$N$98,12,0)))</f>
        <v>0</v>
      </c>
      <c r="AU108" s="280">
        <f>(IF(ISERROR(VLOOKUP(AO108,'Calcification Rates'!$A$11:$N$98,10,0)),0,VLOOKUP(AO108,'Calcification Rates'!$A$11:$N$98,10,0)))*AQ108+(IF(ISERROR(VLOOKUP(AO108,'Calcification Rates'!$A$11:$N$98,13,0)),0,VLOOKUP(AO108,'Calcification Rates'!$A$11:$N$98,13,0)))</f>
        <v>0</v>
      </c>
      <c r="AV108" s="281">
        <f>(IF(ISERROR(VLOOKUP(AO108,'Calcification Rates'!$A$11:$N$98,11,0)),0,VLOOKUP(AO108,'Calcification Rates'!$A$11:$N$98,11,0)))*AQ108+(IF(ISERROR(VLOOKUP(AO108,'Calcification Rates'!$A$11:$N$98,14,0)),0,VLOOKUP(AO108,'Calcification Rates'!$A$11:$N$98,14,0)))</f>
        <v>0</v>
      </c>
      <c r="AW108" s="276"/>
      <c r="AX108" s="278"/>
      <c r="AY108" s="271"/>
      <c r="AZ108" s="272" t="str">
        <f>IF(ISERROR(VLOOKUP(AW108,'Calcification Rates'!$A$10:$C$98,2,FALSE))," ",VLOOKUP(AW108,'Calcification Rates'!$A$10:$C$98,2,FALSE))</f>
        <v xml:space="preserve"> </v>
      </c>
      <c r="BA108" s="272" t="str">
        <f>IF(ISERROR(VLOOKUP(AW108,'Calcification Rates'!$A$10:$C$98,3,FALSE))," ",VLOOKUP(AW108,'Calcification Rates'!$A$10:$C$98,3,FALSE))</f>
        <v xml:space="preserve"> </v>
      </c>
      <c r="BB108" s="280">
        <f>(IF(ISERROR(VLOOKUP(AW108,'Calcification Rates'!$A$11:$N$98,9,0)),0,VLOOKUP(AW108,'Calcification Rates'!$A$11:$N$98,9,0)))*AY108+(IF(ISERROR(VLOOKUP(AW108,'Calcification Rates'!$A$11:$N$98,12,0)),0,VLOOKUP(AW108,'Calcification Rates'!$A$11:$N$98,12,0)))</f>
        <v>0</v>
      </c>
      <c r="BC108" s="280">
        <f>(IF(ISERROR(VLOOKUP(AW108,'Calcification Rates'!$A$11:$N$98,10,0)),0,VLOOKUP(AW108,'Calcification Rates'!$A$11:$N$98,10,0)))*AY108+(IF(ISERROR(VLOOKUP(AW108,'Calcification Rates'!$A$11:$N$98,13,0)),0,VLOOKUP(AW108,'Calcification Rates'!$A$11:$N$98,13,0)))</f>
        <v>0</v>
      </c>
      <c r="BD108" s="281">
        <f>(IF(ISERROR(VLOOKUP(AW108,'Calcification Rates'!$A$11:$N$98,11,0)),0,VLOOKUP(AW108,'Calcification Rates'!$A$11:$N$98,11,0)))*AY108+(IF(ISERROR(VLOOKUP(AW108,'Calcification Rates'!$A$11:$N$98,14,0)),0,VLOOKUP(AW108,'Calcification Rates'!$A$11:$N$98,14,0)))</f>
        <v>0</v>
      </c>
      <c r="BE108" s="276"/>
      <c r="BF108" s="270"/>
      <c r="BG108" s="270"/>
      <c r="BH108" s="272" t="str">
        <f>IF(ISERROR(VLOOKUP(BE108,'Calcification Rates'!$A$10:$C$98,2,FALSE))," ",VLOOKUP(BE108,'Calcification Rates'!$A$10:$C$98,2,FALSE))</f>
        <v xml:space="preserve"> </v>
      </c>
      <c r="BI108" s="272" t="str">
        <f>IF(ISERROR(VLOOKUP(BE108,'Calcification Rates'!$A$10:$C$98,3,FALSE))," ",VLOOKUP(BE108,'Calcification Rates'!$A$10:$C$98,3,FALSE))</f>
        <v xml:space="preserve"> </v>
      </c>
      <c r="BJ108" s="280">
        <f>(IF(ISERROR(VLOOKUP(BE108,'Calcification Rates'!$A$11:$N$98,9,0)),0,VLOOKUP(BE108,'Calcification Rates'!$A$11:$N$98,9,0)))*BG108+(IF(ISERROR(VLOOKUP(BE108,'Calcification Rates'!$A$11:$N$98,12,0)),0,VLOOKUP(BE108,'Calcification Rates'!$A$11:$N$98,12,0)))</f>
        <v>0</v>
      </c>
      <c r="BK108" s="280">
        <f>(IF(ISERROR(VLOOKUP(BE108,'Calcification Rates'!$A$11:$N$98,10,0)),0,VLOOKUP(BE108,'Calcification Rates'!$A$11:$N$98,10,0)))*BG108+(IF(ISERROR(VLOOKUP(BE108,'Calcification Rates'!$A$11:$N$98,13,0)),0,VLOOKUP(BE108,'Calcification Rates'!$A$11:$N$98,13,0)))</f>
        <v>0</v>
      </c>
      <c r="BL108" s="281">
        <f>(IF(ISERROR(VLOOKUP(BE108,'Calcification Rates'!$A$11:$N$98,11,0)),0,VLOOKUP(BE108,'Calcification Rates'!$A$11:$N$98,11,0)))*BG108+(IF(ISERROR(VLOOKUP(BE108,'Calcification Rates'!$A$11:$N$98,14,0)),0,VLOOKUP(BE108,'Calcification Rates'!$A$11:$N$98,14,0)))</f>
        <v>0</v>
      </c>
    </row>
    <row r="109" spans="1:64" ht="20.100000000000001" customHeight="1" x14ac:dyDescent="0.3">
      <c r="A109" s="285"/>
      <c r="B109" s="270"/>
      <c r="C109" s="271"/>
      <c r="D109" s="272" t="str">
        <f>IF(ISERROR(VLOOKUP(A109,'Calcification Rates'!$A$10:$C$98,2,FALSE))," ",VLOOKUP(A109,'Calcification Rates'!$A$10:$C$98,2,FALSE))</f>
        <v xml:space="preserve"> </v>
      </c>
      <c r="E109" s="272" t="str">
        <f>IF(ISERROR(VLOOKUP(A109,'Calcification Rates'!$A$10:$C$98,3,FALSE))," ",VLOOKUP(A109,'Calcification Rates'!$A$10:$C$98,3,FALSE))</f>
        <v xml:space="preserve"> </v>
      </c>
      <c r="F109" s="273">
        <f>(IF(ISERROR(VLOOKUP(A109,'Calcification Rates'!$A$11:$N$98,9,0)),0,VLOOKUP(A109,'Calcification Rates'!$A$11:$N$98,9,0)))*C109+(IF(ISERROR(VLOOKUP(A109,'Calcification Rates'!$A$11:$N$98,12,0)),0,VLOOKUP(A109,'Calcification Rates'!$A$11:$N$98,12,0)))</f>
        <v>0</v>
      </c>
      <c r="G109" s="274">
        <f>(IF(ISERROR(VLOOKUP(A109,'Calcification Rates'!$A$11:$N$98,10,0)),0,VLOOKUP(A109,'Calcification Rates'!$A$11:$N$98,10,0)))*C109+(IF(ISERROR(VLOOKUP(A109,'Calcification Rates'!$A$11:$N$98,13,0)),0,VLOOKUP(A109,'Calcification Rates'!$A$11:$N$98,13,0)))</f>
        <v>0</v>
      </c>
      <c r="H109" s="275">
        <f>(IF(ISERROR(VLOOKUP(A109,'Calcification Rates'!$A$11:$N$98,11,0)),0,VLOOKUP(A109,'Calcification Rates'!$A$11:$N$98,11,0)))*C109+(IF(ISERROR(VLOOKUP(A109,'Calcification Rates'!$A$11:$N$98,14,0)),0,VLOOKUP(A109,'Calcification Rates'!$A$11:$N$98,14,0)))</f>
        <v>0</v>
      </c>
      <c r="I109" s="276"/>
      <c r="J109" s="278"/>
      <c r="K109" s="271"/>
      <c r="L109" s="272" t="str">
        <f>IF(ISERROR(VLOOKUP(I109,'Calcification Rates'!$A$10:$C$98,2,FALSE))," ",VLOOKUP(I109,'Calcification Rates'!$A$10:$C$98,2,FALSE))</f>
        <v xml:space="preserve"> </v>
      </c>
      <c r="M109" s="272" t="str">
        <f>IF(ISERROR(VLOOKUP(I109,'Calcification Rates'!$A$10:$C$98,3,FALSE))," ",VLOOKUP(I109,'Calcification Rates'!$A$10:$C$98,3,FALSE))</f>
        <v xml:space="preserve"> </v>
      </c>
      <c r="N109" s="273">
        <f>(IF(ISERROR(VLOOKUP(I109,'Calcification Rates'!$A$11:$N$98,9,0)),0,VLOOKUP(I109,'Calcification Rates'!$A$11:$N$98,9,0)))*K109+(IF(ISERROR(VLOOKUP(I109,'Calcification Rates'!$A$11:$N$98,12,0)),0,VLOOKUP(I109,'Calcification Rates'!$A$11:$N$98,12,0)))</f>
        <v>0</v>
      </c>
      <c r="O109" s="273">
        <f>(IF(ISERROR(VLOOKUP(I109,'Calcification Rates'!$A$11:$N$98,10,0)),0,VLOOKUP(I109,'Calcification Rates'!$A$11:$N$98,10,0)))*K109+(IF(ISERROR(VLOOKUP(I109,'Calcification Rates'!$A$11:$N$98,13,0)),0,VLOOKUP(I109,'Calcification Rates'!$A$11:$N$98,13,0)))</f>
        <v>0</v>
      </c>
      <c r="P109" s="277">
        <f>(IF(ISERROR(VLOOKUP(I109,'Calcification Rates'!$A$11:$N$98,11,0)),0,VLOOKUP(I109,'Calcification Rates'!$A$11:$N$98,11,0)))*K109+(IF(ISERROR(VLOOKUP(I109,'Calcification Rates'!$A$11:$N$98,14,0)),0,VLOOKUP(I109,'Calcification Rates'!$A$11:$N$98,14,0)))</f>
        <v>0</v>
      </c>
      <c r="Q109" s="276"/>
      <c r="R109" s="270"/>
      <c r="S109" s="271"/>
      <c r="T109" s="272" t="str">
        <f>IF(ISERROR(VLOOKUP(Q109,'Calcification Rates'!$A$10:$C$98,2,FALSE))," ",VLOOKUP(Q109,'Calcification Rates'!$A$10:$C$98,2,FALSE))</f>
        <v xml:space="preserve"> </v>
      </c>
      <c r="U109" s="272" t="str">
        <f>IF(ISERROR(VLOOKUP(Q109,'Calcification Rates'!$A$10:$C$98,3,FALSE))," ",VLOOKUP(Q109,'Calcification Rates'!$A$10:$C$98,3,FALSE))</f>
        <v xml:space="preserve"> </v>
      </c>
      <c r="V109" s="273">
        <f>(IF(ISERROR(VLOOKUP(Q109,'Calcification Rates'!$A$11:$N$98,9,0)),0,VLOOKUP(Q109,'Calcification Rates'!$A$11:$N$98,9,0)))*S109+(IF(ISERROR(VLOOKUP(Q109,'Calcification Rates'!$A$11:$N$98,12,0)),0,VLOOKUP(Q109,'Calcification Rates'!$A$11:$N$98,12,0)))</f>
        <v>0</v>
      </c>
      <c r="W109" s="273">
        <f>(IF(ISERROR(VLOOKUP(Q109,'Calcification Rates'!$A$11:$N$98,10,0)),0,VLOOKUP(Q109,'Calcification Rates'!$A$11:$N$98,10,0)))*S109+(IF(ISERROR(VLOOKUP(Q109,'Calcification Rates'!$A$11:$N$98,13,0)),0,VLOOKUP(Q109,'Calcification Rates'!$A$11:$N$98,13,0)))</f>
        <v>0</v>
      </c>
      <c r="X109" s="277">
        <f>(IF(ISERROR(VLOOKUP(Q109,'Calcification Rates'!$A$11:$N$98,11,0)),0,VLOOKUP(Q109,'Calcification Rates'!$A$11:$N$98,11,0)))*S109+(IF(ISERROR(VLOOKUP(Q109,'Calcification Rates'!$A$11:$N$98,14,0)),0,VLOOKUP(Q109,'Calcification Rates'!$A$11:$N$98,14,0)))</f>
        <v>0</v>
      </c>
      <c r="Y109" s="276"/>
      <c r="Z109" s="43"/>
      <c r="AA109" s="279"/>
      <c r="AB109" s="272" t="str">
        <f>IF(ISERROR(VLOOKUP(Y109,'Calcification Rates'!$A$10:$C$98,2,FALSE))," ",VLOOKUP(Y109,'Calcification Rates'!$A$10:$C$98,2,FALSE))</f>
        <v xml:space="preserve"> </v>
      </c>
      <c r="AC109" s="272" t="str">
        <f>IF(ISERROR(VLOOKUP(Y109,'Calcification Rates'!$A$10:$C$98,3,FALSE))," ",VLOOKUP(Y109,'Calcification Rates'!$A$10:$C$98,3,FALSE))</f>
        <v xml:space="preserve"> </v>
      </c>
      <c r="AD109" s="273">
        <f>(IF(ISERROR(VLOOKUP(Y109,'Calcification Rates'!$A$11:$N$98,9,0)),0,VLOOKUP(Y109,'Calcification Rates'!$A$11:$N$98,9,0)))*AA109+(IF(ISERROR(VLOOKUP(Y109,'Calcification Rates'!$A$11:$N$98,12,0)),0,VLOOKUP(Y109,'Calcification Rates'!$A$11:$N$98,12,0)))</f>
        <v>0</v>
      </c>
      <c r="AE109" s="273">
        <f>(IF(ISERROR(VLOOKUP(Y109,'Calcification Rates'!$A$11:$N$98,10,0)),0,VLOOKUP(Y109,'Calcification Rates'!$A$11:$N$98,10,0)))*AA109+(IF(ISERROR(VLOOKUP(Y109,'Calcification Rates'!$A$11:$N$98,13,0)),0,VLOOKUP(Y109,'Calcification Rates'!$A$11:$N$98,13,0)))</f>
        <v>0</v>
      </c>
      <c r="AF109" s="277">
        <f>(IF(ISERROR(VLOOKUP(Y109,'Calcification Rates'!$A$11:$N$98,11,0)),0,VLOOKUP(Y109,'Calcification Rates'!$A$11:$N$98,11,0)))*AA109+(IF(ISERROR(VLOOKUP(Y109,'Calcification Rates'!$A$11:$N$98,14,0)),0,VLOOKUP(Y109,'Calcification Rates'!$A$11:$N$98,14,0)))</f>
        <v>0</v>
      </c>
      <c r="AG109" s="276"/>
      <c r="AH109" s="43"/>
      <c r="AI109" s="279"/>
      <c r="AJ109" s="272" t="str">
        <f>IF(ISERROR(VLOOKUP(AG109,'Calcification Rates'!$A$10:$C$98,2,FALSE))," ",VLOOKUP(AG109,'Calcification Rates'!$A$10:$C$98,2,FALSE))</f>
        <v xml:space="preserve"> </v>
      </c>
      <c r="AK109" s="272" t="str">
        <f>IF(ISERROR(VLOOKUP(AG109,'Calcification Rates'!$A$10:$C$98,3,FALSE))," ",VLOOKUP(AG109,'Calcification Rates'!$A$10:$C$98,3,FALSE))</f>
        <v xml:space="preserve"> </v>
      </c>
      <c r="AL109" s="273">
        <f>(IF(ISERROR(VLOOKUP(AG109,'Calcification Rates'!$A$11:$N$98,9,0)),0,VLOOKUP(AG109,'Calcification Rates'!$A$11:$N$98,9,0)))*AI109+(IF(ISERROR(VLOOKUP(AG109,'Calcification Rates'!$A$11:$N$98,12,0)),0,VLOOKUP(AG109,'Calcification Rates'!$A$11:$N$98,12,0)))</f>
        <v>0</v>
      </c>
      <c r="AM109" s="273">
        <f>(IF(ISERROR(VLOOKUP(AG109,'Calcification Rates'!$A$11:$N$98,10,0)),0,VLOOKUP(AG109,'Calcification Rates'!$A$11:$N$98,10,0)))*AI109+(IF(ISERROR(VLOOKUP(AG109,'Calcification Rates'!$A$11:$N$98,13,0)),0,VLOOKUP(AG109,'Calcification Rates'!$A$11:$N$98,13,0)))</f>
        <v>0</v>
      </c>
      <c r="AN109" s="277">
        <f>(IF(ISERROR(VLOOKUP(AG109,'Calcification Rates'!$A$11:$N$98,11,0)),0,VLOOKUP(AG109,'Calcification Rates'!$A$11:$N$98,11,0)))*AI109+(IF(ISERROR(VLOOKUP(AG109,'Calcification Rates'!$A$11:$N$98,14,0)),0,VLOOKUP(AG109,'Calcification Rates'!$A$11:$N$98,14,0)))</f>
        <v>0</v>
      </c>
      <c r="AO109" s="276"/>
      <c r="AP109" s="270"/>
      <c r="AQ109" s="271"/>
      <c r="AR109" s="272" t="str">
        <f>IF(ISERROR(VLOOKUP(AO109,'Calcification Rates'!$A$10:$C$98,2,FALSE))," ",VLOOKUP(AO109,'Calcification Rates'!$A$10:$C$98,2,FALSE))</f>
        <v xml:space="preserve"> </v>
      </c>
      <c r="AS109" s="272" t="str">
        <f>IF(ISERROR(VLOOKUP(AO109,'Calcification Rates'!$A$10:$C$98,3,FALSE))," ",VLOOKUP(AO109,'Calcification Rates'!$A$10:$C$98,3,FALSE))</f>
        <v xml:space="preserve"> </v>
      </c>
      <c r="AT109" s="280">
        <f>(IF(ISERROR(VLOOKUP(AO109,'Calcification Rates'!$A$11:$N$98,9,0)),0,VLOOKUP(AO109,'Calcification Rates'!$A$11:$N$98,9,0)))*AQ109+(IF(ISERROR(VLOOKUP(AO109,'Calcification Rates'!$A$11:$N$98,12,0)),0,VLOOKUP(AO109,'Calcification Rates'!$A$11:$N$98,12,0)))</f>
        <v>0</v>
      </c>
      <c r="AU109" s="280">
        <f>(IF(ISERROR(VLOOKUP(AO109,'Calcification Rates'!$A$11:$N$98,10,0)),0,VLOOKUP(AO109,'Calcification Rates'!$A$11:$N$98,10,0)))*AQ109+(IF(ISERROR(VLOOKUP(AO109,'Calcification Rates'!$A$11:$N$98,13,0)),0,VLOOKUP(AO109,'Calcification Rates'!$A$11:$N$98,13,0)))</f>
        <v>0</v>
      </c>
      <c r="AV109" s="281">
        <f>(IF(ISERROR(VLOOKUP(AO109,'Calcification Rates'!$A$11:$N$98,11,0)),0,VLOOKUP(AO109,'Calcification Rates'!$A$11:$N$98,11,0)))*AQ109+(IF(ISERROR(VLOOKUP(AO109,'Calcification Rates'!$A$11:$N$98,14,0)),0,VLOOKUP(AO109,'Calcification Rates'!$A$11:$N$98,14,0)))</f>
        <v>0</v>
      </c>
      <c r="AW109" s="276"/>
      <c r="AX109" s="278"/>
      <c r="AY109" s="271"/>
      <c r="AZ109" s="272" t="str">
        <f>IF(ISERROR(VLOOKUP(AW109,'Calcification Rates'!$A$10:$C$98,2,FALSE))," ",VLOOKUP(AW109,'Calcification Rates'!$A$10:$C$98,2,FALSE))</f>
        <v xml:space="preserve"> </v>
      </c>
      <c r="BA109" s="272" t="str">
        <f>IF(ISERROR(VLOOKUP(AW109,'Calcification Rates'!$A$10:$C$98,3,FALSE))," ",VLOOKUP(AW109,'Calcification Rates'!$A$10:$C$98,3,FALSE))</f>
        <v xml:space="preserve"> </v>
      </c>
      <c r="BB109" s="280">
        <f>(IF(ISERROR(VLOOKUP(AW109,'Calcification Rates'!$A$11:$N$98,9,0)),0,VLOOKUP(AW109,'Calcification Rates'!$A$11:$N$98,9,0)))*AY109+(IF(ISERROR(VLOOKUP(AW109,'Calcification Rates'!$A$11:$N$98,12,0)),0,VLOOKUP(AW109,'Calcification Rates'!$A$11:$N$98,12,0)))</f>
        <v>0</v>
      </c>
      <c r="BC109" s="280">
        <f>(IF(ISERROR(VLOOKUP(AW109,'Calcification Rates'!$A$11:$N$98,10,0)),0,VLOOKUP(AW109,'Calcification Rates'!$A$11:$N$98,10,0)))*AY109+(IF(ISERROR(VLOOKUP(AW109,'Calcification Rates'!$A$11:$N$98,13,0)),0,VLOOKUP(AW109,'Calcification Rates'!$A$11:$N$98,13,0)))</f>
        <v>0</v>
      </c>
      <c r="BD109" s="281">
        <f>(IF(ISERROR(VLOOKUP(AW109,'Calcification Rates'!$A$11:$N$98,11,0)),0,VLOOKUP(AW109,'Calcification Rates'!$A$11:$N$98,11,0)))*AY109+(IF(ISERROR(VLOOKUP(AW109,'Calcification Rates'!$A$11:$N$98,14,0)),0,VLOOKUP(AW109,'Calcification Rates'!$A$11:$N$98,14,0)))</f>
        <v>0</v>
      </c>
      <c r="BE109" s="276"/>
      <c r="BF109" s="270"/>
      <c r="BG109" s="270"/>
      <c r="BH109" s="272" t="str">
        <f>IF(ISERROR(VLOOKUP(BE109,'Calcification Rates'!$A$10:$C$98,2,FALSE))," ",VLOOKUP(BE109,'Calcification Rates'!$A$10:$C$98,2,FALSE))</f>
        <v xml:space="preserve"> </v>
      </c>
      <c r="BI109" s="272" t="str">
        <f>IF(ISERROR(VLOOKUP(BE109,'Calcification Rates'!$A$10:$C$98,3,FALSE))," ",VLOOKUP(BE109,'Calcification Rates'!$A$10:$C$98,3,FALSE))</f>
        <v xml:space="preserve"> </v>
      </c>
      <c r="BJ109" s="280">
        <f>(IF(ISERROR(VLOOKUP(BE109,'Calcification Rates'!$A$11:$N$98,9,0)),0,VLOOKUP(BE109,'Calcification Rates'!$A$11:$N$98,9,0)))*BG109+(IF(ISERROR(VLOOKUP(BE109,'Calcification Rates'!$A$11:$N$98,12,0)),0,VLOOKUP(BE109,'Calcification Rates'!$A$11:$N$98,12,0)))</f>
        <v>0</v>
      </c>
      <c r="BK109" s="280">
        <f>(IF(ISERROR(VLOOKUP(BE109,'Calcification Rates'!$A$11:$N$98,10,0)),0,VLOOKUP(BE109,'Calcification Rates'!$A$11:$N$98,10,0)))*BG109+(IF(ISERROR(VLOOKUP(BE109,'Calcification Rates'!$A$11:$N$98,13,0)),0,VLOOKUP(BE109,'Calcification Rates'!$A$11:$N$98,13,0)))</f>
        <v>0</v>
      </c>
      <c r="BL109" s="281">
        <f>(IF(ISERROR(VLOOKUP(BE109,'Calcification Rates'!$A$11:$N$98,11,0)),0,VLOOKUP(BE109,'Calcification Rates'!$A$11:$N$98,11,0)))*BG109+(IF(ISERROR(VLOOKUP(BE109,'Calcification Rates'!$A$11:$N$98,14,0)),0,VLOOKUP(BE109,'Calcification Rates'!$A$11:$N$98,14,0)))</f>
        <v>0</v>
      </c>
    </row>
    <row r="110" spans="1:64" ht="20.100000000000001" customHeight="1" x14ac:dyDescent="0.3">
      <c r="A110" s="285"/>
      <c r="B110" s="270"/>
      <c r="C110" s="271"/>
      <c r="D110" s="272" t="str">
        <f>IF(ISERROR(VLOOKUP(A110,'Calcification Rates'!$A$10:$C$98,2,FALSE))," ",VLOOKUP(A110,'Calcification Rates'!$A$10:$C$98,2,FALSE))</f>
        <v xml:space="preserve"> </v>
      </c>
      <c r="E110" s="272" t="str">
        <f>IF(ISERROR(VLOOKUP(A110,'Calcification Rates'!$A$10:$C$98,3,FALSE))," ",VLOOKUP(A110,'Calcification Rates'!$A$10:$C$98,3,FALSE))</f>
        <v xml:space="preserve"> </v>
      </c>
      <c r="F110" s="273">
        <f>(IF(ISERROR(VLOOKUP(A110,'Calcification Rates'!$A$11:$N$98,9,0)),0,VLOOKUP(A110,'Calcification Rates'!$A$11:$N$98,9,0)))*C110+(IF(ISERROR(VLOOKUP(A110,'Calcification Rates'!$A$11:$N$98,12,0)),0,VLOOKUP(A110,'Calcification Rates'!$A$11:$N$98,12,0)))</f>
        <v>0</v>
      </c>
      <c r="G110" s="274">
        <f>(IF(ISERROR(VLOOKUP(A110,'Calcification Rates'!$A$11:$N$98,10,0)),0,VLOOKUP(A110,'Calcification Rates'!$A$11:$N$98,10,0)))*C110+(IF(ISERROR(VLOOKUP(A110,'Calcification Rates'!$A$11:$N$98,13,0)),0,VLOOKUP(A110,'Calcification Rates'!$A$11:$N$98,13,0)))</f>
        <v>0</v>
      </c>
      <c r="H110" s="275">
        <f>(IF(ISERROR(VLOOKUP(A110,'Calcification Rates'!$A$11:$N$98,11,0)),0,VLOOKUP(A110,'Calcification Rates'!$A$11:$N$98,11,0)))*C110+(IF(ISERROR(VLOOKUP(A110,'Calcification Rates'!$A$11:$N$98,14,0)),0,VLOOKUP(A110,'Calcification Rates'!$A$11:$N$98,14,0)))</f>
        <v>0</v>
      </c>
      <c r="I110" s="276"/>
      <c r="J110" s="278"/>
      <c r="K110" s="271"/>
      <c r="L110" s="272" t="str">
        <f>IF(ISERROR(VLOOKUP(I110,'Calcification Rates'!$A$10:$C$98,2,FALSE))," ",VLOOKUP(I110,'Calcification Rates'!$A$10:$C$98,2,FALSE))</f>
        <v xml:space="preserve"> </v>
      </c>
      <c r="M110" s="272" t="str">
        <f>IF(ISERROR(VLOOKUP(I110,'Calcification Rates'!$A$10:$C$98,3,FALSE))," ",VLOOKUP(I110,'Calcification Rates'!$A$10:$C$98,3,FALSE))</f>
        <v xml:space="preserve"> </v>
      </c>
      <c r="N110" s="273">
        <f>(IF(ISERROR(VLOOKUP(I110,'Calcification Rates'!$A$11:$N$98,9,0)),0,VLOOKUP(I110,'Calcification Rates'!$A$11:$N$98,9,0)))*K110+(IF(ISERROR(VLOOKUP(I110,'Calcification Rates'!$A$11:$N$98,12,0)),0,VLOOKUP(I110,'Calcification Rates'!$A$11:$N$98,12,0)))</f>
        <v>0</v>
      </c>
      <c r="O110" s="273">
        <f>(IF(ISERROR(VLOOKUP(I110,'Calcification Rates'!$A$11:$N$98,10,0)),0,VLOOKUP(I110,'Calcification Rates'!$A$11:$N$98,10,0)))*K110+(IF(ISERROR(VLOOKUP(I110,'Calcification Rates'!$A$11:$N$98,13,0)),0,VLOOKUP(I110,'Calcification Rates'!$A$11:$N$98,13,0)))</f>
        <v>0</v>
      </c>
      <c r="P110" s="277">
        <f>(IF(ISERROR(VLOOKUP(I110,'Calcification Rates'!$A$11:$N$98,11,0)),0,VLOOKUP(I110,'Calcification Rates'!$A$11:$N$98,11,0)))*K110+(IF(ISERROR(VLOOKUP(I110,'Calcification Rates'!$A$11:$N$98,14,0)),0,VLOOKUP(I110,'Calcification Rates'!$A$11:$N$98,14,0)))</f>
        <v>0</v>
      </c>
      <c r="Q110" s="276"/>
      <c r="R110" s="270"/>
      <c r="S110" s="271"/>
      <c r="T110" s="272" t="str">
        <f>IF(ISERROR(VLOOKUP(Q110,'Calcification Rates'!$A$10:$C$98,2,FALSE))," ",VLOOKUP(Q110,'Calcification Rates'!$A$10:$C$98,2,FALSE))</f>
        <v xml:space="preserve"> </v>
      </c>
      <c r="U110" s="272" t="str">
        <f>IF(ISERROR(VLOOKUP(Q110,'Calcification Rates'!$A$10:$C$98,3,FALSE))," ",VLOOKUP(Q110,'Calcification Rates'!$A$10:$C$98,3,FALSE))</f>
        <v xml:space="preserve"> </v>
      </c>
      <c r="V110" s="273">
        <f>(IF(ISERROR(VLOOKUP(Q110,'Calcification Rates'!$A$11:$N$98,9,0)),0,VLOOKUP(Q110,'Calcification Rates'!$A$11:$N$98,9,0)))*S110+(IF(ISERROR(VLOOKUP(Q110,'Calcification Rates'!$A$11:$N$98,12,0)),0,VLOOKUP(Q110,'Calcification Rates'!$A$11:$N$98,12,0)))</f>
        <v>0</v>
      </c>
      <c r="W110" s="273">
        <f>(IF(ISERROR(VLOOKUP(Q110,'Calcification Rates'!$A$11:$N$98,10,0)),0,VLOOKUP(Q110,'Calcification Rates'!$A$11:$N$98,10,0)))*S110+(IF(ISERROR(VLOOKUP(Q110,'Calcification Rates'!$A$11:$N$98,13,0)),0,VLOOKUP(Q110,'Calcification Rates'!$A$11:$N$98,13,0)))</f>
        <v>0</v>
      </c>
      <c r="X110" s="277">
        <f>(IF(ISERROR(VLOOKUP(Q110,'Calcification Rates'!$A$11:$N$98,11,0)),0,VLOOKUP(Q110,'Calcification Rates'!$A$11:$N$98,11,0)))*S110+(IF(ISERROR(VLOOKUP(Q110,'Calcification Rates'!$A$11:$N$98,14,0)),0,VLOOKUP(Q110,'Calcification Rates'!$A$11:$N$98,14,0)))</f>
        <v>0</v>
      </c>
      <c r="Y110" s="276"/>
      <c r="Z110" s="43"/>
      <c r="AA110" s="279"/>
      <c r="AB110" s="272" t="str">
        <f>IF(ISERROR(VLOOKUP(Y110,'Calcification Rates'!$A$10:$C$98,2,FALSE))," ",VLOOKUP(Y110,'Calcification Rates'!$A$10:$C$98,2,FALSE))</f>
        <v xml:space="preserve"> </v>
      </c>
      <c r="AC110" s="272" t="str">
        <f>IF(ISERROR(VLOOKUP(Y110,'Calcification Rates'!$A$10:$C$98,3,FALSE))," ",VLOOKUP(Y110,'Calcification Rates'!$A$10:$C$98,3,FALSE))</f>
        <v xml:space="preserve"> </v>
      </c>
      <c r="AD110" s="273">
        <f>(IF(ISERROR(VLOOKUP(Y110,'Calcification Rates'!$A$11:$N$98,9,0)),0,VLOOKUP(Y110,'Calcification Rates'!$A$11:$N$98,9,0)))*AA110+(IF(ISERROR(VLOOKUP(Y110,'Calcification Rates'!$A$11:$N$98,12,0)),0,VLOOKUP(Y110,'Calcification Rates'!$A$11:$N$98,12,0)))</f>
        <v>0</v>
      </c>
      <c r="AE110" s="273">
        <f>(IF(ISERROR(VLOOKUP(Y110,'Calcification Rates'!$A$11:$N$98,10,0)),0,VLOOKUP(Y110,'Calcification Rates'!$A$11:$N$98,10,0)))*AA110+(IF(ISERROR(VLOOKUP(Y110,'Calcification Rates'!$A$11:$N$98,13,0)),0,VLOOKUP(Y110,'Calcification Rates'!$A$11:$N$98,13,0)))</f>
        <v>0</v>
      </c>
      <c r="AF110" s="277">
        <f>(IF(ISERROR(VLOOKUP(Y110,'Calcification Rates'!$A$11:$N$98,11,0)),0,VLOOKUP(Y110,'Calcification Rates'!$A$11:$N$98,11,0)))*AA110+(IF(ISERROR(VLOOKUP(Y110,'Calcification Rates'!$A$11:$N$98,14,0)),0,VLOOKUP(Y110,'Calcification Rates'!$A$11:$N$98,14,0)))</f>
        <v>0</v>
      </c>
      <c r="AG110" s="276"/>
      <c r="AH110" s="43"/>
      <c r="AI110" s="279"/>
      <c r="AJ110" s="272" t="str">
        <f>IF(ISERROR(VLOOKUP(AG110,'Calcification Rates'!$A$10:$C$98,2,FALSE))," ",VLOOKUP(AG110,'Calcification Rates'!$A$10:$C$98,2,FALSE))</f>
        <v xml:space="preserve"> </v>
      </c>
      <c r="AK110" s="272" t="str">
        <f>IF(ISERROR(VLOOKUP(AG110,'Calcification Rates'!$A$10:$C$98,3,FALSE))," ",VLOOKUP(AG110,'Calcification Rates'!$A$10:$C$98,3,FALSE))</f>
        <v xml:space="preserve"> </v>
      </c>
      <c r="AL110" s="273">
        <f>(IF(ISERROR(VLOOKUP(AG110,'Calcification Rates'!$A$11:$N$98,9,0)),0,VLOOKUP(AG110,'Calcification Rates'!$A$11:$N$98,9,0)))*AI110+(IF(ISERROR(VLOOKUP(AG110,'Calcification Rates'!$A$11:$N$98,12,0)),0,VLOOKUP(AG110,'Calcification Rates'!$A$11:$N$98,12,0)))</f>
        <v>0</v>
      </c>
      <c r="AM110" s="273">
        <f>(IF(ISERROR(VLOOKUP(AG110,'Calcification Rates'!$A$11:$N$98,10,0)),0,VLOOKUP(AG110,'Calcification Rates'!$A$11:$N$98,10,0)))*AI110+(IF(ISERROR(VLOOKUP(AG110,'Calcification Rates'!$A$11:$N$98,13,0)),0,VLOOKUP(AG110,'Calcification Rates'!$A$11:$N$98,13,0)))</f>
        <v>0</v>
      </c>
      <c r="AN110" s="277">
        <f>(IF(ISERROR(VLOOKUP(AG110,'Calcification Rates'!$A$11:$N$98,11,0)),0,VLOOKUP(AG110,'Calcification Rates'!$A$11:$N$98,11,0)))*AI110+(IF(ISERROR(VLOOKUP(AG110,'Calcification Rates'!$A$11:$N$98,14,0)),0,VLOOKUP(AG110,'Calcification Rates'!$A$11:$N$98,14,0)))</f>
        <v>0</v>
      </c>
      <c r="AO110" s="276"/>
      <c r="AP110" s="270"/>
      <c r="AQ110" s="271"/>
      <c r="AR110" s="272" t="str">
        <f>IF(ISERROR(VLOOKUP(AO110,'Calcification Rates'!$A$10:$C$98,2,FALSE))," ",VLOOKUP(AO110,'Calcification Rates'!$A$10:$C$98,2,FALSE))</f>
        <v xml:space="preserve"> </v>
      </c>
      <c r="AS110" s="272" t="str">
        <f>IF(ISERROR(VLOOKUP(AO110,'Calcification Rates'!$A$10:$C$98,3,FALSE))," ",VLOOKUP(AO110,'Calcification Rates'!$A$10:$C$98,3,FALSE))</f>
        <v xml:space="preserve"> </v>
      </c>
      <c r="AT110" s="280">
        <f>(IF(ISERROR(VLOOKUP(AO110,'Calcification Rates'!$A$11:$N$98,9,0)),0,VLOOKUP(AO110,'Calcification Rates'!$A$11:$N$98,9,0)))*AQ110+(IF(ISERROR(VLOOKUP(AO110,'Calcification Rates'!$A$11:$N$98,12,0)),0,VLOOKUP(AO110,'Calcification Rates'!$A$11:$N$98,12,0)))</f>
        <v>0</v>
      </c>
      <c r="AU110" s="280">
        <f>(IF(ISERROR(VLOOKUP(AO110,'Calcification Rates'!$A$11:$N$98,10,0)),0,VLOOKUP(AO110,'Calcification Rates'!$A$11:$N$98,10,0)))*AQ110+(IF(ISERROR(VLOOKUP(AO110,'Calcification Rates'!$A$11:$N$98,13,0)),0,VLOOKUP(AO110,'Calcification Rates'!$A$11:$N$98,13,0)))</f>
        <v>0</v>
      </c>
      <c r="AV110" s="281">
        <f>(IF(ISERROR(VLOOKUP(AO110,'Calcification Rates'!$A$11:$N$98,11,0)),0,VLOOKUP(AO110,'Calcification Rates'!$A$11:$N$98,11,0)))*AQ110+(IF(ISERROR(VLOOKUP(AO110,'Calcification Rates'!$A$11:$N$98,14,0)),0,VLOOKUP(AO110,'Calcification Rates'!$A$11:$N$98,14,0)))</f>
        <v>0</v>
      </c>
      <c r="AW110" s="276"/>
      <c r="AX110" s="278"/>
      <c r="AY110" s="271"/>
      <c r="AZ110" s="272" t="str">
        <f>IF(ISERROR(VLOOKUP(AW110,'Calcification Rates'!$A$10:$C$98,2,FALSE))," ",VLOOKUP(AW110,'Calcification Rates'!$A$10:$C$98,2,FALSE))</f>
        <v xml:space="preserve"> </v>
      </c>
      <c r="BA110" s="272" t="str">
        <f>IF(ISERROR(VLOOKUP(AW110,'Calcification Rates'!$A$10:$C$98,3,FALSE))," ",VLOOKUP(AW110,'Calcification Rates'!$A$10:$C$98,3,FALSE))</f>
        <v xml:space="preserve"> </v>
      </c>
      <c r="BB110" s="280">
        <f>(IF(ISERROR(VLOOKUP(AW110,'Calcification Rates'!$A$11:$N$98,9,0)),0,VLOOKUP(AW110,'Calcification Rates'!$A$11:$N$98,9,0)))*AY110+(IF(ISERROR(VLOOKUP(AW110,'Calcification Rates'!$A$11:$N$98,12,0)),0,VLOOKUP(AW110,'Calcification Rates'!$A$11:$N$98,12,0)))</f>
        <v>0</v>
      </c>
      <c r="BC110" s="280">
        <f>(IF(ISERROR(VLOOKUP(AW110,'Calcification Rates'!$A$11:$N$98,10,0)),0,VLOOKUP(AW110,'Calcification Rates'!$A$11:$N$98,10,0)))*AY110+(IF(ISERROR(VLOOKUP(AW110,'Calcification Rates'!$A$11:$N$98,13,0)),0,VLOOKUP(AW110,'Calcification Rates'!$A$11:$N$98,13,0)))</f>
        <v>0</v>
      </c>
      <c r="BD110" s="281">
        <f>(IF(ISERROR(VLOOKUP(AW110,'Calcification Rates'!$A$11:$N$98,11,0)),0,VLOOKUP(AW110,'Calcification Rates'!$A$11:$N$98,11,0)))*AY110+(IF(ISERROR(VLOOKUP(AW110,'Calcification Rates'!$A$11:$N$98,14,0)),0,VLOOKUP(AW110,'Calcification Rates'!$A$11:$N$98,14,0)))</f>
        <v>0</v>
      </c>
      <c r="BE110" s="276"/>
      <c r="BF110" s="270"/>
      <c r="BG110" s="270"/>
      <c r="BH110" s="272" t="str">
        <f>IF(ISERROR(VLOOKUP(BE110,'Calcification Rates'!$A$10:$C$98,2,FALSE))," ",VLOOKUP(BE110,'Calcification Rates'!$A$10:$C$98,2,FALSE))</f>
        <v xml:space="preserve"> </v>
      </c>
      <c r="BI110" s="272" t="str">
        <f>IF(ISERROR(VLOOKUP(BE110,'Calcification Rates'!$A$10:$C$98,3,FALSE))," ",VLOOKUP(BE110,'Calcification Rates'!$A$10:$C$98,3,FALSE))</f>
        <v xml:space="preserve"> </v>
      </c>
      <c r="BJ110" s="280">
        <f>(IF(ISERROR(VLOOKUP(BE110,'Calcification Rates'!$A$11:$N$98,9,0)),0,VLOOKUP(BE110,'Calcification Rates'!$A$11:$N$98,9,0)))*BG110+(IF(ISERROR(VLOOKUP(BE110,'Calcification Rates'!$A$11:$N$98,12,0)),0,VLOOKUP(BE110,'Calcification Rates'!$A$11:$N$98,12,0)))</f>
        <v>0</v>
      </c>
      <c r="BK110" s="280">
        <f>(IF(ISERROR(VLOOKUP(BE110,'Calcification Rates'!$A$11:$N$98,10,0)),0,VLOOKUP(BE110,'Calcification Rates'!$A$11:$N$98,10,0)))*BG110+(IF(ISERROR(VLOOKUP(BE110,'Calcification Rates'!$A$11:$N$98,13,0)),0,VLOOKUP(BE110,'Calcification Rates'!$A$11:$N$98,13,0)))</f>
        <v>0</v>
      </c>
      <c r="BL110" s="281">
        <f>(IF(ISERROR(VLOOKUP(BE110,'Calcification Rates'!$A$11:$N$98,11,0)),0,VLOOKUP(BE110,'Calcification Rates'!$A$11:$N$98,11,0)))*BG110+(IF(ISERROR(VLOOKUP(BE110,'Calcification Rates'!$A$11:$N$98,14,0)),0,VLOOKUP(BE110,'Calcification Rates'!$A$11:$N$98,14,0)))</f>
        <v>0</v>
      </c>
    </row>
    <row r="111" spans="1:64" ht="20.100000000000001" customHeight="1" x14ac:dyDescent="0.3">
      <c r="A111" s="285"/>
      <c r="B111" s="270"/>
      <c r="C111" s="271"/>
      <c r="D111" s="272" t="str">
        <f>IF(ISERROR(VLOOKUP(A111,'Calcification Rates'!$A$10:$C$98,2,FALSE))," ",VLOOKUP(A111,'Calcification Rates'!$A$10:$C$98,2,FALSE))</f>
        <v xml:space="preserve"> </v>
      </c>
      <c r="E111" s="272" t="str">
        <f>IF(ISERROR(VLOOKUP(A111,'Calcification Rates'!$A$10:$C$98,3,FALSE))," ",VLOOKUP(A111,'Calcification Rates'!$A$10:$C$98,3,FALSE))</f>
        <v xml:space="preserve"> </v>
      </c>
      <c r="F111" s="273">
        <f>(IF(ISERROR(VLOOKUP(A111,'Calcification Rates'!$A$11:$N$98,9,0)),0,VLOOKUP(A111,'Calcification Rates'!$A$11:$N$98,9,0)))*C111+(IF(ISERROR(VLOOKUP(A111,'Calcification Rates'!$A$11:$N$98,12,0)),0,VLOOKUP(A111,'Calcification Rates'!$A$11:$N$98,12,0)))</f>
        <v>0</v>
      </c>
      <c r="G111" s="274">
        <f>(IF(ISERROR(VLOOKUP(A111,'Calcification Rates'!$A$11:$N$98,10,0)),0,VLOOKUP(A111,'Calcification Rates'!$A$11:$N$98,10,0)))*C111+(IF(ISERROR(VLOOKUP(A111,'Calcification Rates'!$A$11:$N$98,13,0)),0,VLOOKUP(A111,'Calcification Rates'!$A$11:$N$98,13,0)))</f>
        <v>0</v>
      </c>
      <c r="H111" s="275">
        <f>(IF(ISERROR(VLOOKUP(A111,'Calcification Rates'!$A$11:$N$98,11,0)),0,VLOOKUP(A111,'Calcification Rates'!$A$11:$N$98,11,0)))*C111+(IF(ISERROR(VLOOKUP(A111,'Calcification Rates'!$A$11:$N$98,14,0)),0,VLOOKUP(A111,'Calcification Rates'!$A$11:$N$98,14,0)))</f>
        <v>0</v>
      </c>
      <c r="I111" s="276"/>
      <c r="J111" s="278"/>
      <c r="K111" s="271"/>
      <c r="L111" s="272" t="str">
        <f>IF(ISERROR(VLOOKUP(I111,'Calcification Rates'!$A$10:$C$98,2,FALSE))," ",VLOOKUP(I111,'Calcification Rates'!$A$10:$C$98,2,FALSE))</f>
        <v xml:space="preserve"> </v>
      </c>
      <c r="M111" s="272" t="str">
        <f>IF(ISERROR(VLOOKUP(I111,'Calcification Rates'!$A$10:$C$98,3,FALSE))," ",VLOOKUP(I111,'Calcification Rates'!$A$10:$C$98,3,FALSE))</f>
        <v xml:space="preserve"> </v>
      </c>
      <c r="N111" s="273">
        <f>(IF(ISERROR(VLOOKUP(I111,'Calcification Rates'!$A$11:$N$98,9,0)),0,VLOOKUP(I111,'Calcification Rates'!$A$11:$N$98,9,0)))*K111+(IF(ISERROR(VLOOKUP(I111,'Calcification Rates'!$A$11:$N$98,12,0)),0,VLOOKUP(I111,'Calcification Rates'!$A$11:$N$98,12,0)))</f>
        <v>0</v>
      </c>
      <c r="O111" s="273">
        <f>(IF(ISERROR(VLOOKUP(I111,'Calcification Rates'!$A$11:$N$98,10,0)),0,VLOOKUP(I111,'Calcification Rates'!$A$11:$N$98,10,0)))*K111+(IF(ISERROR(VLOOKUP(I111,'Calcification Rates'!$A$11:$N$98,13,0)),0,VLOOKUP(I111,'Calcification Rates'!$A$11:$N$98,13,0)))</f>
        <v>0</v>
      </c>
      <c r="P111" s="277">
        <f>(IF(ISERROR(VLOOKUP(I111,'Calcification Rates'!$A$11:$N$98,11,0)),0,VLOOKUP(I111,'Calcification Rates'!$A$11:$N$98,11,0)))*K111+(IF(ISERROR(VLOOKUP(I111,'Calcification Rates'!$A$11:$N$98,14,0)),0,VLOOKUP(I111,'Calcification Rates'!$A$11:$N$98,14,0)))</f>
        <v>0</v>
      </c>
      <c r="Q111" s="276"/>
      <c r="R111" s="270"/>
      <c r="S111" s="271"/>
      <c r="T111" s="272" t="str">
        <f>IF(ISERROR(VLOOKUP(Q111,'Calcification Rates'!$A$10:$C$98,2,FALSE))," ",VLOOKUP(Q111,'Calcification Rates'!$A$10:$C$98,2,FALSE))</f>
        <v xml:space="preserve"> </v>
      </c>
      <c r="U111" s="272" t="str">
        <f>IF(ISERROR(VLOOKUP(Q111,'Calcification Rates'!$A$10:$C$98,3,FALSE))," ",VLOOKUP(Q111,'Calcification Rates'!$A$10:$C$98,3,FALSE))</f>
        <v xml:space="preserve"> </v>
      </c>
      <c r="V111" s="273">
        <f>(IF(ISERROR(VLOOKUP(Q111,'Calcification Rates'!$A$11:$N$98,9,0)),0,VLOOKUP(Q111,'Calcification Rates'!$A$11:$N$98,9,0)))*S111+(IF(ISERROR(VLOOKUP(Q111,'Calcification Rates'!$A$11:$N$98,12,0)),0,VLOOKUP(Q111,'Calcification Rates'!$A$11:$N$98,12,0)))</f>
        <v>0</v>
      </c>
      <c r="W111" s="273">
        <f>(IF(ISERROR(VLOOKUP(Q111,'Calcification Rates'!$A$11:$N$98,10,0)),0,VLOOKUP(Q111,'Calcification Rates'!$A$11:$N$98,10,0)))*S111+(IF(ISERROR(VLOOKUP(Q111,'Calcification Rates'!$A$11:$N$98,13,0)),0,VLOOKUP(Q111,'Calcification Rates'!$A$11:$N$98,13,0)))</f>
        <v>0</v>
      </c>
      <c r="X111" s="277">
        <f>(IF(ISERROR(VLOOKUP(Q111,'Calcification Rates'!$A$11:$N$98,11,0)),0,VLOOKUP(Q111,'Calcification Rates'!$A$11:$N$98,11,0)))*S111+(IF(ISERROR(VLOOKUP(Q111,'Calcification Rates'!$A$11:$N$98,14,0)),0,VLOOKUP(Q111,'Calcification Rates'!$A$11:$N$98,14,0)))</f>
        <v>0</v>
      </c>
      <c r="Y111" s="276"/>
      <c r="Z111" s="43"/>
      <c r="AA111" s="279"/>
      <c r="AB111" s="272" t="str">
        <f>IF(ISERROR(VLOOKUP(Y111,'Calcification Rates'!$A$10:$C$98,2,FALSE))," ",VLOOKUP(Y111,'Calcification Rates'!$A$10:$C$98,2,FALSE))</f>
        <v xml:space="preserve"> </v>
      </c>
      <c r="AC111" s="272" t="str">
        <f>IF(ISERROR(VLOOKUP(Y111,'Calcification Rates'!$A$10:$C$98,3,FALSE))," ",VLOOKUP(Y111,'Calcification Rates'!$A$10:$C$98,3,FALSE))</f>
        <v xml:space="preserve"> </v>
      </c>
      <c r="AD111" s="273">
        <f>(IF(ISERROR(VLOOKUP(Y111,'Calcification Rates'!$A$11:$N$98,9,0)),0,VLOOKUP(Y111,'Calcification Rates'!$A$11:$N$98,9,0)))*AA111+(IF(ISERROR(VLOOKUP(Y111,'Calcification Rates'!$A$11:$N$98,12,0)),0,VLOOKUP(Y111,'Calcification Rates'!$A$11:$N$98,12,0)))</f>
        <v>0</v>
      </c>
      <c r="AE111" s="273">
        <f>(IF(ISERROR(VLOOKUP(Y111,'Calcification Rates'!$A$11:$N$98,10,0)),0,VLOOKUP(Y111,'Calcification Rates'!$A$11:$N$98,10,0)))*AA111+(IF(ISERROR(VLOOKUP(Y111,'Calcification Rates'!$A$11:$N$98,13,0)),0,VLOOKUP(Y111,'Calcification Rates'!$A$11:$N$98,13,0)))</f>
        <v>0</v>
      </c>
      <c r="AF111" s="277">
        <f>(IF(ISERROR(VLOOKUP(Y111,'Calcification Rates'!$A$11:$N$98,11,0)),0,VLOOKUP(Y111,'Calcification Rates'!$A$11:$N$98,11,0)))*AA111+(IF(ISERROR(VLOOKUP(Y111,'Calcification Rates'!$A$11:$N$98,14,0)),0,VLOOKUP(Y111,'Calcification Rates'!$A$11:$N$98,14,0)))</f>
        <v>0</v>
      </c>
      <c r="AG111" s="276"/>
      <c r="AH111" s="43"/>
      <c r="AI111" s="279"/>
      <c r="AJ111" s="272" t="str">
        <f>IF(ISERROR(VLOOKUP(AG111,'Calcification Rates'!$A$10:$C$98,2,FALSE))," ",VLOOKUP(AG111,'Calcification Rates'!$A$10:$C$98,2,FALSE))</f>
        <v xml:space="preserve"> </v>
      </c>
      <c r="AK111" s="272" t="str">
        <f>IF(ISERROR(VLOOKUP(AG111,'Calcification Rates'!$A$10:$C$98,3,FALSE))," ",VLOOKUP(AG111,'Calcification Rates'!$A$10:$C$98,3,FALSE))</f>
        <v xml:space="preserve"> </v>
      </c>
      <c r="AL111" s="273">
        <f>(IF(ISERROR(VLOOKUP(AG111,'Calcification Rates'!$A$11:$N$98,9,0)),0,VLOOKUP(AG111,'Calcification Rates'!$A$11:$N$98,9,0)))*AI111+(IF(ISERROR(VLOOKUP(AG111,'Calcification Rates'!$A$11:$N$98,12,0)),0,VLOOKUP(AG111,'Calcification Rates'!$A$11:$N$98,12,0)))</f>
        <v>0</v>
      </c>
      <c r="AM111" s="273">
        <f>(IF(ISERROR(VLOOKUP(AG111,'Calcification Rates'!$A$11:$N$98,10,0)),0,VLOOKUP(AG111,'Calcification Rates'!$A$11:$N$98,10,0)))*AI111+(IF(ISERROR(VLOOKUP(AG111,'Calcification Rates'!$A$11:$N$98,13,0)),0,VLOOKUP(AG111,'Calcification Rates'!$A$11:$N$98,13,0)))</f>
        <v>0</v>
      </c>
      <c r="AN111" s="277">
        <f>(IF(ISERROR(VLOOKUP(AG111,'Calcification Rates'!$A$11:$N$98,11,0)),0,VLOOKUP(AG111,'Calcification Rates'!$A$11:$N$98,11,0)))*AI111+(IF(ISERROR(VLOOKUP(AG111,'Calcification Rates'!$A$11:$N$98,14,0)),0,VLOOKUP(AG111,'Calcification Rates'!$A$11:$N$98,14,0)))</f>
        <v>0</v>
      </c>
      <c r="AO111" s="276"/>
      <c r="AP111" s="270"/>
      <c r="AQ111" s="271"/>
      <c r="AR111" s="272" t="str">
        <f>IF(ISERROR(VLOOKUP(AO111,'Calcification Rates'!$A$10:$C$98,2,FALSE))," ",VLOOKUP(AO111,'Calcification Rates'!$A$10:$C$98,2,FALSE))</f>
        <v xml:space="preserve"> </v>
      </c>
      <c r="AS111" s="272" t="str">
        <f>IF(ISERROR(VLOOKUP(AO111,'Calcification Rates'!$A$10:$C$98,3,FALSE))," ",VLOOKUP(AO111,'Calcification Rates'!$A$10:$C$98,3,FALSE))</f>
        <v xml:space="preserve"> </v>
      </c>
      <c r="AT111" s="280">
        <f>(IF(ISERROR(VLOOKUP(AO111,'Calcification Rates'!$A$11:$N$98,9,0)),0,VLOOKUP(AO111,'Calcification Rates'!$A$11:$N$98,9,0)))*AQ111+(IF(ISERROR(VLOOKUP(AO111,'Calcification Rates'!$A$11:$N$98,12,0)),0,VLOOKUP(AO111,'Calcification Rates'!$A$11:$N$98,12,0)))</f>
        <v>0</v>
      </c>
      <c r="AU111" s="280">
        <f>(IF(ISERROR(VLOOKUP(AO111,'Calcification Rates'!$A$11:$N$98,10,0)),0,VLOOKUP(AO111,'Calcification Rates'!$A$11:$N$98,10,0)))*AQ111+(IF(ISERROR(VLOOKUP(AO111,'Calcification Rates'!$A$11:$N$98,13,0)),0,VLOOKUP(AO111,'Calcification Rates'!$A$11:$N$98,13,0)))</f>
        <v>0</v>
      </c>
      <c r="AV111" s="281">
        <f>(IF(ISERROR(VLOOKUP(AO111,'Calcification Rates'!$A$11:$N$98,11,0)),0,VLOOKUP(AO111,'Calcification Rates'!$A$11:$N$98,11,0)))*AQ111+(IF(ISERROR(VLOOKUP(AO111,'Calcification Rates'!$A$11:$N$98,14,0)),0,VLOOKUP(AO111,'Calcification Rates'!$A$11:$N$98,14,0)))</f>
        <v>0</v>
      </c>
      <c r="AW111" s="276"/>
      <c r="AX111" s="278"/>
      <c r="AY111" s="271"/>
      <c r="AZ111" s="272" t="str">
        <f>IF(ISERROR(VLOOKUP(AW111,'Calcification Rates'!$A$10:$C$98,2,FALSE))," ",VLOOKUP(AW111,'Calcification Rates'!$A$10:$C$98,2,FALSE))</f>
        <v xml:space="preserve"> </v>
      </c>
      <c r="BA111" s="272" t="str">
        <f>IF(ISERROR(VLOOKUP(AW111,'Calcification Rates'!$A$10:$C$98,3,FALSE))," ",VLOOKUP(AW111,'Calcification Rates'!$A$10:$C$98,3,FALSE))</f>
        <v xml:space="preserve"> </v>
      </c>
      <c r="BB111" s="280">
        <f>(IF(ISERROR(VLOOKUP(AW111,'Calcification Rates'!$A$11:$N$98,9,0)),0,VLOOKUP(AW111,'Calcification Rates'!$A$11:$N$98,9,0)))*AY111+(IF(ISERROR(VLOOKUP(AW111,'Calcification Rates'!$A$11:$N$98,12,0)),0,VLOOKUP(AW111,'Calcification Rates'!$A$11:$N$98,12,0)))</f>
        <v>0</v>
      </c>
      <c r="BC111" s="280">
        <f>(IF(ISERROR(VLOOKUP(AW111,'Calcification Rates'!$A$11:$N$98,10,0)),0,VLOOKUP(AW111,'Calcification Rates'!$A$11:$N$98,10,0)))*AY111+(IF(ISERROR(VLOOKUP(AW111,'Calcification Rates'!$A$11:$N$98,13,0)),0,VLOOKUP(AW111,'Calcification Rates'!$A$11:$N$98,13,0)))</f>
        <v>0</v>
      </c>
      <c r="BD111" s="281">
        <f>(IF(ISERROR(VLOOKUP(AW111,'Calcification Rates'!$A$11:$N$98,11,0)),0,VLOOKUP(AW111,'Calcification Rates'!$A$11:$N$98,11,0)))*AY111+(IF(ISERROR(VLOOKUP(AW111,'Calcification Rates'!$A$11:$N$98,14,0)),0,VLOOKUP(AW111,'Calcification Rates'!$A$11:$N$98,14,0)))</f>
        <v>0</v>
      </c>
      <c r="BE111" s="276"/>
      <c r="BF111" s="270"/>
      <c r="BG111" s="270"/>
      <c r="BH111" s="272" t="str">
        <f>IF(ISERROR(VLOOKUP(BE111,'Calcification Rates'!$A$10:$C$98,2,FALSE))," ",VLOOKUP(BE111,'Calcification Rates'!$A$10:$C$98,2,FALSE))</f>
        <v xml:space="preserve"> </v>
      </c>
      <c r="BI111" s="272" t="str">
        <f>IF(ISERROR(VLOOKUP(BE111,'Calcification Rates'!$A$10:$C$98,3,FALSE))," ",VLOOKUP(BE111,'Calcification Rates'!$A$10:$C$98,3,FALSE))</f>
        <v xml:space="preserve"> </v>
      </c>
      <c r="BJ111" s="280">
        <f>(IF(ISERROR(VLOOKUP(BE111,'Calcification Rates'!$A$11:$N$98,9,0)),0,VLOOKUP(BE111,'Calcification Rates'!$A$11:$N$98,9,0)))*BG111+(IF(ISERROR(VLOOKUP(BE111,'Calcification Rates'!$A$11:$N$98,12,0)),0,VLOOKUP(BE111,'Calcification Rates'!$A$11:$N$98,12,0)))</f>
        <v>0</v>
      </c>
      <c r="BK111" s="280">
        <f>(IF(ISERROR(VLOOKUP(BE111,'Calcification Rates'!$A$11:$N$98,10,0)),0,VLOOKUP(BE111,'Calcification Rates'!$A$11:$N$98,10,0)))*BG111+(IF(ISERROR(VLOOKUP(BE111,'Calcification Rates'!$A$11:$N$98,13,0)),0,VLOOKUP(BE111,'Calcification Rates'!$A$11:$N$98,13,0)))</f>
        <v>0</v>
      </c>
      <c r="BL111" s="281">
        <f>(IF(ISERROR(VLOOKUP(BE111,'Calcification Rates'!$A$11:$N$98,11,0)),0,VLOOKUP(BE111,'Calcification Rates'!$A$11:$N$98,11,0)))*BG111+(IF(ISERROR(VLOOKUP(BE111,'Calcification Rates'!$A$11:$N$98,14,0)),0,VLOOKUP(BE111,'Calcification Rates'!$A$11:$N$98,14,0)))</f>
        <v>0</v>
      </c>
    </row>
    <row r="112" spans="1:64" ht="20.100000000000001" customHeight="1" x14ac:dyDescent="0.3">
      <c r="A112" s="285"/>
      <c r="B112" s="270"/>
      <c r="C112" s="271"/>
      <c r="D112" s="272" t="str">
        <f>IF(ISERROR(VLOOKUP(A112,'Calcification Rates'!$A$10:$C$98,2,FALSE))," ",VLOOKUP(A112,'Calcification Rates'!$A$10:$C$98,2,FALSE))</f>
        <v xml:space="preserve"> </v>
      </c>
      <c r="E112" s="272" t="str">
        <f>IF(ISERROR(VLOOKUP(A112,'Calcification Rates'!$A$10:$C$98,3,FALSE))," ",VLOOKUP(A112,'Calcification Rates'!$A$10:$C$98,3,FALSE))</f>
        <v xml:space="preserve"> </v>
      </c>
      <c r="F112" s="273">
        <f>(IF(ISERROR(VLOOKUP(A112,'Calcification Rates'!$A$11:$N$98,9,0)),0,VLOOKUP(A112,'Calcification Rates'!$A$11:$N$98,9,0)))*C112+(IF(ISERROR(VLOOKUP(A112,'Calcification Rates'!$A$11:$N$98,12,0)),0,VLOOKUP(A112,'Calcification Rates'!$A$11:$N$98,12,0)))</f>
        <v>0</v>
      </c>
      <c r="G112" s="274">
        <f>(IF(ISERROR(VLOOKUP(A112,'Calcification Rates'!$A$11:$N$98,10,0)),0,VLOOKUP(A112,'Calcification Rates'!$A$11:$N$98,10,0)))*C112+(IF(ISERROR(VLOOKUP(A112,'Calcification Rates'!$A$11:$N$98,13,0)),0,VLOOKUP(A112,'Calcification Rates'!$A$11:$N$98,13,0)))</f>
        <v>0</v>
      </c>
      <c r="H112" s="275">
        <f>(IF(ISERROR(VLOOKUP(A112,'Calcification Rates'!$A$11:$N$98,11,0)),0,VLOOKUP(A112,'Calcification Rates'!$A$11:$N$98,11,0)))*C112+(IF(ISERROR(VLOOKUP(A112,'Calcification Rates'!$A$11:$N$98,14,0)),0,VLOOKUP(A112,'Calcification Rates'!$A$11:$N$98,14,0)))</f>
        <v>0</v>
      </c>
      <c r="I112" s="276"/>
      <c r="J112" s="278"/>
      <c r="K112" s="271"/>
      <c r="L112" s="272" t="str">
        <f>IF(ISERROR(VLOOKUP(I112,'Calcification Rates'!$A$10:$C$98,2,FALSE))," ",VLOOKUP(I112,'Calcification Rates'!$A$10:$C$98,2,FALSE))</f>
        <v xml:space="preserve"> </v>
      </c>
      <c r="M112" s="272" t="str">
        <f>IF(ISERROR(VLOOKUP(I112,'Calcification Rates'!$A$10:$C$98,3,FALSE))," ",VLOOKUP(I112,'Calcification Rates'!$A$10:$C$98,3,FALSE))</f>
        <v xml:space="preserve"> </v>
      </c>
      <c r="N112" s="273">
        <f>(IF(ISERROR(VLOOKUP(I112,'Calcification Rates'!$A$11:$N$98,9,0)),0,VLOOKUP(I112,'Calcification Rates'!$A$11:$N$98,9,0)))*K112+(IF(ISERROR(VLOOKUP(I112,'Calcification Rates'!$A$11:$N$98,12,0)),0,VLOOKUP(I112,'Calcification Rates'!$A$11:$N$98,12,0)))</f>
        <v>0</v>
      </c>
      <c r="O112" s="273">
        <f>(IF(ISERROR(VLOOKUP(I112,'Calcification Rates'!$A$11:$N$98,10,0)),0,VLOOKUP(I112,'Calcification Rates'!$A$11:$N$98,10,0)))*K112+(IF(ISERROR(VLOOKUP(I112,'Calcification Rates'!$A$11:$N$98,13,0)),0,VLOOKUP(I112,'Calcification Rates'!$A$11:$N$98,13,0)))</f>
        <v>0</v>
      </c>
      <c r="P112" s="277">
        <f>(IF(ISERROR(VLOOKUP(I112,'Calcification Rates'!$A$11:$N$98,11,0)),0,VLOOKUP(I112,'Calcification Rates'!$A$11:$N$98,11,0)))*K112+(IF(ISERROR(VLOOKUP(I112,'Calcification Rates'!$A$11:$N$98,14,0)),0,VLOOKUP(I112,'Calcification Rates'!$A$11:$N$98,14,0)))</f>
        <v>0</v>
      </c>
      <c r="Q112" s="276"/>
      <c r="R112" s="270"/>
      <c r="S112" s="271"/>
      <c r="T112" s="272" t="str">
        <f>IF(ISERROR(VLOOKUP(Q112,'Calcification Rates'!$A$10:$C$98,2,FALSE))," ",VLOOKUP(Q112,'Calcification Rates'!$A$10:$C$98,2,FALSE))</f>
        <v xml:space="preserve"> </v>
      </c>
      <c r="U112" s="272" t="str">
        <f>IF(ISERROR(VLOOKUP(Q112,'Calcification Rates'!$A$10:$C$98,3,FALSE))," ",VLOOKUP(Q112,'Calcification Rates'!$A$10:$C$98,3,FALSE))</f>
        <v xml:space="preserve"> </v>
      </c>
      <c r="V112" s="273">
        <f>(IF(ISERROR(VLOOKUP(Q112,'Calcification Rates'!$A$11:$N$98,9,0)),0,VLOOKUP(Q112,'Calcification Rates'!$A$11:$N$98,9,0)))*S112+(IF(ISERROR(VLOOKUP(Q112,'Calcification Rates'!$A$11:$N$98,12,0)),0,VLOOKUP(Q112,'Calcification Rates'!$A$11:$N$98,12,0)))</f>
        <v>0</v>
      </c>
      <c r="W112" s="273">
        <f>(IF(ISERROR(VLOOKUP(Q112,'Calcification Rates'!$A$11:$N$98,10,0)),0,VLOOKUP(Q112,'Calcification Rates'!$A$11:$N$98,10,0)))*S112+(IF(ISERROR(VLOOKUP(Q112,'Calcification Rates'!$A$11:$N$98,13,0)),0,VLOOKUP(Q112,'Calcification Rates'!$A$11:$N$98,13,0)))</f>
        <v>0</v>
      </c>
      <c r="X112" s="277">
        <f>(IF(ISERROR(VLOOKUP(Q112,'Calcification Rates'!$A$11:$N$98,11,0)),0,VLOOKUP(Q112,'Calcification Rates'!$A$11:$N$98,11,0)))*S112+(IF(ISERROR(VLOOKUP(Q112,'Calcification Rates'!$A$11:$N$98,14,0)),0,VLOOKUP(Q112,'Calcification Rates'!$A$11:$N$98,14,0)))</f>
        <v>0</v>
      </c>
      <c r="Y112" s="276"/>
      <c r="Z112" s="43"/>
      <c r="AA112" s="279"/>
      <c r="AB112" s="272" t="str">
        <f>IF(ISERROR(VLOOKUP(Y112,'Calcification Rates'!$A$10:$C$98,2,FALSE))," ",VLOOKUP(Y112,'Calcification Rates'!$A$10:$C$98,2,FALSE))</f>
        <v xml:space="preserve"> </v>
      </c>
      <c r="AC112" s="272" t="str">
        <f>IF(ISERROR(VLOOKUP(Y112,'Calcification Rates'!$A$10:$C$98,3,FALSE))," ",VLOOKUP(Y112,'Calcification Rates'!$A$10:$C$98,3,FALSE))</f>
        <v xml:space="preserve"> </v>
      </c>
      <c r="AD112" s="273">
        <f>(IF(ISERROR(VLOOKUP(Y112,'Calcification Rates'!$A$11:$N$98,9,0)),0,VLOOKUP(Y112,'Calcification Rates'!$A$11:$N$98,9,0)))*AA112+(IF(ISERROR(VLOOKUP(Y112,'Calcification Rates'!$A$11:$N$98,12,0)),0,VLOOKUP(Y112,'Calcification Rates'!$A$11:$N$98,12,0)))</f>
        <v>0</v>
      </c>
      <c r="AE112" s="273">
        <f>(IF(ISERROR(VLOOKUP(Y112,'Calcification Rates'!$A$11:$N$98,10,0)),0,VLOOKUP(Y112,'Calcification Rates'!$A$11:$N$98,10,0)))*AA112+(IF(ISERROR(VLOOKUP(Y112,'Calcification Rates'!$A$11:$N$98,13,0)),0,VLOOKUP(Y112,'Calcification Rates'!$A$11:$N$98,13,0)))</f>
        <v>0</v>
      </c>
      <c r="AF112" s="277">
        <f>(IF(ISERROR(VLOOKUP(Y112,'Calcification Rates'!$A$11:$N$98,11,0)),0,VLOOKUP(Y112,'Calcification Rates'!$A$11:$N$98,11,0)))*AA112+(IF(ISERROR(VLOOKUP(Y112,'Calcification Rates'!$A$11:$N$98,14,0)),0,VLOOKUP(Y112,'Calcification Rates'!$A$11:$N$98,14,0)))</f>
        <v>0</v>
      </c>
      <c r="AG112" s="276"/>
      <c r="AH112" s="43"/>
      <c r="AI112" s="279"/>
      <c r="AJ112" s="272" t="str">
        <f>IF(ISERROR(VLOOKUP(AG112,'Calcification Rates'!$A$10:$C$98,2,FALSE))," ",VLOOKUP(AG112,'Calcification Rates'!$A$10:$C$98,2,FALSE))</f>
        <v xml:space="preserve"> </v>
      </c>
      <c r="AK112" s="272" t="str">
        <f>IF(ISERROR(VLOOKUP(AG112,'Calcification Rates'!$A$10:$C$98,3,FALSE))," ",VLOOKUP(AG112,'Calcification Rates'!$A$10:$C$98,3,FALSE))</f>
        <v xml:space="preserve"> </v>
      </c>
      <c r="AL112" s="273">
        <f>(IF(ISERROR(VLOOKUP(AG112,'Calcification Rates'!$A$11:$N$98,9,0)),0,VLOOKUP(AG112,'Calcification Rates'!$A$11:$N$98,9,0)))*AI112+(IF(ISERROR(VLOOKUP(AG112,'Calcification Rates'!$A$11:$N$98,12,0)),0,VLOOKUP(AG112,'Calcification Rates'!$A$11:$N$98,12,0)))</f>
        <v>0</v>
      </c>
      <c r="AM112" s="273">
        <f>(IF(ISERROR(VLOOKUP(AG112,'Calcification Rates'!$A$11:$N$98,10,0)),0,VLOOKUP(AG112,'Calcification Rates'!$A$11:$N$98,10,0)))*AI112+(IF(ISERROR(VLOOKUP(AG112,'Calcification Rates'!$A$11:$N$98,13,0)),0,VLOOKUP(AG112,'Calcification Rates'!$A$11:$N$98,13,0)))</f>
        <v>0</v>
      </c>
      <c r="AN112" s="277">
        <f>(IF(ISERROR(VLOOKUP(AG112,'Calcification Rates'!$A$11:$N$98,11,0)),0,VLOOKUP(AG112,'Calcification Rates'!$A$11:$N$98,11,0)))*AI112+(IF(ISERROR(VLOOKUP(AG112,'Calcification Rates'!$A$11:$N$98,14,0)),0,VLOOKUP(AG112,'Calcification Rates'!$A$11:$N$98,14,0)))</f>
        <v>0</v>
      </c>
      <c r="AO112" s="276"/>
      <c r="AP112" s="270"/>
      <c r="AQ112" s="271"/>
      <c r="AR112" s="272" t="str">
        <f>IF(ISERROR(VLOOKUP(AO112,'Calcification Rates'!$A$10:$C$98,2,FALSE))," ",VLOOKUP(AO112,'Calcification Rates'!$A$10:$C$98,2,FALSE))</f>
        <v xml:space="preserve"> </v>
      </c>
      <c r="AS112" s="272" t="str">
        <f>IF(ISERROR(VLOOKUP(AO112,'Calcification Rates'!$A$10:$C$98,3,FALSE))," ",VLOOKUP(AO112,'Calcification Rates'!$A$10:$C$98,3,FALSE))</f>
        <v xml:space="preserve"> </v>
      </c>
      <c r="AT112" s="280">
        <f>(IF(ISERROR(VLOOKUP(AO112,'Calcification Rates'!$A$11:$N$98,9,0)),0,VLOOKUP(AO112,'Calcification Rates'!$A$11:$N$98,9,0)))*AQ112+(IF(ISERROR(VLOOKUP(AO112,'Calcification Rates'!$A$11:$N$98,12,0)),0,VLOOKUP(AO112,'Calcification Rates'!$A$11:$N$98,12,0)))</f>
        <v>0</v>
      </c>
      <c r="AU112" s="280">
        <f>(IF(ISERROR(VLOOKUP(AO112,'Calcification Rates'!$A$11:$N$98,10,0)),0,VLOOKUP(AO112,'Calcification Rates'!$A$11:$N$98,10,0)))*AQ112+(IF(ISERROR(VLOOKUP(AO112,'Calcification Rates'!$A$11:$N$98,13,0)),0,VLOOKUP(AO112,'Calcification Rates'!$A$11:$N$98,13,0)))</f>
        <v>0</v>
      </c>
      <c r="AV112" s="281">
        <f>(IF(ISERROR(VLOOKUP(AO112,'Calcification Rates'!$A$11:$N$98,11,0)),0,VLOOKUP(AO112,'Calcification Rates'!$A$11:$N$98,11,0)))*AQ112+(IF(ISERROR(VLOOKUP(AO112,'Calcification Rates'!$A$11:$N$98,14,0)),0,VLOOKUP(AO112,'Calcification Rates'!$A$11:$N$98,14,0)))</f>
        <v>0</v>
      </c>
      <c r="AW112" s="276"/>
      <c r="AX112" s="278"/>
      <c r="AY112" s="271"/>
      <c r="AZ112" s="272" t="str">
        <f>IF(ISERROR(VLOOKUP(AW112,'Calcification Rates'!$A$10:$C$98,2,FALSE))," ",VLOOKUP(AW112,'Calcification Rates'!$A$10:$C$98,2,FALSE))</f>
        <v xml:space="preserve"> </v>
      </c>
      <c r="BA112" s="272" t="str">
        <f>IF(ISERROR(VLOOKUP(AW112,'Calcification Rates'!$A$10:$C$98,3,FALSE))," ",VLOOKUP(AW112,'Calcification Rates'!$A$10:$C$98,3,FALSE))</f>
        <v xml:space="preserve"> </v>
      </c>
      <c r="BB112" s="280">
        <f>(IF(ISERROR(VLOOKUP(AW112,'Calcification Rates'!$A$11:$N$98,9,0)),0,VLOOKUP(AW112,'Calcification Rates'!$A$11:$N$98,9,0)))*AY112+(IF(ISERROR(VLOOKUP(AW112,'Calcification Rates'!$A$11:$N$98,12,0)),0,VLOOKUP(AW112,'Calcification Rates'!$A$11:$N$98,12,0)))</f>
        <v>0</v>
      </c>
      <c r="BC112" s="280">
        <f>(IF(ISERROR(VLOOKUP(AW112,'Calcification Rates'!$A$11:$N$98,10,0)),0,VLOOKUP(AW112,'Calcification Rates'!$A$11:$N$98,10,0)))*AY112+(IF(ISERROR(VLOOKUP(AW112,'Calcification Rates'!$A$11:$N$98,13,0)),0,VLOOKUP(AW112,'Calcification Rates'!$A$11:$N$98,13,0)))</f>
        <v>0</v>
      </c>
      <c r="BD112" s="281">
        <f>(IF(ISERROR(VLOOKUP(AW112,'Calcification Rates'!$A$11:$N$98,11,0)),0,VLOOKUP(AW112,'Calcification Rates'!$A$11:$N$98,11,0)))*AY112+(IF(ISERROR(VLOOKUP(AW112,'Calcification Rates'!$A$11:$N$98,14,0)),0,VLOOKUP(AW112,'Calcification Rates'!$A$11:$N$98,14,0)))</f>
        <v>0</v>
      </c>
      <c r="BE112" s="276"/>
      <c r="BF112" s="270"/>
      <c r="BG112" s="270"/>
      <c r="BH112" s="272" t="str">
        <f>IF(ISERROR(VLOOKUP(BE112,'Calcification Rates'!$A$10:$C$98,2,FALSE))," ",VLOOKUP(BE112,'Calcification Rates'!$A$10:$C$98,2,FALSE))</f>
        <v xml:space="preserve"> </v>
      </c>
      <c r="BI112" s="272" t="str">
        <f>IF(ISERROR(VLOOKUP(BE112,'Calcification Rates'!$A$10:$C$98,3,FALSE))," ",VLOOKUP(BE112,'Calcification Rates'!$A$10:$C$98,3,FALSE))</f>
        <v xml:space="preserve"> </v>
      </c>
      <c r="BJ112" s="280">
        <f>(IF(ISERROR(VLOOKUP(BE112,'Calcification Rates'!$A$11:$N$98,9,0)),0,VLOOKUP(BE112,'Calcification Rates'!$A$11:$N$98,9,0)))*BG112+(IF(ISERROR(VLOOKUP(BE112,'Calcification Rates'!$A$11:$N$98,12,0)),0,VLOOKUP(BE112,'Calcification Rates'!$A$11:$N$98,12,0)))</f>
        <v>0</v>
      </c>
      <c r="BK112" s="280">
        <f>(IF(ISERROR(VLOOKUP(BE112,'Calcification Rates'!$A$11:$N$98,10,0)),0,VLOOKUP(BE112,'Calcification Rates'!$A$11:$N$98,10,0)))*BG112+(IF(ISERROR(VLOOKUP(BE112,'Calcification Rates'!$A$11:$N$98,13,0)),0,VLOOKUP(BE112,'Calcification Rates'!$A$11:$N$98,13,0)))</f>
        <v>0</v>
      </c>
      <c r="BL112" s="281">
        <f>(IF(ISERROR(VLOOKUP(BE112,'Calcification Rates'!$A$11:$N$98,11,0)),0,VLOOKUP(BE112,'Calcification Rates'!$A$11:$N$98,11,0)))*BG112+(IF(ISERROR(VLOOKUP(BE112,'Calcification Rates'!$A$11:$N$98,14,0)),0,VLOOKUP(BE112,'Calcification Rates'!$A$11:$N$98,14,0)))</f>
        <v>0</v>
      </c>
    </row>
    <row r="113" spans="1:64" ht="20.100000000000001" customHeight="1" x14ac:dyDescent="0.3">
      <c r="A113" s="285"/>
      <c r="B113" s="270"/>
      <c r="C113" s="271"/>
      <c r="D113" s="272" t="str">
        <f>IF(ISERROR(VLOOKUP(A113,'Calcification Rates'!$A$10:$C$98,2,FALSE))," ",VLOOKUP(A113,'Calcification Rates'!$A$10:$C$98,2,FALSE))</f>
        <v xml:space="preserve"> </v>
      </c>
      <c r="E113" s="272" t="str">
        <f>IF(ISERROR(VLOOKUP(A113,'Calcification Rates'!$A$10:$C$98,3,FALSE))," ",VLOOKUP(A113,'Calcification Rates'!$A$10:$C$98,3,FALSE))</f>
        <v xml:space="preserve"> </v>
      </c>
      <c r="F113" s="273">
        <f>(IF(ISERROR(VLOOKUP(A113,'Calcification Rates'!$A$11:$N$98,9,0)),0,VLOOKUP(A113,'Calcification Rates'!$A$11:$N$98,9,0)))*C113+(IF(ISERROR(VLOOKUP(A113,'Calcification Rates'!$A$11:$N$98,12,0)),0,VLOOKUP(A113,'Calcification Rates'!$A$11:$N$98,12,0)))</f>
        <v>0</v>
      </c>
      <c r="G113" s="274">
        <f>(IF(ISERROR(VLOOKUP(A113,'Calcification Rates'!$A$11:$N$98,10,0)),0,VLOOKUP(A113,'Calcification Rates'!$A$11:$N$98,10,0)))*C113+(IF(ISERROR(VLOOKUP(A113,'Calcification Rates'!$A$11:$N$98,13,0)),0,VLOOKUP(A113,'Calcification Rates'!$A$11:$N$98,13,0)))</f>
        <v>0</v>
      </c>
      <c r="H113" s="275">
        <f>(IF(ISERROR(VLOOKUP(A113,'Calcification Rates'!$A$11:$N$98,11,0)),0,VLOOKUP(A113,'Calcification Rates'!$A$11:$N$98,11,0)))*C113+(IF(ISERROR(VLOOKUP(A113,'Calcification Rates'!$A$11:$N$98,14,0)),0,VLOOKUP(A113,'Calcification Rates'!$A$11:$N$98,14,0)))</f>
        <v>0</v>
      </c>
      <c r="I113" s="276"/>
      <c r="J113" s="278"/>
      <c r="K113" s="271"/>
      <c r="L113" s="272" t="str">
        <f>IF(ISERROR(VLOOKUP(I113,'Calcification Rates'!$A$10:$C$98,2,FALSE))," ",VLOOKUP(I113,'Calcification Rates'!$A$10:$C$98,2,FALSE))</f>
        <v xml:space="preserve"> </v>
      </c>
      <c r="M113" s="272" t="str">
        <f>IF(ISERROR(VLOOKUP(I113,'Calcification Rates'!$A$10:$C$98,3,FALSE))," ",VLOOKUP(I113,'Calcification Rates'!$A$10:$C$98,3,FALSE))</f>
        <v xml:space="preserve"> </v>
      </c>
      <c r="N113" s="273">
        <f>(IF(ISERROR(VLOOKUP(I113,'Calcification Rates'!$A$11:$N$98,9,0)),0,VLOOKUP(I113,'Calcification Rates'!$A$11:$N$98,9,0)))*K113+(IF(ISERROR(VLOOKUP(I113,'Calcification Rates'!$A$11:$N$98,12,0)),0,VLOOKUP(I113,'Calcification Rates'!$A$11:$N$98,12,0)))</f>
        <v>0</v>
      </c>
      <c r="O113" s="273">
        <f>(IF(ISERROR(VLOOKUP(I113,'Calcification Rates'!$A$11:$N$98,10,0)),0,VLOOKUP(I113,'Calcification Rates'!$A$11:$N$98,10,0)))*K113+(IF(ISERROR(VLOOKUP(I113,'Calcification Rates'!$A$11:$N$98,13,0)),0,VLOOKUP(I113,'Calcification Rates'!$A$11:$N$98,13,0)))</f>
        <v>0</v>
      </c>
      <c r="P113" s="277">
        <f>(IF(ISERROR(VLOOKUP(I113,'Calcification Rates'!$A$11:$N$98,11,0)),0,VLOOKUP(I113,'Calcification Rates'!$A$11:$N$98,11,0)))*K113+(IF(ISERROR(VLOOKUP(I113,'Calcification Rates'!$A$11:$N$98,14,0)),0,VLOOKUP(I113,'Calcification Rates'!$A$11:$N$98,14,0)))</f>
        <v>0</v>
      </c>
      <c r="Q113" s="276"/>
      <c r="R113" s="270"/>
      <c r="S113" s="271"/>
      <c r="T113" s="272" t="str">
        <f>IF(ISERROR(VLOOKUP(Q113,'Calcification Rates'!$A$10:$C$98,2,FALSE))," ",VLOOKUP(Q113,'Calcification Rates'!$A$10:$C$98,2,FALSE))</f>
        <v xml:space="preserve"> </v>
      </c>
      <c r="U113" s="272" t="str">
        <f>IF(ISERROR(VLOOKUP(Q113,'Calcification Rates'!$A$10:$C$98,3,FALSE))," ",VLOOKUP(Q113,'Calcification Rates'!$A$10:$C$98,3,FALSE))</f>
        <v xml:space="preserve"> </v>
      </c>
      <c r="V113" s="273">
        <f>(IF(ISERROR(VLOOKUP(Q113,'Calcification Rates'!$A$11:$N$98,9,0)),0,VLOOKUP(Q113,'Calcification Rates'!$A$11:$N$98,9,0)))*S113+(IF(ISERROR(VLOOKUP(Q113,'Calcification Rates'!$A$11:$N$98,12,0)),0,VLOOKUP(Q113,'Calcification Rates'!$A$11:$N$98,12,0)))</f>
        <v>0</v>
      </c>
      <c r="W113" s="273">
        <f>(IF(ISERROR(VLOOKUP(Q113,'Calcification Rates'!$A$11:$N$98,10,0)),0,VLOOKUP(Q113,'Calcification Rates'!$A$11:$N$98,10,0)))*S113+(IF(ISERROR(VLOOKUP(Q113,'Calcification Rates'!$A$11:$N$98,13,0)),0,VLOOKUP(Q113,'Calcification Rates'!$A$11:$N$98,13,0)))</f>
        <v>0</v>
      </c>
      <c r="X113" s="277">
        <f>(IF(ISERROR(VLOOKUP(Q113,'Calcification Rates'!$A$11:$N$98,11,0)),0,VLOOKUP(Q113,'Calcification Rates'!$A$11:$N$98,11,0)))*S113+(IF(ISERROR(VLOOKUP(Q113,'Calcification Rates'!$A$11:$N$98,14,0)),0,VLOOKUP(Q113,'Calcification Rates'!$A$11:$N$98,14,0)))</f>
        <v>0</v>
      </c>
      <c r="Y113" s="43"/>
      <c r="Z113" s="43"/>
      <c r="AA113" s="43"/>
      <c r="AB113" s="272" t="str">
        <f>IF(ISERROR(VLOOKUP(Y113,'Calcification Rates'!$A$10:$C$98,2,FALSE))," ",VLOOKUP(Y113,'Calcification Rates'!$A$10:$C$98,2,FALSE))</f>
        <v xml:space="preserve"> </v>
      </c>
      <c r="AC113" s="272" t="str">
        <f>IF(ISERROR(VLOOKUP(Y113,'Calcification Rates'!$A$10:$C$98,3,FALSE))," ",VLOOKUP(Y113,'Calcification Rates'!$A$10:$C$98,3,FALSE))</f>
        <v xml:space="preserve"> </v>
      </c>
      <c r="AD113" s="273">
        <f>(IF(ISERROR(VLOOKUP(Y113,'Calcification Rates'!$A$11:$N$98,9,0)),0,VLOOKUP(Y113,'Calcification Rates'!$A$11:$N$98,9,0)))*AA113+(IF(ISERROR(VLOOKUP(Y113,'Calcification Rates'!$A$11:$N$98,12,0)),0,VLOOKUP(Y113,'Calcification Rates'!$A$11:$N$98,12,0)))</f>
        <v>0</v>
      </c>
      <c r="AE113" s="273">
        <f>(IF(ISERROR(VLOOKUP(Y113,'Calcification Rates'!$A$11:$N$98,10,0)),0,VLOOKUP(Y113,'Calcification Rates'!$A$11:$N$98,10,0)))*AA113+(IF(ISERROR(VLOOKUP(Y113,'Calcification Rates'!$A$11:$N$98,13,0)),0,VLOOKUP(Y113,'Calcification Rates'!$A$11:$N$98,13,0)))</f>
        <v>0</v>
      </c>
      <c r="AF113" s="277">
        <f>(IF(ISERROR(VLOOKUP(Y113,'Calcification Rates'!$A$11:$N$98,11,0)),0,VLOOKUP(Y113,'Calcification Rates'!$A$11:$N$98,11,0)))*AA113+(IF(ISERROR(VLOOKUP(Y113,'Calcification Rates'!$A$11:$N$98,14,0)),0,VLOOKUP(Y113,'Calcification Rates'!$A$11:$N$98,14,0)))</f>
        <v>0</v>
      </c>
      <c r="AG113" s="276"/>
      <c r="AH113" s="43"/>
      <c r="AI113" s="279"/>
      <c r="AJ113" s="272" t="str">
        <f>IF(ISERROR(VLOOKUP(AG113,'Calcification Rates'!$A$10:$C$98,2,FALSE))," ",VLOOKUP(AG113,'Calcification Rates'!$A$10:$C$98,2,FALSE))</f>
        <v xml:space="preserve"> </v>
      </c>
      <c r="AK113" s="272" t="str">
        <f>IF(ISERROR(VLOOKUP(AG113,'Calcification Rates'!$A$10:$C$98,3,FALSE))," ",VLOOKUP(AG113,'Calcification Rates'!$A$10:$C$98,3,FALSE))</f>
        <v xml:space="preserve"> </v>
      </c>
      <c r="AL113" s="273">
        <f>(IF(ISERROR(VLOOKUP(AG113,'Calcification Rates'!$A$11:$N$98,9,0)),0,VLOOKUP(AG113,'Calcification Rates'!$A$11:$N$98,9,0)))*AI113+(IF(ISERROR(VLOOKUP(AG113,'Calcification Rates'!$A$11:$N$98,12,0)),0,VLOOKUP(AG113,'Calcification Rates'!$A$11:$N$98,12,0)))</f>
        <v>0</v>
      </c>
      <c r="AM113" s="273">
        <f>(IF(ISERROR(VLOOKUP(AG113,'Calcification Rates'!$A$11:$N$98,10,0)),0,VLOOKUP(AG113,'Calcification Rates'!$A$11:$N$98,10,0)))*AI113+(IF(ISERROR(VLOOKUP(AG113,'Calcification Rates'!$A$11:$N$98,13,0)),0,VLOOKUP(AG113,'Calcification Rates'!$A$11:$N$98,13,0)))</f>
        <v>0</v>
      </c>
      <c r="AN113" s="277">
        <f>(IF(ISERROR(VLOOKUP(AG113,'Calcification Rates'!$A$11:$N$98,11,0)),0,VLOOKUP(AG113,'Calcification Rates'!$A$11:$N$98,11,0)))*AI113+(IF(ISERROR(VLOOKUP(AG113,'Calcification Rates'!$A$11:$N$98,14,0)),0,VLOOKUP(AG113,'Calcification Rates'!$A$11:$N$98,14,0)))</f>
        <v>0</v>
      </c>
      <c r="AO113" s="276"/>
      <c r="AP113" s="270"/>
      <c r="AQ113" s="271"/>
      <c r="AR113" s="272" t="str">
        <f>IF(ISERROR(VLOOKUP(AO113,'Calcification Rates'!$A$10:$C$98,2,FALSE))," ",VLOOKUP(AO113,'Calcification Rates'!$A$10:$C$98,2,FALSE))</f>
        <v xml:space="preserve"> </v>
      </c>
      <c r="AS113" s="272" t="str">
        <f>IF(ISERROR(VLOOKUP(AO113,'Calcification Rates'!$A$10:$C$98,3,FALSE))," ",VLOOKUP(AO113,'Calcification Rates'!$A$10:$C$98,3,FALSE))</f>
        <v xml:space="preserve"> </v>
      </c>
      <c r="AT113" s="280">
        <f>(IF(ISERROR(VLOOKUP(AO113,'Calcification Rates'!$A$11:$N$98,9,0)),0,VLOOKUP(AO113,'Calcification Rates'!$A$11:$N$98,9,0)))*AQ113+(IF(ISERROR(VLOOKUP(AO113,'Calcification Rates'!$A$11:$N$98,12,0)),0,VLOOKUP(AO113,'Calcification Rates'!$A$11:$N$98,12,0)))</f>
        <v>0</v>
      </c>
      <c r="AU113" s="280">
        <f>(IF(ISERROR(VLOOKUP(AO113,'Calcification Rates'!$A$11:$N$98,10,0)),0,VLOOKUP(AO113,'Calcification Rates'!$A$11:$N$98,10,0)))*AQ113+(IF(ISERROR(VLOOKUP(AO113,'Calcification Rates'!$A$11:$N$98,13,0)),0,VLOOKUP(AO113,'Calcification Rates'!$A$11:$N$98,13,0)))</f>
        <v>0</v>
      </c>
      <c r="AV113" s="281">
        <f>(IF(ISERROR(VLOOKUP(AO113,'Calcification Rates'!$A$11:$N$98,11,0)),0,VLOOKUP(AO113,'Calcification Rates'!$A$11:$N$98,11,0)))*AQ113+(IF(ISERROR(VLOOKUP(AO113,'Calcification Rates'!$A$11:$N$98,14,0)),0,VLOOKUP(AO113,'Calcification Rates'!$A$11:$N$98,14,0)))</f>
        <v>0</v>
      </c>
      <c r="AW113" s="276"/>
      <c r="AX113" s="278"/>
      <c r="AY113" s="271"/>
      <c r="AZ113" s="272" t="str">
        <f>IF(ISERROR(VLOOKUP(AW113,'Calcification Rates'!$A$10:$C$98,2,FALSE))," ",VLOOKUP(AW113,'Calcification Rates'!$A$10:$C$98,2,FALSE))</f>
        <v xml:space="preserve"> </v>
      </c>
      <c r="BA113" s="272" t="str">
        <f>IF(ISERROR(VLOOKUP(AW113,'Calcification Rates'!$A$10:$C$98,3,FALSE))," ",VLOOKUP(AW113,'Calcification Rates'!$A$10:$C$98,3,FALSE))</f>
        <v xml:space="preserve"> </v>
      </c>
      <c r="BB113" s="280">
        <f>(IF(ISERROR(VLOOKUP(AW113,'Calcification Rates'!$A$11:$N$98,9,0)),0,VLOOKUP(AW113,'Calcification Rates'!$A$11:$N$98,9,0)))*AY113+(IF(ISERROR(VLOOKUP(AW113,'Calcification Rates'!$A$11:$N$98,12,0)),0,VLOOKUP(AW113,'Calcification Rates'!$A$11:$N$98,12,0)))</f>
        <v>0</v>
      </c>
      <c r="BC113" s="280">
        <f>(IF(ISERROR(VLOOKUP(AW113,'Calcification Rates'!$A$11:$N$98,10,0)),0,VLOOKUP(AW113,'Calcification Rates'!$A$11:$N$98,10,0)))*AY113+(IF(ISERROR(VLOOKUP(AW113,'Calcification Rates'!$A$11:$N$98,13,0)),0,VLOOKUP(AW113,'Calcification Rates'!$A$11:$N$98,13,0)))</f>
        <v>0</v>
      </c>
      <c r="BD113" s="281">
        <f>(IF(ISERROR(VLOOKUP(AW113,'Calcification Rates'!$A$11:$N$98,11,0)),0,VLOOKUP(AW113,'Calcification Rates'!$A$11:$N$98,11,0)))*AY113+(IF(ISERROR(VLOOKUP(AW113,'Calcification Rates'!$A$11:$N$98,14,0)),0,VLOOKUP(AW113,'Calcification Rates'!$A$11:$N$98,14,0)))</f>
        <v>0</v>
      </c>
      <c r="BE113" s="276"/>
      <c r="BF113" s="270"/>
      <c r="BG113" s="270"/>
      <c r="BH113" s="272" t="str">
        <f>IF(ISERROR(VLOOKUP(BE113,'Calcification Rates'!$A$10:$C$98,2,FALSE))," ",VLOOKUP(BE113,'Calcification Rates'!$A$10:$C$98,2,FALSE))</f>
        <v xml:space="preserve"> </v>
      </c>
      <c r="BI113" s="272" t="str">
        <f>IF(ISERROR(VLOOKUP(BE113,'Calcification Rates'!$A$10:$C$98,3,FALSE))," ",VLOOKUP(BE113,'Calcification Rates'!$A$10:$C$98,3,FALSE))</f>
        <v xml:space="preserve"> </v>
      </c>
      <c r="BJ113" s="280">
        <f>(IF(ISERROR(VLOOKUP(BE113,'Calcification Rates'!$A$11:$N$98,9,0)),0,VLOOKUP(BE113,'Calcification Rates'!$A$11:$N$98,9,0)))*BG113+(IF(ISERROR(VLOOKUP(BE113,'Calcification Rates'!$A$11:$N$98,12,0)),0,VLOOKUP(BE113,'Calcification Rates'!$A$11:$N$98,12,0)))</f>
        <v>0</v>
      </c>
      <c r="BK113" s="280">
        <f>(IF(ISERROR(VLOOKUP(BE113,'Calcification Rates'!$A$11:$N$98,10,0)),0,VLOOKUP(BE113,'Calcification Rates'!$A$11:$N$98,10,0)))*BG113+(IF(ISERROR(VLOOKUP(BE113,'Calcification Rates'!$A$11:$N$98,13,0)),0,VLOOKUP(BE113,'Calcification Rates'!$A$11:$N$98,13,0)))</f>
        <v>0</v>
      </c>
      <c r="BL113" s="281">
        <f>(IF(ISERROR(VLOOKUP(BE113,'Calcification Rates'!$A$11:$N$98,11,0)),0,VLOOKUP(BE113,'Calcification Rates'!$A$11:$N$98,11,0)))*BG113+(IF(ISERROR(VLOOKUP(BE113,'Calcification Rates'!$A$11:$N$98,14,0)),0,VLOOKUP(BE113,'Calcification Rates'!$A$11:$N$98,14,0)))</f>
        <v>0</v>
      </c>
    </row>
    <row r="114" spans="1:64" ht="20.100000000000001" customHeight="1" x14ac:dyDescent="0.3">
      <c r="A114" s="285"/>
      <c r="B114" s="270"/>
      <c r="C114" s="271"/>
      <c r="D114" s="272" t="str">
        <f>IF(ISERROR(VLOOKUP(A114,'Calcification Rates'!$A$10:$C$98,2,FALSE))," ",VLOOKUP(A114,'Calcification Rates'!$A$10:$C$98,2,FALSE))</f>
        <v xml:space="preserve"> </v>
      </c>
      <c r="E114" s="272" t="str">
        <f>IF(ISERROR(VLOOKUP(A114,'Calcification Rates'!$A$10:$C$98,3,FALSE))," ",VLOOKUP(A114,'Calcification Rates'!$A$10:$C$98,3,FALSE))</f>
        <v xml:space="preserve"> </v>
      </c>
      <c r="F114" s="273">
        <f>(IF(ISERROR(VLOOKUP(A114,'Calcification Rates'!$A$11:$N$98,9,0)),0,VLOOKUP(A114,'Calcification Rates'!$A$11:$N$98,9,0)))*C114+(IF(ISERROR(VLOOKUP(A114,'Calcification Rates'!$A$11:$N$98,12,0)),0,VLOOKUP(A114,'Calcification Rates'!$A$11:$N$98,12,0)))</f>
        <v>0</v>
      </c>
      <c r="G114" s="274">
        <f>(IF(ISERROR(VLOOKUP(A114,'Calcification Rates'!$A$11:$N$98,10,0)),0,VLOOKUP(A114,'Calcification Rates'!$A$11:$N$98,10,0)))*C114+(IF(ISERROR(VLOOKUP(A114,'Calcification Rates'!$A$11:$N$98,13,0)),0,VLOOKUP(A114,'Calcification Rates'!$A$11:$N$98,13,0)))</f>
        <v>0</v>
      </c>
      <c r="H114" s="275">
        <f>(IF(ISERROR(VLOOKUP(A114,'Calcification Rates'!$A$11:$N$98,11,0)),0,VLOOKUP(A114,'Calcification Rates'!$A$11:$N$98,11,0)))*C114+(IF(ISERROR(VLOOKUP(A114,'Calcification Rates'!$A$11:$N$98,14,0)),0,VLOOKUP(A114,'Calcification Rates'!$A$11:$N$98,14,0)))</f>
        <v>0</v>
      </c>
      <c r="I114" s="276"/>
      <c r="J114" s="278"/>
      <c r="K114" s="271"/>
      <c r="L114" s="272" t="str">
        <f>IF(ISERROR(VLOOKUP(I114,'Calcification Rates'!$A$10:$C$98,2,FALSE))," ",VLOOKUP(I114,'Calcification Rates'!$A$10:$C$98,2,FALSE))</f>
        <v xml:space="preserve"> </v>
      </c>
      <c r="M114" s="272" t="str">
        <f>IF(ISERROR(VLOOKUP(I114,'Calcification Rates'!$A$10:$C$98,3,FALSE))," ",VLOOKUP(I114,'Calcification Rates'!$A$10:$C$98,3,FALSE))</f>
        <v xml:space="preserve"> </v>
      </c>
      <c r="N114" s="273">
        <f>(IF(ISERROR(VLOOKUP(I114,'Calcification Rates'!$A$11:$N$98,9,0)),0,VLOOKUP(I114,'Calcification Rates'!$A$11:$N$98,9,0)))*K114+(IF(ISERROR(VLOOKUP(I114,'Calcification Rates'!$A$11:$N$98,12,0)),0,VLOOKUP(I114,'Calcification Rates'!$A$11:$N$98,12,0)))</f>
        <v>0</v>
      </c>
      <c r="O114" s="273">
        <f>(IF(ISERROR(VLOOKUP(I114,'Calcification Rates'!$A$11:$N$98,10,0)),0,VLOOKUP(I114,'Calcification Rates'!$A$11:$N$98,10,0)))*K114+(IF(ISERROR(VLOOKUP(I114,'Calcification Rates'!$A$11:$N$98,13,0)),0,VLOOKUP(I114,'Calcification Rates'!$A$11:$N$98,13,0)))</f>
        <v>0</v>
      </c>
      <c r="P114" s="277">
        <f>(IF(ISERROR(VLOOKUP(I114,'Calcification Rates'!$A$11:$N$98,11,0)),0,VLOOKUP(I114,'Calcification Rates'!$A$11:$N$98,11,0)))*K114+(IF(ISERROR(VLOOKUP(I114,'Calcification Rates'!$A$11:$N$98,14,0)),0,VLOOKUP(I114,'Calcification Rates'!$A$11:$N$98,14,0)))</f>
        <v>0</v>
      </c>
      <c r="Q114" s="276"/>
      <c r="R114" s="270"/>
      <c r="S114" s="271"/>
      <c r="T114" s="272" t="str">
        <f>IF(ISERROR(VLOOKUP(Q114,'Calcification Rates'!$A$10:$C$98,2,FALSE))," ",VLOOKUP(Q114,'Calcification Rates'!$A$10:$C$98,2,FALSE))</f>
        <v xml:space="preserve"> </v>
      </c>
      <c r="U114" s="272" t="str">
        <f>IF(ISERROR(VLOOKUP(Q114,'Calcification Rates'!$A$10:$C$98,3,FALSE))," ",VLOOKUP(Q114,'Calcification Rates'!$A$10:$C$98,3,FALSE))</f>
        <v xml:space="preserve"> </v>
      </c>
      <c r="V114" s="273">
        <f>(IF(ISERROR(VLOOKUP(Q114,'Calcification Rates'!$A$11:$N$98,9,0)),0,VLOOKUP(Q114,'Calcification Rates'!$A$11:$N$98,9,0)))*S114+(IF(ISERROR(VLOOKUP(Q114,'Calcification Rates'!$A$11:$N$98,12,0)),0,VLOOKUP(Q114,'Calcification Rates'!$A$11:$N$98,12,0)))</f>
        <v>0</v>
      </c>
      <c r="W114" s="273">
        <f>(IF(ISERROR(VLOOKUP(Q114,'Calcification Rates'!$A$11:$N$98,10,0)),0,VLOOKUP(Q114,'Calcification Rates'!$A$11:$N$98,10,0)))*S114+(IF(ISERROR(VLOOKUP(Q114,'Calcification Rates'!$A$11:$N$98,13,0)),0,VLOOKUP(Q114,'Calcification Rates'!$A$11:$N$98,13,0)))</f>
        <v>0</v>
      </c>
      <c r="X114" s="277">
        <f>(IF(ISERROR(VLOOKUP(Q114,'Calcification Rates'!$A$11:$N$98,11,0)),0,VLOOKUP(Q114,'Calcification Rates'!$A$11:$N$98,11,0)))*S114+(IF(ISERROR(VLOOKUP(Q114,'Calcification Rates'!$A$11:$N$98,14,0)),0,VLOOKUP(Q114,'Calcification Rates'!$A$11:$N$98,14,0)))</f>
        <v>0</v>
      </c>
      <c r="Y114" s="43"/>
      <c r="Z114" s="43"/>
      <c r="AA114" s="43"/>
      <c r="AB114" s="272" t="str">
        <f>IF(ISERROR(VLOOKUP(Y114,'Calcification Rates'!$A$10:$C$98,2,FALSE))," ",VLOOKUP(Y114,'Calcification Rates'!$A$10:$C$98,2,FALSE))</f>
        <v xml:space="preserve"> </v>
      </c>
      <c r="AC114" s="272" t="str">
        <f>IF(ISERROR(VLOOKUP(Y114,'Calcification Rates'!$A$10:$C$98,3,FALSE))," ",VLOOKUP(Y114,'Calcification Rates'!$A$10:$C$98,3,FALSE))</f>
        <v xml:space="preserve"> </v>
      </c>
      <c r="AD114" s="273">
        <f>(IF(ISERROR(VLOOKUP(Y114,'Calcification Rates'!$A$11:$N$98,9,0)),0,VLOOKUP(Y114,'Calcification Rates'!$A$11:$N$98,9,0)))*AA114+(IF(ISERROR(VLOOKUP(Y114,'Calcification Rates'!$A$11:$N$98,12,0)),0,VLOOKUP(Y114,'Calcification Rates'!$A$11:$N$98,12,0)))</f>
        <v>0</v>
      </c>
      <c r="AE114" s="273">
        <f>(IF(ISERROR(VLOOKUP(Y114,'Calcification Rates'!$A$11:$N$98,10,0)),0,VLOOKUP(Y114,'Calcification Rates'!$A$11:$N$98,10,0)))*AA114+(IF(ISERROR(VLOOKUP(Y114,'Calcification Rates'!$A$11:$N$98,13,0)),0,VLOOKUP(Y114,'Calcification Rates'!$A$11:$N$98,13,0)))</f>
        <v>0</v>
      </c>
      <c r="AF114" s="277">
        <f>(IF(ISERROR(VLOOKUP(Y114,'Calcification Rates'!$A$11:$N$98,11,0)),0,VLOOKUP(Y114,'Calcification Rates'!$A$11:$N$98,11,0)))*AA114+(IF(ISERROR(VLOOKUP(Y114,'Calcification Rates'!$A$11:$N$98,14,0)),0,VLOOKUP(Y114,'Calcification Rates'!$A$11:$N$98,14,0)))</f>
        <v>0</v>
      </c>
      <c r="AG114" s="276"/>
      <c r="AH114" s="43"/>
      <c r="AI114" s="279"/>
      <c r="AJ114" s="272" t="str">
        <f>IF(ISERROR(VLOOKUP(AG114,'Calcification Rates'!$A$10:$C$98,2,FALSE))," ",VLOOKUP(AG114,'Calcification Rates'!$A$10:$C$98,2,FALSE))</f>
        <v xml:space="preserve"> </v>
      </c>
      <c r="AK114" s="272" t="str">
        <f>IF(ISERROR(VLOOKUP(AG114,'Calcification Rates'!$A$10:$C$98,3,FALSE))," ",VLOOKUP(AG114,'Calcification Rates'!$A$10:$C$98,3,FALSE))</f>
        <v xml:space="preserve"> </v>
      </c>
      <c r="AL114" s="273">
        <f>(IF(ISERROR(VLOOKUP(AG114,'Calcification Rates'!$A$11:$N$98,9,0)),0,VLOOKUP(AG114,'Calcification Rates'!$A$11:$N$98,9,0)))*AI114+(IF(ISERROR(VLOOKUP(AG114,'Calcification Rates'!$A$11:$N$98,12,0)),0,VLOOKUP(AG114,'Calcification Rates'!$A$11:$N$98,12,0)))</f>
        <v>0</v>
      </c>
      <c r="AM114" s="273">
        <f>(IF(ISERROR(VLOOKUP(AG114,'Calcification Rates'!$A$11:$N$98,10,0)),0,VLOOKUP(AG114,'Calcification Rates'!$A$11:$N$98,10,0)))*AI114+(IF(ISERROR(VLOOKUP(AG114,'Calcification Rates'!$A$11:$N$98,13,0)),0,VLOOKUP(AG114,'Calcification Rates'!$A$11:$N$98,13,0)))</f>
        <v>0</v>
      </c>
      <c r="AN114" s="277">
        <f>(IF(ISERROR(VLOOKUP(AG114,'Calcification Rates'!$A$11:$N$98,11,0)),0,VLOOKUP(AG114,'Calcification Rates'!$A$11:$N$98,11,0)))*AI114+(IF(ISERROR(VLOOKUP(AG114,'Calcification Rates'!$A$11:$N$98,14,0)),0,VLOOKUP(AG114,'Calcification Rates'!$A$11:$N$98,14,0)))</f>
        <v>0</v>
      </c>
      <c r="AO114" s="276"/>
      <c r="AP114" s="270"/>
      <c r="AQ114" s="271"/>
      <c r="AR114" s="272" t="str">
        <f>IF(ISERROR(VLOOKUP(AO114,'Calcification Rates'!$A$10:$C$98,2,FALSE))," ",VLOOKUP(AO114,'Calcification Rates'!$A$10:$C$98,2,FALSE))</f>
        <v xml:space="preserve"> </v>
      </c>
      <c r="AS114" s="272" t="str">
        <f>IF(ISERROR(VLOOKUP(AO114,'Calcification Rates'!$A$10:$C$98,3,FALSE))," ",VLOOKUP(AO114,'Calcification Rates'!$A$10:$C$98,3,FALSE))</f>
        <v xml:space="preserve"> </v>
      </c>
      <c r="AT114" s="280">
        <f>(IF(ISERROR(VLOOKUP(AO114,'Calcification Rates'!$A$11:$N$98,9,0)),0,VLOOKUP(AO114,'Calcification Rates'!$A$11:$N$98,9,0)))*AQ114+(IF(ISERROR(VLOOKUP(AO114,'Calcification Rates'!$A$11:$N$98,12,0)),0,VLOOKUP(AO114,'Calcification Rates'!$A$11:$N$98,12,0)))</f>
        <v>0</v>
      </c>
      <c r="AU114" s="280">
        <f>(IF(ISERROR(VLOOKUP(AO114,'Calcification Rates'!$A$11:$N$98,10,0)),0,VLOOKUP(AO114,'Calcification Rates'!$A$11:$N$98,10,0)))*AQ114+(IF(ISERROR(VLOOKUP(AO114,'Calcification Rates'!$A$11:$N$98,13,0)),0,VLOOKUP(AO114,'Calcification Rates'!$A$11:$N$98,13,0)))</f>
        <v>0</v>
      </c>
      <c r="AV114" s="281">
        <f>(IF(ISERROR(VLOOKUP(AO114,'Calcification Rates'!$A$11:$N$98,11,0)),0,VLOOKUP(AO114,'Calcification Rates'!$A$11:$N$98,11,0)))*AQ114+(IF(ISERROR(VLOOKUP(AO114,'Calcification Rates'!$A$11:$N$98,14,0)),0,VLOOKUP(AO114,'Calcification Rates'!$A$11:$N$98,14,0)))</f>
        <v>0</v>
      </c>
      <c r="AW114" s="276"/>
      <c r="AX114" s="278"/>
      <c r="AY114" s="271"/>
      <c r="AZ114" s="272" t="str">
        <f>IF(ISERROR(VLOOKUP(AW114,'Calcification Rates'!$A$10:$C$98,2,FALSE))," ",VLOOKUP(AW114,'Calcification Rates'!$A$10:$C$98,2,FALSE))</f>
        <v xml:space="preserve"> </v>
      </c>
      <c r="BA114" s="272" t="str">
        <f>IF(ISERROR(VLOOKUP(AW114,'Calcification Rates'!$A$10:$C$98,3,FALSE))," ",VLOOKUP(AW114,'Calcification Rates'!$A$10:$C$98,3,FALSE))</f>
        <v xml:space="preserve"> </v>
      </c>
      <c r="BB114" s="280">
        <f>(IF(ISERROR(VLOOKUP(AW114,'Calcification Rates'!$A$11:$N$98,9,0)),0,VLOOKUP(AW114,'Calcification Rates'!$A$11:$N$98,9,0)))*AY114+(IF(ISERROR(VLOOKUP(AW114,'Calcification Rates'!$A$11:$N$98,12,0)),0,VLOOKUP(AW114,'Calcification Rates'!$A$11:$N$98,12,0)))</f>
        <v>0</v>
      </c>
      <c r="BC114" s="280">
        <f>(IF(ISERROR(VLOOKUP(AW114,'Calcification Rates'!$A$11:$N$98,10,0)),0,VLOOKUP(AW114,'Calcification Rates'!$A$11:$N$98,10,0)))*AY114+(IF(ISERROR(VLOOKUP(AW114,'Calcification Rates'!$A$11:$N$98,13,0)),0,VLOOKUP(AW114,'Calcification Rates'!$A$11:$N$98,13,0)))</f>
        <v>0</v>
      </c>
      <c r="BD114" s="281">
        <f>(IF(ISERROR(VLOOKUP(AW114,'Calcification Rates'!$A$11:$N$98,11,0)),0,VLOOKUP(AW114,'Calcification Rates'!$A$11:$N$98,11,0)))*AY114+(IF(ISERROR(VLOOKUP(AW114,'Calcification Rates'!$A$11:$N$98,14,0)),0,VLOOKUP(AW114,'Calcification Rates'!$A$11:$N$98,14,0)))</f>
        <v>0</v>
      </c>
      <c r="BE114" s="276"/>
      <c r="BF114" s="270"/>
      <c r="BG114" s="270"/>
      <c r="BH114" s="272" t="str">
        <f>IF(ISERROR(VLOOKUP(BE114,'Calcification Rates'!$A$10:$C$98,2,FALSE))," ",VLOOKUP(BE114,'Calcification Rates'!$A$10:$C$98,2,FALSE))</f>
        <v xml:space="preserve"> </v>
      </c>
      <c r="BI114" s="272" t="str">
        <f>IF(ISERROR(VLOOKUP(BE114,'Calcification Rates'!$A$10:$C$98,3,FALSE))," ",VLOOKUP(BE114,'Calcification Rates'!$A$10:$C$98,3,FALSE))</f>
        <v xml:space="preserve"> </v>
      </c>
      <c r="BJ114" s="280">
        <f>(IF(ISERROR(VLOOKUP(BE114,'Calcification Rates'!$A$11:$N$98,9,0)),0,VLOOKUP(BE114,'Calcification Rates'!$A$11:$N$98,9,0)))*BG114+(IF(ISERROR(VLOOKUP(BE114,'Calcification Rates'!$A$11:$N$98,12,0)),0,VLOOKUP(BE114,'Calcification Rates'!$A$11:$N$98,12,0)))</f>
        <v>0</v>
      </c>
      <c r="BK114" s="280">
        <f>(IF(ISERROR(VLOOKUP(BE114,'Calcification Rates'!$A$11:$N$98,10,0)),0,VLOOKUP(BE114,'Calcification Rates'!$A$11:$N$98,10,0)))*BG114+(IF(ISERROR(VLOOKUP(BE114,'Calcification Rates'!$A$11:$N$98,13,0)),0,VLOOKUP(BE114,'Calcification Rates'!$A$11:$N$98,13,0)))</f>
        <v>0</v>
      </c>
      <c r="BL114" s="281">
        <f>(IF(ISERROR(VLOOKUP(BE114,'Calcification Rates'!$A$11:$N$98,11,0)),0,VLOOKUP(BE114,'Calcification Rates'!$A$11:$N$98,11,0)))*BG114+(IF(ISERROR(VLOOKUP(BE114,'Calcification Rates'!$A$11:$N$98,14,0)),0,VLOOKUP(BE114,'Calcification Rates'!$A$11:$N$98,14,0)))</f>
        <v>0</v>
      </c>
    </row>
    <row r="115" spans="1:64" ht="20.100000000000001" customHeight="1" x14ac:dyDescent="0.3">
      <c r="A115" s="285"/>
      <c r="B115" s="270"/>
      <c r="C115" s="271"/>
      <c r="D115" s="272" t="str">
        <f>IF(ISERROR(VLOOKUP(A115,'Calcification Rates'!$A$10:$C$98,2,FALSE))," ",VLOOKUP(A115,'Calcification Rates'!$A$10:$C$98,2,FALSE))</f>
        <v xml:space="preserve"> </v>
      </c>
      <c r="E115" s="272" t="str">
        <f>IF(ISERROR(VLOOKUP(A115,'Calcification Rates'!$A$10:$C$98,3,FALSE))," ",VLOOKUP(A115,'Calcification Rates'!$A$10:$C$98,3,FALSE))</f>
        <v xml:space="preserve"> </v>
      </c>
      <c r="F115" s="273">
        <f>(IF(ISERROR(VLOOKUP(A115,'Calcification Rates'!$A$11:$N$98,9,0)),0,VLOOKUP(A115,'Calcification Rates'!$A$11:$N$98,9,0)))*C115+(IF(ISERROR(VLOOKUP(A115,'Calcification Rates'!$A$11:$N$98,12,0)),0,VLOOKUP(A115,'Calcification Rates'!$A$11:$N$98,12,0)))</f>
        <v>0</v>
      </c>
      <c r="G115" s="274">
        <f>(IF(ISERROR(VLOOKUP(A115,'Calcification Rates'!$A$11:$N$98,10,0)),0,VLOOKUP(A115,'Calcification Rates'!$A$11:$N$98,10,0)))*C115+(IF(ISERROR(VLOOKUP(A115,'Calcification Rates'!$A$11:$N$98,13,0)),0,VLOOKUP(A115,'Calcification Rates'!$A$11:$N$98,13,0)))</f>
        <v>0</v>
      </c>
      <c r="H115" s="275">
        <f>(IF(ISERROR(VLOOKUP(A115,'Calcification Rates'!$A$11:$N$98,11,0)),0,VLOOKUP(A115,'Calcification Rates'!$A$11:$N$98,11,0)))*C115+(IF(ISERROR(VLOOKUP(A115,'Calcification Rates'!$A$11:$N$98,14,0)),0,VLOOKUP(A115,'Calcification Rates'!$A$11:$N$98,14,0)))</f>
        <v>0</v>
      </c>
      <c r="I115" s="276"/>
      <c r="J115" s="278"/>
      <c r="K115" s="271"/>
      <c r="L115" s="272" t="str">
        <f>IF(ISERROR(VLOOKUP(I115,'Calcification Rates'!$A$10:$C$98,2,FALSE))," ",VLOOKUP(I115,'Calcification Rates'!$A$10:$C$98,2,FALSE))</f>
        <v xml:space="preserve"> </v>
      </c>
      <c r="M115" s="272" t="str">
        <f>IF(ISERROR(VLOOKUP(I115,'Calcification Rates'!$A$10:$C$98,3,FALSE))," ",VLOOKUP(I115,'Calcification Rates'!$A$10:$C$98,3,FALSE))</f>
        <v xml:space="preserve"> </v>
      </c>
      <c r="N115" s="273">
        <f>(IF(ISERROR(VLOOKUP(I115,'Calcification Rates'!$A$11:$N$98,9,0)),0,VLOOKUP(I115,'Calcification Rates'!$A$11:$N$98,9,0)))*K115+(IF(ISERROR(VLOOKUP(I115,'Calcification Rates'!$A$11:$N$98,12,0)),0,VLOOKUP(I115,'Calcification Rates'!$A$11:$N$98,12,0)))</f>
        <v>0</v>
      </c>
      <c r="O115" s="273">
        <f>(IF(ISERROR(VLOOKUP(I115,'Calcification Rates'!$A$11:$N$98,10,0)),0,VLOOKUP(I115,'Calcification Rates'!$A$11:$N$98,10,0)))*K115+(IF(ISERROR(VLOOKUP(I115,'Calcification Rates'!$A$11:$N$98,13,0)),0,VLOOKUP(I115,'Calcification Rates'!$A$11:$N$98,13,0)))</f>
        <v>0</v>
      </c>
      <c r="P115" s="277">
        <f>(IF(ISERROR(VLOOKUP(I115,'Calcification Rates'!$A$11:$N$98,11,0)),0,VLOOKUP(I115,'Calcification Rates'!$A$11:$N$98,11,0)))*K115+(IF(ISERROR(VLOOKUP(I115,'Calcification Rates'!$A$11:$N$98,14,0)),0,VLOOKUP(I115,'Calcification Rates'!$A$11:$N$98,14,0)))</f>
        <v>0</v>
      </c>
      <c r="Q115" s="276"/>
      <c r="R115" s="270"/>
      <c r="S115" s="271"/>
      <c r="T115" s="272" t="str">
        <f>IF(ISERROR(VLOOKUP(Q115,'Calcification Rates'!$A$10:$C$98,2,FALSE))," ",VLOOKUP(Q115,'Calcification Rates'!$A$10:$C$98,2,FALSE))</f>
        <v xml:space="preserve"> </v>
      </c>
      <c r="U115" s="272" t="str">
        <f>IF(ISERROR(VLOOKUP(Q115,'Calcification Rates'!$A$10:$C$98,3,FALSE))," ",VLOOKUP(Q115,'Calcification Rates'!$A$10:$C$98,3,FALSE))</f>
        <v xml:space="preserve"> </v>
      </c>
      <c r="V115" s="273">
        <f>(IF(ISERROR(VLOOKUP(Q115,'Calcification Rates'!$A$11:$N$98,9,0)),0,VLOOKUP(Q115,'Calcification Rates'!$A$11:$N$98,9,0)))*S115+(IF(ISERROR(VLOOKUP(Q115,'Calcification Rates'!$A$11:$N$98,12,0)),0,VLOOKUP(Q115,'Calcification Rates'!$A$11:$N$98,12,0)))</f>
        <v>0</v>
      </c>
      <c r="W115" s="273">
        <f>(IF(ISERROR(VLOOKUP(Q115,'Calcification Rates'!$A$11:$N$98,10,0)),0,VLOOKUP(Q115,'Calcification Rates'!$A$11:$N$98,10,0)))*S115+(IF(ISERROR(VLOOKUP(Q115,'Calcification Rates'!$A$11:$N$98,13,0)),0,VLOOKUP(Q115,'Calcification Rates'!$A$11:$N$98,13,0)))</f>
        <v>0</v>
      </c>
      <c r="X115" s="277">
        <f>(IF(ISERROR(VLOOKUP(Q115,'Calcification Rates'!$A$11:$N$98,11,0)),0,VLOOKUP(Q115,'Calcification Rates'!$A$11:$N$98,11,0)))*S115+(IF(ISERROR(VLOOKUP(Q115,'Calcification Rates'!$A$11:$N$98,14,0)),0,VLOOKUP(Q115,'Calcification Rates'!$A$11:$N$98,14,0)))</f>
        <v>0</v>
      </c>
      <c r="Y115" s="43"/>
      <c r="Z115" s="43"/>
      <c r="AA115" s="43"/>
      <c r="AB115" s="272" t="str">
        <f>IF(ISERROR(VLOOKUP(Y115,'Calcification Rates'!$A$10:$C$98,2,FALSE))," ",VLOOKUP(Y115,'Calcification Rates'!$A$10:$C$98,2,FALSE))</f>
        <v xml:space="preserve"> </v>
      </c>
      <c r="AC115" s="272" t="str">
        <f>IF(ISERROR(VLOOKUP(Y115,'Calcification Rates'!$A$10:$C$98,3,FALSE))," ",VLOOKUP(Y115,'Calcification Rates'!$A$10:$C$98,3,FALSE))</f>
        <v xml:space="preserve"> </v>
      </c>
      <c r="AD115" s="273">
        <f>(IF(ISERROR(VLOOKUP(Y115,'Calcification Rates'!$A$11:$N$98,9,0)),0,VLOOKUP(Y115,'Calcification Rates'!$A$11:$N$98,9,0)))*AA115+(IF(ISERROR(VLOOKUP(Y115,'Calcification Rates'!$A$11:$N$98,12,0)),0,VLOOKUP(Y115,'Calcification Rates'!$A$11:$N$98,12,0)))</f>
        <v>0</v>
      </c>
      <c r="AE115" s="273">
        <f>(IF(ISERROR(VLOOKUP(Y115,'Calcification Rates'!$A$11:$N$98,10,0)),0,VLOOKUP(Y115,'Calcification Rates'!$A$11:$N$98,10,0)))*AA115+(IF(ISERROR(VLOOKUP(Y115,'Calcification Rates'!$A$11:$N$98,13,0)),0,VLOOKUP(Y115,'Calcification Rates'!$A$11:$N$98,13,0)))</f>
        <v>0</v>
      </c>
      <c r="AF115" s="277">
        <f>(IF(ISERROR(VLOOKUP(Y115,'Calcification Rates'!$A$11:$N$98,11,0)),0,VLOOKUP(Y115,'Calcification Rates'!$A$11:$N$98,11,0)))*AA115+(IF(ISERROR(VLOOKUP(Y115,'Calcification Rates'!$A$11:$N$98,14,0)),0,VLOOKUP(Y115,'Calcification Rates'!$A$11:$N$98,14,0)))</f>
        <v>0</v>
      </c>
      <c r="AG115" s="276"/>
      <c r="AH115" s="43"/>
      <c r="AI115" s="279"/>
      <c r="AJ115" s="272" t="str">
        <f>IF(ISERROR(VLOOKUP(AG115,'Calcification Rates'!$A$10:$C$98,2,FALSE))," ",VLOOKUP(AG115,'Calcification Rates'!$A$10:$C$98,2,FALSE))</f>
        <v xml:space="preserve"> </v>
      </c>
      <c r="AK115" s="272" t="str">
        <f>IF(ISERROR(VLOOKUP(AG115,'Calcification Rates'!$A$10:$C$98,3,FALSE))," ",VLOOKUP(AG115,'Calcification Rates'!$A$10:$C$98,3,FALSE))</f>
        <v xml:space="preserve"> </v>
      </c>
      <c r="AL115" s="273">
        <f>(IF(ISERROR(VLOOKUP(AG115,'Calcification Rates'!$A$11:$N$98,9,0)),0,VLOOKUP(AG115,'Calcification Rates'!$A$11:$N$98,9,0)))*AI115+(IF(ISERROR(VLOOKUP(AG115,'Calcification Rates'!$A$11:$N$98,12,0)),0,VLOOKUP(AG115,'Calcification Rates'!$A$11:$N$98,12,0)))</f>
        <v>0</v>
      </c>
      <c r="AM115" s="273">
        <f>(IF(ISERROR(VLOOKUP(AG115,'Calcification Rates'!$A$11:$N$98,10,0)),0,VLOOKUP(AG115,'Calcification Rates'!$A$11:$N$98,10,0)))*AI115+(IF(ISERROR(VLOOKUP(AG115,'Calcification Rates'!$A$11:$N$98,13,0)),0,VLOOKUP(AG115,'Calcification Rates'!$A$11:$N$98,13,0)))</f>
        <v>0</v>
      </c>
      <c r="AN115" s="277">
        <f>(IF(ISERROR(VLOOKUP(AG115,'Calcification Rates'!$A$11:$N$98,11,0)),0,VLOOKUP(AG115,'Calcification Rates'!$A$11:$N$98,11,0)))*AI115+(IF(ISERROR(VLOOKUP(AG115,'Calcification Rates'!$A$11:$N$98,14,0)),0,VLOOKUP(AG115,'Calcification Rates'!$A$11:$N$98,14,0)))</f>
        <v>0</v>
      </c>
      <c r="AO115" s="276"/>
      <c r="AP115" s="270"/>
      <c r="AQ115" s="271"/>
      <c r="AR115" s="272" t="str">
        <f>IF(ISERROR(VLOOKUP(AO115,'Calcification Rates'!$A$10:$C$98,2,FALSE))," ",VLOOKUP(AO115,'Calcification Rates'!$A$10:$C$98,2,FALSE))</f>
        <v xml:space="preserve"> </v>
      </c>
      <c r="AS115" s="272" t="str">
        <f>IF(ISERROR(VLOOKUP(AO115,'Calcification Rates'!$A$10:$C$98,3,FALSE))," ",VLOOKUP(AO115,'Calcification Rates'!$A$10:$C$98,3,FALSE))</f>
        <v xml:space="preserve"> </v>
      </c>
      <c r="AT115" s="280">
        <f>(IF(ISERROR(VLOOKUP(AO115,'Calcification Rates'!$A$11:$N$98,9,0)),0,VLOOKUP(AO115,'Calcification Rates'!$A$11:$N$98,9,0)))*AQ115+(IF(ISERROR(VLOOKUP(AO115,'Calcification Rates'!$A$11:$N$98,12,0)),0,VLOOKUP(AO115,'Calcification Rates'!$A$11:$N$98,12,0)))</f>
        <v>0</v>
      </c>
      <c r="AU115" s="280">
        <f>(IF(ISERROR(VLOOKUP(AO115,'Calcification Rates'!$A$11:$N$98,10,0)),0,VLOOKUP(AO115,'Calcification Rates'!$A$11:$N$98,10,0)))*AQ115+(IF(ISERROR(VLOOKUP(AO115,'Calcification Rates'!$A$11:$N$98,13,0)),0,VLOOKUP(AO115,'Calcification Rates'!$A$11:$N$98,13,0)))</f>
        <v>0</v>
      </c>
      <c r="AV115" s="281">
        <f>(IF(ISERROR(VLOOKUP(AO115,'Calcification Rates'!$A$11:$N$98,11,0)),0,VLOOKUP(AO115,'Calcification Rates'!$A$11:$N$98,11,0)))*AQ115+(IF(ISERROR(VLOOKUP(AO115,'Calcification Rates'!$A$11:$N$98,14,0)),0,VLOOKUP(AO115,'Calcification Rates'!$A$11:$N$98,14,0)))</f>
        <v>0</v>
      </c>
      <c r="AW115" s="276"/>
      <c r="AX115" s="278"/>
      <c r="AY115" s="271"/>
      <c r="AZ115" s="272" t="str">
        <f>IF(ISERROR(VLOOKUP(AW115,'Calcification Rates'!$A$10:$C$98,2,FALSE))," ",VLOOKUP(AW115,'Calcification Rates'!$A$10:$C$98,2,FALSE))</f>
        <v xml:space="preserve"> </v>
      </c>
      <c r="BA115" s="272" t="str">
        <f>IF(ISERROR(VLOOKUP(AW115,'Calcification Rates'!$A$10:$C$98,3,FALSE))," ",VLOOKUP(AW115,'Calcification Rates'!$A$10:$C$98,3,FALSE))</f>
        <v xml:space="preserve"> </v>
      </c>
      <c r="BB115" s="280">
        <f>(IF(ISERROR(VLOOKUP(AW115,'Calcification Rates'!$A$11:$N$98,9,0)),0,VLOOKUP(AW115,'Calcification Rates'!$A$11:$N$98,9,0)))*AY115+(IF(ISERROR(VLOOKUP(AW115,'Calcification Rates'!$A$11:$N$98,12,0)),0,VLOOKUP(AW115,'Calcification Rates'!$A$11:$N$98,12,0)))</f>
        <v>0</v>
      </c>
      <c r="BC115" s="280">
        <f>(IF(ISERROR(VLOOKUP(AW115,'Calcification Rates'!$A$11:$N$98,10,0)),0,VLOOKUP(AW115,'Calcification Rates'!$A$11:$N$98,10,0)))*AY115+(IF(ISERROR(VLOOKUP(AW115,'Calcification Rates'!$A$11:$N$98,13,0)),0,VLOOKUP(AW115,'Calcification Rates'!$A$11:$N$98,13,0)))</f>
        <v>0</v>
      </c>
      <c r="BD115" s="281">
        <f>(IF(ISERROR(VLOOKUP(AW115,'Calcification Rates'!$A$11:$N$98,11,0)),0,VLOOKUP(AW115,'Calcification Rates'!$A$11:$N$98,11,0)))*AY115+(IF(ISERROR(VLOOKUP(AW115,'Calcification Rates'!$A$11:$N$98,14,0)),0,VLOOKUP(AW115,'Calcification Rates'!$A$11:$N$98,14,0)))</f>
        <v>0</v>
      </c>
      <c r="BE115" s="276"/>
      <c r="BF115" s="270"/>
      <c r="BG115" s="270"/>
      <c r="BH115" s="272" t="str">
        <f>IF(ISERROR(VLOOKUP(BE115,'Calcification Rates'!$A$10:$C$98,2,FALSE))," ",VLOOKUP(BE115,'Calcification Rates'!$A$10:$C$98,2,FALSE))</f>
        <v xml:space="preserve"> </v>
      </c>
      <c r="BI115" s="272" t="str">
        <f>IF(ISERROR(VLOOKUP(BE115,'Calcification Rates'!$A$10:$C$98,3,FALSE))," ",VLOOKUP(BE115,'Calcification Rates'!$A$10:$C$98,3,FALSE))</f>
        <v xml:space="preserve"> </v>
      </c>
      <c r="BJ115" s="280">
        <f>(IF(ISERROR(VLOOKUP(BE115,'Calcification Rates'!$A$11:$N$98,9,0)),0,VLOOKUP(BE115,'Calcification Rates'!$A$11:$N$98,9,0)))*BG115+(IF(ISERROR(VLOOKUP(BE115,'Calcification Rates'!$A$11:$N$98,12,0)),0,VLOOKUP(BE115,'Calcification Rates'!$A$11:$N$98,12,0)))</f>
        <v>0</v>
      </c>
      <c r="BK115" s="280">
        <f>(IF(ISERROR(VLOOKUP(BE115,'Calcification Rates'!$A$11:$N$98,10,0)),0,VLOOKUP(BE115,'Calcification Rates'!$A$11:$N$98,10,0)))*BG115+(IF(ISERROR(VLOOKUP(BE115,'Calcification Rates'!$A$11:$N$98,13,0)),0,VLOOKUP(BE115,'Calcification Rates'!$A$11:$N$98,13,0)))</f>
        <v>0</v>
      </c>
      <c r="BL115" s="281">
        <f>(IF(ISERROR(VLOOKUP(BE115,'Calcification Rates'!$A$11:$N$98,11,0)),0,VLOOKUP(BE115,'Calcification Rates'!$A$11:$N$98,11,0)))*BG115+(IF(ISERROR(VLOOKUP(BE115,'Calcification Rates'!$A$11:$N$98,14,0)),0,VLOOKUP(BE115,'Calcification Rates'!$A$11:$N$98,14,0)))</f>
        <v>0</v>
      </c>
    </row>
    <row r="116" spans="1:64" ht="20.100000000000001" customHeight="1" x14ac:dyDescent="0.3">
      <c r="A116" s="285"/>
      <c r="B116" s="270"/>
      <c r="C116" s="271"/>
      <c r="D116" s="272" t="str">
        <f>IF(ISERROR(VLOOKUP(A116,'Calcification Rates'!$A$10:$C$98,2,FALSE))," ",VLOOKUP(A116,'Calcification Rates'!$A$10:$C$98,2,FALSE))</f>
        <v xml:space="preserve"> </v>
      </c>
      <c r="E116" s="272" t="str">
        <f>IF(ISERROR(VLOOKUP(A116,'Calcification Rates'!$A$10:$C$98,3,FALSE))," ",VLOOKUP(A116,'Calcification Rates'!$A$10:$C$98,3,FALSE))</f>
        <v xml:space="preserve"> </v>
      </c>
      <c r="F116" s="273">
        <f>(IF(ISERROR(VLOOKUP(A116,'Calcification Rates'!$A$11:$N$98,9,0)),0,VLOOKUP(A116,'Calcification Rates'!$A$11:$N$98,9,0)))*C116+(IF(ISERROR(VLOOKUP(A116,'Calcification Rates'!$A$11:$N$98,12,0)),0,VLOOKUP(A116,'Calcification Rates'!$A$11:$N$98,12,0)))</f>
        <v>0</v>
      </c>
      <c r="G116" s="274">
        <f>(IF(ISERROR(VLOOKUP(A116,'Calcification Rates'!$A$11:$N$98,10,0)),0,VLOOKUP(A116,'Calcification Rates'!$A$11:$N$98,10,0)))*C116+(IF(ISERROR(VLOOKUP(A116,'Calcification Rates'!$A$11:$N$98,13,0)),0,VLOOKUP(A116,'Calcification Rates'!$A$11:$N$98,13,0)))</f>
        <v>0</v>
      </c>
      <c r="H116" s="275">
        <f>(IF(ISERROR(VLOOKUP(A116,'Calcification Rates'!$A$11:$N$98,11,0)),0,VLOOKUP(A116,'Calcification Rates'!$A$11:$N$98,11,0)))*C116+(IF(ISERROR(VLOOKUP(A116,'Calcification Rates'!$A$11:$N$98,14,0)),0,VLOOKUP(A116,'Calcification Rates'!$A$11:$N$98,14,0)))</f>
        <v>0</v>
      </c>
      <c r="I116" s="276"/>
      <c r="J116" s="278"/>
      <c r="K116" s="271"/>
      <c r="L116" s="272" t="str">
        <f>IF(ISERROR(VLOOKUP(I116,'Calcification Rates'!$A$10:$C$98,2,FALSE))," ",VLOOKUP(I116,'Calcification Rates'!$A$10:$C$98,2,FALSE))</f>
        <v xml:space="preserve"> </v>
      </c>
      <c r="M116" s="272" t="str">
        <f>IF(ISERROR(VLOOKUP(I116,'Calcification Rates'!$A$10:$C$98,3,FALSE))," ",VLOOKUP(I116,'Calcification Rates'!$A$10:$C$98,3,FALSE))</f>
        <v xml:space="preserve"> </v>
      </c>
      <c r="N116" s="273">
        <f>(IF(ISERROR(VLOOKUP(I116,'Calcification Rates'!$A$11:$N$98,9,0)),0,VLOOKUP(I116,'Calcification Rates'!$A$11:$N$98,9,0)))*K116+(IF(ISERROR(VLOOKUP(I116,'Calcification Rates'!$A$11:$N$98,12,0)),0,VLOOKUP(I116,'Calcification Rates'!$A$11:$N$98,12,0)))</f>
        <v>0</v>
      </c>
      <c r="O116" s="273">
        <f>(IF(ISERROR(VLOOKUP(I116,'Calcification Rates'!$A$11:$N$98,10,0)),0,VLOOKUP(I116,'Calcification Rates'!$A$11:$N$98,10,0)))*K116+(IF(ISERROR(VLOOKUP(I116,'Calcification Rates'!$A$11:$N$98,13,0)),0,VLOOKUP(I116,'Calcification Rates'!$A$11:$N$98,13,0)))</f>
        <v>0</v>
      </c>
      <c r="P116" s="277">
        <f>(IF(ISERROR(VLOOKUP(I116,'Calcification Rates'!$A$11:$N$98,11,0)),0,VLOOKUP(I116,'Calcification Rates'!$A$11:$N$98,11,0)))*K116+(IF(ISERROR(VLOOKUP(I116,'Calcification Rates'!$A$11:$N$98,14,0)),0,VLOOKUP(I116,'Calcification Rates'!$A$11:$N$98,14,0)))</f>
        <v>0</v>
      </c>
      <c r="Q116" s="276"/>
      <c r="R116" s="270"/>
      <c r="S116" s="271"/>
      <c r="T116" s="272" t="str">
        <f>IF(ISERROR(VLOOKUP(Q116,'Calcification Rates'!$A$10:$C$98,2,FALSE))," ",VLOOKUP(Q116,'Calcification Rates'!$A$10:$C$98,2,FALSE))</f>
        <v xml:space="preserve"> </v>
      </c>
      <c r="U116" s="272" t="str">
        <f>IF(ISERROR(VLOOKUP(Q116,'Calcification Rates'!$A$10:$C$98,3,FALSE))," ",VLOOKUP(Q116,'Calcification Rates'!$A$10:$C$98,3,FALSE))</f>
        <v xml:space="preserve"> </v>
      </c>
      <c r="V116" s="273">
        <f>(IF(ISERROR(VLOOKUP(Q116,'Calcification Rates'!$A$11:$N$98,9,0)),0,VLOOKUP(Q116,'Calcification Rates'!$A$11:$N$98,9,0)))*S116+(IF(ISERROR(VLOOKUP(Q116,'Calcification Rates'!$A$11:$N$98,12,0)),0,VLOOKUP(Q116,'Calcification Rates'!$A$11:$N$98,12,0)))</f>
        <v>0</v>
      </c>
      <c r="W116" s="273">
        <f>(IF(ISERROR(VLOOKUP(Q116,'Calcification Rates'!$A$11:$N$98,10,0)),0,VLOOKUP(Q116,'Calcification Rates'!$A$11:$N$98,10,0)))*S116+(IF(ISERROR(VLOOKUP(Q116,'Calcification Rates'!$A$11:$N$98,13,0)),0,VLOOKUP(Q116,'Calcification Rates'!$A$11:$N$98,13,0)))</f>
        <v>0</v>
      </c>
      <c r="X116" s="277">
        <f>(IF(ISERROR(VLOOKUP(Q116,'Calcification Rates'!$A$11:$N$98,11,0)),0,VLOOKUP(Q116,'Calcification Rates'!$A$11:$N$98,11,0)))*S116+(IF(ISERROR(VLOOKUP(Q116,'Calcification Rates'!$A$11:$N$98,14,0)),0,VLOOKUP(Q116,'Calcification Rates'!$A$11:$N$98,14,0)))</f>
        <v>0</v>
      </c>
      <c r="Y116" s="43"/>
      <c r="Z116" s="43"/>
      <c r="AA116" s="43"/>
      <c r="AB116" s="272" t="str">
        <f>IF(ISERROR(VLOOKUP(Y116,'Calcification Rates'!$A$10:$C$98,2,FALSE))," ",VLOOKUP(Y116,'Calcification Rates'!$A$10:$C$98,2,FALSE))</f>
        <v xml:space="preserve"> </v>
      </c>
      <c r="AC116" s="272" t="str">
        <f>IF(ISERROR(VLOOKUP(Y116,'Calcification Rates'!$A$10:$C$98,3,FALSE))," ",VLOOKUP(Y116,'Calcification Rates'!$A$10:$C$98,3,FALSE))</f>
        <v xml:space="preserve"> </v>
      </c>
      <c r="AD116" s="273">
        <f>(IF(ISERROR(VLOOKUP(Y116,'Calcification Rates'!$A$11:$N$98,9,0)),0,VLOOKUP(Y116,'Calcification Rates'!$A$11:$N$98,9,0)))*AA116+(IF(ISERROR(VLOOKUP(Y116,'Calcification Rates'!$A$11:$N$98,12,0)),0,VLOOKUP(Y116,'Calcification Rates'!$A$11:$N$98,12,0)))</f>
        <v>0</v>
      </c>
      <c r="AE116" s="273">
        <f>(IF(ISERROR(VLOOKUP(Y116,'Calcification Rates'!$A$11:$N$98,10,0)),0,VLOOKUP(Y116,'Calcification Rates'!$A$11:$N$98,10,0)))*AA116+(IF(ISERROR(VLOOKUP(Y116,'Calcification Rates'!$A$11:$N$98,13,0)),0,VLOOKUP(Y116,'Calcification Rates'!$A$11:$N$98,13,0)))</f>
        <v>0</v>
      </c>
      <c r="AF116" s="277">
        <f>(IF(ISERROR(VLOOKUP(Y116,'Calcification Rates'!$A$11:$N$98,11,0)),0,VLOOKUP(Y116,'Calcification Rates'!$A$11:$N$98,11,0)))*AA116+(IF(ISERROR(VLOOKUP(Y116,'Calcification Rates'!$A$11:$N$98,14,0)),0,VLOOKUP(Y116,'Calcification Rates'!$A$11:$N$98,14,0)))</f>
        <v>0</v>
      </c>
      <c r="AG116" s="276"/>
      <c r="AH116" s="43"/>
      <c r="AI116" s="279"/>
      <c r="AJ116" s="272" t="str">
        <f>IF(ISERROR(VLOOKUP(AG116,'Calcification Rates'!$A$10:$C$98,2,FALSE))," ",VLOOKUP(AG116,'Calcification Rates'!$A$10:$C$98,2,FALSE))</f>
        <v xml:space="preserve"> </v>
      </c>
      <c r="AK116" s="272" t="str">
        <f>IF(ISERROR(VLOOKUP(AG116,'Calcification Rates'!$A$10:$C$98,3,FALSE))," ",VLOOKUP(AG116,'Calcification Rates'!$A$10:$C$98,3,FALSE))</f>
        <v xml:space="preserve"> </v>
      </c>
      <c r="AL116" s="273">
        <f>(IF(ISERROR(VLOOKUP(AG116,'Calcification Rates'!$A$11:$N$98,9,0)),0,VLOOKUP(AG116,'Calcification Rates'!$A$11:$N$98,9,0)))*AI116+(IF(ISERROR(VLOOKUP(AG116,'Calcification Rates'!$A$11:$N$98,12,0)),0,VLOOKUP(AG116,'Calcification Rates'!$A$11:$N$98,12,0)))</f>
        <v>0</v>
      </c>
      <c r="AM116" s="273">
        <f>(IF(ISERROR(VLOOKUP(AG116,'Calcification Rates'!$A$11:$N$98,10,0)),0,VLOOKUP(AG116,'Calcification Rates'!$A$11:$N$98,10,0)))*AI116+(IF(ISERROR(VLOOKUP(AG116,'Calcification Rates'!$A$11:$N$98,13,0)),0,VLOOKUP(AG116,'Calcification Rates'!$A$11:$N$98,13,0)))</f>
        <v>0</v>
      </c>
      <c r="AN116" s="277">
        <f>(IF(ISERROR(VLOOKUP(AG116,'Calcification Rates'!$A$11:$N$98,11,0)),0,VLOOKUP(AG116,'Calcification Rates'!$A$11:$N$98,11,0)))*AI116+(IF(ISERROR(VLOOKUP(AG116,'Calcification Rates'!$A$11:$N$98,14,0)),0,VLOOKUP(AG116,'Calcification Rates'!$A$11:$N$98,14,0)))</f>
        <v>0</v>
      </c>
      <c r="AO116" s="276"/>
      <c r="AP116" s="270"/>
      <c r="AQ116" s="271"/>
      <c r="AR116" s="272" t="str">
        <f>IF(ISERROR(VLOOKUP(AO116,'Calcification Rates'!$A$10:$C$98,2,FALSE))," ",VLOOKUP(AO116,'Calcification Rates'!$A$10:$C$98,2,FALSE))</f>
        <v xml:space="preserve"> </v>
      </c>
      <c r="AS116" s="272" t="str">
        <f>IF(ISERROR(VLOOKUP(AO116,'Calcification Rates'!$A$10:$C$98,3,FALSE))," ",VLOOKUP(AO116,'Calcification Rates'!$A$10:$C$98,3,FALSE))</f>
        <v xml:space="preserve"> </v>
      </c>
      <c r="AT116" s="280">
        <f>(IF(ISERROR(VLOOKUP(AO116,'Calcification Rates'!$A$11:$N$98,9,0)),0,VLOOKUP(AO116,'Calcification Rates'!$A$11:$N$98,9,0)))*AQ116+(IF(ISERROR(VLOOKUP(AO116,'Calcification Rates'!$A$11:$N$98,12,0)),0,VLOOKUP(AO116,'Calcification Rates'!$A$11:$N$98,12,0)))</f>
        <v>0</v>
      </c>
      <c r="AU116" s="280">
        <f>(IF(ISERROR(VLOOKUP(AO116,'Calcification Rates'!$A$11:$N$98,10,0)),0,VLOOKUP(AO116,'Calcification Rates'!$A$11:$N$98,10,0)))*AQ116+(IF(ISERROR(VLOOKUP(AO116,'Calcification Rates'!$A$11:$N$98,13,0)),0,VLOOKUP(AO116,'Calcification Rates'!$A$11:$N$98,13,0)))</f>
        <v>0</v>
      </c>
      <c r="AV116" s="281">
        <f>(IF(ISERROR(VLOOKUP(AO116,'Calcification Rates'!$A$11:$N$98,11,0)),0,VLOOKUP(AO116,'Calcification Rates'!$A$11:$N$98,11,0)))*AQ116+(IF(ISERROR(VLOOKUP(AO116,'Calcification Rates'!$A$11:$N$98,14,0)),0,VLOOKUP(AO116,'Calcification Rates'!$A$11:$N$98,14,0)))</f>
        <v>0</v>
      </c>
      <c r="AW116" s="276"/>
      <c r="AX116" s="278"/>
      <c r="AY116" s="271"/>
      <c r="AZ116" s="272" t="str">
        <f>IF(ISERROR(VLOOKUP(AW116,'Calcification Rates'!$A$10:$C$98,2,FALSE))," ",VLOOKUP(AW116,'Calcification Rates'!$A$10:$C$98,2,FALSE))</f>
        <v xml:space="preserve"> </v>
      </c>
      <c r="BA116" s="272" t="str">
        <f>IF(ISERROR(VLOOKUP(AW116,'Calcification Rates'!$A$10:$C$98,3,FALSE))," ",VLOOKUP(AW116,'Calcification Rates'!$A$10:$C$98,3,FALSE))</f>
        <v xml:space="preserve"> </v>
      </c>
      <c r="BB116" s="280">
        <f>(IF(ISERROR(VLOOKUP(AW116,'Calcification Rates'!$A$11:$N$98,9,0)),0,VLOOKUP(AW116,'Calcification Rates'!$A$11:$N$98,9,0)))*AY116+(IF(ISERROR(VLOOKUP(AW116,'Calcification Rates'!$A$11:$N$98,12,0)),0,VLOOKUP(AW116,'Calcification Rates'!$A$11:$N$98,12,0)))</f>
        <v>0</v>
      </c>
      <c r="BC116" s="280">
        <f>(IF(ISERROR(VLOOKUP(AW116,'Calcification Rates'!$A$11:$N$98,10,0)),0,VLOOKUP(AW116,'Calcification Rates'!$A$11:$N$98,10,0)))*AY116+(IF(ISERROR(VLOOKUP(AW116,'Calcification Rates'!$A$11:$N$98,13,0)),0,VLOOKUP(AW116,'Calcification Rates'!$A$11:$N$98,13,0)))</f>
        <v>0</v>
      </c>
      <c r="BD116" s="281">
        <f>(IF(ISERROR(VLOOKUP(AW116,'Calcification Rates'!$A$11:$N$98,11,0)),0,VLOOKUP(AW116,'Calcification Rates'!$A$11:$N$98,11,0)))*AY116+(IF(ISERROR(VLOOKUP(AW116,'Calcification Rates'!$A$11:$N$98,14,0)),0,VLOOKUP(AW116,'Calcification Rates'!$A$11:$N$98,14,0)))</f>
        <v>0</v>
      </c>
      <c r="BE116" s="276"/>
      <c r="BF116" s="270"/>
      <c r="BG116" s="270"/>
      <c r="BH116" s="272" t="str">
        <f>IF(ISERROR(VLOOKUP(BE116,'Calcification Rates'!$A$10:$C$98,2,FALSE))," ",VLOOKUP(BE116,'Calcification Rates'!$A$10:$C$98,2,FALSE))</f>
        <v xml:space="preserve"> </v>
      </c>
      <c r="BI116" s="272" t="str">
        <f>IF(ISERROR(VLOOKUP(BE116,'Calcification Rates'!$A$10:$C$98,3,FALSE))," ",VLOOKUP(BE116,'Calcification Rates'!$A$10:$C$98,3,FALSE))</f>
        <v xml:space="preserve"> </v>
      </c>
      <c r="BJ116" s="280">
        <f>(IF(ISERROR(VLOOKUP(BE116,'Calcification Rates'!$A$11:$N$98,9,0)),0,VLOOKUP(BE116,'Calcification Rates'!$A$11:$N$98,9,0)))*BG116+(IF(ISERROR(VLOOKUP(BE116,'Calcification Rates'!$A$11:$N$98,12,0)),0,VLOOKUP(BE116,'Calcification Rates'!$A$11:$N$98,12,0)))</f>
        <v>0</v>
      </c>
      <c r="BK116" s="280">
        <f>(IF(ISERROR(VLOOKUP(BE116,'Calcification Rates'!$A$11:$N$98,10,0)),0,VLOOKUP(BE116,'Calcification Rates'!$A$11:$N$98,10,0)))*BG116+(IF(ISERROR(VLOOKUP(BE116,'Calcification Rates'!$A$11:$N$98,13,0)),0,VLOOKUP(BE116,'Calcification Rates'!$A$11:$N$98,13,0)))</f>
        <v>0</v>
      </c>
      <c r="BL116" s="281">
        <f>(IF(ISERROR(VLOOKUP(BE116,'Calcification Rates'!$A$11:$N$98,11,0)),0,VLOOKUP(BE116,'Calcification Rates'!$A$11:$N$98,11,0)))*BG116+(IF(ISERROR(VLOOKUP(BE116,'Calcification Rates'!$A$11:$N$98,14,0)),0,VLOOKUP(BE116,'Calcification Rates'!$A$11:$N$98,14,0)))</f>
        <v>0</v>
      </c>
    </row>
    <row r="117" spans="1:64" ht="20.100000000000001" customHeight="1" x14ac:dyDescent="0.3">
      <c r="A117" s="285"/>
      <c r="B117" s="270"/>
      <c r="C117" s="271"/>
      <c r="D117" s="272" t="str">
        <f>IF(ISERROR(VLOOKUP(A117,'Calcification Rates'!$A$10:$C$98,2,FALSE))," ",VLOOKUP(A117,'Calcification Rates'!$A$10:$C$98,2,FALSE))</f>
        <v xml:space="preserve"> </v>
      </c>
      <c r="E117" s="272" t="str">
        <f>IF(ISERROR(VLOOKUP(A117,'Calcification Rates'!$A$10:$C$98,3,FALSE))," ",VLOOKUP(A117,'Calcification Rates'!$A$10:$C$98,3,FALSE))</f>
        <v xml:space="preserve"> </v>
      </c>
      <c r="F117" s="273">
        <f>(IF(ISERROR(VLOOKUP(A117,'Calcification Rates'!$A$11:$N$98,9,0)),0,VLOOKUP(A117,'Calcification Rates'!$A$11:$N$98,9,0)))*C117+(IF(ISERROR(VLOOKUP(A117,'Calcification Rates'!$A$11:$N$98,12,0)),0,VLOOKUP(A117,'Calcification Rates'!$A$11:$N$98,12,0)))</f>
        <v>0</v>
      </c>
      <c r="G117" s="274">
        <f>(IF(ISERROR(VLOOKUP(A117,'Calcification Rates'!$A$11:$N$98,10,0)),0,VLOOKUP(A117,'Calcification Rates'!$A$11:$N$98,10,0)))*C117+(IF(ISERROR(VLOOKUP(A117,'Calcification Rates'!$A$11:$N$98,13,0)),0,VLOOKUP(A117,'Calcification Rates'!$A$11:$N$98,13,0)))</f>
        <v>0</v>
      </c>
      <c r="H117" s="275">
        <f>(IF(ISERROR(VLOOKUP(A117,'Calcification Rates'!$A$11:$N$98,11,0)),0,VLOOKUP(A117,'Calcification Rates'!$A$11:$N$98,11,0)))*C117+(IF(ISERROR(VLOOKUP(A117,'Calcification Rates'!$A$11:$N$98,14,0)),0,VLOOKUP(A117,'Calcification Rates'!$A$11:$N$98,14,0)))</f>
        <v>0</v>
      </c>
      <c r="I117" s="276"/>
      <c r="J117" s="278"/>
      <c r="K117" s="271"/>
      <c r="L117" s="272" t="str">
        <f>IF(ISERROR(VLOOKUP(I117,'Calcification Rates'!$A$10:$C$98,2,FALSE))," ",VLOOKUP(I117,'Calcification Rates'!$A$10:$C$98,2,FALSE))</f>
        <v xml:space="preserve"> </v>
      </c>
      <c r="M117" s="272" t="str">
        <f>IF(ISERROR(VLOOKUP(I117,'Calcification Rates'!$A$10:$C$98,3,FALSE))," ",VLOOKUP(I117,'Calcification Rates'!$A$10:$C$98,3,FALSE))</f>
        <v xml:space="preserve"> </v>
      </c>
      <c r="N117" s="273">
        <f>(IF(ISERROR(VLOOKUP(I117,'Calcification Rates'!$A$11:$N$98,9,0)),0,VLOOKUP(I117,'Calcification Rates'!$A$11:$N$98,9,0)))*K117+(IF(ISERROR(VLOOKUP(I117,'Calcification Rates'!$A$11:$N$98,12,0)),0,VLOOKUP(I117,'Calcification Rates'!$A$11:$N$98,12,0)))</f>
        <v>0</v>
      </c>
      <c r="O117" s="273">
        <f>(IF(ISERROR(VLOOKUP(I117,'Calcification Rates'!$A$11:$N$98,10,0)),0,VLOOKUP(I117,'Calcification Rates'!$A$11:$N$98,10,0)))*K117+(IF(ISERROR(VLOOKUP(I117,'Calcification Rates'!$A$11:$N$98,13,0)),0,VLOOKUP(I117,'Calcification Rates'!$A$11:$N$98,13,0)))</f>
        <v>0</v>
      </c>
      <c r="P117" s="277">
        <f>(IF(ISERROR(VLOOKUP(I117,'Calcification Rates'!$A$11:$N$98,11,0)),0,VLOOKUP(I117,'Calcification Rates'!$A$11:$N$98,11,0)))*K117+(IF(ISERROR(VLOOKUP(I117,'Calcification Rates'!$A$11:$N$98,14,0)),0,VLOOKUP(I117,'Calcification Rates'!$A$11:$N$98,14,0)))</f>
        <v>0</v>
      </c>
      <c r="Q117" s="276"/>
      <c r="R117" s="270"/>
      <c r="S117" s="271"/>
      <c r="T117" s="272" t="str">
        <f>IF(ISERROR(VLOOKUP(Q117,'Calcification Rates'!$A$10:$C$98,2,FALSE))," ",VLOOKUP(Q117,'Calcification Rates'!$A$10:$C$98,2,FALSE))</f>
        <v xml:space="preserve"> </v>
      </c>
      <c r="U117" s="272" t="str">
        <f>IF(ISERROR(VLOOKUP(Q117,'Calcification Rates'!$A$10:$C$98,3,FALSE))," ",VLOOKUP(Q117,'Calcification Rates'!$A$10:$C$98,3,FALSE))</f>
        <v xml:space="preserve"> </v>
      </c>
      <c r="V117" s="273">
        <f>(IF(ISERROR(VLOOKUP(Q117,'Calcification Rates'!$A$11:$N$98,9,0)),0,VLOOKUP(Q117,'Calcification Rates'!$A$11:$N$98,9,0)))*S117+(IF(ISERROR(VLOOKUP(Q117,'Calcification Rates'!$A$11:$N$98,12,0)),0,VLOOKUP(Q117,'Calcification Rates'!$A$11:$N$98,12,0)))</f>
        <v>0</v>
      </c>
      <c r="W117" s="273">
        <f>(IF(ISERROR(VLOOKUP(Q117,'Calcification Rates'!$A$11:$N$98,10,0)),0,VLOOKUP(Q117,'Calcification Rates'!$A$11:$N$98,10,0)))*S117+(IF(ISERROR(VLOOKUP(Q117,'Calcification Rates'!$A$11:$N$98,13,0)),0,VLOOKUP(Q117,'Calcification Rates'!$A$11:$N$98,13,0)))</f>
        <v>0</v>
      </c>
      <c r="X117" s="277">
        <f>(IF(ISERROR(VLOOKUP(Q117,'Calcification Rates'!$A$11:$N$98,11,0)),0,VLOOKUP(Q117,'Calcification Rates'!$A$11:$N$98,11,0)))*S117+(IF(ISERROR(VLOOKUP(Q117,'Calcification Rates'!$A$11:$N$98,14,0)),0,VLOOKUP(Q117,'Calcification Rates'!$A$11:$N$98,14,0)))</f>
        <v>0</v>
      </c>
      <c r="Y117" s="43"/>
      <c r="Z117" s="43"/>
      <c r="AA117" s="43"/>
      <c r="AB117" s="272" t="str">
        <f>IF(ISERROR(VLOOKUP(Y117,'Calcification Rates'!$A$10:$C$98,2,FALSE))," ",VLOOKUP(Y117,'Calcification Rates'!$A$10:$C$98,2,FALSE))</f>
        <v xml:space="preserve"> </v>
      </c>
      <c r="AC117" s="272" t="str">
        <f>IF(ISERROR(VLOOKUP(Y117,'Calcification Rates'!$A$10:$C$98,3,FALSE))," ",VLOOKUP(Y117,'Calcification Rates'!$A$10:$C$98,3,FALSE))</f>
        <v xml:space="preserve"> </v>
      </c>
      <c r="AD117" s="273">
        <f>(IF(ISERROR(VLOOKUP(Y117,'Calcification Rates'!$A$11:$N$98,9,0)),0,VLOOKUP(Y117,'Calcification Rates'!$A$11:$N$98,9,0)))*AA117+(IF(ISERROR(VLOOKUP(Y117,'Calcification Rates'!$A$11:$N$98,12,0)),0,VLOOKUP(Y117,'Calcification Rates'!$A$11:$N$98,12,0)))</f>
        <v>0</v>
      </c>
      <c r="AE117" s="273">
        <f>(IF(ISERROR(VLOOKUP(Y117,'Calcification Rates'!$A$11:$N$98,10,0)),0,VLOOKUP(Y117,'Calcification Rates'!$A$11:$N$98,10,0)))*AA117+(IF(ISERROR(VLOOKUP(Y117,'Calcification Rates'!$A$11:$N$98,13,0)),0,VLOOKUP(Y117,'Calcification Rates'!$A$11:$N$98,13,0)))</f>
        <v>0</v>
      </c>
      <c r="AF117" s="277">
        <f>(IF(ISERROR(VLOOKUP(Y117,'Calcification Rates'!$A$11:$N$98,11,0)),0,VLOOKUP(Y117,'Calcification Rates'!$A$11:$N$98,11,0)))*AA117+(IF(ISERROR(VLOOKUP(Y117,'Calcification Rates'!$A$11:$N$98,14,0)),0,VLOOKUP(Y117,'Calcification Rates'!$A$11:$N$98,14,0)))</f>
        <v>0</v>
      </c>
      <c r="AG117" s="276"/>
      <c r="AH117" s="43"/>
      <c r="AI117" s="279"/>
      <c r="AJ117" s="272" t="str">
        <f>IF(ISERROR(VLOOKUP(AG117,'Calcification Rates'!$A$10:$C$98,2,FALSE))," ",VLOOKUP(AG117,'Calcification Rates'!$A$10:$C$98,2,FALSE))</f>
        <v xml:space="preserve"> </v>
      </c>
      <c r="AK117" s="272" t="str">
        <f>IF(ISERROR(VLOOKUP(AG117,'Calcification Rates'!$A$10:$C$98,3,FALSE))," ",VLOOKUP(AG117,'Calcification Rates'!$A$10:$C$98,3,FALSE))</f>
        <v xml:space="preserve"> </v>
      </c>
      <c r="AL117" s="273">
        <f>(IF(ISERROR(VLOOKUP(AG117,'Calcification Rates'!$A$11:$N$98,9,0)),0,VLOOKUP(AG117,'Calcification Rates'!$A$11:$N$98,9,0)))*AI117+(IF(ISERROR(VLOOKUP(AG117,'Calcification Rates'!$A$11:$N$98,12,0)),0,VLOOKUP(AG117,'Calcification Rates'!$A$11:$N$98,12,0)))</f>
        <v>0</v>
      </c>
      <c r="AM117" s="273">
        <f>(IF(ISERROR(VLOOKUP(AG117,'Calcification Rates'!$A$11:$N$98,10,0)),0,VLOOKUP(AG117,'Calcification Rates'!$A$11:$N$98,10,0)))*AI117+(IF(ISERROR(VLOOKUP(AG117,'Calcification Rates'!$A$11:$N$98,13,0)),0,VLOOKUP(AG117,'Calcification Rates'!$A$11:$N$98,13,0)))</f>
        <v>0</v>
      </c>
      <c r="AN117" s="277">
        <f>(IF(ISERROR(VLOOKUP(AG117,'Calcification Rates'!$A$11:$N$98,11,0)),0,VLOOKUP(AG117,'Calcification Rates'!$A$11:$N$98,11,0)))*AI117+(IF(ISERROR(VLOOKUP(AG117,'Calcification Rates'!$A$11:$N$98,14,0)),0,VLOOKUP(AG117,'Calcification Rates'!$A$11:$N$98,14,0)))</f>
        <v>0</v>
      </c>
      <c r="AO117" s="276"/>
      <c r="AP117" s="270"/>
      <c r="AQ117" s="271"/>
      <c r="AR117" s="272" t="str">
        <f>IF(ISERROR(VLOOKUP(AO117,'Calcification Rates'!$A$10:$C$98,2,FALSE))," ",VLOOKUP(AO117,'Calcification Rates'!$A$10:$C$98,2,FALSE))</f>
        <v xml:space="preserve"> </v>
      </c>
      <c r="AS117" s="272" t="str">
        <f>IF(ISERROR(VLOOKUP(AO117,'Calcification Rates'!$A$10:$C$98,3,FALSE))," ",VLOOKUP(AO117,'Calcification Rates'!$A$10:$C$98,3,FALSE))</f>
        <v xml:space="preserve"> </v>
      </c>
      <c r="AT117" s="280">
        <f>(IF(ISERROR(VLOOKUP(AO117,'Calcification Rates'!$A$11:$N$98,9,0)),0,VLOOKUP(AO117,'Calcification Rates'!$A$11:$N$98,9,0)))*AQ117+(IF(ISERROR(VLOOKUP(AO117,'Calcification Rates'!$A$11:$N$98,12,0)),0,VLOOKUP(AO117,'Calcification Rates'!$A$11:$N$98,12,0)))</f>
        <v>0</v>
      </c>
      <c r="AU117" s="280">
        <f>(IF(ISERROR(VLOOKUP(AO117,'Calcification Rates'!$A$11:$N$98,10,0)),0,VLOOKUP(AO117,'Calcification Rates'!$A$11:$N$98,10,0)))*AQ117+(IF(ISERROR(VLOOKUP(AO117,'Calcification Rates'!$A$11:$N$98,13,0)),0,VLOOKUP(AO117,'Calcification Rates'!$A$11:$N$98,13,0)))</f>
        <v>0</v>
      </c>
      <c r="AV117" s="281">
        <f>(IF(ISERROR(VLOOKUP(AO117,'Calcification Rates'!$A$11:$N$98,11,0)),0,VLOOKUP(AO117,'Calcification Rates'!$A$11:$N$98,11,0)))*AQ117+(IF(ISERROR(VLOOKUP(AO117,'Calcification Rates'!$A$11:$N$98,14,0)),0,VLOOKUP(AO117,'Calcification Rates'!$A$11:$N$98,14,0)))</f>
        <v>0</v>
      </c>
      <c r="AW117" s="276"/>
      <c r="AX117" s="278"/>
      <c r="AY117" s="271"/>
      <c r="AZ117" s="272" t="str">
        <f>IF(ISERROR(VLOOKUP(AW117,'Calcification Rates'!$A$10:$C$98,2,FALSE))," ",VLOOKUP(AW117,'Calcification Rates'!$A$10:$C$98,2,FALSE))</f>
        <v xml:space="preserve"> </v>
      </c>
      <c r="BA117" s="272" t="str">
        <f>IF(ISERROR(VLOOKUP(AW117,'Calcification Rates'!$A$10:$C$98,3,FALSE))," ",VLOOKUP(AW117,'Calcification Rates'!$A$10:$C$98,3,FALSE))</f>
        <v xml:space="preserve"> </v>
      </c>
      <c r="BB117" s="280">
        <f>(IF(ISERROR(VLOOKUP(AW117,'Calcification Rates'!$A$11:$N$98,9,0)),0,VLOOKUP(AW117,'Calcification Rates'!$A$11:$N$98,9,0)))*AY117+(IF(ISERROR(VLOOKUP(AW117,'Calcification Rates'!$A$11:$N$98,12,0)),0,VLOOKUP(AW117,'Calcification Rates'!$A$11:$N$98,12,0)))</f>
        <v>0</v>
      </c>
      <c r="BC117" s="280">
        <f>(IF(ISERROR(VLOOKUP(AW117,'Calcification Rates'!$A$11:$N$98,10,0)),0,VLOOKUP(AW117,'Calcification Rates'!$A$11:$N$98,10,0)))*AY117+(IF(ISERROR(VLOOKUP(AW117,'Calcification Rates'!$A$11:$N$98,13,0)),0,VLOOKUP(AW117,'Calcification Rates'!$A$11:$N$98,13,0)))</f>
        <v>0</v>
      </c>
      <c r="BD117" s="281">
        <f>(IF(ISERROR(VLOOKUP(AW117,'Calcification Rates'!$A$11:$N$98,11,0)),0,VLOOKUP(AW117,'Calcification Rates'!$A$11:$N$98,11,0)))*AY117+(IF(ISERROR(VLOOKUP(AW117,'Calcification Rates'!$A$11:$N$98,14,0)),0,VLOOKUP(AW117,'Calcification Rates'!$A$11:$N$98,14,0)))</f>
        <v>0</v>
      </c>
      <c r="BE117" s="276"/>
      <c r="BF117" s="270"/>
      <c r="BG117" s="270"/>
      <c r="BH117" s="272" t="str">
        <f>IF(ISERROR(VLOOKUP(BE117,'Calcification Rates'!$A$10:$C$98,2,FALSE))," ",VLOOKUP(BE117,'Calcification Rates'!$A$10:$C$98,2,FALSE))</f>
        <v xml:space="preserve"> </v>
      </c>
      <c r="BI117" s="272" t="str">
        <f>IF(ISERROR(VLOOKUP(BE117,'Calcification Rates'!$A$10:$C$98,3,FALSE))," ",VLOOKUP(BE117,'Calcification Rates'!$A$10:$C$98,3,FALSE))</f>
        <v xml:space="preserve"> </v>
      </c>
      <c r="BJ117" s="280">
        <f>(IF(ISERROR(VLOOKUP(BE117,'Calcification Rates'!$A$11:$N$98,9,0)),0,VLOOKUP(BE117,'Calcification Rates'!$A$11:$N$98,9,0)))*BG117+(IF(ISERROR(VLOOKUP(BE117,'Calcification Rates'!$A$11:$N$98,12,0)),0,VLOOKUP(BE117,'Calcification Rates'!$A$11:$N$98,12,0)))</f>
        <v>0</v>
      </c>
      <c r="BK117" s="280">
        <f>(IF(ISERROR(VLOOKUP(BE117,'Calcification Rates'!$A$11:$N$98,10,0)),0,VLOOKUP(BE117,'Calcification Rates'!$A$11:$N$98,10,0)))*BG117+(IF(ISERROR(VLOOKUP(BE117,'Calcification Rates'!$A$11:$N$98,13,0)),0,VLOOKUP(BE117,'Calcification Rates'!$A$11:$N$98,13,0)))</f>
        <v>0</v>
      </c>
      <c r="BL117" s="281">
        <f>(IF(ISERROR(VLOOKUP(BE117,'Calcification Rates'!$A$11:$N$98,11,0)),0,VLOOKUP(BE117,'Calcification Rates'!$A$11:$N$98,11,0)))*BG117+(IF(ISERROR(VLOOKUP(BE117,'Calcification Rates'!$A$11:$N$98,14,0)),0,VLOOKUP(BE117,'Calcification Rates'!$A$11:$N$98,14,0)))</f>
        <v>0</v>
      </c>
    </row>
    <row r="118" spans="1:64" ht="20.100000000000001" customHeight="1" x14ac:dyDescent="0.3">
      <c r="A118" s="285"/>
      <c r="B118" s="270"/>
      <c r="C118" s="271"/>
      <c r="D118" s="272" t="str">
        <f>IF(ISERROR(VLOOKUP(A118,'Calcification Rates'!$A$10:$C$98,2,FALSE))," ",VLOOKUP(A118,'Calcification Rates'!$A$10:$C$98,2,FALSE))</f>
        <v xml:space="preserve"> </v>
      </c>
      <c r="E118" s="272" t="str">
        <f>IF(ISERROR(VLOOKUP(A118,'Calcification Rates'!$A$10:$C$98,3,FALSE))," ",VLOOKUP(A118,'Calcification Rates'!$A$10:$C$98,3,FALSE))</f>
        <v xml:space="preserve"> </v>
      </c>
      <c r="F118" s="273">
        <f>(IF(ISERROR(VLOOKUP(A118,'Calcification Rates'!$A$11:$N$98,9,0)),0,VLOOKUP(A118,'Calcification Rates'!$A$11:$N$98,9,0)))*C118+(IF(ISERROR(VLOOKUP(A118,'Calcification Rates'!$A$11:$N$98,12,0)),0,VLOOKUP(A118,'Calcification Rates'!$A$11:$N$98,12,0)))</f>
        <v>0</v>
      </c>
      <c r="G118" s="274">
        <f>(IF(ISERROR(VLOOKUP(A118,'Calcification Rates'!$A$11:$N$98,10,0)),0,VLOOKUP(A118,'Calcification Rates'!$A$11:$N$98,10,0)))*C118+(IF(ISERROR(VLOOKUP(A118,'Calcification Rates'!$A$11:$N$98,13,0)),0,VLOOKUP(A118,'Calcification Rates'!$A$11:$N$98,13,0)))</f>
        <v>0</v>
      </c>
      <c r="H118" s="275">
        <f>(IF(ISERROR(VLOOKUP(A118,'Calcification Rates'!$A$11:$N$98,11,0)),0,VLOOKUP(A118,'Calcification Rates'!$A$11:$N$98,11,0)))*C118+(IF(ISERROR(VLOOKUP(A118,'Calcification Rates'!$A$11:$N$98,14,0)),0,VLOOKUP(A118,'Calcification Rates'!$A$11:$N$98,14,0)))</f>
        <v>0</v>
      </c>
      <c r="I118" s="276"/>
      <c r="J118" s="278"/>
      <c r="K118" s="271"/>
      <c r="L118" s="272" t="str">
        <f>IF(ISERROR(VLOOKUP(I118,'Calcification Rates'!$A$10:$C$98,2,FALSE))," ",VLOOKUP(I118,'Calcification Rates'!$A$10:$C$98,2,FALSE))</f>
        <v xml:space="preserve"> </v>
      </c>
      <c r="M118" s="272" t="str">
        <f>IF(ISERROR(VLOOKUP(I118,'Calcification Rates'!$A$10:$C$98,3,FALSE))," ",VLOOKUP(I118,'Calcification Rates'!$A$10:$C$98,3,FALSE))</f>
        <v xml:space="preserve"> </v>
      </c>
      <c r="N118" s="273">
        <f>(IF(ISERROR(VLOOKUP(I118,'Calcification Rates'!$A$11:$N$98,9,0)),0,VLOOKUP(I118,'Calcification Rates'!$A$11:$N$98,9,0)))*K118+(IF(ISERROR(VLOOKUP(I118,'Calcification Rates'!$A$11:$N$98,12,0)),0,VLOOKUP(I118,'Calcification Rates'!$A$11:$N$98,12,0)))</f>
        <v>0</v>
      </c>
      <c r="O118" s="273">
        <f>(IF(ISERROR(VLOOKUP(I118,'Calcification Rates'!$A$11:$N$98,10,0)),0,VLOOKUP(I118,'Calcification Rates'!$A$11:$N$98,10,0)))*K118+(IF(ISERROR(VLOOKUP(I118,'Calcification Rates'!$A$11:$N$98,13,0)),0,VLOOKUP(I118,'Calcification Rates'!$A$11:$N$98,13,0)))</f>
        <v>0</v>
      </c>
      <c r="P118" s="277">
        <f>(IF(ISERROR(VLOOKUP(I118,'Calcification Rates'!$A$11:$N$98,11,0)),0,VLOOKUP(I118,'Calcification Rates'!$A$11:$N$98,11,0)))*K118+(IF(ISERROR(VLOOKUP(I118,'Calcification Rates'!$A$11:$N$98,14,0)),0,VLOOKUP(I118,'Calcification Rates'!$A$11:$N$98,14,0)))</f>
        <v>0</v>
      </c>
      <c r="Q118" s="276"/>
      <c r="R118" s="270"/>
      <c r="S118" s="271"/>
      <c r="T118" s="272" t="str">
        <f>IF(ISERROR(VLOOKUP(Q118,'Calcification Rates'!$A$10:$C$98,2,FALSE))," ",VLOOKUP(Q118,'Calcification Rates'!$A$10:$C$98,2,FALSE))</f>
        <v xml:space="preserve"> </v>
      </c>
      <c r="U118" s="272" t="str">
        <f>IF(ISERROR(VLOOKUP(Q118,'Calcification Rates'!$A$10:$C$98,3,FALSE))," ",VLOOKUP(Q118,'Calcification Rates'!$A$10:$C$98,3,FALSE))</f>
        <v xml:space="preserve"> </v>
      </c>
      <c r="V118" s="273">
        <f>(IF(ISERROR(VLOOKUP(Q118,'Calcification Rates'!$A$11:$N$98,9,0)),0,VLOOKUP(Q118,'Calcification Rates'!$A$11:$N$98,9,0)))*S118+(IF(ISERROR(VLOOKUP(Q118,'Calcification Rates'!$A$11:$N$98,12,0)),0,VLOOKUP(Q118,'Calcification Rates'!$A$11:$N$98,12,0)))</f>
        <v>0</v>
      </c>
      <c r="W118" s="273">
        <f>(IF(ISERROR(VLOOKUP(Q118,'Calcification Rates'!$A$11:$N$98,10,0)),0,VLOOKUP(Q118,'Calcification Rates'!$A$11:$N$98,10,0)))*S118+(IF(ISERROR(VLOOKUP(Q118,'Calcification Rates'!$A$11:$N$98,13,0)),0,VLOOKUP(Q118,'Calcification Rates'!$A$11:$N$98,13,0)))</f>
        <v>0</v>
      </c>
      <c r="X118" s="277">
        <f>(IF(ISERROR(VLOOKUP(Q118,'Calcification Rates'!$A$11:$N$98,11,0)),0,VLOOKUP(Q118,'Calcification Rates'!$A$11:$N$98,11,0)))*S118+(IF(ISERROR(VLOOKUP(Q118,'Calcification Rates'!$A$11:$N$98,14,0)),0,VLOOKUP(Q118,'Calcification Rates'!$A$11:$N$98,14,0)))</f>
        <v>0</v>
      </c>
      <c r="Y118" s="43"/>
      <c r="Z118" s="43"/>
      <c r="AA118" s="43"/>
      <c r="AB118" s="272" t="str">
        <f>IF(ISERROR(VLOOKUP(Y118,'Calcification Rates'!$A$10:$C$98,2,FALSE))," ",VLOOKUP(Y118,'Calcification Rates'!$A$10:$C$98,2,FALSE))</f>
        <v xml:space="preserve"> </v>
      </c>
      <c r="AC118" s="272" t="str">
        <f>IF(ISERROR(VLOOKUP(Y118,'Calcification Rates'!$A$10:$C$98,3,FALSE))," ",VLOOKUP(Y118,'Calcification Rates'!$A$10:$C$98,3,FALSE))</f>
        <v xml:space="preserve"> </v>
      </c>
      <c r="AD118" s="273">
        <f>(IF(ISERROR(VLOOKUP(Y118,'Calcification Rates'!$A$11:$N$98,9,0)),0,VLOOKUP(Y118,'Calcification Rates'!$A$11:$N$98,9,0)))*AA118+(IF(ISERROR(VLOOKUP(Y118,'Calcification Rates'!$A$11:$N$98,12,0)),0,VLOOKUP(Y118,'Calcification Rates'!$A$11:$N$98,12,0)))</f>
        <v>0</v>
      </c>
      <c r="AE118" s="273">
        <f>(IF(ISERROR(VLOOKUP(Y118,'Calcification Rates'!$A$11:$N$98,10,0)),0,VLOOKUP(Y118,'Calcification Rates'!$A$11:$N$98,10,0)))*AA118+(IF(ISERROR(VLOOKUP(Y118,'Calcification Rates'!$A$11:$N$98,13,0)),0,VLOOKUP(Y118,'Calcification Rates'!$A$11:$N$98,13,0)))</f>
        <v>0</v>
      </c>
      <c r="AF118" s="277">
        <f>(IF(ISERROR(VLOOKUP(Y118,'Calcification Rates'!$A$11:$N$98,11,0)),0,VLOOKUP(Y118,'Calcification Rates'!$A$11:$N$98,11,0)))*AA118+(IF(ISERROR(VLOOKUP(Y118,'Calcification Rates'!$A$11:$N$98,14,0)),0,VLOOKUP(Y118,'Calcification Rates'!$A$11:$N$98,14,0)))</f>
        <v>0</v>
      </c>
      <c r="AG118" s="276"/>
      <c r="AH118" s="43"/>
      <c r="AI118" s="279"/>
      <c r="AJ118" s="272" t="str">
        <f>IF(ISERROR(VLOOKUP(AG118,'Calcification Rates'!$A$10:$C$98,2,FALSE))," ",VLOOKUP(AG118,'Calcification Rates'!$A$10:$C$98,2,FALSE))</f>
        <v xml:space="preserve"> </v>
      </c>
      <c r="AK118" s="272" t="str">
        <f>IF(ISERROR(VLOOKUP(AG118,'Calcification Rates'!$A$10:$C$98,3,FALSE))," ",VLOOKUP(AG118,'Calcification Rates'!$A$10:$C$98,3,FALSE))</f>
        <v xml:space="preserve"> </v>
      </c>
      <c r="AL118" s="273">
        <f>(IF(ISERROR(VLOOKUP(AG118,'Calcification Rates'!$A$11:$N$98,9,0)),0,VLOOKUP(AG118,'Calcification Rates'!$A$11:$N$98,9,0)))*AI118+(IF(ISERROR(VLOOKUP(AG118,'Calcification Rates'!$A$11:$N$98,12,0)),0,VLOOKUP(AG118,'Calcification Rates'!$A$11:$N$98,12,0)))</f>
        <v>0</v>
      </c>
      <c r="AM118" s="273">
        <f>(IF(ISERROR(VLOOKUP(AG118,'Calcification Rates'!$A$11:$N$98,10,0)),0,VLOOKUP(AG118,'Calcification Rates'!$A$11:$N$98,10,0)))*AI118+(IF(ISERROR(VLOOKUP(AG118,'Calcification Rates'!$A$11:$N$98,13,0)),0,VLOOKUP(AG118,'Calcification Rates'!$A$11:$N$98,13,0)))</f>
        <v>0</v>
      </c>
      <c r="AN118" s="277">
        <f>(IF(ISERROR(VLOOKUP(AG118,'Calcification Rates'!$A$11:$N$98,11,0)),0,VLOOKUP(AG118,'Calcification Rates'!$A$11:$N$98,11,0)))*AI118+(IF(ISERROR(VLOOKUP(AG118,'Calcification Rates'!$A$11:$N$98,14,0)),0,VLOOKUP(AG118,'Calcification Rates'!$A$11:$N$98,14,0)))</f>
        <v>0</v>
      </c>
      <c r="AO118" s="276"/>
      <c r="AP118" s="270"/>
      <c r="AQ118" s="271"/>
      <c r="AR118" s="272" t="str">
        <f>IF(ISERROR(VLOOKUP(AO118,'Calcification Rates'!$A$10:$C$98,2,FALSE))," ",VLOOKUP(AO118,'Calcification Rates'!$A$10:$C$98,2,FALSE))</f>
        <v xml:space="preserve"> </v>
      </c>
      <c r="AS118" s="272" t="str">
        <f>IF(ISERROR(VLOOKUP(AO118,'Calcification Rates'!$A$10:$C$98,3,FALSE))," ",VLOOKUP(AO118,'Calcification Rates'!$A$10:$C$98,3,FALSE))</f>
        <v xml:space="preserve"> </v>
      </c>
      <c r="AT118" s="280">
        <f>(IF(ISERROR(VLOOKUP(AO118,'Calcification Rates'!$A$11:$N$98,9,0)),0,VLOOKUP(AO118,'Calcification Rates'!$A$11:$N$98,9,0)))*AQ118+(IF(ISERROR(VLOOKUP(AO118,'Calcification Rates'!$A$11:$N$98,12,0)),0,VLOOKUP(AO118,'Calcification Rates'!$A$11:$N$98,12,0)))</f>
        <v>0</v>
      </c>
      <c r="AU118" s="280">
        <f>(IF(ISERROR(VLOOKUP(AO118,'Calcification Rates'!$A$11:$N$98,10,0)),0,VLOOKUP(AO118,'Calcification Rates'!$A$11:$N$98,10,0)))*AQ118+(IF(ISERROR(VLOOKUP(AO118,'Calcification Rates'!$A$11:$N$98,13,0)),0,VLOOKUP(AO118,'Calcification Rates'!$A$11:$N$98,13,0)))</f>
        <v>0</v>
      </c>
      <c r="AV118" s="281">
        <f>(IF(ISERROR(VLOOKUP(AO118,'Calcification Rates'!$A$11:$N$98,11,0)),0,VLOOKUP(AO118,'Calcification Rates'!$A$11:$N$98,11,0)))*AQ118+(IF(ISERROR(VLOOKUP(AO118,'Calcification Rates'!$A$11:$N$98,14,0)),0,VLOOKUP(AO118,'Calcification Rates'!$A$11:$N$98,14,0)))</f>
        <v>0</v>
      </c>
      <c r="AW118" s="276"/>
      <c r="AX118" s="278"/>
      <c r="AY118" s="271"/>
      <c r="AZ118" s="272" t="str">
        <f>IF(ISERROR(VLOOKUP(AW118,'Calcification Rates'!$A$10:$C$98,2,FALSE))," ",VLOOKUP(AW118,'Calcification Rates'!$A$10:$C$98,2,FALSE))</f>
        <v xml:space="preserve"> </v>
      </c>
      <c r="BA118" s="272" t="str">
        <f>IF(ISERROR(VLOOKUP(AW118,'Calcification Rates'!$A$10:$C$98,3,FALSE))," ",VLOOKUP(AW118,'Calcification Rates'!$A$10:$C$98,3,FALSE))</f>
        <v xml:space="preserve"> </v>
      </c>
      <c r="BB118" s="280">
        <f>(IF(ISERROR(VLOOKUP(AW118,'Calcification Rates'!$A$11:$N$98,9,0)),0,VLOOKUP(AW118,'Calcification Rates'!$A$11:$N$98,9,0)))*AY118+(IF(ISERROR(VLOOKUP(AW118,'Calcification Rates'!$A$11:$N$98,12,0)),0,VLOOKUP(AW118,'Calcification Rates'!$A$11:$N$98,12,0)))</f>
        <v>0</v>
      </c>
      <c r="BC118" s="280">
        <f>(IF(ISERROR(VLOOKUP(AW118,'Calcification Rates'!$A$11:$N$98,10,0)),0,VLOOKUP(AW118,'Calcification Rates'!$A$11:$N$98,10,0)))*AY118+(IF(ISERROR(VLOOKUP(AW118,'Calcification Rates'!$A$11:$N$98,13,0)),0,VLOOKUP(AW118,'Calcification Rates'!$A$11:$N$98,13,0)))</f>
        <v>0</v>
      </c>
      <c r="BD118" s="281">
        <f>(IF(ISERROR(VLOOKUP(AW118,'Calcification Rates'!$A$11:$N$98,11,0)),0,VLOOKUP(AW118,'Calcification Rates'!$A$11:$N$98,11,0)))*AY118+(IF(ISERROR(VLOOKUP(AW118,'Calcification Rates'!$A$11:$N$98,14,0)),0,VLOOKUP(AW118,'Calcification Rates'!$A$11:$N$98,14,0)))</f>
        <v>0</v>
      </c>
      <c r="BE118" s="276"/>
      <c r="BF118" s="270"/>
      <c r="BG118" s="270"/>
      <c r="BH118" s="272" t="str">
        <f>IF(ISERROR(VLOOKUP(BE118,'Calcification Rates'!$A$10:$C$98,2,FALSE))," ",VLOOKUP(BE118,'Calcification Rates'!$A$10:$C$98,2,FALSE))</f>
        <v xml:space="preserve"> </v>
      </c>
      <c r="BI118" s="272" t="str">
        <f>IF(ISERROR(VLOOKUP(BE118,'Calcification Rates'!$A$10:$C$98,3,FALSE))," ",VLOOKUP(BE118,'Calcification Rates'!$A$10:$C$98,3,FALSE))</f>
        <v xml:space="preserve"> </v>
      </c>
      <c r="BJ118" s="280">
        <f>(IF(ISERROR(VLOOKUP(BE118,'Calcification Rates'!$A$11:$N$98,9,0)),0,VLOOKUP(BE118,'Calcification Rates'!$A$11:$N$98,9,0)))*BG118+(IF(ISERROR(VLOOKUP(BE118,'Calcification Rates'!$A$11:$N$98,12,0)),0,VLOOKUP(BE118,'Calcification Rates'!$A$11:$N$98,12,0)))</f>
        <v>0</v>
      </c>
      <c r="BK118" s="280">
        <f>(IF(ISERROR(VLOOKUP(BE118,'Calcification Rates'!$A$11:$N$98,10,0)),0,VLOOKUP(BE118,'Calcification Rates'!$A$11:$N$98,10,0)))*BG118+(IF(ISERROR(VLOOKUP(BE118,'Calcification Rates'!$A$11:$N$98,13,0)),0,VLOOKUP(BE118,'Calcification Rates'!$A$11:$N$98,13,0)))</f>
        <v>0</v>
      </c>
      <c r="BL118" s="281">
        <f>(IF(ISERROR(VLOOKUP(BE118,'Calcification Rates'!$A$11:$N$98,11,0)),0,VLOOKUP(BE118,'Calcification Rates'!$A$11:$N$98,11,0)))*BG118+(IF(ISERROR(VLOOKUP(BE118,'Calcification Rates'!$A$11:$N$98,14,0)),0,VLOOKUP(BE118,'Calcification Rates'!$A$11:$N$98,14,0)))</f>
        <v>0</v>
      </c>
    </row>
    <row r="119" spans="1:64" ht="20.100000000000001" customHeight="1" x14ac:dyDescent="0.3">
      <c r="A119" s="285"/>
      <c r="B119" s="270"/>
      <c r="C119" s="271"/>
      <c r="D119" s="272" t="str">
        <f>IF(ISERROR(VLOOKUP(A119,'Calcification Rates'!$A$10:$C$98,2,FALSE))," ",VLOOKUP(A119,'Calcification Rates'!$A$10:$C$98,2,FALSE))</f>
        <v xml:space="preserve"> </v>
      </c>
      <c r="E119" s="272" t="str">
        <f>IF(ISERROR(VLOOKUP(A119,'Calcification Rates'!$A$10:$C$98,3,FALSE))," ",VLOOKUP(A119,'Calcification Rates'!$A$10:$C$98,3,FALSE))</f>
        <v xml:space="preserve"> </v>
      </c>
      <c r="F119" s="273">
        <f>(IF(ISERROR(VLOOKUP(A119,'Calcification Rates'!$A$11:$N$98,9,0)),0,VLOOKUP(A119,'Calcification Rates'!$A$11:$N$98,9,0)))*C119+(IF(ISERROR(VLOOKUP(A119,'Calcification Rates'!$A$11:$N$98,12,0)),0,VLOOKUP(A119,'Calcification Rates'!$A$11:$N$98,12,0)))</f>
        <v>0</v>
      </c>
      <c r="G119" s="274">
        <f>(IF(ISERROR(VLOOKUP(A119,'Calcification Rates'!$A$11:$N$98,10,0)),0,VLOOKUP(A119,'Calcification Rates'!$A$11:$N$98,10,0)))*C119+(IF(ISERROR(VLOOKUP(A119,'Calcification Rates'!$A$11:$N$98,13,0)),0,VLOOKUP(A119,'Calcification Rates'!$A$11:$N$98,13,0)))</f>
        <v>0</v>
      </c>
      <c r="H119" s="275">
        <f>(IF(ISERROR(VLOOKUP(A119,'Calcification Rates'!$A$11:$N$98,11,0)),0,VLOOKUP(A119,'Calcification Rates'!$A$11:$N$98,11,0)))*C119+(IF(ISERROR(VLOOKUP(A119,'Calcification Rates'!$A$11:$N$98,14,0)),0,VLOOKUP(A119,'Calcification Rates'!$A$11:$N$98,14,0)))</f>
        <v>0</v>
      </c>
      <c r="I119" s="276"/>
      <c r="J119" s="278"/>
      <c r="K119" s="271"/>
      <c r="L119" s="272" t="str">
        <f>IF(ISERROR(VLOOKUP(I119,'Calcification Rates'!$A$10:$C$98,2,FALSE))," ",VLOOKUP(I119,'Calcification Rates'!$A$10:$C$98,2,FALSE))</f>
        <v xml:space="preserve"> </v>
      </c>
      <c r="M119" s="272" t="str">
        <f>IF(ISERROR(VLOOKUP(I119,'Calcification Rates'!$A$10:$C$98,3,FALSE))," ",VLOOKUP(I119,'Calcification Rates'!$A$10:$C$98,3,FALSE))</f>
        <v xml:space="preserve"> </v>
      </c>
      <c r="N119" s="273">
        <f>(IF(ISERROR(VLOOKUP(I119,'Calcification Rates'!$A$11:$N$98,9,0)),0,VLOOKUP(I119,'Calcification Rates'!$A$11:$N$98,9,0)))*K119+(IF(ISERROR(VLOOKUP(I119,'Calcification Rates'!$A$11:$N$98,12,0)),0,VLOOKUP(I119,'Calcification Rates'!$A$11:$N$98,12,0)))</f>
        <v>0</v>
      </c>
      <c r="O119" s="273">
        <f>(IF(ISERROR(VLOOKUP(I119,'Calcification Rates'!$A$11:$N$98,10,0)),0,VLOOKUP(I119,'Calcification Rates'!$A$11:$N$98,10,0)))*K119+(IF(ISERROR(VLOOKUP(I119,'Calcification Rates'!$A$11:$N$98,13,0)),0,VLOOKUP(I119,'Calcification Rates'!$A$11:$N$98,13,0)))</f>
        <v>0</v>
      </c>
      <c r="P119" s="277">
        <f>(IF(ISERROR(VLOOKUP(I119,'Calcification Rates'!$A$11:$N$98,11,0)),0,VLOOKUP(I119,'Calcification Rates'!$A$11:$N$98,11,0)))*K119+(IF(ISERROR(VLOOKUP(I119,'Calcification Rates'!$A$11:$N$98,14,0)),0,VLOOKUP(I119,'Calcification Rates'!$A$11:$N$98,14,0)))</f>
        <v>0</v>
      </c>
      <c r="Q119" s="276"/>
      <c r="R119" s="270"/>
      <c r="S119" s="271"/>
      <c r="T119" s="272" t="str">
        <f>IF(ISERROR(VLOOKUP(Q119,'Calcification Rates'!$A$10:$C$98,2,FALSE))," ",VLOOKUP(Q119,'Calcification Rates'!$A$10:$C$98,2,FALSE))</f>
        <v xml:space="preserve"> </v>
      </c>
      <c r="U119" s="272" t="str">
        <f>IF(ISERROR(VLOOKUP(Q119,'Calcification Rates'!$A$10:$C$98,3,FALSE))," ",VLOOKUP(Q119,'Calcification Rates'!$A$10:$C$98,3,FALSE))</f>
        <v xml:space="preserve"> </v>
      </c>
      <c r="V119" s="273">
        <f>(IF(ISERROR(VLOOKUP(Q119,'Calcification Rates'!$A$11:$N$98,9,0)),0,VLOOKUP(Q119,'Calcification Rates'!$A$11:$N$98,9,0)))*S119+(IF(ISERROR(VLOOKUP(Q119,'Calcification Rates'!$A$11:$N$98,12,0)),0,VLOOKUP(Q119,'Calcification Rates'!$A$11:$N$98,12,0)))</f>
        <v>0</v>
      </c>
      <c r="W119" s="273">
        <f>(IF(ISERROR(VLOOKUP(Q119,'Calcification Rates'!$A$11:$N$98,10,0)),0,VLOOKUP(Q119,'Calcification Rates'!$A$11:$N$98,10,0)))*S119+(IF(ISERROR(VLOOKUP(Q119,'Calcification Rates'!$A$11:$N$98,13,0)),0,VLOOKUP(Q119,'Calcification Rates'!$A$11:$N$98,13,0)))</f>
        <v>0</v>
      </c>
      <c r="X119" s="277">
        <f>(IF(ISERROR(VLOOKUP(Q119,'Calcification Rates'!$A$11:$N$98,11,0)),0,VLOOKUP(Q119,'Calcification Rates'!$A$11:$N$98,11,0)))*S119+(IF(ISERROR(VLOOKUP(Q119,'Calcification Rates'!$A$11:$N$98,14,0)),0,VLOOKUP(Q119,'Calcification Rates'!$A$11:$N$98,14,0)))</f>
        <v>0</v>
      </c>
      <c r="Y119" s="43"/>
      <c r="Z119" s="43"/>
      <c r="AA119" s="43"/>
      <c r="AB119" s="272" t="str">
        <f>IF(ISERROR(VLOOKUP(Y119,'Calcification Rates'!$A$10:$C$98,2,FALSE))," ",VLOOKUP(Y119,'Calcification Rates'!$A$10:$C$98,2,FALSE))</f>
        <v xml:space="preserve"> </v>
      </c>
      <c r="AC119" s="272" t="str">
        <f>IF(ISERROR(VLOOKUP(Y119,'Calcification Rates'!$A$10:$C$98,3,FALSE))," ",VLOOKUP(Y119,'Calcification Rates'!$A$10:$C$98,3,FALSE))</f>
        <v xml:space="preserve"> </v>
      </c>
      <c r="AD119" s="273">
        <f>(IF(ISERROR(VLOOKUP(Y119,'Calcification Rates'!$A$11:$N$98,9,0)),0,VLOOKUP(Y119,'Calcification Rates'!$A$11:$N$98,9,0)))*AA119+(IF(ISERROR(VLOOKUP(Y119,'Calcification Rates'!$A$11:$N$98,12,0)),0,VLOOKUP(Y119,'Calcification Rates'!$A$11:$N$98,12,0)))</f>
        <v>0</v>
      </c>
      <c r="AE119" s="273">
        <f>(IF(ISERROR(VLOOKUP(Y119,'Calcification Rates'!$A$11:$N$98,10,0)),0,VLOOKUP(Y119,'Calcification Rates'!$A$11:$N$98,10,0)))*AA119+(IF(ISERROR(VLOOKUP(Y119,'Calcification Rates'!$A$11:$N$98,13,0)),0,VLOOKUP(Y119,'Calcification Rates'!$A$11:$N$98,13,0)))</f>
        <v>0</v>
      </c>
      <c r="AF119" s="277">
        <f>(IF(ISERROR(VLOOKUP(Y119,'Calcification Rates'!$A$11:$N$98,11,0)),0,VLOOKUP(Y119,'Calcification Rates'!$A$11:$N$98,11,0)))*AA119+(IF(ISERROR(VLOOKUP(Y119,'Calcification Rates'!$A$11:$N$98,14,0)),0,VLOOKUP(Y119,'Calcification Rates'!$A$11:$N$98,14,0)))</f>
        <v>0</v>
      </c>
      <c r="AG119" s="276"/>
      <c r="AH119" s="43"/>
      <c r="AI119" s="279"/>
      <c r="AJ119" s="272" t="str">
        <f>IF(ISERROR(VLOOKUP(AG119,'Calcification Rates'!$A$10:$C$98,2,FALSE))," ",VLOOKUP(AG119,'Calcification Rates'!$A$10:$C$98,2,FALSE))</f>
        <v xml:space="preserve"> </v>
      </c>
      <c r="AK119" s="272" t="str">
        <f>IF(ISERROR(VLOOKUP(AG119,'Calcification Rates'!$A$10:$C$98,3,FALSE))," ",VLOOKUP(AG119,'Calcification Rates'!$A$10:$C$98,3,FALSE))</f>
        <v xml:space="preserve"> </v>
      </c>
      <c r="AL119" s="273">
        <f>(IF(ISERROR(VLOOKUP(AG119,'Calcification Rates'!$A$11:$N$98,9,0)),0,VLOOKUP(AG119,'Calcification Rates'!$A$11:$N$98,9,0)))*AI119+(IF(ISERROR(VLOOKUP(AG119,'Calcification Rates'!$A$11:$N$98,12,0)),0,VLOOKUP(AG119,'Calcification Rates'!$A$11:$N$98,12,0)))</f>
        <v>0</v>
      </c>
      <c r="AM119" s="273">
        <f>(IF(ISERROR(VLOOKUP(AG119,'Calcification Rates'!$A$11:$N$98,10,0)),0,VLOOKUP(AG119,'Calcification Rates'!$A$11:$N$98,10,0)))*AI119+(IF(ISERROR(VLOOKUP(AG119,'Calcification Rates'!$A$11:$N$98,13,0)),0,VLOOKUP(AG119,'Calcification Rates'!$A$11:$N$98,13,0)))</f>
        <v>0</v>
      </c>
      <c r="AN119" s="277">
        <f>(IF(ISERROR(VLOOKUP(AG119,'Calcification Rates'!$A$11:$N$98,11,0)),0,VLOOKUP(AG119,'Calcification Rates'!$A$11:$N$98,11,0)))*AI119+(IF(ISERROR(VLOOKUP(AG119,'Calcification Rates'!$A$11:$N$98,14,0)),0,VLOOKUP(AG119,'Calcification Rates'!$A$11:$N$98,14,0)))</f>
        <v>0</v>
      </c>
      <c r="AO119" s="276"/>
      <c r="AP119" s="270"/>
      <c r="AQ119" s="271"/>
      <c r="AR119" s="272" t="str">
        <f>IF(ISERROR(VLOOKUP(AO119,'Calcification Rates'!$A$10:$C$98,2,FALSE))," ",VLOOKUP(AO119,'Calcification Rates'!$A$10:$C$98,2,FALSE))</f>
        <v xml:space="preserve"> </v>
      </c>
      <c r="AS119" s="272" t="str">
        <f>IF(ISERROR(VLOOKUP(AO119,'Calcification Rates'!$A$10:$C$98,3,FALSE))," ",VLOOKUP(AO119,'Calcification Rates'!$A$10:$C$98,3,FALSE))</f>
        <v xml:space="preserve"> </v>
      </c>
      <c r="AT119" s="280">
        <f>(IF(ISERROR(VLOOKUP(AO119,'Calcification Rates'!$A$11:$N$98,9,0)),0,VLOOKUP(AO119,'Calcification Rates'!$A$11:$N$98,9,0)))*AQ119+(IF(ISERROR(VLOOKUP(AO119,'Calcification Rates'!$A$11:$N$98,12,0)),0,VLOOKUP(AO119,'Calcification Rates'!$A$11:$N$98,12,0)))</f>
        <v>0</v>
      </c>
      <c r="AU119" s="280">
        <f>(IF(ISERROR(VLOOKUP(AO119,'Calcification Rates'!$A$11:$N$98,10,0)),0,VLOOKUP(AO119,'Calcification Rates'!$A$11:$N$98,10,0)))*AQ119+(IF(ISERROR(VLOOKUP(AO119,'Calcification Rates'!$A$11:$N$98,13,0)),0,VLOOKUP(AO119,'Calcification Rates'!$A$11:$N$98,13,0)))</f>
        <v>0</v>
      </c>
      <c r="AV119" s="281">
        <f>(IF(ISERROR(VLOOKUP(AO119,'Calcification Rates'!$A$11:$N$98,11,0)),0,VLOOKUP(AO119,'Calcification Rates'!$A$11:$N$98,11,0)))*AQ119+(IF(ISERROR(VLOOKUP(AO119,'Calcification Rates'!$A$11:$N$98,14,0)),0,VLOOKUP(AO119,'Calcification Rates'!$A$11:$N$98,14,0)))</f>
        <v>0</v>
      </c>
      <c r="AW119" s="276"/>
      <c r="AX119" s="278"/>
      <c r="AY119" s="271"/>
      <c r="AZ119" s="272" t="str">
        <f>IF(ISERROR(VLOOKUP(AW119,'Calcification Rates'!$A$10:$C$98,2,FALSE))," ",VLOOKUP(AW119,'Calcification Rates'!$A$10:$C$98,2,FALSE))</f>
        <v xml:space="preserve"> </v>
      </c>
      <c r="BA119" s="272" t="str">
        <f>IF(ISERROR(VLOOKUP(AW119,'Calcification Rates'!$A$10:$C$98,3,FALSE))," ",VLOOKUP(AW119,'Calcification Rates'!$A$10:$C$98,3,FALSE))</f>
        <v xml:space="preserve"> </v>
      </c>
      <c r="BB119" s="280">
        <f>(IF(ISERROR(VLOOKUP(AW119,'Calcification Rates'!$A$11:$N$98,9,0)),0,VLOOKUP(AW119,'Calcification Rates'!$A$11:$N$98,9,0)))*AY119+(IF(ISERROR(VLOOKUP(AW119,'Calcification Rates'!$A$11:$N$98,12,0)),0,VLOOKUP(AW119,'Calcification Rates'!$A$11:$N$98,12,0)))</f>
        <v>0</v>
      </c>
      <c r="BC119" s="280">
        <f>(IF(ISERROR(VLOOKUP(AW119,'Calcification Rates'!$A$11:$N$98,10,0)),0,VLOOKUP(AW119,'Calcification Rates'!$A$11:$N$98,10,0)))*AY119+(IF(ISERROR(VLOOKUP(AW119,'Calcification Rates'!$A$11:$N$98,13,0)),0,VLOOKUP(AW119,'Calcification Rates'!$A$11:$N$98,13,0)))</f>
        <v>0</v>
      </c>
      <c r="BD119" s="281">
        <f>(IF(ISERROR(VLOOKUP(AW119,'Calcification Rates'!$A$11:$N$98,11,0)),0,VLOOKUP(AW119,'Calcification Rates'!$A$11:$N$98,11,0)))*AY119+(IF(ISERROR(VLOOKUP(AW119,'Calcification Rates'!$A$11:$N$98,14,0)),0,VLOOKUP(AW119,'Calcification Rates'!$A$11:$N$98,14,0)))</f>
        <v>0</v>
      </c>
      <c r="BE119" s="276"/>
      <c r="BF119" s="270"/>
      <c r="BG119" s="270"/>
      <c r="BH119" s="272" t="str">
        <f>IF(ISERROR(VLOOKUP(BE119,'Calcification Rates'!$A$10:$C$98,2,FALSE))," ",VLOOKUP(BE119,'Calcification Rates'!$A$10:$C$98,2,FALSE))</f>
        <v xml:space="preserve"> </v>
      </c>
      <c r="BI119" s="272" t="str">
        <f>IF(ISERROR(VLOOKUP(BE119,'Calcification Rates'!$A$10:$C$98,3,FALSE))," ",VLOOKUP(BE119,'Calcification Rates'!$A$10:$C$98,3,FALSE))</f>
        <v xml:space="preserve"> </v>
      </c>
      <c r="BJ119" s="280">
        <f>(IF(ISERROR(VLOOKUP(BE119,'Calcification Rates'!$A$11:$N$98,9,0)),0,VLOOKUP(BE119,'Calcification Rates'!$A$11:$N$98,9,0)))*BG119+(IF(ISERROR(VLOOKUP(BE119,'Calcification Rates'!$A$11:$N$98,12,0)),0,VLOOKUP(BE119,'Calcification Rates'!$A$11:$N$98,12,0)))</f>
        <v>0</v>
      </c>
      <c r="BK119" s="280">
        <f>(IF(ISERROR(VLOOKUP(BE119,'Calcification Rates'!$A$11:$N$98,10,0)),0,VLOOKUP(BE119,'Calcification Rates'!$A$11:$N$98,10,0)))*BG119+(IF(ISERROR(VLOOKUP(BE119,'Calcification Rates'!$A$11:$N$98,13,0)),0,VLOOKUP(BE119,'Calcification Rates'!$A$11:$N$98,13,0)))</f>
        <v>0</v>
      </c>
      <c r="BL119" s="281">
        <f>(IF(ISERROR(VLOOKUP(BE119,'Calcification Rates'!$A$11:$N$98,11,0)),0,VLOOKUP(BE119,'Calcification Rates'!$A$11:$N$98,11,0)))*BG119+(IF(ISERROR(VLOOKUP(BE119,'Calcification Rates'!$A$11:$N$98,14,0)),0,VLOOKUP(BE119,'Calcification Rates'!$A$11:$N$98,14,0)))</f>
        <v>0</v>
      </c>
    </row>
    <row r="120" spans="1:64" ht="20.100000000000001" customHeight="1" x14ac:dyDescent="0.3">
      <c r="A120" s="285"/>
      <c r="B120" s="270"/>
      <c r="C120" s="271"/>
      <c r="D120" s="272" t="str">
        <f>IF(ISERROR(VLOOKUP(A120,'Calcification Rates'!$A$10:$C$98,2,FALSE))," ",VLOOKUP(A120,'Calcification Rates'!$A$10:$C$98,2,FALSE))</f>
        <v xml:space="preserve"> </v>
      </c>
      <c r="E120" s="272" t="str">
        <f>IF(ISERROR(VLOOKUP(A120,'Calcification Rates'!$A$10:$C$98,3,FALSE))," ",VLOOKUP(A120,'Calcification Rates'!$A$10:$C$98,3,FALSE))</f>
        <v xml:space="preserve"> </v>
      </c>
      <c r="F120" s="273">
        <f>(IF(ISERROR(VLOOKUP(A120,'Calcification Rates'!$A$11:$N$98,9,0)),0,VLOOKUP(A120,'Calcification Rates'!$A$11:$N$98,9,0)))*C120+(IF(ISERROR(VLOOKUP(A120,'Calcification Rates'!$A$11:$N$98,12,0)),0,VLOOKUP(A120,'Calcification Rates'!$A$11:$N$98,12,0)))</f>
        <v>0</v>
      </c>
      <c r="G120" s="274">
        <f>(IF(ISERROR(VLOOKUP(A120,'Calcification Rates'!$A$11:$N$98,10,0)),0,VLOOKUP(A120,'Calcification Rates'!$A$11:$N$98,10,0)))*C120+(IF(ISERROR(VLOOKUP(A120,'Calcification Rates'!$A$11:$N$98,13,0)),0,VLOOKUP(A120,'Calcification Rates'!$A$11:$N$98,13,0)))</f>
        <v>0</v>
      </c>
      <c r="H120" s="275">
        <f>(IF(ISERROR(VLOOKUP(A120,'Calcification Rates'!$A$11:$N$98,11,0)),0,VLOOKUP(A120,'Calcification Rates'!$A$11:$N$98,11,0)))*C120+(IF(ISERROR(VLOOKUP(A120,'Calcification Rates'!$A$11:$N$98,14,0)),0,VLOOKUP(A120,'Calcification Rates'!$A$11:$N$98,14,0)))</f>
        <v>0</v>
      </c>
      <c r="I120" s="270"/>
      <c r="J120" s="43"/>
      <c r="K120" s="43"/>
      <c r="L120" s="272" t="str">
        <f>IF(ISERROR(VLOOKUP(I120,'Calcification Rates'!$A$10:$C$98,2,FALSE))," ",VLOOKUP(I120,'Calcification Rates'!$A$10:$C$98,2,FALSE))</f>
        <v xml:space="preserve"> </v>
      </c>
      <c r="M120" s="272" t="str">
        <f>IF(ISERROR(VLOOKUP(I120,'Calcification Rates'!$A$10:$C$98,3,FALSE))," ",VLOOKUP(I120,'Calcification Rates'!$A$10:$C$98,3,FALSE))</f>
        <v xml:space="preserve"> </v>
      </c>
      <c r="N120" s="273">
        <f>(IF(ISERROR(VLOOKUP(I120,'Calcification Rates'!$A$11:$N$98,9,0)),0,VLOOKUP(I120,'Calcification Rates'!$A$11:$N$98,9,0)))*K120+(IF(ISERROR(VLOOKUP(I120,'Calcification Rates'!$A$11:$N$98,12,0)),0,VLOOKUP(I120,'Calcification Rates'!$A$11:$N$98,12,0)))</f>
        <v>0</v>
      </c>
      <c r="O120" s="273">
        <f>(IF(ISERROR(VLOOKUP(I120,'Calcification Rates'!$A$11:$N$98,10,0)),0,VLOOKUP(I120,'Calcification Rates'!$A$11:$N$98,10,0)))*K120+(IF(ISERROR(VLOOKUP(I120,'Calcification Rates'!$A$11:$N$98,13,0)),0,VLOOKUP(I120,'Calcification Rates'!$A$11:$N$98,13,0)))</f>
        <v>0</v>
      </c>
      <c r="P120" s="277">
        <f>(IF(ISERROR(VLOOKUP(I120,'Calcification Rates'!$A$11:$N$98,11,0)),0,VLOOKUP(I120,'Calcification Rates'!$A$11:$N$98,11,0)))*K120+(IF(ISERROR(VLOOKUP(I120,'Calcification Rates'!$A$11:$N$98,14,0)),0,VLOOKUP(I120,'Calcification Rates'!$A$11:$N$98,14,0)))</f>
        <v>0</v>
      </c>
      <c r="Q120" s="276"/>
      <c r="R120" s="270"/>
      <c r="S120" s="271"/>
      <c r="T120" s="272" t="str">
        <f>IF(ISERROR(VLOOKUP(Q120,'Calcification Rates'!$A$10:$C$98,2,FALSE))," ",VLOOKUP(Q120,'Calcification Rates'!$A$10:$C$98,2,FALSE))</f>
        <v xml:space="preserve"> </v>
      </c>
      <c r="U120" s="272" t="str">
        <f>IF(ISERROR(VLOOKUP(Q120,'Calcification Rates'!$A$10:$C$98,3,FALSE))," ",VLOOKUP(Q120,'Calcification Rates'!$A$10:$C$98,3,FALSE))</f>
        <v xml:space="preserve"> </v>
      </c>
      <c r="V120" s="273">
        <f>(IF(ISERROR(VLOOKUP(Q120,'Calcification Rates'!$A$11:$N$98,9,0)),0,VLOOKUP(Q120,'Calcification Rates'!$A$11:$N$98,9,0)))*S120+(IF(ISERROR(VLOOKUP(Q120,'Calcification Rates'!$A$11:$N$98,12,0)),0,VLOOKUP(Q120,'Calcification Rates'!$A$11:$N$98,12,0)))</f>
        <v>0</v>
      </c>
      <c r="W120" s="273">
        <f>(IF(ISERROR(VLOOKUP(Q120,'Calcification Rates'!$A$11:$N$98,10,0)),0,VLOOKUP(Q120,'Calcification Rates'!$A$11:$N$98,10,0)))*S120+(IF(ISERROR(VLOOKUP(Q120,'Calcification Rates'!$A$11:$N$98,13,0)),0,VLOOKUP(Q120,'Calcification Rates'!$A$11:$N$98,13,0)))</f>
        <v>0</v>
      </c>
      <c r="X120" s="277">
        <f>(IF(ISERROR(VLOOKUP(Q120,'Calcification Rates'!$A$11:$N$98,11,0)),0,VLOOKUP(Q120,'Calcification Rates'!$A$11:$N$98,11,0)))*S120+(IF(ISERROR(VLOOKUP(Q120,'Calcification Rates'!$A$11:$N$98,14,0)),0,VLOOKUP(Q120,'Calcification Rates'!$A$11:$N$98,14,0)))</f>
        <v>0</v>
      </c>
      <c r="Y120" s="43"/>
      <c r="Z120" s="43"/>
      <c r="AA120" s="43"/>
      <c r="AB120" s="272" t="str">
        <f>IF(ISERROR(VLOOKUP(Y120,'Calcification Rates'!$A$10:$C$98,2,FALSE))," ",VLOOKUP(Y120,'Calcification Rates'!$A$10:$C$98,2,FALSE))</f>
        <v xml:space="preserve"> </v>
      </c>
      <c r="AC120" s="272" t="str">
        <f>IF(ISERROR(VLOOKUP(Y120,'Calcification Rates'!$A$10:$C$98,3,FALSE))," ",VLOOKUP(Y120,'Calcification Rates'!$A$10:$C$98,3,FALSE))</f>
        <v xml:space="preserve"> </v>
      </c>
      <c r="AD120" s="273">
        <f>(IF(ISERROR(VLOOKUP(Y120,'Calcification Rates'!$A$11:$N$98,9,0)),0,VLOOKUP(Y120,'Calcification Rates'!$A$11:$N$98,9,0)))*AA120+(IF(ISERROR(VLOOKUP(Y120,'Calcification Rates'!$A$11:$N$98,12,0)),0,VLOOKUP(Y120,'Calcification Rates'!$A$11:$N$98,12,0)))</f>
        <v>0</v>
      </c>
      <c r="AE120" s="273">
        <f>(IF(ISERROR(VLOOKUP(Y120,'Calcification Rates'!$A$11:$N$98,10,0)),0,VLOOKUP(Y120,'Calcification Rates'!$A$11:$N$98,10,0)))*AA120+(IF(ISERROR(VLOOKUP(Y120,'Calcification Rates'!$A$11:$N$98,13,0)),0,VLOOKUP(Y120,'Calcification Rates'!$A$11:$N$98,13,0)))</f>
        <v>0</v>
      </c>
      <c r="AF120" s="277">
        <f>(IF(ISERROR(VLOOKUP(Y120,'Calcification Rates'!$A$11:$N$98,11,0)),0,VLOOKUP(Y120,'Calcification Rates'!$A$11:$N$98,11,0)))*AA120+(IF(ISERROR(VLOOKUP(Y120,'Calcification Rates'!$A$11:$N$98,14,0)),0,VLOOKUP(Y120,'Calcification Rates'!$A$11:$N$98,14,0)))</f>
        <v>0</v>
      </c>
      <c r="AG120" s="276"/>
      <c r="AH120" s="43"/>
      <c r="AI120" s="279"/>
      <c r="AJ120" s="272" t="str">
        <f>IF(ISERROR(VLOOKUP(AG120,'Calcification Rates'!$A$10:$C$98,2,FALSE))," ",VLOOKUP(AG120,'Calcification Rates'!$A$10:$C$98,2,FALSE))</f>
        <v xml:space="preserve"> </v>
      </c>
      <c r="AK120" s="272" t="str">
        <f>IF(ISERROR(VLOOKUP(AG120,'Calcification Rates'!$A$10:$C$98,3,FALSE))," ",VLOOKUP(AG120,'Calcification Rates'!$A$10:$C$98,3,FALSE))</f>
        <v xml:space="preserve"> </v>
      </c>
      <c r="AL120" s="273">
        <f>(IF(ISERROR(VLOOKUP(AG120,'Calcification Rates'!$A$11:$N$98,9,0)),0,VLOOKUP(AG120,'Calcification Rates'!$A$11:$N$98,9,0)))*AI120+(IF(ISERROR(VLOOKUP(AG120,'Calcification Rates'!$A$11:$N$98,12,0)),0,VLOOKUP(AG120,'Calcification Rates'!$A$11:$N$98,12,0)))</f>
        <v>0</v>
      </c>
      <c r="AM120" s="273">
        <f>(IF(ISERROR(VLOOKUP(AG120,'Calcification Rates'!$A$11:$N$98,10,0)),0,VLOOKUP(AG120,'Calcification Rates'!$A$11:$N$98,10,0)))*AI120+(IF(ISERROR(VLOOKUP(AG120,'Calcification Rates'!$A$11:$N$98,13,0)),0,VLOOKUP(AG120,'Calcification Rates'!$A$11:$N$98,13,0)))</f>
        <v>0</v>
      </c>
      <c r="AN120" s="277">
        <f>(IF(ISERROR(VLOOKUP(AG120,'Calcification Rates'!$A$11:$N$98,11,0)),0,VLOOKUP(AG120,'Calcification Rates'!$A$11:$N$98,11,0)))*AI120+(IF(ISERROR(VLOOKUP(AG120,'Calcification Rates'!$A$11:$N$98,14,0)),0,VLOOKUP(AG120,'Calcification Rates'!$A$11:$N$98,14,0)))</f>
        <v>0</v>
      </c>
      <c r="AO120" s="285"/>
      <c r="AP120" s="270"/>
      <c r="AQ120" s="271"/>
      <c r="AR120" s="272" t="str">
        <f>IF(ISERROR(VLOOKUP(AO120,'Calcification Rates'!$A$10:$C$98,2,FALSE))," ",VLOOKUP(AO120,'Calcification Rates'!$A$10:$C$98,2,FALSE))</f>
        <v xml:space="preserve"> </v>
      </c>
      <c r="AS120" s="272" t="str">
        <f>IF(ISERROR(VLOOKUP(AO120,'Calcification Rates'!$A$10:$C$98,3,FALSE))," ",VLOOKUP(AO120,'Calcification Rates'!$A$10:$C$98,3,FALSE))</f>
        <v xml:space="preserve"> </v>
      </c>
      <c r="AT120" s="280">
        <f>(IF(ISERROR(VLOOKUP(AO120,'Calcification Rates'!$A$11:$N$98,9,0)),0,VLOOKUP(AO120,'Calcification Rates'!$A$11:$N$98,9,0)))*AQ120+(IF(ISERROR(VLOOKUP(AO120,'Calcification Rates'!$A$11:$N$98,12,0)),0,VLOOKUP(AO120,'Calcification Rates'!$A$11:$N$98,12,0)))</f>
        <v>0</v>
      </c>
      <c r="AU120" s="280">
        <f>(IF(ISERROR(VLOOKUP(AO120,'Calcification Rates'!$A$11:$N$98,10,0)),0,VLOOKUP(AO120,'Calcification Rates'!$A$11:$N$98,10,0)))*AQ120+(IF(ISERROR(VLOOKUP(AO120,'Calcification Rates'!$A$11:$N$98,13,0)),0,VLOOKUP(AO120,'Calcification Rates'!$A$11:$N$98,13,0)))</f>
        <v>0</v>
      </c>
      <c r="AV120" s="281">
        <f>(IF(ISERROR(VLOOKUP(AO120,'Calcification Rates'!$A$11:$N$98,11,0)),0,VLOOKUP(AO120,'Calcification Rates'!$A$11:$N$98,11,0)))*AQ120+(IF(ISERROR(VLOOKUP(AO120,'Calcification Rates'!$A$11:$N$98,14,0)),0,VLOOKUP(AO120,'Calcification Rates'!$A$11:$N$98,14,0)))</f>
        <v>0</v>
      </c>
      <c r="AW120" s="276"/>
      <c r="AX120" s="270"/>
      <c r="AY120" s="270"/>
      <c r="AZ120" s="272" t="str">
        <f>IF(ISERROR(VLOOKUP(AW120,'Calcification Rates'!$A$10:$C$98,2,FALSE))," ",VLOOKUP(AW120,'Calcification Rates'!$A$10:$C$98,2,FALSE))</f>
        <v xml:space="preserve"> </v>
      </c>
      <c r="BA120" s="272" t="str">
        <f>IF(ISERROR(VLOOKUP(AW120,'Calcification Rates'!$A$10:$C$98,3,FALSE))," ",VLOOKUP(AW120,'Calcification Rates'!$A$10:$C$98,3,FALSE))</f>
        <v xml:space="preserve"> </v>
      </c>
      <c r="BB120" s="280">
        <f>(IF(ISERROR(VLOOKUP(AW120,'Calcification Rates'!$A$11:$N$98,9,0)),0,VLOOKUP(AW120,'Calcification Rates'!$A$11:$N$98,9,0)))*AY120+(IF(ISERROR(VLOOKUP(AW120,'Calcification Rates'!$A$11:$N$98,12,0)),0,VLOOKUP(AW120,'Calcification Rates'!$A$11:$N$98,12,0)))</f>
        <v>0</v>
      </c>
      <c r="BC120" s="280">
        <f>(IF(ISERROR(VLOOKUP(AW120,'Calcification Rates'!$A$11:$N$98,10,0)),0,VLOOKUP(AW120,'Calcification Rates'!$A$11:$N$98,10,0)))*AY120+(IF(ISERROR(VLOOKUP(AW120,'Calcification Rates'!$A$11:$N$98,13,0)),0,VLOOKUP(AW120,'Calcification Rates'!$A$11:$N$98,13,0)))</f>
        <v>0</v>
      </c>
      <c r="BD120" s="281">
        <f>(IF(ISERROR(VLOOKUP(AW120,'Calcification Rates'!$A$11:$N$98,11,0)),0,VLOOKUP(AW120,'Calcification Rates'!$A$11:$N$98,11,0)))*AY120+(IF(ISERROR(VLOOKUP(AW120,'Calcification Rates'!$A$11:$N$98,14,0)),0,VLOOKUP(AW120,'Calcification Rates'!$A$11:$N$98,14,0)))</f>
        <v>0</v>
      </c>
      <c r="BE120" s="276"/>
      <c r="BF120" s="270"/>
      <c r="BG120" s="270"/>
      <c r="BH120" s="272" t="str">
        <f>IF(ISERROR(VLOOKUP(BE120,'Calcification Rates'!$A$10:$C$98,2,FALSE))," ",VLOOKUP(BE120,'Calcification Rates'!$A$10:$C$98,2,FALSE))</f>
        <v xml:space="preserve"> </v>
      </c>
      <c r="BI120" s="272" t="str">
        <f>IF(ISERROR(VLOOKUP(BE120,'Calcification Rates'!$A$10:$C$98,3,FALSE))," ",VLOOKUP(BE120,'Calcification Rates'!$A$10:$C$98,3,FALSE))</f>
        <v xml:space="preserve"> </v>
      </c>
      <c r="BJ120" s="280">
        <f>(IF(ISERROR(VLOOKUP(BE120,'Calcification Rates'!$A$11:$N$98,9,0)),0,VLOOKUP(BE120,'Calcification Rates'!$A$11:$N$98,9,0)))*BG120+(IF(ISERROR(VLOOKUP(BE120,'Calcification Rates'!$A$11:$N$98,12,0)),0,VLOOKUP(BE120,'Calcification Rates'!$A$11:$N$98,12,0)))</f>
        <v>0</v>
      </c>
      <c r="BK120" s="280">
        <f>(IF(ISERROR(VLOOKUP(BE120,'Calcification Rates'!$A$11:$N$98,10,0)),0,VLOOKUP(BE120,'Calcification Rates'!$A$11:$N$98,10,0)))*BG120+(IF(ISERROR(VLOOKUP(BE120,'Calcification Rates'!$A$11:$N$98,13,0)),0,VLOOKUP(BE120,'Calcification Rates'!$A$11:$N$98,13,0)))</f>
        <v>0</v>
      </c>
      <c r="BL120" s="281">
        <f>(IF(ISERROR(VLOOKUP(BE120,'Calcification Rates'!$A$11:$N$98,11,0)),0,VLOOKUP(BE120,'Calcification Rates'!$A$11:$N$98,11,0)))*BG120+(IF(ISERROR(VLOOKUP(BE120,'Calcification Rates'!$A$11:$N$98,14,0)),0,VLOOKUP(BE120,'Calcification Rates'!$A$11:$N$98,14,0)))</f>
        <v>0</v>
      </c>
    </row>
    <row r="121" spans="1:64" ht="20.100000000000001" customHeight="1" x14ac:dyDescent="0.3">
      <c r="A121" s="285"/>
      <c r="B121" s="270"/>
      <c r="C121" s="271"/>
      <c r="D121" s="272" t="str">
        <f>IF(ISERROR(VLOOKUP(A121,'Calcification Rates'!$A$10:$C$98,2,FALSE))," ",VLOOKUP(A121,'Calcification Rates'!$A$10:$C$98,2,FALSE))</f>
        <v xml:space="preserve"> </v>
      </c>
      <c r="E121" s="272" t="str">
        <f>IF(ISERROR(VLOOKUP(A121,'Calcification Rates'!$A$10:$C$98,3,FALSE))," ",VLOOKUP(A121,'Calcification Rates'!$A$10:$C$98,3,FALSE))</f>
        <v xml:space="preserve"> </v>
      </c>
      <c r="F121" s="273">
        <f>(IF(ISERROR(VLOOKUP(A121,'Calcification Rates'!$A$11:$N$98,9,0)),0,VLOOKUP(A121,'Calcification Rates'!$A$11:$N$98,9,0)))*C121+(IF(ISERROR(VLOOKUP(A121,'Calcification Rates'!$A$11:$N$98,12,0)),0,VLOOKUP(A121,'Calcification Rates'!$A$11:$N$98,12,0)))</f>
        <v>0</v>
      </c>
      <c r="G121" s="274">
        <f>(IF(ISERROR(VLOOKUP(A121,'Calcification Rates'!$A$11:$N$98,10,0)),0,VLOOKUP(A121,'Calcification Rates'!$A$11:$N$98,10,0)))*C121+(IF(ISERROR(VLOOKUP(A121,'Calcification Rates'!$A$11:$N$98,13,0)),0,VLOOKUP(A121,'Calcification Rates'!$A$11:$N$98,13,0)))</f>
        <v>0</v>
      </c>
      <c r="H121" s="275">
        <f>(IF(ISERROR(VLOOKUP(A121,'Calcification Rates'!$A$11:$N$98,11,0)),0,VLOOKUP(A121,'Calcification Rates'!$A$11:$N$98,11,0)))*C121+(IF(ISERROR(VLOOKUP(A121,'Calcification Rates'!$A$11:$N$98,14,0)),0,VLOOKUP(A121,'Calcification Rates'!$A$11:$N$98,14,0)))</f>
        <v>0</v>
      </c>
      <c r="I121" s="270"/>
      <c r="J121" s="43"/>
      <c r="K121" s="43"/>
      <c r="L121" s="272" t="str">
        <f>IF(ISERROR(VLOOKUP(I121,'Calcification Rates'!$A$10:$C$98,2,FALSE))," ",VLOOKUP(I121,'Calcification Rates'!$A$10:$C$98,2,FALSE))</f>
        <v xml:space="preserve"> </v>
      </c>
      <c r="M121" s="272" t="str">
        <f>IF(ISERROR(VLOOKUP(I121,'Calcification Rates'!$A$10:$C$98,3,FALSE))," ",VLOOKUP(I121,'Calcification Rates'!$A$10:$C$98,3,FALSE))</f>
        <v xml:space="preserve"> </v>
      </c>
      <c r="N121" s="273">
        <f>(IF(ISERROR(VLOOKUP(I121,'Calcification Rates'!$A$11:$N$98,9,0)),0,VLOOKUP(I121,'Calcification Rates'!$A$11:$N$98,9,0)))*K121+(IF(ISERROR(VLOOKUP(I121,'Calcification Rates'!$A$11:$N$98,12,0)),0,VLOOKUP(I121,'Calcification Rates'!$A$11:$N$98,12,0)))</f>
        <v>0</v>
      </c>
      <c r="O121" s="273">
        <f>(IF(ISERROR(VLOOKUP(I121,'Calcification Rates'!$A$11:$N$98,10,0)),0,VLOOKUP(I121,'Calcification Rates'!$A$11:$N$98,10,0)))*K121+(IF(ISERROR(VLOOKUP(I121,'Calcification Rates'!$A$11:$N$98,13,0)),0,VLOOKUP(I121,'Calcification Rates'!$A$11:$N$98,13,0)))</f>
        <v>0</v>
      </c>
      <c r="P121" s="277">
        <f>(IF(ISERROR(VLOOKUP(I121,'Calcification Rates'!$A$11:$N$98,11,0)),0,VLOOKUP(I121,'Calcification Rates'!$A$11:$N$98,11,0)))*K121+(IF(ISERROR(VLOOKUP(I121,'Calcification Rates'!$A$11:$N$98,14,0)),0,VLOOKUP(I121,'Calcification Rates'!$A$11:$N$98,14,0)))</f>
        <v>0</v>
      </c>
      <c r="Q121" s="276"/>
      <c r="R121" s="270"/>
      <c r="S121" s="271"/>
      <c r="T121" s="272" t="str">
        <f>IF(ISERROR(VLOOKUP(Q121,'Calcification Rates'!$A$10:$C$98,2,FALSE))," ",VLOOKUP(Q121,'Calcification Rates'!$A$10:$C$98,2,FALSE))</f>
        <v xml:space="preserve"> </v>
      </c>
      <c r="U121" s="272" t="str">
        <f>IF(ISERROR(VLOOKUP(Q121,'Calcification Rates'!$A$10:$C$98,3,FALSE))," ",VLOOKUP(Q121,'Calcification Rates'!$A$10:$C$98,3,FALSE))</f>
        <v xml:space="preserve"> </v>
      </c>
      <c r="V121" s="273">
        <f>(IF(ISERROR(VLOOKUP(Q121,'Calcification Rates'!$A$11:$N$98,9,0)),0,VLOOKUP(Q121,'Calcification Rates'!$A$11:$N$98,9,0)))*S121+(IF(ISERROR(VLOOKUP(Q121,'Calcification Rates'!$A$11:$N$98,12,0)),0,VLOOKUP(Q121,'Calcification Rates'!$A$11:$N$98,12,0)))</f>
        <v>0</v>
      </c>
      <c r="W121" s="273">
        <f>(IF(ISERROR(VLOOKUP(Q121,'Calcification Rates'!$A$11:$N$98,10,0)),0,VLOOKUP(Q121,'Calcification Rates'!$A$11:$N$98,10,0)))*S121+(IF(ISERROR(VLOOKUP(Q121,'Calcification Rates'!$A$11:$N$98,13,0)),0,VLOOKUP(Q121,'Calcification Rates'!$A$11:$N$98,13,0)))</f>
        <v>0</v>
      </c>
      <c r="X121" s="277">
        <f>(IF(ISERROR(VLOOKUP(Q121,'Calcification Rates'!$A$11:$N$98,11,0)),0,VLOOKUP(Q121,'Calcification Rates'!$A$11:$N$98,11,0)))*S121+(IF(ISERROR(VLOOKUP(Q121,'Calcification Rates'!$A$11:$N$98,14,0)),0,VLOOKUP(Q121,'Calcification Rates'!$A$11:$N$98,14,0)))</f>
        <v>0</v>
      </c>
      <c r="Y121" s="276"/>
      <c r="Z121" s="43"/>
      <c r="AA121" s="279"/>
      <c r="AB121" s="272" t="str">
        <f>IF(ISERROR(VLOOKUP(Y121,'Calcification Rates'!$A$10:$C$98,2,FALSE))," ",VLOOKUP(Y121,'Calcification Rates'!$A$10:$C$98,2,FALSE))</f>
        <v xml:space="preserve"> </v>
      </c>
      <c r="AC121" s="272" t="str">
        <f>IF(ISERROR(VLOOKUP(Y121,'Calcification Rates'!$A$10:$C$98,3,FALSE))," ",VLOOKUP(Y121,'Calcification Rates'!$A$10:$C$98,3,FALSE))</f>
        <v xml:space="preserve"> </v>
      </c>
      <c r="AD121" s="273">
        <f>(IF(ISERROR(VLOOKUP(Y121,'Calcification Rates'!$A$11:$N$98,9,0)),0,VLOOKUP(Y121,'Calcification Rates'!$A$11:$N$98,9,0)))*AA121+(IF(ISERROR(VLOOKUP(Y121,'Calcification Rates'!$A$11:$N$98,12,0)),0,VLOOKUP(Y121,'Calcification Rates'!$A$11:$N$98,12,0)))</f>
        <v>0</v>
      </c>
      <c r="AE121" s="273">
        <f>(IF(ISERROR(VLOOKUP(Y121,'Calcification Rates'!$A$11:$N$98,10,0)),0,VLOOKUP(Y121,'Calcification Rates'!$A$11:$N$98,10,0)))*AA121+(IF(ISERROR(VLOOKUP(Y121,'Calcification Rates'!$A$11:$N$98,13,0)),0,VLOOKUP(Y121,'Calcification Rates'!$A$11:$N$98,13,0)))</f>
        <v>0</v>
      </c>
      <c r="AF121" s="277">
        <f>(IF(ISERROR(VLOOKUP(Y121,'Calcification Rates'!$A$11:$N$98,11,0)),0,VLOOKUP(Y121,'Calcification Rates'!$A$11:$N$98,11,0)))*AA121+(IF(ISERROR(VLOOKUP(Y121,'Calcification Rates'!$A$11:$N$98,14,0)),0,VLOOKUP(Y121,'Calcification Rates'!$A$11:$N$98,14,0)))</f>
        <v>0</v>
      </c>
      <c r="AG121" s="276"/>
      <c r="AH121" s="43"/>
      <c r="AI121" s="279"/>
      <c r="AJ121" s="272" t="str">
        <f>IF(ISERROR(VLOOKUP(AG121,'Calcification Rates'!$A$10:$C$98,2,FALSE))," ",VLOOKUP(AG121,'Calcification Rates'!$A$10:$C$98,2,FALSE))</f>
        <v xml:space="preserve"> </v>
      </c>
      <c r="AK121" s="272" t="str">
        <f>IF(ISERROR(VLOOKUP(AG121,'Calcification Rates'!$A$10:$C$98,3,FALSE))," ",VLOOKUP(AG121,'Calcification Rates'!$A$10:$C$98,3,FALSE))</f>
        <v xml:space="preserve"> </v>
      </c>
      <c r="AL121" s="273">
        <f>(IF(ISERROR(VLOOKUP(AG121,'Calcification Rates'!$A$11:$N$98,9,0)),0,VLOOKUP(AG121,'Calcification Rates'!$A$11:$N$98,9,0)))*AI121+(IF(ISERROR(VLOOKUP(AG121,'Calcification Rates'!$A$11:$N$98,12,0)),0,VLOOKUP(AG121,'Calcification Rates'!$A$11:$N$98,12,0)))</f>
        <v>0</v>
      </c>
      <c r="AM121" s="273">
        <f>(IF(ISERROR(VLOOKUP(AG121,'Calcification Rates'!$A$11:$N$98,10,0)),0,VLOOKUP(AG121,'Calcification Rates'!$A$11:$N$98,10,0)))*AI121+(IF(ISERROR(VLOOKUP(AG121,'Calcification Rates'!$A$11:$N$98,13,0)),0,VLOOKUP(AG121,'Calcification Rates'!$A$11:$N$98,13,0)))</f>
        <v>0</v>
      </c>
      <c r="AN121" s="277">
        <f>(IF(ISERROR(VLOOKUP(AG121,'Calcification Rates'!$A$11:$N$98,11,0)),0,VLOOKUP(AG121,'Calcification Rates'!$A$11:$N$98,11,0)))*AI121+(IF(ISERROR(VLOOKUP(AG121,'Calcification Rates'!$A$11:$N$98,14,0)),0,VLOOKUP(AG121,'Calcification Rates'!$A$11:$N$98,14,0)))</f>
        <v>0</v>
      </c>
      <c r="AO121" s="285"/>
      <c r="AP121" s="270"/>
      <c r="AQ121" s="271"/>
      <c r="AR121" s="272" t="str">
        <f>IF(ISERROR(VLOOKUP(AO121,'Calcification Rates'!$A$10:$C$98,2,FALSE))," ",VLOOKUP(AO121,'Calcification Rates'!$A$10:$C$98,2,FALSE))</f>
        <v xml:space="preserve"> </v>
      </c>
      <c r="AS121" s="272" t="str">
        <f>IF(ISERROR(VLOOKUP(AO121,'Calcification Rates'!$A$10:$C$98,3,FALSE))," ",VLOOKUP(AO121,'Calcification Rates'!$A$10:$C$98,3,FALSE))</f>
        <v xml:space="preserve"> </v>
      </c>
      <c r="AT121" s="280">
        <f>(IF(ISERROR(VLOOKUP(AO121,'Calcification Rates'!$A$11:$N$98,9,0)),0,VLOOKUP(AO121,'Calcification Rates'!$A$11:$N$98,9,0)))*AQ121+(IF(ISERROR(VLOOKUP(AO121,'Calcification Rates'!$A$11:$N$98,12,0)),0,VLOOKUP(AO121,'Calcification Rates'!$A$11:$N$98,12,0)))</f>
        <v>0</v>
      </c>
      <c r="AU121" s="280">
        <f>(IF(ISERROR(VLOOKUP(AO121,'Calcification Rates'!$A$11:$N$98,10,0)),0,VLOOKUP(AO121,'Calcification Rates'!$A$11:$N$98,10,0)))*AQ121+(IF(ISERROR(VLOOKUP(AO121,'Calcification Rates'!$A$11:$N$98,13,0)),0,VLOOKUP(AO121,'Calcification Rates'!$A$11:$N$98,13,0)))</f>
        <v>0</v>
      </c>
      <c r="AV121" s="281">
        <f>(IF(ISERROR(VLOOKUP(AO121,'Calcification Rates'!$A$11:$N$98,11,0)),0,VLOOKUP(AO121,'Calcification Rates'!$A$11:$N$98,11,0)))*AQ121+(IF(ISERROR(VLOOKUP(AO121,'Calcification Rates'!$A$11:$N$98,14,0)),0,VLOOKUP(AO121,'Calcification Rates'!$A$11:$N$98,14,0)))</f>
        <v>0</v>
      </c>
      <c r="AW121" s="276"/>
      <c r="AX121" s="270"/>
      <c r="AY121" s="270"/>
      <c r="AZ121" s="272" t="str">
        <f>IF(ISERROR(VLOOKUP(AW121,'Calcification Rates'!$A$10:$C$98,2,FALSE))," ",VLOOKUP(AW121,'Calcification Rates'!$A$10:$C$98,2,FALSE))</f>
        <v xml:space="preserve"> </v>
      </c>
      <c r="BA121" s="272" t="str">
        <f>IF(ISERROR(VLOOKUP(AW121,'Calcification Rates'!$A$10:$C$98,3,FALSE))," ",VLOOKUP(AW121,'Calcification Rates'!$A$10:$C$98,3,FALSE))</f>
        <v xml:space="preserve"> </v>
      </c>
      <c r="BB121" s="280">
        <f>(IF(ISERROR(VLOOKUP(AW121,'Calcification Rates'!$A$11:$N$98,9,0)),0,VLOOKUP(AW121,'Calcification Rates'!$A$11:$N$98,9,0)))*AY121+(IF(ISERROR(VLOOKUP(AW121,'Calcification Rates'!$A$11:$N$98,12,0)),0,VLOOKUP(AW121,'Calcification Rates'!$A$11:$N$98,12,0)))</f>
        <v>0</v>
      </c>
      <c r="BC121" s="280">
        <f>(IF(ISERROR(VLOOKUP(AW121,'Calcification Rates'!$A$11:$N$98,10,0)),0,VLOOKUP(AW121,'Calcification Rates'!$A$11:$N$98,10,0)))*AY121+(IF(ISERROR(VLOOKUP(AW121,'Calcification Rates'!$A$11:$N$98,13,0)),0,VLOOKUP(AW121,'Calcification Rates'!$A$11:$N$98,13,0)))</f>
        <v>0</v>
      </c>
      <c r="BD121" s="281">
        <f>(IF(ISERROR(VLOOKUP(AW121,'Calcification Rates'!$A$11:$N$98,11,0)),0,VLOOKUP(AW121,'Calcification Rates'!$A$11:$N$98,11,0)))*AY121+(IF(ISERROR(VLOOKUP(AW121,'Calcification Rates'!$A$11:$N$98,14,0)),0,VLOOKUP(AW121,'Calcification Rates'!$A$11:$N$98,14,0)))</f>
        <v>0</v>
      </c>
      <c r="BE121" s="276"/>
      <c r="BF121" s="270"/>
      <c r="BG121" s="270"/>
      <c r="BH121" s="272" t="str">
        <f>IF(ISERROR(VLOOKUP(BE121,'Calcification Rates'!$A$10:$C$98,2,FALSE))," ",VLOOKUP(BE121,'Calcification Rates'!$A$10:$C$98,2,FALSE))</f>
        <v xml:space="preserve"> </v>
      </c>
      <c r="BI121" s="272" t="str">
        <f>IF(ISERROR(VLOOKUP(BE121,'Calcification Rates'!$A$10:$C$98,3,FALSE))," ",VLOOKUP(BE121,'Calcification Rates'!$A$10:$C$98,3,FALSE))</f>
        <v xml:space="preserve"> </v>
      </c>
      <c r="BJ121" s="280">
        <f>(IF(ISERROR(VLOOKUP(BE121,'Calcification Rates'!$A$11:$N$98,9,0)),0,VLOOKUP(BE121,'Calcification Rates'!$A$11:$N$98,9,0)))*BG121+(IF(ISERROR(VLOOKUP(BE121,'Calcification Rates'!$A$11:$N$98,12,0)),0,VLOOKUP(BE121,'Calcification Rates'!$A$11:$N$98,12,0)))</f>
        <v>0</v>
      </c>
      <c r="BK121" s="280">
        <f>(IF(ISERROR(VLOOKUP(BE121,'Calcification Rates'!$A$11:$N$98,10,0)),0,VLOOKUP(BE121,'Calcification Rates'!$A$11:$N$98,10,0)))*BG121+(IF(ISERROR(VLOOKUP(BE121,'Calcification Rates'!$A$11:$N$98,13,0)),0,VLOOKUP(BE121,'Calcification Rates'!$A$11:$N$98,13,0)))</f>
        <v>0</v>
      </c>
      <c r="BL121" s="281">
        <f>(IF(ISERROR(VLOOKUP(BE121,'Calcification Rates'!$A$11:$N$98,11,0)),0,VLOOKUP(BE121,'Calcification Rates'!$A$11:$N$98,11,0)))*BG121+(IF(ISERROR(VLOOKUP(BE121,'Calcification Rates'!$A$11:$N$98,14,0)),0,VLOOKUP(BE121,'Calcification Rates'!$A$11:$N$98,14,0)))</f>
        <v>0</v>
      </c>
    </row>
    <row r="122" spans="1:64" ht="20.100000000000001" customHeight="1" x14ac:dyDescent="0.3">
      <c r="A122" s="285"/>
      <c r="B122" s="270"/>
      <c r="C122" s="271"/>
      <c r="D122" s="272" t="str">
        <f>IF(ISERROR(VLOOKUP(A122,'Calcification Rates'!$A$10:$C$98,2,FALSE))," ",VLOOKUP(A122,'Calcification Rates'!$A$10:$C$98,2,FALSE))</f>
        <v xml:space="preserve"> </v>
      </c>
      <c r="E122" s="272" t="str">
        <f>IF(ISERROR(VLOOKUP(A122,'Calcification Rates'!$A$10:$C$98,3,FALSE))," ",VLOOKUP(A122,'Calcification Rates'!$A$10:$C$98,3,FALSE))</f>
        <v xml:space="preserve"> </v>
      </c>
      <c r="F122" s="273">
        <f>(IF(ISERROR(VLOOKUP(A122,'Calcification Rates'!$A$11:$N$98,9,0)),0,VLOOKUP(A122,'Calcification Rates'!$A$11:$N$98,9,0)))*C122+(IF(ISERROR(VLOOKUP(A122,'Calcification Rates'!$A$11:$N$98,12,0)),0,VLOOKUP(A122,'Calcification Rates'!$A$11:$N$98,12,0)))</f>
        <v>0</v>
      </c>
      <c r="G122" s="274">
        <f>(IF(ISERROR(VLOOKUP(A122,'Calcification Rates'!$A$11:$N$98,10,0)),0,VLOOKUP(A122,'Calcification Rates'!$A$11:$N$98,10,0)))*C122+(IF(ISERROR(VLOOKUP(A122,'Calcification Rates'!$A$11:$N$98,13,0)),0,VLOOKUP(A122,'Calcification Rates'!$A$11:$N$98,13,0)))</f>
        <v>0</v>
      </c>
      <c r="H122" s="275">
        <f>(IF(ISERROR(VLOOKUP(A122,'Calcification Rates'!$A$11:$N$98,11,0)),0,VLOOKUP(A122,'Calcification Rates'!$A$11:$N$98,11,0)))*C122+(IF(ISERROR(VLOOKUP(A122,'Calcification Rates'!$A$11:$N$98,14,0)),0,VLOOKUP(A122,'Calcification Rates'!$A$11:$N$98,14,0)))</f>
        <v>0</v>
      </c>
      <c r="I122" s="270"/>
      <c r="J122" s="43"/>
      <c r="K122" s="43"/>
      <c r="L122" s="272" t="str">
        <f>IF(ISERROR(VLOOKUP(I122,'Calcification Rates'!$A$10:$C$98,2,FALSE))," ",VLOOKUP(I122,'Calcification Rates'!$A$10:$C$98,2,FALSE))</f>
        <v xml:space="preserve"> </v>
      </c>
      <c r="M122" s="272" t="str">
        <f>IF(ISERROR(VLOOKUP(I122,'Calcification Rates'!$A$10:$C$98,3,FALSE))," ",VLOOKUP(I122,'Calcification Rates'!$A$10:$C$98,3,FALSE))</f>
        <v xml:space="preserve"> </v>
      </c>
      <c r="N122" s="273">
        <f>(IF(ISERROR(VLOOKUP(I122,'Calcification Rates'!$A$11:$N$98,9,0)),0,VLOOKUP(I122,'Calcification Rates'!$A$11:$N$98,9,0)))*K122+(IF(ISERROR(VLOOKUP(I122,'Calcification Rates'!$A$11:$N$98,12,0)),0,VLOOKUP(I122,'Calcification Rates'!$A$11:$N$98,12,0)))</f>
        <v>0</v>
      </c>
      <c r="O122" s="273">
        <f>(IF(ISERROR(VLOOKUP(I122,'Calcification Rates'!$A$11:$N$98,10,0)),0,VLOOKUP(I122,'Calcification Rates'!$A$11:$N$98,10,0)))*K122+(IF(ISERROR(VLOOKUP(I122,'Calcification Rates'!$A$11:$N$98,13,0)),0,VLOOKUP(I122,'Calcification Rates'!$A$11:$N$98,13,0)))</f>
        <v>0</v>
      </c>
      <c r="P122" s="277">
        <f>(IF(ISERROR(VLOOKUP(I122,'Calcification Rates'!$A$11:$N$98,11,0)),0,VLOOKUP(I122,'Calcification Rates'!$A$11:$N$98,11,0)))*K122+(IF(ISERROR(VLOOKUP(I122,'Calcification Rates'!$A$11:$N$98,14,0)),0,VLOOKUP(I122,'Calcification Rates'!$A$11:$N$98,14,0)))</f>
        <v>0</v>
      </c>
      <c r="Q122" s="276"/>
      <c r="R122" s="270"/>
      <c r="S122" s="271"/>
      <c r="T122" s="272" t="str">
        <f>IF(ISERROR(VLOOKUP(Q122,'Calcification Rates'!$A$10:$C$98,2,FALSE))," ",VLOOKUP(Q122,'Calcification Rates'!$A$10:$C$98,2,FALSE))</f>
        <v xml:space="preserve"> </v>
      </c>
      <c r="U122" s="272" t="str">
        <f>IF(ISERROR(VLOOKUP(Q122,'Calcification Rates'!$A$10:$C$98,3,FALSE))," ",VLOOKUP(Q122,'Calcification Rates'!$A$10:$C$98,3,FALSE))</f>
        <v xml:space="preserve"> </v>
      </c>
      <c r="V122" s="273">
        <f>(IF(ISERROR(VLOOKUP(Q122,'Calcification Rates'!$A$11:$N$98,9,0)),0,VLOOKUP(Q122,'Calcification Rates'!$A$11:$N$98,9,0)))*S122+(IF(ISERROR(VLOOKUP(Q122,'Calcification Rates'!$A$11:$N$98,12,0)),0,VLOOKUP(Q122,'Calcification Rates'!$A$11:$N$98,12,0)))</f>
        <v>0</v>
      </c>
      <c r="W122" s="273">
        <f>(IF(ISERROR(VLOOKUP(Q122,'Calcification Rates'!$A$11:$N$98,10,0)),0,VLOOKUP(Q122,'Calcification Rates'!$A$11:$N$98,10,0)))*S122+(IF(ISERROR(VLOOKUP(Q122,'Calcification Rates'!$A$11:$N$98,13,0)),0,VLOOKUP(Q122,'Calcification Rates'!$A$11:$N$98,13,0)))</f>
        <v>0</v>
      </c>
      <c r="X122" s="277">
        <f>(IF(ISERROR(VLOOKUP(Q122,'Calcification Rates'!$A$11:$N$98,11,0)),0,VLOOKUP(Q122,'Calcification Rates'!$A$11:$N$98,11,0)))*S122+(IF(ISERROR(VLOOKUP(Q122,'Calcification Rates'!$A$11:$N$98,14,0)),0,VLOOKUP(Q122,'Calcification Rates'!$A$11:$N$98,14,0)))</f>
        <v>0</v>
      </c>
      <c r="Y122" s="276"/>
      <c r="Z122" s="43"/>
      <c r="AA122" s="279"/>
      <c r="AB122" s="272" t="str">
        <f>IF(ISERROR(VLOOKUP(Y122,'Calcification Rates'!$A$10:$C$98,2,FALSE))," ",VLOOKUP(Y122,'Calcification Rates'!$A$10:$C$98,2,FALSE))</f>
        <v xml:space="preserve"> </v>
      </c>
      <c r="AC122" s="272" t="str">
        <f>IF(ISERROR(VLOOKUP(Y122,'Calcification Rates'!$A$10:$C$98,3,FALSE))," ",VLOOKUP(Y122,'Calcification Rates'!$A$10:$C$98,3,FALSE))</f>
        <v xml:space="preserve"> </v>
      </c>
      <c r="AD122" s="273">
        <f>(IF(ISERROR(VLOOKUP(Y122,'Calcification Rates'!$A$11:$N$98,9,0)),0,VLOOKUP(Y122,'Calcification Rates'!$A$11:$N$98,9,0)))*AA122+(IF(ISERROR(VLOOKUP(Y122,'Calcification Rates'!$A$11:$N$98,12,0)),0,VLOOKUP(Y122,'Calcification Rates'!$A$11:$N$98,12,0)))</f>
        <v>0</v>
      </c>
      <c r="AE122" s="273">
        <f>(IF(ISERROR(VLOOKUP(Y122,'Calcification Rates'!$A$11:$N$98,10,0)),0,VLOOKUP(Y122,'Calcification Rates'!$A$11:$N$98,10,0)))*AA122+(IF(ISERROR(VLOOKUP(Y122,'Calcification Rates'!$A$11:$N$98,13,0)),0,VLOOKUP(Y122,'Calcification Rates'!$A$11:$N$98,13,0)))</f>
        <v>0</v>
      </c>
      <c r="AF122" s="277">
        <f>(IF(ISERROR(VLOOKUP(Y122,'Calcification Rates'!$A$11:$N$98,11,0)),0,VLOOKUP(Y122,'Calcification Rates'!$A$11:$N$98,11,0)))*AA122+(IF(ISERROR(VLOOKUP(Y122,'Calcification Rates'!$A$11:$N$98,14,0)),0,VLOOKUP(Y122,'Calcification Rates'!$A$11:$N$98,14,0)))</f>
        <v>0</v>
      </c>
      <c r="AG122" s="276"/>
      <c r="AH122" s="43"/>
      <c r="AI122" s="279"/>
      <c r="AJ122" s="272" t="str">
        <f>IF(ISERROR(VLOOKUP(AG122,'Calcification Rates'!$A$10:$C$98,2,FALSE))," ",VLOOKUP(AG122,'Calcification Rates'!$A$10:$C$98,2,FALSE))</f>
        <v xml:space="preserve"> </v>
      </c>
      <c r="AK122" s="272" t="str">
        <f>IF(ISERROR(VLOOKUP(AG122,'Calcification Rates'!$A$10:$C$98,3,FALSE))," ",VLOOKUP(AG122,'Calcification Rates'!$A$10:$C$98,3,FALSE))</f>
        <v xml:space="preserve"> </v>
      </c>
      <c r="AL122" s="273">
        <f>(IF(ISERROR(VLOOKUP(AG122,'Calcification Rates'!$A$11:$N$98,9,0)),0,VLOOKUP(AG122,'Calcification Rates'!$A$11:$N$98,9,0)))*AI122+(IF(ISERROR(VLOOKUP(AG122,'Calcification Rates'!$A$11:$N$98,12,0)),0,VLOOKUP(AG122,'Calcification Rates'!$A$11:$N$98,12,0)))</f>
        <v>0</v>
      </c>
      <c r="AM122" s="273">
        <f>(IF(ISERROR(VLOOKUP(AG122,'Calcification Rates'!$A$11:$N$98,10,0)),0,VLOOKUP(AG122,'Calcification Rates'!$A$11:$N$98,10,0)))*AI122+(IF(ISERROR(VLOOKUP(AG122,'Calcification Rates'!$A$11:$N$98,13,0)),0,VLOOKUP(AG122,'Calcification Rates'!$A$11:$N$98,13,0)))</f>
        <v>0</v>
      </c>
      <c r="AN122" s="277">
        <f>(IF(ISERROR(VLOOKUP(AG122,'Calcification Rates'!$A$11:$N$98,11,0)),0,VLOOKUP(AG122,'Calcification Rates'!$A$11:$N$98,11,0)))*AI122+(IF(ISERROR(VLOOKUP(AG122,'Calcification Rates'!$A$11:$N$98,14,0)),0,VLOOKUP(AG122,'Calcification Rates'!$A$11:$N$98,14,0)))</f>
        <v>0</v>
      </c>
      <c r="AO122" s="285"/>
      <c r="AP122" s="270"/>
      <c r="AQ122" s="271"/>
      <c r="AR122" s="272" t="str">
        <f>IF(ISERROR(VLOOKUP(AO122,'Calcification Rates'!$A$10:$C$98,2,FALSE))," ",VLOOKUP(AO122,'Calcification Rates'!$A$10:$C$98,2,FALSE))</f>
        <v xml:space="preserve"> </v>
      </c>
      <c r="AS122" s="272" t="str">
        <f>IF(ISERROR(VLOOKUP(AO122,'Calcification Rates'!$A$10:$C$98,3,FALSE))," ",VLOOKUP(AO122,'Calcification Rates'!$A$10:$C$98,3,FALSE))</f>
        <v xml:space="preserve"> </v>
      </c>
      <c r="AT122" s="280">
        <f>(IF(ISERROR(VLOOKUP(AO122,'Calcification Rates'!$A$11:$N$98,9,0)),0,VLOOKUP(AO122,'Calcification Rates'!$A$11:$N$98,9,0)))*AQ122+(IF(ISERROR(VLOOKUP(AO122,'Calcification Rates'!$A$11:$N$98,12,0)),0,VLOOKUP(AO122,'Calcification Rates'!$A$11:$N$98,12,0)))</f>
        <v>0</v>
      </c>
      <c r="AU122" s="280">
        <f>(IF(ISERROR(VLOOKUP(AO122,'Calcification Rates'!$A$11:$N$98,10,0)),0,VLOOKUP(AO122,'Calcification Rates'!$A$11:$N$98,10,0)))*AQ122+(IF(ISERROR(VLOOKUP(AO122,'Calcification Rates'!$A$11:$N$98,13,0)),0,VLOOKUP(AO122,'Calcification Rates'!$A$11:$N$98,13,0)))</f>
        <v>0</v>
      </c>
      <c r="AV122" s="281">
        <f>(IF(ISERROR(VLOOKUP(AO122,'Calcification Rates'!$A$11:$N$98,11,0)),0,VLOOKUP(AO122,'Calcification Rates'!$A$11:$N$98,11,0)))*AQ122+(IF(ISERROR(VLOOKUP(AO122,'Calcification Rates'!$A$11:$N$98,14,0)),0,VLOOKUP(AO122,'Calcification Rates'!$A$11:$N$98,14,0)))</f>
        <v>0</v>
      </c>
      <c r="AW122" s="276"/>
      <c r="AX122" s="270"/>
      <c r="AY122" s="270"/>
      <c r="AZ122" s="272" t="str">
        <f>IF(ISERROR(VLOOKUP(AW122,'Calcification Rates'!$A$10:$C$98,2,FALSE))," ",VLOOKUP(AW122,'Calcification Rates'!$A$10:$C$98,2,FALSE))</f>
        <v xml:space="preserve"> </v>
      </c>
      <c r="BA122" s="272" t="str">
        <f>IF(ISERROR(VLOOKUP(AW122,'Calcification Rates'!$A$10:$C$98,3,FALSE))," ",VLOOKUP(AW122,'Calcification Rates'!$A$10:$C$98,3,FALSE))</f>
        <v xml:space="preserve"> </v>
      </c>
      <c r="BB122" s="280">
        <f>(IF(ISERROR(VLOOKUP(AW122,'Calcification Rates'!$A$11:$N$98,9,0)),0,VLOOKUP(AW122,'Calcification Rates'!$A$11:$N$98,9,0)))*AY122+(IF(ISERROR(VLOOKUP(AW122,'Calcification Rates'!$A$11:$N$98,12,0)),0,VLOOKUP(AW122,'Calcification Rates'!$A$11:$N$98,12,0)))</f>
        <v>0</v>
      </c>
      <c r="BC122" s="280">
        <f>(IF(ISERROR(VLOOKUP(AW122,'Calcification Rates'!$A$11:$N$98,10,0)),0,VLOOKUP(AW122,'Calcification Rates'!$A$11:$N$98,10,0)))*AY122+(IF(ISERROR(VLOOKUP(AW122,'Calcification Rates'!$A$11:$N$98,13,0)),0,VLOOKUP(AW122,'Calcification Rates'!$A$11:$N$98,13,0)))</f>
        <v>0</v>
      </c>
      <c r="BD122" s="281">
        <f>(IF(ISERROR(VLOOKUP(AW122,'Calcification Rates'!$A$11:$N$98,11,0)),0,VLOOKUP(AW122,'Calcification Rates'!$A$11:$N$98,11,0)))*AY122+(IF(ISERROR(VLOOKUP(AW122,'Calcification Rates'!$A$11:$N$98,14,0)),0,VLOOKUP(AW122,'Calcification Rates'!$A$11:$N$98,14,0)))</f>
        <v>0</v>
      </c>
      <c r="BE122" s="276"/>
      <c r="BF122" s="270"/>
      <c r="BG122" s="270"/>
      <c r="BH122" s="272" t="str">
        <f>IF(ISERROR(VLOOKUP(BE122,'Calcification Rates'!$A$10:$C$98,2,FALSE))," ",VLOOKUP(BE122,'Calcification Rates'!$A$10:$C$98,2,FALSE))</f>
        <v xml:space="preserve"> </v>
      </c>
      <c r="BI122" s="272" t="str">
        <f>IF(ISERROR(VLOOKUP(BE122,'Calcification Rates'!$A$10:$C$98,3,FALSE))," ",VLOOKUP(BE122,'Calcification Rates'!$A$10:$C$98,3,FALSE))</f>
        <v xml:space="preserve"> </v>
      </c>
      <c r="BJ122" s="280">
        <f>(IF(ISERROR(VLOOKUP(BE122,'Calcification Rates'!$A$11:$N$98,9,0)),0,VLOOKUP(BE122,'Calcification Rates'!$A$11:$N$98,9,0)))*BG122+(IF(ISERROR(VLOOKUP(BE122,'Calcification Rates'!$A$11:$N$98,12,0)),0,VLOOKUP(BE122,'Calcification Rates'!$A$11:$N$98,12,0)))</f>
        <v>0</v>
      </c>
      <c r="BK122" s="280">
        <f>(IF(ISERROR(VLOOKUP(BE122,'Calcification Rates'!$A$11:$N$98,10,0)),0,VLOOKUP(BE122,'Calcification Rates'!$A$11:$N$98,10,0)))*BG122+(IF(ISERROR(VLOOKUP(BE122,'Calcification Rates'!$A$11:$N$98,13,0)),0,VLOOKUP(BE122,'Calcification Rates'!$A$11:$N$98,13,0)))</f>
        <v>0</v>
      </c>
      <c r="BL122" s="281">
        <f>(IF(ISERROR(VLOOKUP(BE122,'Calcification Rates'!$A$11:$N$98,11,0)),0,VLOOKUP(BE122,'Calcification Rates'!$A$11:$N$98,11,0)))*BG122+(IF(ISERROR(VLOOKUP(BE122,'Calcification Rates'!$A$11:$N$98,14,0)),0,VLOOKUP(BE122,'Calcification Rates'!$A$11:$N$98,14,0)))</f>
        <v>0</v>
      </c>
    </row>
    <row r="123" spans="1:64" ht="20.100000000000001" customHeight="1" x14ac:dyDescent="0.3">
      <c r="A123" s="285"/>
      <c r="B123" s="270"/>
      <c r="C123" s="271"/>
      <c r="D123" s="272" t="str">
        <f>IF(ISERROR(VLOOKUP(A123,'Calcification Rates'!$A$10:$C$98,2,FALSE))," ",VLOOKUP(A123,'Calcification Rates'!$A$10:$C$98,2,FALSE))</f>
        <v xml:space="preserve"> </v>
      </c>
      <c r="E123" s="272" t="str">
        <f>IF(ISERROR(VLOOKUP(A123,'Calcification Rates'!$A$10:$C$98,3,FALSE))," ",VLOOKUP(A123,'Calcification Rates'!$A$10:$C$98,3,FALSE))</f>
        <v xml:space="preserve"> </v>
      </c>
      <c r="F123" s="273">
        <f>(IF(ISERROR(VLOOKUP(A123,'Calcification Rates'!$A$11:$N$98,9,0)),0,VLOOKUP(A123,'Calcification Rates'!$A$11:$N$98,9,0)))*C123+(IF(ISERROR(VLOOKUP(A123,'Calcification Rates'!$A$11:$N$98,12,0)),0,VLOOKUP(A123,'Calcification Rates'!$A$11:$N$98,12,0)))</f>
        <v>0</v>
      </c>
      <c r="G123" s="274">
        <f>(IF(ISERROR(VLOOKUP(A123,'Calcification Rates'!$A$11:$N$98,10,0)),0,VLOOKUP(A123,'Calcification Rates'!$A$11:$N$98,10,0)))*C123+(IF(ISERROR(VLOOKUP(A123,'Calcification Rates'!$A$11:$N$98,13,0)),0,VLOOKUP(A123,'Calcification Rates'!$A$11:$N$98,13,0)))</f>
        <v>0</v>
      </c>
      <c r="H123" s="275">
        <f>(IF(ISERROR(VLOOKUP(A123,'Calcification Rates'!$A$11:$N$98,11,0)),0,VLOOKUP(A123,'Calcification Rates'!$A$11:$N$98,11,0)))*C123+(IF(ISERROR(VLOOKUP(A123,'Calcification Rates'!$A$11:$N$98,14,0)),0,VLOOKUP(A123,'Calcification Rates'!$A$11:$N$98,14,0)))</f>
        <v>0</v>
      </c>
      <c r="I123" s="270"/>
      <c r="J123" s="43"/>
      <c r="K123" s="43"/>
      <c r="L123" s="272" t="str">
        <f>IF(ISERROR(VLOOKUP(I123,'Calcification Rates'!$A$10:$C$98,2,FALSE))," ",VLOOKUP(I123,'Calcification Rates'!$A$10:$C$98,2,FALSE))</f>
        <v xml:space="preserve"> </v>
      </c>
      <c r="M123" s="272" t="str">
        <f>IF(ISERROR(VLOOKUP(I123,'Calcification Rates'!$A$10:$C$98,3,FALSE))," ",VLOOKUP(I123,'Calcification Rates'!$A$10:$C$98,3,FALSE))</f>
        <v xml:space="preserve"> </v>
      </c>
      <c r="N123" s="273">
        <f>(IF(ISERROR(VLOOKUP(I123,'Calcification Rates'!$A$11:$N$98,9,0)),0,VLOOKUP(I123,'Calcification Rates'!$A$11:$N$98,9,0)))*K123+(IF(ISERROR(VLOOKUP(I123,'Calcification Rates'!$A$11:$N$98,12,0)),0,VLOOKUP(I123,'Calcification Rates'!$A$11:$N$98,12,0)))</f>
        <v>0</v>
      </c>
      <c r="O123" s="273">
        <f>(IF(ISERROR(VLOOKUP(I123,'Calcification Rates'!$A$11:$N$98,10,0)),0,VLOOKUP(I123,'Calcification Rates'!$A$11:$N$98,10,0)))*K123+(IF(ISERROR(VLOOKUP(I123,'Calcification Rates'!$A$11:$N$98,13,0)),0,VLOOKUP(I123,'Calcification Rates'!$A$11:$N$98,13,0)))</f>
        <v>0</v>
      </c>
      <c r="P123" s="277">
        <f>(IF(ISERROR(VLOOKUP(I123,'Calcification Rates'!$A$11:$N$98,11,0)),0,VLOOKUP(I123,'Calcification Rates'!$A$11:$N$98,11,0)))*K123+(IF(ISERROR(VLOOKUP(I123,'Calcification Rates'!$A$11:$N$98,14,0)),0,VLOOKUP(I123,'Calcification Rates'!$A$11:$N$98,14,0)))</f>
        <v>0</v>
      </c>
      <c r="Q123" s="276"/>
      <c r="R123" s="270"/>
      <c r="S123" s="271"/>
      <c r="T123" s="272" t="str">
        <f>IF(ISERROR(VLOOKUP(Q123,'Calcification Rates'!$A$10:$C$98,2,FALSE))," ",VLOOKUP(Q123,'Calcification Rates'!$A$10:$C$98,2,FALSE))</f>
        <v xml:space="preserve"> </v>
      </c>
      <c r="U123" s="272" t="str">
        <f>IF(ISERROR(VLOOKUP(Q123,'Calcification Rates'!$A$10:$C$98,3,FALSE))," ",VLOOKUP(Q123,'Calcification Rates'!$A$10:$C$98,3,FALSE))</f>
        <v xml:space="preserve"> </v>
      </c>
      <c r="V123" s="273">
        <f>(IF(ISERROR(VLOOKUP(Q123,'Calcification Rates'!$A$11:$N$98,9,0)),0,VLOOKUP(Q123,'Calcification Rates'!$A$11:$N$98,9,0)))*S123+(IF(ISERROR(VLOOKUP(Q123,'Calcification Rates'!$A$11:$N$98,12,0)),0,VLOOKUP(Q123,'Calcification Rates'!$A$11:$N$98,12,0)))</f>
        <v>0</v>
      </c>
      <c r="W123" s="273">
        <f>(IF(ISERROR(VLOOKUP(Q123,'Calcification Rates'!$A$11:$N$98,10,0)),0,VLOOKUP(Q123,'Calcification Rates'!$A$11:$N$98,10,0)))*S123+(IF(ISERROR(VLOOKUP(Q123,'Calcification Rates'!$A$11:$N$98,13,0)),0,VLOOKUP(Q123,'Calcification Rates'!$A$11:$N$98,13,0)))</f>
        <v>0</v>
      </c>
      <c r="X123" s="277">
        <f>(IF(ISERROR(VLOOKUP(Q123,'Calcification Rates'!$A$11:$N$98,11,0)),0,VLOOKUP(Q123,'Calcification Rates'!$A$11:$N$98,11,0)))*S123+(IF(ISERROR(VLOOKUP(Q123,'Calcification Rates'!$A$11:$N$98,14,0)),0,VLOOKUP(Q123,'Calcification Rates'!$A$11:$N$98,14,0)))</f>
        <v>0</v>
      </c>
      <c r="Y123" s="276"/>
      <c r="Z123" s="43"/>
      <c r="AA123" s="43"/>
      <c r="AB123" s="272" t="str">
        <f>IF(ISERROR(VLOOKUP(Y123,'Calcification Rates'!$A$10:$C$98,2,FALSE))," ",VLOOKUP(Y123,'Calcification Rates'!$A$10:$C$98,2,FALSE))</f>
        <v xml:space="preserve"> </v>
      </c>
      <c r="AC123" s="272" t="str">
        <f>IF(ISERROR(VLOOKUP(Y123,'Calcification Rates'!$A$10:$C$98,3,FALSE))," ",VLOOKUP(Y123,'Calcification Rates'!$A$10:$C$98,3,FALSE))</f>
        <v xml:space="preserve"> </v>
      </c>
      <c r="AD123" s="273">
        <f>(IF(ISERROR(VLOOKUP(Y123,'Calcification Rates'!$A$11:$N$98,9,0)),0,VLOOKUP(Y123,'Calcification Rates'!$A$11:$N$98,9,0)))*AA123+(IF(ISERROR(VLOOKUP(Y123,'Calcification Rates'!$A$11:$N$98,12,0)),0,VLOOKUP(Y123,'Calcification Rates'!$A$11:$N$98,12,0)))</f>
        <v>0</v>
      </c>
      <c r="AE123" s="273">
        <f>(IF(ISERROR(VLOOKUP(Y123,'Calcification Rates'!$A$11:$N$98,10,0)),0,VLOOKUP(Y123,'Calcification Rates'!$A$11:$N$98,10,0)))*AA123+(IF(ISERROR(VLOOKUP(Y123,'Calcification Rates'!$A$11:$N$98,13,0)),0,VLOOKUP(Y123,'Calcification Rates'!$A$11:$N$98,13,0)))</f>
        <v>0</v>
      </c>
      <c r="AF123" s="277">
        <f>(IF(ISERROR(VLOOKUP(Y123,'Calcification Rates'!$A$11:$N$98,11,0)),0,VLOOKUP(Y123,'Calcification Rates'!$A$11:$N$98,11,0)))*AA123+(IF(ISERROR(VLOOKUP(Y123,'Calcification Rates'!$A$11:$N$98,14,0)),0,VLOOKUP(Y123,'Calcification Rates'!$A$11:$N$98,14,0)))</f>
        <v>0</v>
      </c>
      <c r="AG123" s="276"/>
      <c r="AH123" s="43"/>
      <c r="AI123" s="271"/>
      <c r="AJ123" s="272" t="str">
        <f>IF(ISERROR(VLOOKUP(AG123,'Calcification Rates'!$A$10:$C$98,2,FALSE))," ",VLOOKUP(AG123,'Calcification Rates'!$A$10:$C$98,2,FALSE))</f>
        <v xml:space="preserve"> </v>
      </c>
      <c r="AK123" s="272" t="str">
        <f>IF(ISERROR(VLOOKUP(AG123,'Calcification Rates'!$A$10:$C$98,3,FALSE))," ",VLOOKUP(AG123,'Calcification Rates'!$A$10:$C$98,3,FALSE))</f>
        <v xml:space="preserve"> </v>
      </c>
      <c r="AL123" s="273">
        <f>(IF(ISERROR(VLOOKUP(AG123,'Calcification Rates'!$A$11:$N$98,9,0)),0,VLOOKUP(AG123,'Calcification Rates'!$A$11:$N$98,9,0)))*AI123+(IF(ISERROR(VLOOKUP(AG123,'Calcification Rates'!$A$11:$N$98,12,0)),0,VLOOKUP(AG123,'Calcification Rates'!$A$11:$N$98,12,0)))</f>
        <v>0</v>
      </c>
      <c r="AM123" s="273">
        <f>(IF(ISERROR(VLOOKUP(AG123,'Calcification Rates'!$A$11:$N$98,10,0)),0,VLOOKUP(AG123,'Calcification Rates'!$A$11:$N$98,10,0)))*AI123+(IF(ISERROR(VLOOKUP(AG123,'Calcification Rates'!$A$11:$N$98,13,0)),0,VLOOKUP(AG123,'Calcification Rates'!$A$11:$N$98,13,0)))</f>
        <v>0</v>
      </c>
      <c r="AN123" s="277">
        <f>(IF(ISERROR(VLOOKUP(AG123,'Calcification Rates'!$A$11:$N$98,11,0)),0,VLOOKUP(AG123,'Calcification Rates'!$A$11:$N$98,11,0)))*AI123+(IF(ISERROR(VLOOKUP(AG123,'Calcification Rates'!$A$11:$N$98,14,0)),0,VLOOKUP(AG123,'Calcification Rates'!$A$11:$N$98,14,0)))</f>
        <v>0</v>
      </c>
      <c r="AO123" s="285"/>
      <c r="AP123" s="270"/>
      <c r="AQ123" s="271"/>
      <c r="AR123" s="272" t="str">
        <f>IF(ISERROR(VLOOKUP(AO123,'Calcification Rates'!$A$10:$C$98,2,FALSE))," ",VLOOKUP(AO123,'Calcification Rates'!$A$10:$C$98,2,FALSE))</f>
        <v xml:space="preserve"> </v>
      </c>
      <c r="AS123" s="272" t="str">
        <f>IF(ISERROR(VLOOKUP(AO123,'Calcification Rates'!$A$10:$C$98,3,FALSE))," ",VLOOKUP(AO123,'Calcification Rates'!$A$10:$C$98,3,FALSE))</f>
        <v xml:space="preserve"> </v>
      </c>
      <c r="AT123" s="280">
        <f>(IF(ISERROR(VLOOKUP(AO123,'Calcification Rates'!$A$11:$N$98,9,0)),0,VLOOKUP(AO123,'Calcification Rates'!$A$11:$N$98,9,0)))*AQ123+(IF(ISERROR(VLOOKUP(AO123,'Calcification Rates'!$A$11:$N$98,12,0)),0,VLOOKUP(AO123,'Calcification Rates'!$A$11:$N$98,12,0)))</f>
        <v>0</v>
      </c>
      <c r="AU123" s="280">
        <f>(IF(ISERROR(VLOOKUP(AO123,'Calcification Rates'!$A$11:$N$98,10,0)),0,VLOOKUP(AO123,'Calcification Rates'!$A$11:$N$98,10,0)))*AQ123+(IF(ISERROR(VLOOKUP(AO123,'Calcification Rates'!$A$11:$N$98,13,0)),0,VLOOKUP(AO123,'Calcification Rates'!$A$11:$N$98,13,0)))</f>
        <v>0</v>
      </c>
      <c r="AV123" s="281">
        <f>(IF(ISERROR(VLOOKUP(AO123,'Calcification Rates'!$A$11:$N$98,11,0)),0,VLOOKUP(AO123,'Calcification Rates'!$A$11:$N$98,11,0)))*AQ123+(IF(ISERROR(VLOOKUP(AO123,'Calcification Rates'!$A$11:$N$98,14,0)),0,VLOOKUP(AO123,'Calcification Rates'!$A$11:$N$98,14,0)))</f>
        <v>0</v>
      </c>
      <c r="AW123" s="276"/>
      <c r="AX123" s="270"/>
      <c r="AY123" s="270"/>
      <c r="AZ123" s="272" t="str">
        <f>IF(ISERROR(VLOOKUP(AW123,'Calcification Rates'!$A$10:$C$98,2,FALSE))," ",VLOOKUP(AW123,'Calcification Rates'!$A$10:$C$98,2,FALSE))</f>
        <v xml:space="preserve"> </v>
      </c>
      <c r="BA123" s="272" t="str">
        <f>IF(ISERROR(VLOOKUP(AW123,'Calcification Rates'!$A$10:$C$98,3,FALSE))," ",VLOOKUP(AW123,'Calcification Rates'!$A$10:$C$98,3,FALSE))</f>
        <v xml:space="preserve"> </v>
      </c>
      <c r="BB123" s="280">
        <f>(IF(ISERROR(VLOOKUP(AW123,'Calcification Rates'!$A$11:$N$98,9,0)),0,VLOOKUP(AW123,'Calcification Rates'!$A$11:$N$98,9,0)))*AY123+(IF(ISERROR(VLOOKUP(AW123,'Calcification Rates'!$A$11:$N$98,12,0)),0,VLOOKUP(AW123,'Calcification Rates'!$A$11:$N$98,12,0)))</f>
        <v>0</v>
      </c>
      <c r="BC123" s="280">
        <f>(IF(ISERROR(VLOOKUP(AW123,'Calcification Rates'!$A$11:$N$98,10,0)),0,VLOOKUP(AW123,'Calcification Rates'!$A$11:$N$98,10,0)))*AY123+(IF(ISERROR(VLOOKUP(AW123,'Calcification Rates'!$A$11:$N$98,13,0)),0,VLOOKUP(AW123,'Calcification Rates'!$A$11:$N$98,13,0)))</f>
        <v>0</v>
      </c>
      <c r="BD123" s="281">
        <f>(IF(ISERROR(VLOOKUP(AW123,'Calcification Rates'!$A$11:$N$98,11,0)),0,VLOOKUP(AW123,'Calcification Rates'!$A$11:$N$98,11,0)))*AY123+(IF(ISERROR(VLOOKUP(AW123,'Calcification Rates'!$A$11:$N$98,14,0)),0,VLOOKUP(AW123,'Calcification Rates'!$A$11:$N$98,14,0)))</f>
        <v>0</v>
      </c>
      <c r="BE123" s="276"/>
      <c r="BF123" s="270"/>
      <c r="BG123" s="270"/>
      <c r="BH123" s="272" t="str">
        <f>IF(ISERROR(VLOOKUP(BE123,'Calcification Rates'!$A$10:$C$98,2,FALSE))," ",VLOOKUP(BE123,'Calcification Rates'!$A$10:$C$98,2,FALSE))</f>
        <v xml:space="preserve"> </v>
      </c>
      <c r="BI123" s="272" t="str">
        <f>IF(ISERROR(VLOOKUP(BE123,'Calcification Rates'!$A$10:$C$98,3,FALSE))," ",VLOOKUP(BE123,'Calcification Rates'!$A$10:$C$98,3,FALSE))</f>
        <v xml:space="preserve"> </v>
      </c>
      <c r="BJ123" s="280">
        <f>(IF(ISERROR(VLOOKUP(BE123,'Calcification Rates'!$A$11:$N$98,9,0)),0,VLOOKUP(BE123,'Calcification Rates'!$A$11:$N$98,9,0)))*BG123+(IF(ISERROR(VLOOKUP(BE123,'Calcification Rates'!$A$11:$N$98,12,0)),0,VLOOKUP(BE123,'Calcification Rates'!$A$11:$N$98,12,0)))</f>
        <v>0</v>
      </c>
      <c r="BK123" s="280">
        <f>(IF(ISERROR(VLOOKUP(BE123,'Calcification Rates'!$A$11:$N$98,10,0)),0,VLOOKUP(BE123,'Calcification Rates'!$A$11:$N$98,10,0)))*BG123+(IF(ISERROR(VLOOKUP(BE123,'Calcification Rates'!$A$11:$N$98,13,0)),0,VLOOKUP(BE123,'Calcification Rates'!$A$11:$N$98,13,0)))</f>
        <v>0</v>
      </c>
      <c r="BL123" s="281">
        <f>(IF(ISERROR(VLOOKUP(BE123,'Calcification Rates'!$A$11:$N$98,11,0)),0,VLOOKUP(BE123,'Calcification Rates'!$A$11:$N$98,11,0)))*BG123+(IF(ISERROR(VLOOKUP(BE123,'Calcification Rates'!$A$11:$N$98,14,0)),0,VLOOKUP(BE123,'Calcification Rates'!$A$11:$N$98,14,0)))</f>
        <v>0</v>
      </c>
    </row>
    <row r="124" spans="1:64" ht="20.100000000000001" customHeight="1" x14ac:dyDescent="0.3">
      <c r="A124" s="285"/>
      <c r="B124" s="270"/>
      <c r="C124" s="271"/>
      <c r="D124" s="272" t="str">
        <f>IF(ISERROR(VLOOKUP(A124,'Calcification Rates'!$A$10:$C$98,2,FALSE))," ",VLOOKUP(A124,'Calcification Rates'!$A$10:$C$98,2,FALSE))</f>
        <v xml:space="preserve"> </v>
      </c>
      <c r="E124" s="272" t="str">
        <f>IF(ISERROR(VLOOKUP(A124,'Calcification Rates'!$A$10:$C$98,3,FALSE))," ",VLOOKUP(A124,'Calcification Rates'!$A$10:$C$98,3,FALSE))</f>
        <v xml:space="preserve"> </v>
      </c>
      <c r="F124" s="273">
        <f>(IF(ISERROR(VLOOKUP(A124,'Calcification Rates'!$A$11:$N$98,9,0)),0,VLOOKUP(A124,'Calcification Rates'!$A$11:$N$98,9,0)))*C124+(IF(ISERROR(VLOOKUP(A124,'Calcification Rates'!$A$11:$N$98,12,0)),0,VLOOKUP(A124,'Calcification Rates'!$A$11:$N$98,12,0)))</f>
        <v>0</v>
      </c>
      <c r="G124" s="274">
        <f>(IF(ISERROR(VLOOKUP(A124,'Calcification Rates'!$A$11:$N$98,10,0)),0,VLOOKUP(A124,'Calcification Rates'!$A$11:$N$98,10,0)))*C124+(IF(ISERROR(VLOOKUP(A124,'Calcification Rates'!$A$11:$N$98,13,0)),0,VLOOKUP(A124,'Calcification Rates'!$A$11:$N$98,13,0)))</f>
        <v>0</v>
      </c>
      <c r="H124" s="275">
        <f>(IF(ISERROR(VLOOKUP(A124,'Calcification Rates'!$A$11:$N$98,11,0)),0,VLOOKUP(A124,'Calcification Rates'!$A$11:$N$98,11,0)))*C124+(IF(ISERROR(VLOOKUP(A124,'Calcification Rates'!$A$11:$N$98,14,0)),0,VLOOKUP(A124,'Calcification Rates'!$A$11:$N$98,14,0)))</f>
        <v>0</v>
      </c>
      <c r="I124" s="270"/>
      <c r="J124" s="43"/>
      <c r="K124" s="43"/>
      <c r="L124" s="272" t="str">
        <f>IF(ISERROR(VLOOKUP(I124,'Calcification Rates'!$A$10:$C$98,2,FALSE))," ",VLOOKUP(I124,'Calcification Rates'!$A$10:$C$98,2,FALSE))</f>
        <v xml:space="preserve"> </v>
      </c>
      <c r="M124" s="272" t="str">
        <f>IF(ISERROR(VLOOKUP(I124,'Calcification Rates'!$A$10:$C$98,3,FALSE))," ",VLOOKUP(I124,'Calcification Rates'!$A$10:$C$98,3,FALSE))</f>
        <v xml:space="preserve"> </v>
      </c>
      <c r="N124" s="273">
        <f>(IF(ISERROR(VLOOKUP(I124,'Calcification Rates'!$A$11:$N$98,9,0)),0,VLOOKUP(I124,'Calcification Rates'!$A$11:$N$98,9,0)))*K124+(IF(ISERROR(VLOOKUP(I124,'Calcification Rates'!$A$11:$N$98,12,0)),0,VLOOKUP(I124,'Calcification Rates'!$A$11:$N$98,12,0)))</f>
        <v>0</v>
      </c>
      <c r="O124" s="273">
        <f>(IF(ISERROR(VLOOKUP(I124,'Calcification Rates'!$A$11:$N$98,10,0)),0,VLOOKUP(I124,'Calcification Rates'!$A$11:$N$98,10,0)))*K124+(IF(ISERROR(VLOOKUP(I124,'Calcification Rates'!$A$11:$N$98,13,0)),0,VLOOKUP(I124,'Calcification Rates'!$A$11:$N$98,13,0)))</f>
        <v>0</v>
      </c>
      <c r="P124" s="277">
        <f>(IF(ISERROR(VLOOKUP(I124,'Calcification Rates'!$A$11:$N$98,11,0)),0,VLOOKUP(I124,'Calcification Rates'!$A$11:$N$98,11,0)))*K124+(IF(ISERROR(VLOOKUP(I124,'Calcification Rates'!$A$11:$N$98,14,0)),0,VLOOKUP(I124,'Calcification Rates'!$A$11:$N$98,14,0)))</f>
        <v>0</v>
      </c>
      <c r="Q124" s="276"/>
      <c r="R124" s="270"/>
      <c r="S124" s="271"/>
      <c r="T124" s="272" t="str">
        <f>IF(ISERROR(VLOOKUP(Q124,'Calcification Rates'!$A$10:$C$98,2,FALSE))," ",VLOOKUP(Q124,'Calcification Rates'!$A$10:$C$98,2,FALSE))</f>
        <v xml:space="preserve"> </v>
      </c>
      <c r="U124" s="272" t="str">
        <f>IF(ISERROR(VLOOKUP(Q124,'Calcification Rates'!$A$10:$C$98,3,FALSE))," ",VLOOKUP(Q124,'Calcification Rates'!$A$10:$C$98,3,FALSE))</f>
        <v xml:space="preserve"> </v>
      </c>
      <c r="V124" s="273">
        <f>(IF(ISERROR(VLOOKUP(Q124,'Calcification Rates'!$A$11:$N$98,9,0)),0,VLOOKUP(Q124,'Calcification Rates'!$A$11:$N$98,9,0)))*S124+(IF(ISERROR(VLOOKUP(Q124,'Calcification Rates'!$A$11:$N$98,12,0)),0,VLOOKUP(Q124,'Calcification Rates'!$A$11:$N$98,12,0)))</f>
        <v>0</v>
      </c>
      <c r="W124" s="273">
        <f>(IF(ISERROR(VLOOKUP(Q124,'Calcification Rates'!$A$11:$N$98,10,0)),0,VLOOKUP(Q124,'Calcification Rates'!$A$11:$N$98,10,0)))*S124+(IF(ISERROR(VLOOKUP(Q124,'Calcification Rates'!$A$11:$N$98,13,0)),0,VLOOKUP(Q124,'Calcification Rates'!$A$11:$N$98,13,0)))</f>
        <v>0</v>
      </c>
      <c r="X124" s="277">
        <f>(IF(ISERROR(VLOOKUP(Q124,'Calcification Rates'!$A$11:$N$98,11,0)),0,VLOOKUP(Q124,'Calcification Rates'!$A$11:$N$98,11,0)))*S124+(IF(ISERROR(VLOOKUP(Q124,'Calcification Rates'!$A$11:$N$98,14,0)),0,VLOOKUP(Q124,'Calcification Rates'!$A$11:$N$98,14,0)))</f>
        <v>0</v>
      </c>
      <c r="Y124" s="276"/>
      <c r="Z124" s="43"/>
      <c r="AA124" s="43"/>
      <c r="AB124" s="272" t="str">
        <f>IF(ISERROR(VLOOKUP(Y124,'Calcification Rates'!$A$10:$C$98,2,FALSE))," ",VLOOKUP(Y124,'Calcification Rates'!$A$10:$C$98,2,FALSE))</f>
        <v xml:space="preserve"> </v>
      </c>
      <c r="AC124" s="272" t="str">
        <f>IF(ISERROR(VLOOKUP(Y124,'Calcification Rates'!$A$10:$C$98,3,FALSE))," ",VLOOKUP(Y124,'Calcification Rates'!$A$10:$C$98,3,FALSE))</f>
        <v xml:space="preserve"> </v>
      </c>
      <c r="AD124" s="273">
        <f>(IF(ISERROR(VLOOKUP(Y124,'Calcification Rates'!$A$11:$N$98,9,0)),0,VLOOKUP(Y124,'Calcification Rates'!$A$11:$N$98,9,0)))*AA124+(IF(ISERROR(VLOOKUP(Y124,'Calcification Rates'!$A$11:$N$98,12,0)),0,VLOOKUP(Y124,'Calcification Rates'!$A$11:$N$98,12,0)))</f>
        <v>0</v>
      </c>
      <c r="AE124" s="273">
        <f>(IF(ISERROR(VLOOKUP(Y124,'Calcification Rates'!$A$11:$N$98,10,0)),0,VLOOKUP(Y124,'Calcification Rates'!$A$11:$N$98,10,0)))*AA124+(IF(ISERROR(VLOOKUP(Y124,'Calcification Rates'!$A$11:$N$98,13,0)),0,VLOOKUP(Y124,'Calcification Rates'!$A$11:$N$98,13,0)))</f>
        <v>0</v>
      </c>
      <c r="AF124" s="277">
        <f>(IF(ISERROR(VLOOKUP(Y124,'Calcification Rates'!$A$11:$N$98,11,0)),0,VLOOKUP(Y124,'Calcification Rates'!$A$11:$N$98,11,0)))*AA124+(IF(ISERROR(VLOOKUP(Y124,'Calcification Rates'!$A$11:$N$98,14,0)),0,VLOOKUP(Y124,'Calcification Rates'!$A$11:$N$98,14,0)))</f>
        <v>0</v>
      </c>
      <c r="AG124" s="276"/>
      <c r="AH124" s="43"/>
      <c r="AI124" s="271"/>
      <c r="AJ124" s="272" t="str">
        <f>IF(ISERROR(VLOOKUP(AG124,'Calcification Rates'!$A$10:$C$98,2,FALSE))," ",VLOOKUP(AG124,'Calcification Rates'!$A$10:$C$98,2,FALSE))</f>
        <v xml:space="preserve"> </v>
      </c>
      <c r="AK124" s="272" t="str">
        <f>IF(ISERROR(VLOOKUP(AG124,'Calcification Rates'!$A$10:$C$98,3,FALSE))," ",VLOOKUP(AG124,'Calcification Rates'!$A$10:$C$98,3,FALSE))</f>
        <v xml:space="preserve"> </v>
      </c>
      <c r="AL124" s="273">
        <f>(IF(ISERROR(VLOOKUP(AG124,'Calcification Rates'!$A$11:$N$98,9,0)),0,VLOOKUP(AG124,'Calcification Rates'!$A$11:$N$98,9,0)))*AI124+(IF(ISERROR(VLOOKUP(AG124,'Calcification Rates'!$A$11:$N$98,12,0)),0,VLOOKUP(AG124,'Calcification Rates'!$A$11:$N$98,12,0)))</f>
        <v>0</v>
      </c>
      <c r="AM124" s="273">
        <f>(IF(ISERROR(VLOOKUP(AG124,'Calcification Rates'!$A$11:$N$98,10,0)),0,VLOOKUP(AG124,'Calcification Rates'!$A$11:$N$98,10,0)))*AI124+(IF(ISERROR(VLOOKUP(AG124,'Calcification Rates'!$A$11:$N$98,13,0)),0,VLOOKUP(AG124,'Calcification Rates'!$A$11:$N$98,13,0)))</f>
        <v>0</v>
      </c>
      <c r="AN124" s="277">
        <f>(IF(ISERROR(VLOOKUP(AG124,'Calcification Rates'!$A$11:$N$98,11,0)),0,VLOOKUP(AG124,'Calcification Rates'!$A$11:$N$98,11,0)))*AI124+(IF(ISERROR(VLOOKUP(AG124,'Calcification Rates'!$A$11:$N$98,14,0)),0,VLOOKUP(AG124,'Calcification Rates'!$A$11:$N$98,14,0)))</f>
        <v>0</v>
      </c>
      <c r="AO124" s="285"/>
      <c r="AP124" s="270"/>
      <c r="AQ124" s="271"/>
      <c r="AR124" s="272" t="str">
        <f>IF(ISERROR(VLOOKUP(AO124,'Calcification Rates'!$A$10:$C$98,2,FALSE))," ",VLOOKUP(AO124,'Calcification Rates'!$A$10:$C$98,2,FALSE))</f>
        <v xml:space="preserve"> </v>
      </c>
      <c r="AS124" s="272" t="str">
        <f>IF(ISERROR(VLOOKUP(AO124,'Calcification Rates'!$A$10:$C$98,3,FALSE))," ",VLOOKUP(AO124,'Calcification Rates'!$A$10:$C$98,3,FALSE))</f>
        <v xml:space="preserve"> </v>
      </c>
      <c r="AT124" s="280">
        <f>(IF(ISERROR(VLOOKUP(AO124,'Calcification Rates'!$A$11:$N$98,9,0)),0,VLOOKUP(AO124,'Calcification Rates'!$A$11:$N$98,9,0)))*AQ124+(IF(ISERROR(VLOOKUP(AO124,'Calcification Rates'!$A$11:$N$98,12,0)),0,VLOOKUP(AO124,'Calcification Rates'!$A$11:$N$98,12,0)))</f>
        <v>0</v>
      </c>
      <c r="AU124" s="280">
        <f>(IF(ISERROR(VLOOKUP(AO124,'Calcification Rates'!$A$11:$N$98,10,0)),0,VLOOKUP(AO124,'Calcification Rates'!$A$11:$N$98,10,0)))*AQ124+(IF(ISERROR(VLOOKUP(AO124,'Calcification Rates'!$A$11:$N$98,13,0)),0,VLOOKUP(AO124,'Calcification Rates'!$A$11:$N$98,13,0)))</f>
        <v>0</v>
      </c>
      <c r="AV124" s="281">
        <f>(IF(ISERROR(VLOOKUP(AO124,'Calcification Rates'!$A$11:$N$98,11,0)),0,VLOOKUP(AO124,'Calcification Rates'!$A$11:$N$98,11,0)))*AQ124+(IF(ISERROR(VLOOKUP(AO124,'Calcification Rates'!$A$11:$N$98,14,0)),0,VLOOKUP(AO124,'Calcification Rates'!$A$11:$N$98,14,0)))</f>
        <v>0</v>
      </c>
      <c r="AW124" s="276"/>
      <c r="AX124" s="270"/>
      <c r="AY124" s="270"/>
      <c r="AZ124" s="272" t="str">
        <f>IF(ISERROR(VLOOKUP(AW124,'Calcification Rates'!$A$10:$C$98,2,FALSE))," ",VLOOKUP(AW124,'Calcification Rates'!$A$10:$C$98,2,FALSE))</f>
        <v xml:space="preserve"> </v>
      </c>
      <c r="BA124" s="272" t="str">
        <f>IF(ISERROR(VLOOKUP(AW124,'Calcification Rates'!$A$10:$C$98,3,FALSE))," ",VLOOKUP(AW124,'Calcification Rates'!$A$10:$C$98,3,FALSE))</f>
        <v xml:space="preserve"> </v>
      </c>
      <c r="BB124" s="280">
        <f>(IF(ISERROR(VLOOKUP(AW124,'Calcification Rates'!$A$11:$N$98,9,0)),0,VLOOKUP(AW124,'Calcification Rates'!$A$11:$N$98,9,0)))*AY124+(IF(ISERROR(VLOOKUP(AW124,'Calcification Rates'!$A$11:$N$98,12,0)),0,VLOOKUP(AW124,'Calcification Rates'!$A$11:$N$98,12,0)))</f>
        <v>0</v>
      </c>
      <c r="BC124" s="280">
        <f>(IF(ISERROR(VLOOKUP(AW124,'Calcification Rates'!$A$11:$N$98,10,0)),0,VLOOKUP(AW124,'Calcification Rates'!$A$11:$N$98,10,0)))*AY124+(IF(ISERROR(VLOOKUP(AW124,'Calcification Rates'!$A$11:$N$98,13,0)),0,VLOOKUP(AW124,'Calcification Rates'!$A$11:$N$98,13,0)))</f>
        <v>0</v>
      </c>
      <c r="BD124" s="281">
        <f>(IF(ISERROR(VLOOKUP(AW124,'Calcification Rates'!$A$11:$N$98,11,0)),0,VLOOKUP(AW124,'Calcification Rates'!$A$11:$N$98,11,0)))*AY124+(IF(ISERROR(VLOOKUP(AW124,'Calcification Rates'!$A$11:$N$98,14,0)),0,VLOOKUP(AW124,'Calcification Rates'!$A$11:$N$98,14,0)))</f>
        <v>0</v>
      </c>
      <c r="BE124" s="276"/>
      <c r="BF124" s="270"/>
      <c r="BG124" s="270"/>
      <c r="BH124" s="272" t="str">
        <f>IF(ISERROR(VLOOKUP(BE124,'Calcification Rates'!$A$10:$C$98,2,FALSE))," ",VLOOKUP(BE124,'Calcification Rates'!$A$10:$C$98,2,FALSE))</f>
        <v xml:space="preserve"> </v>
      </c>
      <c r="BI124" s="272" t="str">
        <f>IF(ISERROR(VLOOKUP(BE124,'Calcification Rates'!$A$10:$C$98,3,FALSE))," ",VLOOKUP(BE124,'Calcification Rates'!$A$10:$C$98,3,FALSE))</f>
        <v xml:space="preserve"> </v>
      </c>
      <c r="BJ124" s="280">
        <f>(IF(ISERROR(VLOOKUP(BE124,'Calcification Rates'!$A$11:$N$98,9,0)),0,VLOOKUP(BE124,'Calcification Rates'!$A$11:$N$98,9,0)))*BG124+(IF(ISERROR(VLOOKUP(BE124,'Calcification Rates'!$A$11:$N$98,12,0)),0,VLOOKUP(BE124,'Calcification Rates'!$A$11:$N$98,12,0)))</f>
        <v>0</v>
      </c>
      <c r="BK124" s="280">
        <f>(IF(ISERROR(VLOOKUP(BE124,'Calcification Rates'!$A$11:$N$98,10,0)),0,VLOOKUP(BE124,'Calcification Rates'!$A$11:$N$98,10,0)))*BG124+(IF(ISERROR(VLOOKUP(BE124,'Calcification Rates'!$A$11:$N$98,13,0)),0,VLOOKUP(BE124,'Calcification Rates'!$A$11:$N$98,13,0)))</f>
        <v>0</v>
      </c>
      <c r="BL124" s="281">
        <f>(IF(ISERROR(VLOOKUP(BE124,'Calcification Rates'!$A$11:$N$98,11,0)),0,VLOOKUP(BE124,'Calcification Rates'!$A$11:$N$98,11,0)))*BG124+(IF(ISERROR(VLOOKUP(BE124,'Calcification Rates'!$A$11:$N$98,14,0)),0,VLOOKUP(BE124,'Calcification Rates'!$A$11:$N$98,14,0)))</f>
        <v>0</v>
      </c>
    </row>
    <row r="125" spans="1:64" ht="20.100000000000001" customHeight="1" x14ac:dyDescent="0.3">
      <c r="A125" s="285"/>
      <c r="B125" s="270"/>
      <c r="C125" s="271"/>
      <c r="D125" s="272" t="str">
        <f>IF(ISERROR(VLOOKUP(A125,'Calcification Rates'!$A$10:$C$98,2,FALSE))," ",VLOOKUP(A125,'Calcification Rates'!$A$10:$C$98,2,FALSE))</f>
        <v xml:space="preserve"> </v>
      </c>
      <c r="E125" s="272" t="str">
        <f>IF(ISERROR(VLOOKUP(A125,'Calcification Rates'!$A$10:$C$98,3,FALSE))," ",VLOOKUP(A125,'Calcification Rates'!$A$10:$C$98,3,FALSE))</f>
        <v xml:space="preserve"> </v>
      </c>
      <c r="F125" s="273">
        <f>(IF(ISERROR(VLOOKUP(A125,'Calcification Rates'!$A$11:$N$98,9,0)),0,VLOOKUP(A125,'Calcification Rates'!$A$11:$N$98,9,0)))*C125+(IF(ISERROR(VLOOKUP(A125,'Calcification Rates'!$A$11:$N$98,12,0)),0,VLOOKUP(A125,'Calcification Rates'!$A$11:$N$98,12,0)))</f>
        <v>0</v>
      </c>
      <c r="G125" s="274">
        <f>(IF(ISERROR(VLOOKUP(A125,'Calcification Rates'!$A$11:$N$98,10,0)),0,VLOOKUP(A125,'Calcification Rates'!$A$11:$N$98,10,0)))*C125+(IF(ISERROR(VLOOKUP(A125,'Calcification Rates'!$A$11:$N$98,13,0)),0,VLOOKUP(A125,'Calcification Rates'!$A$11:$N$98,13,0)))</f>
        <v>0</v>
      </c>
      <c r="H125" s="275">
        <f>(IF(ISERROR(VLOOKUP(A125,'Calcification Rates'!$A$11:$N$98,11,0)),0,VLOOKUP(A125,'Calcification Rates'!$A$11:$N$98,11,0)))*C125+(IF(ISERROR(VLOOKUP(A125,'Calcification Rates'!$A$11:$N$98,14,0)),0,VLOOKUP(A125,'Calcification Rates'!$A$11:$N$98,14,0)))</f>
        <v>0</v>
      </c>
      <c r="I125" s="276"/>
      <c r="J125" s="278"/>
      <c r="K125" s="270"/>
      <c r="L125" s="272" t="str">
        <f>IF(ISERROR(VLOOKUP(I125,'Calcification Rates'!$A$10:$C$98,2,FALSE))," ",VLOOKUP(I125,'Calcification Rates'!$A$10:$C$98,2,FALSE))</f>
        <v xml:space="preserve"> </v>
      </c>
      <c r="M125" s="272" t="str">
        <f>IF(ISERROR(VLOOKUP(I125,'Calcification Rates'!$A$10:$C$98,3,FALSE))," ",VLOOKUP(I125,'Calcification Rates'!$A$10:$C$98,3,FALSE))</f>
        <v xml:space="preserve"> </v>
      </c>
      <c r="N125" s="273">
        <f>(IF(ISERROR(VLOOKUP(I125,'Calcification Rates'!$A$11:$N$98,9,0)),0,VLOOKUP(I125,'Calcification Rates'!$A$11:$N$98,9,0)))*K125+(IF(ISERROR(VLOOKUP(I125,'Calcification Rates'!$A$11:$N$98,12,0)),0,VLOOKUP(I125,'Calcification Rates'!$A$11:$N$98,12,0)))</f>
        <v>0</v>
      </c>
      <c r="O125" s="273">
        <f>(IF(ISERROR(VLOOKUP(I125,'Calcification Rates'!$A$11:$N$98,10,0)),0,VLOOKUP(I125,'Calcification Rates'!$A$11:$N$98,10,0)))*K125+(IF(ISERROR(VLOOKUP(I125,'Calcification Rates'!$A$11:$N$98,13,0)),0,VLOOKUP(I125,'Calcification Rates'!$A$11:$N$98,13,0)))</f>
        <v>0</v>
      </c>
      <c r="P125" s="277">
        <f>(IF(ISERROR(VLOOKUP(I125,'Calcification Rates'!$A$11:$N$98,11,0)),0,VLOOKUP(I125,'Calcification Rates'!$A$11:$N$98,11,0)))*K125+(IF(ISERROR(VLOOKUP(I125,'Calcification Rates'!$A$11:$N$98,14,0)),0,VLOOKUP(I125,'Calcification Rates'!$A$11:$N$98,14,0)))</f>
        <v>0</v>
      </c>
      <c r="Q125" s="276"/>
      <c r="R125" s="270"/>
      <c r="S125" s="271"/>
      <c r="T125" s="272" t="str">
        <f>IF(ISERROR(VLOOKUP(Q125,'Calcification Rates'!$A$10:$C$98,2,FALSE))," ",VLOOKUP(Q125,'Calcification Rates'!$A$10:$C$98,2,FALSE))</f>
        <v xml:space="preserve"> </v>
      </c>
      <c r="U125" s="272" t="str">
        <f>IF(ISERROR(VLOOKUP(Q125,'Calcification Rates'!$A$10:$C$98,3,FALSE))," ",VLOOKUP(Q125,'Calcification Rates'!$A$10:$C$98,3,FALSE))</f>
        <v xml:space="preserve"> </v>
      </c>
      <c r="V125" s="273">
        <f>(IF(ISERROR(VLOOKUP(Q125,'Calcification Rates'!$A$11:$N$98,9,0)),0,VLOOKUP(Q125,'Calcification Rates'!$A$11:$N$98,9,0)))*S125+(IF(ISERROR(VLOOKUP(Q125,'Calcification Rates'!$A$11:$N$98,12,0)),0,VLOOKUP(Q125,'Calcification Rates'!$A$11:$N$98,12,0)))</f>
        <v>0</v>
      </c>
      <c r="W125" s="273">
        <f>(IF(ISERROR(VLOOKUP(Q125,'Calcification Rates'!$A$11:$N$98,10,0)),0,VLOOKUP(Q125,'Calcification Rates'!$A$11:$N$98,10,0)))*S125+(IF(ISERROR(VLOOKUP(Q125,'Calcification Rates'!$A$11:$N$98,13,0)),0,VLOOKUP(Q125,'Calcification Rates'!$A$11:$N$98,13,0)))</f>
        <v>0</v>
      </c>
      <c r="X125" s="277">
        <f>(IF(ISERROR(VLOOKUP(Q125,'Calcification Rates'!$A$11:$N$98,11,0)),0,VLOOKUP(Q125,'Calcification Rates'!$A$11:$N$98,11,0)))*S125+(IF(ISERROR(VLOOKUP(Q125,'Calcification Rates'!$A$11:$N$98,14,0)),0,VLOOKUP(Q125,'Calcification Rates'!$A$11:$N$98,14,0)))</f>
        <v>0</v>
      </c>
      <c r="Y125" s="276"/>
      <c r="Z125" s="43"/>
      <c r="AA125" s="43"/>
      <c r="AB125" s="272" t="str">
        <f>IF(ISERROR(VLOOKUP(Y125,'Calcification Rates'!$A$10:$C$98,2,FALSE))," ",VLOOKUP(Y125,'Calcification Rates'!$A$10:$C$98,2,FALSE))</f>
        <v xml:space="preserve"> </v>
      </c>
      <c r="AC125" s="272" t="str">
        <f>IF(ISERROR(VLOOKUP(Y125,'Calcification Rates'!$A$10:$C$98,3,FALSE))," ",VLOOKUP(Y125,'Calcification Rates'!$A$10:$C$98,3,FALSE))</f>
        <v xml:space="preserve"> </v>
      </c>
      <c r="AD125" s="273">
        <f>(IF(ISERROR(VLOOKUP(Y125,'Calcification Rates'!$A$11:$N$98,9,0)),0,VLOOKUP(Y125,'Calcification Rates'!$A$11:$N$98,9,0)))*AA125+(IF(ISERROR(VLOOKUP(Y125,'Calcification Rates'!$A$11:$N$98,12,0)),0,VLOOKUP(Y125,'Calcification Rates'!$A$11:$N$98,12,0)))</f>
        <v>0</v>
      </c>
      <c r="AE125" s="273">
        <f>(IF(ISERROR(VLOOKUP(Y125,'Calcification Rates'!$A$11:$N$98,10,0)),0,VLOOKUP(Y125,'Calcification Rates'!$A$11:$N$98,10,0)))*AA125+(IF(ISERROR(VLOOKUP(Y125,'Calcification Rates'!$A$11:$N$98,13,0)),0,VLOOKUP(Y125,'Calcification Rates'!$A$11:$N$98,13,0)))</f>
        <v>0</v>
      </c>
      <c r="AF125" s="277">
        <f>(IF(ISERROR(VLOOKUP(Y125,'Calcification Rates'!$A$11:$N$98,11,0)),0,VLOOKUP(Y125,'Calcification Rates'!$A$11:$N$98,11,0)))*AA125+(IF(ISERROR(VLOOKUP(Y125,'Calcification Rates'!$A$11:$N$98,14,0)),0,VLOOKUP(Y125,'Calcification Rates'!$A$11:$N$98,14,0)))</f>
        <v>0</v>
      </c>
      <c r="AG125" s="276"/>
      <c r="AH125" s="43"/>
      <c r="AI125" s="271"/>
      <c r="AJ125" s="272" t="str">
        <f>IF(ISERROR(VLOOKUP(AG125,'Calcification Rates'!$A$10:$C$98,2,FALSE))," ",VLOOKUP(AG125,'Calcification Rates'!$A$10:$C$98,2,FALSE))</f>
        <v xml:space="preserve"> </v>
      </c>
      <c r="AK125" s="272" t="str">
        <f>IF(ISERROR(VLOOKUP(AG125,'Calcification Rates'!$A$10:$C$98,3,FALSE))," ",VLOOKUP(AG125,'Calcification Rates'!$A$10:$C$98,3,FALSE))</f>
        <v xml:space="preserve"> </v>
      </c>
      <c r="AL125" s="273">
        <f>(IF(ISERROR(VLOOKUP(AG125,'Calcification Rates'!$A$11:$N$98,9,0)),0,VLOOKUP(AG125,'Calcification Rates'!$A$11:$N$98,9,0)))*AI125+(IF(ISERROR(VLOOKUP(AG125,'Calcification Rates'!$A$11:$N$98,12,0)),0,VLOOKUP(AG125,'Calcification Rates'!$A$11:$N$98,12,0)))</f>
        <v>0</v>
      </c>
      <c r="AM125" s="273">
        <f>(IF(ISERROR(VLOOKUP(AG125,'Calcification Rates'!$A$11:$N$98,10,0)),0,VLOOKUP(AG125,'Calcification Rates'!$A$11:$N$98,10,0)))*AI125+(IF(ISERROR(VLOOKUP(AG125,'Calcification Rates'!$A$11:$N$98,13,0)),0,VLOOKUP(AG125,'Calcification Rates'!$A$11:$N$98,13,0)))</f>
        <v>0</v>
      </c>
      <c r="AN125" s="277">
        <f>(IF(ISERROR(VLOOKUP(AG125,'Calcification Rates'!$A$11:$N$98,11,0)),0,VLOOKUP(AG125,'Calcification Rates'!$A$11:$N$98,11,0)))*AI125+(IF(ISERROR(VLOOKUP(AG125,'Calcification Rates'!$A$11:$N$98,14,0)),0,VLOOKUP(AG125,'Calcification Rates'!$A$11:$N$98,14,0)))</f>
        <v>0</v>
      </c>
      <c r="AO125" s="285"/>
      <c r="AP125" s="270"/>
      <c r="AQ125" s="271"/>
      <c r="AR125" s="272" t="str">
        <f>IF(ISERROR(VLOOKUP(AO125,'Calcification Rates'!$A$10:$C$98,2,FALSE))," ",VLOOKUP(AO125,'Calcification Rates'!$A$10:$C$98,2,FALSE))</f>
        <v xml:space="preserve"> </v>
      </c>
      <c r="AS125" s="272" t="str">
        <f>IF(ISERROR(VLOOKUP(AO125,'Calcification Rates'!$A$10:$C$98,3,FALSE))," ",VLOOKUP(AO125,'Calcification Rates'!$A$10:$C$98,3,FALSE))</f>
        <v xml:space="preserve"> </v>
      </c>
      <c r="AT125" s="280">
        <f>(IF(ISERROR(VLOOKUP(AO125,'Calcification Rates'!$A$11:$N$98,9,0)),0,VLOOKUP(AO125,'Calcification Rates'!$A$11:$N$98,9,0)))*AQ125+(IF(ISERROR(VLOOKUP(AO125,'Calcification Rates'!$A$11:$N$98,12,0)),0,VLOOKUP(AO125,'Calcification Rates'!$A$11:$N$98,12,0)))</f>
        <v>0</v>
      </c>
      <c r="AU125" s="280">
        <f>(IF(ISERROR(VLOOKUP(AO125,'Calcification Rates'!$A$11:$N$98,10,0)),0,VLOOKUP(AO125,'Calcification Rates'!$A$11:$N$98,10,0)))*AQ125+(IF(ISERROR(VLOOKUP(AO125,'Calcification Rates'!$A$11:$N$98,13,0)),0,VLOOKUP(AO125,'Calcification Rates'!$A$11:$N$98,13,0)))</f>
        <v>0</v>
      </c>
      <c r="AV125" s="281">
        <f>(IF(ISERROR(VLOOKUP(AO125,'Calcification Rates'!$A$11:$N$98,11,0)),0,VLOOKUP(AO125,'Calcification Rates'!$A$11:$N$98,11,0)))*AQ125+(IF(ISERROR(VLOOKUP(AO125,'Calcification Rates'!$A$11:$N$98,14,0)),0,VLOOKUP(AO125,'Calcification Rates'!$A$11:$N$98,14,0)))</f>
        <v>0</v>
      </c>
      <c r="AW125" s="276"/>
      <c r="AX125" s="270"/>
      <c r="AY125" s="270"/>
      <c r="AZ125" s="272" t="str">
        <f>IF(ISERROR(VLOOKUP(AW125,'Calcification Rates'!$A$10:$C$98,2,FALSE))," ",VLOOKUP(AW125,'Calcification Rates'!$A$10:$C$98,2,FALSE))</f>
        <v xml:space="preserve"> </v>
      </c>
      <c r="BA125" s="272" t="str">
        <f>IF(ISERROR(VLOOKUP(AW125,'Calcification Rates'!$A$10:$C$98,3,FALSE))," ",VLOOKUP(AW125,'Calcification Rates'!$A$10:$C$98,3,FALSE))</f>
        <v xml:space="preserve"> </v>
      </c>
      <c r="BB125" s="280">
        <f>(IF(ISERROR(VLOOKUP(AW125,'Calcification Rates'!$A$11:$N$98,9,0)),0,VLOOKUP(AW125,'Calcification Rates'!$A$11:$N$98,9,0)))*AY125+(IF(ISERROR(VLOOKUP(AW125,'Calcification Rates'!$A$11:$N$98,12,0)),0,VLOOKUP(AW125,'Calcification Rates'!$A$11:$N$98,12,0)))</f>
        <v>0</v>
      </c>
      <c r="BC125" s="280">
        <f>(IF(ISERROR(VLOOKUP(AW125,'Calcification Rates'!$A$11:$N$98,10,0)),0,VLOOKUP(AW125,'Calcification Rates'!$A$11:$N$98,10,0)))*AY125+(IF(ISERROR(VLOOKUP(AW125,'Calcification Rates'!$A$11:$N$98,13,0)),0,VLOOKUP(AW125,'Calcification Rates'!$A$11:$N$98,13,0)))</f>
        <v>0</v>
      </c>
      <c r="BD125" s="281">
        <f>(IF(ISERROR(VLOOKUP(AW125,'Calcification Rates'!$A$11:$N$98,11,0)),0,VLOOKUP(AW125,'Calcification Rates'!$A$11:$N$98,11,0)))*AY125+(IF(ISERROR(VLOOKUP(AW125,'Calcification Rates'!$A$11:$N$98,14,0)),0,VLOOKUP(AW125,'Calcification Rates'!$A$11:$N$98,14,0)))</f>
        <v>0</v>
      </c>
      <c r="BE125" s="276"/>
      <c r="BF125" s="270"/>
      <c r="BG125" s="270"/>
      <c r="BH125" s="272" t="str">
        <f>IF(ISERROR(VLOOKUP(BE125,'Calcification Rates'!$A$10:$C$98,2,FALSE))," ",VLOOKUP(BE125,'Calcification Rates'!$A$10:$C$98,2,FALSE))</f>
        <v xml:space="preserve"> </v>
      </c>
      <c r="BI125" s="272" t="str">
        <f>IF(ISERROR(VLOOKUP(BE125,'Calcification Rates'!$A$10:$C$98,3,FALSE))," ",VLOOKUP(BE125,'Calcification Rates'!$A$10:$C$98,3,FALSE))</f>
        <v xml:space="preserve"> </v>
      </c>
      <c r="BJ125" s="280">
        <f>(IF(ISERROR(VLOOKUP(BE125,'Calcification Rates'!$A$11:$N$98,9,0)),0,VLOOKUP(BE125,'Calcification Rates'!$A$11:$N$98,9,0)))*BG125+(IF(ISERROR(VLOOKUP(BE125,'Calcification Rates'!$A$11:$N$98,12,0)),0,VLOOKUP(BE125,'Calcification Rates'!$A$11:$N$98,12,0)))</f>
        <v>0</v>
      </c>
      <c r="BK125" s="280">
        <f>(IF(ISERROR(VLOOKUP(BE125,'Calcification Rates'!$A$11:$N$98,10,0)),0,VLOOKUP(BE125,'Calcification Rates'!$A$11:$N$98,10,0)))*BG125+(IF(ISERROR(VLOOKUP(BE125,'Calcification Rates'!$A$11:$N$98,13,0)),0,VLOOKUP(BE125,'Calcification Rates'!$A$11:$N$98,13,0)))</f>
        <v>0</v>
      </c>
      <c r="BL125" s="281">
        <f>(IF(ISERROR(VLOOKUP(BE125,'Calcification Rates'!$A$11:$N$98,11,0)),0,VLOOKUP(BE125,'Calcification Rates'!$A$11:$N$98,11,0)))*BG125+(IF(ISERROR(VLOOKUP(BE125,'Calcification Rates'!$A$11:$N$98,14,0)),0,VLOOKUP(BE125,'Calcification Rates'!$A$11:$N$98,14,0)))</f>
        <v>0</v>
      </c>
    </row>
    <row r="126" spans="1:64" ht="20.100000000000001" customHeight="1" x14ac:dyDescent="0.3">
      <c r="A126" s="285"/>
      <c r="B126" s="270"/>
      <c r="C126" s="271"/>
      <c r="D126" s="272" t="str">
        <f>IF(ISERROR(VLOOKUP(A126,'Calcification Rates'!$A$10:$C$98,2,FALSE))," ",VLOOKUP(A126,'Calcification Rates'!$A$10:$C$98,2,FALSE))</f>
        <v xml:space="preserve"> </v>
      </c>
      <c r="E126" s="272" t="str">
        <f>IF(ISERROR(VLOOKUP(A126,'Calcification Rates'!$A$10:$C$98,3,FALSE))," ",VLOOKUP(A126,'Calcification Rates'!$A$10:$C$98,3,FALSE))</f>
        <v xml:space="preserve"> </v>
      </c>
      <c r="F126" s="273">
        <f>(IF(ISERROR(VLOOKUP(A126,'Calcification Rates'!$A$11:$N$98,9,0)),0,VLOOKUP(A126,'Calcification Rates'!$A$11:$N$98,9,0)))*C126+(IF(ISERROR(VLOOKUP(A126,'Calcification Rates'!$A$11:$N$98,12,0)),0,VLOOKUP(A126,'Calcification Rates'!$A$11:$N$98,12,0)))</f>
        <v>0</v>
      </c>
      <c r="G126" s="274">
        <f>(IF(ISERROR(VLOOKUP(A126,'Calcification Rates'!$A$11:$N$98,10,0)),0,VLOOKUP(A126,'Calcification Rates'!$A$11:$N$98,10,0)))*C126+(IF(ISERROR(VLOOKUP(A126,'Calcification Rates'!$A$11:$N$98,13,0)),0,VLOOKUP(A126,'Calcification Rates'!$A$11:$N$98,13,0)))</f>
        <v>0</v>
      </c>
      <c r="H126" s="275">
        <f>(IF(ISERROR(VLOOKUP(A126,'Calcification Rates'!$A$11:$N$98,11,0)),0,VLOOKUP(A126,'Calcification Rates'!$A$11:$N$98,11,0)))*C126+(IF(ISERROR(VLOOKUP(A126,'Calcification Rates'!$A$11:$N$98,14,0)),0,VLOOKUP(A126,'Calcification Rates'!$A$11:$N$98,14,0)))</f>
        <v>0</v>
      </c>
      <c r="I126" s="276"/>
      <c r="J126" s="278"/>
      <c r="K126" s="270"/>
      <c r="L126" s="272" t="str">
        <f>IF(ISERROR(VLOOKUP(I126,'Calcification Rates'!$A$10:$C$98,2,FALSE))," ",VLOOKUP(I126,'Calcification Rates'!$A$10:$C$98,2,FALSE))</f>
        <v xml:space="preserve"> </v>
      </c>
      <c r="M126" s="272" t="str">
        <f>IF(ISERROR(VLOOKUP(I126,'Calcification Rates'!$A$10:$C$98,3,FALSE))," ",VLOOKUP(I126,'Calcification Rates'!$A$10:$C$98,3,FALSE))</f>
        <v xml:space="preserve"> </v>
      </c>
      <c r="N126" s="273">
        <f>(IF(ISERROR(VLOOKUP(I126,'Calcification Rates'!$A$11:$N$98,9,0)),0,VLOOKUP(I126,'Calcification Rates'!$A$11:$N$98,9,0)))*K126+(IF(ISERROR(VLOOKUP(I126,'Calcification Rates'!$A$11:$N$98,12,0)),0,VLOOKUP(I126,'Calcification Rates'!$A$11:$N$98,12,0)))</f>
        <v>0</v>
      </c>
      <c r="O126" s="273">
        <f>(IF(ISERROR(VLOOKUP(I126,'Calcification Rates'!$A$11:$N$98,10,0)),0,VLOOKUP(I126,'Calcification Rates'!$A$11:$N$98,10,0)))*K126+(IF(ISERROR(VLOOKUP(I126,'Calcification Rates'!$A$11:$N$98,13,0)),0,VLOOKUP(I126,'Calcification Rates'!$A$11:$N$98,13,0)))</f>
        <v>0</v>
      </c>
      <c r="P126" s="277">
        <f>(IF(ISERROR(VLOOKUP(I126,'Calcification Rates'!$A$11:$N$98,11,0)),0,VLOOKUP(I126,'Calcification Rates'!$A$11:$N$98,11,0)))*K126+(IF(ISERROR(VLOOKUP(I126,'Calcification Rates'!$A$11:$N$98,14,0)),0,VLOOKUP(I126,'Calcification Rates'!$A$11:$N$98,14,0)))</f>
        <v>0</v>
      </c>
      <c r="Q126" s="276"/>
      <c r="R126" s="270"/>
      <c r="S126" s="271"/>
      <c r="T126" s="272" t="str">
        <f>IF(ISERROR(VLOOKUP(Q126,'Calcification Rates'!$A$10:$C$98,2,FALSE))," ",VLOOKUP(Q126,'Calcification Rates'!$A$10:$C$98,2,FALSE))</f>
        <v xml:space="preserve"> </v>
      </c>
      <c r="U126" s="272" t="str">
        <f>IF(ISERROR(VLOOKUP(Q126,'Calcification Rates'!$A$10:$C$98,3,FALSE))," ",VLOOKUP(Q126,'Calcification Rates'!$A$10:$C$98,3,FALSE))</f>
        <v xml:space="preserve"> </v>
      </c>
      <c r="V126" s="273">
        <f>(IF(ISERROR(VLOOKUP(Q126,'Calcification Rates'!$A$11:$N$98,9,0)),0,VLOOKUP(Q126,'Calcification Rates'!$A$11:$N$98,9,0)))*S126+(IF(ISERROR(VLOOKUP(Q126,'Calcification Rates'!$A$11:$N$98,12,0)),0,VLOOKUP(Q126,'Calcification Rates'!$A$11:$N$98,12,0)))</f>
        <v>0</v>
      </c>
      <c r="W126" s="273">
        <f>(IF(ISERROR(VLOOKUP(Q126,'Calcification Rates'!$A$11:$N$98,10,0)),0,VLOOKUP(Q126,'Calcification Rates'!$A$11:$N$98,10,0)))*S126+(IF(ISERROR(VLOOKUP(Q126,'Calcification Rates'!$A$11:$N$98,13,0)),0,VLOOKUP(Q126,'Calcification Rates'!$A$11:$N$98,13,0)))</f>
        <v>0</v>
      </c>
      <c r="X126" s="277">
        <f>(IF(ISERROR(VLOOKUP(Q126,'Calcification Rates'!$A$11:$N$98,11,0)),0,VLOOKUP(Q126,'Calcification Rates'!$A$11:$N$98,11,0)))*S126+(IF(ISERROR(VLOOKUP(Q126,'Calcification Rates'!$A$11:$N$98,14,0)),0,VLOOKUP(Q126,'Calcification Rates'!$A$11:$N$98,14,0)))</f>
        <v>0</v>
      </c>
      <c r="Y126" s="276"/>
      <c r="Z126" s="43"/>
      <c r="AA126" s="43"/>
      <c r="AB126" s="272" t="str">
        <f>IF(ISERROR(VLOOKUP(Y126,'Calcification Rates'!$A$10:$C$98,2,FALSE))," ",VLOOKUP(Y126,'Calcification Rates'!$A$10:$C$98,2,FALSE))</f>
        <v xml:space="preserve"> </v>
      </c>
      <c r="AC126" s="272" t="str">
        <f>IF(ISERROR(VLOOKUP(Y126,'Calcification Rates'!$A$10:$C$98,3,FALSE))," ",VLOOKUP(Y126,'Calcification Rates'!$A$10:$C$98,3,FALSE))</f>
        <v xml:space="preserve"> </v>
      </c>
      <c r="AD126" s="273">
        <f>(IF(ISERROR(VLOOKUP(Y126,'Calcification Rates'!$A$11:$N$98,9,0)),0,VLOOKUP(Y126,'Calcification Rates'!$A$11:$N$98,9,0)))*AA126+(IF(ISERROR(VLOOKUP(Y126,'Calcification Rates'!$A$11:$N$98,12,0)),0,VLOOKUP(Y126,'Calcification Rates'!$A$11:$N$98,12,0)))</f>
        <v>0</v>
      </c>
      <c r="AE126" s="273">
        <f>(IF(ISERROR(VLOOKUP(Y126,'Calcification Rates'!$A$11:$N$98,10,0)),0,VLOOKUP(Y126,'Calcification Rates'!$A$11:$N$98,10,0)))*AA126+(IF(ISERROR(VLOOKUP(Y126,'Calcification Rates'!$A$11:$N$98,13,0)),0,VLOOKUP(Y126,'Calcification Rates'!$A$11:$N$98,13,0)))</f>
        <v>0</v>
      </c>
      <c r="AF126" s="277">
        <f>(IF(ISERROR(VLOOKUP(Y126,'Calcification Rates'!$A$11:$N$98,11,0)),0,VLOOKUP(Y126,'Calcification Rates'!$A$11:$N$98,11,0)))*AA126+(IF(ISERROR(VLOOKUP(Y126,'Calcification Rates'!$A$11:$N$98,14,0)),0,VLOOKUP(Y126,'Calcification Rates'!$A$11:$N$98,14,0)))</f>
        <v>0</v>
      </c>
      <c r="AG126" s="276"/>
      <c r="AH126" s="43"/>
      <c r="AI126" s="271"/>
      <c r="AJ126" s="272" t="str">
        <f>IF(ISERROR(VLOOKUP(AG126,'Calcification Rates'!$A$10:$C$98,2,FALSE))," ",VLOOKUP(AG126,'Calcification Rates'!$A$10:$C$98,2,FALSE))</f>
        <v xml:space="preserve"> </v>
      </c>
      <c r="AK126" s="272" t="str">
        <f>IF(ISERROR(VLOOKUP(AG126,'Calcification Rates'!$A$10:$C$98,3,FALSE))," ",VLOOKUP(AG126,'Calcification Rates'!$A$10:$C$98,3,FALSE))</f>
        <v xml:space="preserve"> </v>
      </c>
      <c r="AL126" s="273">
        <f>(IF(ISERROR(VLOOKUP(AG126,'Calcification Rates'!$A$11:$N$98,9,0)),0,VLOOKUP(AG126,'Calcification Rates'!$A$11:$N$98,9,0)))*AI126+(IF(ISERROR(VLOOKUP(AG126,'Calcification Rates'!$A$11:$N$98,12,0)),0,VLOOKUP(AG126,'Calcification Rates'!$A$11:$N$98,12,0)))</f>
        <v>0</v>
      </c>
      <c r="AM126" s="273">
        <f>(IF(ISERROR(VLOOKUP(AG126,'Calcification Rates'!$A$11:$N$98,10,0)),0,VLOOKUP(AG126,'Calcification Rates'!$A$11:$N$98,10,0)))*AI126+(IF(ISERROR(VLOOKUP(AG126,'Calcification Rates'!$A$11:$N$98,13,0)),0,VLOOKUP(AG126,'Calcification Rates'!$A$11:$N$98,13,0)))</f>
        <v>0</v>
      </c>
      <c r="AN126" s="277">
        <f>(IF(ISERROR(VLOOKUP(AG126,'Calcification Rates'!$A$11:$N$98,11,0)),0,VLOOKUP(AG126,'Calcification Rates'!$A$11:$N$98,11,0)))*AI126+(IF(ISERROR(VLOOKUP(AG126,'Calcification Rates'!$A$11:$N$98,14,0)),0,VLOOKUP(AG126,'Calcification Rates'!$A$11:$N$98,14,0)))</f>
        <v>0</v>
      </c>
      <c r="AO126" s="285"/>
      <c r="AP126" s="270"/>
      <c r="AQ126" s="271"/>
      <c r="AR126" s="272" t="str">
        <f>IF(ISERROR(VLOOKUP(AO126,'Calcification Rates'!$A$10:$C$98,2,FALSE))," ",VLOOKUP(AO126,'Calcification Rates'!$A$10:$C$98,2,FALSE))</f>
        <v xml:space="preserve"> </v>
      </c>
      <c r="AS126" s="272" t="str">
        <f>IF(ISERROR(VLOOKUP(AO126,'Calcification Rates'!$A$10:$C$98,3,FALSE))," ",VLOOKUP(AO126,'Calcification Rates'!$A$10:$C$98,3,FALSE))</f>
        <v xml:space="preserve"> </v>
      </c>
      <c r="AT126" s="280">
        <f>(IF(ISERROR(VLOOKUP(AO126,'Calcification Rates'!$A$11:$N$98,9,0)),0,VLOOKUP(AO126,'Calcification Rates'!$A$11:$N$98,9,0)))*AQ126+(IF(ISERROR(VLOOKUP(AO126,'Calcification Rates'!$A$11:$N$98,12,0)),0,VLOOKUP(AO126,'Calcification Rates'!$A$11:$N$98,12,0)))</f>
        <v>0</v>
      </c>
      <c r="AU126" s="280">
        <f>(IF(ISERROR(VLOOKUP(AO126,'Calcification Rates'!$A$11:$N$98,10,0)),0,VLOOKUP(AO126,'Calcification Rates'!$A$11:$N$98,10,0)))*AQ126+(IF(ISERROR(VLOOKUP(AO126,'Calcification Rates'!$A$11:$N$98,13,0)),0,VLOOKUP(AO126,'Calcification Rates'!$A$11:$N$98,13,0)))</f>
        <v>0</v>
      </c>
      <c r="AV126" s="281">
        <f>(IF(ISERROR(VLOOKUP(AO126,'Calcification Rates'!$A$11:$N$98,11,0)),0,VLOOKUP(AO126,'Calcification Rates'!$A$11:$N$98,11,0)))*AQ126+(IF(ISERROR(VLOOKUP(AO126,'Calcification Rates'!$A$11:$N$98,14,0)),0,VLOOKUP(AO126,'Calcification Rates'!$A$11:$N$98,14,0)))</f>
        <v>0</v>
      </c>
      <c r="AW126" s="276"/>
      <c r="AX126" s="270"/>
      <c r="AY126" s="270"/>
      <c r="AZ126" s="272" t="str">
        <f>IF(ISERROR(VLOOKUP(AW126,'Calcification Rates'!$A$10:$C$98,2,FALSE))," ",VLOOKUP(AW126,'Calcification Rates'!$A$10:$C$98,2,FALSE))</f>
        <v xml:space="preserve"> </v>
      </c>
      <c r="BA126" s="272" t="str">
        <f>IF(ISERROR(VLOOKUP(AW126,'Calcification Rates'!$A$10:$C$98,3,FALSE))," ",VLOOKUP(AW126,'Calcification Rates'!$A$10:$C$98,3,FALSE))</f>
        <v xml:space="preserve"> </v>
      </c>
      <c r="BB126" s="280">
        <f>(IF(ISERROR(VLOOKUP(AW126,'Calcification Rates'!$A$11:$N$98,9,0)),0,VLOOKUP(AW126,'Calcification Rates'!$A$11:$N$98,9,0)))*AY126+(IF(ISERROR(VLOOKUP(AW126,'Calcification Rates'!$A$11:$N$98,12,0)),0,VLOOKUP(AW126,'Calcification Rates'!$A$11:$N$98,12,0)))</f>
        <v>0</v>
      </c>
      <c r="BC126" s="280">
        <f>(IF(ISERROR(VLOOKUP(AW126,'Calcification Rates'!$A$11:$N$98,10,0)),0,VLOOKUP(AW126,'Calcification Rates'!$A$11:$N$98,10,0)))*AY126+(IF(ISERROR(VLOOKUP(AW126,'Calcification Rates'!$A$11:$N$98,13,0)),0,VLOOKUP(AW126,'Calcification Rates'!$A$11:$N$98,13,0)))</f>
        <v>0</v>
      </c>
      <c r="BD126" s="281">
        <f>(IF(ISERROR(VLOOKUP(AW126,'Calcification Rates'!$A$11:$N$98,11,0)),0,VLOOKUP(AW126,'Calcification Rates'!$A$11:$N$98,11,0)))*AY126+(IF(ISERROR(VLOOKUP(AW126,'Calcification Rates'!$A$11:$N$98,14,0)),0,VLOOKUP(AW126,'Calcification Rates'!$A$11:$N$98,14,0)))</f>
        <v>0</v>
      </c>
      <c r="BE126" s="276"/>
      <c r="BF126" s="270"/>
      <c r="BG126" s="270"/>
      <c r="BH126" s="272" t="str">
        <f>IF(ISERROR(VLOOKUP(BE126,'Calcification Rates'!$A$10:$C$98,2,FALSE))," ",VLOOKUP(BE126,'Calcification Rates'!$A$10:$C$98,2,FALSE))</f>
        <v xml:space="preserve"> </v>
      </c>
      <c r="BI126" s="272" t="str">
        <f>IF(ISERROR(VLOOKUP(BE126,'Calcification Rates'!$A$10:$C$98,3,FALSE))," ",VLOOKUP(BE126,'Calcification Rates'!$A$10:$C$98,3,FALSE))</f>
        <v xml:space="preserve"> </v>
      </c>
      <c r="BJ126" s="280">
        <f>(IF(ISERROR(VLOOKUP(BE126,'Calcification Rates'!$A$11:$N$98,9,0)),0,VLOOKUP(BE126,'Calcification Rates'!$A$11:$N$98,9,0)))*BG126+(IF(ISERROR(VLOOKUP(BE126,'Calcification Rates'!$A$11:$N$98,12,0)),0,VLOOKUP(BE126,'Calcification Rates'!$A$11:$N$98,12,0)))</f>
        <v>0</v>
      </c>
      <c r="BK126" s="280">
        <f>(IF(ISERROR(VLOOKUP(BE126,'Calcification Rates'!$A$11:$N$98,10,0)),0,VLOOKUP(BE126,'Calcification Rates'!$A$11:$N$98,10,0)))*BG126+(IF(ISERROR(VLOOKUP(BE126,'Calcification Rates'!$A$11:$N$98,13,0)),0,VLOOKUP(BE126,'Calcification Rates'!$A$11:$N$98,13,0)))</f>
        <v>0</v>
      </c>
      <c r="BL126" s="281">
        <f>(IF(ISERROR(VLOOKUP(BE126,'Calcification Rates'!$A$11:$N$98,11,0)),0,VLOOKUP(BE126,'Calcification Rates'!$A$11:$N$98,11,0)))*BG126+(IF(ISERROR(VLOOKUP(BE126,'Calcification Rates'!$A$11:$N$98,14,0)),0,VLOOKUP(BE126,'Calcification Rates'!$A$11:$N$98,14,0)))</f>
        <v>0</v>
      </c>
    </row>
    <row r="127" spans="1:64" ht="20.100000000000001" customHeight="1" x14ac:dyDescent="0.3">
      <c r="A127" s="285"/>
      <c r="B127" s="270"/>
      <c r="C127" s="271"/>
      <c r="D127" s="272" t="str">
        <f>IF(ISERROR(VLOOKUP(A127,'Calcification Rates'!$A$10:$C$98,2,FALSE))," ",VLOOKUP(A127,'Calcification Rates'!$A$10:$C$98,2,FALSE))</f>
        <v xml:space="preserve"> </v>
      </c>
      <c r="E127" s="272" t="str">
        <f>IF(ISERROR(VLOOKUP(A127,'Calcification Rates'!$A$10:$C$98,3,FALSE))," ",VLOOKUP(A127,'Calcification Rates'!$A$10:$C$98,3,FALSE))</f>
        <v xml:space="preserve"> </v>
      </c>
      <c r="F127" s="273">
        <f>(IF(ISERROR(VLOOKUP(A127,'Calcification Rates'!$A$11:$N$98,9,0)),0,VLOOKUP(A127,'Calcification Rates'!$A$11:$N$98,9,0)))*C127+(IF(ISERROR(VLOOKUP(A127,'Calcification Rates'!$A$11:$N$98,12,0)),0,VLOOKUP(A127,'Calcification Rates'!$A$11:$N$98,12,0)))</f>
        <v>0</v>
      </c>
      <c r="G127" s="274">
        <f>(IF(ISERROR(VLOOKUP(A127,'Calcification Rates'!$A$11:$N$98,10,0)),0,VLOOKUP(A127,'Calcification Rates'!$A$11:$N$98,10,0)))*C127+(IF(ISERROR(VLOOKUP(A127,'Calcification Rates'!$A$11:$N$98,13,0)),0,VLOOKUP(A127,'Calcification Rates'!$A$11:$N$98,13,0)))</f>
        <v>0</v>
      </c>
      <c r="H127" s="275">
        <f>(IF(ISERROR(VLOOKUP(A127,'Calcification Rates'!$A$11:$N$98,11,0)),0,VLOOKUP(A127,'Calcification Rates'!$A$11:$N$98,11,0)))*C127+(IF(ISERROR(VLOOKUP(A127,'Calcification Rates'!$A$11:$N$98,14,0)),0,VLOOKUP(A127,'Calcification Rates'!$A$11:$N$98,14,0)))</f>
        <v>0</v>
      </c>
      <c r="I127" s="276"/>
      <c r="J127" s="278"/>
      <c r="K127" s="270"/>
      <c r="L127" s="272" t="str">
        <f>IF(ISERROR(VLOOKUP(I127,'Calcification Rates'!$A$10:$C$98,2,FALSE))," ",VLOOKUP(I127,'Calcification Rates'!$A$10:$C$98,2,FALSE))</f>
        <v xml:space="preserve"> </v>
      </c>
      <c r="M127" s="272" t="str">
        <f>IF(ISERROR(VLOOKUP(I127,'Calcification Rates'!$A$10:$C$98,3,FALSE))," ",VLOOKUP(I127,'Calcification Rates'!$A$10:$C$98,3,FALSE))</f>
        <v xml:space="preserve"> </v>
      </c>
      <c r="N127" s="273">
        <f>(IF(ISERROR(VLOOKUP(I127,'Calcification Rates'!$A$11:$N$98,9,0)),0,VLOOKUP(I127,'Calcification Rates'!$A$11:$N$98,9,0)))*K127+(IF(ISERROR(VLOOKUP(I127,'Calcification Rates'!$A$11:$N$98,12,0)),0,VLOOKUP(I127,'Calcification Rates'!$A$11:$N$98,12,0)))</f>
        <v>0</v>
      </c>
      <c r="O127" s="273">
        <f>(IF(ISERROR(VLOOKUP(I127,'Calcification Rates'!$A$11:$N$98,10,0)),0,VLOOKUP(I127,'Calcification Rates'!$A$11:$N$98,10,0)))*K127+(IF(ISERROR(VLOOKUP(I127,'Calcification Rates'!$A$11:$N$98,13,0)),0,VLOOKUP(I127,'Calcification Rates'!$A$11:$N$98,13,0)))</f>
        <v>0</v>
      </c>
      <c r="P127" s="277">
        <f>(IF(ISERROR(VLOOKUP(I127,'Calcification Rates'!$A$11:$N$98,11,0)),0,VLOOKUP(I127,'Calcification Rates'!$A$11:$N$98,11,0)))*K127+(IF(ISERROR(VLOOKUP(I127,'Calcification Rates'!$A$11:$N$98,14,0)),0,VLOOKUP(I127,'Calcification Rates'!$A$11:$N$98,14,0)))</f>
        <v>0</v>
      </c>
      <c r="Q127" s="276"/>
      <c r="R127" s="270"/>
      <c r="S127" s="271"/>
      <c r="T127" s="272" t="str">
        <f>IF(ISERROR(VLOOKUP(Q127,'Calcification Rates'!$A$10:$C$98,2,FALSE))," ",VLOOKUP(Q127,'Calcification Rates'!$A$10:$C$98,2,FALSE))</f>
        <v xml:space="preserve"> </v>
      </c>
      <c r="U127" s="272" t="str">
        <f>IF(ISERROR(VLOOKUP(Q127,'Calcification Rates'!$A$10:$C$98,3,FALSE))," ",VLOOKUP(Q127,'Calcification Rates'!$A$10:$C$98,3,FALSE))</f>
        <v xml:space="preserve"> </v>
      </c>
      <c r="V127" s="273">
        <f>(IF(ISERROR(VLOOKUP(Q127,'Calcification Rates'!$A$11:$N$98,9,0)),0,VLOOKUP(Q127,'Calcification Rates'!$A$11:$N$98,9,0)))*S127+(IF(ISERROR(VLOOKUP(Q127,'Calcification Rates'!$A$11:$N$98,12,0)),0,VLOOKUP(Q127,'Calcification Rates'!$A$11:$N$98,12,0)))</f>
        <v>0</v>
      </c>
      <c r="W127" s="273">
        <f>(IF(ISERROR(VLOOKUP(Q127,'Calcification Rates'!$A$11:$N$98,10,0)),0,VLOOKUP(Q127,'Calcification Rates'!$A$11:$N$98,10,0)))*S127+(IF(ISERROR(VLOOKUP(Q127,'Calcification Rates'!$A$11:$N$98,13,0)),0,VLOOKUP(Q127,'Calcification Rates'!$A$11:$N$98,13,0)))</f>
        <v>0</v>
      </c>
      <c r="X127" s="277">
        <f>(IF(ISERROR(VLOOKUP(Q127,'Calcification Rates'!$A$11:$N$98,11,0)),0,VLOOKUP(Q127,'Calcification Rates'!$A$11:$N$98,11,0)))*S127+(IF(ISERROR(VLOOKUP(Q127,'Calcification Rates'!$A$11:$N$98,14,0)),0,VLOOKUP(Q127,'Calcification Rates'!$A$11:$N$98,14,0)))</f>
        <v>0</v>
      </c>
      <c r="Y127" s="276"/>
      <c r="Z127" s="43"/>
      <c r="AA127" s="43"/>
      <c r="AB127" s="272" t="str">
        <f>IF(ISERROR(VLOOKUP(Y127,'Calcification Rates'!$A$10:$C$98,2,FALSE))," ",VLOOKUP(Y127,'Calcification Rates'!$A$10:$C$98,2,FALSE))</f>
        <v xml:space="preserve"> </v>
      </c>
      <c r="AC127" s="272" t="str">
        <f>IF(ISERROR(VLOOKUP(Y127,'Calcification Rates'!$A$10:$C$98,3,FALSE))," ",VLOOKUP(Y127,'Calcification Rates'!$A$10:$C$98,3,FALSE))</f>
        <v xml:space="preserve"> </v>
      </c>
      <c r="AD127" s="273">
        <f>(IF(ISERROR(VLOOKUP(Y127,'Calcification Rates'!$A$11:$N$98,9,0)),0,VLOOKUP(Y127,'Calcification Rates'!$A$11:$N$98,9,0)))*AA127+(IF(ISERROR(VLOOKUP(Y127,'Calcification Rates'!$A$11:$N$98,12,0)),0,VLOOKUP(Y127,'Calcification Rates'!$A$11:$N$98,12,0)))</f>
        <v>0</v>
      </c>
      <c r="AE127" s="273">
        <f>(IF(ISERROR(VLOOKUP(Y127,'Calcification Rates'!$A$11:$N$98,10,0)),0,VLOOKUP(Y127,'Calcification Rates'!$A$11:$N$98,10,0)))*AA127+(IF(ISERROR(VLOOKUP(Y127,'Calcification Rates'!$A$11:$N$98,13,0)),0,VLOOKUP(Y127,'Calcification Rates'!$A$11:$N$98,13,0)))</f>
        <v>0</v>
      </c>
      <c r="AF127" s="277">
        <f>(IF(ISERROR(VLOOKUP(Y127,'Calcification Rates'!$A$11:$N$98,11,0)),0,VLOOKUP(Y127,'Calcification Rates'!$A$11:$N$98,11,0)))*AA127+(IF(ISERROR(VLOOKUP(Y127,'Calcification Rates'!$A$11:$N$98,14,0)),0,VLOOKUP(Y127,'Calcification Rates'!$A$11:$N$98,14,0)))</f>
        <v>0</v>
      </c>
      <c r="AG127" s="276"/>
      <c r="AH127" s="43"/>
      <c r="AI127" s="271"/>
      <c r="AJ127" s="272" t="str">
        <f>IF(ISERROR(VLOOKUP(AG127,'Calcification Rates'!$A$10:$C$98,2,FALSE))," ",VLOOKUP(AG127,'Calcification Rates'!$A$10:$C$98,2,FALSE))</f>
        <v xml:space="preserve"> </v>
      </c>
      <c r="AK127" s="272" t="str">
        <f>IF(ISERROR(VLOOKUP(AG127,'Calcification Rates'!$A$10:$C$98,3,FALSE))," ",VLOOKUP(AG127,'Calcification Rates'!$A$10:$C$98,3,FALSE))</f>
        <v xml:space="preserve"> </v>
      </c>
      <c r="AL127" s="273">
        <f>(IF(ISERROR(VLOOKUP(AG127,'Calcification Rates'!$A$11:$N$98,9,0)),0,VLOOKUP(AG127,'Calcification Rates'!$A$11:$N$98,9,0)))*AI127+(IF(ISERROR(VLOOKUP(AG127,'Calcification Rates'!$A$11:$N$98,12,0)),0,VLOOKUP(AG127,'Calcification Rates'!$A$11:$N$98,12,0)))</f>
        <v>0</v>
      </c>
      <c r="AM127" s="273">
        <f>(IF(ISERROR(VLOOKUP(AG127,'Calcification Rates'!$A$11:$N$98,10,0)),0,VLOOKUP(AG127,'Calcification Rates'!$A$11:$N$98,10,0)))*AI127+(IF(ISERROR(VLOOKUP(AG127,'Calcification Rates'!$A$11:$N$98,13,0)),0,VLOOKUP(AG127,'Calcification Rates'!$A$11:$N$98,13,0)))</f>
        <v>0</v>
      </c>
      <c r="AN127" s="277">
        <f>(IF(ISERROR(VLOOKUP(AG127,'Calcification Rates'!$A$11:$N$98,11,0)),0,VLOOKUP(AG127,'Calcification Rates'!$A$11:$N$98,11,0)))*AI127+(IF(ISERROR(VLOOKUP(AG127,'Calcification Rates'!$A$11:$N$98,14,0)),0,VLOOKUP(AG127,'Calcification Rates'!$A$11:$N$98,14,0)))</f>
        <v>0</v>
      </c>
      <c r="AO127" s="285"/>
      <c r="AP127" s="270"/>
      <c r="AQ127" s="271"/>
      <c r="AR127" s="272" t="str">
        <f>IF(ISERROR(VLOOKUP(AO127,'Calcification Rates'!$A$10:$C$98,2,FALSE))," ",VLOOKUP(AO127,'Calcification Rates'!$A$10:$C$98,2,FALSE))</f>
        <v xml:space="preserve"> </v>
      </c>
      <c r="AS127" s="272" t="str">
        <f>IF(ISERROR(VLOOKUP(AO127,'Calcification Rates'!$A$10:$C$98,3,FALSE))," ",VLOOKUP(AO127,'Calcification Rates'!$A$10:$C$98,3,FALSE))</f>
        <v xml:space="preserve"> </v>
      </c>
      <c r="AT127" s="280">
        <f>(IF(ISERROR(VLOOKUP(AO127,'Calcification Rates'!$A$11:$N$98,9,0)),0,VLOOKUP(AO127,'Calcification Rates'!$A$11:$N$98,9,0)))*AQ127+(IF(ISERROR(VLOOKUP(AO127,'Calcification Rates'!$A$11:$N$98,12,0)),0,VLOOKUP(AO127,'Calcification Rates'!$A$11:$N$98,12,0)))</f>
        <v>0</v>
      </c>
      <c r="AU127" s="280">
        <f>(IF(ISERROR(VLOOKUP(AO127,'Calcification Rates'!$A$11:$N$98,10,0)),0,VLOOKUP(AO127,'Calcification Rates'!$A$11:$N$98,10,0)))*AQ127+(IF(ISERROR(VLOOKUP(AO127,'Calcification Rates'!$A$11:$N$98,13,0)),0,VLOOKUP(AO127,'Calcification Rates'!$A$11:$N$98,13,0)))</f>
        <v>0</v>
      </c>
      <c r="AV127" s="281">
        <f>(IF(ISERROR(VLOOKUP(AO127,'Calcification Rates'!$A$11:$N$98,11,0)),0,VLOOKUP(AO127,'Calcification Rates'!$A$11:$N$98,11,0)))*AQ127+(IF(ISERROR(VLOOKUP(AO127,'Calcification Rates'!$A$11:$N$98,14,0)),0,VLOOKUP(AO127,'Calcification Rates'!$A$11:$N$98,14,0)))</f>
        <v>0</v>
      </c>
      <c r="AW127" s="276"/>
      <c r="AX127" s="270"/>
      <c r="AY127" s="270"/>
      <c r="AZ127" s="272" t="str">
        <f>IF(ISERROR(VLOOKUP(AW127,'Calcification Rates'!$A$10:$C$98,2,FALSE))," ",VLOOKUP(AW127,'Calcification Rates'!$A$10:$C$98,2,FALSE))</f>
        <v xml:space="preserve"> </v>
      </c>
      <c r="BA127" s="272" t="str">
        <f>IF(ISERROR(VLOOKUP(AW127,'Calcification Rates'!$A$10:$C$98,3,FALSE))," ",VLOOKUP(AW127,'Calcification Rates'!$A$10:$C$98,3,FALSE))</f>
        <v xml:space="preserve"> </v>
      </c>
      <c r="BB127" s="280">
        <f>(IF(ISERROR(VLOOKUP(AW127,'Calcification Rates'!$A$11:$N$98,9,0)),0,VLOOKUP(AW127,'Calcification Rates'!$A$11:$N$98,9,0)))*AY127+(IF(ISERROR(VLOOKUP(AW127,'Calcification Rates'!$A$11:$N$98,12,0)),0,VLOOKUP(AW127,'Calcification Rates'!$A$11:$N$98,12,0)))</f>
        <v>0</v>
      </c>
      <c r="BC127" s="280">
        <f>(IF(ISERROR(VLOOKUP(AW127,'Calcification Rates'!$A$11:$N$98,10,0)),0,VLOOKUP(AW127,'Calcification Rates'!$A$11:$N$98,10,0)))*AY127+(IF(ISERROR(VLOOKUP(AW127,'Calcification Rates'!$A$11:$N$98,13,0)),0,VLOOKUP(AW127,'Calcification Rates'!$A$11:$N$98,13,0)))</f>
        <v>0</v>
      </c>
      <c r="BD127" s="281">
        <f>(IF(ISERROR(VLOOKUP(AW127,'Calcification Rates'!$A$11:$N$98,11,0)),0,VLOOKUP(AW127,'Calcification Rates'!$A$11:$N$98,11,0)))*AY127+(IF(ISERROR(VLOOKUP(AW127,'Calcification Rates'!$A$11:$N$98,14,0)),0,VLOOKUP(AW127,'Calcification Rates'!$A$11:$N$98,14,0)))</f>
        <v>0</v>
      </c>
      <c r="BE127" s="276"/>
      <c r="BF127" s="270"/>
      <c r="BG127" s="270"/>
      <c r="BH127" s="272" t="str">
        <f>IF(ISERROR(VLOOKUP(BE127,'Calcification Rates'!$A$10:$C$98,2,FALSE))," ",VLOOKUP(BE127,'Calcification Rates'!$A$10:$C$98,2,FALSE))</f>
        <v xml:space="preserve"> </v>
      </c>
      <c r="BI127" s="272" t="str">
        <f>IF(ISERROR(VLOOKUP(BE127,'Calcification Rates'!$A$10:$C$98,3,FALSE))," ",VLOOKUP(BE127,'Calcification Rates'!$A$10:$C$98,3,FALSE))</f>
        <v xml:space="preserve"> </v>
      </c>
      <c r="BJ127" s="280">
        <f>(IF(ISERROR(VLOOKUP(BE127,'Calcification Rates'!$A$11:$N$98,9,0)),0,VLOOKUP(BE127,'Calcification Rates'!$A$11:$N$98,9,0)))*BG127+(IF(ISERROR(VLOOKUP(BE127,'Calcification Rates'!$A$11:$N$98,12,0)),0,VLOOKUP(BE127,'Calcification Rates'!$A$11:$N$98,12,0)))</f>
        <v>0</v>
      </c>
      <c r="BK127" s="280">
        <f>(IF(ISERROR(VLOOKUP(BE127,'Calcification Rates'!$A$11:$N$98,10,0)),0,VLOOKUP(BE127,'Calcification Rates'!$A$11:$N$98,10,0)))*BG127+(IF(ISERROR(VLOOKUP(BE127,'Calcification Rates'!$A$11:$N$98,13,0)),0,VLOOKUP(BE127,'Calcification Rates'!$A$11:$N$98,13,0)))</f>
        <v>0</v>
      </c>
      <c r="BL127" s="281">
        <f>(IF(ISERROR(VLOOKUP(BE127,'Calcification Rates'!$A$11:$N$98,11,0)),0,VLOOKUP(BE127,'Calcification Rates'!$A$11:$N$98,11,0)))*BG127+(IF(ISERROR(VLOOKUP(BE127,'Calcification Rates'!$A$11:$N$98,14,0)),0,VLOOKUP(BE127,'Calcification Rates'!$A$11:$N$98,14,0)))</f>
        <v>0</v>
      </c>
    </row>
    <row r="128" spans="1:64" ht="20.100000000000001" customHeight="1" x14ac:dyDescent="0.3">
      <c r="A128" s="270"/>
      <c r="B128" s="270"/>
      <c r="C128" s="270"/>
      <c r="D128" s="272" t="str">
        <f>IF(ISERROR(VLOOKUP(A128,'Calcification Rates'!$A$10:$C$98,2,FALSE))," ",VLOOKUP(A128,'Calcification Rates'!$A$10:$C$98,2,FALSE))</f>
        <v xml:space="preserve"> </v>
      </c>
      <c r="E128" s="272" t="str">
        <f>IF(ISERROR(VLOOKUP(A128,'Calcification Rates'!$A$10:$C$98,3,FALSE))," ",VLOOKUP(A128,'Calcification Rates'!$A$10:$C$98,3,FALSE))</f>
        <v xml:space="preserve"> </v>
      </c>
      <c r="F128" s="273">
        <f>(IF(ISERROR(VLOOKUP(A128,'Calcification Rates'!$A$11:$N$98,9,0)),0,VLOOKUP(A128,'Calcification Rates'!$A$11:$N$98,9,0)))*C128+(IF(ISERROR(VLOOKUP(A128,'Calcification Rates'!$A$11:$N$98,12,0)),0,VLOOKUP(A128,'Calcification Rates'!$A$11:$N$98,12,0)))</f>
        <v>0</v>
      </c>
      <c r="G128" s="274">
        <f>(IF(ISERROR(VLOOKUP(A128,'Calcification Rates'!$A$11:$N$98,10,0)),0,VLOOKUP(A128,'Calcification Rates'!$A$11:$N$98,10,0)))*C128+(IF(ISERROR(VLOOKUP(A128,'Calcification Rates'!$A$11:$N$98,13,0)),0,VLOOKUP(A128,'Calcification Rates'!$A$11:$N$98,13,0)))</f>
        <v>0</v>
      </c>
      <c r="H128" s="275">
        <f>(IF(ISERROR(VLOOKUP(A128,'Calcification Rates'!$A$11:$N$98,11,0)),0,VLOOKUP(A128,'Calcification Rates'!$A$11:$N$98,11,0)))*C128+(IF(ISERROR(VLOOKUP(A128,'Calcification Rates'!$A$11:$N$98,14,0)),0,VLOOKUP(A128,'Calcification Rates'!$A$11:$N$98,14,0)))</f>
        <v>0</v>
      </c>
      <c r="I128" s="276"/>
      <c r="J128" s="278"/>
      <c r="K128" s="270"/>
      <c r="L128" s="272" t="str">
        <f>IF(ISERROR(VLOOKUP(I128,'Calcification Rates'!$A$10:$C$98,2,FALSE))," ",VLOOKUP(I128,'Calcification Rates'!$A$10:$C$98,2,FALSE))</f>
        <v xml:space="preserve"> </v>
      </c>
      <c r="M128" s="272" t="str">
        <f>IF(ISERROR(VLOOKUP(I128,'Calcification Rates'!$A$10:$C$98,3,FALSE))," ",VLOOKUP(I128,'Calcification Rates'!$A$10:$C$98,3,FALSE))</f>
        <v xml:space="preserve"> </v>
      </c>
      <c r="N128" s="273">
        <f>(IF(ISERROR(VLOOKUP(I128,'Calcification Rates'!$A$11:$N$98,9,0)),0,VLOOKUP(I128,'Calcification Rates'!$A$11:$N$98,9,0)))*K128+(IF(ISERROR(VLOOKUP(I128,'Calcification Rates'!$A$11:$N$98,12,0)),0,VLOOKUP(I128,'Calcification Rates'!$A$11:$N$98,12,0)))</f>
        <v>0</v>
      </c>
      <c r="O128" s="273">
        <f>(IF(ISERROR(VLOOKUP(I128,'Calcification Rates'!$A$11:$N$98,10,0)),0,VLOOKUP(I128,'Calcification Rates'!$A$11:$N$98,10,0)))*K128+(IF(ISERROR(VLOOKUP(I128,'Calcification Rates'!$A$11:$N$98,13,0)),0,VLOOKUP(I128,'Calcification Rates'!$A$11:$N$98,13,0)))</f>
        <v>0</v>
      </c>
      <c r="P128" s="277">
        <f>(IF(ISERROR(VLOOKUP(I128,'Calcification Rates'!$A$11:$N$98,11,0)),0,VLOOKUP(I128,'Calcification Rates'!$A$11:$N$98,11,0)))*K128+(IF(ISERROR(VLOOKUP(I128,'Calcification Rates'!$A$11:$N$98,14,0)),0,VLOOKUP(I128,'Calcification Rates'!$A$11:$N$98,14,0)))</f>
        <v>0</v>
      </c>
      <c r="Q128" s="276"/>
      <c r="R128" s="270"/>
      <c r="S128" s="271"/>
      <c r="T128" s="272" t="str">
        <f>IF(ISERROR(VLOOKUP(Q128,'Calcification Rates'!$A$10:$C$98,2,FALSE))," ",VLOOKUP(Q128,'Calcification Rates'!$A$10:$C$98,2,FALSE))</f>
        <v xml:space="preserve"> </v>
      </c>
      <c r="U128" s="272" t="str">
        <f>IF(ISERROR(VLOOKUP(Q128,'Calcification Rates'!$A$10:$C$98,3,FALSE))," ",VLOOKUP(Q128,'Calcification Rates'!$A$10:$C$98,3,FALSE))</f>
        <v xml:space="preserve"> </v>
      </c>
      <c r="V128" s="273">
        <f>(IF(ISERROR(VLOOKUP(Q128,'Calcification Rates'!$A$11:$N$98,9,0)),0,VLOOKUP(Q128,'Calcification Rates'!$A$11:$N$98,9,0)))*S128+(IF(ISERROR(VLOOKUP(Q128,'Calcification Rates'!$A$11:$N$98,12,0)),0,VLOOKUP(Q128,'Calcification Rates'!$A$11:$N$98,12,0)))</f>
        <v>0</v>
      </c>
      <c r="W128" s="273">
        <f>(IF(ISERROR(VLOOKUP(Q128,'Calcification Rates'!$A$11:$N$98,10,0)),0,VLOOKUP(Q128,'Calcification Rates'!$A$11:$N$98,10,0)))*S128+(IF(ISERROR(VLOOKUP(Q128,'Calcification Rates'!$A$11:$N$98,13,0)),0,VLOOKUP(Q128,'Calcification Rates'!$A$11:$N$98,13,0)))</f>
        <v>0</v>
      </c>
      <c r="X128" s="277">
        <f>(IF(ISERROR(VLOOKUP(Q128,'Calcification Rates'!$A$11:$N$98,11,0)),0,VLOOKUP(Q128,'Calcification Rates'!$A$11:$N$98,11,0)))*S128+(IF(ISERROR(VLOOKUP(Q128,'Calcification Rates'!$A$11:$N$98,14,0)),0,VLOOKUP(Q128,'Calcification Rates'!$A$11:$N$98,14,0)))</f>
        <v>0</v>
      </c>
      <c r="Y128" s="276"/>
      <c r="Z128" s="43"/>
      <c r="AA128" s="43"/>
      <c r="AB128" s="272" t="str">
        <f>IF(ISERROR(VLOOKUP(Y128,'Calcification Rates'!$A$10:$C$98,2,FALSE))," ",VLOOKUP(Y128,'Calcification Rates'!$A$10:$C$98,2,FALSE))</f>
        <v xml:space="preserve"> </v>
      </c>
      <c r="AC128" s="272" t="str">
        <f>IF(ISERROR(VLOOKUP(Y128,'Calcification Rates'!$A$10:$C$98,3,FALSE))," ",VLOOKUP(Y128,'Calcification Rates'!$A$10:$C$98,3,FALSE))</f>
        <v xml:space="preserve"> </v>
      </c>
      <c r="AD128" s="273">
        <f>(IF(ISERROR(VLOOKUP(Y128,'Calcification Rates'!$A$11:$N$98,9,0)),0,VLOOKUP(Y128,'Calcification Rates'!$A$11:$N$98,9,0)))*AA128+(IF(ISERROR(VLOOKUP(Y128,'Calcification Rates'!$A$11:$N$98,12,0)),0,VLOOKUP(Y128,'Calcification Rates'!$A$11:$N$98,12,0)))</f>
        <v>0</v>
      </c>
      <c r="AE128" s="273">
        <f>(IF(ISERROR(VLOOKUP(Y128,'Calcification Rates'!$A$11:$N$98,10,0)),0,VLOOKUP(Y128,'Calcification Rates'!$A$11:$N$98,10,0)))*AA128+(IF(ISERROR(VLOOKUP(Y128,'Calcification Rates'!$A$11:$N$98,13,0)),0,VLOOKUP(Y128,'Calcification Rates'!$A$11:$N$98,13,0)))</f>
        <v>0</v>
      </c>
      <c r="AF128" s="277">
        <f>(IF(ISERROR(VLOOKUP(Y128,'Calcification Rates'!$A$11:$N$98,11,0)),0,VLOOKUP(Y128,'Calcification Rates'!$A$11:$N$98,11,0)))*AA128+(IF(ISERROR(VLOOKUP(Y128,'Calcification Rates'!$A$11:$N$98,14,0)),0,VLOOKUP(Y128,'Calcification Rates'!$A$11:$N$98,14,0)))</f>
        <v>0</v>
      </c>
      <c r="AG128" s="276"/>
      <c r="AH128" s="43"/>
      <c r="AI128" s="271"/>
      <c r="AJ128" s="272" t="str">
        <f>IF(ISERROR(VLOOKUP(AG128,'Calcification Rates'!$A$10:$C$98,2,FALSE))," ",VLOOKUP(AG128,'Calcification Rates'!$A$10:$C$98,2,FALSE))</f>
        <v xml:space="preserve"> </v>
      </c>
      <c r="AK128" s="272" t="str">
        <f>IF(ISERROR(VLOOKUP(AG128,'Calcification Rates'!$A$10:$C$98,3,FALSE))," ",VLOOKUP(AG128,'Calcification Rates'!$A$10:$C$98,3,FALSE))</f>
        <v xml:space="preserve"> </v>
      </c>
      <c r="AL128" s="273">
        <f>(IF(ISERROR(VLOOKUP(AG128,'Calcification Rates'!$A$11:$N$98,9,0)),0,VLOOKUP(AG128,'Calcification Rates'!$A$11:$N$98,9,0)))*AI128+(IF(ISERROR(VLOOKUP(AG128,'Calcification Rates'!$A$11:$N$98,12,0)),0,VLOOKUP(AG128,'Calcification Rates'!$A$11:$N$98,12,0)))</f>
        <v>0</v>
      </c>
      <c r="AM128" s="273">
        <f>(IF(ISERROR(VLOOKUP(AG128,'Calcification Rates'!$A$11:$N$98,10,0)),0,VLOOKUP(AG128,'Calcification Rates'!$A$11:$N$98,10,0)))*AI128+(IF(ISERROR(VLOOKUP(AG128,'Calcification Rates'!$A$11:$N$98,13,0)),0,VLOOKUP(AG128,'Calcification Rates'!$A$11:$N$98,13,0)))</f>
        <v>0</v>
      </c>
      <c r="AN128" s="277">
        <f>(IF(ISERROR(VLOOKUP(AG128,'Calcification Rates'!$A$11:$N$98,11,0)),0,VLOOKUP(AG128,'Calcification Rates'!$A$11:$N$98,11,0)))*AI128+(IF(ISERROR(VLOOKUP(AG128,'Calcification Rates'!$A$11:$N$98,14,0)),0,VLOOKUP(AG128,'Calcification Rates'!$A$11:$N$98,14,0)))</f>
        <v>0</v>
      </c>
      <c r="AO128" s="276"/>
      <c r="AP128" s="270"/>
      <c r="AQ128" s="270"/>
      <c r="AR128" s="272" t="str">
        <f>IF(ISERROR(VLOOKUP(AO128,'Calcification Rates'!$A$10:$C$98,2,FALSE))," ",VLOOKUP(AO128,'Calcification Rates'!$A$10:$C$98,2,FALSE))</f>
        <v xml:space="preserve"> </v>
      </c>
      <c r="AS128" s="272" t="str">
        <f>IF(ISERROR(VLOOKUP(AO128,'Calcification Rates'!$A$10:$C$98,3,FALSE))," ",VLOOKUP(AO128,'Calcification Rates'!$A$10:$C$98,3,FALSE))</f>
        <v xml:space="preserve"> </v>
      </c>
      <c r="AT128" s="280">
        <f>(IF(ISERROR(VLOOKUP(AO128,'Calcification Rates'!$A$11:$N$98,9,0)),0,VLOOKUP(AO128,'Calcification Rates'!$A$11:$N$98,9,0)))*AQ128+(IF(ISERROR(VLOOKUP(AO128,'Calcification Rates'!$A$11:$N$98,12,0)),0,VLOOKUP(AO128,'Calcification Rates'!$A$11:$N$98,12,0)))</f>
        <v>0</v>
      </c>
      <c r="AU128" s="280">
        <f>(IF(ISERROR(VLOOKUP(AO128,'Calcification Rates'!$A$11:$N$98,10,0)),0,VLOOKUP(AO128,'Calcification Rates'!$A$11:$N$98,10,0)))*AQ128+(IF(ISERROR(VLOOKUP(AO128,'Calcification Rates'!$A$11:$N$98,13,0)),0,VLOOKUP(AO128,'Calcification Rates'!$A$11:$N$98,13,0)))</f>
        <v>0</v>
      </c>
      <c r="AV128" s="281">
        <f>(IF(ISERROR(VLOOKUP(AO128,'Calcification Rates'!$A$11:$N$98,11,0)),0,VLOOKUP(AO128,'Calcification Rates'!$A$11:$N$98,11,0)))*AQ128+(IF(ISERROR(VLOOKUP(AO128,'Calcification Rates'!$A$11:$N$98,14,0)),0,VLOOKUP(AO128,'Calcification Rates'!$A$11:$N$98,14,0)))</f>
        <v>0</v>
      </c>
      <c r="AW128" s="276"/>
      <c r="AX128" s="270"/>
      <c r="AY128" s="270"/>
      <c r="AZ128" s="272" t="str">
        <f>IF(ISERROR(VLOOKUP(AW128,'Calcification Rates'!$A$10:$C$98,2,FALSE))," ",VLOOKUP(AW128,'Calcification Rates'!$A$10:$C$98,2,FALSE))</f>
        <v xml:space="preserve"> </v>
      </c>
      <c r="BA128" s="272" t="str">
        <f>IF(ISERROR(VLOOKUP(AW128,'Calcification Rates'!$A$10:$C$98,3,FALSE))," ",VLOOKUP(AW128,'Calcification Rates'!$A$10:$C$98,3,FALSE))</f>
        <v xml:space="preserve"> </v>
      </c>
      <c r="BB128" s="280">
        <f>(IF(ISERROR(VLOOKUP(AW128,'Calcification Rates'!$A$11:$N$98,9,0)),0,VLOOKUP(AW128,'Calcification Rates'!$A$11:$N$98,9,0)))*AY128+(IF(ISERROR(VLOOKUP(AW128,'Calcification Rates'!$A$11:$N$98,12,0)),0,VLOOKUP(AW128,'Calcification Rates'!$A$11:$N$98,12,0)))</f>
        <v>0</v>
      </c>
      <c r="BC128" s="280">
        <f>(IF(ISERROR(VLOOKUP(AW128,'Calcification Rates'!$A$11:$N$98,10,0)),0,VLOOKUP(AW128,'Calcification Rates'!$A$11:$N$98,10,0)))*AY128+(IF(ISERROR(VLOOKUP(AW128,'Calcification Rates'!$A$11:$N$98,13,0)),0,VLOOKUP(AW128,'Calcification Rates'!$A$11:$N$98,13,0)))</f>
        <v>0</v>
      </c>
      <c r="BD128" s="281">
        <f>(IF(ISERROR(VLOOKUP(AW128,'Calcification Rates'!$A$11:$N$98,11,0)),0,VLOOKUP(AW128,'Calcification Rates'!$A$11:$N$98,11,0)))*AY128+(IF(ISERROR(VLOOKUP(AW128,'Calcification Rates'!$A$11:$N$98,14,0)),0,VLOOKUP(AW128,'Calcification Rates'!$A$11:$N$98,14,0)))</f>
        <v>0</v>
      </c>
      <c r="BE128" s="276"/>
      <c r="BF128" s="270"/>
      <c r="BG128" s="270"/>
      <c r="BH128" s="272" t="str">
        <f>IF(ISERROR(VLOOKUP(BE128,'Calcification Rates'!$A$10:$C$98,2,FALSE))," ",VLOOKUP(BE128,'Calcification Rates'!$A$10:$C$98,2,FALSE))</f>
        <v xml:space="preserve"> </v>
      </c>
      <c r="BI128" s="272" t="str">
        <f>IF(ISERROR(VLOOKUP(BE128,'Calcification Rates'!$A$10:$C$98,3,FALSE))," ",VLOOKUP(BE128,'Calcification Rates'!$A$10:$C$98,3,FALSE))</f>
        <v xml:space="preserve"> </v>
      </c>
      <c r="BJ128" s="280">
        <f>(IF(ISERROR(VLOOKUP(BE128,'Calcification Rates'!$A$11:$N$98,9,0)),0,VLOOKUP(BE128,'Calcification Rates'!$A$11:$N$98,9,0)))*BG128+(IF(ISERROR(VLOOKUP(BE128,'Calcification Rates'!$A$11:$N$98,12,0)),0,VLOOKUP(BE128,'Calcification Rates'!$A$11:$N$98,12,0)))</f>
        <v>0</v>
      </c>
      <c r="BK128" s="280">
        <f>(IF(ISERROR(VLOOKUP(BE128,'Calcification Rates'!$A$11:$N$98,10,0)),0,VLOOKUP(BE128,'Calcification Rates'!$A$11:$N$98,10,0)))*BG128+(IF(ISERROR(VLOOKUP(BE128,'Calcification Rates'!$A$11:$N$98,13,0)),0,VLOOKUP(BE128,'Calcification Rates'!$A$11:$N$98,13,0)))</f>
        <v>0</v>
      </c>
      <c r="BL128" s="281">
        <f>(IF(ISERROR(VLOOKUP(BE128,'Calcification Rates'!$A$11:$N$98,11,0)),0,VLOOKUP(BE128,'Calcification Rates'!$A$11:$N$98,11,0)))*BG128+(IF(ISERROR(VLOOKUP(BE128,'Calcification Rates'!$A$11:$N$98,14,0)),0,VLOOKUP(BE128,'Calcification Rates'!$A$11:$N$98,14,0)))</f>
        <v>0</v>
      </c>
    </row>
    <row r="129" spans="1:64" ht="20.100000000000001" customHeight="1" x14ac:dyDescent="0.3">
      <c r="A129" s="270"/>
      <c r="B129" s="270"/>
      <c r="C129" s="270"/>
      <c r="D129" s="272" t="str">
        <f>IF(ISERROR(VLOOKUP(A129,'Calcification Rates'!$A$10:$C$98,2,FALSE))," ",VLOOKUP(A129,'Calcification Rates'!$A$10:$C$98,2,FALSE))</f>
        <v xml:space="preserve"> </v>
      </c>
      <c r="E129" s="272" t="str">
        <f>IF(ISERROR(VLOOKUP(A129,'Calcification Rates'!$A$10:$C$98,3,FALSE))," ",VLOOKUP(A129,'Calcification Rates'!$A$10:$C$98,3,FALSE))</f>
        <v xml:space="preserve"> </v>
      </c>
      <c r="F129" s="273">
        <f>(IF(ISERROR(VLOOKUP(A129,'Calcification Rates'!$A$11:$N$98,9,0)),0,VLOOKUP(A129,'Calcification Rates'!$A$11:$N$98,9,0)))*C129+(IF(ISERROR(VLOOKUP(A129,'Calcification Rates'!$A$11:$N$98,12,0)),0,VLOOKUP(A129,'Calcification Rates'!$A$11:$N$98,12,0)))</f>
        <v>0</v>
      </c>
      <c r="G129" s="274">
        <f>(IF(ISERROR(VLOOKUP(A129,'Calcification Rates'!$A$11:$N$98,10,0)),0,VLOOKUP(A129,'Calcification Rates'!$A$11:$N$98,10,0)))*C129+(IF(ISERROR(VLOOKUP(A129,'Calcification Rates'!$A$11:$N$98,13,0)),0,VLOOKUP(A129,'Calcification Rates'!$A$11:$N$98,13,0)))</f>
        <v>0</v>
      </c>
      <c r="H129" s="275">
        <f>(IF(ISERROR(VLOOKUP(A129,'Calcification Rates'!$A$11:$N$98,11,0)),0,VLOOKUP(A129,'Calcification Rates'!$A$11:$N$98,11,0)))*C129+(IF(ISERROR(VLOOKUP(A129,'Calcification Rates'!$A$11:$N$98,14,0)),0,VLOOKUP(A129,'Calcification Rates'!$A$11:$N$98,14,0)))</f>
        <v>0</v>
      </c>
      <c r="I129" s="276"/>
      <c r="J129" s="278"/>
      <c r="K129" s="270"/>
      <c r="L129" s="272" t="str">
        <f>IF(ISERROR(VLOOKUP(I129,'Calcification Rates'!$A$10:$C$98,2,FALSE))," ",VLOOKUP(I129,'Calcification Rates'!$A$10:$C$98,2,FALSE))</f>
        <v xml:space="preserve"> </v>
      </c>
      <c r="M129" s="272" t="str">
        <f>IF(ISERROR(VLOOKUP(I129,'Calcification Rates'!$A$10:$C$98,3,FALSE))," ",VLOOKUP(I129,'Calcification Rates'!$A$10:$C$98,3,FALSE))</f>
        <v xml:space="preserve"> </v>
      </c>
      <c r="N129" s="273">
        <f>(IF(ISERROR(VLOOKUP(I129,'Calcification Rates'!$A$11:$N$98,9,0)),0,VLOOKUP(I129,'Calcification Rates'!$A$11:$N$98,9,0)))*K129+(IF(ISERROR(VLOOKUP(I129,'Calcification Rates'!$A$11:$N$98,12,0)),0,VLOOKUP(I129,'Calcification Rates'!$A$11:$N$98,12,0)))</f>
        <v>0</v>
      </c>
      <c r="O129" s="273">
        <f>(IF(ISERROR(VLOOKUP(I129,'Calcification Rates'!$A$11:$N$98,10,0)),0,VLOOKUP(I129,'Calcification Rates'!$A$11:$N$98,10,0)))*K129+(IF(ISERROR(VLOOKUP(I129,'Calcification Rates'!$A$11:$N$98,13,0)),0,VLOOKUP(I129,'Calcification Rates'!$A$11:$N$98,13,0)))</f>
        <v>0</v>
      </c>
      <c r="P129" s="277">
        <f>(IF(ISERROR(VLOOKUP(I129,'Calcification Rates'!$A$11:$N$98,11,0)),0,VLOOKUP(I129,'Calcification Rates'!$A$11:$N$98,11,0)))*K129+(IF(ISERROR(VLOOKUP(I129,'Calcification Rates'!$A$11:$N$98,14,0)),0,VLOOKUP(I129,'Calcification Rates'!$A$11:$N$98,14,0)))</f>
        <v>0</v>
      </c>
      <c r="Q129" s="276"/>
      <c r="R129" s="270"/>
      <c r="S129" s="271"/>
      <c r="T129" s="272" t="str">
        <f>IF(ISERROR(VLOOKUP(Q129,'Calcification Rates'!$A$10:$C$98,2,FALSE))," ",VLOOKUP(Q129,'Calcification Rates'!$A$10:$C$98,2,FALSE))</f>
        <v xml:space="preserve"> </v>
      </c>
      <c r="U129" s="272" t="str">
        <f>IF(ISERROR(VLOOKUP(Q129,'Calcification Rates'!$A$10:$C$98,3,FALSE))," ",VLOOKUP(Q129,'Calcification Rates'!$A$10:$C$98,3,FALSE))</f>
        <v xml:space="preserve"> </v>
      </c>
      <c r="V129" s="273">
        <f>(IF(ISERROR(VLOOKUP(Q129,'Calcification Rates'!$A$11:$N$98,9,0)),0,VLOOKUP(Q129,'Calcification Rates'!$A$11:$N$98,9,0)))*S129+(IF(ISERROR(VLOOKUP(Q129,'Calcification Rates'!$A$11:$N$98,12,0)),0,VLOOKUP(Q129,'Calcification Rates'!$A$11:$N$98,12,0)))</f>
        <v>0</v>
      </c>
      <c r="W129" s="273">
        <f>(IF(ISERROR(VLOOKUP(Q129,'Calcification Rates'!$A$11:$N$98,10,0)),0,VLOOKUP(Q129,'Calcification Rates'!$A$11:$N$98,10,0)))*S129+(IF(ISERROR(VLOOKUP(Q129,'Calcification Rates'!$A$11:$N$98,13,0)),0,VLOOKUP(Q129,'Calcification Rates'!$A$11:$N$98,13,0)))</f>
        <v>0</v>
      </c>
      <c r="X129" s="277">
        <f>(IF(ISERROR(VLOOKUP(Q129,'Calcification Rates'!$A$11:$N$98,11,0)),0,VLOOKUP(Q129,'Calcification Rates'!$A$11:$N$98,11,0)))*S129+(IF(ISERROR(VLOOKUP(Q129,'Calcification Rates'!$A$11:$N$98,14,0)),0,VLOOKUP(Q129,'Calcification Rates'!$A$11:$N$98,14,0)))</f>
        <v>0</v>
      </c>
      <c r="Y129" s="276"/>
      <c r="Z129" s="43"/>
      <c r="AA129" s="43"/>
      <c r="AB129" s="272" t="str">
        <f>IF(ISERROR(VLOOKUP(Y129,'Calcification Rates'!$A$10:$C$98,2,FALSE))," ",VLOOKUP(Y129,'Calcification Rates'!$A$10:$C$98,2,FALSE))</f>
        <v xml:space="preserve"> </v>
      </c>
      <c r="AC129" s="272" t="str">
        <f>IF(ISERROR(VLOOKUP(Y129,'Calcification Rates'!$A$10:$C$98,3,FALSE))," ",VLOOKUP(Y129,'Calcification Rates'!$A$10:$C$98,3,FALSE))</f>
        <v xml:space="preserve"> </v>
      </c>
      <c r="AD129" s="273">
        <f>(IF(ISERROR(VLOOKUP(Y129,'Calcification Rates'!$A$11:$N$98,9,0)),0,VLOOKUP(Y129,'Calcification Rates'!$A$11:$N$98,9,0)))*AA129+(IF(ISERROR(VLOOKUP(Y129,'Calcification Rates'!$A$11:$N$98,12,0)),0,VLOOKUP(Y129,'Calcification Rates'!$A$11:$N$98,12,0)))</f>
        <v>0</v>
      </c>
      <c r="AE129" s="273">
        <f>(IF(ISERROR(VLOOKUP(Y129,'Calcification Rates'!$A$11:$N$98,10,0)),0,VLOOKUP(Y129,'Calcification Rates'!$A$11:$N$98,10,0)))*AA129+(IF(ISERROR(VLOOKUP(Y129,'Calcification Rates'!$A$11:$N$98,13,0)),0,VLOOKUP(Y129,'Calcification Rates'!$A$11:$N$98,13,0)))</f>
        <v>0</v>
      </c>
      <c r="AF129" s="277">
        <f>(IF(ISERROR(VLOOKUP(Y129,'Calcification Rates'!$A$11:$N$98,11,0)),0,VLOOKUP(Y129,'Calcification Rates'!$A$11:$N$98,11,0)))*AA129+(IF(ISERROR(VLOOKUP(Y129,'Calcification Rates'!$A$11:$N$98,14,0)),0,VLOOKUP(Y129,'Calcification Rates'!$A$11:$N$98,14,0)))</f>
        <v>0</v>
      </c>
      <c r="AG129" s="276"/>
      <c r="AH129" s="43"/>
      <c r="AI129" s="270"/>
      <c r="AJ129" s="272" t="str">
        <f>IF(ISERROR(VLOOKUP(AG129,'Calcification Rates'!$A$10:$C$98,2,FALSE))," ",VLOOKUP(AG129,'Calcification Rates'!$A$10:$C$98,2,FALSE))</f>
        <v xml:space="preserve"> </v>
      </c>
      <c r="AK129" s="272" t="str">
        <f>IF(ISERROR(VLOOKUP(AG129,'Calcification Rates'!$A$10:$C$98,3,FALSE))," ",VLOOKUP(AG129,'Calcification Rates'!$A$10:$C$98,3,FALSE))</f>
        <v xml:space="preserve"> </v>
      </c>
      <c r="AL129" s="273">
        <f>(IF(ISERROR(VLOOKUP(AG129,'Calcification Rates'!$A$11:$N$98,9,0)),0,VLOOKUP(AG129,'Calcification Rates'!$A$11:$N$98,9,0)))*AI129+(IF(ISERROR(VLOOKUP(AG129,'Calcification Rates'!$A$11:$N$98,12,0)),0,VLOOKUP(AG129,'Calcification Rates'!$A$11:$N$98,12,0)))</f>
        <v>0</v>
      </c>
      <c r="AM129" s="273">
        <f>(IF(ISERROR(VLOOKUP(AG129,'Calcification Rates'!$A$11:$N$98,10,0)),0,VLOOKUP(AG129,'Calcification Rates'!$A$11:$N$98,10,0)))*AI129+(IF(ISERROR(VLOOKUP(AG129,'Calcification Rates'!$A$11:$N$98,13,0)),0,VLOOKUP(AG129,'Calcification Rates'!$A$11:$N$98,13,0)))</f>
        <v>0</v>
      </c>
      <c r="AN129" s="277">
        <f>(IF(ISERROR(VLOOKUP(AG129,'Calcification Rates'!$A$11:$N$98,11,0)),0,VLOOKUP(AG129,'Calcification Rates'!$A$11:$N$98,11,0)))*AI129+(IF(ISERROR(VLOOKUP(AG129,'Calcification Rates'!$A$11:$N$98,14,0)),0,VLOOKUP(AG129,'Calcification Rates'!$A$11:$N$98,14,0)))</f>
        <v>0</v>
      </c>
      <c r="AO129" s="276"/>
      <c r="AP129" s="270"/>
      <c r="AQ129" s="270"/>
      <c r="AR129" s="272" t="str">
        <f>IF(ISERROR(VLOOKUP(AO129,'Calcification Rates'!$A$10:$C$98,2,FALSE))," ",VLOOKUP(AO129,'Calcification Rates'!$A$10:$C$98,2,FALSE))</f>
        <v xml:space="preserve"> </v>
      </c>
      <c r="AS129" s="272" t="str">
        <f>IF(ISERROR(VLOOKUP(AO129,'Calcification Rates'!$A$10:$C$98,3,FALSE))," ",VLOOKUP(AO129,'Calcification Rates'!$A$10:$C$98,3,FALSE))</f>
        <v xml:space="preserve"> </v>
      </c>
      <c r="AT129" s="280">
        <f>(IF(ISERROR(VLOOKUP(AO129,'Calcification Rates'!$A$11:$N$98,9,0)),0,VLOOKUP(AO129,'Calcification Rates'!$A$11:$N$98,9,0)))*AQ129+(IF(ISERROR(VLOOKUP(AO129,'Calcification Rates'!$A$11:$N$98,12,0)),0,VLOOKUP(AO129,'Calcification Rates'!$A$11:$N$98,12,0)))</f>
        <v>0</v>
      </c>
      <c r="AU129" s="280">
        <f>(IF(ISERROR(VLOOKUP(AO129,'Calcification Rates'!$A$11:$N$98,10,0)),0,VLOOKUP(AO129,'Calcification Rates'!$A$11:$N$98,10,0)))*AQ129+(IF(ISERROR(VLOOKUP(AO129,'Calcification Rates'!$A$11:$N$98,13,0)),0,VLOOKUP(AO129,'Calcification Rates'!$A$11:$N$98,13,0)))</f>
        <v>0</v>
      </c>
      <c r="AV129" s="281">
        <f>(IF(ISERROR(VLOOKUP(AO129,'Calcification Rates'!$A$11:$N$98,11,0)),0,VLOOKUP(AO129,'Calcification Rates'!$A$11:$N$98,11,0)))*AQ129+(IF(ISERROR(VLOOKUP(AO129,'Calcification Rates'!$A$11:$N$98,14,0)),0,VLOOKUP(AO129,'Calcification Rates'!$A$11:$N$98,14,0)))</f>
        <v>0</v>
      </c>
      <c r="AW129" s="276"/>
      <c r="AX129" s="270"/>
      <c r="AY129" s="270"/>
      <c r="AZ129" s="272" t="str">
        <f>IF(ISERROR(VLOOKUP(AW129,'Calcification Rates'!$A$10:$C$98,2,FALSE))," ",VLOOKUP(AW129,'Calcification Rates'!$A$10:$C$98,2,FALSE))</f>
        <v xml:space="preserve"> </v>
      </c>
      <c r="BA129" s="272" t="str">
        <f>IF(ISERROR(VLOOKUP(AW129,'Calcification Rates'!$A$10:$C$98,3,FALSE))," ",VLOOKUP(AW129,'Calcification Rates'!$A$10:$C$98,3,FALSE))</f>
        <v xml:space="preserve"> </v>
      </c>
      <c r="BB129" s="280">
        <f>(IF(ISERROR(VLOOKUP(AW129,'Calcification Rates'!$A$11:$N$98,9,0)),0,VLOOKUP(AW129,'Calcification Rates'!$A$11:$N$98,9,0)))*AY129+(IF(ISERROR(VLOOKUP(AW129,'Calcification Rates'!$A$11:$N$98,12,0)),0,VLOOKUP(AW129,'Calcification Rates'!$A$11:$N$98,12,0)))</f>
        <v>0</v>
      </c>
      <c r="BC129" s="280">
        <f>(IF(ISERROR(VLOOKUP(AW129,'Calcification Rates'!$A$11:$N$98,10,0)),0,VLOOKUP(AW129,'Calcification Rates'!$A$11:$N$98,10,0)))*AY129+(IF(ISERROR(VLOOKUP(AW129,'Calcification Rates'!$A$11:$N$98,13,0)),0,VLOOKUP(AW129,'Calcification Rates'!$A$11:$N$98,13,0)))</f>
        <v>0</v>
      </c>
      <c r="BD129" s="281">
        <f>(IF(ISERROR(VLOOKUP(AW129,'Calcification Rates'!$A$11:$N$98,11,0)),0,VLOOKUP(AW129,'Calcification Rates'!$A$11:$N$98,11,0)))*AY129+(IF(ISERROR(VLOOKUP(AW129,'Calcification Rates'!$A$11:$N$98,14,0)),0,VLOOKUP(AW129,'Calcification Rates'!$A$11:$N$98,14,0)))</f>
        <v>0</v>
      </c>
      <c r="BE129" s="276"/>
      <c r="BF129" s="270"/>
      <c r="BG129" s="270"/>
      <c r="BH129" s="272" t="str">
        <f>IF(ISERROR(VLOOKUP(BE129,'Calcification Rates'!$A$10:$C$98,2,FALSE))," ",VLOOKUP(BE129,'Calcification Rates'!$A$10:$C$98,2,FALSE))</f>
        <v xml:space="preserve"> </v>
      </c>
      <c r="BI129" s="272" t="str">
        <f>IF(ISERROR(VLOOKUP(BE129,'Calcification Rates'!$A$10:$C$98,3,FALSE))," ",VLOOKUP(BE129,'Calcification Rates'!$A$10:$C$98,3,FALSE))</f>
        <v xml:space="preserve"> </v>
      </c>
      <c r="BJ129" s="280">
        <f>(IF(ISERROR(VLOOKUP(BE129,'Calcification Rates'!$A$11:$N$98,9,0)),0,VLOOKUP(BE129,'Calcification Rates'!$A$11:$N$98,9,0)))*BG129+(IF(ISERROR(VLOOKUP(BE129,'Calcification Rates'!$A$11:$N$98,12,0)),0,VLOOKUP(BE129,'Calcification Rates'!$A$11:$N$98,12,0)))</f>
        <v>0</v>
      </c>
      <c r="BK129" s="280">
        <f>(IF(ISERROR(VLOOKUP(BE129,'Calcification Rates'!$A$11:$N$98,10,0)),0,VLOOKUP(BE129,'Calcification Rates'!$A$11:$N$98,10,0)))*BG129+(IF(ISERROR(VLOOKUP(BE129,'Calcification Rates'!$A$11:$N$98,13,0)),0,VLOOKUP(BE129,'Calcification Rates'!$A$11:$N$98,13,0)))</f>
        <v>0</v>
      </c>
      <c r="BL129" s="281">
        <f>(IF(ISERROR(VLOOKUP(BE129,'Calcification Rates'!$A$11:$N$98,11,0)),0,VLOOKUP(BE129,'Calcification Rates'!$A$11:$N$98,11,0)))*BG129+(IF(ISERROR(VLOOKUP(BE129,'Calcification Rates'!$A$11:$N$98,14,0)),0,VLOOKUP(BE129,'Calcification Rates'!$A$11:$N$98,14,0)))</f>
        <v>0</v>
      </c>
    </row>
    <row r="130" spans="1:64" ht="20.100000000000001" customHeight="1" x14ac:dyDescent="0.3">
      <c r="A130" s="270"/>
      <c r="B130" s="270"/>
      <c r="C130" s="270"/>
      <c r="D130" s="272" t="str">
        <f>IF(ISERROR(VLOOKUP(A130,'Calcification Rates'!$A$10:$C$98,2,FALSE))," ",VLOOKUP(A130,'Calcification Rates'!$A$10:$C$98,2,FALSE))</f>
        <v xml:space="preserve"> </v>
      </c>
      <c r="E130" s="272" t="str">
        <f>IF(ISERROR(VLOOKUP(A130,'Calcification Rates'!$A$10:$C$98,3,FALSE))," ",VLOOKUP(A130,'Calcification Rates'!$A$10:$C$98,3,FALSE))</f>
        <v xml:space="preserve"> </v>
      </c>
      <c r="F130" s="273">
        <f>(IF(ISERROR(VLOOKUP(A130,'Calcification Rates'!$A$11:$N$98,9,0)),0,VLOOKUP(A130,'Calcification Rates'!$A$11:$N$98,9,0)))*C130+(IF(ISERROR(VLOOKUP(A130,'Calcification Rates'!$A$11:$N$98,12,0)),0,VLOOKUP(A130,'Calcification Rates'!$A$11:$N$98,12,0)))</f>
        <v>0</v>
      </c>
      <c r="G130" s="274">
        <f>(IF(ISERROR(VLOOKUP(A130,'Calcification Rates'!$A$11:$N$98,10,0)),0,VLOOKUP(A130,'Calcification Rates'!$A$11:$N$98,10,0)))*C130+(IF(ISERROR(VLOOKUP(A130,'Calcification Rates'!$A$11:$N$98,13,0)),0,VLOOKUP(A130,'Calcification Rates'!$A$11:$N$98,13,0)))</f>
        <v>0</v>
      </c>
      <c r="H130" s="275">
        <f>(IF(ISERROR(VLOOKUP(A130,'Calcification Rates'!$A$11:$N$98,11,0)),0,VLOOKUP(A130,'Calcification Rates'!$A$11:$N$98,11,0)))*C130+(IF(ISERROR(VLOOKUP(A130,'Calcification Rates'!$A$11:$N$98,14,0)),0,VLOOKUP(A130,'Calcification Rates'!$A$11:$N$98,14,0)))</f>
        <v>0</v>
      </c>
      <c r="I130" s="276"/>
      <c r="J130" s="278"/>
      <c r="K130" s="270"/>
      <c r="L130" s="272" t="str">
        <f>IF(ISERROR(VLOOKUP(I130,'Calcification Rates'!$A$10:$C$98,2,FALSE))," ",VLOOKUP(I130,'Calcification Rates'!$A$10:$C$98,2,FALSE))</f>
        <v xml:space="preserve"> </v>
      </c>
      <c r="M130" s="272" t="str">
        <f>IF(ISERROR(VLOOKUP(I130,'Calcification Rates'!$A$10:$C$98,3,FALSE))," ",VLOOKUP(I130,'Calcification Rates'!$A$10:$C$98,3,FALSE))</f>
        <v xml:space="preserve"> </v>
      </c>
      <c r="N130" s="273">
        <f>(IF(ISERROR(VLOOKUP(I130,'Calcification Rates'!$A$11:$N$98,9,0)),0,VLOOKUP(I130,'Calcification Rates'!$A$11:$N$98,9,0)))*K130+(IF(ISERROR(VLOOKUP(I130,'Calcification Rates'!$A$11:$N$98,12,0)),0,VLOOKUP(I130,'Calcification Rates'!$A$11:$N$98,12,0)))</f>
        <v>0</v>
      </c>
      <c r="O130" s="273">
        <f>(IF(ISERROR(VLOOKUP(I130,'Calcification Rates'!$A$11:$N$98,10,0)),0,VLOOKUP(I130,'Calcification Rates'!$A$11:$N$98,10,0)))*K130+(IF(ISERROR(VLOOKUP(I130,'Calcification Rates'!$A$11:$N$98,13,0)),0,VLOOKUP(I130,'Calcification Rates'!$A$11:$N$98,13,0)))</f>
        <v>0</v>
      </c>
      <c r="P130" s="286">
        <f>(IF(ISERROR(VLOOKUP(I130,'Calcification Rates'!$A$11:$N$98,11,0)),0,VLOOKUP(I130,'Calcification Rates'!$A$11:$N$98,11,0)))*K130+(IF(ISERROR(VLOOKUP(I130,'Calcification Rates'!$A$11:$N$98,14,0)),0,VLOOKUP(I130,'Calcification Rates'!$A$11:$N$98,14,0)))</f>
        <v>0</v>
      </c>
      <c r="Q130" s="270"/>
      <c r="R130" s="270"/>
      <c r="S130" s="270"/>
      <c r="T130" s="287" t="str">
        <f>IF(ISERROR(VLOOKUP(Q130,'Calcification Rates'!$A$10:$C$98,2,FALSE))," ",VLOOKUP(Q130,'Calcification Rates'!$A$10:$C$98,2,FALSE))</f>
        <v xml:space="preserve"> </v>
      </c>
      <c r="U130" s="272" t="str">
        <f>IF(ISERROR(VLOOKUP(Q130,'Calcification Rates'!$A$10:$C$98,3,FALSE))," ",VLOOKUP(Q130,'Calcification Rates'!$A$10:$C$98,3,FALSE))</f>
        <v xml:space="preserve"> </v>
      </c>
      <c r="V130" s="273">
        <f>(IF(ISERROR(VLOOKUP(Q130,'Calcification Rates'!$A$11:$N$98,9,0)),0,VLOOKUP(Q130,'Calcification Rates'!$A$11:$N$98,9,0)))*S130+(IF(ISERROR(VLOOKUP(Q130,'Calcification Rates'!$A$11:$N$98,12,0)),0,VLOOKUP(Q130,'Calcification Rates'!$A$11:$N$98,12,0)))</f>
        <v>0</v>
      </c>
      <c r="W130" s="273">
        <f>(IF(ISERROR(VLOOKUP(Q130,'Calcification Rates'!$A$11:$N$98,10,0)),0,VLOOKUP(Q130,'Calcification Rates'!$A$11:$N$98,10,0)))*S130+(IF(ISERROR(VLOOKUP(Q130,'Calcification Rates'!$A$11:$N$98,13,0)),0,VLOOKUP(Q130,'Calcification Rates'!$A$11:$N$98,13,0)))</f>
        <v>0</v>
      </c>
      <c r="X130" s="277">
        <f>(IF(ISERROR(VLOOKUP(Q130,'Calcification Rates'!$A$11:$N$98,11,0)),0,VLOOKUP(Q130,'Calcification Rates'!$A$11:$N$98,11,0)))*S130+(IF(ISERROR(VLOOKUP(Q130,'Calcification Rates'!$A$11:$N$98,14,0)),0,VLOOKUP(Q130,'Calcification Rates'!$A$11:$N$98,14,0)))</f>
        <v>0</v>
      </c>
      <c r="Y130" s="276"/>
      <c r="Z130" s="43"/>
      <c r="AA130" s="43"/>
      <c r="AB130" s="272" t="str">
        <f>IF(ISERROR(VLOOKUP(Y130,'Calcification Rates'!$A$10:$C$98,2,FALSE))," ",VLOOKUP(Y130,'Calcification Rates'!$A$10:$C$98,2,FALSE))</f>
        <v xml:space="preserve"> </v>
      </c>
      <c r="AC130" s="272" t="str">
        <f>IF(ISERROR(VLOOKUP(Y130,'Calcification Rates'!$A$10:$C$98,3,FALSE))," ",VLOOKUP(Y130,'Calcification Rates'!$A$10:$C$98,3,FALSE))</f>
        <v xml:space="preserve"> </v>
      </c>
      <c r="AD130" s="273">
        <f>(IF(ISERROR(VLOOKUP(Y130,'Calcification Rates'!$A$11:$N$98,9,0)),0,VLOOKUP(Y130,'Calcification Rates'!$A$11:$N$98,9,0)))*AA130+(IF(ISERROR(VLOOKUP(Y130,'Calcification Rates'!$A$11:$N$98,12,0)),0,VLOOKUP(Y130,'Calcification Rates'!$A$11:$N$98,12,0)))</f>
        <v>0</v>
      </c>
      <c r="AE130" s="273">
        <f>(IF(ISERROR(VLOOKUP(Y130,'Calcification Rates'!$A$11:$N$98,10,0)),0,VLOOKUP(Y130,'Calcification Rates'!$A$11:$N$98,10,0)))*AA130+(IF(ISERROR(VLOOKUP(Y130,'Calcification Rates'!$A$11:$N$98,13,0)),0,VLOOKUP(Y130,'Calcification Rates'!$A$11:$N$98,13,0)))</f>
        <v>0</v>
      </c>
      <c r="AF130" s="277">
        <f>(IF(ISERROR(VLOOKUP(Y130,'Calcification Rates'!$A$11:$N$98,11,0)),0,VLOOKUP(Y130,'Calcification Rates'!$A$11:$N$98,11,0)))*AA130+(IF(ISERROR(VLOOKUP(Y130,'Calcification Rates'!$A$11:$N$98,14,0)),0,VLOOKUP(Y130,'Calcification Rates'!$A$11:$N$98,14,0)))</f>
        <v>0</v>
      </c>
      <c r="AG130" s="276"/>
      <c r="AH130" s="43"/>
      <c r="AI130" s="270"/>
      <c r="AJ130" s="272" t="str">
        <f>IF(ISERROR(VLOOKUP(AG130,'Calcification Rates'!$A$10:$C$98,2,FALSE))," ",VLOOKUP(AG130,'Calcification Rates'!$A$10:$C$98,2,FALSE))</f>
        <v xml:space="preserve"> </v>
      </c>
      <c r="AK130" s="272" t="str">
        <f>IF(ISERROR(VLOOKUP(AG130,'Calcification Rates'!$A$10:$C$98,3,FALSE))," ",VLOOKUP(AG130,'Calcification Rates'!$A$10:$C$98,3,FALSE))</f>
        <v xml:space="preserve"> </v>
      </c>
      <c r="AL130" s="273">
        <f>(IF(ISERROR(VLOOKUP(AG130,'Calcification Rates'!$A$11:$N$98,9,0)),0,VLOOKUP(AG130,'Calcification Rates'!$A$11:$N$98,9,0)))*AI130+(IF(ISERROR(VLOOKUP(AG130,'Calcification Rates'!$A$11:$N$98,12,0)),0,VLOOKUP(AG130,'Calcification Rates'!$A$11:$N$98,12,0)))</f>
        <v>0</v>
      </c>
      <c r="AM130" s="273">
        <f>(IF(ISERROR(VLOOKUP(AG130,'Calcification Rates'!$A$11:$N$98,10,0)),0,VLOOKUP(AG130,'Calcification Rates'!$A$11:$N$98,10,0)))*AI130+(IF(ISERROR(VLOOKUP(AG130,'Calcification Rates'!$A$11:$N$98,13,0)),0,VLOOKUP(AG130,'Calcification Rates'!$A$11:$N$98,13,0)))</f>
        <v>0</v>
      </c>
      <c r="AN130" s="277">
        <f>(IF(ISERROR(VLOOKUP(AG130,'Calcification Rates'!$A$11:$N$98,11,0)),0,VLOOKUP(AG130,'Calcification Rates'!$A$11:$N$98,11,0)))*AI130+(IF(ISERROR(VLOOKUP(AG130,'Calcification Rates'!$A$11:$N$98,14,0)),0,VLOOKUP(AG130,'Calcification Rates'!$A$11:$N$98,14,0)))</f>
        <v>0</v>
      </c>
      <c r="AO130" s="276"/>
      <c r="AP130" s="270"/>
      <c r="AQ130" s="270"/>
      <c r="AR130" s="272" t="str">
        <f>IF(ISERROR(VLOOKUP(AO130,'Calcification Rates'!$A$10:$C$98,2,FALSE))," ",VLOOKUP(AO130,'Calcification Rates'!$A$10:$C$98,2,FALSE))</f>
        <v xml:space="preserve"> </v>
      </c>
      <c r="AS130" s="272" t="str">
        <f>IF(ISERROR(VLOOKUP(AO130,'Calcification Rates'!$A$10:$C$98,3,FALSE))," ",VLOOKUP(AO130,'Calcification Rates'!$A$10:$C$98,3,FALSE))</f>
        <v xml:space="preserve"> </v>
      </c>
      <c r="AT130" s="280">
        <f>(IF(ISERROR(VLOOKUP(AO130,'Calcification Rates'!$A$11:$N$98,9,0)),0,VLOOKUP(AO130,'Calcification Rates'!$A$11:$N$98,9,0)))*AQ130+(IF(ISERROR(VLOOKUP(AO130,'Calcification Rates'!$A$11:$N$98,12,0)),0,VLOOKUP(AO130,'Calcification Rates'!$A$11:$N$98,12,0)))</f>
        <v>0</v>
      </c>
      <c r="AU130" s="280">
        <f>(IF(ISERROR(VLOOKUP(AO130,'Calcification Rates'!$A$11:$N$98,10,0)),0,VLOOKUP(AO130,'Calcification Rates'!$A$11:$N$98,10,0)))*AQ130+(IF(ISERROR(VLOOKUP(AO130,'Calcification Rates'!$A$11:$N$98,13,0)),0,VLOOKUP(AO130,'Calcification Rates'!$A$11:$N$98,13,0)))</f>
        <v>0</v>
      </c>
      <c r="AV130" s="281">
        <f>(IF(ISERROR(VLOOKUP(AO130,'Calcification Rates'!$A$11:$N$98,11,0)),0,VLOOKUP(AO130,'Calcification Rates'!$A$11:$N$98,11,0)))*AQ130+(IF(ISERROR(VLOOKUP(AO130,'Calcification Rates'!$A$11:$N$98,14,0)),0,VLOOKUP(AO130,'Calcification Rates'!$A$11:$N$98,14,0)))</f>
        <v>0</v>
      </c>
      <c r="AW130" s="276"/>
      <c r="AX130" s="270"/>
      <c r="AY130" s="270"/>
      <c r="AZ130" s="272" t="str">
        <f>IF(ISERROR(VLOOKUP(AW130,'Calcification Rates'!$A$10:$C$98,2,FALSE))," ",VLOOKUP(AW130,'Calcification Rates'!$A$10:$C$98,2,FALSE))</f>
        <v xml:space="preserve"> </v>
      </c>
      <c r="BA130" s="272" t="str">
        <f>IF(ISERROR(VLOOKUP(AW130,'Calcification Rates'!$A$10:$C$98,3,FALSE))," ",VLOOKUP(AW130,'Calcification Rates'!$A$10:$C$98,3,FALSE))</f>
        <v xml:space="preserve"> </v>
      </c>
      <c r="BB130" s="280">
        <f>(IF(ISERROR(VLOOKUP(AW130,'Calcification Rates'!$A$11:$N$98,9,0)),0,VLOOKUP(AW130,'Calcification Rates'!$A$11:$N$98,9,0)))*AY130+(IF(ISERROR(VLOOKUP(AW130,'Calcification Rates'!$A$11:$N$98,12,0)),0,VLOOKUP(AW130,'Calcification Rates'!$A$11:$N$98,12,0)))</f>
        <v>0</v>
      </c>
      <c r="BC130" s="280">
        <f>(IF(ISERROR(VLOOKUP(AW130,'Calcification Rates'!$A$11:$N$98,10,0)),0,VLOOKUP(AW130,'Calcification Rates'!$A$11:$N$98,10,0)))*AY130+(IF(ISERROR(VLOOKUP(AW130,'Calcification Rates'!$A$11:$N$98,13,0)),0,VLOOKUP(AW130,'Calcification Rates'!$A$11:$N$98,13,0)))</f>
        <v>0</v>
      </c>
      <c r="BD130" s="281">
        <f>(IF(ISERROR(VLOOKUP(AW130,'Calcification Rates'!$A$11:$N$98,11,0)),0,VLOOKUP(AW130,'Calcification Rates'!$A$11:$N$98,11,0)))*AY130+(IF(ISERROR(VLOOKUP(AW130,'Calcification Rates'!$A$11:$N$98,14,0)),0,VLOOKUP(AW130,'Calcification Rates'!$A$11:$N$98,14,0)))</f>
        <v>0</v>
      </c>
      <c r="BE130" s="276"/>
      <c r="BF130" s="270"/>
      <c r="BG130" s="270"/>
      <c r="BH130" s="272" t="str">
        <f>IF(ISERROR(VLOOKUP(BE130,'Calcification Rates'!$A$10:$C$98,2,FALSE))," ",VLOOKUP(BE130,'Calcification Rates'!$A$10:$C$98,2,FALSE))</f>
        <v xml:space="preserve"> </v>
      </c>
      <c r="BI130" s="272" t="str">
        <f>IF(ISERROR(VLOOKUP(BE130,'Calcification Rates'!$A$10:$C$98,3,FALSE))," ",VLOOKUP(BE130,'Calcification Rates'!$A$10:$C$98,3,FALSE))</f>
        <v xml:space="preserve"> </v>
      </c>
      <c r="BJ130" s="280">
        <f>(IF(ISERROR(VLOOKUP(BE130,'Calcification Rates'!$A$11:$N$98,9,0)),0,VLOOKUP(BE130,'Calcification Rates'!$A$11:$N$98,9,0)))*BG130+(IF(ISERROR(VLOOKUP(BE130,'Calcification Rates'!$A$11:$N$98,12,0)),0,VLOOKUP(BE130,'Calcification Rates'!$A$11:$N$98,12,0)))</f>
        <v>0</v>
      </c>
      <c r="BK130" s="280">
        <f>(IF(ISERROR(VLOOKUP(BE130,'Calcification Rates'!$A$11:$N$98,10,0)),0,VLOOKUP(BE130,'Calcification Rates'!$A$11:$N$98,10,0)))*BG130+(IF(ISERROR(VLOOKUP(BE130,'Calcification Rates'!$A$11:$N$98,13,0)),0,VLOOKUP(BE130,'Calcification Rates'!$A$11:$N$98,13,0)))</f>
        <v>0</v>
      </c>
      <c r="BL130" s="281">
        <f>(IF(ISERROR(VLOOKUP(BE130,'Calcification Rates'!$A$11:$N$98,11,0)),0,VLOOKUP(BE130,'Calcification Rates'!$A$11:$N$98,11,0)))*BG130+(IF(ISERROR(VLOOKUP(BE130,'Calcification Rates'!$A$11:$N$98,14,0)),0,VLOOKUP(BE130,'Calcification Rates'!$A$11:$N$98,14,0)))</f>
        <v>0</v>
      </c>
    </row>
    <row r="131" spans="1:64" ht="20.100000000000001" customHeight="1" x14ac:dyDescent="0.3">
      <c r="A131" s="285"/>
      <c r="B131" s="270"/>
      <c r="C131" s="288"/>
      <c r="D131" s="272" t="str">
        <f>IF(ISERROR(VLOOKUP(A131,'Calcification Rates'!$A$10:$C$98,2,FALSE))," ",VLOOKUP(A131,'Calcification Rates'!$A$10:$C$98,2,FALSE))</f>
        <v xml:space="preserve"> </v>
      </c>
      <c r="E131" s="272" t="str">
        <f>IF(ISERROR(VLOOKUP(A131,'Calcification Rates'!$A$10:$C$98,3,FALSE))," ",VLOOKUP(A131,'Calcification Rates'!$A$10:$C$98,3,FALSE))</f>
        <v xml:space="preserve"> </v>
      </c>
      <c r="F131" s="273">
        <f>(IF(ISERROR(VLOOKUP(A131,'Calcification Rates'!$A$11:$N$98,9,0)),0,VLOOKUP(A131,'Calcification Rates'!$A$11:$N$98,9,0)))*C131+(IF(ISERROR(VLOOKUP(A131,'Calcification Rates'!$A$11:$N$98,12,0)),0,VLOOKUP(A131,'Calcification Rates'!$A$11:$N$98,12,0)))</f>
        <v>0</v>
      </c>
      <c r="G131" s="274">
        <f>(IF(ISERROR(VLOOKUP(A131,'Calcification Rates'!$A$11:$N$98,10,0)),0,VLOOKUP(A131,'Calcification Rates'!$A$11:$N$98,10,0)))*C131+(IF(ISERROR(VLOOKUP(A131,'Calcification Rates'!$A$11:$N$98,13,0)),0,VLOOKUP(A131,'Calcification Rates'!$A$11:$N$98,13,0)))</f>
        <v>0</v>
      </c>
      <c r="H131" s="275">
        <f>(IF(ISERROR(VLOOKUP(A131,'Calcification Rates'!$A$11:$N$98,11,0)),0,VLOOKUP(A131,'Calcification Rates'!$A$11:$N$98,11,0)))*C131+(IF(ISERROR(VLOOKUP(A131,'Calcification Rates'!$A$11:$N$98,14,0)),0,VLOOKUP(A131,'Calcification Rates'!$A$11:$N$98,14,0)))</f>
        <v>0</v>
      </c>
      <c r="I131" s="276"/>
      <c r="J131" s="278"/>
      <c r="K131" s="270"/>
      <c r="L131" s="272" t="str">
        <f>IF(ISERROR(VLOOKUP(I131,'Calcification Rates'!$A$10:$C$98,2,FALSE))," ",VLOOKUP(I131,'Calcification Rates'!$A$10:$C$98,2,FALSE))</f>
        <v xml:space="preserve"> </v>
      </c>
      <c r="M131" s="272" t="str">
        <f>IF(ISERROR(VLOOKUP(I131,'Calcification Rates'!$A$10:$C$98,3,FALSE))," ",VLOOKUP(I131,'Calcification Rates'!$A$10:$C$98,3,FALSE))</f>
        <v xml:space="preserve"> </v>
      </c>
      <c r="N131" s="273">
        <f>(IF(ISERROR(VLOOKUP(I131,'Calcification Rates'!$A$11:$N$98,9,0)),0,VLOOKUP(I131,'Calcification Rates'!$A$11:$N$98,9,0)))*K131+(IF(ISERROR(VLOOKUP(I131,'Calcification Rates'!$A$11:$N$98,12,0)),0,VLOOKUP(I131,'Calcification Rates'!$A$11:$N$98,12,0)))</f>
        <v>0</v>
      </c>
      <c r="O131" s="273">
        <f>(IF(ISERROR(VLOOKUP(I131,'Calcification Rates'!$A$11:$N$98,10,0)),0,VLOOKUP(I131,'Calcification Rates'!$A$11:$N$98,10,0)))*K131+(IF(ISERROR(VLOOKUP(I131,'Calcification Rates'!$A$11:$N$98,13,0)),0,VLOOKUP(I131,'Calcification Rates'!$A$11:$N$98,13,0)))</f>
        <v>0</v>
      </c>
      <c r="P131" s="286">
        <f>(IF(ISERROR(VLOOKUP(I131,'Calcification Rates'!$A$11:$N$98,11,0)),0,VLOOKUP(I131,'Calcification Rates'!$A$11:$N$98,11,0)))*K131+(IF(ISERROR(VLOOKUP(I131,'Calcification Rates'!$A$11:$N$98,14,0)),0,VLOOKUP(I131,'Calcification Rates'!$A$11:$N$98,14,0)))</f>
        <v>0</v>
      </c>
      <c r="Q131" s="270"/>
      <c r="R131" s="270"/>
      <c r="S131" s="270"/>
      <c r="T131" s="287" t="str">
        <f>IF(ISERROR(VLOOKUP(Q131,'Calcification Rates'!$A$10:$C$98,2,FALSE))," ",VLOOKUP(Q131,'Calcification Rates'!$A$10:$C$98,2,FALSE))</f>
        <v xml:space="preserve"> </v>
      </c>
      <c r="U131" s="272" t="str">
        <f>IF(ISERROR(VLOOKUP(Q131,'Calcification Rates'!$A$10:$C$98,3,FALSE))," ",VLOOKUP(Q131,'Calcification Rates'!$A$10:$C$98,3,FALSE))</f>
        <v xml:space="preserve"> </v>
      </c>
      <c r="V131" s="273">
        <f>(IF(ISERROR(VLOOKUP(Q131,'Calcification Rates'!$A$11:$N$98,9,0)),0,VLOOKUP(Q131,'Calcification Rates'!$A$11:$N$98,9,0)))*S131+(IF(ISERROR(VLOOKUP(Q131,'Calcification Rates'!$A$11:$N$98,12,0)),0,VLOOKUP(Q131,'Calcification Rates'!$A$11:$N$98,12,0)))</f>
        <v>0</v>
      </c>
      <c r="W131" s="273">
        <f>(IF(ISERROR(VLOOKUP(Q131,'Calcification Rates'!$A$11:$N$98,10,0)),0,VLOOKUP(Q131,'Calcification Rates'!$A$11:$N$98,10,0)))*S131+(IF(ISERROR(VLOOKUP(Q131,'Calcification Rates'!$A$11:$N$98,13,0)),0,VLOOKUP(Q131,'Calcification Rates'!$A$11:$N$98,13,0)))</f>
        <v>0</v>
      </c>
      <c r="X131" s="277">
        <f>(IF(ISERROR(VLOOKUP(Q131,'Calcification Rates'!$A$11:$N$98,11,0)),0,VLOOKUP(Q131,'Calcification Rates'!$A$11:$N$98,11,0)))*S131+(IF(ISERROR(VLOOKUP(Q131,'Calcification Rates'!$A$11:$N$98,14,0)),0,VLOOKUP(Q131,'Calcification Rates'!$A$11:$N$98,14,0)))</f>
        <v>0</v>
      </c>
      <c r="Y131" s="276"/>
      <c r="Z131" s="43"/>
      <c r="AA131" s="43"/>
      <c r="AB131" s="272" t="str">
        <f>IF(ISERROR(VLOOKUP(Y131,'Calcification Rates'!$A$10:$C$98,2,FALSE))," ",VLOOKUP(Y131,'Calcification Rates'!$A$10:$C$98,2,FALSE))</f>
        <v xml:space="preserve"> </v>
      </c>
      <c r="AC131" s="272" t="str">
        <f>IF(ISERROR(VLOOKUP(Y131,'Calcification Rates'!$A$10:$C$98,3,FALSE))," ",VLOOKUP(Y131,'Calcification Rates'!$A$10:$C$98,3,FALSE))</f>
        <v xml:space="preserve"> </v>
      </c>
      <c r="AD131" s="273">
        <f>(IF(ISERROR(VLOOKUP(Y131,'Calcification Rates'!$A$11:$N$98,9,0)),0,VLOOKUP(Y131,'Calcification Rates'!$A$11:$N$98,9,0)))*AA131+(IF(ISERROR(VLOOKUP(Y131,'Calcification Rates'!$A$11:$N$98,12,0)),0,VLOOKUP(Y131,'Calcification Rates'!$A$11:$N$98,12,0)))</f>
        <v>0</v>
      </c>
      <c r="AE131" s="273">
        <f>(IF(ISERROR(VLOOKUP(Y131,'Calcification Rates'!$A$11:$N$98,10,0)),0,VLOOKUP(Y131,'Calcification Rates'!$A$11:$N$98,10,0)))*AA131+(IF(ISERROR(VLOOKUP(Y131,'Calcification Rates'!$A$11:$N$98,13,0)),0,VLOOKUP(Y131,'Calcification Rates'!$A$11:$N$98,13,0)))</f>
        <v>0</v>
      </c>
      <c r="AF131" s="277">
        <f>(IF(ISERROR(VLOOKUP(Y131,'Calcification Rates'!$A$11:$N$98,11,0)),0,VLOOKUP(Y131,'Calcification Rates'!$A$11:$N$98,11,0)))*AA131+(IF(ISERROR(VLOOKUP(Y131,'Calcification Rates'!$A$11:$N$98,14,0)),0,VLOOKUP(Y131,'Calcification Rates'!$A$11:$N$98,14,0)))</f>
        <v>0</v>
      </c>
      <c r="AG131" s="276"/>
      <c r="AH131" s="43"/>
      <c r="AI131" s="270"/>
      <c r="AJ131" s="272" t="str">
        <f>IF(ISERROR(VLOOKUP(AG131,'Calcification Rates'!$A$10:$C$98,2,FALSE))," ",VLOOKUP(AG131,'Calcification Rates'!$A$10:$C$98,2,FALSE))</f>
        <v xml:space="preserve"> </v>
      </c>
      <c r="AK131" s="272" t="str">
        <f>IF(ISERROR(VLOOKUP(AG131,'Calcification Rates'!$A$10:$C$98,3,FALSE))," ",VLOOKUP(AG131,'Calcification Rates'!$A$10:$C$98,3,FALSE))</f>
        <v xml:space="preserve"> </v>
      </c>
      <c r="AL131" s="273">
        <f>(IF(ISERROR(VLOOKUP(AG131,'Calcification Rates'!$A$11:$N$98,9,0)),0,VLOOKUP(AG131,'Calcification Rates'!$A$11:$N$98,9,0)))*AI131+(IF(ISERROR(VLOOKUP(AG131,'Calcification Rates'!$A$11:$N$98,12,0)),0,VLOOKUP(AG131,'Calcification Rates'!$A$11:$N$98,12,0)))</f>
        <v>0</v>
      </c>
      <c r="AM131" s="273">
        <f>(IF(ISERROR(VLOOKUP(AG131,'Calcification Rates'!$A$11:$N$98,10,0)),0,VLOOKUP(AG131,'Calcification Rates'!$A$11:$N$98,10,0)))*AI131+(IF(ISERROR(VLOOKUP(AG131,'Calcification Rates'!$A$11:$N$98,13,0)),0,VLOOKUP(AG131,'Calcification Rates'!$A$11:$N$98,13,0)))</f>
        <v>0</v>
      </c>
      <c r="AN131" s="277">
        <f>(IF(ISERROR(VLOOKUP(AG131,'Calcification Rates'!$A$11:$N$98,11,0)),0,VLOOKUP(AG131,'Calcification Rates'!$A$11:$N$98,11,0)))*AI131+(IF(ISERROR(VLOOKUP(AG131,'Calcification Rates'!$A$11:$N$98,14,0)),0,VLOOKUP(AG131,'Calcification Rates'!$A$11:$N$98,14,0)))</f>
        <v>0</v>
      </c>
      <c r="AO131" s="276"/>
      <c r="AP131" s="270"/>
      <c r="AQ131" s="270"/>
      <c r="AR131" s="272" t="str">
        <f>IF(ISERROR(VLOOKUP(AO131,'Calcification Rates'!$A$10:$C$98,2,FALSE))," ",VLOOKUP(AO131,'Calcification Rates'!$A$10:$C$98,2,FALSE))</f>
        <v xml:space="preserve"> </v>
      </c>
      <c r="AS131" s="272" t="str">
        <f>IF(ISERROR(VLOOKUP(AO131,'Calcification Rates'!$A$10:$C$98,3,FALSE))," ",VLOOKUP(AO131,'Calcification Rates'!$A$10:$C$98,3,FALSE))</f>
        <v xml:space="preserve"> </v>
      </c>
      <c r="AT131" s="280">
        <f>(IF(ISERROR(VLOOKUP(AO131,'Calcification Rates'!$A$11:$N$98,9,0)),0,VLOOKUP(AO131,'Calcification Rates'!$A$11:$N$98,9,0)))*AQ131+(IF(ISERROR(VLOOKUP(AO131,'Calcification Rates'!$A$11:$N$98,12,0)),0,VLOOKUP(AO131,'Calcification Rates'!$A$11:$N$98,12,0)))</f>
        <v>0</v>
      </c>
      <c r="AU131" s="280">
        <f>(IF(ISERROR(VLOOKUP(AO131,'Calcification Rates'!$A$11:$N$98,10,0)),0,VLOOKUP(AO131,'Calcification Rates'!$A$11:$N$98,10,0)))*AQ131+(IF(ISERROR(VLOOKUP(AO131,'Calcification Rates'!$A$11:$N$98,13,0)),0,VLOOKUP(AO131,'Calcification Rates'!$A$11:$N$98,13,0)))</f>
        <v>0</v>
      </c>
      <c r="AV131" s="281">
        <f>(IF(ISERROR(VLOOKUP(AO131,'Calcification Rates'!$A$11:$N$98,11,0)),0,VLOOKUP(AO131,'Calcification Rates'!$A$11:$N$98,11,0)))*AQ131+(IF(ISERROR(VLOOKUP(AO131,'Calcification Rates'!$A$11:$N$98,14,0)),0,VLOOKUP(AO131,'Calcification Rates'!$A$11:$N$98,14,0)))</f>
        <v>0</v>
      </c>
      <c r="AW131" s="276"/>
      <c r="AX131" s="270"/>
      <c r="AY131" s="270"/>
      <c r="AZ131" s="272" t="str">
        <f>IF(ISERROR(VLOOKUP(AW131,'Calcification Rates'!$A$10:$C$98,2,FALSE))," ",VLOOKUP(AW131,'Calcification Rates'!$A$10:$C$98,2,FALSE))</f>
        <v xml:space="preserve"> </v>
      </c>
      <c r="BA131" s="272" t="str">
        <f>IF(ISERROR(VLOOKUP(AW131,'Calcification Rates'!$A$10:$C$98,3,FALSE))," ",VLOOKUP(AW131,'Calcification Rates'!$A$10:$C$98,3,FALSE))</f>
        <v xml:space="preserve"> </v>
      </c>
      <c r="BB131" s="280">
        <f>(IF(ISERROR(VLOOKUP(AW131,'Calcification Rates'!$A$11:$N$98,9,0)),0,VLOOKUP(AW131,'Calcification Rates'!$A$11:$N$98,9,0)))*AY131+(IF(ISERROR(VLOOKUP(AW131,'Calcification Rates'!$A$11:$N$98,12,0)),0,VLOOKUP(AW131,'Calcification Rates'!$A$11:$N$98,12,0)))</f>
        <v>0</v>
      </c>
      <c r="BC131" s="280">
        <f>(IF(ISERROR(VLOOKUP(AW131,'Calcification Rates'!$A$11:$N$98,10,0)),0,VLOOKUP(AW131,'Calcification Rates'!$A$11:$N$98,10,0)))*AY131+(IF(ISERROR(VLOOKUP(AW131,'Calcification Rates'!$A$11:$N$98,13,0)),0,VLOOKUP(AW131,'Calcification Rates'!$A$11:$N$98,13,0)))</f>
        <v>0</v>
      </c>
      <c r="BD131" s="281">
        <f>(IF(ISERROR(VLOOKUP(AW131,'Calcification Rates'!$A$11:$N$98,11,0)),0,VLOOKUP(AW131,'Calcification Rates'!$A$11:$N$98,11,0)))*AY131+(IF(ISERROR(VLOOKUP(AW131,'Calcification Rates'!$A$11:$N$98,14,0)),0,VLOOKUP(AW131,'Calcification Rates'!$A$11:$N$98,14,0)))</f>
        <v>0</v>
      </c>
      <c r="BE131" s="276"/>
      <c r="BF131" s="270"/>
      <c r="BG131" s="270"/>
      <c r="BH131" s="272" t="str">
        <f>IF(ISERROR(VLOOKUP(BE131,'Calcification Rates'!$A$10:$C$98,2,FALSE))," ",VLOOKUP(BE131,'Calcification Rates'!$A$10:$C$98,2,FALSE))</f>
        <v xml:space="preserve"> </v>
      </c>
      <c r="BI131" s="272" t="str">
        <f>IF(ISERROR(VLOOKUP(BE131,'Calcification Rates'!$A$10:$C$98,3,FALSE))," ",VLOOKUP(BE131,'Calcification Rates'!$A$10:$C$98,3,FALSE))</f>
        <v xml:space="preserve"> </v>
      </c>
      <c r="BJ131" s="280">
        <f>(IF(ISERROR(VLOOKUP(BE131,'Calcification Rates'!$A$11:$N$98,9,0)),0,VLOOKUP(BE131,'Calcification Rates'!$A$11:$N$98,9,0)))*BG131+(IF(ISERROR(VLOOKUP(BE131,'Calcification Rates'!$A$11:$N$98,12,0)),0,VLOOKUP(BE131,'Calcification Rates'!$A$11:$N$98,12,0)))</f>
        <v>0</v>
      </c>
      <c r="BK131" s="280">
        <f>(IF(ISERROR(VLOOKUP(BE131,'Calcification Rates'!$A$11:$N$98,10,0)),0,VLOOKUP(BE131,'Calcification Rates'!$A$11:$N$98,10,0)))*BG131+(IF(ISERROR(VLOOKUP(BE131,'Calcification Rates'!$A$11:$N$98,13,0)),0,VLOOKUP(BE131,'Calcification Rates'!$A$11:$N$98,13,0)))</f>
        <v>0</v>
      </c>
      <c r="BL131" s="281">
        <f>(IF(ISERROR(VLOOKUP(BE131,'Calcification Rates'!$A$11:$N$98,11,0)),0,VLOOKUP(BE131,'Calcification Rates'!$A$11:$N$98,11,0)))*BG131+(IF(ISERROR(VLOOKUP(BE131,'Calcification Rates'!$A$11:$N$98,14,0)),0,VLOOKUP(BE131,'Calcification Rates'!$A$11:$N$98,14,0)))</f>
        <v>0</v>
      </c>
    </row>
    <row r="132" spans="1:64" ht="20.100000000000001" customHeight="1" x14ac:dyDescent="0.3">
      <c r="A132" s="285"/>
      <c r="B132" s="270"/>
      <c r="C132" s="288"/>
      <c r="D132" s="272" t="str">
        <f>IF(ISERROR(VLOOKUP(A132,'Calcification Rates'!$A$10:$C$98,2,FALSE))," ",VLOOKUP(A132,'Calcification Rates'!$A$10:$C$98,2,FALSE))</f>
        <v xml:space="preserve"> </v>
      </c>
      <c r="E132" s="272" t="str">
        <f>IF(ISERROR(VLOOKUP(A132,'Calcification Rates'!$A$10:$C$98,3,FALSE))," ",VLOOKUP(A132,'Calcification Rates'!$A$10:$C$98,3,FALSE))</f>
        <v xml:space="preserve"> </v>
      </c>
      <c r="F132" s="273">
        <f>(IF(ISERROR(VLOOKUP(A132,'Calcification Rates'!$A$11:$N$98,9,0)),0,VLOOKUP(A132,'Calcification Rates'!$A$11:$N$98,9,0)))*C132+(IF(ISERROR(VLOOKUP(A132,'Calcification Rates'!$A$11:$N$98,12,0)),0,VLOOKUP(A132,'Calcification Rates'!$A$11:$N$98,12,0)))</f>
        <v>0</v>
      </c>
      <c r="G132" s="274">
        <f>(IF(ISERROR(VLOOKUP(A132,'Calcification Rates'!$A$11:$N$98,10,0)),0,VLOOKUP(A132,'Calcification Rates'!$A$11:$N$98,10,0)))*C132+(IF(ISERROR(VLOOKUP(A132,'Calcification Rates'!$A$11:$N$98,13,0)),0,VLOOKUP(A132,'Calcification Rates'!$A$11:$N$98,13,0)))</f>
        <v>0</v>
      </c>
      <c r="H132" s="275">
        <f>(IF(ISERROR(VLOOKUP(A132,'Calcification Rates'!$A$11:$N$98,11,0)),0,VLOOKUP(A132,'Calcification Rates'!$A$11:$N$98,11,0)))*C132+(IF(ISERROR(VLOOKUP(A132,'Calcification Rates'!$A$11:$N$98,14,0)),0,VLOOKUP(A132,'Calcification Rates'!$A$11:$N$98,14,0)))</f>
        <v>0</v>
      </c>
      <c r="I132" s="276"/>
      <c r="J132" s="278"/>
      <c r="K132" s="270"/>
      <c r="L132" s="272" t="str">
        <f>IF(ISERROR(VLOOKUP(I132,'Calcification Rates'!$A$10:$C$98,2,FALSE))," ",VLOOKUP(I132,'Calcification Rates'!$A$10:$C$98,2,FALSE))</f>
        <v xml:space="preserve"> </v>
      </c>
      <c r="M132" s="272" t="str">
        <f>IF(ISERROR(VLOOKUP(I132,'Calcification Rates'!$A$10:$C$98,3,FALSE))," ",VLOOKUP(I132,'Calcification Rates'!$A$10:$C$98,3,FALSE))</f>
        <v xml:space="preserve"> </v>
      </c>
      <c r="N132" s="273">
        <f>(IF(ISERROR(VLOOKUP(I132,'Calcification Rates'!$A$11:$N$98,9,0)),0,VLOOKUP(I132,'Calcification Rates'!$A$11:$N$98,9,0)))*K132+(IF(ISERROR(VLOOKUP(I132,'Calcification Rates'!$A$11:$N$98,12,0)),0,VLOOKUP(I132,'Calcification Rates'!$A$11:$N$98,12,0)))</f>
        <v>0</v>
      </c>
      <c r="O132" s="273">
        <f>(IF(ISERROR(VLOOKUP(I132,'Calcification Rates'!$A$11:$N$98,10,0)),0,VLOOKUP(I132,'Calcification Rates'!$A$11:$N$98,10,0)))*K132+(IF(ISERROR(VLOOKUP(I132,'Calcification Rates'!$A$11:$N$98,13,0)),0,VLOOKUP(I132,'Calcification Rates'!$A$11:$N$98,13,0)))</f>
        <v>0</v>
      </c>
      <c r="P132" s="286">
        <f>(IF(ISERROR(VLOOKUP(I132,'Calcification Rates'!$A$11:$N$98,11,0)),0,VLOOKUP(I132,'Calcification Rates'!$A$11:$N$98,11,0)))*K132+(IF(ISERROR(VLOOKUP(I132,'Calcification Rates'!$A$11:$N$98,14,0)),0,VLOOKUP(I132,'Calcification Rates'!$A$11:$N$98,14,0)))</f>
        <v>0</v>
      </c>
      <c r="Q132" s="270"/>
      <c r="R132" s="270"/>
      <c r="S132" s="270"/>
      <c r="T132" s="287" t="str">
        <f>IF(ISERROR(VLOOKUP(Q132,'Calcification Rates'!$A$10:$C$98,2,FALSE))," ",VLOOKUP(Q132,'Calcification Rates'!$A$10:$C$98,2,FALSE))</f>
        <v xml:space="preserve"> </v>
      </c>
      <c r="U132" s="272" t="str">
        <f>IF(ISERROR(VLOOKUP(Q132,'Calcification Rates'!$A$10:$C$98,3,FALSE))," ",VLOOKUP(Q132,'Calcification Rates'!$A$10:$C$98,3,FALSE))</f>
        <v xml:space="preserve"> </v>
      </c>
      <c r="V132" s="273">
        <f>(IF(ISERROR(VLOOKUP(Q132,'Calcification Rates'!$A$11:$N$98,9,0)),0,VLOOKUP(Q132,'Calcification Rates'!$A$11:$N$98,9,0)))*S132+(IF(ISERROR(VLOOKUP(Q132,'Calcification Rates'!$A$11:$N$98,12,0)),0,VLOOKUP(Q132,'Calcification Rates'!$A$11:$N$98,12,0)))</f>
        <v>0</v>
      </c>
      <c r="W132" s="273">
        <f>(IF(ISERROR(VLOOKUP(Q132,'Calcification Rates'!$A$11:$N$98,10,0)),0,VLOOKUP(Q132,'Calcification Rates'!$A$11:$N$98,10,0)))*S132+(IF(ISERROR(VLOOKUP(Q132,'Calcification Rates'!$A$11:$N$98,13,0)),0,VLOOKUP(Q132,'Calcification Rates'!$A$11:$N$98,13,0)))</f>
        <v>0</v>
      </c>
      <c r="X132" s="277">
        <f>(IF(ISERROR(VLOOKUP(Q132,'Calcification Rates'!$A$11:$N$98,11,0)),0,VLOOKUP(Q132,'Calcification Rates'!$A$11:$N$98,11,0)))*S132+(IF(ISERROR(VLOOKUP(Q132,'Calcification Rates'!$A$11:$N$98,14,0)),0,VLOOKUP(Q132,'Calcification Rates'!$A$11:$N$98,14,0)))</f>
        <v>0</v>
      </c>
      <c r="Y132" s="276"/>
      <c r="Z132" s="43"/>
      <c r="AA132" s="43"/>
      <c r="AB132" s="272" t="str">
        <f>IF(ISERROR(VLOOKUP(Y132,'Calcification Rates'!$A$10:$C$98,2,FALSE))," ",VLOOKUP(Y132,'Calcification Rates'!$A$10:$C$98,2,FALSE))</f>
        <v xml:space="preserve"> </v>
      </c>
      <c r="AC132" s="272" t="str">
        <f>IF(ISERROR(VLOOKUP(Y132,'Calcification Rates'!$A$10:$C$98,3,FALSE))," ",VLOOKUP(Y132,'Calcification Rates'!$A$10:$C$98,3,FALSE))</f>
        <v xml:space="preserve"> </v>
      </c>
      <c r="AD132" s="273">
        <f>(IF(ISERROR(VLOOKUP(Y132,'Calcification Rates'!$A$11:$N$98,9,0)),0,VLOOKUP(Y132,'Calcification Rates'!$A$11:$N$98,9,0)))*AA132+(IF(ISERROR(VLOOKUP(Y132,'Calcification Rates'!$A$11:$N$98,12,0)),0,VLOOKUP(Y132,'Calcification Rates'!$A$11:$N$98,12,0)))</f>
        <v>0</v>
      </c>
      <c r="AE132" s="273">
        <f>(IF(ISERROR(VLOOKUP(Y132,'Calcification Rates'!$A$11:$N$98,10,0)),0,VLOOKUP(Y132,'Calcification Rates'!$A$11:$N$98,10,0)))*AA132+(IF(ISERROR(VLOOKUP(Y132,'Calcification Rates'!$A$11:$N$98,13,0)),0,VLOOKUP(Y132,'Calcification Rates'!$A$11:$N$98,13,0)))</f>
        <v>0</v>
      </c>
      <c r="AF132" s="277">
        <f>(IF(ISERROR(VLOOKUP(Y132,'Calcification Rates'!$A$11:$N$98,11,0)),0,VLOOKUP(Y132,'Calcification Rates'!$A$11:$N$98,11,0)))*AA132+(IF(ISERROR(VLOOKUP(Y132,'Calcification Rates'!$A$11:$N$98,14,0)),0,VLOOKUP(Y132,'Calcification Rates'!$A$11:$N$98,14,0)))</f>
        <v>0</v>
      </c>
      <c r="AG132" s="276"/>
      <c r="AH132" s="43"/>
      <c r="AI132" s="270"/>
      <c r="AJ132" s="272" t="str">
        <f>IF(ISERROR(VLOOKUP(AG132,'Calcification Rates'!$A$10:$C$98,2,FALSE))," ",VLOOKUP(AG132,'Calcification Rates'!$A$10:$C$98,2,FALSE))</f>
        <v xml:space="preserve"> </v>
      </c>
      <c r="AK132" s="272" t="str">
        <f>IF(ISERROR(VLOOKUP(AG132,'Calcification Rates'!$A$10:$C$98,3,FALSE))," ",VLOOKUP(AG132,'Calcification Rates'!$A$10:$C$98,3,FALSE))</f>
        <v xml:space="preserve"> </v>
      </c>
      <c r="AL132" s="273">
        <f>(IF(ISERROR(VLOOKUP(AG132,'Calcification Rates'!$A$11:$N$98,9,0)),0,VLOOKUP(AG132,'Calcification Rates'!$A$11:$N$98,9,0)))*AI132+(IF(ISERROR(VLOOKUP(AG132,'Calcification Rates'!$A$11:$N$98,12,0)),0,VLOOKUP(AG132,'Calcification Rates'!$A$11:$N$98,12,0)))</f>
        <v>0</v>
      </c>
      <c r="AM132" s="273">
        <f>(IF(ISERROR(VLOOKUP(AG132,'Calcification Rates'!$A$11:$N$98,10,0)),0,VLOOKUP(AG132,'Calcification Rates'!$A$11:$N$98,10,0)))*AI132+(IF(ISERROR(VLOOKUP(AG132,'Calcification Rates'!$A$11:$N$98,13,0)),0,VLOOKUP(AG132,'Calcification Rates'!$A$11:$N$98,13,0)))</f>
        <v>0</v>
      </c>
      <c r="AN132" s="277">
        <f>(IF(ISERROR(VLOOKUP(AG132,'Calcification Rates'!$A$11:$N$98,11,0)),0,VLOOKUP(AG132,'Calcification Rates'!$A$11:$N$98,11,0)))*AI132+(IF(ISERROR(VLOOKUP(AG132,'Calcification Rates'!$A$11:$N$98,14,0)),0,VLOOKUP(AG132,'Calcification Rates'!$A$11:$N$98,14,0)))</f>
        <v>0</v>
      </c>
      <c r="AO132" s="276"/>
      <c r="AP132" s="270"/>
      <c r="AQ132" s="270"/>
      <c r="AR132" s="272" t="str">
        <f>IF(ISERROR(VLOOKUP(AO132,'Calcification Rates'!$A$10:$C$98,2,FALSE))," ",VLOOKUP(AO132,'Calcification Rates'!$A$10:$C$98,2,FALSE))</f>
        <v xml:space="preserve"> </v>
      </c>
      <c r="AS132" s="272" t="str">
        <f>IF(ISERROR(VLOOKUP(AO132,'Calcification Rates'!$A$10:$C$98,3,FALSE))," ",VLOOKUP(AO132,'Calcification Rates'!$A$10:$C$98,3,FALSE))</f>
        <v xml:space="preserve"> </v>
      </c>
      <c r="AT132" s="280">
        <f>(IF(ISERROR(VLOOKUP(AO132,'Calcification Rates'!$A$11:$N$98,9,0)),0,VLOOKUP(AO132,'Calcification Rates'!$A$11:$N$98,9,0)))*AQ132+(IF(ISERROR(VLOOKUP(AO132,'Calcification Rates'!$A$11:$N$98,12,0)),0,VLOOKUP(AO132,'Calcification Rates'!$A$11:$N$98,12,0)))</f>
        <v>0</v>
      </c>
      <c r="AU132" s="280">
        <f>(IF(ISERROR(VLOOKUP(AO132,'Calcification Rates'!$A$11:$N$98,10,0)),0,VLOOKUP(AO132,'Calcification Rates'!$A$11:$N$98,10,0)))*AQ132+(IF(ISERROR(VLOOKUP(AO132,'Calcification Rates'!$A$11:$N$98,13,0)),0,VLOOKUP(AO132,'Calcification Rates'!$A$11:$N$98,13,0)))</f>
        <v>0</v>
      </c>
      <c r="AV132" s="281">
        <f>(IF(ISERROR(VLOOKUP(AO132,'Calcification Rates'!$A$11:$N$98,11,0)),0,VLOOKUP(AO132,'Calcification Rates'!$A$11:$N$98,11,0)))*AQ132+(IF(ISERROR(VLOOKUP(AO132,'Calcification Rates'!$A$11:$N$98,14,0)),0,VLOOKUP(AO132,'Calcification Rates'!$A$11:$N$98,14,0)))</f>
        <v>0</v>
      </c>
      <c r="AW132" s="276"/>
      <c r="AX132" s="270"/>
      <c r="AY132" s="270"/>
      <c r="AZ132" s="272" t="str">
        <f>IF(ISERROR(VLOOKUP(AW132,'Calcification Rates'!$A$10:$C$98,2,FALSE))," ",VLOOKUP(AW132,'Calcification Rates'!$A$10:$C$98,2,FALSE))</f>
        <v xml:space="preserve"> </v>
      </c>
      <c r="BA132" s="272" t="str">
        <f>IF(ISERROR(VLOOKUP(AW132,'Calcification Rates'!$A$10:$C$98,3,FALSE))," ",VLOOKUP(AW132,'Calcification Rates'!$A$10:$C$98,3,FALSE))</f>
        <v xml:space="preserve"> </v>
      </c>
      <c r="BB132" s="280">
        <f>(IF(ISERROR(VLOOKUP(AW132,'Calcification Rates'!$A$11:$N$98,9,0)),0,VLOOKUP(AW132,'Calcification Rates'!$A$11:$N$98,9,0)))*AY132+(IF(ISERROR(VLOOKUP(AW132,'Calcification Rates'!$A$11:$N$98,12,0)),0,VLOOKUP(AW132,'Calcification Rates'!$A$11:$N$98,12,0)))</f>
        <v>0</v>
      </c>
      <c r="BC132" s="280">
        <f>(IF(ISERROR(VLOOKUP(AW132,'Calcification Rates'!$A$11:$N$98,10,0)),0,VLOOKUP(AW132,'Calcification Rates'!$A$11:$N$98,10,0)))*AY132+(IF(ISERROR(VLOOKUP(AW132,'Calcification Rates'!$A$11:$N$98,13,0)),0,VLOOKUP(AW132,'Calcification Rates'!$A$11:$N$98,13,0)))</f>
        <v>0</v>
      </c>
      <c r="BD132" s="281">
        <f>(IF(ISERROR(VLOOKUP(AW132,'Calcification Rates'!$A$11:$N$98,11,0)),0,VLOOKUP(AW132,'Calcification Rates'!$A$11:$N$98,11,0)))*AY132+(IF(ISERROR(VLOOKUP(AW132,'Calcification Rates'!$A$11:$N$98,14,0)),0,VLOOKUP(AW132,'Calcification Rates'!$A$11:$N$98,14,0)))</f>
        <v>0</v>
      </c>
      <c r="BE132" s="276"/>
      <c r="BF132" s="270"/>
      <c r="BG132" s="270"/>
      <c r="BH132" s="272" t="str">
        <f>IF(ISERROR(VLOOKUP(BE132,'Calcification Rates'!$A$10:$C$98,2,FALSE))," ",VLOOKUP(BE132,'Calcification Rates'!$A$10:$C$98,2,FALSE))</f>
        <v xml:space="preserve"> </v>
      </c>
      <c r="BI132" s="272" t="str">
        <f>IF(ISERROR(VLOOKUP(BE132,'Calcification Rates'!$A$10:$C$98,3,FALSE))," ",VLOOKUP(BE132,'Calcification Rates'!$A$10:$C$98,3,FALSE))</f>
        <v xml:space="preserve"> </v>
      </c>
      <c r="BJ132" s="280">
        <f>(IF(ISERROR(VLOOKUP(BE132,'Calcification Rates'!$A$11:$N$98,9,0)),0,VLOOKUP(BE132,'Calcification Rates'!$A$11:$N$98,9,0)))*BG132+(IF(ISERROR(VLOOKUP(BE132,'Calcification Rates'!$A$11:$N$98,12,0)),0,VLOOKUP(BE132,'Calcification Rates'!$A$11:$N$98,12,0)))</f>
        <v>0</v>
      </c>
      <c r="BK132" s="280">
        <f>(IF(ISERROR(VLOOKUP(BE132,'Calcification Rates'!$A$11:$N$98,10,0)),0,VLOOKUP(BE132,'Calcification Rates'!$A$11:$N$98,10,0)))*BG132+(IF(ISERROR(VLOOKUP(BE132,'Calcification Rates'!$A$11:$N$98,13,0)),0,VLOOKUP(BE132,'Calcification Rates'!$A$11:$N$98,13,0)))</f>
        <v>0</v>
      </c>
      <c r="BL132" s="281">
        <f>(IF(ISERROR(VLOOKUP(BE132,'Calcification Rates'!$A$11:$N$98,11,0)),0,VLOOKUP(BE132,'Calcification Rates'!$A$11:$N$98,11,0)))*BG132+(IF(ISERROR(VLOOKUP(BE132,'Calcification Rates'!$A$11:$N$98,14,0)),0,VLOOKUP(BE132,'Calcification Rates'!$A$11:$N$98,14,0)))</f>
        <v>0</v>
      </c>
    </row>
    <row r="133" spans="1:64" ht="20.100000000000001" customHeight="1" x14ac:dyDescent="0.3">
      <c r="A133" s="285"/>
      <c r="B133" s="270"/>
      <c r="C133" s="288"/>
      <c r="D133" s="272" t="str">
        <f>IF(ISERROR(VLOOKUP(A133,'Calcification Rates'!$A$10:$C$98,2,FALSE))," ",VLOOKUP(A133,'Calcification Rates'!$A$10:$C$98,2,FALSE))</f>
        <v xml:space="preserve"> </v>
      </c>
      <c r="E133" s="272" t="str">
        <f>IF(ISERROR(VLOOKUP(A133,'Calcification Rates'!$A$10:$C$98,3,FALSE))," ",VLOOKUP(A133,'Calcification Rates'!$A$10:$C$98,3,FALSE))</f>
        <v xml:space="preserve"> </v>
      </c>
      <c r="F133" s="273">
        <f>(IF(ISERROR(VLOOKUP(A133,'Calcification Rates'!$A$11:$N$98,9,0)),0,VLOOKUP(A133,'Calcification Rates'!$A$11:$N$98,9,0)))*C133+(IF(ISERROR(VLOOKUP(A133,'Calcification Rates'!$A$11:$N$98,12,0)),0,VLOOKUP(A133,'Calcification Rates'!$A$11:$N$98,12,0)))</f>
        <v>0</v>
      </c>
      <c r="G133" s="274">
        <f>(IF(ISERROR(VLOOKUP(A133,'Calcification Rates'!$A$11:$N$98,10,0)),0,VLOOKUP(A133,'Calcification Rates'!$A$11:$N$98,10,0)))*C133+(IF(ISERROR(VLOOKUP(A133,'Calcification Rates'!$A$11:$N$98,13,0)),0,VLOOKUP(A133,'Calcification Rates'!$A$11:$N$98,13,0)))</f>
        <v>0</v>
      </c>
      <c r="H133" s="275">
        <f>(IF(ISERROR(VLOOKUP(A133,'Calcification Rates'!$A$11:$N$98,11,0)),0,VLOOKUP(A133,'Calcification Rates'!$A$11:$N$98,11,0)))*C133+(IF(ISERROR(VLOOKUP(A133,'Calcification Rates'!$A$11:$N$98,14,0)),0,VLOOKUP(A133,'Calcification Rates'!$A$11:$N$98,14,0)))</f>
        <v>0</v>
      </c>
      <c r="I133" s="276"/>
      <c r="J133" s="278"/>
      <c r="K133" s="270"/>
      <c r="L133" s="272" t="str">
        <f>IF(ISERROR(VLOOKUP(I133,'Calcification Rates'!$A$10:$C$98,2,FALSE))," ",VLOOKUP(I133,'Calcification Rates'!$A$10:$C$98,2,FALSE))</f>
        <v xml:space="preserve"> </v>
      </c>
      <c r="M133" s="272" t="str">
        <f>IF(ISERROR(VLOOKUP(I133,'Calcification Rates'!$A$10:$C$98,3,FALSE))," ",VLOOKUP(I133,'Calcification Rates'!$A$10:$C$98,3,FALSE))</f>
        <v xml:space="preserve"> </v>
      </c>
      <c r="N133" s="273">
        <f>(IF(ISERROR(VLOOKUP(I133,'Calcification Rates'!$A$11:$N$98,9,0)),0,VLOOKUP(I133,'Calcification Rates'!$A$11:$N$98,9,0)))*K133+(IF(ISERROR(VLOOKUP(I133,'Calcification Rates'!$A$11:$N$98,12,0)),0,VLOOKUP(I133,'Calcification Rates'!$A$11:$N$98,12,0)))</f>
        <v>0</v>
      </c>
      <c r="O133" s="273">
        <f>(IF(ISERROR(VLOOKUP(I133,'Calcification Rates'!$A$11:$N$98,10,0)),0,VLOOKUP(I133,'Calcification Rates'!$A$11:$N$98,10,0)))*K133+(IF(ISERROR(VLOOKUP(I133,'Calcification Rates'!$A$11:$N$98,13,0)),0,VLOOKUP(I133,'Calcification Rates'!$A$11:$N$98,13,0)))</f>
        <v>0</v>
      </c>
      <c r="P133" s="286">
        <f>(IF(ISERROR(VLOOKUP(I133,'Calcification Rates'!$A$11:$N$98,11,0)),0,VLOOKUP(I133,'Calcification Rates'!$A$11:$N$98,11,0)))*K133+(IF(ISERROR(VLOOKUP(I133,'Calcification Rates'!$A$11:$N$98,14,0)),0,VLOOKUP(I133,'Calcification Rates'!$A$11:$N$98,14,0)))</f>
        <v>0</v>
      </c>
      <c r="Q133" s="43"/>
      <c r="R133" s="43"/>
      <c r="S133" s="43"/>
      <c r="T133" s="287" t="str">
        <f>IF(ISERROR(VLOOKUP(Q133,'Calcification Rates'!$A$10:$C$98,2,FALSE))," ",VLOOKUP(Q133,'Calcification Rates'!$A$10:$C$98,2,FALSE))</f>
        <v xml:space="preserve"> </v>
      </c>
      <c r="U133" s="272" t="str">
        <f>IF(ISERROR(VLOOKUP(Q133,'Calcification Rates'!$A$10:$C$98,3,FALSE))," ",VLOOKUP(Q133,'Calcification Rates'!$A$10:$C$98,3,FALSE))</f>
        <v xml:space="preserve"> </v>
      </c>
      <c r="V133" s="273">
        <f>(IF(ISERROR(VLOOKUP(Q133,'Calcification Rates'!$A$11:$N$98,9,0)),0,VLOOKUP(Q133,'Calcification Rates'!$A$11:$N$98,9,0)))*S133+(IF(ISERROR(VLOOKUP(Q133,'Calcification Rates'!$A$11:$N$98,12,0)),0,VLOOKUP(Q133,'Calcification Rates'!$A$11:$N$98,12,0)))</f>
        <v>0</v>
      </c>
      <c r="W133" s="273">
        <f>(IF(ISERROR(VLOOKUP(Q133,'Calcification Rates'!$A$11:$N$98,10,0)),0,VLOOKUP(Q133,'Calcification Rates'!$A$11:$N$98,10,0)))*S133+(IF(ISERROR(VLOOKUP(Q133,'Calcification Rates'!$A$11:$N$98,13,0)),0,VLOOKUP(Q133,'Calcification Rates'!$A$11:$N$98,13,0)))</f>
        <v>0</v>
      </c>
      <c r="X133" s="277">
        <f>(IF(ISERROR(VLOOKUP(Q133,'Calcification Rates'!$A$11:$N$98,11,0)),0,VLOOKUP(Q133,'Calcification Rates'!$A$11:$N$98,11,0)))*S133+(IF(ISERROR(VLOOKUP(Q133,'Calcification Rates'!$A$11:$N$98,14,0)),0,VLOOKUP(Q133,'Calcification Rates'!$A$11:$N$98,14,0)))</f>
        <v>0</v>
      </c>
      <c r="Y133" s="276"/>
      <c r="Z133" s="43"/>
      <c r="AA133" s="43"/>
      <c r="AB133" s="272" t="str">
        <f>IF(ISERROR(VLOOKUP(Y133,'Calcification Rates'!$A$10:$C$98,2,FALSE))," ",VLOOKUP(Y133,'Calcification Rates'!$A$10:$C$98,2,FALSE))</f>
        <v xml:space="preserve"> </v>
      </c>
      <c r="AC133" s="272" t="str">
        <f>IF(ISERROR(VLOOKUP(Y133,'Calcification Rates'!$A$10:$C$98,3,FALSE))," ",VLOOKUP(Y133,'Calcification Rates'!$A$10:$C$98,3,FALSE))</f>
        <v xml:space="preserve"> </v>
      </c>
      <c r="AD133" s="273">
        <f>(IF(ISERROR(VLOOKUP(Y133,'Calcification Rates'!$A$11:$N$98,9,0)),0,VLOOKUP(Y133,'Calcification Rates'!$A$11:$N$98,9,0)))*AA133+(IF(ISERROR(VLOOKUP(Y133,'Calcification Rates'!$A$11:$N$98,12,0)),0,VLOOKUP(Y133,'Calcification Rates'!$A$11:$N$98,12,0)))</f>
        <v>0</v>
      </c>
      <c r="AE133" s="273">
        <f>(IF(ISERROR(VLOOKUP(Y133,'Calcification Rates'!$A$11:$N$98,10,0)),0,VLOOKUP(Y133,'Calcification Rates'!$A$11:$N$98,10,0)))*AA133+(IF(ISERROR(VLOOKUP(Y133,'Calcification Rates'!$A$11:$N$98,13,0)),0,VLOOKUP(Y133,'Calcification Rates'!$A$11:$N$98,13,0)))</f>
        <v>0</v>
      </c>
      <c r="AF133" s="277">
        <f>(IF(ISERROR(VLOOKUP(Y133,'Calcification Rates'!$A$11:$N$98,11,0)),0,VLOOKUP(Y133,'Calcification Rates'!$A$11:$N$98,11,0)))*AA133+(IF(ISERROR(VLOOKUP(Y133,'Calcification Rates'!$A$11:$N$98,14,0)),0,VLOOKUP(Y133,'Calcification Rates'!$A$11:$N$98,14,0)))</f>
        <v>0</v>
      </c>
      <c r="AG133" s="276"/>
      <c r="AH133" s="270"/>
      <c r="AI133" s="270"/>
      <c r="AJ133" s="272" t="str">
        <f>IF(ISERROR(VLOOKUP(AG133,'Calcification Rates'!$A$10:$C$98,2,FALSE))," ",VLOOKUP(AG133,'Calcification Rates'!$A$10:$C$98,2,FALSE))</f>
        <v xml:space="preserve"> </v>
      </c>
      <c r="AK133" s="272" t="str">
        <f>IF(ISERROR(VLOOKUP(AG133,'Calcification Rates'!$A$10:$C$98,3,FALSE))," ",VLOOKUP(AG133,'Calcification Rates'!$A$10:$C$98,3,FALSE))</f>
        <v xml:space="preserve"> </v>
      </c>
      <c r="AL133" s="273">
        <f>(IF(ISERROR(VLOOKUP(AG133,'Calcification Rates'!$A$11:$N$98,9,0)),0,VLOOKUP(AG133,'Calcification Rates'!$A$11:$N$98,9,0)))*AI133+(IF(ISERROR(VLOOKUP(AG133,'Calcification Rates'!$A$11:$N$98,12,0)),0,VLOOKUP(AG133,'Calcification Rates'!$A$11:$N$98,12,0)))</f>
        <v>0</v>
      </c>
      <c r="AM133" s="273">
        <f>(IF(ISERROR(VLOOKUP(AG133,'Calcification Rates'!$A$11:$N$98,10,0)),0,VLOOKUP(AG133,'Calcification Rates'!$A$11:$N$98,10,0)))*AI133+(IF(ISERROR(VLOOKUP(AG133,'Calcification Rates'!$A$11:$N$98,13,0)),0,VLOOKUP(AG133,'Calcification Rates'!$A$11:$N$98,13,0)))</f>
        <v>0</v>
      </c>
      <c r="AN133" s="277">
        <f>(IF(ISERROR(VLOOKUP(AG133,'Calcification Rates'!$A$11:$N$98,11,0)),0,VLOOKUP(AG133,'Calcification Rates'!$A$11:$N$98,11,0)))*AI133+(IF(ISERROR(VLOOKUP(AG133,'Calcification Rates'!$A$11:$N$98,14,0)),0,VLOOKUP(AG133,'Calcification Rates'!$A$11:$N$98,14,0)))</f>
        <v>0</v>
      </c>
      <c r="AO133" s="276"/>
      <c r="AP133" s="270"/>
      <c r="AQ133" s="270"/>
      <c r="AR133" s="272" t="str">
        <f>IF(ISERROR(VLOOKUP(AO133,'Calcification Rates'!$A$10:$C$98,2,FALSE))," ",VLOOKUP(AO133,'Calcification Rates'!$A$10:$C$98,2,FALSE))</f>
        <v xml:space="preserve"> </v>
      </c>
      <c r="AS133" s="272" t="str">
        <f>IF(ISERROR(VLOOKUP(AO133,'Calcification Rates'!$A$10:$C$98,3,FALSE))," ",VLOOKUP(AO133,'Calcification Rates'!$A$10:$C$98,3,FALSE))</f>
        <v xml:space="preserve"> </v>
      </c>
      <c r="AT133" s="280">
        <f>(IF(ISERROR(VLOOKUP(AO133,'Calcification Rates'!$A$11:$N$98,9,0)),0,VLOOKUP(AO133,'Calcification Rates'!$A$11:$N$98,9,0)))*AQ133+(IF(ISERROR(VLOOKUP(AO133,'Calcification Rates'!$A$11:$N$98,12,0)),0,VLOOKUP(AO133,'Calcification Rates'!$A$11:$N$98,12,0)))</f>
        <v>0</v>
      </c>
      <c r="AU133" s="280">
        <f>(IF(ISERROR(VLOOKUP(AO133,'Calcification Rates'!$A$11:$N$98,10,0)),0,VLOOKUP(AO133,'Calcification Rates'!$A$11:$N$98,10,0)))*AQ133+(IF(ISERROR(VLOOKUP(AO133,'Calcification Rates'!$A$11:$N$98,13,0)),0,VLOOKUP(AO133,'Calcification Rates'!$A$11:$N$98,13,0)))</f>
        <v>0</v>
      </c>
      <c r="AV133" s="281">
        <f>(IF(ISERROR(VLOOKUP(AO133,'Calcification Rates'!$A$11:$N$98,11,0)),0,VLOOKUP(AO133,'Calcification Rates'!$A$11:$N$98,11,0)))*AQ133+(IF(ISERROR(VLOOKUP(AO133,'Calcification Rates'!$A$11:$N$98,14,0)),0,VLOOKUP(AO133,'Calcification Rates'!$A$11:$N$98,14,0)))</f>
        <v>0</v>
      </c>
      <c r="AW133" s="276"/>
      <c r="AX133" s="270"/>
      <c r="AY133" s="270"/>
      <c r="AZ133" s="272" t="str">
        <f>IF(ISERROR(VLOOKUP(AW133,'Calcification Rates'!$A$10:$C$98,2,FALSE))," ",VLOOKUP(AW133,'Calcification Rates'!$A$10:$C$98,2,FALSE))</f>
        <v xml:space="preserve"> </v>
      </c>
      <c r="BA133" s="272" t="str">
        <f>IF(ISERROR(VLOOKUP(AW133,'Calcification Rates'!$A$10:$C$98,3,FALSE))," ",VLOOKUP(AW133,'Calcification Rates'!$A$10:$C$98,3,FALSE))</f>
        <v xml:space="preserve"> </v>
      </c>
      <c r="BB133" s="280">
        <f>(IF(ISERROR(VLOOKUP(AW133,'Calcification Rates'!$A$11:$N$98,9,0)),0,VLOOKUP(AW133,'Calcification Rates'!$A$11:$N$98,9,0)))*AY133+(IF(ISERROR(VLOOKUP(AW133,'Calcification Rates'!$A$11:$N$98,12,0)),0,VLOOKUP(AW133,'Calcification Rates'!$A$11:$N$98,12,0)))</f>
        <v>0</v>
      </c>
      <c r="BC133" s="280">
        <f>(IF(ISERROR(VLOOKUP(AW133,'Calcification Rates'!$A$11:$N$98,10,0)),0,VLOOKUP(AW133,'Calcification Rates'!$A$11:$N$98,10,0)))*AY133+(IF(ISERROR(VLOOKUP(AW133,'Calcification Rates'!$A$11:$N$98,13,0)),0,VLOOKUP(AW133,'Calcification Rates'!$A$11:$N$98,13,0)))</f>
        <v>0</v>
      </c>
      <c r="BD133" s="281">
        <f>(IF(ISERROR(VLOOKUP(AW133,'Calcification Rates'!$A$11:$N$98,11,0)),0,VLOOKUP(AW133,'Calcification Rates'!$A$11:$N$98,11,0)))*AY133+(IF(ISERROR(VLOOKUP(AW133,'Calcification Rates'!$A$11:$N$98,14,0)),0,VLOOKUP(AW133,'Calcification Rates'!$A$11:$N$98,14,0)))</f>
        <v>0</v>
      </c>
      <c r="BE133" s="276"/>
      <c r="BF133" s="270"/>
      <c r="BG133" s="270"/>
      <c r="BH133" s="272" t="str">
        <f>IF(ISERROR(VLOOKUP(BE133,'Calcification Rates'!$A$10:$C$98,2,FALSE))," ",VLOOKUP(BE133,'Calcification Rates'!$A$10:$C$98,2,FALSE))</f>
        <v xml:space="preserve"> </v>
      </c>
      <c r="BI133" s="272" t="str">
        <f>IF(ISERROR(VLOOKUP(BE133,'Calcification Rates'!$A$10:$C$98,3,FALSE))," ",VLOOKUP(BE133,'Calcification Rates'!$A$10:$C$98,3,FALSE))</f>
        <v xml:space="preserve"> </v>
      </c>
      <c r="BJ133" s="280">
        <f>(IF(ISERROR(VLOOKUP(BE133,'Calcification Rates'!$A$11:$N$98,9,0)),0,VLOOKUP(BE133,'Calcification Rates'!$A$11:$N$98,9,0)))*BG133+(IF(ISERROR(VLOOKUP(BE133,'Calcification Rates'!$A$11:$N$98,12,0)),0,VLOOKUP(BE133,'Calcification Rates'!$A$11:$N$98,12,0)))</f>
        <v>0</v>
      </c>
      <c r="BK133" s="280">
        <f>(IF(ISERROR(VLOOKUP(BE133,'Calcification Rates'!$A$11:$N$98,10,0)),0,VLOOKUP(BE133,'Calcification Rates'!$A$11:$N$98,10,0)))*BG133+(IF(ISERROR(VLOOKUP(BE133,'Calcification Rates'!$A$11:$N$98,13,0)),0,VLOOKUP(BE133,'Calcification Rates'!$A$11:$N$98,13,0)))</f>
        <v>0</v>
      </c>
      <c r="BL133" s="281">
        <f>(IF(ISERROR(VLOOKUP(BE133,'Calcification Rates'!$A$11:$N$98,11,0)),0,VLOOKUP(BE133,'Calcification Rates'!$A$11:$N$98,11,0)))*BG133+(IF(ISERROR(VLOOKUP(BE133,'Calcification Rates'!$A$11:$N$98,14,0)),0,VLOOKUP(BE133,'Calcification Rates'!$A$11:$N$98,14,0)))</f>
        <v>0</v>
      </c>
    </row>
    <row r="134" spans="1:64" ht="20.100000000000001" customHeight="1" x14ac:dyDescent="0.3">
      <c r="A134" s="285"/>
      <c r="B134" s="270"/>
      <c r="C134" s="288"/>
      <c r="D134" s="272" t="str">
        <f>IF(ISERROR(VLOOKUP(A134,'Calcification Rates'!$A$10:$C$98,2,FALSE))," ",VLOOKUP(A134,'Calcification Rates'!$A$10:$C$98,2,FALSE))</f>
        <v xml:space="preserve"> </v>
      </c>
      <c r="E134" s="272" t="str">
        <f>IF(ISERROR(VLOOKUP(A134,'Calcification Rates'!$A$10:$C$98,3,FALSE))," ",VLOOKUP(A134,'Calcification Rates'!$A$10:$C$98,3,FALSE))</f>
        <v xml:space="preserve"> </v>
      </c>
      <c r="F134" s="273">
        <f>(IF(ISERROR(VLOOKUP(A134,'Calcification Rates'!$A$11:$N$98,9,0)),0,VLOOKUP(A134,'Calcification Rates'!$A$11:$N$98,9,0)))*C134+(IF(ISERROR(VLOOKUP(A134,'Calcification Rates'!$A$11:$N$98,12,0)),0,VLOOKUP(A134,'Calcification Rates'!$A$11:$N$98,12,0)))</f>
        <v>0</v>
      </c>
      <c r="G134" s="274">
        <f>(IF(ISERROR(VLOOKUP(A134,'Calcification Rates'!$A$11:$N$98,10,0)),0,VLOOKUP(A134,'Calcification Rates'!$A$11:$N$98,10,0)))*C134+(IF(ISERROR(VLOOKUP(A134,'Calcification Rates'!$A$11:$N$98,13,0)),0,VLOOKUP(A134,'Calcification Rates'!$A$11:$N$98,13,0)))</f>
        <v>0</v>
      </c>
      <c r="H134" s="275">
        <f>(IF(ISERROR(VLOOKUP(A134,'Calcification Rates'!$A$11:$N$98,11,0)),0,VLOOKUP(A134,'Calcification Rates'!$A$11:$N$98,11,0)))*C134+(IF(ISERROR(VLOOKUP(A134,'Calcification Rates'!$A$11:$N$98,14,0)),0,VLOOKUP(A134,'Calcification Rates'!$A$11:$N$98,14,0)))</f>
        <v>0</v>
      </c>
      <c r="I134" s="276"/>
      <c r="J134" s="278"/>
      <c r="K134" s="270"/>
      <c r="L134" s="272" t="str">
        <f>IF(ISERROR(VLOOKUP(I134,'Calcification Rates'!$A$10:$C$98,2,FALSE))," ",VLOOKUP(I134,'Calcification Rates'!$A$10:$C$98,2,FALSE))</f>
        <v xml:space="preserve"> </v>
      </c>
      <c r="M134" s="272" t="str">
        <f>IF(ISERROR(VLOOKUP(I134,'Calcification Rates'!$A$10:$C$98,3,FALSE))," ",VLOOKUP(I134,'Calcification Rates'!$A$10:$C$98,3,FALSE))</f>
        <v xml:space="preserve"> </v>
      </c>
      <c r="N134" s="273">
        <f>(IF(ISERROR(VLOOKUP(I134,'Calcification Rates'!$A$11:$N$98,9,0)),0,VLOOKUP(I134,'Calcification Rates'!$A$11:$N$98,9,0)))*K134+(IF(ISERROR(VLOOKUP(I134,'Calcification Rates'!$A$11:$N$98,12,0)),0,VLOOKUP(I134,'Calcification Rates'!$A$11:$N$98,12,0)))</f>
        <v>0</v>
      </c>
      <c r="O134" s="273">
        <f>(IF(ISERROR(VLOOKUP(I134,'Calcification Rates'!$A$11:$N$98,10,0)),0,VLOOKUP(I134,'Calcification Rates'!$A$11:$N$98,10,0)))*K134+(IF(ISERROR(VLOOKUP(I134,'Calcification Rates'!$A$11:$N$98,13,0)),0,VLOOKUP(I134,'Calcification Rates'!$A$11:$N$98,13,0)))</f>
        <v>0</v>
      </c>
      <c r="P134" s="286">
        <f>(IF(ISERROR(VLOOKUP(I134,'Calcification Rates'!$A$11:$N$98,11,0)),0,VLOOKUP(I134,'Calcification Rates'!$A$11:$N$98,11,0)))*K134+(IF(ISERROR(VLOOKUP(I134,'Calcification Rates'!$A$11:$N$98,14,0)),0,VLOOKUP(I134,'Calcification Rates'!$A$11:$N$98,14,0)))</f>
        <v>0</v>
      </c>
      <c r="Q134" s="43"/>
      <c r="R134" s="43"/>
      <c r="S134" s="43"/>
      <c r="T134" s="287" t="str">
        <f>IF(ISERROR(VLOOKUP(Q134,'Calcification Rates'!$A$10:$C$98,2,FALSE))," ",VLOOKUP(Q134,'Calcification Rates'!$A$10:$C$98,2,FALSE))</f>
        <v xml:space="preserve"> </v>
      </c>
      <c r="U134" s="272" t="str">
        <f>IF(ISERROR(VLOOKUP(Q134,'Calcification Rates'!$A$10:$C$98,3,FALSE))," ",VLOOKUP(Q134,'Calcification Rates'!$A$10:$C$98,3,FALSE))</f>
        <v xml:space="preserve"> </v>
      </c>
      <c r="V134" s="273">
        <f>(IF(ISERROR(VLOOKUP(Q134,'Calcification Rates'!$A$11:$N$98,9,0)),0,VLOOKUP(Q134,'Calcification Rates'!$A$11:$N$98,9,0)))*S134+(IF(ISERROR(VLOOKUP(Q134,'Calcification Rates'!$A$11:$N$98,12,0)),0,VLOOKUP(Q134,'Calcification Rates'!$A$11:$N$98,12,0)))</f>
        <v>0</v>
      </c>
      <c r="W134" s="273">
        <f>(IF(ISERROR(VLOOKUP(Q134,'Calcification Rates'!$A$11:$N$98,10,0)),0,VLOOKUP(Q134,'Calcification Rates'!$A$11:$N$98,10,0)))*S134+(IF(ISERROR(VLOOKUP(Q134,'Calcification Rates'!$A$11:$N$98,13,0)),0,VLOOKUP(Q134,'Calcification Rates'!$A$11:$N$98,13,0)))</f>
        <v>0</v>
      </c>
      <c r="X134" s="277">
        <f>(IF(ISERROR(VLOOKUP(Q134,'Calcification Rates'!$A$11:$N$98,11,0)),0,VLOOKUP(Q134,'Calcification Rates'!$A$11:$N$98,11,0)))*S134+(IF(ISERROR(VLOOKUP(Q134,'Calcification Rates'!$A$11:$N$98,14,0)),0,VLOOKUP(Q134,'Calcification Rates'!$A$11:$N$98,14,0)))</f>
        <v>0</v>
      </c>
      <c r="Y134" s="276"/>
      <c r="Z134" s="270"/>
      <c r="AA134" s="270"/>
      <c r="AB134" s="272" t="str">
        <f>IF(ISERROR(VLOOKUP(Y134,'Calcification Rates'!$A$10:$C$98,2,FALSE))," ",VLOOKUP(Y134,'Calcification Rates'!$A$10:$C$98,2,FALSE))</f>
        <v xml:space="preserve"> </v>
      </c>
      <c r="AC134" s="272" t="str">
        <f>IF(ISERROR(VLOOKUP(Y134,'Calcification Rates'!$A$10:$C$98,3,FALSE))," ",VLOOKUP(Y134,'Calcification Rates'!$A$10:$C$98,3,FALSE))</f>
        <v xml:space="preserve"> </v>
      </c>
      <c r="AD134" s="273">
        <f>(IF(ISERROR(VLOOKUP(Y134,'Calcification Rates'!$A$11:$N$98,9,0)),0,VLOOKUP(Y134,'Calcification Rates'!$A$11:$N$98,9,0)))*AA134+(IF(ISERROR(VLOOKUP(Y134,'Calcification Rates'!$A$11:$N$98,12,0)),0,VLOOKUP(Y134,'Calcification Rates'!$A$11:$N$98,12,0)))</f>
        <v>0</v>
      </c>
      <c r="AE134" s="273">
        <f>(IF(ISERROR(VLOOKUP(Y134,'Calcification Rates'!$A$11:$N$98,10,0)),0,VLOOKUP(Y134,'Calcification Rates'!$A$11:$N$98,10,0)))*AA134+(IF(ISERROR(VLOOKUP(Y134,'Calcification Rates'!$A$11:$N$98,13,0)),0,VLOOKUP(Y134,'Calcification Rates'!$A$11:$N$98,13,0)))</f>
        <v>0</v>
      </c>
      <c r="AF134" s="277">
        <f>(IF(ISERROR(VLOOKUP(Y134,'Calcification Rates'!$A$11:$N$98,11,0)),0,VLOOKUP(Y134,'Calcification Rates'!$A$11:$N$98,11,0)))*AA134+(IF(ISERROR(VLOOKUP(Y134,'Calcification Rates'!$A$11:$N$98,14,0)),0,VLOOKUP(Y134,'Calcification Rates'!$A$11:$N$98,14,0)))</f>
        <v>0</v>
      </c>
      <c r="AG134" s="276"/>
      <c r="AH134" s="270"/>
      <c r="AI134" s="270"/>
      <c r="AJ134" s="272" t="str">
        <f>IF(ISERROR(VLOOKUP(AG134,'Calcification Rates'!$A$10:$C$98,2,FALSE))," ",VLOOKUP(AG134,'Calcification Rates'!$A$10:$C$98,2,FALSE))</f>
        <v xml:space="preserve"> </v>
      </c>
      <c r="AK134" s="272" t="str">
        <f>IF(ISERROR(VLOOKUP(AG134,'Calcification Rates'!$A$10:$C$98,3,FALSE))," ",VLOOKUP(AG134,'Calcification Rates'!$A$10:$C$98,3,FALSE))</f>
        <v xml:space="preserve"> </v>
      </c>
      <c r="AL134" s="273">
        <f>(IF(ISERROR(VLOOKUP(AG134,'Calcification Rates'!$A$11:$N$98,9,0)),0,VLOOKUP(AG134,'Calcification Rates'!$A$11:$N$98,9,0)))*AI134+(IF(ISERROR(VLOOKUP(AG134,'Calcification Rates'!$A$11:$N$98,12,0)),0,VLOOKUP(AG134,'Calcification Rates'!$A$11:$N$98,12,0)))</f>
        <v>0</v>
      </c>
      <c r="AM134" s="273">
        <f>(IF(ISERROR(VLOOKUP(AG134,'Calcification Rates'!$A$11:$N$98,10,0)),0,VLOOKUP(AG134,'Calcification Rates'!$A$11:$N$98,10,0)))*AI134+(IF(ISERROR(VLOOKUP(AG134,'Calcification Rates'!$A$11:$N$98,13,0)),0,VLOOKUP(AG134,'Calcification Rates'!$A$11:$N$98,13,0)))</f>
        <v>0</v>
      </c>
      <c r="AN134" s="277">
        <f>(IF(ISERROR(VLOOKUP(AG134,'Calcification Rates'!$A$11:$N$98,11,0)),0,VLOOKUP(AG134,'Calcification Rates'!$A$11:$N$98,11,0)))*AI134+(IF(ISERROR(VLOOKUP(AG134,'Calcification Rates'!$A$11:$N$98,14,0)),0,VLOOKUP(AG134,'Calcification Rates'!$A$11:$N$98,14,0)))</f>
        <v>0</v>
      </c>
      <c r="AO134" s="276"/>
      <c r="AP134" s="270"/>
      <c r="AQ134" s="270"/>
      <c r="AR134" s="272" t="str">
        <f>IF(ISERROR(VLOOKUP(AO134,'Calcification Rates'!$A$10:$C$98,2,FALSE))," ",VLOOKUP(AO134,'Calcification Rates'!$A$10:$C$98,2,FALSE))</f>
        <v xml:space="preserve"> </v>
      </c>
      <c r="AS134" s="272" t="str">
        <f>IF(ISERROR(VLOOKUP(AO134,'Calcification Rates'!$A$10:$C$98,3,FALSE))," ",VLOOKUP(AO134,'Calcification Rates'!$A$10:$C$98,3,FALSE))</f>
        <v xml:space="preserve"> </v>
      </c>
      <c r="AT134" s="280">
        <f>(IF(ISERROR(VLOOKUP(AO134,'Calcification Rates'!$A$11:$N$98,9,0)),0,VLOOKUP(AO134,'Calcification Rates'!$A$11:$N$98,9,0)))*AQ134+(IF(ISERROR(VLOOKUP(AO134,'Calcification Rates'!$A$11:$N$98,12,0)),0,VLOOKUP(AO134,'Calcification Rates'!$A$11:$N$98,12,0)))</f>
        <v>0</v>
      </c>
      <c r="AU134" s="280">
        <f>(IF(ISERROR(VLOOKUP(AO134,'Calcification Rates'!$A$11:$N$98,10,0)),0,VLOOKUP(AO134,'Calcification Rates'!$A$11:$N$98,10,0)))*AQ134+(IF(ISERROR(VLOOKUP(AO134,'Calcification Rates'!$A$11:$N$98,13,0)),0,VLOOKUP(AO134,'Calcification Rates'!$A$11:$N$98,13,0)))</f>
        <v>0</v>
      </c>
      <c r="AV134" s="281">
        <f>(IF(ISERROR(VLOOKUP(AO134,'Calcification Rates'!$A$11:$N$98,11,0)),0,VLOOKUP(AO134,'Calcification Rates'!$A$11:$N$98,11,0)))*AQ134+(IF(ISERROR(VLOOKUP(AO134,'Calcification Rates'!$A$11:$N$98,14,0)),0,VLOOKUP(AO134,'Calcification Rates'!$A$11:$N$98,14,0)))</f>
        <v>0</v>
      </c>
      <c r="AW134" s="276"/>
      <c r="AX134" s="270"/>
      <c r="AY134" s="270"/>
      <c r="AZ134" s="272" t="str">
        <f>IF(ISERROR(VLOOKUP(AW134,'Calcification Rates'!$A$10:$C$98,2,FALSE))," ",VLOOKUP(AW134,'Calcification Rates'!$A$10:$C$98,2,FALSE))</f>
        <v xml:space="preserve"> </v>
      </c>
      <c r="BA134" s="272" t="str">
        <f>IF(ISERROR(VLOOKUP(AW134,'Calcification Rates'!$A$10:$C$98,3,FALSE))," ",VLOOKUP(AW134,'Calcification Rates'!$A$10:$C$98,3,FALSE))</f>
        <v xml:space="preserve"> </v>
      </c>
      <c r="BB134" s="280">
        <f>(IF(ISERROR(VLOOKUP(AW134,'Calcification Rates'!$A$11:$N$98,9,0)),0,VLOOKUP(AW134,'Calcification Rates'!$A$11:$N$98,9,0)))*AY134+(IF(ISERROR(VLOOKUP(AW134,'Calcification Rates'!$A$11:$N$98,12,0)),0,VLOOKUP(AW134,'Calcification Rates'!$A$11:$N$98,12,0)))</f>
        <v>0</v>
      </c>
      <c r="BC134" s="280">
        <f>(IF(ISERROR(VLOOKUP(AW134,'Calcification Rates'!$A$11:$N$98,10,0)),0,VLOOKUP(AW134,'Calcification Rates'!$A$11:$N$98,10,0)))*AY134+(IF(ISERROR(VLOOKUP(AW134,'Calcification Rates'!$A$11:$N$98,13,0)),0,VLOOKUP(AW134,'Calcification Rates'!$A$11:$N$98,13,0)))</f>
        <v>0</v>
      </c>
      <c r="BD134" s="281">
        <f>(IF(ISERROR(VLOOKUP(AW134,'Calcification Rates'!$A$11:$N$98,11,0)),0,VLOOKUP(AW134,'Calcification Rates'!$A$11:$N$98,11,0)))*AY134+(IF(ISERROR(VLOOKUP(AW134,'Calcification Rates'!$A$11:$N$98,14,0)),0,VLOOKUP(AW134,'Calcification Rates'!$A$11:$N$98,14,0)))</f>
        <v>0</v>
      </c>
      <c r="BE134" s="276"/>
      <c r="BF134" s="270"/>
      <c r="BG134" s="270"/>
      <c r="BH134" s="272" t="str">
        <f>IF(ISERROR(VLOOKUP(BE134,'Calcification Rates'!$A$10:$C$98,2,FALSE))," ",VLOOKUP(BE134,'Calcification Rates'!$A$10:$C$98,2,FALSE))</f>
        <v xml:space="preserve"> </v>
      </c>
      <c r="BI134" s="272" t="str">
        <f>IF(ISERROR(VLOOKUP(BE134,'Calcification Rates'!$A$10:$C$98,3,FALSE))," ",VLOOKUP(BE134,'Calcification Rates'!$A$10:$C$98,3,FALSE))</f>
        <v xml:space="preserve"> </v>
      </c>
      <c r="BJ134" s="280">
        <f>(IF(ISERROR(VLOOKUP(BE134,'Calcification Rates'!$A$11:$N$98,9,0)),0,VLOOKUP(BE134,'Calcification Rates'!$A$11:$N$98,9,0)))*BG134+(IF(ISERROR(VLOOKUP(BE134,'Calcification Rates'!$A$11:$N$98,12,0)),0,VLOOKUP(BE134,'Calcification Rates'!$A$11:$N$98,12,0)))</f>
        <v>0</v>
      </c>
      <c r="BK134" s="280">
        <f>(IF(ISERROR(VLOOKUP(BE134,'Calcification Rates'!$A$11:$N$98,10,0)),0,VLOOKUP(BE134,'Calcification Rates'!$A$11:$N$98,10,0)))*BG134+(IF(ISERROR(VLOOKUP(BE134,'Calcification Rates'!$A$11:$N$98,13,0)),0,VLOOKUP(BE134,'Calcification Rates'!$A$11:$N$98,13,0)))</f>
        <v>0</v>
      </c>
      <c r="BL134" s="281">
        <f>(IF(ISERROR(VLOOKUP(BE134,'Calcification Rates'!$A$11:$N$98,11,0)),0,VLOOKUP(BE134,'Calcification Rates'!$A$11:$N$98,11,0)))*BG134+(IF(ISERROR(VLOOKUP(BE134,'Calcification Rates'!$A$11:$N$98,14,0)),0,VLOOKUP(BE134,'Calcification Rates'!$A$11:$N$98,14,0)))</f>
        <v>0</v>
      </c>
    </row>
    <row r="135" spans="1:64" ht="20.100000000000001" customHeight="1" x14ac:dyDescent="0.3">
      <c r="A135" s="285"/>
      <c r="B135" s="270"/>
      <c r="C135" s="288"/>
      <c r="D135" s="272" t="str">
        <f>IF(ISERROR(VLOOKUP(A135,'Calcification Rates'!$A$10:$C$98,2,FALSE))," ",VLOOKUP(A135,'Calcification Rates'!$A$10:$C$98,2,FALSE))</f>
        <v xml:space="preserve"> </v>
      </c>
      <c r="E135" s="272" t="str">
        <f>IF(ISERROR(VLOOKUP(A135,'Calcification Rates'!$A$10:$C$98,3,FALSE))," ",VLOOKUP(A135,'Calcification Rates'!$A$10:$C$98,3,FALSE))</f>
        <v xml:space="preserve"> </v>
      </c>
      <c r="F135" s="273">
        <f>(IF(ISERROR(VLOOKUP(A135,'Calcification Rates'!$A$11:$N$98,9,0)),0,VLOOKUP(A135,'Calcification Rates'!$A$11:$N$98,9,0)))*C135+(IF(ISERROR(VLOOKUP(A135,'Calcification Rates'!$A$11:$N$98,12,0)),0,VLOOKUP(A135,'Calcification Rates'!$A$11:$N$98,12,0)))</f>
        <v>0</v>
      </c>
      <c r="G135" s="274">
        <f>(IF(ISERROR(VLOOKUP(A135,'Calcification Rates'!$A$11:$N$98,10,0)),0,VLOOKUP(A135,'Calcification Rates'!$A$11:$N$98,10,0)))*C135+(IF(ISERROR(VLOOKUP(A135,'Calcification Rates'!$A$11:$N$98,13,0)),0,VLOOKUP(A135,'Calcification Rates'!$A$11:$N$98,13,0)))</f>
        <v>0</v>
      </c>
      <c r="H135" s="275">
        <f>(IF(ISERROR(VLOOKUP(A135,'Calcification Rates'!$A$11:$N$98,11,0)),0,VLOOKUP(A135,'Calcification Rates'!$A$11:$N$98,11,0)))*C135+(IF(ISERROR(VLOOKUP(A135,'Calcification Rates'!$A$11:$N$98,14,0)),0,VLOOKUP(A135,'Calcification Rates'!$A$11:$N$98,14,0)))</f>
        <v>0</v>
      </c>
      <c r="I135" s="276"/>
      <c r="J135" s="278"/>
      <c r="K135" s="270"/>
      <c r="L135" s="272" t="str">
        <f>IF(ISERROR(VLOOKUP(I135,'Calcification Rates'!$A$10:$C$98,2,FALSE))," ",VLOOKUP(I135,'Calcification Rates'!$A$10:$C$98,2,FALSE))</f>
        <v xml:space="preserve"> </v>
      </c>
      <c r="M135" s="272" t="str">
        <f>IF(ISERROR(VLOOKUP(I135,'Calcification Rates'!$A$10:$C$98,3,FALSE))," ",VLOOKUP(I135,'Calcification Rates'!$A$10:$C$98,3,FALSE))</f>
        <v xml:space="preserve"> </v>
      </c>
      <c r="N135" s="273">
        <f>(IF(ISERROR(VLOOKUP(I135,'Calcification Rates'!$A$11:$N$98,9,0)),0,VLOOKUP(I135,'Calcification Rates'!$A$11:$N$98,9,0)))*K135+(IF(ISERROR(VLOOKUP(I135,'Calcification Rates'!$A$11:$N$98,12,0)),0,VLOOKUP(I135,'Calcification Rates'!$A$11:$N$98,12,0)))</f>
        <v>0</v>
      </c>
      <c r="O135" s="273">
        <f>(IF(ISERROR(VLOOKUP(I135,'Calcification Rates'!$A$11:$N$98,10,0)),0,VLOOKUP(I135,'Calcification Rates'!$A$11:$N$98,10,0)))*K135+(IF(ISERROR(VLOOKUP(I135,'Calcification Rates'!$A$11:$N$98,13,0)),0,VLOOKUP(I135,'Calcification Rates'!$A$11:$N$98,13,0)))</f>
        <v>0</v>
      </c>
      <c r="P135" s="286">
        <f>(IF(ISERROR(VLOOKUP(I135,'Calcification Rates'!$A$11:$N$98,11,0)),0,VLOOKUP(I135,'Calcification Rates'!$A$11:$N$98,11,0)))*K135+(IF(ISERROR(VLOOKUP(I135,'Calcification Rates'!$A$11:$N$98,14,0)),0,VLOOKUP(I135,'Calcification Rates'!$A$11:$N$98,14,0)))</f>
        <v>0</v>
      </c>
      <c r="Q135" s="43"/>
      <c r="R135" s="43"/>
      <c r="S135" s="43"/>
      <c r="T135" s="287" t="str">
        <f>IF(ISERROR(VLOOKUP(Q135,'Calcification Rates'!$A$10:$C$98,2,FALSE))," ",VLOOKUP(Q135,'Calcification Rates'!$A$10:$C$98,2,FALSE))</f>
        <v xml:space="preserve"> </v>
      </c>
      <c r="U135" s="272" t="str">
        <f>IF(ISERROR(VLOOKUP(Q135,'Calcification Rates'!$A$10:$C$98,3,FALSE))," ",VLOOKUP(Q135,'Calcification Rates'!$A$10:$C$98,3,FALSE))</f>
        <v xml:space="preserve"> </v>
      </c>
      <c r="V135" s="273">
        <f>(IF(ISERROR(VLOOKUP(Q135,'Calcification Rates'!$A$11:$N$98,9,0)),0,VLOOKUP(Q135,'Calcification Rates'!$A$11:$N$98,9,0)))*S135+(IF(ISERROR(VLOOKUP(Q135,'Calcification Rates'!$A$11:$N$98,12,0)),0,VLOOKUP(Q135,'Calcification Rates'!$A$11:$N$98,12,0)))</f>
        <v>0</v>
      </c>
      <c r="W135" s="273">
        <f>(IF(ISERROR(VLOOKUP(Q135,'Calcification Rates'!$A$11:$N$98,10,0)),0,VLOOKUP(Q135,'Calcification Rates'!$A$11:$N$98,10,0)))*S135+(IF(ISERROR(VLOOKUP(Q135,'Calcification Rates'!$A$11:$N$98,13,0)),0,VLOOKUP(Q135,'Calcification Rates'!$A$11:$N$98,13,0)))</f>
        <v>0</v>
      </c>
      <c r="X135" s="277">
        <f>(IF(ISERROR(VLOOKUP(Q135,'Calcification Rates'!$A$11:$N$98,11,0)),0,VLOOKUP(Q135,'Calcification Rates'!$A$11:$N$98,11,0)))*S135+(IF(ISERROR(VLOOKUP(Q135,'Calcification Rates'!$A$11:$N$98,14,0)),0,VLOOKUP(Q135,'Calcification Rates'!$A$11:$N$98,14,0)))</f>
        <v>0</v>
      </c>
      <c r="Y135" s="276"/>
      <c r="Z135" s="270"/>
      <c r="AA135" s="270"/>
      <c r="AB135" s="272" t="str">
        <f>IF(ISERROR(VLOOKUP(Y135,'Calcification Rates'!$A$10:$C$98,2,FALSE))," ",VLOOKUP(Y135,'Calcification Rates'!$A$10:$C$98,2,FALSE))</f>
        <v xml:space="preserve"> </v>
      </c>
      <c r="AC135" s="272" t="str">
        <f>IF(ISERROR(VLOOKUP(Y135,'Calcification Rates'!$A$10:$C$98,3,FALSE))," ",VLOOKUP(Y135,'Calcification Rates'!$A$10:$C$98,3,FALSE))</f>
        <v xml:space="preserve"> </v>
      </c>
      <c r="AD135" s="273">
        <f>(IF(ISERROR(VLOOKUP(Y135,'Calcification Rates'!$A$11:$N$98,9,0)),0,VLOOKUP(Y135,'Calcification Rates'!$A$11:$N$98,9,0)))*AA135+(IF(ISERROR(VLOOKUP(Y135,'Calcification Rates'!$A$11:$N$98,12,0)),0,VLOOKUP(Y135,'Calcification Rates'!$A$11:$N$98,12,0)))</f>
        <v>0</v>
      </c>
      <c r="AE135" s="273">
        <f>(IF(ISERROR(VLOOKUP(Y135,'Calcification Rates'!$A$11:$N$98,10,0)),0,VLOOKUP(Y135,'Calcification Rates'!$A$11:$N$98,10,0)))*AA135+(IF(ISERROR(VLOOKUP(Y135,'Calcification Rates'!$A$11:$N$98,13,0)),0,VLOOKUP(Y135,'Calcification Rates'!$A$11:$N$98,13,0)))</f>
        <v>0</v>
      </c>
      <c r="AF135" s="277">
        <f>(IF(ISERROR(VLOOKUP(Y135,'Calcification Rates'!$A$11:$N$98,11,0)),0,VLOOKUP(Y135,'Calcification Rates'!$A$11:$N$98,11,0)))*AA135+(IF(ISERROR(VLOOKUP(Y135,'Calcification Rates'!$A$11:$N$98,14,0)),0,VLOOKUP(Y135,'Calcification Rates'!$A$11:$N$98,14,0)))</f>
        <v>0</v>
      </c>
      <c r="AG135" s="276"/>
      <c r="AH135" s="270"/>
      <c r="AI135" s="270"/>
      <c r="AJ135" s="272" t="str">
        <f>IF(ISERROR(VLOOKUP(AG135,'Calcification Rates'!$A$10:$C$98,2,FALSE))," ",VLOOKUP(AG135,'Calcification Rates'!$A$10:$C$98,2,FALSE))</f>
        <v xml:space="preserve"> </v>
      </c>
      <c r="AK135" s="272" t="str">
        <f>IF(ISERROR(VLOOKUP(AG135,'Calcification Rates'!$A$10:$C$98,3,FALSE))," ",VLOOKUP(AG135,'Calcification Rates'!$A$10:$C$98,3,FALSE))</f>
        <v xml:space="preserve"> </v>
      </c>
      <c r="AL135" s="273">
        <f>(IF(ISERROR(VLOOKUP(AG135,'Calcification Rates'!$A$11:$N$98,9,0)),0,VLOOKUP(AG135,'Calcification Rates'!$A$11:$N$98,9,0)))*AI135+(IF(ISERROR(VLOOKUP(AG135,'Calcification Rates'!$A$11:$N$98,12,0)),0,VLOOKUP(AG135,'Calcification Rates'!$A$11:$N$98,12,0)))</f>
        <v>0</v>
      </c>
      <c r="AM135" s="273">
        <f>(IF(ISERROR(VLOOKUP(AG135,'Calcification Rates'!$A$11:$N$98,10,0)),0,VLOOKUP(AG135,'Calcification Rates'!$A$11:$N$98,10,0)))*AI135+(IF(ISERROR(VLOOKUP(AG135,'Calcification Rates'!$A$11:$N$98,13,0)),0,VLOOKUP(AG135,'Calcification Rates'!$A$11:$N$98,13,0)))</f>
        <v>0</v>
      </c>
      <c r="AN135" s="277">
        <f>(IF(ISERROR(VLOOKUP(AG135,'Calcification Rates'!$A$11:$N$98,11,0)),0,VLOOKUP(AG135,'Calcification Rates'!$A$11:$N$98,11,0)))*AI135+(IF(ISERROR(VLOOKUP(AG135,'Calcification Rates'!$A$11:$N$98,14,0)),0,VLOOKUP(AG135,'Calcification Rates'!$A$11:$N$98,14,0)))</f>
        <v>0</v>
      </c>
      <c r="AO135" s="276"/>
      <c r="AP135" s="270"/>
      <c r="AQ135" s="270"/>
      <c r="AR135" s="272" t="str">
        <f>IF(ISERROR(VLOOKUP(AO135,'Calcification Rates'!$A$10:$C$98,2,FALSE))," ",VLOOKUP(AO135,'Calcification Rates'!$A$10:$C$98,2,FALSE))</f>
        <v xml:space="preserve"> </v>
      </c>
      <c r="AS135" s="272" t="str">
        <f>IF(ISERROR(VLOOKUP(AO135,'Calcification Rates'!$A$10:$C$98,3,FALSE))," ",VLOOKUP(AO135,'Calcification Rates'!$A$10:$C$98,3,FALSE))</f>
        <v xml:space="preserve"> </v>
      </c>
      <c r="AT135" s="280">
        <f>(IF(ISERROR(VLOOKUP(AO135,'Calcification Rates'!$A$11:$N$98,9,0)),0,VLOOKUP(AO135,'Calcification Rates'!$A$11:$N$98,9,0)))*AQ135+(IF(ISERROR(VLOOKUP(AO135,'Calcification Rates'!$A$11:$N$98,12,0)),0,VLOOKUP(AO135,'Calcification Rates'!$A$11:$N$98,12,0)))</f>
        <v>0</v>
      </c>
      <c r="AU135" s="280">
        <f>(IF(ISERROR(VLOOKUP(AO135,'Calcification Rates'!$A$11:$N$98,10,0)),0,VLOOKUP(AO135,'Calcification Rates'!$A$11:$N$98,10,0)))*AQ135+(IF(ISERROR(VLOOKUP(AO135,'Calcification Rates'!$A$11:$N$98,13,0)),0,VLOOKUP(AO135,'Calcification Rates'!$A$11:$N$98,13,0)))</f>
        <v>0</v>
      </c>
      <c r="AV135" s="281">
        <f>(IF(ISERROR(VLOOKUP(AO135,'Calcification Rates'!$A$11:$N$98,11,0)),0,VLOOKUP(AO135,'Calcification Rates'!$A$11:$N$98,11,0)))*AQ135+(IF(ISERROR(VLOOKUP(AO135,'Calcification Rates'!$A$11:$N$98,14,0)),0,VLOOKUP(AO135,'Calcification Rates'!$A$11:$N$98,14,0)))</f>
        <v>0</v>
      </c>
      <c r="AW135" s="276"/>
      <c r="AX135" s="270"/>
      <c r="AY135" s="270"/>
      <c r="AZ135" s="272" t="str">
        <f>IF(ISERROR(VLOOKUP(AW135,'Calcification Rates'!$A$10:$C$98,2,FALSE))," ",VLOOKUP(AW135,'Calcification Rates'!$A$10:$C$98,2,FALSE))</f>
        <v xml:space="preserve"> </v>
      </c>
      <c r="BA135" s="272" t="str">
        <f>IF(ISERROR(VLOOKUP(AW135,'Calcification Rates'!$A$10:$C$98,3,FALSE))," ",VLOOKUP(AW135,'Calcification Rates'!$A$10:$C$98,3,FALSE))</f>
        <v xml:space="preserve"> </v>
      </c>
      <c r="BB135" s="280">
        <f>(IF(ISERROR(VLOOKUP(AW135,'Calcification Rates'!$A$11:$N$98,9,0)),0,VLOOKUP(AW135,'Calcification Rates'!$A$11:$N$98,9,0)))*AY135+(IF(ISERROR(VLOOKUP(AW135,'Calcification Rates'!$A$11:$N$98,12,0)),0,VLOOKUP(AW135,'Calcification Rates'!$A$11:$N$98,12,0)))</f>
        <v>0</v>
      </c>
      <c r="BC135" s="280">
        <f>(IF(ISERROR(VLOOKUP(AW135,'Calcification Rates'!$A$11:$N$98,10,0)),0,VLOOKUP(AW135,'Calcification Rates'!$A$11:$N$98,10,0)))*AY135+(IF(ISERROR(VLOOKUP(AW135,'Calcification Rates'!$A$11:$N$98,13,0)),0,VLOOKUP(AW135,'Calcification Rates'!$A$11:$N$98,13,0)))</f>
        <v>0</v>
      </c>
      <c r="BD135" s="281">
        <f>(IF(ISERROR(VLOOKUP(AW135,'Calcification Rates'!$A$11:$N$98,11,0)),0,VLOOKUP(AW135,'Calcification Rates'!$A$11:$N$98,11,0)))*AY135+(IF(ISERROR(VLOOKUP(AW135,'Calcification Rates'!$A$11:$N$98,14,0)),0,VLOOKUP(AW135,'Calcification Rates'!$A$11:$N$98,14,0)))</f>
        <v>0</v>
      </c>
      <c r="BE135" s="276"/>
      <c r="BF135" s="270"/>
      <c r="BG135" s="270"/>
      <c r="BH135" s="272" t="str">
        <f>IF(ISERROR(VLOOKUP(BE135,'Calcification Rates'!$A$10:$C$98,2,FALSE))," ",VLOOKUP(BE135,'Calcification Rates'!$A$10:$C$98,2,FALSE))</f>
        <v xml:space="preserve"> </v>
      </c>
      <c r="BI135" s="272" t="str">
        <f>IF(ISERROR(VLOOKUP(BE135,'Calcification Rates'!$A$10:$C$98,3,FALSE))," ",VLOOKUP(BE135,'Calcification Rates'!$A$10:$C$98,3,FALSE))</f>
        <v xml:space="preserve"> </v>
      </c>
      <c r="BJ135" s="280">
        <f>(IF(ISERROR(VLOOKUP(BE135,'Calcification Rates'!$A$11:$N$98,9,0)),0,VLOOKUP(BE135,'Calcification Rates'!$A$11:$N$98,9,0)))*BG135+(IF(ISERROR(VLOOKUP(BE135,'Calcification Rates'!$A$11:$N$98,12,0)),0,VLOOKUP(BE135,'Calcification Rates'!$A$11:$N$98,12,0)))</f>
        <v>0</v>
      </c>
      <c r="BK135" s="280">
        <f>(IF(ISERROR(VLOOKUP(BE135,'Calcification Rates'!$A$11:$N$98,10,0)),0,VLOOKUP(BE135,'Calcification Rates'!$A$11:$N$98,10,0)))*BG135+(IF(ISERROR(VLOOKUP(BE135,'Calcification Rates'!$A$11:$N$98,13,0)),0,VLOOKUP(BE135,'Calcification Rates'!$A$11:$N$98,13,0)))</f>
        <v>0</v>
      </c>
      <c r="BL135" s="281">
        <f>(IF(ISERROR(VLOOKUP(BE135,'Calcification Rates'!$A$11:$N$98,11,0)),0,VLOOKUP(BE135,'Calcification Rates'!$A$11:$N$98,11,0)))*BG135+(IF(ISERROR(VLOOKUP(BE135,'Calcification Rates'!$A$11:$N$98,14,0)),0,VLOOKUP(BE135,'Calcification Rates'!$A$11:$N$98,14,0)))</f>
        <v>0</v>
      </c>
    </row>
    <row r="136" spans="1:64" ht="20.100000000000001" customHeight="1" x14ac:dyDescent="0.3">
      <c r="A136" s="285"/>
      <c r="B136" s="270"/>
      <c r="C136" s="288"/>
      <c r="D136" s="272" t="str">
        <f>IF(ISERROR(VLOOKUP(A136,'Calcification Rates'!$A$10:$C$98,2,FALSE))," ",VLOOKUP(A136,'Calcification Rates'!$A$10:$C$98,2,FALSE))</f>
        <v xml:space="preserve"> </v>
      </c>
      <c r="E136" s="272" t="str">
        <f>IF(ISERROR(VLOOKUP(A136,'Calcification Rates'!$A$10:$C$98,3,FALSE))," ",VLOOKUP(A136,'Calcification Rates'!$A$10:$C$98,3,FALSE))</f>
        <v xml:space="preserve"> </v>
      </c>
      <c r="F136" s="273">
        <f>(IF(ISERROR(VLOOKUP(A136,'Calcification Rates'!$A$11:$N$98,9,0)),0,VLOOKUP(A136,'Calcification Rates'!$A$11:$N$98,9,0)))*C136+(IF(ISERROR(VLOOKUP(A136,'Calcification Rates'!$A$11:$N$98,12,0)),0,VLOOKUP(A136,'Calcification Rates'!$A$11:$N$98,12,0)))</f>
        <v>0</v>
      </c>
      <c r="G136" s="274">
        <f>(IF(ISERROR(VLOOKUP(A136,'Calcification Rates'!$A$11:$N$98,10,0)),0,VLOOKUP(A136,'Calcification Rates'!$A$11:$N$98,10,0)))*C136+(IF(ISERROR(VLOOKUP(A136,'Calcification Rates'!$A$11:$N$98,13,0)),0,VLOOKUP(A136,'Calcification Rates'!$A$11:$N$98,13,0)))</f>
        <v>0</v>
      </c>
      <c r="H136" s="275">
        <f>(IF(ISERROR(VLOOKUP(A136,'Calcification Rates'!$A$11:$N$98,11,0)),0,VLOOKUP(A136,'Calcification Rates'!$A$11:$N$98,11,0)))*C136+(IF(ISERROR(VLOOKUP(A136,'Calcification Rates'!$A$11:$N$98,14,0)),0,VLOOKUP(A136,'Calcification Rates'!$A$11:$N$98,14,0)))</f>
        <v>0</v>
      </c>
      <c r="I136" s="276"/>
      <c r="J136" s="278"/>
      <c r="K136" s="270"/>
      <c r="L136" s="272" t="str">
        <f>IF(ISERROR(VLOOKUP(I136,'Calcification Rates'!$A$10:$C$98,2,FALSE))," ",VLOOKUP(I136,'Calcification Rates'!$A$10:$C$98,2,FALSE))</f>
        <v xml:space="preserve"> </v>
      </c>
      <c r="M136" s="272" t="str">
        <f>IF(ISERROR(VLOOKUP(I136,'Calcification Rates'!$A$10:$C$98,3,FALSE))," ",VLOOKUP(I136,'Calcification Rates'!$A$10:$C$98,3,FALSE))</f>
        <v xml:space="preserve"> </v>
      </c>
      <c r="N136" s="273">
        <f>(IF(ISERROR(VLOOKUP(I136,'Calcification Rates'!$A$11:$N$98,9,0)),0,VLOOKUP(I136,'Calcification Rates'!$A$11:$N$98,9,0)))*K136+(IF(ISERROR(VLOOKUP(I136,'Calcification Rates'!$A$11:$N$98,12,0)),0,VLOOKUP(I136,'Calcification Rates'!$A$11:$N$98,12,0)))</f>
        <v>0</v>
      </c>
      <c r="O136" s="273">
        <f>(IF(ISERROR(VLOOKUP(I136,'Calcification Rates'!$A$11:$N$98,10,0)),0,VLOOKUP(I136,'Calcification Rates'!$A$11:$N$98,10,0)))*K136+(IF(ISERROR(VLOOKUP(I136,'Calcification Rates'!$A$11:$N$98,13,0)),0,VLOOKUP(I136,'Calcification Rates'!$A$11:$N$98,13,0)))</f>
        <v>0</v>
      </c>
      <c r="P136" s="286">
        <f>(IF(ISERROR(VLOOKUP(I136,'Calcification Rates'!$A$11:$N$98,11,0)),0,VLOOKUP(I136,'Calcification Rates'!$A$11:$N$98,11,0)))*K136+(IF(ISERROR(VLOOKUP(I136,'Calcification Rates'!$A$11:$N$98,14,0)),0,VLOOKUP(I136,'Calcification Rates'!$A$11:$N$98,14,0)))</f>
        <v>0</v>
      </c>
      <c r="Q136" s="43"/>
      <c r="R136" s="43"/>
      <c r="S136" s="43"/>
      <c r="T136" s="287" t="str">
        <f>IF(ISERROR(VLOOKUP(Q136,'Calcification Rates'!$A$10:$C$98,2,FALSE))," ",VLOOKUP(Q136,'Calcification Rates'!$A$10:$C$98,2,FALSE))</f>
        <v xml:space="preserve"> </v>
      </c>
      <c r="U136" s="272" t="str">
        <f>IF(ISERROR(VLOOKUP(Q136,'Calcification Rates'!$A$10:$C$98,3,FALSE))," ",VLOOKUP(Q136,'Calcification Rates'!$A$10:$C$98,3,FALSE))</f>
        <v xml:space="preserve"> </v>
      </c>
      <c r="V136" s="273">
        <f>(IF(ISERROR(VLOOKUP(Q136,'Calcification Rates'!$A$11:$N$98,9,0)),0,VLOOKUP(Q136,'Calcification Rates'!$A$11:$N$98,9,0)))*S136+(IF(ISERROR(VLOOKUP(Q136,'Calcification Rates'!$A$11:$N$98,12,0)),0,VLOOKUP(Q136,'Calcification Rates'!$A$11:$N$98,12,0)))</f>
        <v>0</v>
      </c>
      <c r="W136" s="273">
        <f>(IF(ISERROR(VLOOKUP(Q136,'Calcification Rates'!$A$11:$N$98,10,0)),0,VLOOKUP(Q136,'Calcification Rates'!$A$11:$N$98,10,0)))*S136+(IF(ISERROR(VLOOKUP(Q136,'Calcification Rates'!$A$11:$N$98,13,0)),0,VLOOKUP(Q136,'Calcification Rates'!$A$11:$N$98,13,0)))</f>
        <v>0</v>
      </c>
      <c r="X136" s="277">
        <f>(IF(ISERROR(VLOOKUP(Q136,'Calcification Rates'!$A$11:$N$98,11,0)),0,VLOOKUP(Q136,'Calcification Rates'!$A$11:$N$98,11,0)))*S136+(IF(ISERROR(VLOOKUP(Q136,'Calcification Rates'!$A$11:$N$98,14,0)),0,VLOOKUP(Q136,'Calcification Rates'!$A$11:$N$98,14,0)))</f>
        <v>0</v>
      </c>
      <c r="Y136" s="276"/>
      <c r="Z136" s="270"/>
      <c r="AA136" s="270"/>
      <c r="AB136" s="272" t="str">
        <f>IF(ISERROR(VLOOKUP(Y136,'Calcification Rates'!$A$10:$C$98,2,FALSE))," ",VLOOKUP(Y136,'Calcification Rates'!$A$10:$C$98,2,FALSE))</f>
        <v xml:space="preserve"> </v>
      </c>
      <c r="AC136" s="272" t="str">
        <f>IF(ISERROR(VLOOKUP(Y136,'Calcification Rates'!$A$10:$C$98,3,FALSE))," ",VLOOKUP(Y136,'Calcification Rates'!$A$10:$C$98,3,FALSE))</f>
        <v xml:space="preserve"> </v>
      </c>
      <c r="AD136" s="273">
        <f>(IF(ISERROR(VLOOKUP(Y136,'Calcification Rates'!$A$11:$N$98,9,0)),0,VLOOKUP(Y136,'Calcification Rates'!$A$11:$N$98,9,0)))*AA136+(IF(ISERROR(VLOOKUP(Y136,'Calcification Rates'!$A$11:$N$98,12,0)),0,VLOOKUP(Y136,'Calcification Rates'!$A$11:$N$98,12,0)))</f>
        <v>0</v>
      </c>
      <c r="AE136" s="273">
        <f>(IF(ISERROR(VLOOKUP(Y136,'Calcification Rates'!$A$11:$N$98,10,0)),0,VLOOKUP(Y136,'Calcification Rates'!$A$11:$N$98,10,0)))*AA136+(IF(ISERROR(VLOOKUP(Y136,'Calcification Rates'!$A$11:$N$98,13,0)),0,VLOOKUP(Y136,'Calcification Rates'!$A$11:$N$98,13,0)))</f>
        <v>0</v>
      </c>
      <c r="AF136" s="277">
        <f>(IF(ISERROR(VLOOKUP(Y136,'Calcification Rates'!$A$11:$N$98,11,0)),0,VLOOKUP(Y136,'Calcification Rates'!$A$11:$N$98,11,0)))*AA136+(IF(ISERROR(VLOOKUP(Y136,'Calcification Rates'!$A$11:$N$98,14,0)),0,VLOOKUP(Y136,'Calcification Rates'!$A$11:$N$98,14,0)))</f>
        <v>0</v>
      </c>
      <c r="AG136" s="276"/>
      <c r="AH136" s="270"/>
      <c r="AI136" s="270"/>
      <c r="AJ136" s="272" t="str">
        <f>IF(ISERROR(VLOOKUP(AG136,'Calcification Rates'!$A$10:$C$98,2,FALSE))," ",VLOOKUP(AG136,'Calcification Rates'!$A$10:$C$98,2,FALSE))</f>
        <v xml:space="preserve"> </v>
      </c>
      <c r="AK136" s="272" t="str">
        <f>IF(ISERROR(VLOOKUP(AG136,'Calcification Rates'!$A$10:$C$98,3,FALSE))," ",VLOOKUP(AG136,'Calcification Rates'!$A$10:$C$98,3,FALSE))</f>
        <v xml:space="preserve"> </v>
      </c>
      <c r="AL136" s="273">
        <f>(IF(ISERROR(VLOOKUP(AG136,'Calcification Rates'!$A$11:$N$98,9,0)),0,VLOOKUP(AG136,'Calcification Rates'!$A$11:$N$98,9,0)))*AI136+(IF(ISERROR(VLOOKUP(AG136,'Calcification Rates'!$A$11:$N$98,12,0)),0,VLOOKUP(AG136,'Calcification Rates'!$A$11:$N$98,12,0)))</f>
        <v>0</v>
      </c>
      <c r="AM136" s="273">
        <f>(IF(ISERROR(VLOOKUP(AG136,'Calcification Rates'!$A$11:$N$98,10,0)),0,VLOOKUP(AG136,'Calcification Rates'!$A$11:$N$98,10,0)))*AI136+(IF(ISERROR(VLOOKUP(AG136,'Calcification Rates'!$A$11:$N$98,13,0)),0,VLOOKUP(AG136,'Calcification Rates'!$A$11:$N$98,13,0)))</f>
        <v>0</v>
      </c>
      <c r="AN136" s="277">
        <f>(IF(ISERROR(VLOOKUP(AG136,'Calcification Rates'!$A$11:$N$98,11,0)),0,VLOOKUP(AG136,'Calcification Rates'!$A$11:$N$98,11,0)))*AI136+(IF(ISERROR(VLOOKUP(AG136,'Calcification Rates'!$A$11:$N$98,14,0)),0,VLOOKUP(AG136,'Calcification Rates'!$A$11:$N$98,14,0)))</f>
        <v>0</v>
      </c>
      <c r="AO136" s="276"/>
      <c r="AP136" s="270"/>
      <c r="AQ136" s="270"/>
      <c r="AR136" s="272" t="str">
        <f>IF(ISERROR(VLOOKUP(AO136,'Calcification Rates'!$A$10:$C$98,2,FALSE))," ",VLOOKUP(AO136,'Calcification Rates'!$A$10:$C$98,2,FALSE))</f>
        <v xml:space="preserve"> </v>
      </c>
      <c r="AS136" s="272" t="str">
        <f>IF(ISERROR(VLOOKUP(AO136,'Calcification Rates'!$A$10:$C$98,3,FALSE))," ",VLOOKUP(AO136,'Calcification Rates'!$A$10:$C$98,3,FALSE))</f>
        <v xml:space="preserve"> </v>
      </c>
      <c r="AT136" s="280">
        <f>(IF(ISERROR(VLOOKUP(AO136,'Calcification Rates'!$A$11:$N$98,9,0)),0,VLOOKUP(AO136,'Calcification Rates'!$A$11:$N$98,9,0)))*AQ136+(IF(ISERROR(VLOOKUP(AO136,'Calcification Rates'!$A$11:$N$98,12,0)),0,VLOOKUP(AO136,'Calcification Rates'!$A$11:$N$98,12,0)))</f>
        <v>0</v>
      </c>
      <c r="AU136" s="280">
        <f>(IF(ISERROR(VLOOKUP(AO136,'Calcification Rates'!$A$11:$N$98,10,0)),0,VLOOKUP(AO136,'Calcification Rates'!$A$11:$N$98,10,0)))*AQ136+(IF(ISERROR(VLOOKUP(AO136,'Calcification Rates'!$A$11:$N$98,13,0)),0,VLOOKUP(AO136,'Calcification Rates'!$A$11:$N$98,13,0)))</f>
        <v>0</v>
      </c>
      <c r="AV136" s="281">
        <f>(IF(ISERROR(VLOOKUP(AO136,'Calcification Rates'!$A$11:$N$98,11,0)),0,VLOOKUP(AO136,'Calcification Rates'!$A$11:$N$98,11,0)))*AQ136+(IF(ISERROR(VLOOKUP(AO136,'Calcification Rates'!$A$11:$N$98,14,0)),0,VLOOKUP(AO136,'Calcification Rates'!$A$11:$N$98,14,0)))</f>
        <v>0</v>
      </c>
      <c r="AW136" s="276"/>
      <c r="AX136" s="270"/>
      <c r="AY136" s="270"/>
      <c r="AZ136" s="272" t="str">
        <f>IF(ISERROR(VLOOKUP(AW136,'Calcification Rates'!$A$10:$C$98,2,FALSE))," ",VLOOKUP(AW136,'Calcification Rates'!$A$10:$C$98,2,FALSE))</f>
        <v xml:space="preserve"> </v>
      </c>
      <c r="BA136" s="272" t="str">
        <f>IF(ISERROR(VLOOKUP(AW136,'Calcification Rates'!$A$10:$C$98,3,FALSE))," ",VLOOKUP(AW136,'Calcification Rates'!$A$10:$C$98,3,FALSE))</f>
        <v xml:space="preserve"> </v>
      </c>
      <c r="BB136" s="280">
        <f>(IF(ISERROR(VLOOKUP(AW136,'Calcification Rates'!$A$11:$N$98,9,0)),0,VLOOKUP(AW136,'Calcification Rates'!$A$11:$N$98,9,0)))*AY136+(IF(ISERROR(VLOOKUP(AW136,'Calcification Rates'!$A$11:$N$98,12,0)),0,VLOOKUP(AW136,'Calcification Rates'!$A$11:$N$98,12,0)))</f>
        <v>0</v>
      </c>
      <c r="BC136" s="280">
        <f>(IF(ISERROR(VLOOKUP(AW136,'Calcification Rates'!$A$11:$N$98,10,0)),0,VLOOKUP(AW136,'Calcification Rates'!$A$11:$N$98,10,0)))*AY136+(IF(ISERROR(VLOOKUP(AW136,'Calcification Rates'!$A$11:$N$98,13,0)),0,VLOOKUP(AW136,'Calcification Rates'!$A$11:$N$98,13,0)))</f>
        <v>0</v>
      </c>
      <c r="BD136" s="281">
        <f>(IF(ISERROR(VLOOKUP(AW136,'Calcification Rates'!$A$11:$N$98,11,0)),0,VLOOKUP(AW136,'Calcification Rates'!$A$11:$N$98,11,0)))*AY136+(IF(ISERROR(VLOOKUP(AW136,'Calcification Rates'!$A$11:$N$98,14,0)),0,VLOOKUP(AW136,'Calcification Rates'!$A$11:$N$98,14,0)))</f>
        <v>0</v>
      </c>
      <c r="BE136" s="276"/>
      <c r="BF136" s="270"/>
      <c r="BG136" s="270"/>
      <c r="BH136" s="272" t="str">
        <f>IF(ISERROR(VLOOKUP(BE136,'Calcification Rates'!$A$10:$C$98,2,FALSE))," ",VLOOKUP(BE136,'Calcification Rates'!$A$10:$C$98,2,FALSE))</f>
        <v xml:space="preserve"> </v>
      </c>
      <c r="BI136" s="272" t="str">
        <f>IF(ISERROR(VLOOKUP(BE136,'Calcification Rates'!$A$10:$C$98,3,FALSE))," ",VLOOKUP(BE136,'Calcification Rates'!$A$10:$C$98,3,FALSE))</f>
        <v xml:space="preserve"> </v>
      </c>
      <c r="BJ136" s="280">
        <f>(IF(ISERROR(VLOOKUP(BE136,'Calcification Rates'!$A$11:$N$98,9,0)),0,VLOOKUP(BE136,'Calcification Rates'!$A$11:$N$98,9,0)))*BG136+(IF(ISERROR(VLOOKUP(BE136,'Calcification Rates'!$A$11:$N$98,12,0)),0,VLOOKUP(BE136,'Calcification Rates'!$A$11:$N$98,12,0)))</f>
        <v>0</v>
      </c>
      <c r="BK136" s="280">
        <f>(IF(ISERROR(VLOOKUP(BE136,'Calcification Rates'!$A$11:$N$98,10,0)),0,VLOOKUP(BE136,'Calcification Rates'!$A$11:$N$98,10,0)))*BG136+(IF(ISERROR(VLOOKUP(BE136,'Calcification Rates'!$A$11:$N$98,13,0)),0,VLOOKUP(BE136,'Calcification Rates'!$A$11:$N$98,13,0)))</f>
        <v>0</v>
      </c>
      <c r="BL136" s="281">
        <f>(IF(ISERROR(VLOOKUP(BE136,'Calcification Rates'!$A$11:$N$98,11,0)),0,VLOOKUP(BE136,'Calcification Rates'!$A$11:$N$98,11,0)))*BG136+(IF(ISERROR(VLOOKUP(BE136,'Calcification Rates'!$A$11:$N$98,14,0)),0,VLOOKUP(BE136,'Calcification Rates'!$A$11:$N$98,14,0)))</f>
        <v>0</v>
      </c>
    </row>
    <row r="137" spans="1:64" ht="20.100000000000001" customHeight="1" x14ac:dyDescent="0.3">
      <c r="A137" s="285"/>
      <c r="B137" s="270"/>
      <c r="C137" s="288"/>
      <c r="D137" s="272" t="str">
        <f>IF(ISERROR(VLOOKUP(A137,'Calcification Rates'!$A$10:$C$98,2,FALSE))," ",VLOOKUP(A137,'Calcification Rates'!$A$10:$C$98,2,FALSE))</f>
        <v xml:space="preserve"> </v>
      </c>
      <c r="E137" s="272" t="str">
        <f>IF(ISERROR(VLOOKUP(A137,'Calcification Rates'!$A$10:$C$98,3,FALSE))," ",VLOOKUP(A137,'Calcification Rates'!$A$10:$C$98,3,FALSE))</f>
        <v xml:space="preserve"> </v>
      </c>
      <c r="F137" s="273">
        <f>(IF(ISERROR(VLOOKUP(A137,'Calcification Rates'!$A$11:$N$98,9,0)),0,VLOOKUP(A137,'Calcification Rates'!$A$11:$N$98,9,0)))*C137+(IF(ISERROR(VLOOKUP(A137,'Calcification Rates'!$A$11:$N$98,12,0)),0,VLOOKUP(A137,'Calcification Rates'!$A$11:$N$98,12,0)))</f>
        <v>0</v>
      </c>
      <c r="G137" s="274">
        <f>(IF(ISERROR(VLOOKUP(A137,'Calcification Rates'!$A$11:$N$98,10,0)),0,VLOOKUP(A137,'Calcification Rates'!$A$11:$N$98,10,0)))*C137+(IF(ISERROR(VLOOKUP(A137,'Calcification Rates'!$A$11:$N$98,13,0)),0,VLOOKUP(A137,'Calcification Rates'!$A$11:$N$98,13,0)))</f>
        <v>0</v>
      </c>
      <c r="H137" s="275">
        <f>(IF(ISERROR(VLOOKUP(A137,'Calcification Rates'!$A$11:$N$98,11,0)),0,VLOOKUP(A137,'Calcification Rates'!$A$11:$N$98,11,0)))*C137+(IF(ISERROR(VLOOKUP(A137,'Calcification Rates'!$A$11:$N$98,14,0)),0,VLOOKUP(A137,'Calcification Rates'!$A$11:$N$98,14,0)))</f>
        <v>0</v>
      </c>
      <c r="I137" s="276"/>
      <c r="J137" s="278"/>
      <c r="K137" s="270"/>
      <c r="L137" s="272" t="str">
        <f>IF(ISERROR(VLOOKUP(I137,'Calcification Rates'!$A$10:$C$98,2,FALSE))," ",VLOOKUP(I137,'Calcification Rates'!$A$10:$C$98,2,FALSE))</f>
        <v xml:space="preserve"> </v>
      </c>
      <c r="M137" s="272" t="str">
        <f>IF(ISERROR(VLOOKUP(I137,'Calcification Rates'!$A$10:$C$98,3,FALSE))," ",VLOOKUP(I137,'Calcification Rates'!$A$10:$C$98,3,FALSE))</f>
        <v xml:space="preserve"> </v>
      </c>
      <c r="N137" s="273">
        <f>(IF(ISERROR(VLOOKUP(I137,'Calcification Rates'!$A$11:$N$98,9,0)),0,VLOOKUP(I137,'Calcification Rates'!$A$11:$N$98,9,0)))*K137+(IF(ISERROR(VLOOKUP(I137,'Calcification Rates'!$A$11:$N$98,12,0)),0,VLOOKUP(I137,'Calcification Rates'!$A$11:$N$98,12,0)))</f>
        <v>0</v>
      </c>
      <c r="O137" s="273">
        <f>(IF(ISERROR(VLOOKUP(I137,'Calcification Rates'!$A$11:$N$98,10,0)),0,VLOOKUP(I137,'Calcification Rates'!$A$11:$N$98,10,0)))*K137+(IF(ISERROR(VLOOKUP(I137,'Calcification Rates'!$A$11:$N$98,13,0)),0,VLOOKUP(I137,'Calcification Rates'!$A$11:$N$98,13,0)))</f>
        <v>0</v>
      </c>
      <c r="P137" s="286">
        <f>(IF(ISERROR(VLOOKUP(I137,'Calcification Rates'!$A$11:$N$98,11,0)),0,VLOOKUP(I137,'Calcification Rates'!$A$11:$N$98,11,0)))*K137+(IF(ISERROR(VLOOKUP(I137,'Calcification Rates'!$A$11:$N$98,14,0)),0,VLOOKUP(I137,'Calcification Rates'!$A$11:$N$98,14,0)))</f>
        <v>0</v>
      </c>
      <c r="Q137" s="43"/>
      <c r="R137" s="43"/>
      <c r="S137" s="43"/>
      <c r="T137" s="287" t="str">
        <f>IF(ISERROR(VLOOKUP(Q137,'Calcification Rates'!$A$10:$C$98,2,FALSE))," ",VLOOKUP(Q137,'Calcification Rates'!$A$10:$C$98,2,FALSE))</f>
        <v xml:space="preserve"> </v>
      </c>
      <c r="U137" s="272" t="str">
        <f>IF(ISERROR(VLOOKUP(Q137,'Calcification Rates'!$A$10:$C$98,3,FALSE))," ",VLOOKUP(Q137,'Calcification Rates'!$A$10:$C$98,3,FALSE))</f>
        <v xml:space="preserve"> </v>
      </c>
      <c r="V137" s="273">
        <f>(IF(ISERROR(VLOOKUP(Q137,'Calcification Rates'!$A$11:$N$98,9,0)),0,VLOOKUP(Q137,'Calcification Rates'!$A$11:$N$98,9,0)))*S137+(IF(ISERROR(VLOOKUP(Q137,'Calcification Rates'!$A$11:$N$98,12,0)),0,VLOOKUP(Q137,'Calcification Rates'!$A$11:$N$98,12,0)))</f>
        <v>0</v>
      </c>
      <c r="W137" s="273">
        <f>(IF(ISERROR(VLOOKUP(Q137,'Calcification Rates'!$A$11:$N$98,10,0)),0,VLOOKUP(Q137,'Calcification Rates'!$A$11:$N$98,10,0)))*S137+(IF(ISERROR(VLOOKUP(Q137,'Calcification Rates'!$A$11:$N$98,13,0)),0,VLOOKUP(Q137,'Calcification Rates'!$A$11:$N$98,13,0)))</f>
        <v>0</v>
      </c>
      <c r="X137" s="277">
        <f>(IF(ISERROR(VLOOKUP(Q137,'Calcification Rates'!$A$11:$N$98,11,0)),0,VLOOKUP(Q137,'Calcification Rates'!$A$11:$N$98,11,0)))*S137+(IF(ISERROR(VLOOKUP(Q137,'Calcification Rates'!$A$11:$N$98,14,0)),0,VLOOKUP(Q137,'Calcification Rates'!$A$11:$N$98,14,0)))</f>
        <v>0</v>
      </c>
      <c r="Y137" s="276"/>
      <c r="Z137" s="270"/>
      <c r="AA137" s="270"/>
      <c r="AB137" s="272" t="str">
        <f>IF(ISERROR(VLOOKUP(Y137,'Calcification Rates'!$A$10:$C$98,2,FALSE))," ",VLOOKUP(Y137,'Calcification Rates'!$A$10:$C$98,2,FALSE))</f>
        <v xml:space="preserve"> </v>
      </c>
      <c r="AC137" s="272" t="str">
        <f>IF(ISERROR(VLOOKUP(Y137,'Calcification Rates'!$A$10:$C$98,3,FALSE))," ",VLOOKUP(Y137,'Calcification Rates'!$A$10:$C$98,3,FALSE))</f>
        <v xml:space="preserve"> </v>
      </c>
      <c r="AD137" s="273">
        <f>(IF(ISERROR(VLOOKUP(Y137,'Calcification Rates'!$A$11:$N$98,9,0)),0,VLOOKUP(Y137,'Calcification Rates'!$A$11:$N$98,9,0)))*AA137+(IF(ISERROR(VLOOKUP(Y137,'Calcification Rates'!$A$11:$N$98,12,0)),0,VLOOKUP(Y137,'Calcification Rates'!$A$11:$N$98,12,0)))</f>
        <v>0</v>
      </c>
      <c r="AE137" s="273">
        <f>(IF(ISERROR(VLOOKUP(Y137,'Calcification Rates'!$A$11:$N$98,10,0)),0,VLOOKUP(Y137,'Calcification Rates'!$A$11:$N$98,10,0)))*AA137+(IF(ISERROR(VLOOKUP(Y137,'Calcification Rates'!$A$11:$N$98,13,0)),0,VLOOKUP(Y137,'Calcification Rates'!$A$11:$N$98,13,0)))</f>
        <v>0</v>
      </c>
      <c r="AF137" s="277">
        <f>(IF(ISERROR(VLOOKUP(Y137,'Calcification Rates'!$A$11:$N$98,11,0)),0,VLOOKUP(Y137,'Calcification Rates'!$A$11:$N$98,11,0)))*AA137+(IF(ISERROR(VLOOKUP(Y137,'Calcification Rates'!$A$11:$N$98,14,0)),0,VLOOKUP(Y137,'Calcification Rates'!$A$11:$N$98,14,0)))</f>
        <v>0</v>
      </c>
      <c r="AG137" s="276"/>
      <c r="AH137" s="270"/>
      <c r="AI137" s="270"/>
      <c r="AJ137" s="272" t="str">
        <f>IF(ISERROR(VLOOKUP(AG137,'Calcification Rates'!$A$10:$C$98,2,FALSE))," ",VLOOKUP(AG137,'Calcification Rates'!$A$10:$C$98,2,FALSE))</f>
        <v xml:space="preserve"> </v>
      </c>
      <c r="AK137" s="272" t="str">
        <f>IF(ISERROR(VLOOKUP(AG137,'Calcification Rates'!$A$10:$C$98,3,FALSE))," ",VLOOKUP(AG137,'Calcification Rates'!$A$10:$C$98,3,FALSE))</f>
        <v xml:space="preserve"> </v>
      </c>
      <c r="AL137" s="273">
        <f>(IF(ISERROR(VLOOKUP(AG137,'Calcification Rates'!$A$11:$N$98,9,0)),0,VLOOKUP(AG137,'Calcification Rates'!$A$11:$N$98,9,0)))*AI137+(IF(ISERROR(VLOOKUP(AG137,'Calcification Rates'!$A$11:$N$98,12,0)),0,VLOOKUP(AG137,'Calcification Rates'!$A$11:$N$98,12,0)))</f>
        <v>0</v>
      </c>
      <c r="AM137" s="273">
        <f>(IF(ISERROR(VLOOKUP(AG137,'Calcification Rates'!$A$11:$N$98,10,0)),0,VLOOKUP(AG137,'Calcification Rates'!$A$11:$N$98,10,0)))*AI137+(IF(ISERROR(VLOOKUP(AG137,'Calcification Rates'!$A$11:$N$98,13,0)),0,VLOOKUP(AG137,'Calcification Rates'!$A$11:$N$98,13,0)))</f>
        <v>0</v>
      </c>
      <c r="AN137" s="277">
        <f>(IF(ISERROR(VLOOKUP(AG137,'Calcification Rates'!$A$11:$N$98,11,0)),0,VLOOKUP(AG137,'Calcification Rates'!$A$11:$N$98,11,0)))*AI137+(IF(ISERROR(VLOOKUP(AG137,'Calcification Rates'!$A$11:$N$98,14,0)),0,VLOOKUP(AG137,'Calcification Rates'!$A$11:$N$98,14,0)))</f>
        <v>0</v>
      </c>
      <c r="AO137" s="276"/>
      <c r="AP137" s="270"/>
      <c r="AQ137" s="270"/>
      <c r="AR137" s="272" t="str">
        <f>IF(ISERROR(VLOOKUP(AO137,'Calcification Rates'!$A$10:$C$98,2,FALSE))," ",VLOOKUP(AO137,'Calcification Rates'!$A$10:$C$98,2,FALSE))</f>
        <v xml:space="preserve"> </v>
      </c>
      <c r="AS137" s="272" t="str">
        <f>IF(ISERROR(VLOOKUP(AO137,'Calcification Rates'!$A$10:$C$98,3,FALSE))," ",VLOOKUP(AO137,'Calcification Rates'!$A$10:$C$98,3,FALSE))</f>
        <v xml:space="preserve"> </v>
      </c>
      <c r="AT137" s="280">
        <f>(IF(ISERROR(VLOOKUP(AO137,'Calcification Rates'!$A$11:$N$98,9,0)),0,VLOOKUP(AO137,'Calcification Rates'!$A$11:$N$98,9,0)))*AQ137+(IF(ISERROR(VLOOKUP(AO137,'Calcification Rates'!$A$11:$N$98,12,0)),0,VLOOKUP(AO137,'Calcification Rates'!$A$11:$N$98,12,0)))</f>
        <v>0</v>
      </c>
      <c r="AU137" s="280">
        <f>(IF(ISERROR(VLOOKUP(AO137,'Calcification Rates'!$A$11:$N$98,10,0)),0,VLOOKUP(AO137,'Calcification Rates'!$A$11:$N$98,10,0)))*AQ137+(IF(ISERROR(VLOOKUP(AO137,'Calcification Rates'!$A$11:$N$98,13,0)),0,VLOOKUP(AO137,'Calcification Rates'!$A$11:$N$98,13,0)))</f>
        <v>0</v>
      </c>
      <c r="AV137" s="281">
        <f>(IF(ISERROR(VLOOKUP(AO137,'Calcification Rates'!$A$11:$N$98,11,0)),0,VLOOKUP(AO137,'Calcification Rates'!$A$11:$N$98,11,0)))*AQ137+(IF(ISERROR(VLOOKUP(AO137,'Calcification Rates'!$A$11:$N$98,14,0)),0,VLOOKUP(AO137,'Calcification Rates'!$A$11:$N$98,14,0)))</f>
        <v>0</v>
      </c>
      <c r="AW137" s="276"/>
      <c r="AX137" s="270"/>
      <c r="AY137" s="270"/>
      <c r="AZ137" s="272" t="str">
        <f>IF(ISERROR(VLOOKUP(AW137,'Calcification Rates'!$A$10:$C$98,2,FALSE))," ",VLOOKUP(AW137,'Calcification Rates'!$A$10:$C$98,2,FALSE))</f>
        <v xml:space="preserve"> </v>
      </c>
      <c r="BA137" s="272" t="str">
        <f>IF(ISERROR(VLOOKUP(AW137,'Calcification Rates'!$A$10:$C$98,3,FALSE))," ",VLOOKUP(AW137,'Calcification Rates'!$A$10:$C$98,3,FALSE))</f>
        <v xml:space="preserve"> </v>
      </c>
      <c r="BB137" s="280">
        <f>(IF(ISERROR(VLOOKUP(AW137,'Calcification Rates'!$A$11:$N$98,9,0)),0,VLOOKUP(AW137,'Calcification Rates'!$A$11:$N$98,9,0)))*AY137+(IF(ISERROR(VLOOKUP(AW137,'Calcification Rates'!$A$11:$N$98,12,0)),0,VLOOKUP(AW137,'Calcification Rates'!$A$11:$N$98,12,0)))</f>
        <v>0</v>
      </c>
      <c r="BC137" s="280">
        <f>(IF(ISERROR(VLOOKUP(AW137,'Calcification Rates'!$A$11:$N$98,10,0)),0,VLOOKUP(AW137,'Calcification Rates'!$A$11:$N$98,10,0)))*AY137+(IF(ISERROR(VLOOKUP(AW137,'Calcification Rates'!$A$11:$N$98,13,0)),0,VLOOKUP(AW137,'Calcification Rates'!$A$11:$N$98,13,0)))</f>
        <v>0</v>
      </c>
      <c r="BD137" s="281">
        <f>(IF(ISERROR(VLOOKUP(AW137,'Calcification Rates'!$A$11:$N$98,11,0)),0,VLOOKUP(AW137,'Calcification Rates'!$A$11:$N$98,11,0)))*AY137+(IF(ISERROR(VLOOKUP(AW137,'Calcification Rates'!$A$11:$N$98,14,0)),0,VLOOKUP(AW137,'Calcification Rates'!$A$11:$N$98,14,0)))</f>
        <v>0</v>
      </c>
      <c r="BE137" s="276"/>
      <c r="BF137" s="270"/>
      <c r="BG137" s="270"/>
      <c r="BH137" s="272" t="str">
        <f>IF(ISERROR(VLOOKUP(BE137,'Calcification Rates'!$A$10:$C$98,2,FALSE))," ",VLOOKUP(BE137,'Calcification Rates'!$A$10:$C$98,2,FALSE))</f>
        <v xml:space="preserve"> </v>
      </c>
      <c r="BI137" s="272" t="str">
        <f>IF(ISERROR(VLOOKUP(BE137,'Calcification Rates'!$A$10:$C$98,3,FALSE))," ",VLOOKUP(BE137,'Calcification Rates'!$A$10:$C$98,3,FALSE))</f>
        <v xml:space="preserve"> </v>
      </c>
      <c r="BJ137" s="280">
        <f>(IF(ISERROR(VLOOKUP(BE137,'Calcification Rates'!$A$11:$N$98,9,0)),0,VLOOKUP(BE137,'Calcification Rates'!$A$11:$N$98,9,0)))*BG137+(IF(ISERROR(VLOOKUP(BE137,'Calcification Rates'!$A$11:$N$98,12,0)),0,VLOOKUP(BE137,'Calcification Rates'!$A$11:$N$98,12,0)))</f>
        <v>0</v>
      </c>
      <c r="BK137" s="280">
        <f>(IF(ISERROR(VLOOKUP(BE137,'Calcification Rates'!$A$11:$N$98,10,0)),0,VLOOKUP(BE137,'Calcification Rates'!$A$11:$N$98,10,0)))*BG137+(IF(ISERROR(VLOOKUP(BE137,'Calcification Rates'!$A$11:$N$98,13,0)),0,VLOOKUP(BE137,'Calcification Rates'!$A$11:$N$98,13,0)))</f>
        <v>0</v>
      </c>
      <c r="BL137" s="281">
        <f>(IF(ISERROR(VLOOKUP(BE137,'Calcification Rates'!$A$11:$N$98,11,0)),0,VLOOKUP(BE137,'Calcification Rates'!$A$11:$N$98,11,0)))*BG137+(IF(ISERROR(VLOOKUP(BE137,'Calcification Rates'!$A$11:$N$98,14,0)),0,VLOOKUP(BE137,'Calcification Rates'!$A$11:$N$98,14,0)))</f>
        <v>0</v>
      </c>
    </row>
    <row r="138" spans="1:64" ht="20.100000000000001" customHeight="1" x14ac:dyDescent="0.3">
      <c r="A138" s="285"/>
      <c r="B138" s="270"/>
      <c r="C138" s="288"/>
      <c r="D138" s="272" t="str">
        <f>IF(ISERROR(VLOOKUP(A138,'Calcification Rates'!$A$10:$C$98,2,FALSE))," ",VLOOKUP(A138,'Calcification Rates'!$A$10:$C$98,2,FALSE))</f>
        <v xml:space="preserve"> </v>
      </c>
      <c r="E138" s="272" t="str">
        <f>IF(ISERROR(VLOOKUP(A138,'Calcification Rates'!$A$10:$C$98,3,FALSE))," ",VLOOKUP(A138,'Calcification Rates'!$A$10:$C$98,3,FALSE))</f>
        <v xml:space="preserve"> </v>
      </c>
      <c r="F138" s="273">
        <f>(IF(ISERROR(VLOOKUP(A138,'Calcification Rates'!$A$11:$N$98,9,0)),0,VLOOKUP(A138,'Calcification Rates'!$A$11:$N$98,9,0)))*C138+(IF(ISERROR(VLOOKUP(A138,'Calcification Rates'!$A$11:$N$98,12,0)),0,VLOOKUP(A138,'Calcification Rates'!$A$11:$N$98,12,0)))</f>
        <v>0</v>
      </c>
      <c r="G138" s="274">
        <f>(IF(ISERROR(VLOOKUP(A138,'Calcification Rates'!$A$11:$N$98,10,0)),0,VLOOKUP(A138,'Calcification Rates'!$A$11:$N$98,10,0)))*C138+(IF(ISERROR(VLOOKUP(A138,'Calcification Rates'!$A$11:$N$98,13,0)),0,VLOOKUP(A138,'Calcification Rates'!$A$11:$N$98,13,0)))</f>
        <v>0</v>
      </c>
      <c r="H138" s="275">
        <f>(IF(ISERROR(VLOOKUP(A138,'Calcification Rates'!$A$11:$N$98,11,0)),0,VLOOKUP(A138,'Calcification Rates'!$A$11:$N$98,11,0)))*C138+(IF(ISERROR(VLOOKUP(A138,'Calcification Rates'!$A$11:$N$98,14,0)),0,VLOOKUP(A138,'Calcification Rates'!$A$11:$N$98,14,0)))</f>
        <v>0</v>
      </c>
      <c r="I138" s="276"/>
      <c r="J138" s="278"/>
      <c r="K138" s="270"/>
      <c r="L138" s="272" t="str">
        <f>IF(ISERROR(VLOOKUP(I138,'Calcification Rates'!$A$10:$C$98,2,FALSE))," ",VLOOKUP(I138,'Calcification Rates'!$A$10:$C$98,2,FALSE))</f>
        <v xml:space="preserve"> </v>
      </c>
      <c r="M138" s="272" t="str">
        <f>IF(ISERROR(VLOOKUP(I138,'Calcification Rates'!$A$10:$C$98,3,FALSE))," ",VLOOKUP(I138,'Calcification Rates'!$A$10:$C$98,3,FALSE))</f>
        <v xml:space="preserve"> </v>
      </c>
      <c r="N138" s="273">
        <f>(IF(ISERROR(VLOOKUP(I138,'Calcification Rates'!$A$11:$N$98,9,0)),0,VLOOKUP(I138,'Calcification Rates'!$A$11:$N$98,9,0)))*K138+(IF(ISERROR(VLOOKUP(I138,'Calcification Rates'!$A$11:$N$98,12,0)),0,VLOOKUP(I138,'Calcification Rates'!$A$11:$N$98,12,0)))</f>
        <v>0</v>
      </c>
      <c r="O138" s="273">
        <f>(IF(ISERROR(VLOOKUP(I138,'Calcification Rates'!$A$11:$N$98,10,0)),0,VLOOKUP(I138,'Calcification Rates'!$A$11:$N$98,10,0)))*K138+(IF(ISERROR(VLOOKUP(I138,'Calcification Rates'!$A$11:$N$98,13,0)),0,VLOOKUP(I138,'Calcification Rates'!$A$11:$N$98,13,0)))</f>
        <v>0</v>
      </c>
      <c r="P138" s="286">
        <f>(IF(ISERROR(VLOOKUP(I138,'Calcification Rates'!$A$11:$N$98,11,0)),0,VLOOKUP(I138,'Calcification Rates'!$A$11:$N$98,11,0)))*K138+(IF(ISERROR(VLOOKUP(I138,'Calcification Rates'!$A$11:$N$98,14,0)),0,VLOOKUP(I138,'Calcification Rates'!$A$11:$N$98,14,0)))</f>
        <v>0</v>
      </c>
      <c r="Q138" s="43"/>
      <c r="R138" s="43"/>
      <c r="S138" s="43"/>
      <c r="T138" s="287" t="str">
        <f>IF(ISERROR(VLOOKUP(Q138,'Calcification Rates'!$A$10:$C$98,2,FALSE))," ",VLOOKUP(Q138,'Calcification Rates'!$A$10:$C$98,2,FALSE))</f>
        <v xml:space="preserve"> </v>
      </c>
      <c r="U138" s="272" t="str">
        <f>IF(ISERROR(VLOOKUP(Q138,'Calcification Rates'!$A$10:$C$98,3,FALSE))," ",VLOOKUP(Q138,'Calcification Rates'!$A$10:$C$98,3,FALSE))</f>
        <v xml:space="preserve"> </v>
      </c>
      <c r="V138" s="273">
        <f>(IF(ISERROR(VLOOKUP(Q138,'Calcification Rates'!$A$11:$N$98,9,0)),0,VLOOKUP(Q138,'Calcification Rates'!$A$11:$N$98,9,0)))*S138+(IF(ISERROR(VLOOKUP(Q138,'Calcification Rates'!$A$11:$N$98,12,0)),0,VLOOKUP(Q138,'Calcification Rates'!$A$11:$N$98,12,0)))</f>
        <v>0</v>
      </c>
      <c r="W138" s="273">
        <f>(IF(ISERROR(VLOOKUP(Q138,'Calcification Rates'!$A$11:$N$98,10,0)),0,VLOOKUP(Q138,'Calcification Rates'!$A$11:$N$98,10,0)))*S138+(IF(ISERROR(VLOOKUP(Q138,'Calcification Rates'!$A$11:$N$98,13,0)),0,VLOOKUP(Q138,'Calcification Rates'!$A$11:$N$98,13,0)))</f>
        <v>0</v>
      </c>
      <c r="X138" s="277">
        <f>(IF(ISERROR(VLOOKUP(Q138,'Calcification Rates'!$A$11:$N$98,11,0)),0,VLOOKUP(Q138,'Calcification Rates'!$A$11:$N$98,11,0)))*S138+(IF(ISERROR(VLOOKUP(Q138,'Calcification Rates'!$A$11:$N$98,14,0)),0,VLOOKUP(Q138,'Calcification Rates'!$A$11:$N$98,14,0)))</f>
        <v>0</v>
      </c>
      <c r="Y138" s="276"/>
      <c r="Z138" s="270"/>
      <c r="AA138" s="270"/>
      <c r="AB138" s="272" t="str">
        <f>IF(ISERROR(VLOOKUP(Y138,'Calcification Rates'!$A$10:$C$98,2,FALSE))," ",VLOOKUP(Y138,'Calcification Rates'!$A$10:$C$98,2,FALSE))</f>
        <v xml:space="preserve"> </v>
      </c>
      <c r="AC138" s="272" t="str">
        <f>IF(ISERROR(VLOOKUP(Y138,'Calcification Rates'!$A$10:$C$98,3,FALSE))," ",VLOOKUP(Y138,'Calcification Rates'!$A$10:$C$98,3,FALSE))</f>
        <v xml:space="preserve"> </v>
      </c>
      <c r="AD138" s="273">
        <f>(IF(ISERROR(VLOOKUP(Y138,'Calcification Rates'!$A$11:$N$98,9,0)),0,VLOOKUP(Y138,'Calcification Rates'!$A$11:$N$98,9,0)))*AA138+(IF(ISERROR(VLOOKUP(Y138,'Calcification Rates'!$A$11:$N$98,12,0)),0,VLOOKUP(Y138,'Calcification Rates'!$A$11:$N$98,12,0)))</f>
        <v>0</v>
      </c>
      <c r="AE138" s="273">
        <f>(IF(ISERROR(VLOOKUP(Y138,'Calcification Rates'!$A$11:$N$98,10,0)),0,VLOOKUP(Y138,'Calcification Rates'!$A$11:$N$98,10,0)))*AA138+(IF(ISERROR(VLOOKUP(Y138,'Calcification Rates'!$A$11:$N$98,13,0)),0,VLOOKUP(Y138,'Calcification Rates'!$A$11:$N$98,13,0)))</f>
        <v>0</v>
      </c>
      <c r="AF138" s="277">
        <f>(IF(ISERROR(VLOOKUP(Y138,'Calcification Rates'!$A$11:$N$98,11,0)),0,VLOOKUP(Y138,'Calcification Rates'!$A$11:$N$98,11,0)))*AA138+(IF(ISERROR(VLOOKUP(Y138,'Calcification Rates'!$A$11:$N$98,14,0)),0,VLOOKUP(Y138,'Calcification Rates'!$A$11:$N$98,14,0)))</f>
        <v>0</v>
      </c>
      <c r="AG138" s="276"/>
      <c r="AH138" s="270"/>
      <c r="AI138" s="270"/>
      <c r="AJ138" s="272" t="str">
        <f>IF(ISERROR(VLOOKUP(AG138,'Calcification Rates'!$A$10:$C$98,2,FALSE))," ",VLOOKUP(AG138,'Calcification Rates'!$A$10:$C$98,2,FALSE))</f>
        <v xml:space="preserve"> </v>
      </c>
      <c r="AK138" s="272" t="str">
        <f>IF(ISERROR(VLOOKUP(AG138,'Calcification Rates'!$A$10:$C$98,3,FALSE))," ",VLOOKUP(AG138,'Calcification Rates'!$A$10:$C$98,3,FALSE))</f>
        <v xml:space="preserve"> </v>
      </c>
      <c r="AL138" s="273">
        <f>(IF(ISERROR(VLOOKUP(AG138,'Calcification Rates'!$A$11:$N$98,9,0)),0,VLOOKUP(AG138,'Calcification Rates'!$A$11:$N$98,9,0)))*AI138+(IF(ISERROR(VLOOKUP(AG138,'Calcification Rates'!$A$11:$N$98,12,0)),0,VLOOKUP(AG138,'Calcification Rates'!$A$11:$N$98,12,0)))</f>
        <v>0</v>
      </c>
      <c r="AM138" s="273">
        <f>(IF(ISERROR(VLOOKUP(AG138,'Calcification Rates'!$A$11:$N$98,10,0)),0,VLOOKUP(AG138,'Calcification Rates'!$A$11:$N$98,10,0)))*AI138+(IF(ISERROR(VLOOKUP(AG138,'Calcification Rates'!$A$11:$N$98,13,0)),0,VLOOKUP(AG138,'Calcification Rates'!$A$11:$N$98,13,0)))</f>
        <v>0</v>
      </c>
      <c r="AN138" s="277">
        <f>(IF(ISERROR(VLOOKUP(AG138,'Calcification Rates'!$A$11:$N$98,11,0)),0,VLOOKUP(AG138,'Calcification Rates'!$A$11:$N$98,11,0)))*AI138+(IF(ISERROR(VLOOKUP(AG138,'Calcification Rates'!$A$11:$N$98,14,0)),0,VLOOKUP(AG138,'Calcification Rates'!$A$11:$N$98,14,0)))</f>
        <v>0</v>
      </c>
      <c r="AO138" s="276"/>
      <c r="AP138" s="270"/>
      <c r="AQ138" s="270"/>
      <c r="AR138" s="272" t="str">
        <f>IF(ISERROR(VLOOKUP(AO138,'Calcification Rates'!$A$10:$C$98,2,FALSE))," ",VLOOKUP(AO138,'Calcification Rates'!$A$10:$C$98,2,FALSE))</f>
        <v xml:space="preserve"> </v>
      </c>
      <c r="AS138" s="272" t="str">
        <f>IF(ISERROR(VLOOKUP(AO138,'Calcification Rates'!$A$10:$C$98,3,FALSE))," ",VLOOKUP(AO138,'Calcification Rates'!$A$10:$C$98,3,FALSE))</f>
        <v xml:space="preserve"> </v>
      </c>
      <c r="AT138" s="280">
        <f>(IF(ISERROR(VLOOKUP(AO138,'Calcification Rates'!$A$11:$N$98,9,0)),0,VLOOKUP(AO138,'Calcification Rates'!$A$11:$N$98,9,0)))*AQ138+(IF(ISERROR(VLOOKUP(AO138,'Calcification Rates'!$A$11:$N$98,12,0)),0,VLOOKUP(AO138,'Calcification Rates'!$A$11:$N$98,12,0)))</f>
        <v>0</v>
      </c>
      <c r="AU138" s="280">
        <f>(IF(ISERROR(VLOOKUP(AO138,'Calcification Rates'!$A$11:$N$98,10,0)),0,VLOOKUP(AO138,'Calcification Rates'!$A$11:$N$98,10,0)))*AQ138+(IF(ISERROR(VLOOKUP(AO138,'Calcification Rates'!$A$11:$N$98,13,0)),0,VLOOKUP(AO138,'Calcification Rates'!$A$11:$N$98,13,0)))</f>
        <v>0</v>
      </c>
      <c r="AV138" s="281">
        <f>(IF(ISERROR(VLOOKUP(AO138,'Calcification Rates'!$A$11:$N$98,11,0)),0,VLOOKUP(AO138,'Calcification Rates'!$A$11:$N$98,11,0)))*AQ138+(IF(ISERROR(VLOOKUP(AO138,'Calcification Rates'!$A$11:$N$98,14,0)),0,VLOOKUP(AO138,'Calcification Rates'!$A$11:$N$98,14,0)))</f>
        <v>0</v>
      </c>
      <c r="AW138" s="276"/>
      <c r="AX138" s="270"/>
      <c r="AY138" s="270"/>
      <c r="AZ138" s="272" t="str">
        <f>IF(ISERROR(VLOOKUP(AW138,'Calcification Rates'!$A$10:$C$98,2,FALSE))," ",VLOOKUP(AW138,'Calcification Rates'!$A$10:$C$98,2,FALSE))</f>
        <v xml:space="preserve"> </v>
      </c>
      <c r="BA138" s="272" t="str">
        <f>IF(ISERROR(VLOOKUP(AW138,'Calcification Rates'!$A$10:$C$98,3,FALSE))," ",VLOOKUP(AW138,'Calcification Rates'!$A$10:$C$98,3,FALSE))</f>
        <v xml:space="preserve"> </v>
      </c>
      <c r="BB138" s="280">
        <f>(IF(ISERROR(VLOOKUP(AW138,'Calcification Rates'!$A$11:$N$98,9,0)),0,VLOOKUP(AW138,'Calcification Rates'!$A$11:$N$98,9,0)))*AY138+(IF(ISERROR(VLOOKUP(AW138,'Calcification Rates'!$A$11:$N$98,12,0)),0,VLOOKUP(AW138,'Calcification Rates'!$A$11:$N$98,12,0)))</f>
        <v>0</v>
      </c>
      <c r="BC138" s="280">
        <f>(IF(ISERROR(VLOOKUP(AW138,'Calcification Rates'!$A$11:$N$98,10,0)),0,VLOOKUP(AW138,'Calcification Rates'!$A$11:$N$98,10,0)))*AY138+(IF(ISERROR(VLOOKUP(AW138,'Calcification Rates'!$A$11:$N$98,13,0)),0,VLOOKUP(AW138,'Calcification Rates'!$A$11:$N$98,13,0)))</f>
        <v>0</v>
      </c>
      <c r="BD138" s="281">
        <f>(IF(ISERROR(VLOOKUP(AW138,'Calcification Rates'!$A$11:$N$98,11,0)),0,VLOOKUP(AW138,'Calcification Rates'!$A$11:$N$98,11,0)))*AY138+(IF(ISERROR(VLOOKUP(AW138,'Calcification Rates'!$A$11:$N$98,14,0)),0,VLOOKUP(AW138,'Calcification Rates'!$A$11:$N$98,14,0)))</f>
        <v>0</v>
      </c>
      <c r="BE138" s="276"/>
      <c r="BF138" s="270"/>
      <c r="BG138" s="270"/>
      <c r="BH138" s="272" t="str">
        <f>IF(ISERROR(VLOOKUP(BE138,'Calcification Rates'!$A$10:$C$98,2,FALSE))," ",VLOOKUP(BE138,'Calcification Rates'!$A$10:$C$98,2,FALSE))</f>
        <v xml:space="preserve"> </v>
      </c>
      <c r="BI138" s="272" t="str">
        <f>IF(ISERROR(VLOOKUP(BE138,'Calcification Rates'!$A$10:$C$98,3,FALSE))," ",VLOOKUP(BE138,'Calcification Rates'!$A$10:$C$98,3,FALSE))</f>
        <v xml:space="preserve"> </v>
      </c>
      <c r="BJ138" s="280">
        <f>(IF(ISERROR(VLOOKUP(BE138,'Calcification Rates'!$A$11:$N$98,9,0)),0,VLOOKUP(BE138,'Calcification Rates'!$A$11:$N$98,9,0)))*BG138+(IF(ISERROR(VLOOKUP(BE138,'Calcification Rates'!$A$11:$N$98,12,0)),0,VLOOKUP(BE138,'Calcification Rates'!$A$11:$N$98,12,0)))</f>
        <v>0</v>
      </c>
      <c r="BK138" s="280">
        <f>(IF(ISERROR(VLOOKUP(BE138,'Calcification Rates'!$A$11:$N$98,10,0)),0,VLOOKUP(BE138,'Calcification Rates'!$A$11:$N$98,10,0)))*BG138+(IF(ISERROR(VLOOKUP(BE138,'Calcification Rates'!$A$11:$N$98,13,0)),0,VLOOKUP(BE138,'Calcification Rates'!$A$11:$N$98,13,0)))</f>
        <v>0</v>
      </c>
      <c r="BL138" s="281">
        <f>(IF(ISERROR(VLOOKUP(BE138,'Calcification Rates'!$A$11:$N$98,11,0)),0,VLOOKUP(BE138,'Calcification Rates'!$A$11:$N$98,11,0)))*BG138+(IF(ISERROR(VLOOKUP(BE138,'Calcification Rates'!$A$11:$N$98,14,0)),0,VLOOKUP(BE138,'Calcification Rates'!$A$11:$N$98,14,0)))</f>
        <v>0</v>
      </c>
    </row>
    <row r="139" spans="1:64" ht="20.100000000000001" customHeight="1" x14ac:dyDescent="0.3">
      <c r="A139" s="285"/>
      <c r="B139" s="270"/>
      <c r="C139" s="288"/>
      <c r="D139" s="272" t="str">
        <f>IF(ISERROR(VLOOKUP(A139,'Calcification Rates'!$A$10:$C$98,2,FALSE))," ",VLOOKUP(A139,'Calcification Rates'!$A$10:$C$98,2,FALSE))</f>
        <v xml:space="preserve"> </v>
      </c>
      <c r="E139" s="272" t="str">
        <f>IF(ISERROR(VLOOKUP(A139,'Calcification Rates'!$A$10:$C$98,3,FALSE))," ",VLOOKUP(A139,'Calcification Rates'!$A$10:$C$98,3,FALSE))</f>
        <v xml:space="preserve"> </v>
      </c>
      <c r="F139" s="273">
        <f>(IF(ISERROR(VLOOKUP(A139,'Calcification Rates'!$A$11:$N$98,9,0)),0,VLOOKUP(A139,'Calcification Rates'!$A$11:$N$98,9,0)))*C139+(IF(ISERROR(VLOOKUP(A139,'Calcification Rates'!$A$11:$N$98,12,0)),0,VLOOKUP(A139,'Calcification Rates'!$A$11:$N$98,12,0)))</f>
        <v>0</v>
      </c>
      <c r="G139" s="274">
        <f>(IF(ISERROR(VLOOKUP(A139,'Calcification Rates'!$A$11:$N$98,10,0)),0,VLOOKUP(A139,'Calcification Rates'!$A$11:$N$98,10,0)))*C139+(IF(ISERROR(VLOOKUP(A139,'Calcification Rates'!$A$11:$N$98,13,0)),0,VLOOKUP(A139,'Calcification Rates'!$A$11:$N$98,13,0)))</f>
        <v>0</v>
      </c>
      <c r="H139" s="275">
        <f>(IF(ISERROR(VLOOKUP(A139,'Calcification Rates'!$A$11:$N$98,11,0)),0,VLOOKUP(A139,'Calcification Rates'!$A$11:$N$98,11,0)))*C139+(IF(ISERROR(VLOOKUP(A139,'Calcification Rates'!$A$11:$N$98,14,0)),0,VLOOKUP(A139,'Calcification Rates'!$A$11:$N$98,14,0)))</f>
        <v>0</v>
      </c>
      <c r="I139" s="276"/>
      <c r="J139" s="278"/>
      <c r="K139" s="270"/>
      <c r="L139" s="272" t="str">
        <f>IF(ISERROR(VLOOKUP(I139,'Calcification Rates'!$A$10:$C$98,2,FALSE))," ",VLOOKUP(I139,'Calcification Rates'!$A$10:$C$98,2,FALSE))</f>
        <v xml:space="preserve"> </v>
      </c>
      <c r="M139" s="272" t="str">
        <f>IF(ISERROR(VLOOKUP(I139,'Calcification Rates'!$A$10:$C$98,3,FALSE))," ",VLOOKUP(I139,'Calcification Rates'!$A$10:$C$98,3,FALSE))</f>
        <v xml:space="preserve"> </v>
      </c>
      <c r="N139" s="273">
        <f>(IF(ISERROR(VLOOKUP(I139,'Calcification Rates'!$A$11:$N$98,9,0)),0,VLOOKUP(I139,'Calcification Rates'!$A$11:$N$98,9,0)))*K139+(IF(ISERROR(VLOOKUP(I139,'Calcification Rates'!$A$11:$N$98,12,0)),0,VLOOKUP(I139,'Calcification Rates'!$A$11:$N$98,12,0)))</f>
        <v>0</v>
      </c>
      <c r="O139" s="273">
        <f>(IF(ISERROR(VLOOKUP(I139,'Calcification Rates'!$A$11:$N$98,10,0)),0,VLOOKUP(I139,'Calcification Rates'!$A$11:$N$98,10,0)))*K139+(IF(ISERROR(VLOOKUP(I139,'Calcification Rates'!$A$11:$N$98,13,0)),0,VLOOKUP(I139,'Calcification Rates'!$A$11:$N$98,13,0)))</f>
        <v>0</v>
      </c>
      <c r="P139" s="286">
        <f>(IF(ISERROR(VLOOKUP(I139,'Calcification Rates'!$A$11:$N$98,11,0)),0,VLOOKUP(I139,'Calcification Rates'!$A$11:$N$98,11,0)))*K139+(IF(ISERROR(VLOOKUP(I139,'Calcification Rates'!$A$11:$N$98,14,0)),0,VLOOKUP(I139,'Calcification Rates'!$A$11:$N$98,14,0)))</f>
        <v>0</v>
      </c>
      <c r="Q139" s="43"/>
      <c r="R139" s="43"/>
      <c r="S139" s="43"/>
      <c r="T139" s="287" t="str">
        <f>IF(ISERROR(VLOOKUP(Q139,'Calcification Rates'!$A$10:$C$98,2,FALSE))," ",VLOOKUP(Q139,'Calcification Rates'!$A$10:$C$98,2,FALSE))</f>
        <v xml:space="preserve"> </v>
      </c>
      <c r="U139" s="272" t="str">
        <f>IF(ISERROR(VLOOKUP(Q139,'Calcification Rates'!$A$10:$C$98,3,FALSE))," ",VLOOKUP(Q139,'Calcification Rates'!$A$10:$C$98,3,FALSE))</f>
        <v xml:space="preserve"> </v>
      </c>
      <c r="V139" s="273">
        <f>(IF(ISERROR(VLOOKUP(Q139,'Calcification Rates'!$A$11:$N$98,9,0)),0,VLOOKUP(Q139,'Calcification Rates'!$A$11:$N$98,9,0)))*S139+(IF(ISERROR(VLOOKUP(Q139,'Calcification Rates'!$A$11:$N$98,12,0)),0,VLOOKUP(Q139,'Calcification Rates'!$A$11:$N$98,12,0)))</f>
        <v>0</v>
      </c>
      <c r="W139" s="273">
        <f>(IF(ISERROR(VLOOKUP(Q139,'Calcification Rates'!$A$11:$N$98,10,0)),0,VLOOKUP(Q139,'Calcification Rates'!$A$11:$N$98,10,0)))*S139+(IF(ISERROR(VLOOKUP(Q139,'Calcification Rates'!$A$11:$N$98,13,0)),0,VLOOKUP(Q139,'Calcification Rates'!$A$11:$N$98,13,0)))</f>
        <v>0</v>
      </c>
      <c r="X139" s="277">
        <f>(IF(ISERROR(VLOOKUP(Q139,'Calcification Rates'!$A$11:$N$98,11,0)),0,VLOOKUP(Q139,'Calcification Rates'!$A$11:$N$98,11,0)))*S139+(IF(ISERROR(VLOOKUP(Q139,'Calcification Rates'!$A$11:$N$98,14,0)),0,VLOOKUP(Q139,'Calcification Rates'!$A$11:$N$98,14,0)))</f>
        <v>0</v>
      </c>
      <c r="Y139" s="276"/>
      <c r="Z139" s="270"/>
      <c r="AA139" s="270"/>
      <c r="AB139" s="272" t="str">
        <f>IF(ISERROR(VLOOKUP(Y139,'Calcification Rates'!$A$10:$C$98,2,FALSE))," ",VLOOKUP(Y139,'Calcification Rates'!$A$10:$C$98,2,FALSE))</f>
        <v xml:space="preserve"> </v>
      </c>
      <c r="AC139" s="272" t="str">
        <f>IF(ISERROR(VLOOKUP(Y139,'Calcification Rates'!$A$10:$C$98,3,FALSE))," ",VLOOKUP(Y139,'Calcification Rates'!$A$10:$C$98,3,FALSE))</f>
        <v xml:space="preserve"> </v>
      </c>
      <c r="AD139" s="273">
        <f>(IF(ISERROR(VLOOKUP(Y139,'Calcification Rates'!$A$11:$N$98,9,0)),0,VLOOKUP(Y139,'Calcification Rates'!$A$11:$N$98,9,0)))*AA139+(IF(ISERROR(VLOOKUP(Y139,'Calcification Rates'!$A$11:$N$98,12,0)),0,VLOOKUP(Y139,'Calcification Rates'!$A$11:$N$98,12,0)))</f>
        <v>0</v>
      </c>
      <c r="AE139" s="273">
        <f>(IF(ISERROR(VLOOKUP(Y139,'Calcification Rates'!$A$11:$N$98,10,0)),0,VLOOKUP(Y139,'Calcification Rates'!$A$11:$N$98,10,0)))*AA139+(IF(ISERROR(VLOOKUP(Y139,'Calcification Rates'!$A$11:$N$98,13,0)),0,VLOOKUP(Y139,'Calcification Rates'!$A$11:$N$98,13,0)))</f>
        <v>0</v>
      </c>
      <c r="AF139" s="277">
        <f>(IF(ISERROR(VLOOKUP(Y139,'Calcification Rates'!$A$11:$N$98,11,0)),0,VLOOKUP(Y139,'Calcification Rates'!$A$11:$N$98,11,0)))*AA139+(IF(ISERROR(VLOOKUP(Y139,'Calcification Rates'!$A$11:$N$98,14,0)),0,VLOOKUP(Y139,'Calcification Rates'!$A$11:$N$98,14,0)))</f>
        <v>0</v>
      </c>
      <c r="AG139" s="276"/>
      <c r="AH139" s="270"/>
      <c r="AI139" s="270"/>
      <c r="AJ139" s="272" t="str">
        <f>IF(ISERROR(VLOOKUP(AG139,'Calcification Rates'!$A$10:$C$98,2,FALSE))," ",VLOOKUP(AG139,'Calcification Rates'!$A$10:$C$98,2,FALSE))</f>
        <v xml:space="preserve"> </v>
      </c>
      <c r="AK139" s="272" t="str">
        <f>IF(ISERROR(VLOOKUP(AG139,'Calcification Rates'!$A$10:$C$98,3,FALSE))," ",VLOOKUP(AG139,'Calcification Rates'!$A$10:$C$98,3,FALSE))</f>
        <v xml:space="preserve"> </v>
      </c>
      <c r="AL139" s="273">
        <f>(IF(ISERROR(VLOOKUP(AG139,'Calcification Rates'!$A$11:$N$98,9,0)),0,VLOOKUP(AG139,'Calcification Rates'!$A$11:$N$98,9,0)))*AI139+(IF(ISERROR(VLOOKUP(AG139,'Calcification Rates'!$A$11:$N$98,12,0)),0,VLOOKUP(AG139,'Calcification Rates'!$A$11:$N$98,12,0)))</f>
        <v>0</v>
      </c>
      <c r="AM139" s="273">
        <f>(IF(ISERROR(VLOOKUP(AG139,'Calcification Rates'!$A$11:$N$98,10,0)),0,VLOOKUP(AG139,'Calcification Rates'!$A$11:$N$98,10,0)))*AI139+(IF(ISERROR(VLOOKUP(AG139,'Calcification Rates'!$A$11:$N$98,13,0)),0,VLOOKUP(AG139,'Calcification Rates'!$A$11:$N$98,13,0)))</f>
        <v>0</v>
      </c>
      <c r="AN139" s="277">
        <f>(IF(ISERROR(VLOOKUP(AG139,'Calcification Rates'!$A$11:$N$98,11,0)),0,VLOOKUP(AG139,'Calcification Rates'!$A$11:$N$98,11,0)))*AI139+(IF(ISERROR(VLOOKUP(AG139,'Calcification Rates'!$A$11:$N$98,14,0)),0,VLOOKUP(AG139,'Calcification Rates'!$A$11:$N$98,14,0)))</f>
        <v>0</v>
      </c>
      <c r="AO139" s="276"/>
      <c r="AP139" s="270"/>
      <c r="AQ139" s="270"/>
      <c r="AR139" s="272" t="str">
        <f>IF(ISERROR(VLOOKUP(AO139,'Calcification Rates'!$A$10:$C$98,2,FALSE))," ",VLOOKUP(AO139,'Calcification Rates'!$A$10:$C$98,2,FALSE))</f>
        <v xml:space="preserve"> </v>
      </c>
      <c r="AS139" s="272" t="str">
        <f>IF(ISERROR(VLOOKUP(AO139,'Calcification Rates'!$A$10:$C$98,3,FALSE))," ",VLOOKUP(AO139,'Calcification Rates'!$A$10:$C$98,3,FALSE))</f>
        <v xml:space="preserve"> </v>
      </c>
      <c r="AT139" s="280">
        <f>(IF(ISERROR(VLOOKUP(AO139,'Calcification Rates'!$A$11:$N$98,9,0)),0,VLOOKUP(AO139,'Calcification Rates'!$A$11:$N$98,9,0)))*AQ139+(IF(ISERROR(VLOOKUP(AO139,'Calcification Rates'!$A$11:$N$98,12,0)),0,VLOOKUP(AO139,'Calcification Rates'!$A$11:$N$98,12,0)))</f>
        <v>0</v>
      </c>
      <c r="AU139" s="280">
        <f>(IF(ISERROR(VLOOKUP(AO139,'Calcification Rates'!$A$11:$N$98,10,0)),0,VLOOKUP(AO139,'Calcification Rates'!$A$11:$N$98,10,0)))*AQ139+(IF(ISERROR(VLOOKUP(AO139,'Calcification Rates'!$A$11:$N$98,13,0)),0,VLOOKUP(AO139,'Calcification Rates'!$A$11:$N$98,13,0)))</f>
        <v>0</v>
      </c>
      <c r="AV139" s="281">
        <f>(IF(ISERROR(VLOOKUP(AO139,'Calcification Rates'!$A$11:$N$98,11,0)),0,VLOOKUP(AO139,'Calcification Rates'!$A$11:$N$98,11,0)))*AQ139+(IF(ISERROR(VLOOKUP(AO139,'Calcification Rates'!$A$11:$N$98,14,0)),0,VLOOKUP(AO139,'Calcification Rates'!$A$11:$N$98,14,0)))</f>
        <v>0</v>
      </c>
      <c r="AW139" s="276"/>
      <c r="AX139" s="270"/>
      <c r="AY139" s="270"/>
      <c r="AZ139" s="272" t="str">
        <f>IF(ISERROR(VLOOKUP(AW139,'Calcification Rates'!$A$10:$C$98,2,FALSE))," ",VLOOKUP(AW139,'Calcification Rates'!$A$10:$C$98,2,FALSE))</f>
        <v xml:space="preserve"> </v>
      </c>
      <c r="BA139" s="272" t="str">
        <f>IF(ISERROR(VLOOKUP(AW139,'Calcification Rates'!$A$10:$C$98,3,FALSE))," ",VLOOKUP(AW139,'Calcification Rates'!$A$10:$C$98,3,FALSE))</f>
        <v xml:space="preserve"> </v>
      </c>
      <c r="BB139" s="280">
        <f>(IF(ISERROR(VLOOKUP(AW139,'Calcification Rates'!$A$11:$N$98,9,0)),0,VLOOKUP(AW139,'Calcification Rates'!$A$11:$N$98,9,0)))*AY139+(IF(ISERROR(VLOOKUP(AW139,'Calcification Rates'!$A$11:$N$98,12,0)),0,VLOOKUP(AW139,'Calcification Rates'!$A$11:$N$98,12,0)))</f>
        <v>0</v>
      </c>
      <c r="BC139" s="280">
        <f>(IF(ISERROR(VLOOKUP(AW139,'Calcification Rates'!$A$11:$N$98,10,0)),0,VLOOKUP(AW139,'Calcification Rates'!$A$11:$N$98,10,0)))*AY139+(IF(ISERROR(VLOOKUP(AW139,'Calcification Rates'!$A$11:$N$98,13,0)),0,VLOOKUP(AW139,'Calcification Rates'!$A$11:$N$98,13,0)))</f>
        <v>0</v>
      </c>
      <c r="BD139" s="281">
        <f>(IF(ISERROR(VLOOKUP(AW139,'Calcification Rates'!$A$11:$N$98,11,0)),0,VLOOKUP(AW139,'Calcification Rates'!$A$11:$N$98,11,0)))*AY139+(IF(ISERROR(VLOOKUP(AW139,'Calcification Rates'!$A$11:$N$98,14,0)),0,VLOOKUP(AW139,'Calcification Rates'!$A$11:$N$98,14,0)))</f>
        <v>0</v>
      </c>
      <c r="BE139" s="276"/>
      <c r="BF139" s="270"/>
      <c r="BG139" s="270"/>
      <c r="BH139" s="272" t="str">
        <f>IF(ISERROR(VLOOKUP(BE139,'Calcification Rates'!$A$10:$C$98,2,FALSE))," ",VLOOKUP(BE139,'Calcification Rates'!$A$10:$C$98,2,FALSE))</f>
        <v xml:space="preserve"> </v>
      </c>
      <c r="BI139" s="272" t="str">
        <f>IF(ISERROR(VLOOKUP(BE139,'Calcification Rates'!$A$10:$C$98,3,FALSE))," ",VLOOKUP(BE139,'Calcification Rates'!$A$10:$C$98,3,FALSE))</f>
        <v xml:space="preserve"> </v>
      </c>
      <c r="BJ139" s="280">
        <f>(IF(ISERROR(VLOOKUP(BE139,'Calcification Rates'!$A$11:$N$98,9,0)),0,VLOOKUP(BE139,'Calcification Rates'!$A$11:$N$98,9,0)))*BG139+(IF(ISERROR(VLOOKUP(BE139,'Calcification Rates'!$A$11:$N$98,12,0)),0,VLOOKUP(BE139,'Calcification Rates'!$A$11:$N$98,12,0)))</f>
        <v>0</v>
      </c>
      <c r="BK139" s="280">
        <f>(IF(ISERROR(VLOOKUP(BE139,'Calcification Rates'!$A$11:$N$98,10,0)),0,VLOOKUP(BE139,'Calcification Rates'!$A$11:$N$98,10,0)))*BG139+(IF(ISERROR(VLOOKUP(BE139,'Calcification Rates'!$A$11:$N$98,13,0)),0,VLOOKUP(BE139,'Calcification Rates'!$A$11:$N$98,13,0)))</f>
        <v>0</v>
      </c>
      <c r="BL139" s="281">
        <f>(IF(ISERROR(VLOOKUP(BE139,'Calcification Rates'!$A$11:$N$98,11,0)),0,VLOOKUP(BE139,'Calcification Rates'!$A$11:$N$98,11,0)))*BG139+(IF(ISERROR(VLOOKUP(BE139,'Calcification Rates'!$A$11:$N$98,14,0)),0,VLOOKUP(BE139,'Calcification Rates'!$A$11:$N$98,14,0)))</f>
        <v>0</v>
      </c>
    </row>
    <row r="140" spans="1:64" ht="20.100000000000001" customHeight="1" x14ac:dyDescent="0.3">
      <c r="A140" s="285"/>
      <c r="B140" s="270"/>
      <c r="C140" s="288"/>
      <c r="D140" s="272" t="str">
        <f>IF(ISERROR(VLOOKUP(A140,'Calcification Rates'!$A$10:$C$98,2,FALSE))," ",VLOOKUP(A140,'Calcification Rates'!$A$10:$C$98,2,FALSE))</f>
        <v xml:space="preserve"> </v>
      </c>
      <c r="E140" s="272" t="str">
        <f>IF(ISERROR(VLOOKUP(A140,'Calcification Rates'!$A$10:$C$98,3,FALSE))," ",VLOOKUP(A140,'Calcification Rates'!$A$10:$C$98,3,FALSE))</f>
        <v xml:space="preserve"> </v>
      </c>
      <c r="F140" s="273">
        <f>(IF(ISERROR(VLOOKUP(A140,'Calcification Rates'!$A$11:$N$98,9,0)),0,VLOOKUP(A140,'Calcification Rates'!$A$11:$N$98,9,0)))*C140+(IF(ISERROR(VLOOKUP(A140,'Calcification Rates'!$A$11:$N$98,12,0)),0,VLOOKUP(A140,'Calcification Rates'!$A$11:$N$98,12,0)))</f>
        <v>0</v>
      </c>
      <c r="G140" s="274">
        <f>(IF(ISERROR(VLOOKUP(A140,'Calcification Rates'!$A$11:$N$98,10,0)),0,VLOOKUP(A140,'Calcification Rates'!$A$11:$N$98,10,0)))*C140+(IF(ISERROR(VLOOKUP(A140,'Calcification Rates'!$A$11:$N$98,13,0)),0,VLOOKUP(A140,'Calcification Rates'!$A$11:$N$98,13,0)))</f>
        <v>0</v>
      </c>
      <c r="H140" s="275">
        <f>(IF(ISERROR(VLOOKUP(A140,'Calcification Rates'!$A$11:$N$98,11,0)),0,VLOOKUP(A140,'Calcification Rates'!$A$11:$N$98,11,0)))*C140+(IF(ISERROR(VLOOKUP(A140,'Calcification Rates'!$A$11:$N$98,14,0)),0,VLOOKUP(A140,'Calcification Rates'!$A$11:$N$98,14,0)))</f>
        <v>0</v>
      </c>
      <c r="I140" s="276"/>
      <c r="J140" s="278"/>
      <c r="K140" s="270"/>
      <c r="L140" s="272" t="str">
        <f>IF(ISERROR(VLOOKUP(I140,'Calcification Rates'!$A$10:$C$98,2,FALSE))," ",VLOOKUP(I140,'Calcification Rates'!$A$10:$C$98,2,FALSE))</f>
        <v xml:space="preserve"> </v>
      </c>
      <c r="M140" s="272" t="str">
        <f>IF(ISERROR(VLOOKUP(I140,'Calcification Rates'!$A$10:$C$98,3,FALSE))," ",VLOOKUP(I140,'Calcification Rates'!$A$10:$C$98,3,FALSE))</f>
        <v xml:space="preserve"> </v>
      </c>
      <c r="N140" s="273">
        <f>(IF(ISERROR(VLOOKUP(I140,'Calcification Rates'!$A$11:$N$98,9,0)),0,VLOOKUP(I140,'Calcification Rates'!$A$11:$N$98,9,0)))*K140+(IF(ISERROR(VLOOKUP(I140,'Calcification Rates'!$A$11:$N$98,12,0)),0,VLOOKUP(I140,'Calcification Rates'!$A$11:$N$98,12,0)))</f>
        <v>0</v>
      </c>
      <c r="O140" s="273">
        <f>(IF(ISERROR(VLOOKUP(I140,'Calcification Rates'!$A$11:$N$98,10,0)),0,VLOOKUP(I140,'Calcification Rates'!$A$11:$N$98,10,0)))*K140+(IF(ISERROR(VLOOKUP(I140,'Calcification Rates'!$A$11:$N$98,13,0)),0,VLOOKUP(I140,'Calcification Rates'!$A$11:$N$98,13,0)))</f>
        <v>0</v>
      </c>
      <c r="P140" s="286">
        <f>(IF(ISERROR(VLOOKUP(I140,'Calcification Rates'!$A$11:$N$98,11,0)),0,VLOOKUP(I140,'Calcification Rates'!$A$11:$N$98,11,0)))*K140+(IF(ISERROR(VLOOKUP(I140,'Calcification Rates'!$A$11:$N$98,14,0)),0,VLOOKUP(I140,'Calcification Rates'!$A$11:$N$98,14,0)))</f>
        <v>0</v>
      </c>
      <c r="Q140" s="43"/>
      <c r="R140" s="43"/>
      <c r="S140" s="43"/>
      <c r="T140" s="287" t="str">
        <f>IF(ISERROR(VLOOKUP(Q140,'Calcification Rates'!$A$10:$C$98,2,FALSE))," ",VLOOKUP(Q140,'Calcification Rates'!$A$10:$C$98,2,FALSE))</f>
        <v xml:space="preserve"> </v>
      </c>
      <c r="U140" s="272" t="str">
        <f>IF(ISERROR(VLOOKUP(Q140,'Calcification Rates'!$A$10:$C$98,3,FALSE))," ",VLOOKUP(Q140,'Calcification Rates'!$A$10:$C$98,3,FALSE))</f>
        <v xml:space="preserve"> </v>
      </c>
      <c r="V140" s="273">
        <f>(IF(ISERROR(VLOOKUP(Q140,'Calcification Rates'!$A$11:$N$98,9,0)),0,VLOOKUP(Q140,'Calcification Rates'!$A$11:$N$98,9,0)))*S140+(IF(ISERROR(VLOOKUP(Q140,'Calcification Rates'!$A$11:$N$98,12,0)),0,VLOOKUP(Q140,'Calcification Rates'!$A$11:$N$98,12,0)))</f>
        <v>0</v>
      </c>
      <c r="W140" s="273">
        <f>(IF(ISERROR(VLOOKUP(Q140,'Calcification Rates'!$A$11:$N$98,10,0)),0,VLOOKUP(Q140,'Calcification Rates'!$A$11:$N$98,10,0)))*S140+(IF(ISERROR(VLOOKUP(Q140,'Calcification Rates'!$A$11:$N$98,13,0)),0,VLOOKUP(Q140,'Calcification Rates'!$A$11:$N$98,13,0)))</f>
        <v>0</v>
      </c>
      <c r="X140" s="277">
        <f>(IF(ISERROR(VLOOKUP(Q140,'Calcification Rates'!$A$11:$N$98,11,0)),0,VLOOKUP(Q140,'Calcification Rates'!$A$11:$N$98,11,0)))*S140+(IF(ISERROR(VLOOKUP(Q140,'Calcification Rates'!$A$11:$N$98,14,0)),0,VLOOKUP(Q140,'Calcification Rates'!$A$11:$N$98,14,0)))</f>
        <v>0</v>
      </c>
      <c r="Y140" s="276"/>
      <c r="Z140" s="270"/>
      <c r="AA140" s="270"/>
      <c r="AB140" s="272" t="str">
        <f>IF(ISERROR(VLOOKUP(Y140,'Calcification Rates'!$A$10:$C$98,2,FALSE))," ",VLOOKUP(Y140,'Calcification Rates'!$A$10:$C$98,2,FALSE))</f>
        <v xml:space="preserve"> </v>
      </c>
      <c r="AC140" s="272" t="str">
        <f>IF(ISERROR(VLOOKUP(Y140,'Calcification Rates'!$A$10:$C$98,3,FALSE))," ",VLOOKUP(Y140,'Calcification Rates'!$A$10:$C$98,3,FALSE))</f>
        <v xml:space="preserve"> </v>
      </c>
      <c r="AD140" s="273">
        <f>(IF(ISERROR(VLOOKUP(Y140,'Calcification Rates'!$A$11:$N$98,9,0)),0,VLOOKUP(Y140,'Calcification Rates'!$A$11:$N$98,9,0)))*AA140+(IF(ISERROR(VLOOKUP(Y140,'Calcification Rates'!$A$11:$N$98,12,0)),0,VLOOKUP(Y140,'Calcification Rates'!$A$11:$N$98,12,0)))</f>
        <v>0</v>
      </c>
      <c r="AE140" s="273">
        <f>(IF(ISERROR(VLOOKUP(Y140,'Calcification Rates'!$A$11:$N$98,10,0)),0,VLOOKUP(Y140,'Calcification Rates'!$A$11:$N$98,10,0)))*AA140+(IF(ISERROR(VLOOKUP(Y140,'Calcification Rates'!$A$11:$N$98,13,0)),0,VLOOKUP(Y140,'Calcification Rates'!$A$11:$N$98,13,0)))</f>
        <v>0</v>
      </c>
      <c r="AF140" s="277">
        <f>(IF(ISERROR(VLOOKUP(Y140,'Calcification Rates'!$A$11:$N$98,11,0)),0,VLOOKUP(Y140,'Calcification Rates'!$A$11:$N$98,11,0)))*AA140+(IF(ISERROR(VLOOKUP(Y140,'Calcification Rates'!$A$11:$N$98,14,0)),0,VLOOKUP(Y140,'Calcification Rates'!$A$11:$N$98,14,0)))</f>
        <v>0</v>
      </c>
      <c r="AG140" s="276"/>
      <c r="AH140" s="270"/>
      <c r="AI140" s="270"/>
      <c r="AJ140" s="272" t="str">
        <f>IF(ISERROR(VLOOKUP(AG140,'Calcification Rates'!$A$10:$C$98,2,FALSE))," ",VLOOKUP(AG140,'Calcification Rates'!$A$10:$C$98,2,FALSE))</f>
        <v xml:space="preserve"> </v>
      </c>
      <c r="AK140" s="272" t="str">
        <f>IF(ISERROR(VLOOKUP(AG140,'Calcification Rates'!$A$10:$C$98,3,FALSE))," ",VLOOKUP(AG140,'Calcification Rates'!$A$10:$C$98,3,FALSE))</f>
        <v xml:space="preserve"> </v>
      </c>
      <c r="AL140" s="273">
        <f>(IF(ISERROR(VLOOKUP(AG140,'Calcification Rates'!$A$11:$N$98,9,0)),0,VLOOKUP(AG140,'Calcification Rates'!$A$11:$N$98,9,0)))*AI140+(IF(ISERROR(VLOOKUP(AG140,'Calcification Rates'!$A$11:$N$98,12,0)),0,VLOOKUP(AG140,'Calcification Rates'!$A$11:$N$98,12,0)))</f>
        <v>0</v>
      </c>
      <c r="AM140" s="273">
        <f>(IF(ISERROR(VLOOKUP(AG140,'Calcification Rates'!$A$11:$N$98,10,0)),0,VLOOKUP(AG140,'Calcification Rates'!$A$11:$N$98,10,0)))*AI140+(IF(ISERROR(VLOOKUP(AG140,'Calcification Rates'!$A$11:$N$98,13,0)),0,VLOOKUP(AG140,'Calcification Rates'!$A$11:$N$98,13,0)))</f>
        <v>0</v>
      </c>
      <c r="AN140" s="277">
        <f>(IF(ISERROR(VLOOKUP(AG140,'Calcification Rates'!$A$11:$N$98,11,0)),0,VLOOKUP(AG140,'Calcification Rates'!$A$11:$N$98,11,0)))*AI140+(IF(ISERROR(VLOOKUP(AG140,'Calcification Rates'!$A$11:$N$98,14,0)),0,VLOOKUP(AG140,'Calcification Rates'!$A$11:$N$98,14,0)))</f>
        <v>0</v>
      </c>
      <c r="AO140" s="276"/>
      <c r="AP140" s="270"/>
      <c r="AQ140" s="270"/>
      <c r="AR140" s="272" t="str">
        <f>IF(ISERROR(VLOOKUP(AO140,'Calcification Rates'!$A$10:$C$98,2,FALSE))," ",VLOOKUP(AO140,'Calcification Rates'!$A$10:$C$98,2,FALSE))</f>
        <v xml:space="preserve"> </v>
      </c>
      <c r="AS140" s="272" t="str">
        <f>IF(ISERROR(VLOOKUP(AO140,'Calcification Rates'!$A$10:$C$98,3,FALSE))," ",VLOOKUP(AO140,'Calcification Rates'!$A$10:$C$98,3,FALSE))</f>
        <v xml:space="preserve"> </v>
      </c>
      <c r="AT140" s="280">
        <f>(IF(ISERROR(VLOOKUP(AO140,'Calcification Rates'!$A$11:$N$98,9,0)),0,VLOOKUP(AO140,'Calcification Rates'!$A$11:$N$98,9,0)))*AQ140+(IF(ISERROR(VLOOKUP(AO140,'Calcification Rates'!$A$11:$N$98,12,0)),0,VLOOKUP(AO140,'Calcification Rates'!$A$11:$N$98,12,0)))</f>
        <v>0</v>
      </c>
      <c r="AU140" s="280">
        <f>(IF(ISERROR(VLOOKUP(AO140,'Calcification Rates'!$A$11:$N$98,10,0)),0,VLOOKUP(AO140,'Calcification Rates'!$A$11:$N$98,10,0)))*AQ140+(IF(ISERROR(VLOOKUP(AO140,'Calcification Rates'!$A$11:$N$98,13,0)),0,VLOOKUP(AO140,'Calcification Rates'!$A$11:$N$98,13,0)))</f>
        <v>0</v>
      </c>
      <c r="AV140" s="281">
        <f>(IF(ISERROR(VLOOKUP(AO140,'Calcification Rates'!$A$11:$N$98,11,0)),0,VLOOKUP(AO140,'Calcification Rates'!$A$11:$N$98,11,0)))*AQ140+(IF(ISERROR(VLOOKUP(AO140,'Calcification Rates'!$A$11:$N$98,14,0)),0,VLOOKUP(AO140,'Calcification Rates'!$A$11:$N$98,14,0)))</f>
        <v>0</v>
      </c>
      <c r="AW140" s="276"/>
      <c r="AX140" s="270"/>
      <c r="AY140" s="270"/>
      <c r="AZ140" s="272" t="str">
        <f>IF(ISERROR(VLOOKUP(AW140,'Calcification Rates'!$A$10:$C$98,2,FALSE))," ",VLOOKUP(AW140,'Calcification Rates'!$A$10:$C$98,2,FALSE))</f>
        <v xml:space="preserve"> </v>
      </c>
      <c r="BA140" s="272" t="str">
        <f>IF(ISERROR(VLOOKUP(AW140,'Calcification Rates'!$A$10:$C$98,3,FALSE))," ",VLOOKUP(AW140,'Calcification Rates'!$A$10:$C$98,3,FALSE))</f>
        <v xml:space="preserve"> </v>
      </c>
      <c r="BB140" s="280">
        <f>(IF(ISERROR(VLOOKUP(AW140,'Calcification Rates'!$A$11:$N$98,9,0)),0,VLOOKUP(AW140,'Calcification Rates'!$A$11:$N$98,9,0)))*AY140+(IF(ISERROR(VLOOKUP(AW140,'Calcification Rates'!$A$11:$N$98,12,0)),0,VLOOKUP(AW140,'Calcification Rates'!$A$11:$N$98,12,0)))</f>
        <v>0</v>
      </c>
      <c r="BC140" s="280">
        <f>(IF(ISERROR(VLOOKUP(AW140,'Calcification Rates'!$A$11:$N$98,10,0)),0,VLOOKUP(AW140,'Calcification Rates'!$A$11:$N$98,10,0)))*AY140+(IF(ISERROR(VLOOKUP(AW140,'Calcification Rates'!$A$11:$N$98,13,0)),0,VLOOKUP(AW140,'Calcification Rates'!$A$11:$N$98,13,0)))</f>
        <v>0</v>
      </c>
      <c r="BD140" s="281">
        <f>(IF(ISERROR(VLOOKUP(AW140,'Calcification Rates'!$A$11:$N$98,11,0)),0,VLOOKUP(AW140,'Calcification Rates'!$A$11:$N$98,11,0)))*AY140+(IF(ISERROR(VLOOKUP(AW140,'Calcification Rates'!$A$11:$N$98,14,0)),0,VLOOKUP(AW140,'Calcification Rates'!$A$11:$N$98,14,0)))</f>
        <v>0</v>
      </c>
      <c r="BE140" s="276"/>
      <c r="BF140" s="270"/>
      <c r="BG140" s="270"/>
      <c r="BH140" s="272" t="str">
        <f>IF(ISERROR(VLOOKUP(BE140,'Calcification Rates'!$A$10:$C$98,2,FALSE))," ",VLOOKUP(BE140,'Calcification Rates'!$A$10:$C$98,2,FALSE))</f>
        <v xml:space="preserve"> </v>
      </c>
      <c r="BI140" s="272" t="str">
        <f>IF(ISERROR(VLOOKUP(BE140,'Calcification Rates'!$A$10:$C$98,3,FALSE))," ",VLOOKUP(BE140,'Calcification Rates'!$A$10:$C$98,3,FALSE))</f>
        <v xml:space="preserve"> </v>
      </c>
      <c r="BJ140" s="280">
        <f>(IF(ISERROR(VLOOKUP(BE140,'Calcification Rates'!$A$11:$N$98,9,0)),0,VLOOKUP(BE140,'Calcification Rates'!$A$11:$N$98,9,0)))*BG140+(IF(ISERROR(VLOOKUP(BE140,'Calcification Rates'!$A$11:$N$98,12,0)),0,VLOOKUP(BE140,'Calcification Rates'!$A$11:$N$98,12,0)))</f>
        <v>0</v>
      </c>
      <c r="BK140" s="280">
        <f>(IF(ISERROR(VLOOKUP(BE140,'Calcification Rates'!$A$11:$N$98,10,0)),0,VLOOKUP(BE140,'Calcification Rates'!$A$11:$N$98,10,0)))*BG140+(IF(ISERROR(VLOOKUP(BE140,'Calcification Rates'!$A$11:$N$98,13,0)),0,VLOOKUP(BE140,'Calcification Rates'!$A$11:$N$98,13,0)))</f>
        <v>0</v>
      </c>
      <c r="BL140" s="281">
        <f>(IF(ISERROR(VLOOKUP(BE140,'Calcification Rates'!$A$11:$N$98,11,0)),0,VLOOKUP(BE140,'Calcification Rates'!$A$11:$N$98,11,0)))*BG140+(IF(ISERROR(VLOOKUP(BE140,'Calcification Rates'!$A$11:$N$98,14,0)),0,VLOOKUP(BE140,'Calcification Rates'!$A$11:$N$98,14,0)))</f>
        <v>0</v>
      </c>
    </row>
    <row r="141" spans="1:64" ht="20.100000000000001" customHeight="1" x14ac:dyDescent="0.3">
      <c r="A141" s="285"/>
      <c r="B141" s="270"/>
      <c r="C141" s="288"/>
      <c r="D141" s="272" t="str">
        <f>IF(ISERROR(VLOOKUP(A141,'Calcification Rates'!$A$10:$C$98,2,FALSE))," ",VLOOKUP(A141,'Calcification Rates'!$A$10:$C$98,2,FALSE))</f>
        <v xml:space="preserve"> </v>
      </c>
      <c r="E141" s="272" t="str">
        <f>IF(ISERROR(VLOOKUP(A141,'Calcification Rates'!$A$10:$C$98,3,FALSE))," ",VLOOKUP(A141,'Calcification Rates'!$A$10:$C$98,3,FALSE))</f>
        <v xml:space="preserve"> </v>
      </c>
      <c r="F141" s="273">
        <f>(IF(ISERROR(VLOOKUP(A141,'Calcification Rates'!$A$11:$N$98,9,0)),0,VLOOKUP(A141,'Calcification Rates'!$A$11:$N$98,9,0)))*C141+(IF(ISERROR(VLOOKUP(A141,'Calcification Rates'!$A$11:$N$98,12,0)),0,VLOOKUP(A141,'Calcification Rates'!$A$11:$N$98,12,0)))</f>
        <v>0</v>
      </c>
      <c r="G141" s="274">
        <f>(IF(ISERROR(VLOOKUP(A141,'Calcification Rates'!$A$11:$N$98,10,0)),0,VLOOKUP(A141,'Calcification Rates'!$A$11:$N$98,10,0)))*C141+(IF(ISERROR(VLOOKUP(A141,'Calcification Rates'!$A$11:$N$98,13,0)),0,VLOOKUP(A141,'Calcification Rates'!$A$11:$N$98,13,0)))</f>
        <v>0</v>
      </c>
      <c r="H141" s="275">
        <f>(IF(ISERROR(VLOOKUP(A141,'Calcification Rates'!$A$11:$N$98,11,0)),0,VLOOKUP(A141,'Calcification Rates'!$A$11:$N$98,11,0)))*C141+(IF(ISERROR(VLOOKUP(A141,'Calcification Rates'!$A$11:$N$98,14,0)),0,VLOOKUP(A141,'Calcification Rates'!$A$11:$N$98,14,0)))</f>
        <v>0</v>
      </c>
      <c r="I141" s="276"/>
      <c r="J141" s="278"/>
      <c r="K141" s="270"/>
      <c r="L141" s="272" t="str">
        <f>IF(ISERROR(VLOOKUP(I141,'Calcification Rates'!$A$10:$C$98,2,FALSE))," ",VLOOKUP(I141,'Calcification Rates'!$A$10:$C$98,2,FALSE))</f>
        <v xml:space="preserve"> </v>
      </c>
      <c r="M141" s="272" t="str">
        <f>IF(ISERROR(VLOOKUP(I141,'Calcification Rates'!$A$10:$C$98,3,FALSE))," ",VLOOKUP(I141,'Calcification Rates'!$A$10:$C$98,3,FALSE))</f>
        <v xml:space="preserve"> </v>
      </c>
      <c r="N141" s="273">
        <f>(IF(ISERROR(VLOOKUP(I141,'Calcification Rates'!$A$11:$N$98,9,0)),0,VLOOKUP(I141,'Calcification Rates'!$A$11:$N$98,9,0)))*K141+(IF(ISERROR(VLOOKUP(I141,'Calcification Rates'!$A$11:$N$98,12,0)),0,VLOOKUP(I141,'Calcification Rates'!$A$11:$N$98,12,0)))</f>
        <v>0</v>
      </c>
      <c r="O141" s="273">
        <f>(IF(ISERROR(VLOOKUP(I141,'Calcification Rates'!$A$11:$N$98,10,0)),0,VLOOKUP(I141,'Calcification Rates'!$A$11:$N$98,10,0)))*K141+(IF(ISERROR(VLOOKUP(I141,'Calcification Rates'!$A$11:$N$98,13,0)),0,VLOOKUP(I141,'Calcification Rates'!$A$11:$N$98,13,0)))</f>
        <v>0</v>
      </c>
      <c r="P141" s="286">
        <f>(IF(ISERROR(VLOOKUP(I141,'Calcification Rates'!$A$11:$N$98,11,0)),0,VLOOKUP(I141,'Calcification Rates'!$A$11:$N$98,11,0)))*K141+(IF(ISERROR(VLOOKUP(I141,'Calcification Rates'!$A$11:$N$98,14,0)),0,VLOOKUP(I141,'Calcification Rates'!$A$11:$N$98,14,0)))</f>
        <v>0</v>
      </c>
      <c r="Q141" s="43"/>
      <c r="R141" s="43"/>
      <c r="S141" s="43"/>
      <c r="T141" s="287" t="str">
        <f>IF(ISERROR(VLOOKUP(Q141,'Calcification Rates'!$A$10:$C$98,2,FALSE))," ",VLOOKUP(Q141,'Calcification Rates'!$A$10:$C$98,2,FALSE))</f>
        <v xml:space="preserve"> </v>
      </c>
      <c r="U141" s="272" t="str">
        <f>IF(ISERROR(VLOOKUP(Q141,'Calcification Rates'!$A$10:$C$98,3,FALSE))," ",VLOOKUP(Q141,'Calcification Rates'!$A$10:$C$98,3,FALSE))</f>
        <v xml:space="preserve"> </v>
      </c>
      <c r="V141" s="273">
        <f>(IF(ISERROR(VLOOKUP(Q141,'Calcification Rates'!$A$11:$N$98,9,0)),0,VLOOKUP(Q141,'Calcification Rates'!$A$11:$N$98,9,0)))*S141+(IF(ISERROR(VLOOKUP(Q141,'Calcification Rates'!$A$11:$N$98,12,0)),0,VLOOKUP(Q141,'Calcification Rates'!$A$11:$N$98,12,0)))</f>
        <v>0</v>
      </c>
      <c r="W141" s="273">
        <f>(IF(ISERROR(VLOOKUP(Q141,'Calcification Rates'!$A$11:$N$98,10,0)),0,VLOOKUP(Q141,'Calcification Rates'!$A$11:$N$98,10,0)))*S141+(IF(ISERROR(VLOOKUP(Q141,'Calcification Rates'!$A$11:$N$98,13,0)),0,VLOOKUP(Q141,'Calcification Rates'!$A$11:$N$98,13,0)))</f>
        <v>0</v>
      </c>
      <c r="X141" s="277">
        <f>(IF(ISERROR(VLOOKUP(Q141,'Calcification Rates'!$A$11:$N$98,11,0)),0,VLOOKUP(Q141,'Calcification Rates'!$A$11:$N$98,11,0)))*S141+(IF(ISERROR(VLOOKUP(Q141,'Calcification Rates'!$A$11:$N$98,14,0)),0,VLOOKUP(Q141,'Calcification Rates'!$A$11:$N$98,14,0)))</f>
        <v>0</v>
      </c>
      <c r="Y141" s="276"/>
      <c r="Z141" s="270"/>
      <c r="AA141" s="270"/>
      <c r="AB141" s="272" t="str">
        <f>IF(ISERROR(VLOOKUP(Y141,'Calcification Rates'!$A$10:$C$98,2,FALSE))," ",VLOOKUP(Y141,'Calcification Rates'!$A$10:$C$98,2,FALSE))</f>
        <v xml:space="preserve"> </v>
      </c>
      <c r="AC141" s="272" t="str">
        <f>IF(ISERROR(VLOOKUP(Y141,'Calcification Rates'!$A$10:$C$98,3,FALSE))," ",VLOOKUP(Y141,'Calcification Rates'!$A$10:$C$98,3,FALSE))</f>
        <v xml:space="preserve"> </v>
      </c>
      <c r="AD141" s="273">
        <f>(IF(ISERROR(VLOOKUP(Y141,'Calcification Rates'!$A$11:$N$98,9,0)),0,VLOOKUP(Y141,'Calcification Rates'!$A$11:$N$98,9,0)))*AA141+(IF(ISERROR(VLOOKUP(Y141,'Calcification Rates'!$A$11:$N$98,12,0)),0,VLOOKUP(Y141,'Calcification Rates'!$A$11:$N$98,12,0)))</f>
        <v>0</v>
      </c>
      <c r="AE141" s="273">
        <f>(IF(ISERROR(VLOOKUP(Y141,'Calcification Rates'!$A$11:$N$98,10,0)),0,VLOOKUP(Y141,'Calcification Rates'!$A$11:$N$98,10,0)))*AA141+(IF(ISERROR(VLOOKUP(Y141,'Calcification Rates'!$A$11:$N$98,13,0)),0,VLOOKUP(Y141,'Calcification Rates'!$A$11:$N$98,13,0)))</f>
        <v>0</v>
      </c>
      <c r="AF141" s="277">
        <f>(IF(ISERROR(VLOOKUP(Y141,'Calcification Rates'!$A$11:$N$98,11,0)),0,VLOOKUP(Y141,'Calcification Rates'!$A$11:$N$98,11,0)))*AA141+(IF(ISERROR(VLOOKUP(Y141,'Calcification Rates'!$A$11:$N$98,14,0)),0,VLOOKUP(Y141,'Calcification Rates'!$A$11:$N$98,14,0)))</f>
        <v>0</v>
      </c>
      <c r="AG141" s="276"/>
      <c r="AH141" s="270"/>
      <c r="AI141" s="270"/>
      <c r="AJ141" s="272" t="str">
        <f>IF(ISERROR(VLOOKUP(AG141,'Calcification Rates'!$A$10:$C$98,2,FALSE))," ",VLOOKUP(AG141,'Calcification Rates'!$A$10:$C$98,2,FALSE))</f>
        <v xml:space="preserve"> </v>
      </c>
      <c r="AK141" s="272" t="str">
        <f>IF(ISERROR(VLOOKUP(AG141,'Calcification Rates'!$A$10:$C$98,3,FALSE))," ",VLOOKUP(AG141,'Calcification Rates'!$A$10:$C$98,3,FALSE))</f>
        <v xml:space="preserve"> </v>
      </c>
      <c r="AL141" s="273">
        <f>(IF(ISERROR(VLOOKUP(AG141,'Calcification Rates'!$A$11:$N$98,9,0)),0,VLOOKUP(AG141,'Calcification Rates'!$A$11:$N$98,9,0)))*AI141+(IF(ISERROR(VLOOKUP(AG141,'Calcification Rates'!$A$11:$N$98,12,0)),0,VLOOKUP(AG141,'Calcification Rates'!$A$11:$N$98,12,0)))</f>
        <v>0</v>
      </c>
      <c r="AM141" s="273">
        <f>(IF(ISERROR(VLOOKUP(AG141,'Calcification Rates'!$A$11:$N$98,10,0)),0,VLOOKUP(AG141,'Calcification Rates'!$A$11:$N$98,10,0)))*AI141+(IF(ISERROR(VLOOKUP(AG141,'Calcification Rates'!$A$11:$N$98,13,0)),0,VLOOKUP(AG141,'Calcification Rates'!$A$11:$N$98,13,0)))</f>
        <v>0</v>
      </c>
      <c r="AN141" s="277">
        <f>(IF(ISERROR(VLOOKUP(AG141,'Calcification Rates'!$A$11:$N$98,11,0)),0,VLOOKUP(AG141,'Calcification Rates'!$A$11:$N$98,11,0)))*AI141+(IF(ISERROR(VLOOKUP(AG141,'Calcification Rates'!$A$11:$N$98,14,0)),0,VLOOKUP(AG141,'Calcification Rates'!$A$11:$N$98,14,0)))</f>
        <v>0</v>
      </c>
      <c r="AO141" s="276"/>
      <c r="AP141" s="270"/>
      <c r="AQ141" s="270"/>
      <c r="AR141" s="272" t="str">
        <f>IF(ISERROR(VLOOKUP(AO141,'Calcification Rates'!$A$10:$C$98,2,FALSE))," ",VLOOKUP(AO141,'Calcification Rates'!$A$10:$C$98,2,FALSE))</f>
        <v xml:space="preserve"> </v>
      </c>
      <c r="AS141" s="272" t="str">
        <f>IF(ISERROR(VLOOKUP(AO141,'Calcification Rates'!$A$10:$C$98,3,FALSE))," ",VLOOKUP(AO141,'Calcification Rates'!$A$10:$C$98,3,FALSE))</f>
        <v xml:space="preserve"> </v>
      </c>
      <c r="AT141" s="280">
        <f>(IF(ISERROR(VLOOKUP(AO141,'Calcification Rates'!$A$11:$N$98,9,0)),0,VLOOKUP(AO141,'Calcification Rates'!$A$11:$N$98,9,0)))*AQ141+(IF(ISERROR(VLOOKUP(AO141,'Calcification Rates'!$A$11:$N$98,12,0)),0,VLOOKUP(AO141,'Calcification Rates'!$A$11:$N$98,12,0)))</f>
        <v>0</v>
      </c>
      <c r="AU141" s="280">
        <f>(IF(ISERROR(VLOOKUP(AO141,'Calcification Rates'!$A$11:$N$98,10,0)),0,VLOOKUP(AO141,'Calcification Rates'!$A$11:$N$98,10,0)))*AQ141+(IF(ISERROR(VLOOKUP(AO141,'Calcification Rates'!$A$11:$N$98,13,0)),0,VLOOKUP(AO141,'Calcification Rates'!$A$11:$N$98,13,0)))</f>
        <v>0</v>
      </c>
      <c r="AV141" s="281">
        <f>(IF(ISERROR(VLOOKUP(AO141,'Calcification Rates'!$A$11:$N$98,11,0)),0,VLOOKUP(AO141,'Calcification Rates'!$A$11:$N$98,11,0)))*AQ141+(IF(ISERROR(VLOOKUP(AO141,'Calcification Rates'!$A$11:$N$98,14,0)),0,VLOOKUP(AO141,'Calcification Rates'!$A$11:$N$98,14,0)))</f>
        <v>0</v>
      </c>
      <c r="AW141" s="276"/>
      <c r="AX141" s="270"/>
      <c r="AY141" s="270"/>
      <c r="AZ141" s="272" t="str">
        <f>IF(ISERROR(VLOOKUP(AW141,'Calcification Rates'!$A$10:$C$98,2,FALSE))," ",VLOOKUP(AW141,'Calcification Rates'!$A$10:$C$98,2,FALSE))</f>
        <v xml:space="preserve"> </v>
      </c>
      <c r="BA141" s="272" t="str">
        <f>IF(ISERROR(VLOOKUP(AW141,'Calcification Rates'!$A$10:$C$98,3,FALSE))," ",VLOOKUP(AW141,'Calcification Rates'!$A$10:$C$98,3,FALSE))</f>
        <v xml:space="preserve"> </v>
      </c>
      <c r="BB141" s="280">
        <f>(IF(ISERROR(VLOOKUP(AW141,'Calcification Rates'!$A$11:$N$98,9,0)),0,VLOOKUP(AW141,'Calcification Rates'!$A$11:$N$98,9,0)))*AY141+(IF(ISERROR(VLOOKUP(AW141,'Calcification Rates'!$A$11:$N$98,12,0)),0,VLOOKUP(AW141,'Calcification Rates'!$A$11:$N$98,12,0)))</f>
        <v>0</v>
      </c>
      <c r="BC141" s="280">
        <f>(IF(ISERROR(VLOOKUP(AW141,'Calcification Rates'!$A$11:$N$98,10,0)),0,VLOOKUP(AW141,'Calcification Rates'!$A$11:$N$98,10,0)))*AY141+(IF(ISERROR(VLOOKUP(AW141,'Calcification Rates'!$A$11:$N$98,13,0)),0,VLOOKUP(AW141,'Calcification Rates'!$A$11:$N$98,13,0)))</f>
        <v>0</v>
      </c>
      <c r="BD141" s="281">
        <f>(IF(ISERROR(VLOOKUP(AW141,'Calcification Rates'!$A$11:$N$98,11,0)),0,VLOOKUP(AW141,'Calcification Rates'!$A$11:$N$98,11,0)))*AY141+(IF(ISERROR(VLOOKUP(AW141,'Calcification Rates'!$A$11:$N$98,14,0)),0,VLOOKUP(AW141,'Calcification Rates'!$A$11:$N$98,14,0)))</f>
        <v>0</v>
      </c>
      <c r="BE141" s="276"/>
      <c r="BF141" s="270"/>
      <c r="BG141" s="270"/>
      <c r="BH141" s="272" t="str">
        <f>IF(ISERROR(VLOOKUP(BE141,'Calcification Rates'!$A$10:$C$98,2,FALSE))," ",VLOOKUP(BE141,'Calcification Rates'!$A$10:$C$98,2,FALSE))</f>
        <v xml:space="preserve"> </v>
      </c>
      <c r="BI141" s="272" t="str">
        <f>IF(ISERROR(VLOOKUP(BE141,'Calcification Rates'!$A$10:$C$98,3,FALSE))," ",VLOOKUP(BE141,'Calcification Rates'!$A$10:$C$98,3,FALSE))</f>
        <v xml:space="preserve"> </v>
      </c>
      <c r="BJ141" s="280">
        <f>(IF(ISERROR(VLOOKUP(BE141,'Calcification Rates'!$A$11:$N$98,9,0)),0,VLOOKUP(BE141,'Calcification Rates'!$A$11:$N$98,9,0)))*BG141+(IF(ISERROR(VLOOKUP(BE141,'Calcification Rates'!$A$11:$N$98,12,0)),0,VLOOKUP(BE141,'Calcification Rates'!$A$11:$N$98,12,0)))</f>
        <v>0</v>
      </c>
      <c r="BK141" s="280">
        <f>(IF(ISERROR(VLOOKUP(BE141,'Calcification Rates'!$A$11:$N$98,10,0)),0,VLOOKUP(BE141,'Calcification Rates'!$A$11:$N$98,10,0)))*BG141+(IF(ISERROR(VLOOKUP(BE141,'Calcification Rates'!$A$11:$N$98,13,0)),0,VLOOKUP(BE141,'Calcification Rates'!$A$11:$N$98,13,0)))</f>
        <v>0</v>
      </c>
      <c r="BL141" s="281">
        <f>(IF(ISERROR(VLOOKUP(BE141,'Calcification Rates'!$A$11:$N$98,11,0)),0,VLOOKUP(BE141,'Calcification Rates'!$A$11:$N$98,11,0)))*BG141+(IF(ISERROR(VLOOKUP(BE141,'Calcification Rates'!$A$11:$N$98,14,0)),0,VLOOKUP(BE141,'Calcification Rates'!$A$11:$N$98,14,0)))</f>
        <v>0</v>
      </c>
    </row>
    <row r="142" spans="1:64" ht="20.100000000000001" customHeight="1" x14ac:dyDescent="0.3">
      <c r="A142" s="285"/>
      <c r="B142" s="270"/>
      <c r="C142" s="288"/>
      <c r="D142" s="272" t="str">
        <f>IF(ISERROR(VLOOKUP(A142,'Calcification Rates'!$A$10:$C$98,2,FALSE))," ",VLOOKUP(A142,'Calcification Rates'!$A$10:$C$98,2,FALSE))</f>
        <v xml:space="preserve"> </v>
      </c>
      <c r="E142" s="272" t="str">
        <f>IF(ISERROR(VLOOKUP(A142,'Calcification Rates'!$A$10:$C$98,3,FALSE))," ",VLOOKUP(A142,'Calcification Rates'!$A$10:$C$98,3,FALSE))</f>
        <v xml:space="preserve"> </v>
      </c>
      <c r="F142" s="273">
        <f>(IF(ISERROR(VLOOKUP(A142,'Calcification Rates'!$A$11:$N$98,9,0)),0,VLOOKUP(A142,'Calcification Rates'!$A$11:$N$98,9,0)))*C142+(IF(ISERROR(VLOOKUP(A142,'Calcification Rates'!$A$11:$N$98,12,0)),0,VLOOKUP(A142,'Calcification Rates'!$A$11:$N$98,12,0)))</f>
        <v>0</v>
      </c>
      <c r="G142" s="274">
        <f>(IF(ISERROR(VLOOKUP(A142,'Calcification Rates'!$A$11:$N$98,10,0)),0,VLOOKUP(A142,'Calcification Rates'!$A$11:$N$98,10,0)))*C142+(IF(ISERROR(VLOOKUP(A142,'Calcification Rates'!$A$11:$N$98,13,0)),0,VLOOKUP(A142,'Calcification Rates'!$A$11:$N$98,13,0)))</f>
        <v>0</v>
      </c>
      <c r="H142" s="275">
        <f>(IF(ISERROR(VLOOKUP(A142,'Calcification Rates'!$A$11:$N$98,11,0)),0,VLOOKUP(A142,'Calcification Rates'!$A$11:$N$98,11,0)))*C142+(IF(ISERROR(VLOOKUP(A142,'Calcification Rates'!$A$11:$N$98,14,0)),0,VLOOKUP(A142,'Calcification Rates'!$A$11:$N$98,14,0)))</f>
        <v>0</v>
      </c>
      <c r="I142" s="276"/>
      <c r="J142" s="278"/>
      <c r="K142" s="270"/>
      <c r="L142" s="272" t="str">
        <f>IF(ISERROR(VLOOKUP(I142,'Calcification Rates'!$A$10:$C$98,2,FALSE))," ",VLOOKUP(I142,'Calcification Rates'!$A$10:$C$98,2,FALSE))</f>
        <v xml:space="preserve"> </v>
      </c>
      <c r="M142" s="272" t="str">
        <f>IF(ISERROR(VLOOKUP(I142,'Calcification Rates'!$A$10:$C$98,3,FALSE))," ",VLOOKUP(I142,'Calcification Rates'!$A$10:$C$98,3,FALSE))</f>
        <v xml:space="preserve"> </v>
      </c>
      <c r="N142" s="273">
        <f>(IF(ISERROR(VLOOKUP(I142,'Calcification Rates'!$A$11:$N$98,9,0)),0,VLOOKUP(I142,'Calcification Rates'!$A$11:$N$98,9,0)))*K142+(IF(ISERROR(VLOOKUP(I142,'Calcification Rates'!$A$11:$N$98,12,0)),0,VLOOKUP(I142,'Calcification Rates'!$A$11:$N$98,12,0)))</f>
        <v>0</v>
      </c>
      <c r="O142" s="273">
        <f>(IF(ISERROR(VLOOKUP(I142,'Calcification Rates'!$A$11:$N$98,10,0)),0,VLOOKUP(I142,'Calcification Rates'!$A$11:$N$98,10,0)))*K142+(IF(ISERROR(VLOOKUP(I142,'Calcification Rates'!$A$11:$N$98,13,0)),0,VLOOKUP(I142,'Calcification Rates'!$A$11:$N$98,13,0)))</f>
        <v>0</v>
      </c>
      <c r="P142" s="286">
        <f>(IF(ISERROR(VLOOKUP(I142,'Calcification Rates'!$A$11:$N$98,11,0)),0,VLOOKUP(I142,'Calcification Rates'!$A$11:$N$98,11,0)))*K142+(IF(ISERROR(VLOOKUP(I142,'Calcification Rates'!$A$11:$N$98,14,0)),0,VLOOKUP(I142,'Calcification Rates'!$A$11:$N$98,14,0)))</f>
        <v>0</v>
      </c>
      <c r="Q142" s="43"/>
      <c r="R142" s="43"/>
      <c r="S142" s="43"/>
      <c r="T142" s="287" t="str">
        <f>IF(ISERROR(VLOOKUP(Q142,'Calcification Rates'!$A$10:$C$98,2,FALSE))," ",VLOOKUP(Q142,'Calcification Rates'!$A$10:$C$98,2,FALSE))</f>
        <v xml:space="preserve"> </v>
      </c>
      <c r="U142" s="272" t="str">
        <f>IF(ISERROR(VLOOKUP(Q142,'Calcification Rates'!$A$10:$C$98,3,FALSE))," ",VLOOKUP(Q142,'Calcification Rates'!$A$10:$C$98,3,FALSE))</f>
        <v xml:space="preserve"> </v>
      </c>
      <c r="V142" s="273">
        <f>(IF(ISERROR(VLOOKUP(Q142,'Calcification Rates'!$A$11:$N$98,9,0)),0,VLOOKUP(Q142,'Calcification Rates'!$A$11:$N$98,9,0)))*S142+(IF(ISERROR(VLOOKUP(Q142,'Calcification Rates'!$A$11:$N$98,12,0)),0,VLOOKUP(Q142,'Calcification Rates'!$A$11:$N$98,12,0)))</f>
        <v>0</v>
      </c>
      <c r="W142" s="273">
        <f>(IF(ISERROR(VLOOKUP(Q142,'Calcification Rates'!$A$11:$N$98,10,0)),0,VLOOKUP(Q142,'Calcification Rates'!$A$11:$N$98,10,0)))*S142+(IF(ISERROR(VLOOKUP(Q142,'Calcification Rates'!$A$11:$N$98,13,0)),0,VLOOKUP(Q142,'Calcification Rates'!$A$11:$N$98,13,0)))</f>
        <v>0</v>
      </c>
      <c r="X142" s="277">
        <f>(IF(ISERROR(VLOOKUP(Q142,'Calcification Rates'!$A$11:$N$98,11,0)),0,VLOOKUP(Q142,'Calcification Rates'!$A$11:$N$98,11,0)))*S142+(IF(ISERROR(VLOOKUP(Q142,'Calcification Rates'!$A$11:$N$98,14,0)),0,VLOOKUP(Q142,'Calcification Rates'!$A$11:$N$98,14,0)))</f>
        <v>0</v>
      </c>
      <c r="Y142" s="276"/>
      <c r="Z142" s="270"/>
      <c r="AA142" s="270"/>
      <c r="AB142" s="272" t="str">
        <f>IF(ISERROR(VLOOKUP(Y142,'Calcification Rates'!$A$10:$C$98,2,FALSE))," ",VLOOKUP(Y142,'Calcification Rates'!$A$10:$C$98,2,FALSE))</f>
        <v xml:space="preserve"> </v>
      </c>
      <c r="AC142" s="272" t="str">
        <f>IF(ISERROR(VLOOKUP(Y142,'Calcification Rates'!$A$10:$C$98,3,FALSE))," ",VLOOKUP(Y142,'Calcification Rates'!$A$10:$C$98,3,FALSE))</f>
        <v xml:space="preserve"> </v>
      </c>
      <c r="AD142" s="273">
        <f>(IF(ISERROR(VLOOKUP(Y142,'Calcification Rates'!$A$11:$N$98,9,0)),0,VLOOKUP(Y142,'Calcification Rates'!$A$11:$N$98,9,0)))*AA142+(IF(ISERROR(VLOOKUP(Y142,'Calcification Rates'!$A$11:$N$98,12,0)),0,VLOOKUP(Y142,'Calcification Rates'!$A$11:$N$98,12,0)))</f>
        <v>0</v>
      </c>
      <c r="AE142" s="273">
        <f>(IF(ISERROR(VLOOKUP(Y142,'Calcification Rates'!$A$11:$N$98,10,0)),0,VLOOKUP(Y142,'Calcification Rates'!$A$11:$N$98,10,0)))*AA142+(IF(ISERROR(VLOOKUP(Y142,'Calcification Rates'!$A$11:$N$98,13,0)),0,VLOOKUP(Y142,'Calcification Rates'!$A$11:$N$98,13,0)))</f>
        <v>0</v>
      </c>
      <c r="AF142" s="277">
        <f>(IF(ISERROR(VLOOKUP(Y142,'Calcification Rates'!$A$11:$N$98,11,0)),0,VLOOKUP(Y142,'Calcification Rates'!$A$11:$N$98,11,0)))*AA142+(IF(ISERROR(VLOOKUP(Y142,'Calcification Rates'!$A$11:$N$98,14,0)),0,VLOOKUP(Y142,'Calcification Rates'!$A$11:$N$98,14,0)))</f>
        <v>0</v>
      </c>
      <c r="AG142" s="276"/>
      <c r="AH142" s="270"/>
      <c r="AI142" s="270"/>
      <c r="AJ142" s="272" t="str">
        <f>IF(ISERROR(VLOOKUP(AG142,'Calcification Rates'!$A$10:$C$98,2,FALSE))," ",VLOOKUP(AG142,'Calcification Rates'!$A$10:$C$98,2,FALSE))</f>
        <v xml:space="preserve"> </v>
      </c>
      <c r="AK142" s="272" t="str">
        <f>IF(ISERROR(VLOOKUP(AG142,'Calcification Rates'!$A$10:$C$98,3,FALSE))," ",VLOOKUP(AG142,'Calcification Rates'!$A$10:$C$98,3,FALSE))</f>
        <v xml:space="preserve"> </v>
      </c>
      <c r="AL142" s="273">
        <f>(IF(ISERROR(VLOOKUP(AG142,'Calcification Rates'!$A$11:$N$98,9,0)),0,VLOOKUP(AG142,'Calcification Rates'!$A$11:$N$98,9,0)))*AI142+(IF(ISERROR(VLOOKUP(AG142,'Calcification Rates'!$A$11:$N$98,12,0)),0,VLOOKUP(AG142,'Calcification Rates'!$A$11:$N$98,12,0)))</f>
        <v>0</v>
      </c>
      <c r="AM142" s="273">
        <f>(IF(ISERROR(VLOOKUP(AG142,'Calcification Rates'!$A$11:$N$98,10,0)),0,VLOOKUP(AG142,'Calcification Rates'!$A$11:$N$98,10,0)))*AI142+(IF(ISERROR(VLOOKUP(AG142,'Calcification Rates'!$A$11:$N$98,13,0)),0,VLOOKUP(AG142,'Calcification Rates'!$A$11:$N$98,13,0)))</f>
        <v>0</v>
      </c>
      <c r="AN142" s="277">
        <f>(IF(ISERROR(VLOOKUP(AG142,'Calcification Rates'!$A$11:$N$98,11,0)),0,VLOOKUP(AG142,'Calcification Rates'!$A$11:$N$98,11,0)))*AI142+(IF(ISERROR(VLOOKUP(AG142,'Calcification Rates'!$A$11:$N$98,14,0)),0,VLOOKUP(AG142,'Calcification Rates'!$A$11:$N$98,14,0)))</f>
        <v>0</v>
      </c>
      <c r="AO142" s="276"/>
      <c r="AP142" s="270"/>
      <c r="AQ142" s="270"/>
      <c r="AR142" s="272" t="str">
        <f>IF(ISERROR(VLOOKUP(AO142,'Calcification Rates'!$A$10:$C$98,2,FALSE))," ",VLOOKUP(AO142,'Calcification Rates'!$A$10:$C$98,2,FALSE))</f>
        <v xml:space="preserve"> </v>
      </c>
      <c r="AS142" s="272" t="str">
        <f>IF(ISERROR(VLOOKUP(AO142,'Calcification Rates'!$A$10:$C$98,3,FALSE))," ",VLOOKUP(AO142,'Calcification Rates'!$A$10:$C$98,3,FALSE))</f>
        <v xml:space="preserve"> </v>
      </c>
      <c r="AT142" s="280">
        <f>(IF(ISERROR(VLOOKUP(AO142,'Calcification Rates'!$A$11:$N$98,9,0)),0,VLOOKUP(AO142,'Calcification Rates'!$A$11:$N$98,9,0)))*AQ142+(IF(ISERROR(VLOOKUP(AO142,'Calcification Rates'!$A$11:$N$98,12,0)),0,VLOOKUP(AO142,'Calcification Rates'!$A$11:$N$98,12,0)))</f>
        <v>0</v>
      </c>
      <c r="AU142" s="280">
        <f>(IF(ISERROR(VLOOKUP(AO142,'Calcification Rates'!$A$11:$N$98,10,0)),0,VLOOKUP(AO142,'Calcification Rates'!$A$11:$N$98,10,0)))*AQ142+(IF(ISERROR(VLOOKUP(AO142,'Calcification Rates'!$A$11:$N$98,13,0)),0,VLOOKUP(AO142,'Calcification Rates'!$A$11:$N$98,13,0)))</f>
        <v>0</v>
      </c>
      <c r="AV142" s="281">
        <f>(IF(ISERROR(VLOOKUP(AO142,'Calcification Rates'!$A$11:$N$98,11,0)),0,VLOOKUP(AO142,'Calcification Rates'!$A$11:$N$98,11,0)))*AQ142+(IF(ISERROR(VLOOKUP(AO142,'Calcification Rates'!$A$11:$N$98,14,0)),0,VLOOKUP(AO142,'Calcification Rates'!$A$11:$N$98,14,0)))</f>
        <v>0</v>
      </c>
      <c r="AW142" s="276"/>
      <c r="AX142" s="270"/>
      <c r="AY142" s="270"/>
      <c r="AZ142" s="272" t="str">
        <f>IF(ISERROR(VLOOKUP(AW142,'Calcification Rates'!$A$10:$C$98,2,FALSE))," ",VLOOKUP(AW142,'Calcification Rates'!$A$10:$C$98,2,FALSE))</f>
        <v xml:space="preserve"> </v>
      </c>
      <c r="BA142" s="272" t="str">
        <f>IF(ISERROR(VLOOKUP(AW142,'Calcification Rates'!$A$10:$C$98,3,FALSE))," ",VLOOKUP(AW142,'Calcification Rates'!$A$10:$C$98,3,FALSE))</f>
        <v xml:space="preserve"> </v>
      </c>
      <c r="BB142" s="280">
        <f>(IF(ISERROR(VLOOKUP(AW142,'Calcification Rates'!$A$11:$N$98,9,0)),0,VLOOKUP(AW142,'Calcification Rates'!$A$11:$N$98,9,0)))*AY142+(IF(ISERROR(VLOOKUP(AW142,'Calcification Rates'!$A$11:$N$98,12,0)),0,VLOOKUP(AW142,'Calcification Rates'!$A$11:$N$98,12,0)))</f>
        <v>0</v>
      </c>
      <c r="BC142" s="280">
        <f>(IF(ISERROR(VLOOKUP(AW142,'Calcification Rates'!$A$11:$N$98,10,0)),0,VLOOKUP(AW142,'Calcification Rates'!$A$11:$N$98,10,0)))*AY142+(IF(ISERROR(VLOOKUP(AW142,'Calcification Rates'!$A$11:$N$98,13,0)),0,VLOOKUP(AW142,'Calcification Rates'!$A$11:$N$98,13,0)))</f>
        <v>0</v>
      </c>
      <c r="BD142" s="281">
        <f>(IF(ISERROR(VLOOKUP(AW142,'Calcification Rates'!$A$11:$N$98,11,0)),0,VLOOKUP(AW142,'Calcification Rates'!$A$11:$N$98,11,0)))*AY142+(IF(ISERROR(VLOOKUP(AW142,'Calcification Rates'!$A$11:$N$98,14,0)),0,VLOOKUP(AW142,'Calcification Rates'!$A$11:$N$98,14,0)))</f>
        <v>0</v>
      </c>
      <c r="BE142" s="276"/>
      <c r="BF142" s="270"/>
      <c r="BG142" s="270"/>
      <c r="BH142" s="272" t="str">
        <f>IF(ISERROR(VLOOKUP(BE142,'Calcification Rates'!$A$10:$C$98,2,FALSE))," ",VLOOKUP(BE142,'Calcification Rates'!$A$10:$C$98,2,FALSE))</f>
        <v xml:space="preserve"> </v>
      </c>
      <c r="BI142" s="272" t="str">
        <f>IF(ISERROR(VLOOKUP(BE142,'Calcification Rates'!$A$10:$C$98,3,FALSE))," ",VLOOKUP(BE142,'Calcification Rates'!$A$10:$C$98,3,FALSE))</f>
        <v xml:space="preserve"> </v>
      </c>
      <c r="BJ142" s="280">
        <f>(IF(ISERROR(VLOOKUP(BE142,'Calcification Rates'!$A$11:$N$98,9,0)),0,VLOOKUP(BE142,'Calcification Rates'!$A$11:$N$98,9,0)))*BG142+(IF(ISERROR(VLOOKUP(BE142,'Calcification Rates'!$A$11:$N$98,12,0)),0,VLOOKUP(BE142,'Calcification Rates'!$A$11:$N$98,12,0)))</f>
        <v>0</v>
      </c>
      <c r="BK142" s="280">
        <f>(IF(ISERROR(VLOOKUP(BE142,'Calcification Rates'!$A$11:$N$98,10,0)),0,VLOOKUP(BE142,'Calcification Rates'!$A$11:$N$98,10,0)))*BG142+(IF(ISERROR(VLOOKUP(BE142,'Calcification Rates'!$A$11:$N$98,13,0)),0,VLOOKUP(BE142,'Calcification Rates'!$A$11:$N$98,13,0)))</f>
        <v>0</v>
      </c>
      <c r="BL142" s="281">
        <f>(IF(ISERROR(VLOOKUP(BE142,'Calcification Rates'!$A$11:$N$98,11,0)),0,VLOOKUP(BE142,'Calcification Rates'!$A$11:$N$98,11,0)))*BG142+(IF(ISERROR(VLOOKUP(BE142,'Calcification Rates'!$A$11:$N$98,14,0)),0,VLOOKUP(BE142,'Calcification Rates'!$A$11:$N$98,14,0)))</f>
        <v>0</v>
      </c>
    </row>
    <row r="143" spans="1:64" ht="20.100000000000001" customHeight="1" x14ac:dyDescent="0.3">
      <c r="A143" s="285"/>
      <c r="B143" s="270"/>
      <c r="C143" s="288"/>
      <c r="D143" s="272" t="str">
        <f>IF(ISERROR(VLOOKUP(A143,'Calcification Rates'!$A$10:$C$98,2,FALSE))," ",VLOOKUP(A143,'Calcification Rates'!$A$10:$C$98,2,FALSE))</f>
        <v xml:space="preserve"> </v>
      </c>
      <c r="E143" s="272" t="str">
        <f>IF(ISERROR(VLOOKUP(A143,'Calcification Rates'!$A$10:$C$98,3,FALSE))," ",VLOOKUP(A143,'Calcification Rates'!$A$10:$C$98,3,FALSE))</f>
        <v xml:space="preserve"> </v>
      </c>
      <c r="F143" s="273">
        <f>(IF(ISERROR(VLOOKUP(A143,'Calcification Rates'!$A$11:$N$98,9,0)),0,VLOOKUP(A143,'Calcification Rates'!$A$11:$N$98,9,0)))*C143+(IF(ISERROR(VLOOKUP(A143,'Calcification Rates'!$A$11:$N$98,12,0)),0,VLOOKUP(A143,'Calcification Rates'!$A$11:$N$98,12,0)))</f>
        <v>0</v>
      </c>
      <c r="G143" s="274">
        <f>(IF(ISERROR(VLOOKUP(A143,'Calcification Rates'!$A$11:$N$98,10,0)),0,VLOOKUP(A143,'Calcification Rates'!$A$11:$N$98,10,0)))*C143+(IF(ISERROR(VLOOKUP(A143,'Calcification Rates'!$A$11:$N$98,13,0)),0,VLOOKUP(A143,'Calcification Rates'!$A$11:$N$98,13,0)))</f>
        <v>0</v>
      </c>
      <c r="H143" s="275">
        <f>(IF(ISERROR(VLOOKUP(A143,'Calcification Rates'!$A$11:$N$98,11,0)),0,VLOOKUP(A143,'Calcification Rates'!$A$11:$N$98,11,0)))*C143+(IF(ISERROR(VLOOKUP(A143,'Calcification Rates'!$A$11:$N$98,14,0)),0,VLOOKUP(A143,'Calcification Rates'!$A$11:$N$98,14,0)))</f>
        <v>0</v>
      </c>
      <c r="I143" s="276"/>
      <c r="J143" s="278"/>
      <c r="K143" s="270"/>
      <c r="L143" s="272" t="str">
        <f>IF(ISERROR(VLOOKUP(I143,'Calcification Rates'!$A$10:$C$98,2,FALSE))," ",VLOOKUP(I143,'Calcification Rates'!$A$10:$C$98,2,FALSE))</f>
        <v xml:space="preserve"> </v>
      </c>
      <c r="M143" s="272" t="str">
        <f>IF(ISERROR(VLOOKUP(I143,'Calcification Rates'!$A$10:$C$98,3,FALSE))," ",VLOOKUP(I143,'Calcification Rates'!$A$10:$C$98,3,FALSE))</f>
        <v xml:space="preserve"> </v>
      </c>
      <c r="N143" s="273">
        <f>(IF(ISERROR(VLOOKUP(I143,'Calcification Rates'!$A$11:$N$98,9,0)),0,VLOOKUP(I143,'Calcification Rates'!$A$11:$N$98,9,0)))*K143+(IF(ISERROR(VLOOKUP(I143,'Calcification Rates'!$A$11:$N$98,12,0)),0,VLOOKUP(I143,'Calcification Rates'!$A$11:$N$98,12,0)))</f>
        <v>0</v>
      </c>
      <c r="O143" s="273">
        <f>(IF(ISERROR(VLOOKUP(I143,'Calcification Rates'!$A$11:$N$98,10,0)),0,VLOOKUP(I143,'Calcification Rates'!$A$11:$N$98,10,0)))*K143+(IF(ISERROR(VLOOKUP(I143,'Calcification Rates'!$A$11:$N$98,13,0)),0,VLOOKUP(I143,'Calcification Rates'!$A$11:$N$98,13,0)))</f>
        <v>0</v>
      </c>
      <c r="P143" s="286">
        <f>(IF(ISERROR(VLOOKUP(I143,'Calcification Rates'!$A$11:$N$98,11,0)),0,VLOOKUP(I143,'Calcification Rates'!$A$11:$N$98,11,0)))*K143+(IF(ISERROR(VLOOKUP(I143,'Calcification Rates'!$A$11:$N$98,14,0)),0,VLOOKUP(I143,'Calcification Rates'!$A$11:$N$98,14,0)))</f>
        <v>0</v>
      </c>
      <c r="Q143" s="43"/>
      <c r="R143" s="43"/>
      <c r="S143" s="43"/>
      <c r="T143" s="287" t="str">
        <f>IF(ISERROR(VLOOKUP(Q143,'Calcification Rates'!$A$10:$C$98,2,FALSE))," ",VLOOKUP(Q143,'Calcification Rates'!$A$10:$C$98,2,FALSE))</f>
        <v xml:space="preserve"> </v>
      </c>
      <c r="U143" s="272" t="str">
        <f>IF(ISERROR(VLOOKUP(Q143,'Calcification Rates'!$A$10:$C$98,3,FALSE))," ",VLOOKUP(Q143,'Calcification Rates'!$A$10:$C$98,3,FALSE))</f>
        <v xml:space="preserve"> </v>
      </c>
      <c r="V143" s="273">
        <f>(IF(ISERROR(VLOOKUP(Q143,'Calcification Rates'!$A$11:$N$98,9,0)),0,VLOOKUP(Q143,'Calcification Rates'!$A$11:$N$98,9,0)))*S143+(IF(ISERROR(VLOOKUP(Q143,'Calcification Rates'!$A$11:$N$98,12,0)),0,VLOOKUP(Q143,'Calcification Rates'!$A$11:$N$98,12,0)))</f>
        <v>0</v>
      </c>
      <c r="W143" s="273">
        <f>(IF(ISERROR(VLOOKUP(Q143,'Calcification Rates'!$A$11:$N$98,10,0)),0,VLOOKUP(Q143,'Calcification Rates'!$A$11:$N$98,10,0)))*S143+(IF(ISERROR(VLOOKUP(Q143,'Calcification Rates'!$A$11:$N$98,13,0)),0,VLOOKUP(Q143,'Calcification Rates'!$A$11:$N$98,13,0)))</f>
        <v>0</v>
      </c>
      <c r="X143" s="277">
        <f>(IF(ISERROR(VLOOKUP(Q143,'Calcification Rates'!$A$11:$N$98,11,0)),0,VLOOKUP(Q143,'Calcification Rates'!$A$11:$N$98,11,0)))*S143+(IF(ISERROR(VLOOKUP(Q143,'Calcification Rates'!$A$11:$N$98,14,0)),0,VLOOKUP(Q143,'Calcification Rates'!$A$11:$N$98,14,0)))</f>
        <v>0</v>
      </c>
      <c r="Y143" s="276"/>
      <c r="Z143" s="270"/>
      <c r="AA143" s="270"/>
      <c r="AB143" s="272" t="str">
        <f>IF(ISERROR(VLOOKUP(Y143,'Calcification Rates'!$A$10:$C$98,2,FALSE))," ",VLOOKUP(Y143,'Calcification Rates'!$A$10:$C$98,2,FALSE))</f>
        <v xml:space="preserve"> </v>
      </c>
      <c r="AC143" s="272" t="str">
        <f>IF(ISERROR(VLOOKUP(Y143,'Calcification Rates'!$A$10:$C$98,3,FALSE))," ",VLOOKUP(Y143,'Calcification Rates'!$A$10:$C$98,3,FALSE))</f>
        <v xml:space="preserve"> </v>
      </c>
      <c r="AD143" s="273">
        <f>(IF(ISERROR(VLOOKUP(Y143,'Calcification Rates'!$A$11:$N$98,9,0)),0,VLOOKUP(Y143,'Calcification Rates'!$A$11:$N$98,9,0)))*AA143+(IF(ISERROR(VLOOKUP(Y143,'Calcification Rates'!$A$11:$N$98,12,0)),0,VLOOKUP(Y143,'Calcification Rates'!$A$11:$N$98,12,0)))</f>
        <v>0</v>
      </c>
      <c r="AE143" s="273">
        <f>(IF(ISERROR(VLOOKUP(Y143,'Calcification Rates'!$A$11:$N$98,10,0)),0,VLOOKUP(Y143,'Calcification Rates'!$A$11:$N$98,10,0)))*AA143+(IF(ISERROR(VLOOKUP(Y143,'Calcification Rates'!$A$11:$N$98,13,0)),0,VLOOKUP(Y143,'Calcification Rates'!$A$11:$N$98,13,0)))</f>
        <v>0</v>
      </c>
      <c r="AF143" s="277">
        <f>(IF(ISERROR(VLOOKUP(Y143,'Calcification Rates'!$A$11:$N$98,11,0)),0,VLOOKUP(Y143,'Calcification Rates'!$A$11:$N$98,11,0)))*AA143+(IF(ISERROR(VLOOKUP(Y143,'Calcification Rates'!$A$11:$N$98,14,0)),0,VLOOKUP(Y143,'Calcification Rates'!$A$11:$N$98,14,0)))</f>
        <v>0</v>
      </c>
      <c r="AG143" s="276"/>
      <c r="AH143" s="270"/>
      <c r="AI143" s="270"/>
      <c r="AJ143" s="272" t="str">
        <f>IF(ISERROR(VLOOKUP(AG143,'Calcification Rates'!$A$10:$C$98,2,FALSE))," ",VLOOKUP(AG143,'Calcification Rates'!$A$10:$C$98,2,FALSE))</f>
        <v xml:space="preserve"> </v>
      </c>
      <c r="AK143" s="272" t="str">
        <f>IF(ISERROR(VLOOKUP(AG143,'Calcification Rates'!$A$10:$C$98,3,FALSE))," ",VLOOKUP(AG143,'Calcification Rates'!$A$10:$C$98,3,FALSE))</f>
        <v xml:space="preserve"> </v>
      </c>
      <c r="AL143" s="273">
        <f>(IF(ISERROR(VLOOKUP(AG143,'Calcification Rates'!$A$11:$N$98,9,0)),0,VLOOKUP(AG143,'Calcification Rates'!$A$11:$N$98,9,0)))*AI143+(IF(ISERROR(VLOOKUP(AG143,'Calcification Rates'!$A$11:$N$98,12,0)),0,VLOOKUP(AG143,'Calcification Rates'!$A$11:$N$98,12,0)))</f>
        <v>0</v>
      </c>
      <c r="AM143" s="273">
        <f>(IF(ISERROR(VLOOKUP(AG143,'Calcification Rates'!$A$11:$N$98,10,0)),0,VLOOKUP(AG143,'Calcification Rates'!$A$11:$N$98,10,0)))*AI143+(IF(ISERROR(VLOOKUP(AG143,'Calcification Rates'!$A$11:$N$98,13,0)),0,VLOOKUP(AG143,'Calcification Rates'!$A$11:$N$98,13,0)))</f>
        <v>0</v>
      </c>
      <c r="AN143" s="277">
        <f>(IF(ISERROR(VLOOKUP(AG143,'Calcification Rates'!$A$11:$N$98,11,0)),0,VLOOKUP(AG143,'Calcification Rates'!$A$11:$N$98,11,0)))*AI143+(IF(ISERROR(VLOOKUP(AG143,'Calcification Rates'!$A$11:$N$98,14,0)),0,VLOOKUP(AG143,'Calcification Rates'!$A$11:$N$98,14,0)))</f>
        <v>0</v>
      </c>
      <c r="AO143" s="276"/>
      <c r="AP143" s="270"/>
      <c r="AQ143" s="270"/>
      <c r="AR143" s="272" t="str">
        <f>IF(ISERROR(VLOOKUP(AO143,'Calcification Rates'!$A$10:$C$98,2,FALSE))," ",VLOOKUP(AO143,'Calcification Rates'!$A$10:$C$98,2,FALSE))</f>
        <v xml:space="preserve"> </v>
      </c>
      <c r="AS143" s="272" t="str">
        <f>IF(ISERROR(VLOOKUP(AO143,'Calcification Rates'!$A$10:$C$98,3,FALSE))," ",VLOOKUP(AO143,'Calcification Rates'!$A$10:$C$98,3,FALSE))</f>
        <v xml:space="preserve"> </v>
      </c>
      <c r="AT143" s="280">
        <f>(IF(ISERROR(VLOOKUP(AO143,'Calcification Rates'!$A$11:$N$98,9,0)),0,VLOOKUP(AO143,'Calcification Rates'!$A$11:$N$98,9,0)))*AQ143+(IF(ISERROR(VLOOKUP(AO143,'Calcification Rates'!$A$11:$N$98,12,0)),0,VLOOKUP(AO143,'Calcification Rates'!$A$11:$N$98,12,0)))</f>
        <v>0</v>
      </c>
      <c r="AU143" s="280">
        <f>(IF(ISERROR(VLOOKUP(AO143,'Calcification Rates'!$A$11:$N$98,10,0)),0,VLOOKUP(AO143,'Calcification Rates'!$A$11:$N$98,10,0)))*AQ143+(IF(ISERROR(VLOOKUP(AO143,'Calcification Rates'!$A$11:$N$98,13,0)),0,VLOOKUP(AO143,'Calcification Rates'!$A$11:$N$98,13,0)))</f>
        <v>0</v>
      </c>
      <c r="AV143" s="281">
        <f>(IF(ISERROR(VLOOKUP(AO143,'Calcification Rates'!$A$11:$N$98,11,0)),0,VLOOKUP(AO143,'Calcification Rates'!$A$11:$N$98,11,0)))*AQ143+(IF(ISERROR(VLOOKUP(AO143,'Calcification Rates'!$A$11:$N$98,14,0)),0,VLOOKUP(AO143,'Calcification Rates'!$A$11:$N$98,14,0)))</f>
        <v>0</v>
      </c>
      <c r="AW143" s="276"/>
      <c r="AX143" s="270"/>
      <c r="AY143" s="270"/>
      <c r="AZ143" s="272" t="str">
        <f>IF(ISERROR(VLOOKUP(AW143,'Calcification Rates'!$A$10:$C$98,2,FALSE))," ",VLOOKUP(AW143,'Calcification Rates'!$A$10:$C$98,2,FALSE))</f>
        <v xml:space="preserve"> </v>
      </c>
      <c r="BA143" s="272" t="str">
        <f>IF(ISERROR(VLOOKUP(AW143,'Calcification Rates'!$A$10:$C$98,3,FALSE))," ",VLOOKUP(AW143,'Calcification Rates'!$A$10:$C$98,3,FALSE))</f>
        <v xml:space="preserve"> </v>
      </c>
      <c r="BB143" s="280">
        <f>(IF(ISERROR(VLOOKUP(AW143,'Calcification Rates'!$A$11:$N$98,9,0)),0,VLOOKUP(AW143,'Calcification Rates'!$A$11:$N$98,9,0)))*AY143+(IF(ISERROR(VLOOKUP(AW143,'Calcification Rates'!$A$11:$N$98,12,0)),0,VLOOKUP(AW143,'Calcification Rates'!$A$11:$N$98,12,0)))</f>
        <v>0</v>
      </c>
      <c r="BC143" s="280">
        <f>(IF(ISERROR(VLOOKUP(AW143,'Calcification Rates'!$A$11:$N$98,10,0)),0,VLOOKUP(AW143,'Calcification Rates'!$A$11:$N$98,10,0)))*AY143+(IF(ISERROR(VLOOKUP(AW143,'Calcification Rates'!$A$11:$N$98,13,0)),0,VLOOKUP(AW143,'Calcification Rates'!$A$11:$N$98,13,0)))</f>
        <v>0</v>
      </c>
      <c r="BD143" s="281">
        <f>(IF(ISERROR(VLOOKUP(AW143,'Calcification Rates'!$A$11:$N$98,11,0)),0,VLOOKUP(AW143,'Calcification Rates'!$A$11:$N$98,11,0)))*AY143+(IF(ISERROR(VLOOKUP(AW143,'Calcification Rates'!$A$11:$N$98,14,0)),0,VLOOKUP(AW143,'Calcification Rates'!$A$11:$N$98,14,0)))</f>
        <v>0</v>
      </c>
      <c r="BE143" s="276"/>
      <c r="BF143" s="270"/>
      <c r="BG143" s="270"/>
      <c r="BH143" s="272" t="str">
        <f>IF(ISERROR(VLOOKUP(BE143,'Calcification Rates'!$A$10:$C$98,2,FALSE))," ",VLOOKUP(BE143,'Calcification Rates'!$A$10:$C$98,2,FALSE))</f>
        <v xml:space="preserve"> </v>
      </c>
      <c r="BI143" s="272" t="str">
        <f>IF(ISERROR(VLOOKUP(BE143,'Calcification Rates'!$A$10:$C$98,3,FALSE))," ",VLOOKUP(BE143,'Calcification Rates'!$A$10:$C$98,3,FALSE))</f>
        <v xml:space="preserve"> </v>
      </c>
      <c r="BJ143" s="280">
        <f>(IF(ISERROR(VLOOKUP(BE143,'Calcification Rates'!$A$11:$N$98,9,0)),0,VLOOKUP(BE143,'Calcification Rates'!$A$11:$N$98,9,0)))*BG143+(IF(ISERROR(VLOOKUP(BE143,'Calcification Rates'!$A$11:$N$98,12,0)),0,VLOOKUP(BE143,'Calcification Rates'!$A$11:$N$98,12,0)))</f>
        <v>0</v>
      </c>
      <c r="BK143" s="280">
        <f>(IF(ISERROR(VLOOKUP(BE143,'Calcification Rates'!$A$11:$N$98,10,0)),0,VLOOKUP(BE143,'Calcification Rates'!$A$11:$N$98,10,0)))*BG143+(IF(ISERROR(VLOOKUP(BE143,'Calcification Rates'!$A$11:$N$98,13,0)),0,VLOOKUP(BE143,'Calcification Rates'!$A$11:$N$98,13,0)))</f>
        <v>0</v>
      </c>
      <c r="BL143" s="281">
        <f>(IF(ISERROR(VLOOKUP(BE143,'Calcification Rates'!$A$11:$N$98,11,0)),0,VLOOKUP(BE143,'Calcification Rates'!$A$11:$N$98,11,0)))*BG143+(IF(ISERROR(VLOOKUP(BE143,'Calcification Rates'!$A$11:$N$98,14,0)),0,VLOOKUP(BE143,'Calcification Rates'!$A$11:$N$98,14,0)))</f>
        <v>0</v>
      </c>
    </row>
    <row r="144" spans="1:64" ht="20.100000000000001" customHeight="1" x14ac:dyDescent="0.3">
      <c r="A144" s="285"/>
      <c r="B144" s="270"/>
      <c r="C144" s="288"/>
      <c r="D144" s="272" t="str">
        <f>IF(ISERROR(VLOOKUP(A144,'Calcification Rates'!$A$10:$C$98,2,FALSE))," ",VLOOKUP(A144,'Calcification Rates'!$A$10:$C$98,2,FALSE))</f>
        <v xml:space="preserve"> </v>
      </c>
      <c r="E144" s="272" t="str">
        <f>IF(ISERROR(VLOOKUP(A144,'Calcification Rates'!$A$10:$C$98,3,FALSE))," ",VLOOKUP(A144,'Calcification Rates'!$A$10:$C$98,3,FALSE))</f>
        <v xml:space="preserve"> </v>
      </c>
      <c r="F144" s="273">
        <f>(IF(ISERROR(VLOOKUP(A144,'Calcification Rates'!$A$11:$N$98,9,0)),0,VLOOKUP(A144,'Calcification Rates'!$A$11:$N$98,9,0)))*C144+(IF(ISERROR(VLOOKUP(A144,'Calcification Rates'!$A$11:$N$98,12,0)),0,VLOOKUP(A144,'Calcification Rates'!$A$11:$N$98,12,0)))</f>
        <v>0</v>
      </c>
      <c r="G144" s="274">
        <f>(IF(ISERROR(VLOOKUP(A144,'Calcification Rates'!$A$11:$N$98,10,0)),0,VLOOKUP(A144,'Calcification Rates'!$A$11:$N$98,10,0)))*C144+(IF(ISERROR(VLOOKUP(A144,'Calcification Rates'!$A$11:$N$98,13,0)),0,VLOOKUP(A144,'Calcification Rates'!$A$11:$N$98,13,0)))</f>
        <v>0</v>
      </c>
      <c r="H144" s="275">
        <f>(IF(ISERROR(VLOOKUP(A144,'Calcification Rates'!$A$11:$N$98,11,0)),0,VLOOKUP(A144,'Calcification Rates'!$A$11:$N$98,11,0)))*C144+(IF(ISERROR(VLOOKUP(A144,'Calcification Rates'!$A$11:$N$98,14,0)),0,VLOOKUP(A144,'Calcification Rates'!$A$11:$N$98,14,0)))</f>
        <v>0</v>
      </c>
      <c r="I144" s="276"/>
      <c r="J144" s="278"/>
      <c r="K144" s="270"/>
      <c r="L144" s="272" t="str">
        <f>IF(ISERROR(VLOOKUP(I144,'Calcification Rates'!$A$10:$C$98,2,FALSE))," ",VLOOKUP(I144,'Calcification Rates'!$A$10:$C$98,2,FALSE))</f>
        <v xml:space="preserve"> </v>
      </c>
      <c r="M144" s="272" t="str">
        <f>IF(ISERROR(VLOOKUP(I144,'Calcification Rates'!$A$10:$C$98,3,FALSE))," ",VLOOKUP(I144,'Calcification Rates'!$A$10:$C$98,3,FALSE))</f>
        <v xml:space="preserve"> </v>
      </c>
      <c r="N144" s="273">
        <f>(IF(ISERROR(VLOOKUP(I144,'Calcification Rates'!$A$11:$N$98,9,0)),0,VLOOKUP(I144,'Calcification Rates'!$A$11:$N$98,9,0)))*K144+(IF(ISERROR(VLOOKUP(I144,'Calcification Rates'!$A$11:$N$98,12,0)),0,VLOOKUP(I144,'Calcification Rates'!$A$11:$N$98,12,0)))</f>
        <v>0</v>
      </c>
      <c r="O144" s="273">
        <f>(IF(ISERROR(VLOOKUP(I144,'Calcification Rates'!$A$11:$N$98,10,0)),0,VLOOKUP(I144,'Calcification Rates'!$A$11:$N$98,10,0)))*K144+(IF(ISERROR(VLOOKUP(I144,'Calcification Rates'!$A$11:$N$98,13,0)),0,VLOOKUP(I144,'Calcification Rates'!$A$11:$N$98,13,0)))</f>
        <v>0</v>
      </c>
      <c r="P144" s="286">
        <f>(IF(ISERROR(VLOOKUP(I144,'Calcification Rates'!$A$11:$N$98,11,0)),0,VLOOKUP(I144,'Calcification Rates'!$A$11:$N$98,11,0)))*K144+(IF(ISERROR(VLOOKUP(I144,'Calcification Rates'!$A$11:$N$98,14,0)),0,VLOOKUP(I144,'Calcification Rates'!$A$11:$N$98,14,0)))</f>
        <v>0</v>
      </c>
      <c r="Q144" s="43"/>
      <c r="R144" s="43"/>
      <c r="S144" s="43"/>
      <c r="T144" s="287" t="str">
        <f>IF(ISERROR(VLOOKUP(Q144,'Calcification Rates'!$A$10:$C$98,2,FALSE))," ",VLOOKUP(Q144,'Calcification Rates'!$A$10:$C$98,2,FALSE))</f>
        <v xml:space="preserve"> </v>
      </c>
      <c r="U144" s="272" t="str">
        <f>IF(ISERROR(VLOOKUP(Q144,'Calcification Rates'!$A$10:$C$98,3,FALSE))," ",VLOOKUP(Q144,'Calcification Rates'!$A$10:$C$98,3,FALSE))</f>
        <v xml:space="preserve"> </v>
      </c>
      <c r="V144" s="273">
        <f>(IF(ISERROR(VLOOKUP(Q144,'Calcification Rates'!$A$11:$N$98,9,0)),0,VLOOKUP(Q144,'Calcification Rates'!$A$11:$N$98,9,0)))*S144+(IF(ISERROR(VLOOKUP(Q144,'Calcification Rates'!$A$11:$N$98,12,0)),0,VLOOKUP(Q144,'Calcification Rates'!$A$11:$N$98,12,0)))</f>
        <v>0</v>
      </c>
      <c r="W144" s="273">
        <f>(IF(ISERROR(VLOOKUP(Q144,'Calcification Rates'!$A$11:$N$98,10,0)),0,VLOOKUP(Q144,'Calcification Rates'!$A$11:$N$98,10,0)))*S144+(IF(ISERROR(VLOOKUP(Q144,'Calcification Rates'!$A$11:$N$98,13,0)),0,VLOOKUP(Q144,'Calcification Rates'!$A$11:$N$98,13,0)))</f>
        <v>0</v>
      </c>
      <c r="X144" s="277">
        <f>(IF(ISERROR(VLOOKUP(Q144,'Calcification Rates'!$A$11:$N$98,11,0)),0,VLOOKUP(Q144,'Calcification Rates'!$A$11:$N$98,11,0)))*S144+(IF(ISERROR(VLOOKUP(Q144,'Calcification Rates'!$A$11:$N$98,14,0)),0,VLOOKUP(Q144,'Calcification Rates'!$A$11:$N$98,14,0)))</f>
        <v>0</v>
      </c>
      <c r="Y144" s="276"/>
      <c r="Z144" s="270"/>
      <c r="AA144" s="270"/>
      <c r="AB144" s="272" t="str">
        <f>IF(ISERROR(VLOOKUP(Y144,'Calcification Rates'!$A$10:$C$98,2,FALSE))," ",VLOOKUP(Y144,'Calcification Rates'!$A$10:$C$98,2,FALSE))</f>
        <v xml:space="preserve"> </v>
      </c>
      <c r="AC144" s="272" t="str">
        <f>IF(ISERROR(VLOOKUP(Y144,'Calcification Rates'!$A$10:$C$98,3,FALSE))," ",VLOOKUP(Y144,'Calcification Rates'!$A$10:$C$98,3,FALSE))</f>
        <v xml:space="preserve"> </v>
      </c>
      <c r="AD144" s="273">
        <f>(IF(ISERROR(VLOOKUP(Y144,'Calcification Rates'!$A$11:$N$98,9,0)),0,VLOOKUP(Y144,'Calcification Rates'!$A$11:$N$98,9,0)))*AA144+(IF(ISERROR(VLOOKUP(Y144,'Calcification Rates'!$A$11:$N$98,12,0)),0,VLOOKUP(Y144,'Calcification Rates'!$A$11:$N$98,12,0)))</f>
        <v>0</v>
      </c>
      <c r="AE144" s="273">
        <f>(IF(ISERROR(VLOOKUP(Y144,'Calcification Rates'!$A$11:$N$98,10,0)),0,VLOOKUP(Y144,'Calcification Rates'!$A$11:$N$98,10,0)))*AA144+(IF(ISERROR(VLOOKUP(Y144,'Calcification Rates'!$A$11:$N$98,13,0)),0,VLOOKUP(Y144,'Calcification Rates'!$A$11:$N$98,13,0)))</f>
        <v>0</v>
      </c>
      <c r="AF144" s="277">
        <f>(IF(ISERROR(VLOOKUP(Y144,'Calcification Rates'!$A$11:$N$98,11,0)),0,VLOOKUP(Y144,'Calcification Rates'!$A$11:$N$98,11,0)))*AA144+(IF(ISERROR(VLOOKUP(Y144,'Calcification Rates'!$A$11:$N$98,14,0)),0,VLOOKUP(Y144,'Calcification Rates'!$A$11:$N$98,14,0)))</f>
        <v>0</v>
      </c>
      <c r="AG144" s="276"/>
      <c r="AH144" s="270"/>
      <c r="AI144" s="270"/>
      <c r="AJ144" s="272" t="str">
        <f>IF(ISERROR(VLOOKUP(AG144,'Calcification Rates'!$A$10:$C$98,2,FALSE))," ",VLOOKUP(AG144,'Calcification Rates'!$A$10:$C$98,2,FALSE))</f>
        <v xml:space="preserve"> </v>
      </c>
      <c r="AK144" s="272" t="str">
        <f>IF(ISERROR(VLOOKUP(AG144,'Calcification Rates'!$A$10:$C$98,3,FALSE))," ",VLOOKUP(AG144,'Calcification Rates'!$A$10:$C$98,3,FALSE))</f>
        <v xml:space="preserve"> </v>
      </c>
      <c r="AL144" s="273">
        <f>(IF(ISERROR(VLOOKUP(AG144,'Calcification Rates'!$A$11:$N$98,9,0)),0,VLOOKUP(AG144,'Calcification Rates'!$A$11:$N$98,9,0)))*AI144+(IF(ISERROR(VLOOKUP(AG144,'Calcification Rates'!$A$11:$N$98,12,0)),0,VLOOKUP(AG144,'Calcification Rates'!$A$11:$N$98,12,0)))</f>
        <v>0</v>
      </c>
      <c r="AM144" s="273">
        <f>(IF(ISERROR(VLOOKUP(AG144,'Calcification Rates'!$A$11:$N$98,10,0)),0,VLOOKUP(AG144,'Calcification Rates'!$A$11:$N$98,10,0)))*AI144+(IF(ISERROR(VLOOKUP(AG144,'Calcification Rates'!$A$11:$N$98,13,0)),0,VLOOKUP(AG144,'Calcification Rates'!$A$11:$N$98,13,0)))</f>
        <v>0</v>
      </c>
      <c r="AN144" s="277">
        <f>(IF(ISERROR(VLOOKUP(AG144,'Calcification Rates'!$A$11:$N$98,11,0)),0,VLOOKUP(AG144,'Calcification Rates'!$A$11:$N$98,11,0)))*AI144+(IF(ISERROR(VLOOKUP(AG144,'Calcification Rates'!$A$11:$N$98,14,0)),0,VLOOKUP(AG144,'Calcification Rates'!$A$11:$N$98,14,0)))</f>
        <v>0</v>
      </c>
      <c r="AO144" s="276"/>
      <c r="AP144" s="270"/>
      <c r="AQ144" s="270"/>
      <c r="AR144" s="272" t="str">
        <f>IF(ISERROR(VLOOKUP(AO144,'Calcification Rates'!$A$10:$C$98,2,FALSE))," ",VLOOKUP(AO144,'Calcification Rates'!$A$10:$C$98,2,FALSE))</f>
        <v xml:space="preserve"> </v>
      </c>
      <c r="AS144" s="272" t="str">
        <f>IF(ISERROR(VLOOKUP(AO144,'Calcification Rates'!$A$10:$C$98,3,FALSE))," ",VLOOKUP(AO144,'Calcification Rates'!$A$10:$C$98,3,FALSE))</f>
        <v xml:space="preserve"> </v>
      </c>
      <c r="AT144" s="280">
        <f>(IF(ISERROR(VLOOKUP(AO144,'Calcification Rates'!$A$11:$N$98,9,0)),0,VLOOKUP(AO144,'Calcification Rates'!$A$11:$N$98,9,0)))*AQ144+(IF(ISERROR(VLOOKUP(AO144,'Calcification Rates'!$A$11:$N$98,12,0)),0,VLOOKUP(AO144,'Calcification Rates'!$A$11:$N$98,12,0)))</f>
        <v>0</v>
      </c>
      <c r="AU144" s="280">
        <f>(IF(ISERROR(VLOOKUP(AO144,'Calcification Rates'!$A$11:$N$98,10,0)),0,VLOOKUP(AO144,'Calcification Rates'!$A$11:$N$98,10,0)))*AQ144+(IF(ISERROR(VLOOKUP(AO144,'Calcification Rates'!$A$11:$N$98,13,0)),0,VLOOKUP(AO144,'Calcification Rates'!$A$11:$N$98,13,0)))</f>
        <v>0</v>
      </c>
      <c r="AV144" s="281">
        <f>(IF(ISERROR(VLOOKUP(AO144,'Calcification Rates'!$A$11:$N$98,11,0)),0,VLOOKUP(AO144,'Calcification Rates'!$A$11:$N$98,11,0)))*AQ144+(IF(ISERROR(VLOOKUP(AO144,'Calcification Rates'!$A$11:$N$98,14,0)),0,VLOOKUP(AO144,'Calcification Rates'!$A$11:$N$98,14,0)))</f>
        <v>0</v>
      </c>
      <c r="AW144" s="276"/>
      <c r="AX144" s="270"/>
      <c r="AY144" s="270"/>
      <c r="AZ144" s="272" t="str">
        <f>IF(ISERROR(VLOOKUP(AW144,'Calcification Rates'!$A$10:$C$98,2,FALSE))," ",VLOOKUP(AW144,'Calcification Rates'!$A$10:$C$98,2,FALSE))</f>
        <v xml:space="preserve"> </v>
      </c>
      <c r="BA144" s="272" t="str">
        <f>IF(ISERROR(VLOOKUP(AW144,'Calcification Rates'!$A$10:$C$98,3,FALSE))," ",VLOOKUP(AW144,'Calcification Rates'!$A$10:$C$98,3,FALSE))</f>
        <v xml:space="preserve"> </v>
      </c>
      <c r="BB144" s="280">
        <f>(IF(ISERROR(VLOOKUP(AW144,'Calcification Rates'!$A$11:$N$98,9,0)),0,VLOOKUP(AW144,'Calcification Rates'!$A$11:$N$98,9,0)))*AY144+(IF(ISERROR(VLOOKUP(AW144,'Calcification Rates'!$A$11:$N$98,12,0)),0,VLOOKUP(AW144,'Calcification Rates'!$A$11:$N$98,12,0)))</f>
        <v>0</v>
      </c>
      <c r="BC144" s="280">
        <f>(IF(ISERROR(VLOOKUP(AW144,'Calcification Rates'!$A$11:$N$98,10,0)),0,VLOOKUP(AW144,'Calcification Rates'!$A$11:$N$98,10,0)))*AY144+(IF(ISERROR(VLOOKUP(AW144,'Calcification Rates'!$A$11:$N$98,13,0)),0,VLOOKUP(AW144,'Calcification Rates'!$A$11:$N$98,13,0)))</f>
        <v>0</v>
      </c>
      <c r="BD144" s="281">
        <f>(IF(ISERROR(VLOOKUP(AW144,'Calcification Rates'!$A$11:$N$98,11,0)),0,VLOOKUP(AW144,'Calcification Rates'!$A$11:$N$98,11,0)))*AY144+(IF(ISERROR(VLOOKUP(AW144,'Calcification Rates'!$A$11:$N$98,14,0)),0,VLOOKUP(AW144,'Calcification Rates'!$A$11:$N$98,14,0)))</f>
        <v>0</v>
      </c>
      <c r="BE144" s="276"/>
      <c r="BF144" s="270"/>
      <c r="BG144" s="270"/>
      <c r="BH144" s="272" t="str">
        <f>IF(ISERROR(VLOOKUP(BE144,'Calcification Rates'!$A$10:$C$98,2,FALSE))," ",VLOOKUP(BE144,'Calcification Rates'!$A$10:$C$98,2,FALSE))</f>
        <v xml:space="preserve"> </v>
      </c>
      <c r="BI144" s="272" t="str">
        <f>IF(ISERROR(VLOOKUP(BE144,'Calcification Rates'!$A$10:$C$98,3,FALSE))," ",VLOOKUP(BE144,'Calcification Rates'!$A$10:$C$98,3,FALSE))</f>
        <v xml:space="preserve"> </v>
      </c>
      <c r="BJ144" s="280">
        <f>(IF(ISERROR(VLOOKUP(BE144,'Calcification Rates'!$A$11:$N$98,9,0)),0,VLOOKUP(BE144,'Calcification Rates'!$A$11:$N$98,9,0)))*BG144+(IF(ISERROR(VLOOKUP(BE144,'Calcification Rates'!$A$11:$N$98,12,0)),0,VLOOKUP(BE144,'Calcification Rates'!$A$11:$N$98,12,0)))</f>
        <v>0</v>
      </c>
      <c r="BK144" s="280">
        <f>(IF(ISERROR(VLOOKUP(BE144,'Calcification Rates'!$A$11:$N$98,10,0)),0,VLOOKUP(BE144,'Calcification Rates'!$A$11:$N$98,10,0)))*BG144+(IF(ISERROR(VLOOKUP(BE144,'Calcification Rates'!$A$11:$N$98,13,0)),0,VLOOKUP(BE144,'Calcification Rates'!$A$11:$N$98,13,0)))</f>
        <v>0</v>
      </c>
      <c r="BL144" s="281">
        <f>(IF(ISERROR(VLOOKUP(BE144,'Calcification Rates'!$A$11:$N$98,11,0)),0,VLOOKUP(BE144,'Calcification Rates'!$A$11:$N$98,11,0)))*BG144+(IF(ISERROR(VLOOKUP(BE144,'Calcification Rates'!$A$11:$N$98,14,0)),0,VLOOKUP(BE144,'Calcification Rates'!$A$11:$N$98,14,0)))</f>
        <v>0</v>
      </c>
    </row>
    <row r="145" spans="1:64" ht="20.100000000000001" customHeight="1" x14ac:dyDescent="0.3">
      <c r="A145" s="285"/>
      <c r="B145" s="270"/>
      <c r="C145" s="288"/>
      <c r="D145" s="272" t="str">
        <f>IF(ISERROR(VLOOKUP(A145,'Calcification Rates'!$A$10:$C$98,2,FALSE))," ",VLOOKUP(A145,'Calcification Rates'!$A$10:$C$98,2,FALSE))</f>
        <v xml:space="preserve"> </v>
      </c>
      <c r="E145" s="272" t="str">
        <f>IF(ISERROR(VLOOKUP(A145,'Calcification Rates'!$A$10:$C$98,3,FALSE))," ",VLOOKUP(A145,'Calcification Rates'!$A$10:$C$98,3,FALSE))</f>
        <v xml:space="preserve"> </v>
      </c>
      <c r="F145" s="273">
        <f>(IF(ISERROR(VLOOKUP(A145,'Calcification Rates'!$A$11:$N$98,9,0)),0,VLOOKUP(A145,'Calcification Rates'!$A$11:$N$98,9,0)))*C145+(IF(ISERROR(VLOOKUP(A145,'Calcification Rates'!$A$11:$N$98,12,0)),0,VLOOKUP(A145,'Calcification Rates'!$A$11:$N$98,12,0)))</f>
        <v>0</v>
      </c>
      <c r="G145" s="274">
        <f>(IF(ISERROR(VLOOKUP(A145,'Calcification Rates'!$A$11:$N$98,10,0)),0,VLOOKUP(A145,'Calcification Rates'!$A$11:$N$98,10,0)))*C145+(IF(ISERROR(VLOOKUP(A145,'Calcification Rates'!$A$11:$N$98,13,0)),0,VLOOKUP(A145,'Calcification Rates'!$A$11:$N$98,13,0)))</f>
        <v>0</v>
      </c>
      <c r="H145" s="275">
        <f>(IF(ISERROR(VLOOKUP(A145,'Calcification Rates'!$A$11:$N$98,11,0)),0,VLOOKUP(A145,'Calcification Rates'!$A$11:$N$98,11,0)))*C145+(IF(ISERROR(VLOOKUP(A145,'Calcification Rates'!$A$11:$N$98,14,0)),0,VLOOKUP(A145,'Calcification Rates'!$A$11:$N$98,14,0)))</f>
        <v>0</v>
      </c>
      <c r="I145" s="276"/>
      <c r="J145" s="278"/>
      <c r="K145" s="270"/>
      <c r="L145" s="272" t="str">
        <f>IF(ISERROR(VLOOKUP(I145,'Calcification Rates'!$A$10:$C$98,2,FALSE))," ",VLOOKUP(I145,'Calcification Rates'!$A$10:$C$98,2,FALSE))</f>
        <v xml:space="preserve"> </v>
      </c>
      <c r="M145" s="272" t="str">
        <f>IF(ISERROR(VLOOKUP(I145,'Calcification Rates'!$A$10:$C$98,3,FALSE))," ",VLOOKUP(I145,'Calcification Rates'!$A$10:$C$98,3,FALSE))</f>
        <v xml:space="preserve"> </v>
      </c>
      <c r="N145" s="273">
        <f>(IF(ISERROR(VLOOKUP(I145,'Calcification Rates'!$A$11:$N$98,9,0)),0,VLOOKUP(I145,'Calcification Rates'!$A$11:$N$98,9,0)))*K145+(IF(ISERROR(VLOOKUP(I145,'Calcification Rates'!$A$11:$N$98,12,0)),0,VLOOKUP(I145,'Calcification Rates'!$A$11:$N$98,12,0)))</f>
        <v>0</v>
      </c>
      <c r="O145" s="273">
        <f>(IF(ISERROR(VLOOKUP(I145,'Calcification Rates'!$A$11:$N$98,10,0)),0,VLOOKUP(I145,'Calcification Rates'!$A$11:$N$98,10,0)))*K145+(IF(ISERROR(VLOOKUP(I145,'Calcification Rates'!$A$11:$N$98,13,0)),0,VLOOKUP(I145,'Calcification Rates'!$A$11:$N$98,13,0)))</f>
        <v>0</v>
      </c>
      <c r="P145" s="286">
        <f>(IF(ISERROR(VLOOKUP(I145,'Calcification Rates'!$A$11:$N$98,11,0)),0,VLOOKUP(I145,'Calcification Rates'!$A$11:$N$98,11,0)))*K145+(IF(ISERROR(VLOOKUP(I145,'Calcification Rates'!$A$11:$N$98,14,0)),0,VLOOKUP(I145,'Calcification Rates'!$A$11:$N$98,14,0)))</f>
        <v>0</v>
      </c>
      <c r="Q145" s="43"/>
      <c r="R145" s="43"/>
      <c r="S145" s="43"/>
      <c r="T145" s="287" t="str">
        <f>IF(ISERROR(VLOOKUP(Q145,'Calcification Rates'!$A$10:$C$98,2,FALSE))," ",VLOOKUP(Q145,'Calcification Rates'!$A$10:$C$98,2,FALSE))</f>
        <v xml:space="preserve"> </v>
      </c>
      <c r="U145" s="272" t="str">
        <f>IF(ISERROR(VLOOKUP(Q145,'Calcification Rates'!$A$10:$C$98,3,FALSE))," ",VLOOKUP(Q145,'Calcification Rates'!$A$10:$C$98,3,FALSE))</f>
        <v xml:space="preserve"> </v>
      </c>
      <c r="V145" s="273">
        <f>(IF(ISERROR(VLOOKUP(Q145,'Calcification Rates'!$A$11:$N$98,9,0)),0,VLOOKUP(Q145,'Calcification Rates'!$A$11:$N$98,9,0)))*S145+(IF(ISERROR(VLOOKUP(Q145,'Calcification Rates'!$A$11:$N$98,12,0)),0,VLOOKUP(Q145,'Calcification Rates'!$A$11:$N$98,12,0)))</f>
        <v>0</v>
      </c>
      <c r="W145" s="273">
        <f>(IF(ISERROR(VLOOKUP(Q145,'Calcification Rates'!$A$11:$N$98,10,0)),0,VLOOKUP(Q145,'Calcification Rates'!$A$11:$N$98,10,0)))*S145+(IF(ISERROR(VLOOKUP(Q145,'Calcification Rates'!$A$11:$N$98,13,0)),0,VLOOKUP(Q145,'Calcification Rates'!$A$11:$N$98,13,0)))</f>
        <v>0</v>
      </c>
      <c r="X145" s="277">
        <f>(IF(ISERROR(VLOOKUP(Q145,'Calcification Rates'!$A$11:$N$98,11,0)),0,VLOOKUP(Q145,'Calcification Rates'!$A$11:$N$98,11,0)))*S145+(IF(ISERROR(VLOOKUP(Q145,'Calcification Rates'!$A$11:$N$98,14,0)),0,VLOOKUP(Q145,'Calcification Rates'!$A$11:$N$98,14,0)))</f>
        <v>0</v>
      </c>
      <c r="Y145" s="276"/>
      <c r="Z145" s="270"/>
      <c r="AA145" s="270"/>
      <c r="AB145" s="272" t="str">
        <f>IF(ISERROR(VLOOKUP(Y145,'Calcification Rates'!$A$10:$C$98,2,FALSE))," ",VLOOKUP(Y145,'Calcification Rates'!$A$10:$C$98,2,FALSE))</f>
        <v xml:space="preserve"> </v>
      </c>
      <c r="AC145" s="272" t="str">
        <f>IF(ISERROR(VLOOKUP(Y145,'Calcification Rates'!$A$10:$C$98,3,FALSE))," ",VLOOKUP(Y145,'Calcification Rates'!$A$10:$C$98,3,FALSE))</f>
        <v xml:space="preserve"> </v>
      </c>
      <c r="AD145" s="273">
        <f>(IF(ISERROR(VLOOKUP(Y145,'Calcification Rates'!$A$11:$N$98,9,0)),0,VLOOKUP(Y145,'Calcification Rates'!$A$11:$N$98,9,0)))*AA145+(IF(ISERROR(VLOOKUP(Y145,'Calcification Rates'!$A$11:$N$98,12,0)),0,VLOOKUP(Y145,'Calcification Rates'!$A$11:$N$98,12,0)))</f>
        <v>0</v>
      </c>
      <c r="AE145" s="273">
        <f>(IF(ISERROR(VLOOKUP(Y145,'Calcification Rates'!$A$11:$N$98,10,0)),0,VLOOKUP(Y145,'Calcification Rates'!$A$11:$N$98,10,0)))*AA145+(IF(ISERROR(VLOOKUP(Y145,'Calcification Rates'!$A$11:$N$98,13,0)),0,VLOOKUP(Y145,'Calcification Rates'!$A$11:$N$98,13,0)))</f>
        <v>0</v>
      </c>
      <c r="AF145" s="277">
        <f>(IF(ISERROR(VLOOKUP(Y145,'Calcification Rates'!$A$11:$N$98,11,0)),0,VLOOKUP(Y145,'Calcification Rates'!$A$11:$N$98,11,0)))*AA145+(IF(ISERROR(VLOOKUP(Y145,'Calcification Rates'!$A$11:$N$98,14,0)),0,VLOOKUP(Y145,'Calcification Rates'!$A$11:$N$98,14,0)))</f>
        <v>0</v>
      </c>
      <c r="AG145" s="276"/>
      <c r="AH145" s="270"/>
      <c r="AI145" s="270"/>
      <c r="AJ145" s="272" t="str">
        <f>IF(ISERROR(VLOOKUP(AG145,'Calcification Rates'!$A$10:$C$98,2,FALSE))," ",VLOOKUP(AG145,'Calcification Rates'!$A$10:$C$98,2,FALSE))</f>
        <v xml:space="preserve"> </v>
      </c>
      <c r="AK145" s="272" t="str">
        <f>IF(ISERROR(VLOOKUP(AG145,'Calcification Rates'!$A$10:$C$98,3,FALSE))," ",VLOOKUP(AG145,'Calcification Rates'!$A$10:$C$98,3,FALSE))</f>
        <v xml:space="preserve"> </v>
      </c>
      <c r="AL145" s="273">
        <f>(IF(ISERROR(VLOOKUP(AG145,'Calcification Rates'!$A$11:$N$98,9,0)),0,VLOOKUP(AG145,'Calcification Rates'!$A$11:$N$98,9,0)))*AI145+(IF(ISERROR(VLOOKUP(AG145,'Calcification Rates'!$A$11:$N$98,12,0)),0,VLOOKUP(AG145,'Calcification Rates'!$A$11:$N$98,12,0)))</f>
        <v>0</v>
      </c>
      <c r="AM145" s="273">
        <f>(IF(ISERROR(VLOOKUP(AG145,'Calcification Rates'!$A$11:$N$98,10,0)),0,VLOOKUP(AG145,'Calcification Rates'!$A$11:$N$98,10,0)))*AI145+(IF(ISERROR(VLOOKUP(AG145,'Calcification Rates'!$A$11:$N$98,13,0)),0,VLOOKUP(AG145,'Calcification Rates'!$A$11:$N$98,13,0)))</f>
        <v>0</v>
      </c>
      <c r="AN145" s="277">
        <f>(IF(ISERROR(VLOOKUP(AG145,'Calcification Rates'!$A$11:$N$98,11,0)),0,VLOOKUP(AG145,'Calcification Rates'!$A$11:$N$98,11,0)))*AI145+(IF(ISERROR(VLOOKUP(AG145,'Calcification Rates'!$A$11:$N$98,14,0)),0,VLOOKUP(AG145,'Calcification Rates'!$A$11:$N$98,14,0)))</f>
        <v>0</v>
      </c>
      <c r="AO145" s="276"/>
      <c r="AP145" s="270"/>
      <c r="AQ145" s="270"/>
      <c r="AR145" s="272" t="str">
        <f>IF(ISERROR(VLOOKUP(AO145,'Calcification Rates'!$A$10:$C$98,2,FALSE))," ",VLOOKUP(AO145,'Calcification Rates'!$A$10:$C$98,2,FALSE))</f>
        <v xml:space="preserve"> </v>
      </c>
      <c r="AS145" s="272" t="str">
        <f>IF(ISERROR(VLOOKUP(AO145,'Calcification Rates'!$A$10:$C$98,3,FALSE))," ",VLOOKUP(AO145,'Calcification Rates'!$A$10:$C$98,3,FALSE))</f>
        <v xml:space="preserve"> </v>
      </c>
      <c r="AT145" s="280">
        <f>(IF(ISERROR(VLOOKUP(AO145,'Calcification Rates'!$A$11:$N$98,9,0)),0,VLOOKUP(AO145,'Calcification Rates'!$A$11:$N$98,9,0)))*AQ145+(IF(ISERROR(VLOOKUP(AO145,'Calcification Rates'!$A$11:$N$98,12,0)),0,VLOOKUP(AO145,'Calcification Rates'!$A$11:$N$98,12,0)))</f>
        <v>0</v>
      </c>
      <c r="AU145" s="280">
        <f>(IF(ISERROR(VLOOKUP(AO145,'Calcification Rates'!$A$11:$N$98,10,0)),0,VLOOKUP(AO145,'Calcification Rates'!$A$11:$N$98,10,0)))*AQ145+(IF(ISERROR(VLOOKUP(AO145,'Calcification Rates'!$A$11:$N$98,13,0)),0,VLOOKUP(AO145,'Calcification Rates'!$A$11:$N$98,13,0)))</f>
        <v>0</v>
      </c>
      <c r="AV145" s="281">
        <f>(IF(ISERROR(VLOOKUP(AO145,'Calcification Rates'!$A$11:$N$98,11,0)),0,VLOOKUP(AO145,'Calcification Rates'!$A$11:$N$98,11,0)))*AQ145+(IF(ISERROR(VLOOKUP(AO145,'Calcification Rates'!$A$11:$N$98,14,0)),0,VLOOKUP(AO145,'Calcification Rates'!$A$11:$N$98,14,0)))</f>
        <v>0</v>
      </c>
      <c r="AW145" s="276"/>
      <c r="AX145" s="270"/>
      <c r="AY145" s="270"/>
      <c r="AZ145" s="272" t="str">
        <f>IF(ISERROR(VLOOKUP(AW145,'Calcification Rates'!$A$10:$C$98,2,FALSE))," ",VLOOKUP(AW145,'Calcification Rates'!$A$10:$C$98,2,FALSE))</f>
        <v xml:space="preserve"> </v>
      </c>
      <c r="BA145" s="272" t="str">
        <f>IF(ISERROR(VLOOKUP(AW145,'Calcification Rates'!$A$10:$C$98,3,FALSE))," ",VLOOKUP(AW145,'Calcification Rates'!$A$10:$C$98,3,FALSE))</f>
        <v xml:space="preserve"> </v>
      </c>
      <c r="BB145" s="280">
        <f>(IF(ISERROR(VLOOKUP(AW145,'Calcification Rates'!$A$11:$N$98,9,0)),0,VLOOKUP(AW145,'Calcification Rates'!$A$11:$N$98,9,0)))*AY145+(IF(ISERROR(VLOOKUP(AW145,'Calcification Rates'!$A$11:$N$98,12,0)),0,VLOOKUP(AW145,'Calcification Rates'!$A$11:$N$98,12,0)))</f>
        <v>0</v>
      </c>
      <c r="BC145" s="280">
        <f>(IF(ISERROR(VLOOKUP(AW145,'Calcification Rates'!$A$11:$N$98,10,0)),0,VLOOKUP(AW145,'Calcification Rates'!$A$11:$N$98,10,0)))*AY145+(IF(ISERROR(VLOOKUP(AW145,'Calcification Rates'!$A$11:$N$98,13,0)),0,VLOOKUP(AW145,'Calcification Rates'!$A$11:$N$98,13,0)))</f>
        <v>0</v>
      </c>
      <c r="BD145" s="281">
        <f>(IF(ISERROR(VLOOKUP(AW145,'Calcification Rates'!$A$11:$N$98,11,0)),0,VLOOKUP(AW145,'Calcification Rates'!$A$11:$N$98,11,0)))*AY145+(IF(ISERROR(VLOOKUP(AW145,'Calcification Rates'!$A$11:$N$98,14,0)),0,VLOOKUP(AW145,'Calcification Rates'!$A$11:$N$98,14,0)))</f>
        <v>0</v>
      </c>
      <c r="BE145" s="276"/>
      <c r="BF145" s="270"/>
      <c r="BG145" s="270"/>
      <c r="BH145" s="272" t="str">
        <f>IF(ISERROR(VLOOKUP(BE145,'Calcification Rates'!$A$10:$C$98,2,FALSE))," ",VLOOKUP(BE145,'Calcification Rates'!$A$10:$C$98,2,FALSE))</f>
        <v xml:space="preserve"> </v>
      </c>
      <c r="BI145" s="272" t="str">
        <f>IF(ISERROR(VLOOKUP(BE145,'Calcification Rates'!$A$10:$C$98,3,FALSE))," ",VLOOKUP(BE145,'Calcification Rates'!$A$10:$C$98,3,FALSE))</f>
        <v xml:space="preserve"> </v>
      </c>
      <c r="BJ145" s="280">
        <f>(IF(ISERROR(VLOOKUP(BE145,'Calcification Rates'!$A$11:$N$98,9,0)),0,VLOOKUP(BE145,'Calcification Rates'!$A$11:$N$98,9,0)))*BG145+(IF(ISERROR(VLOOKUP(BE145,'Calcification Rates'!$A$11:$N$98,12,0)),0,VLOOKUP(BE145,'Calcification Rates'!$A$11:$N$98,12,0)))</f>
        <v>0</v>
      </c>
      <c r="BK145" s="280">
        <f>(IF(ISERROR(VLOOKUP(BE145,'Calcification Rates'!$A$11:$N$98,10,0)),0,VLOOKUP(BE145,'Calcification Rates'!$A$11:$N$98,10,0)))*BG145+(IF(ISERROR(VLOOKUP(BE145,'Calcification Rates'!$A$11:$N$98,13,0)),0,VLOOKUP(BE145,'Calcification Rates'!$A$11:$N$98,13,0)))</f>
        <v>0</v>
      </c>
      <c r="BL145" s="281">
        <f>(IF(ISERROR(VLOOKUP(BE145,'Calcification Rates'!$A$11:$N$98,11,0)),0,VLOOKUP(BE145,'Calcification Rates'!$A$11:$N$98,11,0)))*BG145+(IF(ISERROR(VLOOKUP(BE145,'Calcification Rates'!$A$11:$N$98,14,0)),0,VLOOKUP(BE145,'Calcification Rates'!$A$11:$N$98,14,0)))</f>
        <v>0</v>
      </c>
    </row>
    <row r="146" spans="1:64" ht="20.100000000000001" customHeight="1" x14ac:dyDescent="0.3">
      <c r="A146" s="285"/>
      <c r="B146" s="270"/>
      <c r="C146" s="288"/>
      <c r="D146" s="272" t="str">
        <f>IF(ISERROR(VLOOKUP(A146,'Calcification Rates'!$A$10:$C$98,2,FALSE))," ",VLOOKUP(A146,'Calcification Rates'!$A$10:$C$98,2,FALSE))</f>
        <v xml:space="preserve"> </v>
      </c>
      <c r="E146" s="272" t="str">
        <f>IF(ISERROR(VLOOKUP(A146,'Calcification Rates'!$A$10:$C$98,3,FALSE))," ",VLOOKUP(A146,'Calcification Rates'!$A$10:$C$98,3,FALSE))</f>
        <v xml:space="preserve"> </v>
      </c>
      <c r="F146" s="273">
        <f>(IF(ISERROR(VLOOKUP(A146,'Calcification Rates'!$A$11:$N$98,9,0)),0,VLOOKUP(A146,'Calcification Rates'!$A$11:$N$98,9,0)))*C146+(IF(ISERROR(VLOOKUP(A146,'Calcification Rates'!$A$11:$N$98,12,0)),0,VLOOKUP(A146,'Calcification Rates'!$A$11:$N$98,12,0)))</f>
        <v>0</v>
      </c>
      <c r="G146" s="274">
        <f>(IF(ISERROR(VLOOKUP(A146,'Calcification Rates'!$A$11:$N$98,10,0)),0,VLOOKUP(A146,'Calcification Rates'!$A$11:$N$98,10,0)))*C146+(IF(ISERROR(VLOOKUP(A146,'Calcification Rates'!$A$11:$N$98,13,0)),0,VLOOKUP(A146,'Calcification Rates'!$A$11:$N$98,13,0)))</f>
        <v>0</v>
      </c>
      <c r="H146" s="275">
        <f>(IF(ISERROR(VLOOKUP(A146,'Calcification Rates'!$A$11:$N$98,11,0)),0,VLOOKUP(A146,'Calcification Rates'!$A$11:$N$98,11,0)))*C146+(IF(ISERROR(VLOOKUP(A146,'Calcification Rates'!$A$11:$N$98,14,0)),0,VLOOKUP(A146,'Calcification Rates'!$A$11:$N$98,14,0)))</f>
        <v>0</v>
      </c>
      <c r="I146" s="276"/>
      <c r="J146" s="278"/>
      <c r="K146" s="270"/>
      <c r="L146" s="272" t="str">
        <f>IF(ISERROR(VLOOKUP(I146,'Calcification Rates'!$A$10:$C$98,2,FALSE))," ",VLOOKUP(I146,'Calcification Rates'!$A$10:$C$98,2,FALSE))</f>
        <v xml:space="preserve"> </v>
      </c>
      <c r="M146" s="272" t="str">
        <f>IF(ISERROR(VLOOKUP(I146,'Calcification Rates'!$A$10:$C$98,3,FALSE))," ",VLOOKUP(I146,'Calcification Rates'!$A$10:$C$98,3,FALSE))</f>
        <v xml:space="preserve"> </v>
      </c>
      <c r="N146" s="273">
        <f>(IF(ISERROR(VLOOKUP(I146,'Calcification Rates'!$A$11:$N$98,9,0)),0,VLOOKUP(I146,'Calcification Rates'!$A$11:$N$98,9,0)))*K146+(IF(ISERROR(VLOOKUP(I146,'Calcification Rates'!$A$11:$N$98,12,0)),0,VLOOKUP(I146,'Calcification Rates'!$A$11:$N$98,12,0)))</f>
        <v>0</v>
      </c>
      <c r="O146" s="273">
        <f>(IF(ISERROR(VLOOKUP(I146,'Calcification Rates'!$A$11:$N$98,10,0)),0,VLOOKUP(I146,'Calcification Rates'!$A$11:$N$98,10,0)))*K146+(IF(ISERROR(VLOOKUP(I146,'Calcification Rates'!$A$11:$N$98,13,0)),0,VLOOKUP(I146,'Calcification Rates'!$A$11:$N$98,13,0)))</f>
        <v>0</v>
      </c>
      <c r="P146" s="286">
        <f>(IF(ISERROR(VLOOKUP(I146,'Calcification Rates'!$A$11:$N$98,11,0)),0,VLOOKUP(I146,'Calcification Rates'!$A$11:$N$98,11,0)))*K146+(IF(ISERROR(VLOOKUP(I146,'Calcification Rates'!$A$11:$N$98,14,0)),0,VLOOKUP(I146,'Calcification Rates'!$A$11:$N$98,14,0)))</f>
        <v>0</v>
      </c>
      <c r="Q146" s="43"/>
      <c r="R146" s="43"/>
      <c r="S146" s="43"/>
      <c r="T146" s="287" t="str">
        <f>IF(ISERROR(VLOOKUP(Q146,'Calcification Rates'!$A$10:$C$98,2,FALSE))," ",VLOOKUP(Q146,'Calcification Rates'!$A$10:$C$98,2,FALSE))</f>
        <v xml:space="preserve"> </v>
      </c>
      <c r="U146" s="272" t="str">
        <f>IF(ISERROR(VLOOKUP(Q146,'Calcification Rates'!$A$10:$C$98,3,FALSE))," ",VLOOKUP(Q146,'Calcification Rates'!$A$10:$C$98,3,FALSE))</f>
        <v xml:space="preserve"> </v>
      </c>
      <c r="V146" s="273">
        <f>(IF(ISERROR(VLOOKUP(Q146,'Calcification Rates'!$A$11:$N$98,9,0)),0,VLOOKUP(Q146,'Calcification Rates'!$A$11:$N$98,9,0)))*S146+(IF(ISERROR(VLOOKUP(Q146,'Calcification Rates'!$A$11:$N$98,12,0)),0,VLOOKUP(Q146,'Calcification Rates'!$A$11:$N$98,12,0)))</f>
        <v>0</v>
      </c>
      <c r="W146" s="273">
        <f>(IF(ISERROR(VLOOKUP(Q146,'Calcification Rates'!$A$11:$N$98,10,0)),0,VLOOKUP(Q146,'Calcification Rates'!$A$11:$N$98,10,0)))*S146+(IF(ISERROR(VLOOKUP(Q146,'Calcification Rates'!$A$11:$N$98,13,0)),0,VLOOKUP(Q146,'Calcification Rates'!$A$11:$N$98,13,0)))</f>
        <v>0</v>
      </c>
      <c r="X146" s="277">
        <f>(IF(ISERROR(VLOOKUP(Q146,'Calcification Rates'!$A$11:$N$98,11,0)),0,VLOOKUP(Q146,'Calcification Rates'!$A$11:$N$98,11,0)))*S146+(IF(ISERROR(VLOOKUP(Q146,'Calcification Rates'!$A$11:$N$98,14,0)),0,VLOOKUP(Q146,'Calcification Rates'!$A$11:$N$98,14,0)))</f>
        <v>0</v>
      </c>
      <c r="Y146" s="276"/>
      <c r="Z146" s="270"/>
      <c r="AA146" s="270"/>
      <c r="AB146" s="272" t="str">
        <f>IF(ISERROR(VLOOKUP(Y146,'Calcification Rates'!$A$10:$C$98,2,FALSE))," ",VLOOKUP(Y146,'Calcification Rates'!$A$10:$C$98,2,FALSE))</f>
        <v xml:space="preserve"> </v>
      </c>
      <c r="AC146" s="272" t="str">
        <f>IF(ISERROR(VLOOKUP(Y146,'Calcification Rates'!$A$10:$C$98,3,FALSE))," ",VLOOKUP(Y146,'Calcification Rates'!$A$10:$C$98,3,FALSE))</f>
        <v xml:space="preserve"> </v>
      </c>
      <c r="AD146" s="273">
        <f>(IF(ISERROR(VLOOKUP(Y146,'Calcification Rates'!$A$11:$N$98,9,0)),0,VLOOKUP(Y146,'Calcification Rates'!$A$11:$N$98,9,0)))*AA146+(IF(ISERROR(VLOOKUP(Y146,'Calcification Rates'!$A$11:$N$98,12,0)),0,VLOOKUP(Y146,'Calcification Rates'!$A$11:$N$98,12,0)))</f>
        <v>0</v>
      </c>
      <c r="AE146" s="273">
        <f>(IF(ISERROR(VLOOKUP(Y146,'Calcification Rates'!$A$11:$N$98,10,0)),0,VLOOKUP(Y146,'Calcification Rates'!$A$11:$N$98,10,0)))*AA146+(IF(ISERROR(VLOOKUP(Y146,'Calcification Rates'!$A$11:$N$98,13,0)),0,VLOOKUP(Y146,'Calcification Rates'!$A$11:$N$98,13,0)))</f>
        <v>0</v>
      </c>
      <c r="AF146" s="277">
        <f>(IF(ISERROR(VLOOKUP(Y146,'Calcification Rates'!$A$11:$N$98,11,0)),0,VLOOKUP(Y146,'Calcification Rates'!$A$11:$N$98,11,0)))*AA146+(IF(ISERROR(VLOOKUP(Y146,'Calcification Rates'!$A$11:$N$98,14,0)),0,VLOOKUP(Y146,'Calcification Rates'!$A$11:$N$98,14,0)))</f>
        <v>0</v>
      </c>
      <c r="AG146" s="276"/>
      <c r="AH146" s="270"/>
      <c r="AI146" s="270"/>
      <c r="AJ146" s="272" t="str">
        <f>IF(ISERROR(VLOOKUP(AG146,'Calcification Rates'!$A$10:$C$98,2,FALSE))," ",VLOOKUP(AG146,'Calcification Rates'!$A$10:$C$98,2,FALSE))</f>
        <v xml:space="preserve"> </v>
      </c>
      <c r="AK146" s="272" t="str">
        <f>IF(ISERROR(VLOOKUP(AG146,'Calcification Rates'!$A$10:$C$98,3,FALSE))," ",VLOOKUP(AG146,'Calcification Rates'!$A$10:$C$98,3,FALSE))</f>
        <v xml:space="preserve"> </v>
      </c>
      <c r="AL146" s="273">
        <f>(IF(ISERROR(VLOOKUP(AG146,'Calcification Rates'!$A$11:$N$98,9,0)),0,VLOOKUP(AG146,'Calcification Rates'!$A$11:$N$98,9,0)))*AI146+(IF(ISERROR(VLOOKUP(AG146,'Calcification Rates'!$A$11:$N$98,12,0)),0,VLOOKUP(AG146,'Calcification Rates'!$A$11:$N$98,12,0)))</f>
        <v>0</v>
      </c>
      <c r="AM146" s="273">
        <f>(IF(ISERROR(VLOOKUP(AG146,'Calcification Rates'!$A$11:$N$98,10,0)),0,VLOOKUP(AG146,'Calcification Rates'!$A$11:$N$98,10,0)))*AI146+(IF(ISERROR(VLOOKUP(AG146,'Calcification Rates'!$A$11:$N$98,13,0)),0,VLOOKUP(AG146,'Calcification Rates'!$A$11:$N$98,13,0)))</f>
        <v>0</v>
      </c>
      <c r="AN146" s="277">
        <f>(IF(ISERROR(VLOOKUP(AG146,'Calcification Rates'!$A$11:$N$98,11,0)),0,VLOOKUP(AG146,'Calcification Rates'!$A$11:$N$98,11,0)))*AI146+(IF(ISERROR(VLOOKUP(AG146,'Calcification Rates'!$A$11:$N$98,14,0)),0,VLOOKUP(AG146,'Calcification Rates'!$A$11:$N$98,14,0)))</f>
        <v>0</v>
      </c>
      <c r="AO146" s="276"/>
      <c r="AP146" s="270"/>
      <c r="AQ146" s="270"/>
      <c r="AR146" s="272" t="str">
        <f>IF(ISERROR(VLOOKUP(AO146,'Calcification Rates'!$A$10:$C$98,2,FALSE))," ",VLOOKUP(AO146,'Calcification Rates'!$A$10:$C$98,2,FALSE))</f>
        <v xml:space="preserve"> </v>
      </c>
      <c r="AS146" s="272" t="str">
        <f>IF(ISERROR(VLOOKUP(AO146,'Calcification Rates'!$A$10:$C$98,3,FALSE))," ",VLOOKUP(AO146,'Calcification Rates'!$A$10:$C$98,3,FALSE))</f>
        <v xml:space="preserve"> </v>
      </c>
      <c r="AT146" s="280">
        <f>(IF(ISERROR(VLOOKUP(AO146,'Calcification Rates'!$A$11:$N$98,9,0)),0,VLOOKUP(AO146,'Calcification Rates'!$A$11:$N$98,9,0)))*AQ146+(IF(ISERROR(VLOOKUP(AO146,'Calcification Rates'!$A$11:$N$98,12,0)),0,VLOOKUP(AO146,'Calcification Rates'!$A$11:$N$98,12,0)))</f>
        <v>0</v>
      </c>
      <c r="AU146" s="280">
        <f>(IF(ISERROR(VLOOKUP(AO146,'Calcification Rates'!$A$11:$N$98,10,0)),0,VLOOKUP(AO146,'Calcification Rates'!$A$11:$N$98,10,0)))*AQ146+(IF(ISERROR(VLOOKUP(AO146,'Calcification Rates'!$A$11:$N$98,13,0)),0,VLOOKUP(AO146,'Calcification Rates'!$A$11:$N$98,13,0)))</f>
        <v>0</v>
      </c>
      <c r="AV146" s="281">
        <f>(IF(ISERROR(VLOOKUP(AO146,'Calcification Rates'!$A$11:$N$98,11,0)),0,VLOOKUP(AO146,'Calcification Rates'!$A$11:$N$98,11,0)))*AQ146+(IF(ISERROR(VLOOKUP(AO146,'Calcification Rates'!$A$11:$N$98,14,0)),0,VLOOKUP(AO146,'Calcification Rates'!$A$11:$N$98,14,0)))</f>
        <v>0</v>
      </c>
      <c r="AW146" s="276"/>
      <c r="AX146" s="270"/>
      <c r="AY146" s="270"/>
      <c r="AZ146" s="272" t="str">
        <f>IF(ISERROR(VLOOKUP(AW146,'Calcification Rates'!$A$10:$C$98,2,FALSE))," ",VLOOKUP(AW146,'Calcification Rates'!$A$10:$C$98,2,FALSE))</f>
        <v xml:space="preserve"> </v>
      </c>
      <c r="BA146" s="272" t="str">
        <f>IF(ISERROR(VLOOKUP(AW146,'Calcification Rates'!$A$10:$C$98,3,FALSE))," ",VLOOKUP(AW146,'Calcification Rates'!$A$10:$C$98,3,FALSE))</f>
        <v xml:space="preserve"> </v>
      </c>
      <c r="BB146" s="280">
        <f>(IF(ISERROR(VLOOKUP(AW146,'Calcification Rates'!$A$11:$N$98,9,0)),0,VLOOKUP(AW146,'Calcification Rates'!$A$11:$N$98,9,0)))*AY146+(IF(ISERROR(VLOOKUP(AW146,'Calcification Rates'!$A$11:$N$98,12,0)),0,VLOOKUP(AW146,'Calcification Rates'!$A$11:$N$98,12,0)))</f>
        <v>0</v>
      </c>
      <c r="BC146" s="280">
        <f>(IF(ISERROR(VLOOKUP(AW146,'Calcification Rates'!$A$11:$N$98,10,0)),0,VLOOKUP(AW146,'Calcification Rates'!$A$11:$N$98,10,0)))*AY146+(IF(ISERROR(VLOOKUP(AW146,'Calcification Rates'!$A$11:$N$98,13,0)),0,VLOOKUP(AW146,'Calcification Rates'!$A$11:$N$98,13,0)))</f>
        <v>0</v>
      </c>
      <c r="BD146" s="281">
        <f>(IF(ISERROR(VLOOKUP(AW146,'Calcification Rates'!$A$11:$N$98,11,0)),0,VLOOKUP(AW146,'Calcification Rates'!$A$11:$N$98,11,0)))*AY146+(IF(ISERROR(VLOOKUP(AW146,'Calcification Rates'!$A$11:$N$98,14,0)),0,VLOOKUP(AW146,'Calcification Rates'!$A$11:$N$98,14,0)))</f>
        <v>0</v>
      </c>
      <c r="BE146" s="276"/>
      <c r="BF146" s="270"/>
      <c r="BG146" s="270"/>
      <c r="BH146" s="272" t="str">
        <f>IF(ISERROR(VLOOKUP(BE146,'Calcification Rates'!$A$10:$C$98,2,FALSE))," ",VLOOKUP(BE146,'Calcification Rates'!$A$10:$C$98,2,FALSE))</f>
        <v xml:space="preserve"> </v>
      </c>
      <c r="BI146" s="272" t="str">
        <f>IF(ISERROR(VLOOKUP(BE146,'Calcification Rates'!$A$10:$C$98,3,FALSE))," ",VLOOKUP(BE146,'Calcification Rates'!$A$10:$C$98,3,FALSE))</f>
        <v xml:space="preserve"> </v>
      </c>
      <c r="BJ146" s="280">
        <f>(IF(ISERROR(VLOOKUP(BE146,'Calcification Rates'!$A$11:$N$98,9,0)),0,VLOOKUP(BE146,'Calcification Rates'!$A$11:$N$98,9,0)))*BG146+(IF(ISERROR(VLOOKUP(BE146,'Calcification Rates'!$A$11:$N$98,12,0)),0,VLOOKUP(BE146,'Calcification Rates'!$A$11:$N$98,12,0)))</f>
        <v>0</v>
      </c>
      <c r="BK146" s="280">
        <f>(IF(ISERROR(VLOOKUP(BE146,'Calcification Rates'!$A$11:$N$98,10,0)),0,VLOOKUP(BE146,'Calcification Rates'!$A$11:$N$98,10,0)))*BG146+(IF(ISERROR(VLOOKUP(BE146,'Calcification Rates'!$A$11:$N$98,13,0)),0,VLOOKUP(BE146,'Calcification Rates'!$A$11:$N$98,13,0)))</f>
        <v>0</v>
      </c>
      <c r="BL146" s="281">
        <f>(IF(ISERROR(VLOOKUP(BE146,'Calcification Rates'!$A$11:$N$98,11,0)),0,VLOOKUP(BE146,'Calcification Rates'!$A$11:$N$98,11,0)))*BG146+(IF(ISERROR(VLOOKUP(BE146,'Calcification Rates'!$A$11:$N$98,14,0)),0,VLOOKUP(BE146,'Calcification Rates'!$A$11:$N$98,14,0)))</f>
        <v>0</v>
      </c>
    </row>
    <row r="147" spans="1:64" ht="20.100000000000001" customHeight="1" x14ac:dyDescent="0.3">
      <c r="A147" s="285"/>
      <c r="B147" s="270"/>
      <c r="C147" s="288"/>
      <c r="D147" s="272" t="str">
        <f>IF(ISERROR(VLOOKUP(A147,'Calcification Rates'!$A$10:$C$98,2,FALSE))," ",VLOOKUP(A147,'Calcification Rates'!$A$10:$C$98,2,FALSE))</f>
        <v xml:space="preserve"> </v>
      </c>
      <c r="E147" s="272" t="str">
        <f>IF(ISERROR(VLOOKUP(A147,'Calcification Rates'!$A$10:$C$98,3,FALSE))," ",VLOOKUP(A147,'Calcification Rates'!$A$10:$C$98,3,FALSE))</f>
        <v xml:space="preserve"> </v>
      </c>
      <c r="F147" s="273">
        <f>(IF(ISERROR(VLOOKUP(A147,'Calcification Rates'!$A$11:$N$98,9,0)),0,VLOOKUP(A147,'Calcification Rates'!$A$11:$N$98,9,0)))*C147+(IF(ISERROR(VLOOKUP(A147,'Calcification Rates'!$A$11:$N$98,12,0)),0,VLOOKUP(A147,'Calcification Rates'!$A$11:$N$98,12,0)))</f>
        <v>0</v>
      </c>
      <c r="G147" s="274">
        <f>(IF(ISERROR(VLOOKUP(A147,'Calcification Rates'!$A$11:$N$98,10,0)),0,VLOOKUP(A147,'Calcification Rates'!$A$11:$N$98,10,0)))*C147+(IF(ISERROR(VLOOKUP(A147,'Calcification Rates'!$A$11:$N$98,13,0)),0,VLOOKUP(A147,'Calcification Rates'!$A$11:$N$98,13,0)))</f>
        <v>0</v>
      </c>
      <c r="H147" s="275">
        <f>(IF(ISERROR(VLOOKUP(A147,'Calcification Rates'!$A$11:$N$98,11,0)),0,VLOOKUP(A147,'Calcification Rates'!$A$11:$N$98,11,0)))*C147+(IF(ISERROR(VLOOKUP(A147,'Calcification Rates'!$A$11:$N$98,14,0)),0,VLOOKUP(A147,'Calcification Rates'!$A$11:$N$98,14,0)))</f>
        <v>0</v>
      </c>
      <c r="I147" s="276"/>
      <c r="J147" s="278"/>
      <c r="K147" s="270"/>
      <c r="L147" s="272" t="str">
        <f>IF(ISERROR(VLOOKUP(I147,'Calcification Rates'!$A$10:$C$98,2,FALSE))," ",VLOOKUP(I147,'Calcification Rates'!$A$10:$C$98,2,FALSE))</f>
        <v xml:space="preserve"> </v>
      </c>
      <c r="M147" s="272" t="str">
        <f>IF(ISERROR(VLOOKUP(I147,'Calcification Rates'!$A$10:$C$98,3,FALSE))," ",VLOOKUP(I147,'Calcification Rates'!$A$10:$C$98,3,FALSE))</f>
        <v xml:space="preserve"> </v>
      </c>
      <c r="N147" s="273">
        <f>(IF(ISERROR(VLOOKUP(I147,'Calcification Rates'!$A$11:$N$98,9,0)),0,VLOOKUP(I147,'Calcification Rates'!$A$11:$N$98,9,0)))*K147+(IF(ISERROR(VLOOKUP(I147,'Calcification Rates'!$A$11:$N$98,12,0)),0,VLOOKUP(I147,'Calcification Rates'!$A$11:$N$98,12,0)))</f>
        <v>0</v>
      </c>
      <c r="O147" s="273">
        <f>(IF(ISERROR(VLOOKUP(I147,'Calcification Rates'!$A$11:$N$98,10,0)),0,VLOOKUP(I147,'Calcification Rates'!$A$11:$N$98,10,0)))*K147+(IF(ISERROR(VLOOKUP(I147,'Calcification Rates'!$A$11:$N$98,13,0)),0,VLOOKUP(I147,'Calcification Rates'!$A$11:$N$98,13,0)))</f>
        <v>0</v>
      </c>
      <c r="P147" s="286">
        <f>(IF(ISERROR(VLOOKUP(I147,'Calcification Rates'!$A$11:$N$98,11,0)),0,VLOOKUP(I147,'Calcification Rates'!$A$11:$N$98,11,0)))*K147+(IF(ISERROR(VLOOKUP(I147,'Calcification Rates'!$A$11:$N$98,14,0)),0,VLOOKUP(I147,'Calcification Rates'!$A$11:$N$98,14,0)))</f>
        <v>0</v>
      </c>
      <c r="Q147" s="43"/>
      <c r="R147" s="43"/>
      <c r="S147" s="43"/>
      <c r="T147" s="287" t="str">
        <f>IF(ISERROR(VLOOKUP(Q147,'Calcification Rates'!$A$10:$C$98,2,FALSE))," ",VLOOKUP(Q147,'Calcification Rates'!$A$10:$C$98,2,FALSE))</f>
        <v xml:space="preserve"> </v>
      </c>
      <c r="U147" s="272" t="str">
        <f>IF(ISERROR(VLOOKUP(Q147,'Calcification Rates'!$A$10:$C$98,3,FALSE))," ",VLOOKUP(Q147,'Calcification Rates'!$A$10:$C$98,3,FALSE))</f>
        <v xml:space="preserve"> </v>
      </c>
      <c r="V147" s="273">
        <f>(IF(ISERROR(VLOOKUP(Q147,'Calcification Rates'!$A$11:$N$98,9,0)),0,VLOOKUP(Q147,'Calcification Rates'!$A$11:$N$98,9,0)))*S147+(IF(ISERROR(VLOOKUP(Q147,'Calcification Rates'!$A$11:$N$98,12,0)),0,VLOOKUP(Q147,'Calcification Rates'!$A$11:$N$98,12,0)))</f>
        <v>0</v>
      </c>
      <c r="W147" s="273">
        <f>(IF(ISERROR(VLOOKUP(Q147,'Calcification Rates'!$A$11:$N$98,10,0)),0,VLOOKUP(Q147,'Calcification Rates'!$A$11:$N$98,10,0)))*S147+(IF(ISERROR(VLOOKUP(Q147,'Calcification Rates'!$A$11:$N$98,13,0)),0,VLOOKUP(Q147,'Calcification Rates'!$A$11:$N$98,13,0)))</f>
        <v>0</v>
      </c>
      <c r="X147" s="277">
        <f>(IF(ISERROR(VLOOKUP(Q147,'Calcification Rates'!$A$11:$N$98,11,0)),0,VLOOKUP(Q147,'Calcification Rates'!$A$11:$N$98,11,0)))*S147+(IF(ISERROR(VLOOKUP(Q147,'Calcification Rates'!$A$11:$N$98,14,0)),0,VLOOKUP(Q147,'Calcification Rates'!$A$11:$N$98,14,0)))</f>
        <v>0</v>
      </c>
      <c r="Y147" s="276"/>
      <c r="Z147" s="270"/>
      <c r="AA147" s="270"/>
      <c r="AB147" s="272" t="str">
        <f>IF(ISERROR(VLOOKUP(Y147,'Calcification Rates'!$A$10:$C$98,2,FALSE))," ",VLOOKUP(Y147,'Calcification Rates'!$A$10:$C$98,2,FALSE))</f>
        <v xml:space="preserve"> </v>
      </c>
      <c r="AC147" s="272" t="str">
        <f>IF(ISERROR(VLOOKUP(Y147,'Calcification Rates'!$A$10:$C$98,3,FALSE))," ",VLOOKUP(Y147,'Calcification Rates'!$A$10:$C$98,3,FALSE))</f>
        <v xml:space="preserve"> </v>
      </c>
      <c r="AD147" s="273">
        <f>(IF(ISERROR(VLOOKUP(Y147,'Calcification Rates'!$A$11:$N$98,9,0)),0,VLOOKUP(Y147,'Calcification Rates'!$A$11:$N$98,9,0)))*AA147+(IF(ISERROR(VLOOKUP(Y147,'Calcification Rates'!$A$11:$N$98,12,0)),0,VLOOKUP(Y147,'Calcification Rates'!$A$11:$N$98,12,0)))</f>
        <v>0</v>
      </c>
      <c r="AE147" s="273">
        <f>(IF(ISERROR(VLOOKUP(Y147,'Calcification Rates'!$A$11:$N$98,10,0)),0,VLOOKUP(Y147,'Calcification Rates'!$A$11:$N$98,10,0)))*AA147+(IF(ISERROR(VLOOKUP(Y147,'Calcification Rates'!$A$11:$N$98,13,0)),0,VLOOKUP(Y147,'Calcification Rates'!$A$11:$N$98,13,0)))</f>
        <v>0</v>
      </c>
      <c r="AF147" s="277">
        <f>(IF(ISERROR(VLOOKUP(Y147,'Calcification Rates'!$A$11:$N$98,11,0)),0,VLOOKUP(Y147,'Calcification Rates'!$A$11:$N$98,11,0)))*AA147+(IF(ISERROR(VLOOKUP(Y147,'Calcification Rates'!$A$11:$N$98,14,0)),0,VLOOKUP(Y147,'Calcification Rates'!$A$11:$N$98,14,0)))</f>
        <v>0</v>
      </c>
      <c r="AG147" s="276"/>
      <c r="AH147" s="270"/>
      <c r="AI147" s="270"/>
      <c r="AJ147" s="272" t="str">
        <f>IF(ISERROR(VLOOKUP(AG147,'Calcification Rates'!$A$10:$C$98,2,FALSE))," ",VLOOKUP(AG147,'Calcification Rates'!$A$10:$C$98,2,FALSE))</f>
        <v xml:space="preserve"> </v>
      </c>
      <c r="AK147" s="272" t="str">
        <f>IF(ISERROR(VLOOKUP(AG147,'Calcification Rates'!$A$10:$C$98,3,FALSE))," ",VLOOKUP(AG147,'Calcification Rates'!$A$10:$C$98,3,FALSE))</f>
        <v xml:space="preserve"> </v>
      </c>
      <c r="AL147" s="273">
        <f>(IF(ISERROR(VLOOKUP(AG147,'Calcification Rates'!$A$11:$N$98,9,0)),0,VLOOKUP(AG147,'Calcification Rates'!$A$11:$N$98,9,0)))*AI147+(IF(ISERROR(VLOOKUP(AG147,'Calcification Rates'!$A$11:$N$98,12,0)),0,VLOOKUP(AG147,'Calcification Rates'!$A$11:$N$98,12,0)))</f>
        <v>0</v>
      </c>
      <c r="AM147" s="273">
        <f>(IF(ISERROR(VLOOKUP(AG147,'Calcification Rates'!$A$11:$N$98,10,0)),0,VLOOKUP(AG147,'Calcification Rates'!$A$11:$N$98,10,0)))*AI147+(IF(ISERROR(VLOOKUP(AG147,'Calcification Rates'!$A$11:$N$98,13,0)),0,VLOOKUP(AG147,'Calcification Rates'!$A$11:$N$98,13,0)))</f>
        <v>0</v>
      </c>
      <c r="AN147" s="277">
        <f>(IF(ISERROR(VLOOKUP(AG147,'Calcification Rates'!$A$11:$N$98,11,0)),0,VLOOKUP(AG147,'Calcification Rates'!$A$11:$N$98,11,0)))*AI147+(IF(ISERROR(VLOOKUP(AG147,'Calcification Rates'!$A$11:$N$98,14,0)),0,VLOOKUP(AG147,'Calcification Rates'!$A$11:$N$98,14,0)))</f>
        <v>0</v>
      </c>
      <c r="AO147" s="276"/>
      <c r="AP147" s="270"/>
      <c r="AQ147" s="270"/>
      <c r="AR147" s="272" t="str">
        <f>IF(ISERROR(VLOOKUP(AO147,'Calcification Rates'!$A$10:$C$98,2,FALSE))," ",VLOOKUP(AO147,'Calcification Rates'!$A$10:$C$98,2,FALSE))</f>
        <v xml:space="preserve"> </v>
      </c>
      <c r="AS147" s="272" t="str">
        <f>IF(ISERROR(VLOOKUP(AO147,'Calcification Rates'!$A$10:$C$98,3,FALSE))," ",VLOOKUP(AO147,'Calcification Rates'!$A$10:$C$98,3,FALSE))</f>
        <v xml:space="preserve"> </v>
      </c>
      <c r="AT147" s="280">
        <f>(IF(ISERROR(VLOOKUP(AO147,'Calcification Rates'!$A$11:$N$98,9,0)),0,VLOOKUP(AO147,'Calcification Rates'!$A$11:$N$98,9,0)))*AQ147+(IF(ISERROR(VLOOKUP(AO147,'Calcification Rates'!$A$11:$N$98,12,0)),0,VLOOKUP(AO147,'Calcification Rates'!$A$11:$N$98,12,0)))</f>
        <v>0</v>
      </c>
      <c r="AU147" s="280">
        <f>(IF(ISERROR(VLOOKUP(AO147,'Calcification Rates'!$A$11:$N$98,10,0)),0,VLOOKUP(AO147,'Calcification Rates'!$A$11:$N$98,10,0)))*AQ147+(IF(ISERROR(VLOOKUP(AO147,'Calcification Rates'!$A$11:$N$98,13,0)),0,VLOOKUP(AO147,'Calcification Rates'!$A$11:$N$98,13,0)))</f>
        <v>0</v>
      </c>
      <c r="AV147" s="281">
        <f>(IF(ISERROR(VLOOKUP(AO147,'Calcification Rates'!$A$11:$N$98,11,0)),0,VLOOKUP(AO147,'Calcification Rates'!$A$11:$N$98,11,0)))*AQ147+(IF(ISERROR(VLOOKUP(AO147,'Calcification Rates'!$A$11:$N$98,14,0)),0,VLOOKUP(AO147,'Calcification Rates'!$A$11:$N$98,14,0)))</f>
        <v>0</v>
      </c>
      <c r="AW147" s="276"/>
      <c r="AX147" s="270"/>
      <c r="AY147" s="270"/>
      <c r="AZ147" s="272" t="str">
        <f>IF(ISERROR(VLOOKUP(AW147,'Calcification Rates'!$A$10:$C$98,2,FALSE))," ",VLOOKUP(AW147,'Calcification Rates'!$A$10:$C$98,2,FALSE))</f>
        <v xml:space="preserve"> </v>
      </c>
      <c r="BA147" s="272" t="str">
        <f>IF(ISERROR(VLOOKUP(AW147,'Calcification Rates'!$A$10:$C$98,3,FALSE))," ",VLOOKUP(AW147,'Calcification Rates'!$A$10:$C$98,3,FALSE))</f>
        <v xml:space="preserve"> </v>
      </c>
      <c r="BB147" s="280">
        <f>(IF(ISERROR(VLOOKUP(AW147,'Calcification Rates'!$A$11:$N$98,9,0)),0,VLOOKUP(AW147,'Calcification Rates'!$A$11:$N$98,9,0)))*AY147+(IF(ISERROR(VLOOKUP(AW147,'Calcification Rates'!$A$11:$N$98,12,0)),0,VLOOKUP(AW147,'Calcification Rates'!$A$11:$N$98,12,0)))</f>
        <v>0</v>
      </c>
      <c r="BC147" s="280">
        <f>(IF(ISERROR(VLOOKUP(AW147,'Calcification Rates'!$A$11:$N$98,10,0)),0,VLOOKUP(AW147,'Calcification Rates'!$A$11:$N$98,10,0)))*AY147+(IF(ISERROR(VLOOKUP(AW147,'Calcification Rates'!$A$11:$N$98,13,0)),0,VLOOKUP(AW147,'Calcification Rates'!$A$11:$N$98,13,0)))</f>
        <v>0</v>
      </c>
      <c r="BD147" s="281">
        <f>(IF(ISERROR(VLOOKUP(AW147,'Calcification Rates'!$A$11:$N$98,11,0)),0,VLOOKUP(AW147,'Calcification Rates'!$A$11:$N$98,11,0)))*AY147+(IF(ISERROR(VLOOKUP(AW147,'Calcification Rates'!$A$11:$N$98,14,0)),0,VLOOKUP(AW147,'Calcification Rates'!$A$11:$N$98,14,0)))</f>
        <v>0</v>
      </c>
      <c r="BE147" s="276"/>
      <c r="BF147" s="270"/>
      <c r="BG147" s="270"/>
      <c r="BH147" s="272" t="str">
        <f>IF(ISERROR(VLOOKUP(BE147,'Calcification Rates'!$A$10:$C$98,2,FALSE))," ",VLOOKUP(BE147,'Calcification Rates'!$A$10:$C$98,2,FALSE))</f>
        <v xml:space="preserve"> </v>
      </c>
      <c r="BI147" s="272" t="str">
        <f>IF(ISERROR(VLOOKUP(BE147,'Calcification Rates'!$A$10:$C$98,3,FALSE))," ",VLOOKUP(BE147,'Calcification Rates'!$A$10:$C$98,3,FALSE))</f>
        <v xml:space="preserve"> </v>
      </c>
      <c r="BJ147" s="280">
        <f>(IF(ISERROR(VLOOKUP(BE147,'Calcification Rates'!$A$11:$N$98,9,0)),0,VLOOKUP(BE147,'Calcification Rates'!$A$11:$N$98,9,0)))*BG147+(IF(ISERROR(VLOOKUP(BE147,'Calcification Rates'!$A$11:$N$98,12,0)),0,VLOOKUP(BE147,'Calcification Rates'!$A$11:$N$98,12,0)))</f>
        <v>0</v>
      </c>
      <c r="BK147" s="280">
        <f>(IF(ISERROR(VLOOKUP(BE147,'Calcification Rates'!$A$11:$N$98,10,0)),0,VLOOKUP(BE147,'Calcification Rates'!$A$11:$N$98,10,0)))*BG147+(IF(ISERROR(VLOOKUP(BE147,'Calcification Rates'!$A$11:$N$98,13,0)),0,VLOOKUP(BE147,'Calcification Rates'!$A$11:$N$98,13,0)))</f>
        <v>0</v>
      </c>
      <c r="BL147" s="281">
        <f>(IF(ISERROR(VLOOKUP(BE147,'Calcification Rates'!$A$11:$N$98,11,0)),0,VLOOKUP(BE147,'Calcification Rates'!$A$11:$N$98,11,0)))*BG147+(IF(ISERROR(VLOOKUP(BE147,'Calcification Rates'!$A$11:$N$98,14,0)),0,VLOOKUP(BE147,'Calcification Rates'!$A$11:$N$98,14,0)))</f>
        <v>0</v>
      </c>
    </row>
    <row r="148" spans="1:64" ht="20.100000000000001" customHeight="1" x14ac:dyDescent="0.3">
      <c r="A148" s="285"/>
      <c r="B148" s="270"/>
      <c r="C148" s="288"/>
      <c r="D148" s="272" t="str">
        <f>IF(ISERROR(VLOOKUP(A148,'Calcification Rates'!$A$10:$C$98,2,FALSE))," ",VLOOKUP(A148,'Calcification Rates'!$A$10:$C$98,2,FALSE))</f>
        <v xml:space="preserve"> </v>
      </c>
      <c r="E148" s="272" t="str">
        <f>IF(ISERROR(VLOOKUP(A148,'Calcification Rates'!$A$10:$C$98,3,FALSE))," ",VLOOKUP(A148,'Calcification Rates'!$A$10:$C$98,3,FALSE))</f>
        <v xml:space="preserve"> </v>
      </c>
      <c r="F148" s="273">
        <f>(IF(ISERROR(VLOOKUP(A148,'Calcification Rates'!$A$11:$N$98,9,0)),0,VLOOKUP(A148,'Calcification Rates'!$A$11:$N$98,9,0)))*C148+(IF(ISERROR(VLOOKUP(A148,'Calcification Rates'!$A$11:$N$98,12,0)),0,VLOOKUP(A148,'Calcification Rates'!$A$11:$N$98,12,0)))</f>
        <v>0</v>
      </c>
      <c r="G148" s="274">
        <f>(IF(ISERROR(VLOOKUP(A148,'Calcification Rates'!$A$11:$N$98,10,0)),0,VLOOKUP(A148,'Calcification Rates'!$A$11:$N$98,10,0)))*C148+(IF(ISERROR(VLOOKUP(A148,'Calcification Rates'!$A$11:$N$98,13,0)),0,VLOOKUP(A148,'Calcification Rates'!$A$11:$N$98,13,0)))</f>
        <v>0</v>
      </c>
      <c r="H148" s="275">
        <f>(IF(ISERROR(VLOOKUP(A148,'Calcification Rates'!$A$11:$N$98,11,0)),0,VLOOKUP(A148,'Calcification Rates'!$A$11:$N$98,11,0)))*C148+(IF(ISERROR(VLOOKUP(A148,'Calcification Rates'!$A$11:$N$98,14,0)),0,VLOOKUP(A148,'Calcification Rates'!$A$11:$N$98,14,0)))</f>
        <v>0</v>
      </c>
      <c r="I148" s="276"/>
      <c r="J148" s="278"/>
      <c r="K148" s="270"/>
      <c r="L148" s="272" t="str">
        <f>IF(ISERROR(VLOOKUP(I148,'Calcification Rates'!$A$10:$C$98,2,FALSE))," ",VLOOKUP(I148,'Calcification Rates'!$A$10:$C$98,2,FALSE))</f>
        <v xml:space="preserve"> </v>
      </c>
      <c r="M148" s="272" t="str">
        <f>IF(ISERROR(VLOOKUP(I148,'Calcification Rates'!$A$10:$C$98,3,FALSE))," ",VLOOKUP(I148,'Calcification Rates'!$A$10:$C$98,3,FALSE))</f>
        <v xml:space="preserve"> </v>
      </c>
      <c r="N148" s="273">
        <f>(IF(ISERROR(VLOOKUP(I148,'Calcification Rates'!$A$11:$N$98,9,0)),0,VLOOKUP(I148,'Calcification Rates'!$A$11:$N$98,9,0)))*K148+(IF(ISERROR(VLOOKUP(I148,'Calcification Rates'!$A$11:$N$98,12,0)),0,VLOOKUP(I148,'Calcification Rates'!$A$11:$N$98,12,0)))</f>
        <v>0</v>
      </c>
      <c r="O148" s="273">
        <f>(IF(ISERROR(VLOOKUP(I148,'Calcification Rates'!$A$11:$N$98,10,0)),0,VLOOKUP(I148,'Calcification Rates'!$A$11:$N$98,10,0)))*K148+(IF(ISERROR(VLOOKUP(I148,'Calcification Rates'!$A$11:$N$98,13,0)),0,VLOOKUP(I148,'Calcification Rates'!$A$11:$N$98,13,0)))</f>
        <v>0</v>
      </c>
      <c r="P148" s="286">
        <f>(IF(ISERROR(VLOOKUP(I148,'Calcification Rates'!$A$11:$N$98,11,0)),0,VLOOKUP(I148,'Calcification Rates'!$A$11:$N$98,11,0)))*K148+(IF(ISERROR(VLOOKUP(I148,'Calcification Rates'!$A$11:$N$98,14,0)),0,VLOOKUP(I148,'Calcification Rates'!$A$11:$N$98,14,0)))</f>
        <v>0</v>
      </c>
      <c r="Q148" s="43"/>
      <c r="R148" s="43"/>
      <c r="S148" s="43"/>
      <c r="T148" s="287" t="str">
        <f>IF(ISERROR(VLOOKUP(Q148,'Calcification Rates'!$A$10:$C$98,2,FALSE))," ",VLOOKUP(Q148,'Calcification Rates'!$A$10:$C$98,2,FALSE))</f>
        <v xml:space="preserve"> </v>
      </c>
      <c r="U148" s="272" t="str">
        <f>IF(ISERROR(VLOOKUP(Q148,'Calcification Rates'!$A$10:$C$98,3,FALSE))," ",VLOOKUP(Q148,'Calcification Rates'!$A$10:$C$98,3,FALSE))</f>
        <v xml:space="preserve"> </v>
      </c>
      <c r="V148" s="273">
        <f>(IF(ISERROR(VLOOKUP(Q148,'Calcification Rates'!$A$11:$N$98,9,0)),0,VLOOKUP(Q148,'Calcification Rates'!$A$11:$N$98,9,0)))*S148+(IF(ISERROR(VLOOKUP(Q148,'Calcification Rates'!$A$11:$N$98,12,0)),0,VLOOKUP(Q148,'Calcification Rates'!$A$11:$N$98,12,0)))</f>
        <v>0</v>
      </c>
      <c r="W148" s="273">
        <f>(IF(ISERROR(VLOOKUP(Q148,'Calcification Rates'!$A$11:$N$98,10,0)),0,VLOOKUP(Q148,'Calcification Rates'!$A$11:$N$98,10,0)))*S148+(IF(ISERROR(VLOOKUP(Q148,'Calcification Rates'!$A$11:$N$98,13,0)),0,VLOOKUP(Q148,'Calcification Rates'!$A$11:$N$98,13,0)))</f>
        <v>0</v>
      </c>
      <c r="X148" s="277">
        <f>(IF(ISERROR(VLOOKUP(Q148,'Calcification Rates'!$A$11:$N$98,11,0)),0,VLOOKUP(Q148,'Calcification Rates'!$A$11:$N$98,11,0)))*S148+(IF(ISERROR(VLOOKUP(Q148,'Calcification Rates'!$A$11:$N$98,14,0)),0,VLOOKUP(Q148,'Calcification Rates'!$A$11:$N$98,14,0)))</f>
        <v>0</v>
      </c>
      <c r="Y148" s="276"/>
      <c r="Z148" s="270"/>
      <c r="AA148" s="270"/>
      <c r="AB148" s="272" t="str">
        <f>IF(ISERROR(VLOOKUP(Y148,'Calcification Rates'!$A$10:$C$98,2,FALSE))," ",VLOOKUP(Y148,'Calcification Rates'!$A$10:$C$98,2,FALSE))</f>
        <v xml:space="preserve"> </v>
      </c>
      <c r="AC148" s="272" t="str">
        <f>IF(ISERROR(VLOOKUP(Y148,'Calcification Rates'!$A$10:$C$98,3,FALSE))," ",VLOOKUP(Y148,'Calcification Rates'!$A$10:$C$98,3,FALSE))</f>
        <v xml:space="preserve"> </v>
      </c>
      <c r="AD148" s="273">
        <f>(IF(ISERROR(VLOOKUP(Y148,'Calcification Rates'!$A$11:$N$98,9,0)),0,VLOOKUP(Y148,'Calcification Rates'!$A$11:$N$98,9,0)))*AA148+(IF(ISERROR(VLOOKUP(Y148,'Calcification Rates'!$A$11:$N$98,12,0)),0,VLOOKUP(Y148,'Calcification Rates'!$A$11:$N$98,12,0)))</f>
        <v>0</v>
      </c>
      <c r="AE148" s="273">
        <f>(IF(ISERROR(VLOOKUP(Y148,'Calcification Rates'!$A$11:$N$98,10,0)),0,VLOOKUP(Y148,'Calcification Rates'!$A$11:$N$98,10,0)))*AA148+(IF(ISERROR(VLOOKUP(Y148,'Calcification Rates'!$A$11:$N$98,13,0)),0,VLOOKUP(Y148,'Calcification Rates'!$A$11:$N$98,13,0)))</f>
        <v>0</v>
      </c>
      <c r="AF148" s="277">
        <f>(IF(ISERROR(VLOOKUP(Y148,'Calcification Rates'!$A$11:$N$98,11,0)),0,VLOOKUP(Y148,'Calcification Rates'!$A$11:$N$98,11,0)))*AA148+(IF(ISERROR(VLOOKUP(Y148,'Calcification Rates'!$A$11:$N$98,14,0)),0,VLOOKUP(Y148,'Calcification Rates'!$A$11:$N$98,14,0)))</f>
        <v>0</v>
      </c>
      <c r="AG148" s="276"/>
      <c r="AH148" s="270"/>
      <c r="AI148" s="270"/>
      <c r="AJ148" s="272" t="str">
        <f>IF(ISERROR(VLOOKUP(AG148,'Calcification Rates'!$A$10:$C$98,2,FALSE))," ",VLOOKUP(AG148,'Calcification Rates'!$A$10:$C$98,2,FALSE))</f>
        <v xml:space="preserve"> </v>
      </c>
      <c r="AK148" s="272" t="str">
        <f>IF(ISERROR(VLOOKUP(AG148,'Calcification Rates'!$A$10:$C$98,3,FALSE))," ",VLOOKUP(AG148,'Calcification Rates'!$A$10:$C$98,3,FALSE))</f>
        <v xml:space="preserve"> </v>
      </c>
      <c r="AL148" s="273">
        <f>(IF(ISERROR(VLOOKUP(AG148,'Calcification Rates'!$A$11:$N$98,9,0)),0,VLOOKUP(AG148,'Calcification Rates'!$A$11:$N$98,9,0)))*AI148+(IF(ISERROR(VLOOKUP(AG148,'Calcification Rates'!$A$11:$N$98,12,0)),0,VLOOKUP(AG148,'Calcification Rates'!$A$11:$N$98,12,0)))</f>
        <v>0</v>
      </c>
      <c r="AM148" s="273">
        <f>(IF(ISERROR(VLOOKUP(AG148,'Calcification Rates'!$A$11:$N$98,10,0)),0,VLOOKUP(AG148,'Calcification Rates'!$A$11:$N$98,10,0)))*AI148+(IF(ISERROR(VLOOKUP(AG148,'Calcification Rates'!$A$11:$N$98,13,0)),0,VLOOKUP(AG148,'Calcification Rates'!$A$11:$N$98,13,0)))</f>
        <v>0</v>
      </c>
      <c r="AN148" s="277">
        <f>(IF(ISERROR(VLOOKUP(AG148,'Calcification Rates'!$A$11:$N$98,11,0)),0,VLOOKUP(AG148,'Calcification Rates'!$A$11:$N$98,11,0)))*AI148+(IF(ISERROR(VLOOKUP(AG148,'Calcification Rates'!$A$11:$N$98,14,0)),0,VLOOKUP(AG148,'Calcification Rates'!$A$11:$N$98,14,0)))</f>
        <v>0</v>
      </c>
      <c r="AO148" s="276"/>
      <c r="AP148" s="270"/>
      <c r="AQ148" s="270"/>
      <c r="AR148" s="272" t="str">
        <f>IF(ISERROR(VLOOKUP(AO148,'Calcification Rates'!$A$10:$C$98,2,FALSE))," ",VLOOKUP(AO148,'Calcification Rates'!$A$10:$C$98,2,FALSE))</f>
        <v xml:space="preserve"> </v>
      </c>
      <c r="AS148" s="272" t="str">
        <f>IF(ISERROR(VLOOKUP(AO148,'Calcification Rates'!$A$10:$C$98,3,FALSE))," ",VLOOKUP(AO148,'Calcification Rates'!$A$10:$C$98,3,FALSE))</f>
        <v xml:space="preserve"> </v>
      </c>
      <c r="AT148" s="280">
        <f>(IF(ISERROR(VLOOKUP(AO148,'Calcification Rates'!$A$11:$N$98,9,0)),0,VLOOKUP(AO148,'Calcification Rates'!$A$11:$N$98,9,0)))*AQ148+(IF(ISERROR(VLOOKUP(AO148,'Calcification Rates'!$A$11:$N$98,12,0)),0,VLOOKUP(AO148,'Calcification Rates'!$A$11:$N$98,12,0)))</f>
        <v>0</v>
      </c>
      <c r="AU148" s="280">
        <f>(IF(ISERROR(VLOOKUP(AO148,'Calcification Rates'!$A$11:$N$98,10,0)),0,VLOOKUP(AO148,'Calcification Rates'!$A$11:$N$98,10,0)))*AQ148+(IF(ISERROR(VLOOKUP(AO148,'Calcification Rates'!$A$11:$N$98,13,0)),0,VLOOKUP(AO148,'Calcification Rates'!$A$11:$N$98,13,0)))</f>
        <v>0</v>
      </c>
      <c r="AV148" s="281">
        <f>(IF(ISERROR(VLOOKUP(AO148,'Calcification Rates'!$A$11:$N$98,11,0)),0,VLOOKUP(AO148,'Calcification Rates'!$A$11:$N$98,11,0)))*AQ148+(IF(ISERROR(VLOOKUP(AO148,'Calcification Rates'!$A$11:$N$98,14,0)),0,VLOOKUP(AO148,'Calcification Rates'!$A$11:$N$98,14,0)))</f>
        <v>0</v>
      </c>
      <c r="AW148" s="276"/>
      <c r="AX148" s="270"/>
      <c r="AY148" s="270"/>
      <c r="AZ148" s="272" t="str">
        <f>IF(ISERROR(VLOOKUP(AW148,'Calcification Rates'!$A$10:$C$98,2,FALSE))," ",VLOOKUP(AW148,'Calcification Rates'!$A$10:$C$98,2,FALSE))</f>
        <v xml:space="preserve"> </v>
      </c>
      <c r="BA148" s="272" t="str">
        <f>IF(ISERROR(VLOOKUP(AW148,'Calcification Rates'!$A$10:$C$98,3,FALSE))," ",VLOOKUP(AW148,'Calcification Rates'!$A$10:$C$98,3,FALSE))</f>
        <v xml:space="preserve"> </v>
      </c>
      <c r="BB148" s="280">
        <f>(IF(ISERROR(VLOOKUP(AW148,'Calcification Rates'!$A$11:$N$98,9,0)),0,VLOOKUP(AW148,'Calcification Rates'!$A$11:$N$98,9,0)))*AY148+(IF(ISERROR(VLOOKUP(AW148,'Calcification Rates'!$A$11:$N$98,12,0)),0,VLOOKUP(AW148,'Calcification Rates'!$A$11:$N$98,12,0)))</f>
        <v>0</v>
      </c>
      <c r="BC148" s="280">
        <f>(IF(ISERROR(VLOOKUP(AW148,'Calcification Rates'!$A$11:$N$98,10,0)),0,VLOOKUP(AW148,'Calcification Rates'!$A$11:$N$98,10,0)))*AY148+(IF(ISERROR(VLOOKUP(AW148,'Calcification Rates'!$A$11:$N$98,13,0)),0,VLOOKUP(AW148,'Calcification Rates'!$A$11:$N$98,13,0)))</f>
        <v>0</v>
      </c>
      <c r="BD148" s="281">
        <f>(IF(ISERROR(VLOOKUP(AW148,'Calcification Rates'!$A$11:$N$98,11,0)),0,VLOOKUP(AW148,'Calcification Rates'!$A$11:$N$98,11,0)))*AY148+(IF(ISERROR(VLOOKUP(AW148,'Calcification Rates'!$A$11:$N$98,14,0)),0,VLOOKUP(AW148,'Calcification Rates'!$A$11:$N$98,14,0)))</f>
        <v>0</v>
      </c>
      <c r="BE148" s="276"/>
      <c r="BF148" s="270"/>
      <c r="BG148" s="270"/>
      <c r="BH148" s="272" t="str">
        <f>IF(ISERROR(VLOOKUP(BE148,'Calcification Rates'!$A$10:$C$98,2,FALSE))," ",VLOOKUP(BE148,'Calcification Rates'!$A$10:$C$98,2,FALSE))</f>
        <v xml:space="preserve"> </v>
      </c>
      <c r="BI148" s="272" t="str">
        <f>IF(ISERROR(VLOOKUP(BE148,'Calcification Rates'!$A$10:$C$98,3,FALSE))," ",VLOOKUP(BE148,'Calcification Rates'!$A$10:$C$98,3,FALSE))</f>
        <v xml:space="preserve"> </v>
      </c>
      <c r="BJ148" s="280">
        <f>(IF(ISERROR(VLOOKUP(BE148,'Calcification Rates'!$A$11:$N$98,9,0)),0,VLOOKUP(BE148,'Calcification Rates'!$A$11:$N$98,9,0)))*BG148+(IF(ISERROR(VLOOKUP(BE148,'Calcification Rates'!$A$11:$N$98,12,0)),0,VLOOKUP(BE148,'Calcification Rates'!$A$11:$N$98,12,0)))</f>
        <v>0</v>
      </c>
      <c r="BK148" s="280">
        <f>(IF(ISERROR(VLOOKUP(BE148,'Calcification Rates'!$A$11:$N$98,10,0)),0,VLOOKUP(BE148,'Calcification Rates'!$A$11:$N$98,10,0)))*BG148+(IF(ISERROR(VLOOKUP(BE148,'Calcification Rates'!$A$11:$N$98,13,0)),0,VLOOKUP(BE148,'Calcification Rates'!$A$11:$N$98,13,0)))</f>
        <v>0</v>
      </c>
      <c r="BL148" s="281">
        <f>(IF(ISERROR(VLOOKUP(BE148,'Calcification Rates'!$A$11:$N$98,11,0)),0,VLOOKUP(BE148,'Calcification Rates'!$A$11:$N$98,11,0)))*BG148+(IF(ISERROR(VLOOKUP(BE148,'Calcification Rates'!$A$11:$N$98,14,0)),0,VLOOKUP(BE148,'Calcification Rates'!$A$11:$N$98,14,0)))</f>
        <v>0</v>
      </c>
    </row>
    <row r="149" spans="1:64" ht="20.100000000000001" customHeight="1" x14ac:dyDescent="0.3">
      <c r="A149" s="285"/>
      <c r="B149" s="270"/>
      <c r="C149" s="288"/>
      <c r="D149" s="272" t="str">
        <f>IF(ISERROR(VLOOKUP(A149,'Calcification Rates'!$A$10:$C$98,2,FALSE))," ",VLOOKUP(A149,'Calcification Rates'!$A$10:$C$98,2,FALSE))</f>
        <v xml:space="preserve"> </v>
      </c>
      <c r="E149" s="272" t="str">
        <f>IF(ISERROR(VLOOKUP(A149,'Calcification Rates'!$A$10:$C$98,3,FALSE))," ",VLOOKUP(A149,'Calcification Rates'!$A$10:$C$98,3,FALSE))</f>
        <v xml:space="preserve"> </v>
      </c>
      <c r="F149" s="273">
        <f>(IF(ISERROR(VLOOKUP(A149,'Calcification Rates'!$A$11:$N$98,9,0)),0,VLOOKUP(A149,'Calcification Rates'!$A$11:$N$98,9,0)))*C149+(IF(ISERROR(VLOOKUP(A149,'Calcification Rates'!$A$11:$N$98,12,0)),0,VLOOKUP(A149,'Calcification Rates'!$A$11:$N$98,12,0)))</f>
        <v>0</v>
      </c>
      <c r="G149" s="274">
        <f>(IF(ISERROR(VLOOKUP(A149,'Calcification Rates'!$A$11:$N$98,10,0)),0,VLOOKUP(A149,'Calcification Rates'!$A$11:$N$98,10,0)))*C149+(IF(ISERROR(VLOOKUP(A149,'Calcification Rates'!$A$11:$N$98,13,0)),0,VLOOKUP(A149,'Calcification Rates'!$A$11:$N$98,13,0)))</f>
        <v>0</v>
      </c>
      <c r="H149" s="275">
        <f>(IF(ISERROR(VLOOKUP(A149,'Calcification Rates'!$A$11:$N$98,11,0)),0,VLOOKUP(A149,'Calcification Rates'!$A$11:$N$98,11,0)))*C149+(IF(ISERROR(VLOOKUP(A149,'Calcification Rates'!$A$11:$N$98,14,0)),0,VLOOKUP(A149,'Calcification Rates'!$A$11:$N$98,14,0)))</f>
        <v>0</v>
      </c>
      <c r="I149" s="276"/>
      <c r="J149" s="278"/>
      <c r="K149" s="270"/>
      <c r="L149" s="272" t="str">
        <f>IF(ISERROR(VLOOKUP(I149,'Calcification Rates'!$A$10:$C$98,2,FALSE))," ",VLOOKUP(I149,'Calcification Rates'!$A$10:$C$98,2,FALSE))</f>
        <v xml:space="preserve"> </v>
      </c>
      <c r="M149" s="272" t="str">
        <f>IF(ISERROR(VLOOKUP(I149,'Calcification Rates'!$A$10:$C$98,3,FALSE))," ",VLOOKUP(I149,'Calcification Rates'!$A$10:$C$98,3,FALSE))</f>
        <v xml:space="preserve"> </v>
      </c>
      <c r="N149" s="273">
        <f>(IF(ISERROR(VLOOKUP(I149,'Calcification Rates'!$A$11:$N$98,9,0)),0,VLOOKUP(I149,'Calcification Rates'!$A$11:$N$98,9,0)))*K149+(IF(ISERROR(VLOOKUP(I149,'Calcification Rates'!$A$11:$N$98,12,0)),0,VLOOKUP(I149,'Calcification Rates'!$A$11:$N$98,12,0)))</f>
        <v>0</v>
      </c>
      <c r="O149" s="273">
        <f>(IF(ISERROR(VLOOKUP(I149,'Calcification Rates'!$A$11:$N$98,10,0)),0,VLOOKUP(I149,'Calcification Rates'!$A$11:$N$98,10,0)))*K149+(IF(ISERROR(VLOOKUP(I149,'Calcification Rates'!$A$11:$N$98,13,0)),0,VLOOKUP(I149,'Calcification Rates'!$A$11:$N$98,13,0)))</f>
        <v>0</v>
      </c>
      <c r="P149" s="286">
        <f>(IF(ISERROR(VLOOKUP(I149,'Calcification Rates'!$A$11:$N$98,11,0)),0,VLOOKUP(I149,'Calcification Rates'!$A$11:$N$98,11,0)))*K149+(IF(ISERROR(VLOOKUP(I149,'Calcification Rates'!$A$11:$N$98,14,0)),0,VLOOKUP(I149,'Calcification Rates'!$A$11:$N$98,14,0)))</f>
        <v>0</v>
      </c>
      <c r="Q149" s="43"/>
      <c r="R149" s="43"/>
      <c r="S149" s="43"/>
      <c r="T149" s="287" t="str">
        <f>IF(ISERROR(VLOOKUP(Q149,'Calcification Rates'!$A$10:$C$98,2,FALSE))," ",VLOOKUP(Q149,'Calcification Rates'!$A$10:$C$98,2,FALSE))</f>
        <v xml:space="preserve"> </v>
      </c>
      <c r="U149" s="272" t="str">
        <f>IF(ISERROR(VLOOKUP(Q149,'Calcification Rates'!$A$10:$C$98,3,FALSE))," ",VLOOKUP(Q149,'Calcification Rates'!$A$10:$C$98,3,FALSE))</f>
        <v xml:space="preserve"> </v>
      </c>
      <c r="V149" s="273">
        <f>(IF(ISERROR(VLOOKUP(Q149,'Calcification Rates'!$A$11:$N$98,9,0)),0,VLOOKUP(Q149,'Calcification Rates'!$A$11:$N$98,9,0)))*S149+(IF(ISERROR(VLOOKUP(Q149,'Calcification Rates'!$A$11:$N$98,12,0)),0,VLOOKUP(Q149,'Calcification Rates'!$A$11:$N$98,12,0)))</f>
        <v>0</v>
      </c>
      <c r="W149" s="273">
        <f>(IF(ISERROR(VLOOKUP(Q149,'Calcification Rates'!$A$11:$N$98,10,0)),0,VLOOKUP(Q149,'Calcification Rates'!$A$11:$N$98,10,0)))*S149+(IF(ISERROR(VLOOKUP(Q149,'Calcification Rates'!$A$11:$N$98,13,0)),0,VLOOKUP(Q149,'Calcification Rates'!$A$11:$N$98,13,0)))</f>
        <v>0</v>
      </c>
      <c r="X149" s="277">
        <f>(IF(ISERROR(VLOOKUP(Q149,'Calcification Rates'!$A$11:$N$98,11,0)),0,VLOOKUP(Q149,'Calcification Rates'!$A$11:$N$98,11,0)))*S149+(IF(ISERROR(VLOOKUP(Q149,'Calcification Rates'!$A$11:$N$98,14,0)),0,VLOOKUP(Q149,'Calcification Rates'!$A$11:$N$98,14,0)))</f>
        <v>0</v>
      </c>
      <c r="Y149" s="276"/>
      <c r="Z149" s="270"/>
      <c r="AA149" s="270"/>
      <c r="AB149" s="272" t="str">
        <f>IF(ISERROR(VLOOKUP(Y149,'Calcification Rates'!$A$10:$C$98,2,FALSE))," ",VLOOKUP(Y149,'Calcification Rates'!$A$10:$C$98,2,FALSE))</f>
        <v xml:space="preserve"> </v>
      </c>
      <c r="AC149" s="272" t="str">
        <f>IF(ISERROR(VLOOKUP(Y149,'Calcification Rates'!$A$10:$C$98,3,FALSE))," ",VLOOKUP(Y149,'Calcification Rates'!$A$10:$C$98,3,FALSE))</f>
        <v xml:space="preserve"> </v>
      </c>
      <c r="AD149" s="273">
        <f>(IF(ISERROR(VLOOKUP(Y149,'Calcification Rates'!$A$11:$N$98,9,0)),0,VLOOKUP(Y149,'Calcification Rates'!$A$11:$N$98,9,0)))*AA149+(IF(ISERROR(VLOOKUP(Y149,'Calcification Rates'!$A$11:$N$98,12,0)),0,VLOOKUP(Y149,'Calcification Rates'!$A$11:$N$98,12,0)))</f>
        <v>0</v>
      </c>
      <c r="AE149" s="273">
        <f>(IF(ISERROR(VLOOKUP(Y149,'Calcification Rates'!$A$11:$N$98,10,0)),0,VLOOKUP(Y149,'Calcification Rates'!$A$11:$N$98,10,0)))*AA149+(IF(ISERROR(VLOOKUP(Y149,'Calcification Rates'!$A$11:$N$98,13,0)),0,VLOOKUP(Y149,'Calcification Rates'!$A$11:$N$98,13,0)))</f>
        <v>0</v>
      </c>
      <c r="AF149" s="277">
        <f>(IF(ISERROR(VLOOKUP(Y149,'Calcification Rates'!$A$11:$N$98,11,0)),0,VLOOKUP(Y149,'Calcification Rates'!$A$11:$N$98,11,0)))*AA149+(IF(ISERROR(VLOOKUP(Y149,'Calcification Rates'!$A$11:$N$98,14,0)),0,VLOOKUP(Y149,'Calcification Rates'!$A$11:$N$98,14,0)))</f>
        <v>0</v>
      </c>
      <c r="AG149" s="276"/>
      <c r="AH149" s="270"/>
      <c r="AI149" s="270"/>
      <c r="AJ149" s="272" t="str">
        <f>IF(ISERROR(VLOOKUP(AG149,'Calcification Rates'!$A$10:$C$98,2,FALSE))," ",VLOOKUP(AG149,'Calcification Rates'!$A$10:$C$98,2,FALSE))</f>
        <v xml:space="preserve"> </v>
      </c>
      <c r="AK149" s="272" t="str">
        <f>IF(ISERROR(VLOOKUP(AG149,'Calcification Rates'!$A$10:$C$98,3,FALSE))," ",VLOOKUP(AG149,'Calcification Rates'!$A$10:$C$98,3,FALSE))</f>
        <v xml:space="preserve"> </v>
      </c>
      <c r="AL149" s="273">
        <f>(IF(ISERROR(VLOOKUP(AG149,'Calcification Rates'!$A$11:$N$98,9,0)),0,VLOOKUP(AG149,'Calcification Rates'!$A$11:$N$98,9,0)))*AI149+(IF(ISERROR(VLOOKUP(AG149,'Calcification Rates'!$A$11:$N$98,12,0)),0,VLOOKUP(AG149,'Calcification Rates'!$A$11:$N$98,12,0)))</f>
        <v>0</v>
      </c>
      <c r="AM149" s="273">
        <f>(IF(ISERROR(VLOOKUP(AG149,'Calcification Rates'!$A$11:$N$98,10,0)),0,VLOOKUP(AG149,'Calcification Rates'!$A$11:$N$98,10,0)))*AI149+(IF(ISERROR(VLOOKUP(AG149,'Calcification Rates'!$A$11:$N$98,13,0)),0,VLOOKUP(AG149,'Calcification Rates'!$A$11:$N$98,13,0)))</f>
        <v>0</v>
      </c>
      <c r="AN149" s="277">
        <f>(IF(ISERROR(VLOOKUP(AG149,'Calcification Rates'!$A$11:$N$98,11,0)),0,VLOOKUP(AG149,'Calcification Rates'!$A$11:$N$98,11,0)))*AI149+(IF(ISERROR(VLOOKUP(AG149,'Calcification Rates'!$A$11:$N$98,14,0)),0,VLOOKUP(AG149,'Calcification Rates'!$A$11:$N$98,14,0)))</f>
        <v>0</v>
      </c>
      <c r="AO149" s="276"/>
      <c r="AP149" s="270"/>
      <c r="AQ149" s="270"/>
      <c r="AR149" s="272" t="str">
        <f>IF(ISERROR(VLOOKUP(AO149,'Calcification Rates'!$A$10:$C$98,2,FALSE))," ",VLOOKUP(AO149,'Calcification Rates'!$A$10:$C$98,2,FALSE))</f>
        <v xml:space="preserve"> </v>
      </c>
      <c r="AS149" s="272" t="str">
        <f>IF(ISERROR(VLOOKUP(AO149,'Calcification Rates'!$A$10:$C$98,3,FALSE))," ",VLOOKUP(AO149,'Calcification Rates'!$A$10:$C$98,3,FALSE))</f>
        <v xml:space="preserve"> </v>
      </c>
      <c r="AT149" s="280">
        <f>(IF(ISERROR(VLOOKUP(AO149,'Calcification Rates'!$A$11:$N$98,9,0)),0,VLOOKUP(AO149,'Calcification Rates'!$A$11:$N$98,9,0)))*AQ149+(IF(ISERROR(VLOOKUP(AO149,'Calcification Rates'!$A$11:$N$98,12,0)),0,VLOOKUP(AO149,'Calcification Rates'!$A$11:$N$98,12,0)))</f>
        <v>0</v>
      </c>
      <c r="AU149" s="280">
        <f>(IF(ISERROR(VLOOKUP(AO149,'Calcification Rates'!$A$11:$N$98,10,0)),0,VLOOKUP(AO149,'Calcification Rates'!$A$11:$N$98,10,0)))*AQ149+(IF(ISERROR(VLOOKUP(AO149,'Calcification Rates'!$A$11:$N$98,13,0)),0,VLOOKUP(AO149,'Calcification Rates'!$A$11:$N$98,13,0)))</f>
        <v>0</v>
      </c>
      <c r="AV149" s="281">
        <f>(IF(ISERROR(VLOOKUP(AO149,'Calcification Rates'!$A$11:$N$98,11,0)),0,VLOOKUP(AO149,'Calcification Rates'!$A$11:$N$98,11,0)))*AQ149+(IF(ISERROR(VLOOKUP(AO149,'Calcification Rates'!$A$11:$N$98,14,0)),0,VLOOKUP(AO149,'Calcification Rates'!$A$11:$N$98,14,0)))</f>
        <v>0</v>
      </c>
      <c r="AW149" s="276"/>
      <c r="AX149" s="270"/>
      <c r="AY149" s="270"/>
      <c r="AZ149" s="272" t="str">
        <f>IF(ISERROR(VLOOKUP(AW149,'Calcification Rates'!$A$10:$C$98,2,FALSE))," ",VLOOKUP(AW149,'Calcification Rates'!$A$10:$C$98,2,FALSE))</f>
        <v xml:space="preserve"> </v>
      </c>
      <c r="BA149" s="272" t="str">
        <f>IF(ISERROR(VLOOKUP(AW149,'Calcification Rates'!$A$10:$C$98,3,FALSE))," ",VLOOKUP(AW149,'Calcification Rates'!$A$10:$C$98,3,FALSE))</f>
        <v xml:space="preserve"> </v>
      </c>
      <c r="BB149" s="280">
        <f>(IF(ISERROR(VLOOKUP(AW149,'Calcification Rates'!$A$11:$N$98,9,0)),0,VLOOKUP(AW149,'Calcification Rates'!$A$11:$N$98,9,0)))*AY149+(IF(ISERROR(VLOOKUP(AW149,'Calcification Rates'!$A$11:$N$98,12,0)),0,VLOOKUP(AW149,'Calcification Rates'!$A$11:$N$98,12,0)))</f>
        <v>0</v>
      </c>
      <c r="BC149" s="280">
        <f>(IF(ISERROR(VLOOKUP(AW149,'Calcification Rates'!$A$11:$N$98,10,0)),0,VLOOKUP(AW149,'Calcification Rates'!$A$11:$N$98,10,0)))*AY149+(IF(ISERROR(VLOOKUP(AW149,'Calcification Rates'!$A$11:$N$98,13,0)),0,VLOOKUP(AW149,'Calcification Rates'!$A$11:$N$98,13,0)))</f>
        <v>0</v>
      </c>
      <c r="BD149" s="281">
        <f>(IF(ISERROR(VLOOKUP(AW149,'Calcification Rates'!$A$11:$N$98,11,0)),0,VLOOKUP(AW149,'Calcification Rates'!$A$11:$N$98,11,0)))*AY149+(IF(ISERROR(VLOOKUP(AW149,'Calcification Rates'!$A$11:$N$98,14,0)),0,VLOOKUP(AW149,'Calcification Rates'!$A$11:$N$98,14,0)))</f>
        <v>0</v>
      </c>
      <c r="BE149" s="276"/>
      <c r="BF149" s="270"/>
      <c r="BG149" s="270"/>
      <c r="BH149" s="272" t="str">
        <f>IF(ISERROR(VLOOKUP(BE149,'Calcification Rates'!$A$10:$C$98,2,FALSE))," ",VLOOKUP(BE149,'Calcification Rates'!$A$10:$C$98,2,FALSE))</f>
        <v xml:space="preserve"> </v>
      </c>
      <c r="BI149" s="272" t="str">
        <f>IF(ISERROR(VLOOKUP(BE149,'Calcification Rates'!$A$10:$C$98,3,FALSE))," ",VLOOKUP(BE149,'Calcification Rates'!$A$10:$C$98,3,FALSE))</f>
        <v xml:space="preserve"> </v>
      </c>
      <c r="BJ149" s="280">
        <f>(IF(ISERROR(VLOOKUP(BE149,'Calcification Rates'!$A$11:$N$98,9,0)),0,VLOOKUP(BE149,'Calcification Rates'!$A$11:$N$98,9,0)))*BG149+(IF(ISERROR(VLOOKUP(BE149,'Calcification Rates'!$A$11:$N$98,12,0)),0,VLOOKUP(BE149,'Calcification Rates'!$A$11:$N$98,12,0)))</f>
        <v>0</v>
      </c>
      <c r="BK149" s="280">
        <f>(IF(ISERROR(VLOOKUP(BE149,'Calcification Rates'!$A$11:$N$98,10,0)),0,VLOOKUP(BE149,'Calcification Rates'!$A$11:$N$98,10,0)))*BG149+(IF(ISERROR(VLOOKUP(BE149,'Calcification Rates'!$A$11:$N$98,13,0)),0,VLOOKUP(BE149,'Calcification Rates'!$A$11:$N$98,13,0)))</f>
        <v>0</v>
      </c>
      <c r="BL149" s="281">
        <f>(IF(ISERROR(VLOOKUP(BE149,'Calcification Rates'!$A$11:$N$98,11,0)),0,VLOOKUP(BE149,'Calcification Rates'!$A$11:$N$98,11,0)))*BG149+(IF(ISERROR(VLOOKUP(BE149,'Calcification Rates'!$A$11:$N$98,14,0)),0,VLOOKUP(BE149,'Calcification Rates'!$A$11:$N$98,14,0)))</f>
        <v>0</v>
      </c>
    </row>
    <row r="150" spans="1:64" ht="20.100000000000001" customHeight="1" x14ac:dyDescent="0.3">
      <c r="A150" s="285"/>
      <c r="B150" s="270"/>
      <c r="C150" s="288"/>
      <c r="D150" s="272" t="str">
        <f>IF(ISERROR(VLOOKUP(A150,'Calcification Rates'!$A$10:$C$98,2,FALSE))," ",VLOOKUP(A150,'Calcification Rates'!$A$10:$C$98,2,FALSE))</f>
        <v xml:space="preserve"> </v>
      </c>
      <c r="E150" s="272" t="str">
        <f>IF(ISERROR(VLOOKUP(A150,'Calcification Rates'!$A$10:$C$98,3,FALSE))," ",VLOOKUP(A150,'Calcification Rates'!$A$10:$C$98,3,FALSE))</f>
        <v xml:space="preserve"> </v>
      </c>
      <c r="F150" s="273">
        <f>(IF(ISERROR(VLOOKUP(A150,'Calcification Rates'!$A$11:$N$98,9,0)),0,VLOOKUP(A150,'Calcification Rates'!$A$11:$N$98,9,0)))*C150+(IF(ISERROR(VLOOKUP(A150,'Calcification Rates'!$A$11:$N$98,12,0)),0,VLOOKUP(A150,'Calcification Rates'!$A$11:$N$98,12,0)))</f>
        <v>0</v>
      </c>
      <c r="G150" s="274">
        <f>(IF(ISERROR(VLOOKUP(A150,'Calcification Rates'!$A$11:$N$98,10,0)),0,VLOOKUP(A150,'Calcification Rates'!$A$11:$N$98,10,0)))*C150+(IF(ISERROR(VLOOKUP(A150,'Calcification Rates'!$A$11:$N$98,13,0)),0,VLOOKUP(A150,'Calcification Rates'!$A$11:$N$98,13,0)))</f>
        <v>0</v>
      </c>
      <c r="H150" s="275">
        <f>(IF(ISERROR(VLOOKUP(A150,'Calcification Rates'!$A$11:$N$98,11,0)),0,VLOOKUP(A150,'Calcification Rates'!$A$11:$N$98,11,0)))*C150+(IF(ISERROR(VLOOKUP(A150,'Calcification Rates'!$A$11:$N$98,14,0)),0,VLOOKUP(A150,'Calcification Rates'!$A$11:$N$98,14,0)))</f>
        <v>0</v>
      </c>
      <c r="I150" s="276"/>
      <c r="J150" s="278"/>
      <c r="K150" s="270"/>
      <c r="L150" s="272" t="str">
        <f>IF(ISERROR(VLOOKUP(I150,'Calcification Rates'!$A$10:$C$98,2,FALSE))," ",VLOOKUP(I150,'Calcification Rates'!$A$10:$C$98,2,FALSE))</f>
        <v xml:space="preserve"> </v>
      </c>
      <c r="M150" s="272" t="str">
        <f>IF(ISERROR(VLOOKUP(I150,'Calcification Rates'!$A$10:$C$98,3,FALSE))," ",VLOOKUP(I150,'Calcification Rates'!$A$10:$C$98,3,FALSE))</f>
        <v xml:space="preserve"> </v>
      </c>
      <c r="N150" s="273">
        <f>(IF(ISERROR(VLOOKUP(I150,'Calcification Rates'!$A$11:$N$98,9,0)),0,VLOOKUP(I150,'Calcification Rates'!$A$11:$N$98,9,0)))*K150+(IF(ISERROR(VLOOKUP(I150,'Calcification Rates'!$A$11:$N$98,12,0)),0,VLOOKUP(I150,'Calcification Rates'!$A$11:$N$98,12,0)))</f>
        <v>0</v>
      </c>
      <c r="O150" s="273">
        <f>(IF(ISERROR(VLOOKUP(I150,'Calcification Rates'!$A$11:$N$98,10,0)),0,VLOOKUP(I150,'Calcification Rates'!$A$11:$N$98,10,0)))*K150+(IF(ISERROR(VLOOKUP(I150,'Calcification Rates'!$A$11:$N$98,13,0)),0,VLOOKUP(I150,'Calcification Rates'!$A$11:$N$98,13,0)))</f>
        <v>0</v>
      </c>
      <c r="P150" s="286">
        <f>(IF(ISERROR(VLOOKUP(I150,'Calcification Rates'!$A$11:$N$98,11,0)),0,VLOOKUP(I150,'Calcification Rates'!$A$11:$N$98,11,0)))*K150+(IF(ISERROR(VLOOKUP(I150,'Calcification Rates'!$A$11:$N$98,14,0)),0,VLOOKUP(I150,'Calcification Rates'!$A$11:$N$98,14,0)))</f>
        <v>0</v>
      </c>
      <c r="Q150" s="43"/>
      <c r="R150" s="43"/>
      <c r="S150" s="43"/>
      <c r="T150" s="287" t="str">
        <f>IF(ISERROR(VLOOKUP(Q150,'Calcification Rates'!$A$10:$C$98,2,FALSE))," ",VLOOKUP(Q150,'Calcification Rates'!$A$10:$C$98,2,FALSE))</f>
        <v xml:space="preserve"> </v>
      </c>
      <c r="U150" s="272" t="str">
        <f>IF(ISERROR(VLOOKUP(Q150,'Calcification Rates'!$A$10:$C$98,3,FALSE))," ",VLOOKUP(Q150,'Calcification Rates'!$A$10:$C$98,3,FALSE))</f>
        <v xml:space="preserve"> </v>
      </c>
      <c r="V150" s="273">
        <f>(IF(ISERROR(VLOOKUP(Q150,'Calcification Rates'!$A$11:$N$98,9,0)),0,VLOOKUP(Q150,'Calcification Rates'!$A$11:$N$98,9,0)))*S150+(IF(ISERROR(VLOOKUP(Q150,'Calcification Rates'!$A$11:$N$98,12,0)),0,VLOOKUP(Q150,'Calcification Rates'!$A$11:$N$98,12,0)))</f>
        <v>0</v>
      </c>
      <c r="W150" s="273">
        <f>(IF(ISERROR(VLOOKUP(Q150,'Calcification Rates'!$A$11:$N$98,10,0)),0,VLOOKUP(Q150,'Calcification Rates'!$A$11:$N$98,10,0)))*S150+(IF(ISERROR(VLOOKUP(Q150,'Calcification Rates'!$A$11:$N$98,13,0)),0,VLOOKUP(Q150,'Calcification Rates'!$A$11:$N$98,13,0)))</f>
        <v>0</v>
      </c>
      <c r="X150" s="277">
        <f>(IF(ISERROR(VLOOKUP(Q150,'Calcification Rates'!$A$11:$N$98,11,0)),0,VLOOKUP(Q150,'Calcification Rates'!$A$11:$N$98,11,0)))*S150+(IF(ISERROR(VLOOKUP(Q150,'Calcification Rates'!$A$11:$N$98,14,0)),0,VLOOKUP(Q150,'Calcification Rates'!$A$11:$N$98,14,0)))</f>
        <v>0</v>
      </c>
      <c r="Y150" s="289"/>
      <c r="Z150" s="290"/>
      <c r="AA150" s="290"/>
      <c r="AB150" s="272" t="str">
        <f>IF(ISERROR(VLOOKUP(Y150,'Calcification Rates'!$A$10:$C$98,2,FALSE))," ",VLOOKUP(Y150,'Calcification Rates'!$A$10:$C$98,2,FALSE))</f>
        <v xml:space="preserve"> </v>
      </c>
      <c r="AC150" s="272" t="str">
        <f>IF(ISERROR(VLOOKUP(Y150,'Calcification Rates'!$A$10:$C$98,3,FALSE))," ",VLOOKUP(Y150,'Calcification Rates'!$A$10:$C$98,3,FALSE))</f>
        <v xml:space="preserve"> </v>
      </c>
      <c r="AD150" s="273">
        <f>(IF(ISERROR(VLOOKUP(Y150,'Calcification Rates'!$A$11:$N$98,9,0)),0,VLOOKUP(Y150,'Calcification Rates'!$A$11:$N$98,9,0)))*AA150+(IF(ISERROR(VLOOKUP(Y150,'Calcification Rates'!$A$11:$N$98,12,0)),0,VLOOKUP(Y150,'Calcification Rates'!$A$11:$N$98,12,0)))</f>
        <v>0</v>
      </c>
      <c r="AE150" s="273">
        <f>(IF(ISERROR(VLOOKUP(Y150,'Calcification Rates'!$A$11:$N$98,10,0)),0,VLOOKUP(Y150,'Calcification Rates'!$A$11:$N$98,10,0)))*AA150+(IF(ISERROR(VLOOKUP(Y150,'Calcification Rates'!$A$11:$N$98,13,0)),0,VLOOKUP(Y150,'Calcification Rates'!$A$11:$N$98,13,0)))</f>
        <v>0</v>
      </c>
      <c r="AF150" s="277">
        <f>(IF(ISERROR(VLOOKUP(Y150,'Calcification Rates'!$A$11:$N$98,11,0)),0,VLOOKUP(Y150,'Calcification Rates'!$A$11:$N$98,11,0)))*AA150+(IF(ISERROR(VLOOKUP(Y150,'Calcification Rates'!$A$11:$N$98,14,0)),0,VLOOKUP(Y150,'Calcification Rates'!$A$11:$N$98,14,0)))</f>
        <v>0</v>
      </c>
      <c r="AG150" s="276"/>
      <c r="AH150" s="270"/>
      <c r="AI150" s="270"/>
      <c r="AJ150" s="272" t="str">
        <f>IF(ISERROR(VLOOKUP(AG150,'Calcification Rates'!$A$10:$C$98,2,FALSE))," ",VLOOKUP(AG150,'Calcification Rates'!$A$10:$C$98,2,FALSE))</f>
        <v xml:space="preserve"> </v>
      </c>
      <c r="AK150" s="272" t="str">
        <f>IF(ISERROR(VLOOKUP(AG150,'Calcification Rates'!$A$10:$C$98,3,FALSE))," ",VLOOKUP(AG150,'Calcification Rates'!$A$10:$C$98,3,FALSE))</f>
        <v xml:space="preserve"> </v>
      </c>
      <c r="AL150" s="273">
        <f>(IF(ISERROR(VLOOKUP(AG150,'Calcification Rates'!$A$11:$N$98,9,0)),0,VLOOKUP(AG150,'Calcification Rates'!$A$11:$N$98,9,0)))*AI150+(IF(ISERROR(VLOOKUP(AG150,'Calcification Rates'!$A$11:$N$98,12,0)),0,VLOOKUP(AG150,'Calcification Rates'!$A$11:$N$98,12,0)))</f>
        <v>0</v>
      </c>
      <c r="AM150" s="273">
        <f>(IF(ISERROR(VLOOKUP(AG150,'Calcification Rates'!$A$11:$N$98,10,0)),0,VLOOKUP(AG150,'Calcification Rates'!$A$11:$N$98,10,0)))*AI150+(IF(ISERROR(VLOOKUP(AG150,'Calcification Rates'!$A$11:$N$98,13,0)),0,VLOOKUP(AG150,'Calcification Rates'!$A$11:$N$98,13,0)))</f>
        <v>0</v>
      </c>
      <c r="AN150" s="277">
        <f>(IF(ISERROR(VLOOKUP(AG150,'Calcification Rates'!$A$11:$N$98,11,0)),0,VLOOKUP(AG150,'Calcification Rates'!$A$11:$N$98,11,0)))*AI150+(IF(ISERROR(VLOOKUP(AG150,'Calcification Rates'!$A$11:$N$98,14,0)),0,VLOOKUP(AG150,'Calcification Rates'!$A$11:$N$98,14,0)))</f>
        <v>0</v>
      </c>
      <c r="AO150" s="276"/>
      <c r="AP150" s="270"/>
      <c r="AQ150" s="270"/>
      <c r="AR150" s="272" t="str">
        <f>IF(ISERROR(VLOOKUP(AO150,'Calcification Rates'!$A$10:$C$98,2,FALSE))," ",VLOOKUP(AO150,'Calcification Rates'!$A$10:$C$98,2,FALSE))</f>
        <v xml:space="preserve"> </v>
      </c>
      <c r="AS150" s="272" t="str">
        <f>IF(ISERROR(VLOOKUP(AO150,'Calcification Rates'!$A$10:$C$98,3,FALSE))," ",VLOOKUP(AO150,'Calcification Rates'!$A$10:$C$98,3,FALSE))</f>
        <v xml:space="preserve"> </v>
      </c>
      <c r="AT150" s="280">
        <f>(IF(ISERROR(VLOOKUP(AO150,'Calcification Rates'!$A$11:$N$98,9,0)),0,VLOOKUP(AO150,'Calcification Rates'!$A$11:$N$98,9,0)))*AQ150+(IF(ISERROR(VLOOKUP(AO150,'Calcification Rates'!$A$11:$N$98,12,0)),0,VLOOKUP(AO150,'Calcification Rates'!$A$11:$N$98,12,0)))</f>
        <v>0</v>
      </c>
      <c r="AU150" s="280">
        <f>(IF(ISERROR(VLOOKUP(AO150,'Calcification Rates'!$A$11:$N$98,10,0)),0,VLOOKUP(AO150,'Calcification Rates'!$A$11:$N$98,10,0)))*AQ150+(IF(ISERROR(VLOOKUP(AO150,'Calcification Rates'!$A$11:$N$98,13,0)),0,VLOOKUP(AO150,'Calcification Rates'!$A$11:$N$98,13,0)))</f>
        <v>0</v>
      </c>
      <c r="AV150" s="281">
        <f>(IF(ISERROR(VLOOKUP(AO150,'Calcification Rates'!$A$11:$N$98,11,0)),0,VLOOKUP(AO150,'Calcification Rates'!$A$11:$N$98,11,0)))*AQ150+(IF(ISERROR(VLOOKUP(AO150,'Calcification Rates'!$A$11:$N$98,14,0)),0,VLOOKUP(AO150,'Calcification Rates'!$A$11:$N$98,14,0)))</f>
        <v>0</v>
      </c>
      <c r="AW150" s="276"/>
      <c r="AX150" s="270"/>
      <c r="AY150" s="270"/>
      <c r="AZ150" s="272" t="str">
        <f>IF(ISERROR(VLOOKUP(AW150,'Calcification Rates'!$A$10:$C$98,2,FALSE))," ",VLOOKUP(AW150,'Calcification Rates'!$A$10:$C$98,2,FALSE))</f>
        <v xml:space="preserve"> </v>
      </c>
      <c r="BA150" s="272" t="str">
        <f>IF(ISERROR(VLOOKUP(AW150,'Calcification Rates'!$A$10:$C$98,3,FALSE))," ",VLOOKUP(AW150,'Calcification Rates'!$A$10:$C$98,3,FALSE))</f>
        <v xml:space="preserve"> </v>
      </c>
      <c r="BB150" s="280">
        <f>(IF(ISERROR(VLOOKUP(AW150,'Calcification Rates'!$A$11:$N$98,9,0)),0,VLOOKUP(AW150,'Calcification Rates'!$A$11:$N$98,9,0)))*AY150+(IF(ISERROR(VLOOKUP(AW150,'Calcification Rates'!$A$11:$N$98,12,0)),0,VLOOKUP(AW150,'Calcification Rates'!$A$11:$N$98,12,0)))</f>
        <v>0</v>
      </c>
      <c r="BC150" s="280">
        <f>(IF(ISERROR(VLOOKUP(AW150,'Calcification Rates'!$A$11:$N$98,10,0)),0,VLOOKUP(AW150,'Calcification Rates'!$A$11:$N$98,10,0)))*AY150+(IF(ISERROR(VLOOKUP(AW150,'Calcification Rates'!$A$11:$N$98,13,0)),0,VLOOKUP(AW150,'Calcification Rates'!$A$11:$N$98,13,0)))</f>
        <v>0</v>
      </c>
      <c r="BD150" s="281">
        <f>(IF(ISERROR(VLOOKUP(AW150,'Calcification Rates'!$A$11:$N$98,11,0)),0,VLOOKUP(AW150,'Calcification Rates'!$A$11:$N$98,11,0)))*AY150+(IF(ISERROR(VLOOKUP(AW150,'Calcification Rates'!$A$11:$N$98,14,0)),0,VLOOKUP(AW150,'Calcification Rates'!$A$11:$N$98,14,0)))</f>
        <v>0</v>
      </c>
      <c r="BE150" s="276"/>
      <c r="BF150" s="270"/>
      <c r="BG150" s="270"/>
      <c r="BH150" s="272" t="str">
        <f>IF(ISERROR(VLOOKUP(BE150,'Calcification Rates'!$A$10:$C$98,2,FALSE))," ",VLOOKUP(BE150,'Calcification Rates'!$A$10:$C$98,2,FALSE))</f>
        <v xml:space="preserve"> </v>
      </c>
      <c r="BI150" s="272" t="str">
        <f>IF(ISERROR(VLOOKUP(BE150,'Calcification Rates'!$A$10:$C$98,3,FALSE))," ",VLOOKUP(BE150,'Calcification Rates'!$A$10:$C$98,3,FALSE))</f>
        <v xml:space="preserve"> </v>
      </c>
      <c r="BJ150" s="280">
        <f>(IF(ISERROR(VLOOKUP(BE150,'Calcification Rates'!$A$11:$N$98,9,0)),0,VLOOKUP(BE150,'Calcification Rates'!$A$11:$N$98,9,0)))*BG150+(IF(ISERROR(VLOOKUP(BE150,'Calcification Rates'!$A$11:$N$98,12,0)),0,VLOOKUP(BE150,'Calcification Rates'!$A$11:$N$98,12,0)))</f>
        <v>0</v>
      </c>
      <c r="BK150" s="280">
        <f>(IF(ISERROR(VLOOKUP(BE150,'Calcification Rates'!$A$11:$N$98,10,0)),0,VLOOKUP(BE150,'Calcification Rates'!$A$11:$N$98,10,0)))*BG150+(IF(ISERROR(VLOOKUP(BE150,'Calcification Rates'!$A$11:$N$98,13,0)),0,VLOOKUP(BE150,'Calcification Rates'!$A$11:$N$98,13,0)))</f>
        <v>0</v>
      </c>
      <c r="BL150" s="281">
        <f>(IF(ISERROR(VLOOKUP(BE150,'Calcification Rates'!$A$11:$N$98,11,0)),0,VLOOKUP(BE150,'Calcification Rates'!$A$11:$N$98,11,0)))*BG150+(IF(ISERROR(VLOOKUP(BE150,'Calcification Rates'!$A$11:$N$98,14,0)),0,VLOOKUP(BE150,'Calcification Rates'!$A$11:$N$98,14,0)))</f>
        <v>0</v>
      </c>
    </row>
    <row r="151" spans="1:64" ht="20.100000000000001" customHeight="1" x14ac:dyDescent="0.3">
      <c r="A151" s="291"/>
      <c r="B151" s="290"/>
      <c r="C151" s="292"/>
      <c r="D151" s="272" t="str">
        <f>IF(ISERROR(VLOOKUP(A151,'Calcification Rates'!$A$10:$C$98,2,FALSE))," ",VLOOKUP(A151,'Calcification Rates'!$A$10:$C$98,2,FALSE))</f>
        <v xml:space="preserve"> </v>
      </c>
      <c r="E151" s="272" t="str">
        <f>IF(ISERROR(VLOOKUP(A151,'Calcification Rates'!$A$10:$C$98,3,FALSE))," ",VLOOKUP(A151,'Calcification Rates'!$A$10:$C$98,3,FALSE))</f>
        <v xml:space="preserve"> </v>
      </c>
      <c r="F151" s="273">
        <f>(IF(ISERROR(VLOOKUP(A151,'Calcification Rates'!$A$11:$N$98,9,0)),0,VLOOKUP(A151,'Calcification Rates'!$A$11:$N$98,9,0)))*C151+(IF(ISERROR(VLOOKUP(A151,'Calcification Rates'!$A$11:$N$98,12,0)),0,VLOOKUP(A151,'Calcification Rates'!$A$11:$N$98,12,0)))</f>
        <v>0</v>
      </c>
      <c r="G151" s="274">
        <f>(IF(ISERROR(VLOOKUP(A151,'Calcification Rates'!$A$11:$N$98,10,0)),0,VLOOKUP(A151,'Calcification Rates'!$A$11:$N$98,10,0)))*C151+(IF(ISERROR(VLOOKUP(A151,'Calcification Rates'!$A$11:$N$98,13,0)),0,VLOOKUP(A151,'Calcification Rates'!$A$11:$N$98,13,0)))</f>
        <v>0</v>
      </c>
      <c r="H151" s="275">
        <f>(IF(ISERROR(VLOOKUP(A151,'Calcification Rates'!$A$11:$N$98,11,0)),0,VLOOKUP(A151,'Calcification Rates'!$A$11:$N$98,11,0)))*C151+(IF(ISERROR(VLOOKUP(A151,'Calcification Rates'!$A$11:$N$98,14,0)),0,VLOOKUP(A151,'Calcification Rates'!$A$11:$N$98,14,0)))</f>
        <v>0</v>
      </c>
      <c r="I151" s="289"/>
      <c r="J151" s="278"/>
      <c r="K151" s="270"/>
      <c r="L151" s="272" t="str">
        <f>IF(ISERROR(VLOOKUP(I151,'Calcification Rates'!$A$10:$C$98,2,FALSE))," ",VLOOKUP(I151,'Calcification Rates'!$A$10:$C$98,2,FALSE))</f>
        <v xml:space="preserve"> </v>
      </c>
      <c r="M151" s="272" t="str">
        <f>IF(ISERROR(VLOOKUP(I151,'Calcification Rates'!$A$10:$C$98,3,FALSE))," ",VLOOKUP(I151,'Calcification Rates'!$A$10:$C$98,3,FALSE))</f>
        <v xml:space="preserve"> </v>
      </c>
      <c r="N151" s="273">
        <f>(IF(ISERROR(VLOOKUP(I151,'Calcification Rates'!$A$11:$N$98,9,0)),0,VLOOKUP(I151,'Calcification Rates'!$A$11:$N$98,9,0)))*K151+(IF(ISERROR(VLOOKUP(I151,'Calcification Rates'!$A$11:$N$98,12,0)),0,VLOOKUP(I151,'Calcification Rates'!$A$11:$N$98,12,0)))</f>
        <v>0</v>
      </c>
      <c r="O151" s="273">
        <f>(IF(ISERROR(VLOOKUP(I151,'Calcification Rates'!$A$11:$N$98,10,0)),0,VLOOKUP(I151,'Calcification Rates'!$A$11:$N$98,10,0)))*K151+(IF(ISERROR(VLOOKUP(I151,'Calcification Rates'!$A$11:$N$98,13,0)),0,VLOOKUP(I151,'Calcification Rates'!$A$11:$N$98,13,0)))</f>
        <v>0</v>
      </c>
      <c r="P151" s="286">
        <f>(IF(ISERROR(VLOOKUP(I151,'Calcification Rates'!$A$11:$N$98,11,0)),0,VLOOKUP(I151,'Calcification Rates'!$A$11:$N$98,11,0)))*K151+(IF(ISERROR(VLOOKUP(I151,'Calcification Rates'!$A$11:$N$98,14,0)),0,VLOOKUP(I151,'Calcification Rates'!$A$11:$N$98,14,0)))</f>
        <v>0</v>
      </c>
      <c r="Q151" s="43"/>
      <c r="R151" s="43"/>
      <c r="S151" s="43"/>
      <c r="T151" s="287" t="str">
        <f>IF(ISERROR(VLOOKUP(Q151,'Calcification Rates'!$A$10:$C$98,2,FALSE))," ",VLOOKUP(Q151,'Calcification Rates'!$A$10:$C$98,2,FALSE))</f>
        <v xml:space="preserve"> </v>
      </c>
      <c r="U151" s="272" t="str">
        <f>IF(ISERROR(VLOOKUP(Q151,'Calcification Rates'!$A$10:$C$98,3,FALSE))," ",VLOOKUP(Q151,'Calcification Rates'!$A$10:$C$98,3,FALSE))</f>
        <v xml:space="preserve"> </v>
      </c>
      <c r="V151" s="273">
        <f>(IF(ISERROR(VLOOKUP(Q151,'Calcification Rates'!$A$11:$N$98,9,0)),0,VLOOKUP(Q151,'Calcification Rates'!$A$11:$N$98,9,0)))*S151+(IF(ISERROR(VLOOKUP(Q151,'Calcification Rates'!$A$11:$N$98,12,0)),0,VLOOKUP(Q151,'Calcification Rates'!$A$11:$N$98,12,0)))</f>
        <v>0</v>
      </c>
      <c r="W151" s="273">
        <f>(IF(ISERROR(VLOOKUP(Q151,'Calcification Rates'!$A$11:$N$98,10,0)),0,VLOOKUP(Q151,'Calcification Rates'!$A$11:$N$98,10,0)))*S151+(IF(ISERROR(VLOOKUP(Q151,'Calcification Rates'!$A$11:$N$98,13,0)),0,VLOOKUP(Q151,'Calcification Rates'!$A$11:$N$98,13,0)))</f>
        <v>0</v>
      </c>
      <c r="X151" s="277">
        <f>(IF(ISERROR(VLOOKUP(Q151,'Calcification Rates'!$A$11:$N$98,11,0)),0,VLOOKUP(Q151,'Calcification Rates'!$A$11:$N$98,11,0)))*S151+(IF(ISERROR(VLOOKUP(Q151,'Calcification Rates'!$A$11:$N$98,14,0)),0,VLOOKUP(Q151,'Calcification Rates'!$A$11:$N$98,14,0)))</f>
        <v>0</v>
      </c>
      <c r="Y151" s="289"/>
      <c r="Z151" s="290"/>
      <c r="AA151" s="290"/>
      <c r="AB151" s="272" t="str">
        <f>IF(ISERROR(VLOOKUP(Y151,'Calcification Rates'!$A$10:$C$98,2,FALSE))," ",VLOOKUP(Y151,'Calcification Rates'!$A$10:$C$98,2,FALSE))</f>
        <v xml:space="preserve"> </v>
      </c>
      <c r="AC151" s="272" t="str">
        <f>IF(ISERROR(VLOOKUP(Y151,'Calcification Rates'!$A$10:$C$98,3,FALSE))," ",VLOOKUP(Y151,'Calcification Rates'!$A$10:$C$98,3,FALSE))</f>
        <v xml:space="preserve"> </v>
      </c>
      <c r="AD151" s="273">
        <f>(IF(ISERROR(VLOOKUP(Y151,'Calcification Rates'!$A$11:$N$98,9,0)),0,VLOOKUP(Y151,'Calcification Rates'!$A$11:$N$98,9,0)))*AA151+(IF(ISERROR(VLOOKUP(Y151,'Calcification Rates'!$A$11:$N$98,12,0)),0,VLOOKUP(Y151,'Calcification Rates'!$A$11:$N$98,12,0)))</f>
        <v>0</v>
      </c>
      <c r="AE151" s="273">
        <f>(IF(ISERROR(VLOOKUP(Y151,'Calcification Rates'!$A$11:$N$98,10,0)),0,VLOOKUP(Y151,'Calcification Rates'!$A$11:$N$98,10,0)))*AA151+(IF(ISERROR(VLOOKUP(Y151,'Calcification Rates'!$A$11:$N$98,13,0)),0,VLOOKUP(Y151,'Calcification Rates'!$A$11:$N$98,13,0)))</f>
        <v>0</v>
      </c>
      <c r="AF151" s="277">
        <f>(IF(ISERROR(VLOOKUP(Y151,'Calcification Rates'!$A$11:$N$98,11,0)),0,VLOOKUP(Y151,'Calcification Rates'!$A$11:$N$98,11,0)))*AA151+(IF(ISERROR(VLOOKUP(Y151,'Calcification Rates'!$A$11:$N$98,14,0)),0,VLOOKUP(Y151,'Calcification Rates'!$A$11:$N$98,14,0)))</f>
        <v>0</v>
      </c>
      <c r="AG151" s="289"/>
      <c r="AH151" s="290"/>
      <c r="AI151" s="290"/>
      <c r="AJ151" s="272" t="str">
        <f>IF(ISERROR(VLOOKUP(AG151,'Calcification Rates'!$A$10:$C$98,2,FALSE))," ",VLOOKUP(AG151,'Calcification Rates'!$A$10:$C$98,2,FALSE))</f>
        <v xml:space="preserve"> </v>
      </c>
      <c r="AK151" s="272" t="str">
        <f>IF(ISERROR(VLOOKUP(AG151,'Calcification Rates'!$A$10:$C$98,3,FALSE))," ",VLOOKUP(AG151,'Calcification Rates'!$A$10:$C$98,3,FALSE))</f>
        <v xml:space="preserve"> </v>
      </c>
      <c r="AL151" s="273">
        <f>(IF(ISERROR(VLOOKUP(AG151,'Calcification Rates'!$A$11:$N$98,9,0)),0,VLOOKUP(AG151,'Calcification Rates'!$A$11:$N$98,9,0)))*AI151+(IF(ISERROR(VLOOKUP(AG151,'Calcification Rates'!$A$11:$N$98,12,0)),0,VLOOKUP(AG151,'Calcification Rates'!$A$11:$N$98,12,0)))</f>
        <v>0</v>
      </c>
      <c r="AM151" s="273">
        <f>(IF(ISERROR(VLOOKUP(AG151,'Calcification Rates'!$A$11:$N$98,10,0)),0,VLOOKUP(AG151,'Calcification Rates'!$A$11:$N$98,10,0)))*AI151+(IF(ISERROR(VLOOKUP(AG151,'Calcification Rates'!$A$11:$N$98,13,0)),0,VLOOKUP(AG151,'Calcification Rates'!$A$11:$N$98,13,0)))</f>
        <v>0</v>
      </c>
      <c r="AN151" s="277">
        <f>(IF(ISERROR(VLOOKUP(AG151,'Calcification Rates'!$A$11:$N$98,11,0)),0,VLOOKUP(AG151,'Calcification Rates'!$A$11:$N$98,11,0)))*AI151+(IF(ISERROR(VLOOKUP(AG151,'Calcification Rates'!$A$11:$N$98,14,0)),0,VLOOKUP(AG151,'Calcification Rates'!$A$11:$N$98,14,0)))</f>
        <v>0</v>
      </c>
      <c r="AO151" s="289"/>
      <c r="AP151" s="290"/>
      <c r="AQ151" s="290"/>
      <c r="AR151" s="272" t="str">
        <f>IF(ISERROR(VLOOKUP(AO151,'Calcification Rates'!$A$10:$C$98,2,FALSE))," ",VLOOKUP(AO151,'Calcification Rates'!$A$10:$C$98,2,FALSE))</f>
        <v xml:space="preserve"> </v>
      </c>
      <c r="AS151" s="272" t="str">
        <f>IF(ISERROR(VLOOKUP(AO151,'Calcification Rates'!$A$10:$C$98,3,FALSE))," ",VLOOKUP(AO151,'Calcification Rates'!$A$10:$C$98,3,FALSE))</f>
        <v xml:space="preserve"> </v>
      </c>
      <c r="AT151" s="280">
        <f>(IF(ISERROR(VLOOKUP(AO151,'Calcification Rates'!$A$11:$N$98,9,0)),0,VLOOKUP(AO151,'Calcification Rates'!$A$11:$N$98,9,0)))*AQ151+(IF(ISERROR(VLOOKUP(AO151,'Calcification Rates'!$A$11:$N$98,12,0)),0,VLOOKUP(AO151,'Calcification Rates'!$A$11:$N$98,12,0)))</f>
        <v>0</v>
      </c>
      <c r="AU151" s="280">
        <f>(IF(ISERROR(VLOOKUP(AO151,'Calcification Rates'!$A$11:$N$98,10,0)),0,VLOOKUP(AO151,'Calcification Rates'!$A$11:$N$98,10,0)))*AQ151+(IF(ISERROR(VLOOKUP(AO151,'Calcification Rates'!$A$11:$N$98,13,0)),0,VLOOKUP(AO151,'Calcification Rates'!$A$11:$N$98,13,0)))</f>
        <v>0</v>
      </c>
      <c r="AV151" s="281">
        <f>(IF(ISERROR(VLOOKUP(AO151,'Calcification Rates'!$A$11:$N$98,11,0)),0,VLOOKUP(AO151,'Calcification Rates'!$A$11:$N$98,11,0)))*AQ151+(IF(ISERROR(VLOOKUP(AO151,'Calcification Rates'!$A$11:$N$98,14,0)),0,VLOOKUP(AO151,'Calcification Rates'!$A$11:$N$98,14,0)))</f>
        <v>0</v>
      </c>
      <c r="AW151" s="289"/>
      <c r="AX151" s="290"/>
      <c r="AY151" s="290"/>
      <c r="AZ151" s="272" t="str">
        <f>IF(ISERROR(VLOOKUP(AW151,'Calcification Rates'!$A$10:$C$98,2,FALSE))," ",VLOOKUP(AW151,'Calcification Rates'!$A$10:$C$98,2,FALSE))</f>
        <v xml:space="preserve"> </v>
      </c>
      <c r="BA151" s="272" t="str">
        <f>IF(ISERROR(VLOOKUP(AW151,'Calcification Rates'!$A$10:$C$98,3,FALSE))," ",VLOOKUP(AW151,'Calcification Rates'!$A$10:$C$98,3,FALSE))</f>
        <v xml:space="preserve"> </v>
      </c>
      <c r="BB151" s="280">
        <f>(IF(ISERROR(VLOOKUP(AW151,'Calcification Rates'!$A$11:$N$98,9,0)),0,VLOOKUP(AW151,'Calcification Rates'!$A$11:$N$98,9,0)))*AY151+(IF(ISERROR(VLOOKUP(AW151,'Calcification Rates'!$A$11:$N$98,12,0)),0,VLOOKUP(AW151,'Calcification Rates'!$A$11:$N$98,12,0)))</f>
        <v>0</v>
      </c>
      <c r="BC151" s="280">
        <f>(IF(ISERROR(VLOOKUP(AW151,'Calcification Rates'!$A$11:$N$98,10,0)),0,VLOOKUP(AW151,'Calcification Rates'!$A$11:$N$98,10,0)))*AY151+(IF(ISERROR(VLOOKUP(AW151,'Calcification Rates'!$A$11:$N$98,13,0)),0,VLOOKUP(AW151,'Calcification Rates'!$A$11:$N$98,13,0)))</f>
        <v>0</v>
      </c>
      <c r="BD151" s="281">
        <f>(IF(ISERROR(VLOOKUP(AW151,'Calcification Rates'!$A$11:$N$98,11,0)),0,VLOOKUP(AW151,'Calcification Rates'!$A$11:$N$98,11,0)))*AY151+(IF(ISERROR(VLOOKUP(AW151,'Calcification Rates'!$A$11:$N$98,14,0)),0,VLOOKUP(AW151,'Calcification Rates'!$A$11:$N$98,14,0)))</f>
        <v>0</v>
      </c>
      <c r="BE151" s="289"/>
      <c r="BF151" s="290"/>
      <c r="BG151" s="290"/>
      <c r="BH151" s="272" t="str">
        <f>IF(ISERROR(VLOOKUP(BE151,'Calcification Rates'!$A$10:$C$98,2,FALSE))," ",VLOOKUP(BE151,'Calcification Rates'!$A$10:$C$98,2,FALSE))</f>
        <v xml:space="preserve"> </v>
      </c>
      <c r="BI151" s="272" t="str">
        <f>IF(ISERROR(VLOOKUP(BE151,'Calcification Rates'!$A$10:$C$98,3,FALSE))," ",VLOOKUP(BE151,'Calcification Rates'!$A$10:$C$98,3,FALSE))</f>
        <v xml:space="preserve"> </v>
      </c>
      <c r="BJ151" s="280">
        <f>(IF(ISERROR(VLOOKUP(BE151,'Calcification Rates'!$A$11:$N$98,9,0)),0,VLOOKUP(BE151,'Calcification Rates'!$A$11:$N$98,9,0)))*BG151+(IF(ISERROR(VLOOKUP(BE151,'Calcification Rates'!$A$11:$N$98,12,0)),0,VLOOKUP(BE151,'Calcification Rates'!$A$11:$N$98,12,0)))</f>
        <v>0</v>
      </c>
      <c r="BK151" s="280">
        <f>(IF(ISERROR(VLOOKUP(BE151,'Calcification Rates'!$A$11:$N$98,10,0)),0,VLOOKUP(BE151,'Calcification Rates'!$A$11:$N$98,10,0)))*BG151+(IF(ISERROR(VLOOKUP(BE151,'Calcification Rates'!$A$11:$N$98,13,0)),0,VLOOKUP(BE151,'Calcification Rates'!$A$11:$N$98,13,0)))</f>
        <v>0</v>
      </c>
      <c r="BL151" s="281">
        <f>(IF(ISERROR(VLOOKUP(BE151,'Calcification Rates'!$A$11:$N$98,11,0)),0,VLOOKUP(BE151,'Calcification Rates'!$A$11:$N$98,11,0)))*BG151+(IF(ISERROR(VLOOKUP(BE151,'Calcification Rates'!$A$11:$N$98,14,0)),0,VLOOKUP(BE151,'Calcification Rates'!$A$11:$N$98,14,0)))</f>
        <v>0</v>
      </c>
    </row>
    <row r="152" spans="1:64" ht="20.100000000000001" customHeight="1" x14ac:dyDescent="0.3">
      <c r="A152" s="291"/>
      <c r="B152" s="290"/>
      <c r="C152" s="292"/>
      <c r="D152" s="272" t="str">
        <f>IF(ISERROR(VLOOKUP(A152,'Calcification Rates'!$A$10:$C$98,2,FALSE))," ",VLOOKUP(A152,'Calcification Rates'!$A$10:$C$98,2,FALSE))</f>
        <v xml:space="preserve"> </v>
      </c>
      <c r="E152" s="272" t="str">
        <f>IF(ISERROR(VLOOKUP(A152,'Calcification Rates'!$A$10:$C$98,3,FALSE))," ",VLOOKUP(A152,'Calcification Rates'!$A$10:$C$98,3,FALSE))</f>
        <v xml:space="preserve"> </v>
      </c>
      <c r="F152" s="273">
        <f>(IF(ISERROR(VLOOKUP(A152,'Calcification Rates'!$A$11:$N$98,9,0)),0,VLOOKUP(A152,'Calcification Rates'!$A$11:$N$98,9,0)))*C152+(IF(ISERROR(VLOOKUP(A152,'Calcification Rates'!$A$11:$N$98,12,0)),0,VLOOKUP(A152,'Calcification Rates'!$A$11:$N$98,12,0)))</f>
        <v>0</v>
      </c>
      <c r="G152" s="274">
        <f>(IF(ISERROR(VLOOKUP(A152,'Calcification Rates'!$A$11:$N$98,10,0)),0,VLOOKUP(A152,'Calcification Rates'!$A$11:$N$98,10,0)))*C152+(IF(ISERROR(VLOOKUP(A152,'Calcification Rates'!$A$11:$N$98,13,0)),0,VLOOKUP(A152,'Calcification Rates'!$A$11:$N$98,13,0)))</f>
        <v>0</v>
      </c>
      <c r="H152" s="275">
        <f>(IF(ISERROR(VLOOKUP(A152,'Calcification Rates'!$A$11:$N$98,11,0)),0,VLOOKUP(A152,'Calcification Rates'!$A$11:$N$98,11,0)))*C152+(IF(ISERROR(VLOOKUP(A152,'Calcification Rates'!$A$11:$N$98,14,0)),0,VLOOKUP(A152,'Calcification Rates'!$A$11:$N$98,14,0)))</f>
        <v>0</v>
      </c>
      <c r="I152" s="289"/>
      <c r="J152" s="278"/>
      <c r="K152" s="270"/>
      <c r="L152" s="272" t="str">
        <f>IF(ISERROR(VLOOKUP(I152,'Calcification Rates'!$A$10:$C$98,2,FALSE))," ",VLOOKUP(I152,'Calcification Rates'!$A$10:$C$98,2,FALSE))</f>
        <v xml:space="preserve"> </v>
      </c>
      <c r="M152" s="272" t="str">
        <f>IF(ISERROR(VLOOKUP(I152,'Calcification Rates'!$A$10:$C$98,3,FALSE))," ",VLOOKUP(I152,'Calcification Rates'!$A$10:$C$98,3,FALSE))</f>
        <v xml:space="preserve"> </v>
      </c>
      <c r="N152" s="273">
        <f>(IF(ISERROR(VLOOKUP(I152,'Calcification Rates'!$A$11:$N$98,9,0)),0,VLOOKUP(I152,'Calcification Rates'!$A$11:$N$98,9,0)))*K152+(IF(ISERROR(VLOOKUP(I152,'Calcification Rates'!$A$11:$N$98,12,0)),0,VLOOKUP(I152,'Calcification Rates'!$A$11:$N$98,12,0)))</f>
        <v>0</v>
      </c>
      <c r="O152" s="273">
        <f>(IF(ISERROR(VLOOKUP(I152,'Calcification Rates'!$A$11:$N$98,10,0)),0,VLOOKUP(I152,'Calcification Rates'!$A$11:$N$98,10,0)))*K152+(IF(ISERROR(VLOOKUP(I152,'Calcification Rates'!$A$11:$N$98,13,0)),0,VLOOKUP(I152,'Calcification Rates'!$A$11:$N$98,13,0)))</f>
        <v>0</v>
      </c>
      <c r="P152" s="286">
        <f>(IF(ISERROR(VLOOKUP(I152,'Calcification Rates'!$A$11:$N$98,11,0)),0,VLOOKUP(I152,'Calcification Rates'!$A$11:$N$98,11,0)))*K152+(IF(ISERROR(VLOOKUP(I152,'Calcification Rates'!$A$11:$N$98,14,0)),0,VLOOKUP(I152,'Calcification Rates'!$A$11:$N$98,14,0)))</f>
        <v>0</v>
      </c>
      <c r="Q152" s="43"/>
      <c r="R152" s="43"/>
      <c r="S152" s="43"/>
      <c r="T152" s="287" t="str">
        <f>IF(ISERROR(VLOOKUP(Q152,'Calcification Rates'!$A$10:$C$98,2,FALSE))," ",VLOOKUP(Q152,'Calcification Rates'!$A$10:$C$98,2,FALSE))</f>
        <v xml:space="preserve"> </v>
      </c>
      <c r="U152" s="272" t="str">
        <f>IF(ISERROR(VLOOKUP(Q152,'Calcification Rates'!$A$10:$C$98,3,FALSE))," ",VLOOKUP(Q152,'Calcification Rates'!$A$10:$C$98,3,FALSE))</f>
        <v xml:space="preserve"> </v>
      </c>
      <c r="V152" s="273">
        <f>(IF(ISERROR(VLOOKUP(Q152,'Calcification Rates'!$A$11:$N$98,9,0)),0,VLOOKUP(Q152,'Calcification Rates'!$A$11:$N$98,9,0)))*S152+(IF(ISERROR(VLOOKUP(Q152,'Calcification Rates'!$A$11:$N$98,12,0)),0,VLOOKUP(Q152,'Calcification Rates'!$A$11:$N$98,12,0)))</f>
        <v>0</v>
      </c>
      <c r="W152" s="273">
        <f>(IF(ISERROR(VLOOKUP(Q152,'Calcification Rates'!$A$11:$N$98,10,0)),0,VLOOKUP(Q152,'Calcification Rates'!$A$11:$N$98,10,0)))*S152+(IF(ISERROR(VLOOKUP(Q152,'Calcification Rates'!$A$11:$N$98,13,0)),0,VLOOKUP(Q152,'Calcification Rates'!$A$11:$N$98,13,0)))</f>
        <v>0</v>
      </c>
      <c r="X152" s="277">
        <f>(IF(ISERROR(VLOOKUP(Q152,'Calcification Rates'!$A$11:$N$98,11,0)),0,VLOOKUP(Q152,'Calcification Rates'!$A$11:$N$98,11,0)))*S152+(IF(ISERROR(VLOOKUP(Q152,'Calcification Rates'!$A$11:$N$98,14,0)),0,VLOOKUP(Q152,'Calcification Rates'!$A$11:$N$98,14,0)))</f>
        <v>0</v>
      </c>
      <c r="Y152" s="289"/>
      <c r="Z152" s="290"/>
      <c r="AA152" s="290"/>
      <c r="AB152" s="272" t="str">
        <f>IF(ISERROR(VLOOKUP(Y152,'Calcification Rates'!$A$10:$C$98,2,FALSE))," ",VLOOKUP(Y152,'Calcification Rates'!$A$10:$C$98,2,FALSE))</f>
        <v xml:space="preserve"> </v>
      </c>
      <c r="AC152" s="272" t="str">
        <f>IF(ISERROR(VLOOKUP(Y152,'Calcification Rates'!$A$10:$C$98,3,FALSE))," ",VLOOKUP(Y152,'Calcification Rates'!$A$10:$C$98,3,FALSE))</f>
        <v xml:space="preserve"> </v>
      </c>
      <c r="AD152" s="273">
        <f>(IF(ISERROR(VLOOKUP(Y152,'Calcification Rates'!$A$11:$N$98,9,0)),0,VLOOKUP(Y152,'Calcification Rates'!$A$11:$N$98,9,0)))*AA152+(IF(ISERROR(VLOOKUP(Y152,'Calcification Rates'!$A$11:$N$98,12,0)),0,VLOOKUP(Y152,'Calcification Rates'!$A$11:$N$98,12,0)))</f>
        <v>0</v>
      </c>
      <c r="AE152" s="273">
        <f>(IF(ISERROR(VLOOKUP(Y152,'Calcification Rates'!$A$11:$N$98,10,0)),0,VLOOKUP(Y152,'Calcification Rates'!$A$11:$N$98,10,0)))*AA152+(IF(ISERROR(VLOOKUP(Y152,'Calcification Rates'!$A$11:$N$98,13,0)),0,VLOOKUP(Y152,'Calcification Rates'!$A$11:$N$98,13,0)))</f>
        <v>0</v>
      </c>
      <c r="AF152" s="277">
        <f>(IF(ISERROR(VLOOKUP(Y152,'Calcification Rates'!$A$11:$N$98,11,0)),0,VLOOKUP(Y152,'Calcification Rates'!$A$11:$N$98,11,0)))*AA152+(IF(ISERROR(VLOOKUP(Y152,'Calcification Rates'!$A$11:$N$98,14,0)),0,VLOOKUP(Y152,'Calcification Rates'!$A$11:$N$98,14,0)))</f>
        <v>0</v>
      </c>
      <c r="AG152" s="289"/>
      <c r="AH152" s="290"/>
      <c r="AI152" s="290"/>
      <c r="AJ152" s="272" t="str">
        <f>IF(ISERROR(VLOOKUP(AG152,'Calcification Rates'!$A$10:$C$98,2,FALSE))," ",VLOOKUP(AG152,'Calcification Rates'!$A$10:$C$98,2,FALSE))</f>
        <v xml:space="preserve"> </v>
      </c>
      <c r="AK152" s="272" t="str">
        <f>IF(ISERROR(VLOOKUP(AG152,'Calcification Rates'!$A$10:$C$98,3,FALSE))," ",VLOOKUP(AG152,'Calcification Rates'!$A$10:$C$98,3,FALSE))</f>
        <v xml:space="preserve"> </v>
      </c>
      <c r="AL152" s="273">
        <f>(IF(ISERROR(VLOOKUP(AG152,'Calcification Rates'!$A$11:$N$98,9,0)),0,VLOOKUP(AG152,'Calcification Rates'!$A$11:$N$98,9,0)))*AI152+(IF(ISERROR(VLOOKUP(AG152,'Calcification Rates'!$A$11:$N$98,12,0)),0,VLOOKUP(AG152,'Calcification Rates'!$A$11:$N$98,12,0)))</f>
        <v>0</v>
      </c>
      <c r="AM152" s="273">
        <f>(IF(ISERROR(VLOOKUP(AG152,'Calcification Rates'!$A$11:$N$98,10,0)),0,VLOOKUP(AG152,'Calcification Rates'!$A$11:$N$98,10,0)))*AI152+(IF(ISERROR(VLOOKUP(AG152,'Calcification Rates'!$A$11:$N$98,13,0)),0,VLOOKUP(AG152,'Calcification Rates'!$A$11:$N$98,13,0)))</f>
        <v>0</v>
      </c>
      <c r="AN152" s="277">
        <f>(IF(ISERROR(VLOOKUP(AG152,'Calcification Rates'!$A$11:$N$98,11,0)),0,VLOOKUP(AG152,'Calcification Rates'!$A$11:$N$98,11,0)))*AI152+(IF(ISERROR(VLOOKUP(AG152,'Calcification Rates'!$A$11:$N$98,14,0)),0,VLOOKUP(AG152,'Calcification Rates'!$A$11:$N$98,14,0)))</f>
        <v>0</v>
      </c>
      <c r="AO152" s="289"/>
      <c r="AP152" s="290"/>
      <c r="AQ152" s="290"/>
      <c r="AR152" s="272" t="str">
        <f>IF(ISERROR(VLOOKUP(AO152,'Calcification Rates'!$A$10:$C$98,2,FALSE))," ",VLOOKUP(AO152,'Calcification Rates'!$A$10:$C$98,2,FALSE))</f>
        <v xml:space="preserve"> </v>
      </c>
      <c r="AS152" s="272" t="str">
        <f>IF(ISERROR(VLOOKUP(AO152,'Calcification Rates'!$A$10:$C$98,3,FALSE))," ",VLOOKUP(AO152,'Calcification Rates'!$A$10:$C$98,3,FALSE))</f>
        <v xml:space="preserve"> </v>
      </c>
      <c r="AT152" s="280">
        <f>(IF(ISERROR(VLOOKUP(AO152,'Calcification Rates'!$A$11:$N$98,9,0)),0,VLOOKUP(AO152,'Calcification Rates'!$A$11:$N$98,9,0)))*AQ152+(IF(ISERROR(VLOOKUP(AO152,'Calcification Rates'!$A$11:$N$98,12,0)),0,VLOOKUP(AO152,'Calcification Rates'!$A$11:$N$98,12,0)))</f>
        <v>0</v>
      </c>
      <c r="AU152" s="280">
        <f>(IF(ISERROR(VLOOKUP(AO152,'Calcification Rates'!$A$11:$N$98,10,0)),0,VLOOKUP(AO152,'Calcification Rates'!$A$11:$N$98,10,0)))*AQ152+(IF(ISERROR(VLOOKUP(AO152,'Calcification Rates'!$A$11:$N$98,13,0)),0,VLOOKUP(AO152,'Calcification Rates'!$A$11:$N$98,13,0)))</f>
        <v>0</v>
      </c>
      <c r="AV152" s="281">
        <f>(IF(ISERROR(VLOOKUP(AO152,'Calcification Rates'!$A$11:$N$98,11,0)),0,VLOOKUP(AO152,'Calcification Rates'!$A$11:$N$98,11,0)))*AQ152+(IF(ISERROR(VLOOKUP(AO152,'Calcification Rates'!$A$11:$N$98,14,0)),0,VLOOKUP(AO152,'Calcification Rates'!$A$11:$N$98,14,0)))</f>
        <v>0</v>
      </c>
      <c r="AW152" s="289"/>
      <c r="AX152" s="290"/>
      <c r="AY152" s="290"/>
      <c r="AZ152" s="272" t="str">
        <f>IF(ISERROR(VLOOKUP(AW152,'Calcification Rates'!$A$10:$C$98,2,FALSE))," ",VLOOKUP(AW152,'Calcification Rates'!$A$10:$C$98,2,FALSE))</f>
        <v xml:space="preserve"> </v>
      </c>
      <c r="BA152" s="272" t="str">
        <f>IF(ISERROR(VLOOKUP(AW152,'Calcification Rates'!$A$10:$C$98,3,FALSE))," ",VLOOKUP(AW152,'Calcification Rates'!$A$10:$C$98,3,FALSE))</f>
        <v xml:space="preserve"> </v>
      </c>
      <c r="BB152" s="280">
        <f>(IF(ISERROR(VLOOKUP(AW152,'Calcification Rates'!$A$11:$N$98,9,0)),0,VLOOKUP(AW152,'Calcification Rates'!$A$11:$N$98,9,0)))*AY152+(IF(ISERROR(VLOOKUP(AW152,'Calcification Rates'!$A$11:$N$98,12,0)),0,VLOOKUP(AW152,'Calcification Rates'!$A$11:$N$98,12,0)))</f>
        <v>0</v>
      </c>
      <c r="BC152" s="280">
        <f>(IF(ISERROR(VLOOKUP(AW152,'Calcification Rates'!$A$11:$N$98,10,0)),0,VLOOKUP(AW152,'Calcification Rates'!$A$11:$N$98,10,0)))*AY152+(IF(ISERROR(VLOOKUP(AW152,'Calcification Rates'!$A$11:$N$98,13,0)),0,VLOOKUP(AW152,'Calcification Rates'!$A$11:$N$98,13,0)))</f>
        <v>0</v>
      </c>
      <c r="BD152" s="281">
        <f>(IF(ISERROR(VLOOKUP(AW152,'Calcification Rates'!$A$11:$N$98,11,0)),0,VLOOKUP(AW152,'Calcification Rates'!$A$11:$N$98,11,0)))*AY152+(IF(ISERROR(VLOOKUP(AW152,'Calcification Rates'!$A$11:$N$98,14,0)),0,VLOOKUP(AW152,'Calcification Rates'!$A$11:$N$98,14,0)))</f>
        <v>0</v>
      </c>
      <c r="BE152" s="289"/>
      <c r="BF152" s="290"/>
      <c r="BG152" s="290"/>
      <c r="BH152" s="272" t="str">
        <f>IF(ISERROR(VLOOKUP(BE152,'Calcification Rates'!$A$10:$C$98,2,FALSE))," ",VLOOKUP(BE152,'Calcification Rates'!$A$10:$C$98,2,FALSE))</f>
        <v xml:space="preserve"> </v>
      </c>
      <c r="BI152" s="272" t="str">
        <f>IF(ISERROR(VLOOKUP(BE152,'Calcification Rates'!$A$10:$C$98,3,FALSE))," ",VLOOKUP(BE152,'Calcification Rates'!$A$10:$C$98,3,FALSE))</f>
        <v xml:space="preserve"> </v>
      </c>
      <c r="BJ152" s="280">
        <f>(IF(ISERROR(VLOOKUP(BE152,'Calcification Rates'!$A$11:$N$98,9,0)),0,VLOOKUP(BE152,'Calcification Rates'!$A$11:$N$98,9,0)))*BG152+(IF(ISERROR(VLOOKUP(BE152,'Calcification Rates'!$A$11:$N$98,12,0)),0,VLOOKUP(BE152,'Calcification Rates'!$A$11:$N$98,12,0)))</f>
        <v>0</v>
      </c>
      <c r="BK152" s="280">
        <f>(IF(ISERROR(VLOOKUP(BE152,'Calcification Rates'!$A$11:$N$98,10,0)),0,VLOOKUP(BE152,'Calcification Rates'!$A$11:$N$98,10,0)))*BG152+(IF(ISERROR(VLOOKUP(BE152,'Calcification Rates'!$A$11:$N$98,13,0)),0,VLOOKUP(BE152,'Calcification Rates'!$A$11:$N$98,13,0)))</f>
        <v>0</v>
      </c>
      <c r="BL152" s="281">
        <f>(IF(ISERROR(VLOOKUP(BE152,'Calcification Rates'!$A$11:$N$98,11,0)),0,VLOOKUP(BE152,'Calcification Rates'!$A$11:$N$98,11,0)))*BG152+(IF(ISERROR(VLOOKUP(BE152,'Calcification Rates'!$A$11:$N$98,14,0)),0,VLOOKUP(BE152,'Calcification Rates'!$A$11:$N$98,14,0)))</f>
        <v>0</v>
      </c>
    </row>
    <row r="153" spans="1:64" ht="20.100000000000001" customHeight="1" x14ac:dyDescent="0.3">
      <c r="A153" s="291"/>
      <c r="B153" s="290"/>
      <c r="C153" s="292"/>
      <c r="D153" s="272" t="str">
        <f>IF(ISERROR(VLOOKUP(A153,'Calcification Rates'!$A$10:$C$98,2,FALSE))," ",VLOOKUP(A153,'Calcification Rates'!$A$10:$C$98,2,FALSE))</f>
        <v xml:space="preserve"> </v>
      </c>
      <c r="E153" s="272" t="str">
        <f>IF(ISERROR(VLOOKUP(A153,'Calcification Rates'!$A$10:$C$98,3,FALSE))," ",VLOOKUP(A153,'Calcification Rates'!$A$10:$C$98,3,FALSE))</f>
        <v xml:space="preserve"> </v>
      </c>
      <c r="F153" s="273">
        <f>(IF(ISERROR(VLOOKUP(A153,'Calcification Rates'!$A$11:$N$98,9,0)),0,VLOOKUP(A153,'Calcification Rates'!$A$11:$N$98,9,0)))*C153+(IF(ISERROR(VLOOKUP(A153,'Calcification Rates'!$A$11:$N$98,12,0)),0,VLOOKUP(A153,'Calcification Rates'!$A$11:$N$98,12,0)))</f>
        <v>0</v>
      </c>
      <c r="G153" s="274">
        <f>(IF(ISERROR(VLOOKUP(A153,'Calcification Rates'!$A$11:$N$98,10,0)),0,VLOOKUP(A153,'Calcification Rates'!$A$11:$N$98,10,0)))*C153+(IF(ISERROR(VLOOKUP(A153,'Calcification Rates'!$A$11:$N$98,13,0)),0,VLOOKUP(A153,'Calcification Rates'!$A$11:$N$98,13,0)))</f>
        <v>0</v>
      </c>
      <c r="H153" s="275">
        <f>(IF(ISERROR(VLOOKUP(A153,'Calcification Rates'!$A$11:$N$98,11,0)),0,VLOOKUP(A153,'Calcification Rates'!$A$11:$N$98,11,0)))*C153+(IF(ISERROR(VLOOKUP(A153,'Calcification Rates'!$A$11:$N$98,14,0)),0,VLOOKUP(A153,'Calcification Rates'!$A$11:$N$98,14,0)))</f>
        <v>0</v>
      </c>
      <c r="I153" s="289"/>
      <c r="J153" s="278"/>
      <c r="K153" s="270"/>
      <c r="L153" s="272" t="str">
        <f>IF(ISERROR(VLOOKUP(I153,'Calcification Rates'!$A$10:$C$98,2,FALSE))," ",VLOOKUP(I153,'Calcification Rates'!$A$10:$C$98,2,FALSE))</f>
        <v xml:space="preserve"> </v>
      </c>
      <c r="M153" s="272" t="str">
        <f>IF(ISERROR(VLOOKUP(I153,'Calcification Rates'!$A$10:$C$98,3,FALSE))," ",VLOOKUP(I153,'Calcification Rates'!$A$10:$C$98,3,FALSE))</f>
        <v xml:space="preserve"> </v>
      </c>
      <c r="N153" s="273">
        <f>(IF(ISERROR(VLOOKUP(I153,'Calcification Rates'!$A$11:$N$98,9,0)),0,VLOOKUP(I153,'Calcification Rates'!$A$11:$N$98,9,0)))*K153+(IF(ISERROR(VLOOKUP(I153,'Calcification Rates'!$A$11:$N$98,12,0)),0,VLOOKUP(I153,'Calcification Rates'!$A$11:$N$98,12,0)))</f>
        <v>0</v>
      </c>
      <c r="O153" s="273">
        <f>(IF(ISERROR(VLOOKUP(I153,'Calcification Rates'!$A$11:$N$98,10,0)),0,VLOOKUP(I153,'Calcification Rates'!$A$11:$N$98,10,0)))*K153+(IF(ISERROR(VLOOKUP(I153,'Calcification Rates'!$A$11:$N$98,13,0)),0,VLOOKUP(I153,'Calcification Rates'!$A$11:$N$98,13,0)))</f>
        <v>0</v>
      </c>
      <c r="P153" s="286">
        <f>(IF(ISERROR(VLOOKUP(I153,'Calcification Rates'!$A$11:$N$98,11,0)),0,VLOOKUP(I153,'Calcification Rates'!$A$11:$N$98,11,0)))*K153+(IF(ISERROR(VLOOKUP(I153,'Calcification Rates'!$A$11:$N$98,14,0)),0,VLOOKUP(I153,'Calcification Rates'!$A$11:$N$98,14,0)))</f>
        <v>0</v>
      </c>
      <c r="Q153" s="43"/>
      <c r="R153" s="43"/>
      <c r="S153" s="43"/>
      <c r="T153" s="287" t="str">
        <f>IF(ISERROR(VLOOKUP(Q153,'Calcification Rates'!$A$10:$C$98,2,FALSE))," ",VLOOKUP(Q153,'Calcification Rates'!$A$10:$C$98,2,FALSE))</f>
        <v xml:space="preserve"> </v>
      </c>
      <c r="U153" s="272" t="str">
        <f>IF(ISERROR(VLOOKUP(Q153,'Calcification Rates'!$A$10:$C$98,3,FALSE))," ",VLOOKUP(Q153,'Calcification Rates'!$A$10:$C$98,3,FALSE))</f>
        <v xml:space="preserve"> </v>
      </c>
      <c r="V153" s="273">
        <f>(IF(ISERROR(VLOOKUP(Q153,'Calcification Rates'!$A$11:$N$98,9,0)),0,VLOOKUP(Q153,'Calcification Rates'!$A$11:$N$98,9,0)))*S153+(IF(ISERROR(VLOOKUP(Q153,'Calcification Rates'!$A$11:$N$98,12,0)),0,VLOOKUP(Q153,'Calcification Rates'!$A$11:$N$98,12,0)))</f>
        <v>0</v>
      </c>
      <c r="W153" s="273">
        <f>(IF(ISERROR(VLOOKUP(Q153,'Calcification Rates'!$A$11:$N$98,10,0)),0,VLOOKUP(Q153,'Calcification Rates'!$A$11:$N$98,10,0)))*S153+(IF(ISERROR(VLOOKUP(Q153,'Calcification Rates'!$A$11:$N$98,13,0)),0,VLOOKUP(Q153,'Calcification Rates'!$A$11:$N$98,13,0)))</f>
        <v>0</v>
      </c>
      <c r="X153" s="277">
        <f>(IF(ISERROR(VLOOKUP(Q153,'Calcification Rates'!$A$11:$N$98,11,0)),0,VLOOKUP(Q153,'Calcification Rates'!$A$11:$N$98,11,0)))*S153+(IF(ISERROR(VLOOKUP(Q153,'Calcification Rates'!$A$11:$N$98,14,0)),0,VLOOKUP(Q153,'Calcification Rates'!$A$11:$N$98,14,0)))</f>
        <v>0</v>
      </c>
      <c r="Y153" s="289"/>
      <c r="Z153" s="290"/>
      <c r="AA153" s="290"/>
      <c r="AB153" s="272" t="str">
        <f>IF(ISERROR(VLOOKUP(Y153,'Calcification Rates'!$A$10:$C$98,2,FALSE))," ",VLOOKUP(Y153,'Calcification Rates'!$A$10:$C$98,2,FALSE))</f>
        <v xml:space="preserve"> </v>
      </c>
      <c r="AC153" s="272" t="str">
        <f>IF(ISERROR(VLOOKUP(Y153,'Calcification Rates'!$A$10:$C$98,3,FALSE))," ",VLOOKUP(Y153,'Calcification Rates'!$A$10:$C$98,3,FALSE))</f>
        <v xml:space="preserve"> </v>
      </c>
      <c r="AD153" s="273">
        <f>(IF(ISERROR(VLOOKUP(Y153,'Calcification Rates'!$A$11:$N$98,9,0)),0,VLOOKUP(Y153,'Calcification Rates'!$A$11:$N$98,9,0)))*AA153+(IF(ISERROR(VLOOKUP(Y153,'Calcification Rates'!$A$11:$N$98,12,0)),0,VLOOKUP(Y153,'Calcification Rates'!$A$11:$N$98,12,0)))</f>
        <v>0</v>
      </c>
      <c r="AE153" s="273">
        <f>(IF(ISERROR(VLOOKUP(Y153,'Calcification Rates'!$A$11:$N$98,10,0)),0,VLOOKUP(Y153,'Calcification Rates'!$A$11:$N$98,10,0)))*AA153+(IF(ISERROR(VLOOKUP(Y153,'Calcification Rates'!$A$11:$N$98,13,0)),0,VLOOKUP(Y153,'Calcification Rates'!$A$11:$N$98,13,0)))</f>
        <v>0</v>
      </c>
      <c r="AF153" s="277">
        <f>(IF(ISERROR(VLOOKUP(Y153,'Calcification Rates'!$A$11:$N$98,11,0)),0,VLOOKUP(Y153,'Calcification Rates'!$A$11:$N$98,11,0)))*AA153+(IF(ISERROR(VLOOKUP(Y153,'Calcification Rates'!$A$11:$N$98,14,0)),0,VLOOKUP(Y153,'Calcification Rates'!$A$11:$N$98,14,0)))</f>
        <v>0</v>
      </c>
      <c r="AG153" s="289"/>
      <c r="AH153" s="290"/>
      <c r="AI153" s="290"/>
      <c r="AJ153" s="272" t="str">
        <f>IF(ISERROR(VLOOKUP(AG153,'Calcification Rates'!$A$10:$C$98,2,FALSE))," ",VLOOKUP(AG153,'Calcification Rates'!$A$10:$C$98,2,FALSE))</f>
        <v xml:space="preserve"> </v>
      </c>
      <c r="AK153" s="272" t="str">
        <f>IF(ISERROR(VLOOKUP(AG153,'Calcification Rates'!$A$10:$C$98,3,FALSE))," ",VLOOKUP(AG153,'Calcification Rates'!$A$10:$C$98,3,FALSE))</f>
        <v xml:space="preserve"> </v>
      </c>
      <c r="AL153" s="273">
        <f>(IF(ISERROR(VLOOKUP(AG153,'Calcification Rates'!$A$11:$N$98,9,0)),0,VLOOKUP(AG153,'Calcification Rates'!$A$11:$N$98,9,0)))*AI153+(IF(ISERROR(VLOOKUP(AG153,'Calcification Rates'!$A$11:$N$98,12,0)),0,VLOOKUP(AG153,'Calcification Rates'!$A$11:$N$98,12,0)))</f>
        <v>0</v>
      </c>
      <c r="AM153" s="273">
        <f>(IF(ISERROR(VLOOKUP(AG153,'Calcification Rates'!$A$11:$N$98,10,0)),0,VLOOKUP(AG153,'Calcification Rates'!$A$11:$N$98,10,0)))*AI153+(IF(ISERROR(VLOOKUP(AG153,'Calcification Rates'!$A$11:$N$98,13,0)),0,VLOOKUP(AG153,'Calcification Rates'!$A$11:$N$98,13,0)))</f>
        <v>0</v>
      </c>
      <c r="AN153" s="277">
        <f>(IF(ISERROR(VLOOKUP(AG153,'Calcification Rates'!$A$11:$N$98,11,0)),0,VLOOKUP(AG153,'Calcification Rates'!$A$11:$N$98,11,0)))*AI153+(IF(ISERROR(VLOOKUP(AG153,'Calcification Rates'!$A$11:$N$98,14,0)),0,VLOOKUP(AG153,'Calcification Rates'!$A$11:$N$98,14,0)))</f>
        <v>0</v>
      </c>
      <c r="AO153" s="289"/>
      <c r="AP153" s="290"/>
      <c r="AQ153" s="290"/>
      <c r="AR153" s="272" t="str">
        <f>IF(ISERROR(VLOOKUP(AO153,'Calcification Rates'!$A$10:$C$98,2,FALSE))," ",VLOOKUP(AO153,'Calcification Rates'!$A$10:$C$98,2,FALSE))</f>
        <v xml:space="preserve"> </v>
      </c>
      <c r="AS153" s="272" t="str">
        <f>IF(ISERROR(VLOOKUP(AO153,'Calcification Rates'!$A$10:$C$98,3,FALSE))," ",VLOOKUP(AO153,'Calcification Rates'!$A$10:$C$98,3,FALSE))</f>
        <v xml:space="preserve"> </v>
      </c>
      <c r="AT153" s="280">
        <f>(IF(ISERROR(VLOOKUP(AO153,'Calcification Rates'!$A$11:$N$98,9,0)),0,VLOOKUP(AO153,'Calcification Rates'!$A$11:$N$98,9,0)))*AQ153+(IF(ISERROR(VLOOKUP(AO153,'Calcification Rates'!$A$11:$N$98,12,0)),0,VLOOKUP(AO153,'Calcification Rates'!$A$11:$N$98,12,0)))</f>
        <v>0</v>
      </c>
      <c r="AU153" s="280">
        <f>(IF(ISERROR(VLOOKUP(AO153,'Calcification Rates'!$A$11:$N$98,10,0)),0,VLOOKUP(AO153,'Calcification Rates'!$A$11:$N$98,10,0)))*AQ153+(IF(ISERROR(VLOOKUP(AO153,'Calcification Rates'!$A$11:$N$98,13,0)),0,VLOOKUP(AO153,'Calcification Rates'!$A$11:$N$98,13,0)))</f>
        <v>0</v>
      </c>
      <c r="AV153" s="281">
        <f>(IF(ISERROR(VLOOKUP(AO153,'Calcification Rates'!$A$11:$N$98,11,0)),0,VLOOKUP(AO153,'Calcification Rates'!$A$11:$N$98,11,0)))*AQ153+(IF(ISERROR(VLOOKUP(AO153,'Calcification Rates'!$A$11:$N$98,14,0)),0,VLOOKUP(AO153,'Calcification Rates'!$A$11:$N$98,14,0)))</f>
        <v>0</v>
      </c>
      <c r="AW153" s="289"/>
      <c r="AX153" s="290"/>
      <c r="AY153" s="290"/>
      <c r="AZ153" s="272" t="str">
        <f>IF(ISERROR(VLOOKUP(AW153,'Calcification Rates'!$A$10:$C$98,2,FALSE))," ",VLOOKUP(AW153,'Calcification Rates'!$A$10:$C$98,2,FALSE))</f>
        <v xml:space="preserve"> </v>
      </c>
      <c r="BA153" s="272" t="str">
        <f>IF(ISERROR(VLOOKUP(AW153,'Calcification Rates'!$A$10:$C$98,3,FALSE))," ",VLOOKUP(AW153,'Calcification Rates'!$A$10:$C$98,3,FALSE))</f>
        <v xml:space="preserve"> </v>
      </c>
      <c r="BB153" s="280">
        <f>(IF(ISERROR(VLOOKUP(AW153,'Calcification Rates'!$A$11:$N$98,9,0)),0,VLOOKUP(AW153,'Calcification Rates'!$A$11:$N$98,9,0)))*AY153+(IF(ISERROR(VLOOKUP(AW153,'Calcification Rates'!$A$11:$N$98,12,0)),0,VLOOKUP(AW153,'Calcification Rates'!$A$11:$N$98,12,0)))</f>
        <v>0</v>
      </c>
      <c r="BC153" s="280">
        <f>(IF(ISERROR(VLOOKUP(AW153,'Calcification Rates'!$A$11:$N$98,10,0)),0,VLOOKUP(AW153,'Calcification Rates'!$A$11:$N$98,10,0)))*AY153+(IF(ISERROR(VLOOKUP(AW153,'Calcification Rates'!$A$11:$N$98,13,0)),0,VLOOKUP(AW153,'Calcification Rates'!$A$11:$N$98,13,0)))</f>
        <v>0</v>
      </c>
      <c r="BD153" s="281">
        <f>(IF(ISERROR(VLOOKUP(AW153,'Calcification Rates'!$A$11:$N$98,11,0)),0,VLOOKUP(AW153,'Calcification Rates'!$A$11:$N$98,11,0)))*AY153+(IF(ISERROR(VLOOKUP(AW153,'Calcification Rates'!$A$11:$N$98,14,0)),0,VLOOKUP(AW153,'Calcification Rates'!$A$11:$N$98,14,0)))</f>
        <v>0</v>
      </c>
      <c r="BE153" s="289"/>
      <c r="BF153" s="290"/>
      <c r="BG153" s="290"/>
      <c r="BH153" s="272" t="str">
        <f>IF(ISERROR(VLOOKUP(BE153,'Calcification Rates'!$A$10:$C$98,2,FALSE))," ",VLOOKUP(BE153,'Calcification Rates'!$A$10:$C$98,2,FALSE))</f>
        <v xml:space="preserve"> </v>
      </c>
      <c r="BI153" s="272" t="str">
        <f>IF(ISERROR(VLOOKUP(BE153,'Calcification Rates'!$A$10:$C$98,3,FALSE))," ",VLOOKUP(BE153,'Calcification Rates'!$A$10:$C$98,3,FALSE))</f>
        <v xml:space="preserve"> </v>
      </c>
      <c r="BJ153" s="280">
        <f>(IF(ISERROR(VLOOKUP(BE153,'Calcification Rates'!$A$11:$N$98,9,0)),0,VLOOKUP(BE153,'Calcification Rates'!$A$11:$N$98,9,0)))*BG153+(IF(ISERROR(VLOOKUP(BE153,'Calcification Rates'!$A$11:$N$98,12,0)),0,VLOOKUP(BE153,'Calcification Rates'!$A$11:$N$98,12,0)))</f>
        <v>0</v>
      </c>
      <c r="BK153" s="280">
        <f>(IF(ISERROR(VLOOKUP(BE153,'Calcification Rates'!$A$11:$N$98,10,0)),0,VLOOKUP(BE153,'Calcification Rates'!$A$11:$N$98,10,0)))*BG153+(IF(ISERROR(VLOOKUP(BE153,'Calcification Rates'!$A$11:$N$98,13,0)),0,VLOOKUP(BE153,'Calcification Rates'!$A$11:$N$98,13,0)))</f>
        <v>0</v>
      </c>
      <c r="BL153" s="281">
        <f>(IF(ISERROR(VLOOKUP(BE153,'Calcification Rates'!$A$11:$N$98,11,0)),0,VLOOKUP(BE153,'Calcification Rates'!$A$11:$N$98,11,0)))*BG153+(IF(ISERROR(VLOOKUP(BE153,'Calcification Rates'!$A$11:$N$98,14,0)),0,VLOOKUP(BE153,'Calcification Rates'!$A$11:$N$98,14,0)))</f>
        <v>0</v>
      </c>
    </row>
    <row r="154" spans="1:64" ht="20.100000000000001" customHeight="1" x14ac:dyDescent="0.3">
      <c r="A154" s="291"/>
      <c r="B154" s="290"/>
      <c r="C154" s="292"/>
      <c r="D154" s="272" t="str">
        <f>IF(ISERROR(VLOOKUP(A154,'Calcification Rates'!$A$10:$C$98,2,FALSE))," ",VLOOKUP(A154,'Calcification Rates'!$A$10:$C$98,2,FALSE))</f>
        <v xml:space="preserve"> </v>
      </c>
      <c r="E154" s="272" t="str">
        <f>IF(ISERROR(VLOOKUP(A154,'Calcification Rates'!$A$10:$C$98,3,FALSE))," ",VLOOKUP(A154,'Calcification Rates'!$A$10:$C$98,3,FALSE))</f>
        <v xml:space="preserve"> </v>
      </c>
      <c r="F154" s="273">
        <f>(IF(ISERROR(VLOOKUP(A154,'Calcification Rates'!$A$11:$N$98,9,0)),0,VLOOKUP(A154,'Calcification Rates'!$A$11:$N$98,9,0)))*C154+(IF(ISERROR(VLOOKUP(A154,'Calcification Rates'!$A$11:$N$98,12,0)),0,VLOOKUP(A154,'Calcification Rates'!$A$11:$N$98,12,0)))</f>
        <v>0</v>
      </c>
      <c r="G154" s="274">
        <f>(IF(ISERROR(VLOOKUP(A154,'Calcification Rates'!$A$11:$N$98,10,0)),0,VLOOKUP(A154,'Calcification Rates'!$A$11:$N$98,10,0)))*C154+(IF(ISERROR(VLOOKUP(A154,'Calcification Rates'!$A$11:$N$98,13,0)),0,VLOOKUP(A154,'Calcification Rates'!$A$11:$N$98,13,0)))</f>
        <v>0</v>
      </c>
      <c r="H154" s="275">
        <f>(IF(ISERROR(VLOOKUP(A154,'Calcification Rates'!$A$11:$N$98,11,0)),0,VLOOKUP(A154,'Calcification Rates'!$A$11:$N$98,11,0)))*C154+(IF(ISERROR(VLOOKUP(A154,'Calcification Rates'!$A$11:$N$98,14,0)),0,VLOOKUP(A154,'Calcification Rates'!$A$11:$N$98,14,0)))</f>
        <v>0</v>
      </c>
      <c r="I154" s="289"/>
      <c r="J154" s="278"/>
      <c r="K154" s="270"/>
      <c r="L154" s="272" t="str">
        <f>IF(ISERROR(VLOOKUP(I154,'Calcification Rates'!$A$10:$C$98,2,FALSE))," ",VLOOKUP(I154,'Calcification Rates'!$A$10:$C$98,2,FALSE))</f>
        <v xml:space="preserve"> </v>
      </c>
      <c r="M154" s="272" t="str">
        <f>IF(ISERROR(VLOOKUP(I154,'Calcification Rates'!$A$10:$C$98,3,FALSE))," ",VLOOKUP(I154,'Calcification Rates'!$A$10:$C$98,3,FALSE))</f>
        <v xml:space="preserve"> </v>
      </c>
      <c r="N154" s="273">
        <f>(IF(ISERROR(VLOOKUP(I154,'Calcification Rates'!$A$11:$N$98,9,0)),0,VLOOKUP(I154,'Calcification Rates'!$A$11:$N$98,9,0)))*K154+(IF(ISERROR(VLOOKUP(I154,'Calcification Rates'!$A$11:$N$98,12,0)),0,VLOOKUP(I154,'Calcification Rates'!$A$11:$N$98,12,0)))</f>
        <v>0</v>
      </c>
      <c r="O154" s="273">
        <f>(IF(ISERROR(VLOOKUP(I154,'Calcification Rates'!$A$11:$N$98,10,0)),0,VLOOKUP(I154,'Calcification Rates'!$A$11:$N$98,10,0)))*K154+(IF(ISERROR(VLOOKUP(I154,'Calcification Rates'!$A$11:$N$98,13,0)),0,VLOOKUP(I154,'Calcification Rates'!$A$11:$N$98,13,0)))</f>
        <v>0</v>
      </c>
      <c r="P154" s="286">
        <f>(IF(ISERROR(VLOOKUP(I154,'Calcification Rates'!$A$11:$N$98,11,0)),0,VLOOKUP(I154,'Calcification Rates'!$A$11:$N$98,11,0)))*K154+(IF(ISERROR(VLOOKUP(I154,'Calcification Rates'!$A$11:$N$98,14,0)),0,VLOOKUP(I154,'Calcification Rates'!$A$11:$N$98,14,0)))</f>
        <v>0</v>
      </c>
      <c r="Q154" s="43"/>
      <c r="R154" s="43"/>
      <c r="S154" s="43"/>
      <c r="T154" s="287" t="str">
        <f>IF(ISERROR(VLOOKUP(Q154,'Calcification Rates'!$A$10:$C$98,2,FALSE))," ",VLOOKUP(Q154,'Calcification Rates'!$A$10:$C$98,2,FALSE))</f>
        <v xml:space="preserve"> </v>
      </c>
      <c r="U154" s="272" t="str">
        <f>IF(ISERROR(VLOOKUP(Q154,'Calcification Rates'!$A$10:$C$98,3,FALSE))," ",VLOOKUP(Q154,'Calcification Rates'!$A$10:$C$98,3,FALSE))</f>
        <v xml:space="preserve"> </v>
      </c>
      <c r="V154" s="273">
        <f>(IF(ISERROR(VLOOKUP(Q154,'Calcification Rates'!$A$11:$N$98,9,0)),0,VLOOKUP(Q154,'Calcification Rates'!$A$11:$N$98,9,0)))*S154+(IF(ISERROR(VLOOKUP(Q154,'Calcification Rates'!$A$11:$N$98,12,0)),0,VLOOKUP(Q154,'Calcification Rates'!$A$11:$N$98,12,0)))</f>
        <v>0</v>
      </c>
      <c r="W154" s="273">
        <f>(IF(ISERROR(VLOOKUP(Q154,'Calcification Rates'!$A$11:$N$98,10,0)),0,VLOOKUP(Q154,'Calcification Rates'!$A$11:$N$98,10,0)))*S154+(IF(ISERROR(VLOOKUP(Q154,'Calcification Rates'!$A$11:$N$98,13,0)),0,VLOOKUP(Q154,'Calcification Rates'!$A$11:$N$98,13,0)))</f>
        <v>0</v>
      </c>
      <c r="X154" s="277">
        <f>(IF(ISERROR(VLOOKUP(Q154,'Calcification Rates'!$A$11:$N$98,11,0)),0,VLOOKUP(Q154,'Calcification Rates'!$A$11:$N$98,11,0)))*S154+(IF(ISERROR(VLOOKUP(Q154,'Calcification Rates'!$A$11:$N$98,14,0)),0,VLOOKUP(Q154,'Calcification Rates'!$A$11:$N$98,14,0)))</f>
        <v>0</v>
      </c>
      <c r="Y154" s="289"/>
      <c r="Z154" s="290"/>
      <c r="AA154" s="290"/>
      <c r="AB154" s="272" t="str">
        <f>IF(ISERROR(VLOOKUP(Y154,'Calcification Rates'!$A$10:$C$98,2,FALSE))," ",VLOOKUP(Y154,'Calcification Rates'!$A$10:$C$98,2,FALSE))</f>
        <v xml:space="preserve"> </v>
      </c>
      <c r="AC154" s="272" t="str">
        <f>IF(ISERROR(VLOOKUP(Y154,'Calcification Rates'!$A$10:$C$98,3,FALSE))," ",VLOOKUP(Y154,'Calcification Rates'!$A$10:$C$98,3,FALSE))</f>
        <v xml:space="preserve"> </v>
      </c>
      <c r="AD154" s="273">
        <f>(IF(ISERROR(VLOOKUP(Y154,'Calcification Rates'!$A$11:$N$98,9,0)),0,VLOOKUP(Y154,'Calcification Rates'!$A$11:$N$98,9,0)))*AA154+(IF(ISERROR(VLOOKUP(Y154,'Calcification Rates'!$A$11:$N$98,12,0)),0,VLOOKUP(Y154,'Calcification Rates'!$A$11:$N$98,12,0)))</f>
        <v>0</v>
      </c>
      <c r="AE154" s="273">
        <f>(IF(ISERROR(VLOOKUP(Y154,'Calcification Rates'!$A$11:$N$98,10,0)),0,VLOOKUP(Y154,'Calcification Rates'!$A$11:$N$98,10,0)))*AA154+(IF(ISERROR(VLOOKUP(Y154,'Calcification Rates'!$A$11:$N$98,13,0)),0,VLOOKUP(Y154,'Calcification Rates'!$A$11:$N$98,13,0)))</f>
        <v>0</v>
      </c>
      <c r="AF154" s="277">
        <f>(IF(ISERROR(VLOOKUP(Y154,'Calcification Rates'!$A$11:$N$98,11,0)),0,VLOOKUP(Y154,'Calcification Rates'!$A$11:$N$98,11,0)))*AA154+(IF(ISERROR(VLOOKUP(Y154,'Calcification Rates'!$A$11:$N$98,14,0)),0,VLOOKUP(Y154,'Calcification Rates'!$A$11:$N$98,14,0)))</f>
        <v>0</v>
      </c>
      <c r="AG154" s="289"/>
      <c r="AH154" s="290"/>
      <c r="AI154" s="290"/>
      <c r="AJ154" s="272" t="str">
        <f>IF(ISERROR(VLOOKUP(AG154,'Calcification Rates'!$A$10:$C$98,2,FALSE))," ",VLOOKUP(AG154,'Calcification Rates'!$A$10:$C$98,2,FALSE))</f>
        <v xml:space="preserve"> </v>
      </c>
      <c r="AK154" s="272" t="str">
        <f>IF(ISERROR(VLOOKUP(AG154,'Calcification Rates'!$A$10:$C$98,3,FALSE))," ",VLOOKUP(AG154,'Calcification Rates'!$A$10:$C$98,3,FALSE))</f>
        <v xml:space="preserve"> </v>
      </c>
      <c r="AL154" s="273">
        <f>(IF(ISERROR(VLOOKUP(AG154,'Calcification Rates'!$A$11:$N$98,9,0)),0,VLOOKUP(AG154,'Calcification Rates'!$A$11:$N$98,9,0)))*AI154+(IF(ISERROR(VLOOKUP(AG154,'Calcification Rates'!$A$11:$N$98,12,0)),0,VLOOKUP(AG154,'Calcification Rates'!$A$11:$N$98,12,0)))</f>
        <v>0</v>
      </c>
      <c r="AM154" s="273">
        <f>(IF(ISERROR(VLOOKUP(AG154,'Calcification Rates'!$A$11:$N$98,10,0)),0,VLOOKUP(AG154,'Calcification Rates'!$A$11:$N$98,10,0)))*AI154+(IF(ISERROR(VLOOKUP(AG154,'Calcification Rates'!$A$11:$N$98,13,0)),0,VLOOKUP(AG154,'Calcification Rates'!$A$11:$N$98,13,0)))</f>
        <v>0</v>
      </c>
      <c r="AN154" s="277">
        <f>(IF(ISERROR(VLOOKUP(AG154,'Calcification Rates'!$A$11:$N$98,11,0)),0,VLOOKUP(AG154,'Calcification Rates'!$A$11:$N$98,11,0)))*AI154+(IF(ISERROR(VLOOKUP(AG154,'Calcification Rates'!$A$11:$N$98,14,0)),0,VLOOKUP(AG154,'Calcification Rates'!$A$11:$N$98,14,0)))</f>
        <v>0</v>
      </c>
      <c r="AO154" s="289"/>
      <c r="AP154" s="290"/>
      <c r="AQ154" s="290"/>
      <c r="AR154" s="272" t="str">
        <f>IF(ISERROR(VLOOKUP(AO154,'Calcification Rates'!$A$10:$C$98,2,FALSE))," ",VLOOKUP(AO154,'Calcification Rates'!$A$10:$C$98,2,FALSE))</f>
        <v xml:space="preserve"> </v>
      </c>
      <c r="AS154" s="272" t="str">
        <f>IF(ISERROR(VLOOKUP(AO154,'Calcification Rates'!$A$10:$C$98,3,FALSE))," ",VLOOKUP(AO154,'Calcification Rates'!$A$10:$C$98,3,FALSE))</f>
        <v xml:space="preserve"> </v>
      </c>
      <c r="AT154" s="280">
        <f>(IF(ISERROR(VLOOKUP(AO154,'Calcification Rates'!$A$11:$N$98,9,0)),0,VLOOKUP(AO154,'Calcification Rates'!$A$11:$N$98,9,0)))*AQ154+(IF(ISERROR(VLOOKUP(AO154,'Calcification Rates'!$A$11:$N$98,12,0)),0,VLOOKUP(AO154,'Calcification Rates'!$A$11:$N$98,12,0)))</f>
        <v>0</v>
      </c>
      <c r="AU154" s="280">
        <f>(IF(ISERROR(VLOOKUP(AO154,'Calcification Rates'!$A$11:$N$98,10,0)),0,VLOOKUP(AO154,'Calcification Rates'!$A$11:$N$98,10,0)))*AQ154+(IF(ISERROR(VLOOKUP(AO154,'Calcification Rates'!$A$11:$N$98,13,0)),0,VLOOKUP(AO154,'Calcification Rates'!$A$11:$N$98,13,0)))</f>
        <v>0</v>
      </c>
      <c r="AV154" s="281">
        <f>(IF(ISERROR(VLOOKUP(AO154,'Calcification Rates'!$A$11:$N$98,11,0)),0,VLOOKUP(AO154,'Calcification Rates'!$A$11:$N$98,11,0)))*AQ154+(IF(ISERROR(VLOOKUP(AO154,'Calcification Rates'!$A$11:$N$98,14,0)),0,VLOOKUP(AO154,'Calcification Rates'!$A$11:$N$98,14,0)))</f>
        <v>0</v>
      </c>
      <c r="AW154" s="289"/>
      <c r="AX154" s="290"/>
      <c r="AY154" s="290"/>
      <c r="AZ154" s="272" t="str">
        <f>IF(ISERROR(VLOOKUP(AW154,'Calcification Rates'!$A$10:$C$98,2,FALSE))," ",VLOOKUP(AW154,'Calcification Rates'!$A$10:$C$98,2,FALSE))</f>
        <v xml:space="preserve"> </v>
      </c>
      <c r="BA154" s="272" t="str">
        <f>IF(ISERROR(VLOOKUP(AW154,'Calcification Rates'!$A$10:$C$98,3,FALSE))," ",VLOOKUP(AW154,'Calcification Rates'!$A$10:$C$98,3,FALSE))</f>
        <v xml:space="preserve"> </v>
      </c>
      <c r="BB154" s="280">
        <f>(IF(ISERROR(VLOOKUP(AW154,'Calcification Rates'!$A$11:$N$98,9,0)),0,VLOOKUP(AW154,'Calcification Rates'!$A$11:$N$98,9,0)))*AY154+(IF(ISERROR(VLOOKUP(AW154,'Calcification Rates'!$A$11:$N$98,12,0)),0,VLOOKUP(AW154,'Calcification Rates'!$A$11:$N$98,12,0)))</f>
        <v>0</v>
      </c>
      <c r="BC154" s="280">
        <f>(IF(ISERROR(VLOOKUP(AW154,'Calcification Rates'!$A$11:$N$98,10,0)),0,VLOOKUP(AW154,'Calcification Rates'!$A$11:$N$98,10,0)))*AY154+(IF(ISERROR(VLOOKUP(AW154,'Calcification Rates'!$A$11:$N$98,13,0)),0,VLOOKUP(AW154,'Calcification Rates'!$A$11:$N$98,13,0)))</f>
        <v>0</v>
      </c>
      <c r="BD154" s="281">
        <f>(IF(ISERROR(VLOOKUP(AW154,'Calcification Rates'!$A$11:$N$98,11,0)),0,VLOOKUP(AW154,'Calcification Rates'!$A$11:$N$98,11,0)))*AY154+(IF(ISERROR(VLOOKUP(AW154,'Calcification Rates'!$A$11:$N$98,14,0)),0,VLOOKUP(AW154,'Calcification Rates'!$A$11:$N$98,14,0)))</f>
        <v>0</v>
      </c>
      <c r="BE154" s="289"/>
      <c r="BF154" s="290"/>
      <c r="BG154" s="290"/>
      <c r="BH154" s="272" t="str">
        <f>IF(ISERROR(VLOOKUP(BE154,'Calcification Rates'!$A$10:$C$98,2,FALSE))," ",VLOOKUP(BE154,'Calcification Rates'!$A$10:$C$98,2,FALSE))</f>
        <v xml:space="preserve"> </v>
      </c>
      <c r="BI154" s="272" t="str">
        <f>IF(ISERROR(VLOOKUP(BE154,'Calcification Rates'!$A$10:$C$98,3,FALSE))," ",VLOOKUP(BE154,'Calcification Rates'!$A$10:$C$98,3,FALSE))</f>
        <v xml:space="preserve"> </v>
      </c>
      <c r="BJ154" s="280">
        <f>(IF(ISERROR(VLOOKUP(BE154,'Calcification Rates'!$A$11:$N$98,9,0)),0,VLOOKUP(BE154,'Calcification Rates'!$A$11:$N$98,9,0)))*BG154+(IF(ISERROR(VLOOKUP(BE154,'Calcification Rates'!$A$11:$N$98,12,0)),0,VLOOKUP(BE154,'Calcification Rates'!$A$11:$N$98,12,0)))</f>
        <v>0</v>
      </c>
      <c r="BK154" s="280">
        <f>(IF(ISERROR(VLOOKUP(BE154,'Calcification Rates'!$A$11:$N$98,10,0)),0,VLOOKUP(BE154,'Calcification Rates'!$A$11:$N$98,10,0)))*BG154+(IF(ISERROR(VLOOKUP(BE154,'Calcification Rates'!$A$11:$N$98,13,0)),0,VLOOKUP(BE154,'Calcification Rates'!$A$11:$N$98,13,0)))</f>
        <v>0</v>
      </c>
      <c r="BL154" s="281">
        <f>(IF(ISERROR(VLOOKUP(BE154,'Calcification Rates'!$A$11:$N$98,11,0)),0,VLOOKUP(BE154,'Calcification Rates'!$A$11:$N$98,11,0)))*BG154+(IF(ISERROR(VLOOKUP(BE154,'Calcification Rates'!$A$11:$N$98,14,0)),0,VLOOKUP(BE154,'Calcification Rates'!$A$11:$N$98,14,0)))</f>
        <v>0</v>
      </c>
    </row>
    <row r="155" spans="1:64" ht="20.100000000000001" customHeight="1" x14ac:dyDescent="0.3">
      <c r="A155" s="291"/>
      <c r="B155" s="290"/>
      <c r="C155" s="292"/>
      <c r="D155" s="272" t="str">
        <f>IF(ISERROR(VLOOKUP(A155,'Calcification Rates'!$A$10:$C$98,2,FALSE))," ",VLOOKUP(A155,'Calcification Rates'!$A$10:$C$98,2,FALSE))</f>
        <v xml:space="preserve"> </v>
      </c>
      <c r="E155" s="272" t="str">
        <f>IF(ISERROR(VLOOKUP(A155,'Calcification Rates'!$A$10:$C$98,3,FALSE))," ",VLOOKUP(A155,'Calcification Rates'!$A$10:$C$98,3,FALSE))</f>
        <v xml:space="preserve"> </v>
      </c>
      <c r="F155" s="273">
        <f>(IF(ISERROR(VLOOKUP(A155,'Calcification Rates'!$A$11:$N$98,9,0)),0,VLOOKUP(A155,'Calcification Rates'!$A$11:$N$98,9,0)))*C155+(IF(ISERROR(VLOOKUP(A155,'Calcification Rates'!$A$11:$N$98,12,0)),0,VLOOKUP(A155,'Calcification Rates'!$A$11:$N$98,12,0)))</f>
        <v>0</v>
      </c>
      <c r="G155" s="274">
        <f>(IF(ISERROR(VLOOKUP(A155,'Calcification Rates'!$A$11:$N$98,10,0)),0,VLOOKUP(A155,'Calcification Rates'!$A$11:$N$98,10,0)))*C155+(IF(ISERROR(VLOOKUP(A155,'Calcification Rates'!$A$11:$N$98,13,0)),0,VLOOKUP(A155,'Calcification Rates'!$A$11:$N$98,13,0)))</f>
        <v>0</v>
      </c>
      <c r="H155" s="275">
        <f>(IF(ISERROR(VLOOKUP(A155,'Calcification Rates'!$A$11:$N$98,11,0)),0,VLOOKUP(A155,'Calcification Rates'!$A$11:$N$98,11,0)))*C155+(IF(ISERROR(VLOOKUP(A155,'Calcification Rates'!$A$11:$N$98,14,0)),0,VLOOKUP(A155,'Calcification Rates'!$A$11:$N$98,14,0)))</f>
        <v>0</v>
      </c>
      <c r="I155" s="289"/>
      <c r="J155" s="278"/>
      <c r="K155" s="270"/>
      <c r="L155" s="272" t="str">
        <f>IF(ISERROR(VLOOKUP(I155,'Calcification Rates'!$A$10:$C$98,2,FALSE))," ",VLOOKUP(I155,'Calcification Rates'!$A$10:$C$98,2,FALSE))</f>
        <v xml:space="preserve"> </v>
      </c>
      <c r="M155" s="272" t="str">
        <f>IF(ISERROR(VLOOKUP(I155,'Calcification Rates'!$A$10:$C$98,3,FALSE))," ",VLOOKUP(I155,'Calcification Rates'!$A$10:$C$98,3,FALSE))</f>
        <v xml:space="preserve"> </v>
      </c>
      <c r="N155" s="273">
        <f>(IF(ISERROR(VLOOKUP(I155,'Calcification Rates'!$A$11:$N$98,9,0)),0,VLOOKUP(I155,'Calcification Rates'!$A$11:$N$98,9,0)))*K155+(IF(ISERROR(VLOOKUP(I155,'Calcification Rates'!$A$11:$N$98,12,0)),0,VLOOKUP(I155,'Calcification Rates'!$A$11:$N$98,12,0)))</f>
        <v>0</v>
      </c>
      <c r="O155" s="273">
        <f>(IF(ISERROR(VLOOKUP(I155,'Calcification Rates'!$A$11:$N$98,10,0)),0,VLOOKUP(I155,'Calcification Rates'!$A$11:$N$98,10,0)))*K155+(IF(ISERROR(VLOOKUP(I155,'Calcification Rates'!$A$11:$N$98,13,0)),0,VLOOKUP(I155,'Calcification Rates'!$A$11:$N$98,13,0)))</f>
        <v>0</v>
      </c>
      <c r="P155" s="286">
        <f>(IF(ISERROR(VLOOKUP(I155,'Calcification Rates'!$A$11:$N$98,11,0)),0,VLOOKUP(I155,'Calcification Rates'!$A$11:$N$98,11,0)))*K155+(IF(ISERROR(VLOOKUP(I155,'Calcification Rates'!$A$11:$N$98,14,0)),0,VLOOKUP(I155,'Calcification Rates'!$A$11:$N$98,14,0)))</f>
        <v>0</v>
      </c>
      <c r="Q155" s="43"/>
      <c r="R155" s="43"/>
      <c r="S155" s="43"/>
      <c r="T155" s="287" t="str">
        <f>IF(ISERROR(VLOOKUP(Q155,'Calcification Rates'!$A$10:$C$98,2,FALSE))," ",VLOOKUP(Q155,'Calcification Rates'!$A$10:$C$98,2,FALSE))</f>
        <v xml:space="preserve"> </v>
      </c>
      <c r="U155" s="272" t="str">
        <f>IF(ISERROR(VLOOKUP(Q155,'Calcification Rates'!$A$10:$C$98,3,FALSE))," ",VLOOKUP(Q155,'Calcification Rates'!$A$10:$C$98,3,FALSE))</f>
        <v xml:space="preserve"> </v>
      </c>
      <c r="V155" s="273">
        <f>(IF(ISERROR(VLOOKUP(Q155,'Calcification Rates'!$A$11:$N$98,9,0)),0,VLOOKUP(Q155,'Calcification Rates'!$A$11:$N$98,9,0)))*S155+(IF(ISERROR(VLOOKUP(Q155,'Calcification Rates'!$A$11:$N$98,12,0)),0,VLOOKUP(Q155,'Calcification Rates'!$A$11:$N$98,12,0)))</f>
        <v>0</v>
      </c>
      <c r="W155" s="273">
        <f>(IF(ISERROR(VLOOKUP(Q155,'Calcification Rates'!$A$11:$N$98,10,0)),0,VLOOKUP(Q155,'Calcification Rates'!$A$11:$N$98,10,0)))*S155+(IF(ISERROR(VLOOKUP(Q155,'Calcification Rates'!$A$11:$N$98,13,0)),0,VLOOKUP(Q155,'Calcification Rates'!$A$11:$N$98,13,0)))</f>
        <v>0</v>
      </c>
      <c r="X155" s="277">
        <f>(IF(ISERROR(VLOOKUP(Q155,'Calcification Rates'!$A$11:$N$98,11,0)),0,VLOOKUP(Q155,'Calcification Rates'!$A$11:$N$98,11,0)))*S155+(IF(ISERROR(VLOOKUP(Q155,'Calcification Rates'!$A$11:$N$98,14,0)),0,VLOOKUP(Q155,'Calcification Rates'!$A$11:$N$98,14,0)))</f>
        <v>0</v>
      </c>
      <c r="Y155" s="289"/>
      <c r="Z155" s="290"/>
      <c r="AA155" s="290"/>
      <c r="AB155" s="272" t="str">
        <f>IF(ISERROR(VLOOKUP(Y155,'Calcification Rates'!$A$10:$C$98,2,FALSE))," ",VLOOKUP(Y155,'Calcification Rates'!$A$10:$C$98,2,FALSE))</f>
        <v xml:space="preserve"> </v>
      </c>
      <c r="AC155" s="272" t="str">
        <f>IF(ISERROR(VLOOKUP(Y155,'Calcification Rates'!$A$10:$C$98,3,FALSE))," ",VLOOKUP(Y155,'Calcification Rates'!$A$10:$C$98,3,FALSE))</f>
        <v xml:space="preserve"> </v>
      </c>
      <c r="AD155" s="273">
        <f>(IF(ISERROR(VLOOKUP(Y155,'Calcification Rates'!$A$11:$N$98,9,0)),0,VLOOKUP(Y155,'Calcification Rates'!$A$11:$N$98,9,0)))*AA155+(IF(ISERROR(VLOOKUP(Y155,'Calcification Rates'!$A$11:$N$98,12,0)),0,VLOOKUP(Y155,'Calcification Rates'!$A$11:$N$98,12,0)))</f>
        <v>0</v>
      </c>
      <c r="AE155" s="273">
        <f>(IF(ISERROR(VLOOKUP(Y155,'Calcification Rates'!$A$11:$N$98,10,0)),0,VLOOKUP(Y155,'Calcification Rates'!$A$11:$N$98,10,0)))*AA155+(IF(ISERROR(VLOOKUP(Y155,'Calcification Rates'!$A$11:$N$98,13,0)),0,VLOOKUP(Y155,'Calcification Rates'!$A$11:$N$98,13,0)))</f>
        <v>0</v>
      </c>
      <c r="AF155" s="277">
        <f>(IF(ISERROR(VLOOKUP(Y155,'Calcification Rates'!$A$11:$N$98,11,0)),0,VLOOKUP(Y155,'Calcification Rates'!$A$11:$N$98,11,0)))*AA155+(IF(ISERROR(VLOOKUP(Y155,'Calcification Rates'!$A$11:$N$98,14,0)),0,VLOOKUP(Y155,'Calcification Rates'!$A$11:$N$98,14,0)))</f>
        <v>0</v>
      </c>
      <c r="AG155" s="289"/>
      <c r="AH155" s="290"/>
      <c r="AI155" s="290"/>
      <c r="AJ155" s="272" t="str">
        <f>IF(ISERROR(VLOOKUP(AG155,'Calcification Rates'!$A$10:$C$98,2,FALSE))," ",VLOOKUP(AG155,'Calcification Rates'!$A$10:$C$98,2,FALSE))</f>
        <v xml:space="preserve"> </v>
      </c>
      <c r="AK155" s="272" t="str">
        <f>IF(ISERROR(VLOOKUP(AG155,'Calcification Rates'!$A$10:$C$98,3,FALSE))," ",VLOOKUP(AG155,'Calcification Rates'!$A$10:$C$98,3,FALSE))</f>
        <v xml:space="preserve"> </v>
      </c>
      <c r="AL155" s="273">
        <f>(IF(ISERROR(VLOOKUP(AG155,'Calcification Rates'!$A$11:$N$98,9,0)),0,VLOOKUP(AG155,'Calcification Rates'!$A$11:$N$98,9,0)))*AI155+(IF(ISERROR(VLOOKUP(AG155,'Calcification Rates'!$A$11:$N$98,12,0)),0,VLOOKUP(AG155,'Calcification Rates'!$A$11:$N$98,12,0)))</f>
        <v>0</v>
      </c>
      <c r="AM155" s="273">
        <f>(IF(ISERROR(VLOOKUP(AG155,'Calcification Rates'!$A$11:$N$98,10,0)),0,VLOOKUP(AG155,'Calcification Rates'!$A$11:$N$98,10,0)))*AI155+(IF(ISERROR(VLOOKUP(AG155,'Calcification Rates'!$A$11:$N$98,13,0)),0,VLOOKUP(AG155,'Calcification Rates'!$A$11:$N$98,13,0)))</f>
        <v>0</v>
      </c>
      <c r="AN155" s="277">
        <f>(IF(ISERROR(VLOOKUP(AG155,'Calcification Rates'!$A$11:$N$98,11,0)),0,VLOOKUP(AG155,'Calcification Rates'!$A$11:$N$98,11,0)))*AI155+(IF(ISERROR(VLOOKUP(AG155,'Calcification Rates'!$A$11:$N$98,14,0)),0,VLOOKUP(AG155,'Calcification Rates'!$A$11:$N$98,14,0)))</f>
        <v>0</v>
      </c>
      <c r="AO155" s="289"/>
      <c r="AP155" s="290"/>
      <c r="AQ155" s="290"/>
      <c r="AR155" s="272" t="str">
        <f>IF(ISERROR(VLOOKUP(AO155,'Calcification Rates'!$A$10:$C$98,2,FALSE))," ",VLOOKUP(AO155,'Calcification Rates'!$A$10:$C$98,2,FALSE))</f>
        <v xml:space="preserve"> </v>
      </c>
      <c r="AS155" s="272" t="str">
        <f>IF(ISERROR(VLOOKUP(AO155,'Calcification Rates'!$A$10:$C$98,3,FALSE))," ",VLOOKUP(AO155,'Calcification Rates'!$A$10:$C$98,3,FALSE))</f>
        <v xml:space="preserve"> </v>
      </c>
      <c r="AT155" s="280">
        <f>(IF(ISERROR(VLOOKUP(AO155,'Calcification Rates'!$A$11:$N$98,9,0)),0,VLOOKUP(AO155,'Calcification Rates'!$A$11:$N$98,9,0)))*AQ155+(IF(ISERROR(VLOOKUP(AO155,'Calcification Rates'!$A$11:$N$98,12,0)),0,VLOOKUP(AO155,'Calcification Rates'!$A$11:$N$98,12,0)))</f>
        <v>0</v>
      </c>
      <c r="AU155" s="280">
        <f>(IF(ISERROR(VLOOKUP(AO155,'Calcification Rates'!$A$11:$N$98,10,0)),0,VLOOKUP(AO155,'Calcification Rates'!$A$11:$N$98,10,0)))*AQ155+(IF(ISERROR(VLOOKUP(AO155,'Calcification Rates'!$A$11:$N$98,13,0)),0,VLOOKUP(AO155,'Calcification Rates'!$A$11:$N$98,13,0)))</f>
        <v>0</v>
      </c>
      <c r="AV155" s="281">
        <f>(IF(ISERROR(VLOOKUP(AO155,'Calcification Rates'!$A$11:$N$98,11,0)),0,VLOOKUP(AO155,'Calcification Rates'!$A$11:$N$98,11,0)))*AQ155+(IF(ISERROR(VLOOKUP(AO155,'Calcification Rates'!$A$11:$N$98,14,0)),0,VLOOKUP(AO155,'Calcification Rates'!$A$11:$N$98,14,0)))</f>
        <v>0</v>
      </c>
      <c r="AW155" s="289"/>
      <c r="AX155" s="290"/>
      <c r="AY155" s="290"/>
      <c r="AZ155" s="272" t="str">
        <f>IF(ISERROR(VLOOKUP(AW155,'Calcification Rates'!$A$10:$C$98,2,FALSE))," ",VLOOKUP(AW155,'Calcification Rates'!$A$10:$C$98,2,FALSE))</f>
        <v xml:space="preserve"> </v>
      </c>
      <c r="BA155" s="272" t="str">
        <f>IF(ISERROR(VLOOKUP(AW155,'Calcification Rates'!$A$10:$C$98,3,FALSE))," ",VLOOKUP(AW155,'Calcification Rates'!$A$10:$C$98,3,FALSE))</f>
        <v xml:space="preserve"> </v>
      </c>
      <c r="BB155" s="280">
        <f>(IF(ISERROR(VLOOKUP(AW155,'Calcification Rates'!$A$11:$N$98,9,0)),0,VLOOKUP(AW155,'Calcification Rates'!$A$11:$N$98,9,0)))*AY155+(IF(ISERROR(VLOOKUP(AW155,'Calcification Rates'!$A$11:$N$98,12,0)),0,VLOOKUP(AW155,'Calcification Rates'!$A$11:$N$98,12,0)))</f>
        <v>0</v>
      </c>
      <c r="BC155" s="280">
        <f>(IF(ISERROR(VLOOKUP(AW155,'Calcification Rates'!$A$11:$N$98,10,0)),0,VLOOKUP(AW155,'Calcification Rates'!$A$11:$N$98,10,0)))*AY155+(IF(ISERROR(VLOOKUP(AW155,'Calcification Rates'!$A$11:$N$98,13,0)),0,VLOOKUP(AW155,'Calcification Rates'!$A$11:$N$98,13,0)))</f>
        <v>0</v>
      </c>
      <c r="BD155" s="281">
        <f>(IF(ISERROR(VLOOKUP(AW155,'Calcification Rates'!$A$11:$N$98,11,0)),0,VLOOKUP(AW155,'Calcification Rates'!$A$11:$N$98,11,0)))*AY155+(IF(ISERROR(VLOOKUP(AW155,'Calcification Rates'!$A$11:$N$98,14,0)),0,VLOOKUP(AW155,'Calcification Rates'!$A$11:$N$98,14,0)))</f>
        <v>0</v>
      </c>
      <c r="BE155" s="289"/>
      <c r="BF155" s="290"/>
      <c r="BG155" s="290"/>
      <c r="BH155" s="272" t="str">
        <f>IF(ISERROR(VLOOKUP(BE155,'Calcification Rates'!$A$10:$C$98,2,FALSE))," ",VLOOKUP(BE155,'Calcification Rates'!$A$10:$C$98,2,FALSE))</f>
        <v xml:space="preserve"> </v>
      </c>
      <c r="BI155" s="272" t="str">
        <f>IF(ISERROR(VLOOKUP(BE155,'Calcification Rates'!$A$10:$C$98,3,FALSE))," ",VLOOKUP(BE155,'Calcification Rates'!$A$10:$C$98,3,FALSE))</f>
        <v xml:space="preserve"> </v>
      </c>
      <c r="BJ155" s="280">
        <f>(IF(ISERROR(VLOOKUP(BE155,'Calcification Rates'!$A$11:$N$98,9,0)),0,VLOOKUP(BE155,'Calcification Rates'!$A$11:$N$98,9,0)))*BG155+(IF(ISERROR(VLOOKUP(BE155,'Calcification Rates'!$A$11:$N$98,12,0)),0,VLOOKUP(BE155,'Calcification Rates'!$A$11:$N$98,12,0)))</f>
        <v>0</v>
      </c>
      <c r="BK155" s="280">
        <f>(IF(ISERROR(VLOOKUP(BE155,'Calcification Rates'!$A$11:$N$98,10,0)),0,VLOOKUP(BE155,'Calcification Rates'!$A$11:$N$98,10,0)))*BG155+(IF(ISERROR(VLOOKUP(BE155,'Calcification Rates'!$A$11:$N$98,13,0)),0,VLOOKUP(BE155,'Calcification Rates'!$A$11:$N$98,13,0)))</f>
        <v>0</v>
      </c>
      <c r="BL155" s="281">
        <f>(IF(ISERROR(VLOOKUP(BE155,'Calcification Rates'!$A$11:$N$98,11,0)),0,VLOOKUP(BE155,'Calcification Rates'!$A$11:$N$98,11,0)))*BG155+(IF(ISERROR(VLOOKUP(BE155,'Calcification Rates'!$A$11:$N$98,14,0)),0,VLOOKUP(BE155,'Calcification Rates'!$A$11:$N$98,14,0)))</f>
        <v>0</v>
      </c>
    </row>
    <row r="156" spans="1:64" ht="20.100000000000001" customHeight="1" x14ac:dyDescent="0.3">
      <c r="A156" s="291"/>
      <c r="B156" s="290"/>
      <c r="C156" s="292"/>
      <c r="D156" s="272" t="str">
        <f>IF(ISERROR(VLOOKUP(A156,'Calcification Rates'!$A$10:$C$98,2,FALSE))," ",VLOOKUP(A156,'Calcification Rates'!$A$10:$C$98,2,FALSE))</f>
        <v xml:space="preserve"> </v>
      </c>
      <c r="E156" s="272" t="str">
        <f>IF(ISERROR(VLOOKUP(A156,'Calcification Rates'!$A$10:$C$98,3,FALSE))," ",VLOOKUP(A156,'Calcification Rates'!$A$10:$C$98,3,FALSE))</f>
        <v xml:space="preserve"> </v>
      </c>
      <c r="F156" s="273">
        <f>(IF(ISERROR(VLOOKUP(A156,'Calcification Rates'!$A$11:$N$98,9,0)),0,VLOOKUP(A156,'Calcification Rates'!$A$11:$N$98,9,0)))*C156+(IF(ISERROR(VLOOKUP(A156,'Calcification Rates'!$A$11:$N$98,12,0)),0,VLOOKUP(A156,'Calcification Rates'!$A$11:$N$98,12,0)))</f>
        <v>0</v>
      </c>
      <c r="G156" s="274">
        <f>(IF(ISERROR(VLOOKUP(A156,'Calcification Rates'!$A$11:$N$98,10,0)),0,VLOOKUP(A156,'Calcification Rates'!$A$11:$N$98,10,0)))*C156+(IF(ISERROR(VLOOKUP(A156,'Calcification Rates'!$A$11:$N$98,13,0)),0,VLOOKUP(A156,'Calcification Rates'!$A$11:$N$98,13,0)))</f>
        <v>0</v>
      </c>
      <c r="H156" s="275">
        <f>(IF(ISERROR(VLOOKUP(A156,'Calcification Rates'!$A$11:$N$98,11,0)),0,VLOOKUP(A156,'Calcification Rates'!$A$11:$N$98,11,0)))*C156+(IF(ISERROR(VLOOKUP(A156,'Calcification Rates'!$A$11:$N$98,14,0)),0,VLOOKUP(A156,'Calcification Rates'!$A$11:$N$98,14,0)))</f>
        <v>0</v>
      </c>
      <c r="I156" s="289"/>
      <c r="J156" s="278"/>
      <c r="K156" s="270"/>
      <c r="L156" s="272" t="str">
        <f>IF(ISERROR(VLOOKUP(I156,'Calcification Rates'!$A$10:$C$98,2,FALSE))," ",VLOOKUP(I156,'Calcification Rates'!$A$10:$C$98,2,FALSE))</f>
        <v xml:space="preserve"> </v>
      </c>
      <c r="M156" s="272" t="str">
        <f>IF(ISERROR(VLOOKUP(I156,'Calcification Rates'!$A$10:$C$98,3,FALSE))," ",VLOOKUP(I156,'Calcification Rates'!$A$10:$C$98,3,FALSE))</f>
        <v xml:space="preserve"> </v>
      </c>
      <c r="N156" s="273">
        <f>(IF(ISERROR(VLOOKUP(I156,'Calcification Rates'!$A$11:$N$98,9,0)),0,VLOOKUP(I156,'Calcification Rates'!$A$11:$N$98,9,0)))*K156+(IF(ISERROR(VLOOKUP(I156,'Calcification Rates'!$A$11:$N$98,12,0)),0,VLOOKUP(I156,'Calcification Rates'!$A$11:$N$98,12,0)))</f>
        <v>0</v>
      </c>
      <c r="O156" s="273">
        <f>(IF(ISERROR(VLOOKUP(I156,'Calcification Rates'!$A$11:$N$98,10,0)),0,VLOOKUP(I156,'Calcification Rates'!$A$11:$N$98,10,0)))*K156+(IF(ISERROR(VLOOKUP(I156,'Calcification Rates'!$A$11:$N$98,13,0)),0,VLOOKUP(I156,'Calcification Rates'!$A$11:$N$98,13,0)))</f>
        <v>0</v>
      </c>
      <c r="P156" s="286">
        <f>(IF(ISERROR(VLOOKUP(I156,'Calcification Rates'!$A$11:$N$98,11,0)),0,VLOOKUP(I156,'Calcification Rates'!$A$11:$N$98,11,0)))*K156+(IF(ISERROR(VLOOKUP(I156,'Calcification Rates'!$A$11:$N$98,14,0)),0,VLOOKUP(I156,'Calcification Rates'!$A$11:$N$98,14,0)))</f>
        <v>0</v>
      </c>
      <c r="Q156" s="43"/>
      <c r="R156" s="43"/>
      <c r="S156" s="43"/>
      <c r="T156" s="287" t="str">
        <f>IF(ISERROR(VLOOKUP(Q156,'Calcification Rates'!$A$10:$C$98,2,FALSE))," ",VLOOKUP(Q156,'Calcification Rates'!$A$10:$C$98,2,FALSE))</f>
        <v xml:space="preserve"> </v>
      </c>
      <c r="U156" s="272" t="str">
        <f>IF(ISERROR(VLOOKUP(Q156,'Calcification Rates'!$A$10:$C$98,3,FALSE))," ",VLOOKUP(Q156,'Calcification Rates'!$A$10:$C$98,3,FALSE))</f>
        <v xml:space="preserve"> </v>
      </c>
      <c r="V156" s="273">
        <f>(IF(ISERROR(VLOOKUP(Q156,'Calcification Rates'!$A$11:$N$98,9,0)),0,VLOOKUP(Q156,'Calcification Rates'!$A$11:$N$98,9,0)))*S156+(IF(ISERROR(VLOOKUP(Q156,'Calcification Rates'!$A$11:$N$98,12,0)),0,VLOOKUP(Q156,'Calcification Rates'!$A$11:$N$98,12,0)))</f>
        <v>0</v>
      </c>
      <c r="W156" s="273">
        <f>(IF(ISERROR(VLOOKUP(Q156,'Calcification Rates'!$A$11:$N$98,10,0)),0,VLOOKUP(Q156,'Calcification Rates'!$A$11:$N$98,10,0)))*S156+(IF(ISERROR(VLOOKUP(Q156,'Calcification Rates'!$A$11:$N$98,13,0)),0,VLOOKUP(Q156,'Calcification Rates'!$A$11:$N$98,13,0)))</f>
        <v>0</v>
      </c>
      <c r="X156" s="277">
        <f>(IF(ISERROR(VLOOKUP(Q156,'Calcification Rates'!$A$11:$N$98,11,0)),0,VLOOKUP(Q156,'Calcification Rates'!$A$11:$N$98,11,0)))*S156+(IF(ISERROR(VLOOKUP(Q156,'Calcification Rates'!$A$11:$N$98,14,0)),0,VLOOKUP(Q156,'Calcification Rates'!$A$11:$N$98,14,0)))</f>
        <v>0</v>
      </c>
      <c r="Y156" s="289"/>
      <c r="Z156" s="290"/>
      <c r="AA156" s="290"/>
      <c r="AB156" s="272" t="str">
        <f>IF(ISERROR(VLOOKUP(Y156,'Calcification Rates'!$A$10:$C$98,2,FALSE))," ",VLOOKUP(Y156,'Calcification Rates'!$A$10:$C$98,2,FALSE))</f>
        <v xml:space="preserve"> </v>
      </c>
      <c r="AC156" s="272" t="str">
        <f>IF(ISERROR(VLOOKUP(Y156,'Calcification Rates'!$A$10:$C$98,3,FALSE))," ",VLOOKUP(Y156,'Calcification Rates'!$A$10:$C$98,3,FALSE))</f>
        <v xml:space="preserve"> </v>
      </c>
      <c r="AD156" s="273">
        <f>(IF(ISERROR(VLOOKUP(Y156,'Calcification Rates'!$A$11:$N$98,9,0)),0,VLOOKUP(Y156,'Calcification Rates'!$A$11:$N$98,9,0)))*AA156+(IF(ISERROR(VLOOKUP(Y156,'Calcification Rates'!$A$11:$N$98,12,0)),0,VLOOKUP(Y156,'Calcification Rates'!$A$11:$N$98,12,0)))</f>
        <v>0</v>
      </c>
      <c r="AE156" s="273">
        <f>(IF(ISERROR(VLOOKUP(Y156,'Calcification Rates'!$A$11:$N$98,10,0)),0,VLOOKUP(Y156,'Calcification Rates'!$A$11:$N$98,10,0)))*AA156+(IF(ISERROR(VLOOKUP(Y156,'Calcification Rates'!$A$11:$N$98,13,0)),0,VLOOKUP(Y156,'Calcification Rates'!$A$11:$N$98,13,0)))</f>
        <v>0</v>
      </c>
      <c r="AF156" s="277">
        <f>(IF(ISERROR(VLOOKUP(Y156,'Calcification Rates'!$A$11:$N$98,11,0)),0,VLOOKUP(Y156,'Calcification Rates'!$A$11:$N$98,11,0)))*AA156+(IF(ISERROR(VLOOKUP(Y156,'Calcification Rates'!$A$11:$N$98,14,0)),0,VLOOKUP(Y156,'Calcification Rates'!$A$11:$N$98,14,0)))</f>
        <v>0</v>
      </c>
      <c r="AG156" s="289"/>
      <c r="AH156" s="290"/>
      <c r="AI156" s="290"/>
      <c r="AJ156" s="272" t="str">
        <f>IF(ISERROR(VLOOKUP(AG156,'Calcification Rates'!$A$10:$C$98,2,FALSE))," ",VLOOKUP(AG156,'Calcification Rates'!$A$10:$C$98,2,FALSE))</f>
        <v xml:space="preserve"> </v>
      </c>
      <c r="AK156" s="272" t="str">
        <f>IF(ISERROR(VLOOKUP(AG156,'Calcification Rates'!$A$10:$C$98,3,FALSE))," ",VLOOKUP(AG156,'Calcification Rates'!$A$10:$C$98,3,FALSE))</f>
        <v xml:space="preserve"> </v>
      </c>
      <c r="AL156" s="273">
        <f>(IF(ISERROR(VLOOKUP(AG156,'Calcification Rates'!$A$11:$N$98,9,0)),0,VLOOKUP(AG156,'Calcification Rates'!$A$11:$N$98,9,0)))*AI156+(IF(ISERROR(VLOOKUP(AG156,'Calcification Rates'!$A$11:$N$98,12,0)),0,VLOOKUP(AG156,'Calcification Rates'!$A$11:$N$98,12,0)))</f>
        <v>0</v>
      </c>
      <c r="AM156" s="273">
        <f>(IF(ISERROR(VLOOKUP(AG156,'Calcification Rates'!$A$11:$N$98,10,0)),0,VLOOKUP(AG156,'Calcification Rates'!$A$11:$N$98,10,0)))*AI156+(IF(ISERROR(VLOOKUP(AG156,'Calcification Rates'!$A$11:$N$98,13,0)),0,VLOOKUP(AG156,'Calcification Rates'!$A$11:$N$98,13,0)))</f>
        <v>0</v>
      </c>
      <c r="AN156" s="277">
        <f>(IF(ISERROR(VLOOKUP(AG156,'Calcification Rates'!$A$11:$N$98,11,0)),0,VLOOKUP(AG156,'Calcification Rates'!$A$11:$N$98,11,0)))*AI156+(IF(ISERROR(VLOOKUP(AG156,'Calcification Rates'!$A$11:$N$98,14,0)),0,VLOOKUP(AG156,'Calcification Rates'!$A$11:$N$98,14,0)))</f>
        <v>0</v>
      </c>
      <c r="AO156" s="289"/>
      <c r="AP156" s="290"/>
      <c r="AQ156" s="290"/>
      <c r="AR156" s="272" t="str">
        <f>IF(ISERROR(VLOOKUP(AO156,'Calcification Rates'!$A$10:$C$98,2,FALSE))," ",VLOOKUP(AO156,'Calcification Rates'!$A$10:$C$98,2,FALSE))</f>
        <v xml:space="preserve"> </v>
      </c>
      <c r="AS156" s="272" t="str">
        <f>IF(ISERROR(VLOOKUP(AO156,'Calcification Rates'!$A$10:$C$98,3,FALSE))," ",VLOOKUP(AO156,'Calcification Rates'!$A$10:$C$98,3,FALSE))</f>
        <v xml:space="preserve"> </v>
      </c>
      <c r="AT156" s="280">
        <f>(IF(ISERROR(VLOOKUP(AO156,'Calcification Rates'!$A$11:$N$98,9,0)),0,VLOOKUP(AO156,'Calcification Rates'!$A$11:$N$98,9,0)))*AQ156+(IF(ISERROR(VLOOKUP(AO156,'Calcification Rates'!$A$11:$N$98,12,0)),0,VLOOKUP(AO156,'Calcification Rates'!$A$11:$N$98,12,0)))</f>
        <v>0</v>
      </c>
      <c r="AU156" s="280">
        <f>(IF(ISERROR(VLOOKUP(AO156,'Calcification Rates'!$A$11:$N$98,10,0)),0,VLOOKUP(AO156,'Calcification Rates'!$A$11:$N$98,10,0)))*AQ156+(IF(ISERROR(VLOOKUP(AO156,'Calcification Rates'!$A$11:$N$98,13,0)),0,VLOOKUP(AO156,'Calcification Rates'!$A$11:$N$98,13,0)))</f>
        <v>0</v>
      </c>
      <c r="AV156" s="281">
        <f>(IF(ISERROR(VLOOKUP(AO156,'Calcification Rates'!$A$11:$N$98,11,0)),0,VLOOKUP(AO156,'Calcification Rates'!$A$11:$N$98,11,0)))*AQ156+(IF(ISERROR(VLOOKUP(AO156,'Calcification Rates'!$A$11:$N$98,14,0)),0,VLOOKUP(AO156,'Calcification Rates'!$A$11:$N$98,14,0)))</f>
        <v>0</v>
      </c>
      <c r="AW156" s="289"/>
      <c r="AX156" s="290"/>
      <c r="AY156" s="290"/>
      <c r="AZ156" s="272" t="str">
        <f>IF(ISERROR(VLOOKUP(AW156,'Calcification Rates'!$A$10:$C$98,2,FALSE))," ",VLOOKUP(AW156,'Calcification Rates'!$A$10:$C$98,2,FALSE))</f>
        <v xml:space="preserve"> </v>
      </c>
      <c r="BA156" s="272" t="str">
        <f>IF(ISERROR(VLOOKUP(AW156,'Calcification Rates'!$A$10:$C$98,3,FALSE))," ",VLOOKUP(AW156,'Calcification Rates'!$A$10:$C$98,3,FALSE))</f>
        <v xml:space="preserve"> </v>
      </c>
      <c r="BB156" s="280">
        <f>(IF(ISERROR(VLOOKUP(AW156,'Calcification Rates'!$A$11:$N$98,9,0)),0,VLOOKUP(AW156,'Calcification Rates'!$A$11:$N$98,9,0)))*AY156+(IF(ISERROR(VLOOKUP(AW156,'Calcification Rates'!$A$11:$N$98,12,0)),0,VLOOKUP(AW156,'Calcification Rates'!$A$11:$N$98,12,0)))</f>
        <v>0</v>
      </c>
      <c r="BC156" s="280">
        <f>(IF(ISERROR(VLOOKUP(AW156,'Calcification Rates'!$A$11:$N$98,10,0)),0,VLOOKUP(AW156,'Calcification Rates'!$A$11:$N$98,10,0)))*AY156+(IF(ISERROR(VLOOKUP(AW156,'Calcification Rates'!$A$11:$N$98,13,0)),0,VLOOKUP(AW156,'Calcification Rates'!$A$11:$N$98,13,0)))</f>
        <v>0</v>
      </c>
      <c r="BD156" s="281">
        <f>(IF(ISERROR(VLOOKUP(AW156,'Calcification Rates'!$A$11:$N$98,11,0)),0,VLOOKUP(AW156,'Calcification Rates'!$A$11:$N$98,11,0)))*AY156+(IF(ISERROR(VLOOKUP(AW156,'Calcification Rates'!$A$11:$N$98,14,0)),0,VLOOKUP(AW156,'Calcification Rates'!$A$11:$N$98,14,0)))</f>
        <v>0</v>
      </c>
      <c r="BE156" s="289"/>
      <c r="BF156" s="290"/>
      <c r="BG156" s="290"/>
      <c r="BH156" s="272" t="str">
        <f>IF(ISERROR(VLOOKUP(BE156,'Calcification Rates'!$A$10:$C$98,2,FALSE))," ",VLOOKUP(BE156,'Calcification Rates'!$A$10:$C$98,2,FALSE))</f>
        <v xml:space="preserve"> </v>
      </c>
      <c r="BI156" s="272" t="str">
        <f>IF(ISERROR(VLOOKUP(BE156,'Calcification Rates'!$A$10:$C$98,3,FALSE))," ",VLOOKUP(BE156,'Calcification Rates'!$A$10:$C$98,3,FALSE))</f>
        <v xml:space="preserve"> </v>
      </c>
      <c r="BJ156" s="280">
        <f>(IF(ISERROR(VLOOKUP(BE156,'Calcification Rates'!$A$11:$N$98,9,0)),0,VLOOKUP(BE156,'Calcification Rates'!$A$11:$N$98,9,0)))*BG156+(IF(ISERROR(VLOOKUP(BE156,'Calcification Rates'!$A$11:$N$98,12,0)),0,VLOOKUP(BE156,'Calcification Rates'!$A$11:$N$98,12,0)))</f>
        <v>0</v>
      </c>
      <c r="BK156" s="280">
        <f>(IF(ISERROR(VLOOKUP(BE156,'Calcification Rates'!$A$11:$N$98,10,0)),0,VLOOKUP(BE156,'Calcification Rates'!$A$11:$N$98,10,0)))*BG156+(IF(ISERROR(VLOOKUP(BE156,'Calcification Rates'!$A$11:$N$98,13,0)),0,VLOOKUP(BE156,'Calcification Rates'!$A$11:$N$98,13,0)))</f>
        <v>0</v>
      </c>
      <c r="BL156" s="281">
        <f>(IF(ISERROR(VLOOKUP(BE156,'Calcification Rates'!$A$11:$N$98,11,0)),0,VLOOKUP(BE156,'Calcification Rates'!$A$11:$N$98,11,0)))*BG156+(IF(ISERROR(VLOOKUP(BE156,'Calcification Rates'!$A$11:$N$98,14,0)),0,VLOOKUP(BE156,'Calcification Rates'!$A$11:$N$98,14,0)))</f>
        <v>0</v>
      </c>
    </row>
    <row r="157" spans="1:64" ht="20.100000000000001" customHeight="1" x14ac:dyDescent="0.3">
      <c r="A157" s="291"/>
      <c r="B157" s="290"/>
      <c r="C157" s="292"/>
      <c r="D157" s="272" t="str">
        <f>IF(ISERROR(VLOOKUP(A157,'Calcification Rates'!$A$10:$C$98,2,FALSE))," ",VLOOKUP(A157,'Calcification Rates'!$A$10:$C$98,2,FALSE))</f>
        <v xml:space="preserve"> </v>
      </c>
      <c r="E157" s="272" t="str">
        <f>IF(ISERROR(VLOOKUP(A157,'Calcification Rates'!$A$10:$C$98,3,FALSE))," ",VLOOKUP(A157,'Calcification Rates'!$A$10:$C$98,3,FALSE))</f>
        <v xml:space="preserve"> </v>
      </c>
      <c r="F157" s="273">
        <f>(IF(ISERROR(VLOOKUP(A157,'Calcification Rates'!$A$11:$N$98,9,0)),0,VLOOKUP(A157,'Calcification Rates'!$A$11:$N$98,9,0)))*C157+(IF(ISERROR(VLOOKUP(A157,'Calcification Rates'!$A$11:$N$98,12,0)),0,VLOOKUP(A157,'Calcification Rates'!$A$11:$N$98,12,0)))</f>
        <v>0</v>
      </c>
      <c r="G157" s="274">
        <f>(IF(ISERROR(VLOOKUP(A157,'Calcification Rates'!$A$11:$N$98,10,0)),0,VLOOKUP(A157,'Calcification Rates'!$A$11:$N$98,10,0)))*C157+(IF(ISERROR(VLOOKUP(A157,'Calcification Rates'!$A$11:$N$98,13,0)),0,VLOOKUP(A157,'Calcification Rates'!$A$11:$N$98,13,0)))</f>
        <v>0</v>
      </c>
      <c r="H157" s="275">
        <f>(IF(ISERROR(VLOOKUP(A157,'Calcification Rates'!$A$11:$N$98,11,0)),0,VLOOKUP(A157,'Calcification Rates'!$A$11:$N$98,11,0)))*C157+(IF(ISERROR(VLOOKUP(A157,'Calcification Rates'!$A$11:$N$98,14,0)),0,VLOOKUP(A157,'Calcification Rates'!$A$11:$N$98,14,0)))</f>
        <v>0</v>
      </c>
      <c r="I157" s="289"/>
      <c r="J157" s="278"/>
      <c r="K157" s="270"/>
      <c r="L157" s="272" t="str">
        <f>IF(ISERROR(VLOOKUP(I157,'Calcification Rates'!$A$10:$C$98,2,FALSE))," ",VLOOKUP(I157,'Calcification Rates'!$A$10:$C$98,2,FALSE))</f>
        <v xml:space="preserve"> </v>
      </c>
      <c r="M157" s="272" t="str">
        <f>IF(ISERROR(VLOOKUP(I157,'Calcification Rates'!$A$10:$C$98,3,FALSE))," ",VLOOKUP(I157,'Calcification Rates'!$A$10:$C$98,3,FALSE))</f>
        <v xml:space="preserve"> </v>
      </c>
      <c r="N157" s="273">
        <f>(IF(ISERROR(VLOOKUP(I157,'Calcification Rates'!$A$11:$N$98,9,0)),0,VLOOKUP(I157,'Calcification Rates'!$A$11:$N$98,9,0)))*K157+(IF(ISERROR(VLOOKUP(I157,'Calcification Rates'!$A$11:$N$98,12,0)),0,VLOOKUP(I157,'Calcification Rates'!$A$11:$N$98,12,0)))</f>
        <v>0</v>
      </c>
      <c r="O157" s="273">
        <f>(IF(ISERROR(VLOOKUP(I157,'Calcification Rates'!$A$11:$N$98,10,0)),0,VLOOKUP(I157,'Calcification Rates'!$A$11:$N$98,10,0)))*K157+(IF(ISERROR(VLOOKUP(I157,'Calcification Rates'!$A$11:$N$98,13,0)),0,VLOOKUP(I157,'Calcification Rates'!$A$11:$N$98,13,0)))</f>
        <v>0</v>
      </c>
      <c r="P157" s="286">
        <f>(IF(ISERROR(VLOOKUP(I157,'Calcification Rates'!$A$11:$N$98,11,0)),0,VLOOKUP(I157,'Calcification Rates'!$A$11:$N$98,11,0)))*K157+(IF(ISERROR(VLOOKUP(I157,'Calcification Rates'!$A$11:$N$98,14,0)),0,VLOOKUP(I157,'Calcification Rates'!$A$11:$N$98,14,0)))</f>
        <v>0</v>
      </c>
      <c r="Q157" s="43"/>
      <c r="R157" s="43"/>
      <c r="S157" s="43"/>
      <c r="T157" s="287" t="str">
        <f>IF(ISERROR(VLOOKUP(Q157,'Calcification Rates'!$A$10:$C$98,2,FALSE))," ",VLOOKUP(Q157,'Calcification Rates'!$A$10:$C$98,2,FALSE))</f>
        <v xml:space="preserve"> </v>
      </c>
      <c r="U157" s="272" t="str">
        <f>IF(ISERROR(VLOOKUP(Q157,'Calcification Rates'!$A$10:$C$98,3,FALSE))," ",VLOOKUP(Q157,'Calcification Rates'!$A$10:$C$98,3,FALSE))</f>
        <v xml:space="preserve"> </v>
      </c>
      <c r="V157" s="273">
        <f>(IF(ISERROR(VLOOKUP(Q157,'Calcification Rates'!$A$11:$N$98,9,0)),0,VLOOKUP(Q157,'Calcification Rates'!$A$11:$N$98,9,0)))*S157+(IF(ISERROR(VLOOKUP(Q157,'Calcification Rates'!$A$11:$N$98,12,0)),0,VLOOKUP(Q157,'Calcification Rates'!$A$11:$N$98,12,0)))</f>
        <v>0</v>
      </c>
      <c r="W157" s="273">
        <f>(IF(ISERROR(VLOOKUP(Q157,'Calcification Rates'!$A$11:$N$98,10,0)),0,VLOOKUP(Q157,'Calcification Rates'!$A$11:$N$98,10,0)))*S157+(IF(ISERROR(VLOOKUP(Q157,'Calcification Rates'!$A$11:$N$98,13,0)),0,VLOOKUP(Q157,'Calcification Rates'!$A$11:$N$98,13,0)))</f>
        <v>0</v>
      </c>
      <c r="X157" s="277">
        <f>(IF(ISERROR(VLOOKUP(Q157,'Calcification Rates'!$A$11:$N$98,11,0)),0,VLOOKUP(Q157,'Calcification Rates'!$A$11:$N$98,11,0)))*S157+(IF(ISERROR(VLOOKUP(Q157,'Calcification Rates'!$A$11:$N$98,14,0)),0,VLOOKUP(Q157,'Calcification Rates'!$A$11:$N$98,14,0)))</f>
        <v>0</v>
      </c>
      <c r="Y157" s="289"/>
      <c r="Z157" s="290"/>
      <c r="AA157" s="290"/>
      <c r="AB157" s="272" t="str">
        <f>IF(ISERROR(VLOOKUP(Y157,'Calcification Rates'!$A$10:$C$98,2,FALSE))," ",VLOOKUP(Y157,'Calcification Rates'!$A$10:$C$98,2,FALSE))</f>
        <v xml:space="preserve"> </v>
      </c>
      <c r="AC157" s="272" t="str">
        <f>IF(ISERROR(VLOOKUP(Y157,'Calcification Rates'!$A$10:$C$98,3,FALSE))," ",VLOOKUP(Y157,'Calcification Rates'!$A$10:$C$98,3,FALSE))</f>
        <v xml:space="preserve"> </v>
      </c>
      <c r="AD157" s="273">
        <f>(IF(ISERROR(VLOOKUP(Y157,'Calcification Rates'!$A$11:$N$98,9,0)),0,VLOOKUP(Y157,'Calcification Rates'!$A$11:$N$98,9,0)))*AA157+(IF(ISERROR(VLOOKUP(Y157,'Calcification Rates'!$A$11:$N$98,12,0)),0,VLOOKUP(Y157,'Calcification Rates'!$A$11:$N$98,12,0)))</f>
        <v>0</v>
      </c>
      <c r="AE157" s="273">
        <f>(IF(ISERROR(VLOOKUP(Y157,'Calcification Rates'!$A$11:$N$98,10,0)),0,VLOOKUP(Y157,'Calcification Rates'!$A$11:$N$98,10,0)))*AA157+(IF(ISERROR(VLOOKUP(Y157,'Calcification Rates'!$A$11:$N$98,13,0)),0,VLOOKUP(Y157,'Calcification Rates'!$A$11:$N$98,13,0)))</f>
        <v>0</v>
      </c>
      <c r="AF157" s="277">
        <f>(IF(ISERROR(VLOOKUP(Y157,'Calcification Rates'!$A$11:$N$98,11,0)),0,VLOOKUP(Y157,'Calcification Rates'!$A$11:$N$98,11,0)))*AA157+(IF(ISERROR(VLOOKUP(Y157,'Calcification Rates'!$A$11:$N$98,14,0)),0,VLOOKUP(Y157,'Calcification Rates'!$A$11:$N$98,14,0)))</f>
        <v>0</v>
      </c>
      <c r="AG157" s="289"/>
      <c r="AH157" s="290"/>
      <c r="AI157" s="290"/>
      <c r="AJ157" s="272" t="str">
        <f>IF(ISERROR(VLOOKUP(AG157,'Calcification Rates'!$A$10:$C$98,2,FALSE))," ",VLOOKUP(AG157,'Calcification Rates'!$A$10:$C$98,2,FALSE))</f>
        <v xml:space="preserve"> </v>
      </c>
      <c r="AK157" s="272" t="str">
        <f>IF(ISERROR(VLOOKUP(AG157,'Calcification Rates'!$A$10:$C$98,3,FALSE))," ",VLOOKUP(AG157,'Calcification Rates'!$A$10:$C$98,3,FALSE))</f>
        <v xml:space="preserve"> </v>
      </c>
      <c r="AL157" s="273">
        <f>(IF(ISERROR(VLOOKUP(AG157,'Calcification Rates'!$A$11:$N$98,9,0)),0,VLOOKUP(AG157,'Calcification Rates'!$A$11:$N$98,9,0)))*AI157+(IF(ISERROR(VLOOKUP(AG157,'Calcification Rates'!$A$11:$N$98,12,0)),0,VLOOKUP(AG157,'Calcification Rates'!$A$11:$N$98,12,0)))</f>
        <v>0</v>
      </c>
      <c r="AM157" s="273">
        <f>(IF(ISERROR(VLOOKUP(AG157,'Calcification Rates'!$A$11:$N$98,10,0)),0,VLOOKUP(AG157,'Calcification Rates'!$A$11:$N$98,10,0)))*AI157+(IF(ISERROR(VLOOKUP(AG157,'Calcification Rates'!$A$11:$N$98,13,0)),0,VLOOKUP(AG157,'Calcification Rates'!$A$11:$N$98,13,0)))</f>
        <v>0</v>
      </c>
      <c r="AN157" s="277">
        <f>(IF(ISERROR(VLOOKUP(AG157,'Calcification Rates'!$A$11:$N$98,11,0)),0,VLOOKUP(AG157,'Calcification Rates'!$A$11:$N$98,11,0)))*AI157+(IF(ISERROR(VLOOKUP(AG157,'Calcification Rates'!$A$11:$N$98,14,0)),0,VLOOKUP(AG157,'Calcification Rates'!$A$11:$N$98,14,0)))</f>
        <v>0</v>
      </c>
      <c r="AO157" s="289"/>
      <c r="AP157" s="290"/>
      <c r="AQ157" s="290"/>
      <c r="AR157" s="272" t="str">
        <f>IF(ISERROR(VLOOKUP(AO157,'Calcification Rates'!$A$10:$C$98,2,FALSE))," ",VLOOKUP(AO157,'Calcification Rates'!$A$10:$C$98,2,FALSE))</f>
        <v xml:space="preserve"> </v>
      </c>
      <c r="AS157" s="272" t="str">
        <f>IF(ISERROR(VLOOKUP(AO157,'Calcification Rates'!$A$10:$C$98,3,FALSE))," ",VLOOKUP(AO157,'Calcification Rates'!$A$10:$C$98,3,FALSE))</f>
        <v xml:space="preserve"> </v>
      </c>
      <c r="AT157" s="280">
        <f>(IF(ISERROR(VLOOKUP(AO157,'Calcification Rates'!$A$11:$N$98,9,0)),0,VLOOKUP(AO157,'Calcification Rates'!$A$11:$N$98,9,0)))*AQ157+(IF(ISERROR(VLOOKUP(AO157,'Calcification Rates'!$A$11:$N$98,12,0)),0,VLOOKUP(AO157,'Calcification Rates'!$A$11:$N$98,12,0)))</f>
        <v>0</v>
      </c>
      <c r="AU157" s="280">
        <f>(IF(ISERROR(VLOOKUP(AO157,'Calcification Rates'!$A$11:$N$98,10,0)),0,VLOOKUP(AO157,'Calcification Rates'!$A$11:$N$98,10,0)))*AQ157+(IF(ISERROR(VLOOKUP(AO157,'Calcification Rates'!$A$11:$N$98,13,0)),0,VLOOKUP(AO157,'Calcification Rates'!$A$11:$N$98,13,0)))</f>
        <v>0</v>
      </c>
      <c r="AV157" s="281">
        <f>(IF(ISERROR(VLOOKUP(AO157,'Calcification Rates'!$A$11:$N$98,11,0)),0,VLOOKUP(AO157,'Calcification Rates'!$A$11:$N$98,11,0)))*AQ157+(IF(ISERROR(VLOOKUP(AO157,'Calcification Rates'!$A$11:$N$98,14,0)),0,VLOOKUP(AO157,'Calcification Rates'!$A$11:$N$98,14,0)))</f>
        <v>0</v>
      </c>
      <c r="AW157" s="289"/>
      <c r="AX157" s="290"/>
      <c r="AY157" s="290"/>
      <c r="AZ157" s="272" t="str">
        <f>IF(ISERROR(VLOOKUP(AW157,'Calcification Rates'!$A$10:$C$98,2,FALSE))," ",VLOOKUP(AW157,'Calcification Rates'!$A$10:$C$98,2,FALSE))</f>
        <v xml:space="preserve"> </v>
      </c>
      <c r="BA157" s="272" t="str">
        <f>IF(ISERROR(VLOOKUP(AW157,'Calcification Rates'!$A$10:$C$98,3,FALSE))," ",VLOOKUP(AW157,'Calcification Rates'!$A$10:$C$98,3,FALSE))</f>
        <v xml:space="preserve"> </v>
      </c>
      <c r="BB157" s="280">
        <f>(IF(ISERROR(VLOOKUP(AW157,'Calcification Rates'!$A$11:$N$98,9,0)),0,VLOOKUP(AW157,'Calcification Rates'!$A$11:$N$98,9,0)))*AY157+(IF(ISERROR(VLOOKUP(AW157,'Calcification Rates'!$A$11:$N$98,12,0)),0,VLOOKUP(AW157,'Calcification Rates'!$A$11:$N$98,12,0)))</f>
        <v>0</v>
      </c>
      <c r="BC157" s="280">
        <f>(IF(ISERROR(VLOOKUP(AW157,'Calcification Rates'!$A$11:$N$98,10,0)),0,VLOOKUP(AW157,'Calcification Rates'!$A$11:$N$98,10,0)))*AY157+(IF(ISERROR(VLOOKUP(AW157,'Calcification Rates'!$A$11:$N$98,13,0)),0,VLOOKUP(AW157,'Calcification Rates'!$A$11:$N$98,13,0)))</f>
        <v>0</v>
      </c>
      <c r="BD157" s="281">
        <f>(IF(ISERROR(VLOOKUP(AW157,'Calcification Rates'!$A$11:$N$98,11,0)),0,VLOOKUP(AW157,'Calcification Rates'!$A$11:$N$98,11,0)))*AY157+(IF(ISERROR(VLOOKUP(AW157,'Calcification Rates'!$A$11:$N$98,14,0)),0,VLOOKUP(AW157,'Calcification Rates'!$A$11:$N$98,14,0)))</f>
        <v>0</v>
      </c>
      <c r="BE157" s="289"/>
      <c r="BF157" s="290"/>
      <c r="BG157" s="290"/>
      <c r="BH157" s="272" t="str">
        <f>IF(ISERROR(VLOOKUP(BE157,'Calcification Rates'!$A$10:$C$98,2,FALSE))," ",VLOOKUP(BE157,'Calcification Rates'!$A$10:$C$98,2,FALSE))</f>
        <v xml:space="preserve"> </v>
      </c>
      <c r="BI157" s="272" t="str">
        <f>IF(ISERROR(VLOOKUP(BE157,'Calcification Rates'!$A$10:$C$98,3,FALSE))," ",VLOOKUP(BE157,'Calcification Rates'!$A$10:$C$98,3,FALSE))</f>
        <v xml:space="preserve"> </v>
      </c>
      <c r="BJ157" s="280">
        <f>(IF(ISERROR(VLOOKUP(BE157,'Calcification Rates'!$A$11:$N$98,9,0)),0,VLOOKUP(BE157,'Calcification Rates'!$A$11:$N$98,9,0)))*BG157+(IF(ISERROR(VLOOKUP(BE157,'Calcification Rates'!$A$11:$N$98,12,0)),0,VLOOKUP(BE157,'Calcification Rates'!$A$11:$N$98,12,0)))</f>
        <v>0</v>
      </c>
      <c r="BK157" s="280">
        <f>(IF(ISERROR(VLOOKUP(BE157,'Calcification Rates'!$A$11:$N$98,10,0)),0,VLOOKUP(BE157,'Calcification Rates'!$A$11:$N$98,10,0)))*BG157+(IF(ISERROR(VLOOKUP(BE157,'Calcification Rates'!$A$11:$N$98,13,0)),0,VLOOKUP(BE157,'Calcification Rates'!$A$11:$N$98,13,0)))</f>
        <v>0</v>
      </c>
      <c r="BL157" s="281">
        <f>(IF(ISERROR(VLOOKUP(BE157,'Calcification Rates'!$A$11:$N$98,11,0)),0,VLOOKUP(BE157,'Calcification Rates'!$A$11:$N$98,11,0)))*BG157+(IF(ISERROR(VLOOKUP(BE157,'Calcification Rates'!$A$11:$N$98,14,0)),0,VLOOKUP(BE157,'Calcification Rates'!$A$11:$N$98,14,0)))</f>
        <v>0</v>
      </c>
    </row>
    <row r="158" spans="1:64" ht="20.100000000000001" customHeight="1" x14ac:dyDescent="0.3">
      <c r="A158" s="291"/>
      <c r="B158" s="290"/>
      <c r="C158" s="292"/>
      <c r="D158" s="272" t="str">
        <f>IF(ISERROR(VLOOKUP(A158,'Calcification Rates'!$A$10:$C$98,2,FALSE))," ",VLOOKUP(A158,'Calcification Rates'!$A$10:$C$98,2,FALSE))</f>
        <v xml:space="preserve"> </v>
      </c>
      <c r="E158" s="272" t="str">
        <f>IF(ISERROR(VLOOKUP(A158,'Calcification Rates'!$A$10:$C$98,3,FALSE))," ",VLOOKUP(A158,'Calcification Rates'!$A$10:$C$98,3,FALSE))</f>
        <v xml:space="preserve"> </v>
      </c>
      <c r="F158" s="273">
        <f>(IF(ISERROR(VLOOKUP(A158,'Calcification Rates'!$A$11:$N$98,9,0)),0,VLOOKUP(A158,'Calcification Rates'!$A$11:$N$98,9,0)))*C158+(IF(ISERROR(VLOOKUP(A158,'Calcification Rates'!$A$11:$N$98,12,0)),0,VLOOKUP(A158,'Calcification Rates'!$A$11:$N$98,12,0)))</f>
        <v>0</v>
      </c>
      <c r="G158" s="274">
        <f>(IF(ISERROR(VLOOKUP(A158,'Calcification Rates'!$A$11:$N$98,10,0)),0,VLOOKUP(A158,'Calcification Rates'!$A$11:$N$98,10,0)))*C158+(IF(ISERROR(VLOOKUP(A158,'Calcification Rates'!$A$11:$N$98,13,0)),0,VLOOKUP(A158,'Calcification Rates'!$A$11:$N$98,13,0)))</f>
        <v>0</v>
      </c>
      <c r="H158" s="275">
        <f>(IF(ISERROR(VLOOKUP(A158,'Calcification Rates'!$A$11:$N$98,11,0)),0,VLOOKUP(A158,'Calcification Rates'!$A$11:$N$98,11,0)))*C158+(IF(ISERROR(VLOOKUP(A158,'Calcification Rates'!$A$11:$N$98,14,0)),0,VLOOKUP(A158,'Calcification Rates'!$A$11:$N$98,14,0)))</f>
        <v>0</v>
      </c>
      <c r="I158" s="289"/>
      <c r="J158" s="278"/>
      <c r="K158" s="270"/>
      <c r="L158" s="272" t="str">
        <f>IF(ISERROR(VLOOKUP(I158,'Calcification Rates'!$A$10:$C$98,2,FALSE))," ",VLOOKUP(I158,'Calcification Rates'!$A$10:$C$98,2,FALSE))</f>
        <v xml:space="preserve"> </v>
      </c>
      <c r="M158" s="272" t="str">
        <f>IF(ISERROR(VLOOKUP(I158,'Calcification Rates'!$A$10:$C$98,3,FALSE))," ",VLOOKUP(I158,'Calcification Rates'!$A$10:$C$98,3,FALSE))</f>
        <v xml:space="preserve"> </v>
      </c>
      <c r="N158" s="273">
        <f>(IF(ISERROR(VLOOKUP(I158,'Calcification Rates'!$A$11:$N$98,9,0)),0,VLOOKUP(I158,'Calcification Rates'!$A$11:$N$98,9,0)))*K158+(IF(ISERROR(VLOOKUP(I158,'Calcification Rates'!$A$11:$N$98,12,0)),0,VLOOKUP(I158,'Calcification Rates'!$A$11:$N$98,12,0)))</f>
        <v>0</v>
      </c>
      <c r="O158" s="273">
        <f>(IF(ISERROR(VLOOKUP(I158,'Calcification Rates'!$A$11:$N$98,10,0)),0,VLOOKUP(I158,'Calcification Rates'!$A$11:$N$98,10,0)))*K158+(IF(ISERROR(VLOOKUP(I158,'Calcification Rates'!$A$11:$N$98,13,0)),0,VLOOKUP(I158,'Calcification Rates'!$A$11:$N$98,13,0)))</f>
        <v>0</v>
      </c>
      <c r="P158" s="286">
        <f>(IF(ISERROR(VLOOKUP(I158,'Calcification Rates'!$A$11:$N$98,11,0)),0,VLOOKUP(I158,'Calcification Rates'!$A$11:$N$98,11,0)))*K158+(IF(ISERROR(VLOOKUP(I158,'Calcification Rates'!$A$11:$N$98,14,0)),0,VLOOKUP(I158,'Calcification Rates'!$A$11:$N$98,14,0)))</f>
        <v>0</v>
      </c>
      <c r="Q158" s="43"/>
      <c r="R158" s="43"/>
      <c r="S158" s="43"/>
      <c r="T158" s="287" t="str">
        <f>IF(ISERROR(VLOOKUP(Q158,'Calcification Rates'!$A$10:$C$98,2,FALSE))," ",VLOOKUP(Q158,'Calcification Rates'!$A$10:$C$98,2,FALSE))</f>
        <v xml:space="preserve"> </v>
      </c>
      <c r="U158" s="272" t="str">
        <f>IF(ISERROR(VLOOKUP(Q158,'Calcification Rates'!$A$10:$C$98,3,FALSE))," ",VLOOKUP(Q158,'Calcification Rates'!$A$10:$C$98,3,FALSE))</f>
        <v xml:space="preserve"> </v>
      </c>
      <c r="V158" s="273">
        <f>(IF(ISERROR(VLOOKUP(Q158,'Calcification Rates'!$A$11:$N$98,9,0)),0,VLOOKUP(Q158,'Calcification Rates'!$A$11:$N$98,9,0)))*S158+(IF(ISERROR(VLOOKUP(Q158,'Calcification Rates'!$A$11:$N$98,12,0)),0,VLOOKUP(Q158,'Calcification Rates'!$A$11:$N$98,12,0)))</f>
        <v>0</v>
      </c>
      <c r="W158" s="273">
        <f>(IF(ISERROR(VLOOKUP(Q158,'Calcification Rates'!$A$11:$N$98,10,0)),0,VLOOKUP(Q158,'Calcification Rates'!$A$11:$N$98,10,0)))*S158+(IF(ISERROR(VLOOKUP(Q158,'Calcification Rates'!$A$11:$N$98,13,0)),0,VLOOKUP(Q158,'Calcification Rates'!$A$11:$N$98,13,0)))</f>
        <v>0</v>
      </c>
      <c r="X158" s="277">
        <f>(IF(ISERROR(VLOOKUP(Q158,'Calcification Rates'!$A$11:$N$98,11,0)),0,VLOOKUP(Q158,'Calcification Rates'!$A$11:$N$98,11,0)))*S158+(IF(ISERROR(VLOOKUP(Q158,'Calcification Rates'!$A$11:$N$98,14,0)),0,VLOOKUP(Q158,'Calcification Rates'!$A$11:$N$98,14,0)))</f>
        <v>0</v>
      </c>
      <c r="Y158" s="289"/>
      <c r="Z158" s="290"/>
      <c r="AA158" s="290"/>
      <c r="AB158" s="272" t="str">
        <f>IF(ISERROR(VLOOKUP(Y158,'Calcification Rates'!$A$10:$C$98,2,FALSE))," ",VLOOKUP(Y158,'Calcification Rates'!$A$10:$C$98,2,FALSE))</f>
        <v xml:space="preserve"> </v>
      </c>
      <c r="AC158" s="272" t="str">
        <f>IF(ISERROR(VLOOKUP(Y158,'Calcification Rates'!$A$10:$C$98,3,FALSE))," ",VLOOKUP(Y158,'Calcification Rates'!$A$10:$C$98,3,FALSE))</f>
        <v xml:space="preserve"> </v>
      </c>
      <c r="AD158" s="273">
        <f>(IF(ISERROR(VLOOKUP(Y158,'Calcification Rates'!$A$11:$N$98,9,0)),0,VLOOKUP(Y158,'Calcification Rates'!$A$11:$N$98,9,0)))*AA158+(IF(ISERROR(VLOOKUP(Y158,'Calcification Rates'!$A$11:$N$98,12,0)),0,VLOOKUP(Y158,'Calcification Rates'!$A$11:$N$98,12,0)))</f>
        <v>0</v>
      </c>
      <c r="AE158" s="273">
        <f>(IF(ISERROR(VLOOKUP(Y158,'Calcification Rates'!$A$11:$N$98,10,0)),0,VLOOKUP(Y158,'Calcification Rates'!$A$11:$N$98,10,0)))*AA158+(IF(ISERROR(VLOOKUP(Y158,'Calcification Rates'!$A$11:$N$98,13,0)),0,VLOOKUP(Y158,'Calcification Rates'!$A$11:$N$98,13,0)))</f>
        <v>0</v>
      </c>
      <c r="AF158" s="277">
        <f>(IF(ISERROR(VLOOKUP(Y158,'Calcification Rates'!$A$11:$N$98,11,0)),0,VLOOKUP(Y158,'Calcification Rates'!$A$11:$N$98,11,0)))*AA158+(IF(ISERROR(VLOOKUP(Y158,'Calcification Rates'!$A$11:$N$98,14,0)),0,VLOOKUP(Y158,'Calcification Rates'!$A$11:$N$98,14,0)))</f>
        <v>0</v>
      </c>
      <c r="AG158" s="289"/>
      <c r="AH158" s="290"/>
      <c r="AI158" s="290"/>
      <c r="AJ158" s="272" t="str">
        <f>IF(ISERROR(VLOOKUP(AG158,'Calcification Rates'!$A$10:$C$98,2,FALSE))," ",VLOOKUP(AG158,'Calcification Rates'!$A$10:$C$98,2,FALSE))</f>
        <v xml:space="preserve"> </v>
      </c>
      <c r="AK158" s="272" t="str">
        <f>IF(ISERROR(VLOOKUP(AG158,'Calcification Rates'!$A$10:$C$98,3,FALSE))," ",VLOOKUP(AG158,'Calcification Rates'!$A$10:$C$98,3,FALSE))</f>
        <v xml:space="preserve"> </v>
      </c>
      <c r="AL158" s="273">
        <f>(IF(ISERROR(VLOOKUP(AG158,'Calcification Rates'!$A$11:$N$98,9,0)),0,VLOOKUP(AG158,'Calcification Rates'!$A$11:$N$98,9,0)))*AI158+(IF(ISERROR(VLOOKUP(AG158,'Calcification Rates'!$A$11:$N$98,12,0)),0,VLOOKUP(AG158,'Calcification Rates'!$A$11:$N$98,12,0)))</f>
        <v>0</v>
      </c>
      <c r="AM158" s="273">
        <f>(IF(ISERROR(VLOOKUP(AG158,'Calcification Rates'!$A$11:$N$98,10,0)),0,VLOOKUP(AG158,'Calcification Rates'!$A$11:$N$98,10,0)))*AI158+(IF(ISERROR(VLOOKUP(AG158,'Calcification Rates'!$A$11:$N$98,13,0)),0,VLOOKUP(AG158,'Calcification Rates'!$A$11:$N$98,13,0)))</f>
        <v>0</v>
      </c>
      <c r="AN158" s="277">
        <f>(IF(ISERROR(VLOOKUP(AG158,'Calcification Rates'!$A$11:$N$98,11,0)),0,VLOOKUP(AG158,'Calcification Rates'!$A$11:$N$98,11,0)))*AI158+(IF(ISERROR(VLOOKUP(AG158,'Calcification Rates'!$A$11:$N$98,14,0)),0,VLOOKUP(AG158,'Calcification Rates'!$A$11:$N$98,14,0)))</f>
        <v>0</v>
      </c>
      <c r="AO158" s="289"/>
      <c r="AP158" s="290"/>
      <c r="AQ158" s="290"/>
      <c r="AR158" s="272" t="str">
        <f>IF(ISERROR(VLOOKUP(AO158,'Calcification Rates'!$A$10:$C$98,2,FALSE))," ",VLOOKUP(AO158,'Calcification Rates'!$A$10:$C$98,2,FALSE))</f>
        <v xml:space="preserve"> </v>
      </c>
      <c r="AS158" s="272" t="str">
        <f>IF(ISERROR(VLOOKUP(AO158,'Calcification Rates'!$A$10:$C$98,3,FALSE))," ",VLOOKUP(AO158,'Calcification Rates'!$A$10:$C$98,3,FALSE))</f>
        <v xml:space="preserve"> </v>
      </c>
      <c r="AT158" s="280">
        <f>(IF(ISERROR(VLOOKUP(AO158,'Calcification Rates'!$A$11:$N$98,9,0)),0,VLOOKUP(AO158,'Calcification Rates'!$A$11:$N$98,9,0)))*AQ158+(IF(ISERROR(VLOOKUP(AO158,'Calcification Rates'!$A$11:$N$98,12,0)),0,VLOOKUP(AO158,'Calcification Rates'!$A$11:$N$98,12,0)))</f>
        <v>0</v>
      </c>
      <c r="AU158" s="280">
        <f>(IF(ISERROR(VLOOKUP(AO158,'Calcification Rates'!$A$11:$N$98,10,0)),0,VLOOKUP(AO158,'Calcification Rates'!$A$11:$N$98,10,0)))*AQ158+(IF(ISERROR(VLOOKUP(AO158,'Calcification Rates'!$A$11:$N$98,13,0)),0,VLOOKUP(AO158,'Calcification Rates'!$A$11:$N$98,13,0)))</f>
        <v>0</v>
      </c>
      <c r="AV158" s="281">
        <f>(IF(ISERROR(VLOOKUP(AO158,'Calcification Rates'!$A$11:$N$98,11,0)),0,VLOOKUP(AO158,'Calcification Rates'!$A$11:$N$98,11,0)))*AQ158+(IF(ISERROR(VLOOKUP(AO158,'Calcification Rates'!$A$11:$N$98,14,0)),0,VLOOKUP(AO158,'Calcification Rates'!$A$11:$N$98,14,0)))</f>
        <v>0</v>
      </c>
      <c r="AW158" s="289"/>
      <c r="AX158" s="290"/>
      <c r="AY158" s="290"/>
      <c r="AZ158" s="272" t="str">
        <f>IF(ISERROR(VLOOKUP(AW158,'Calcification Rates'!$A$10:$C$98,2,FALSE))," ",VLOOKUP(AW158,'Calcification Rates'!$A$10:$C$98,2,FALSE))</f>
        <v xml:space="preserve"> </v>
      </c>
      <c r="BA158" s="272" t="str">
        <f>IF(ISERROR(VLOOKUP(AW158,'Calcification Rates'!$A$10:$C$98,3,FALSE))," ",VLOOKUP(AW158,'Calcification Rates'!$A$10:$C$98,3,FALSE))</f>
        <v xml:space="preserve"> </v>
      </c>
      <c r="BB158" s="280">
        <f>(IF(ISERROR(VLOOKUP(AW158,'Calcification Rates'!$A$11:$N$98,9,0)),0,VLOOKUP(AW158,'Calcification Rates'!$A$11:$N$98,9,0)))*AY158+(IF(ISERROR(VLOOKUP(AW158,'Calcification Rates'!$A$11:$N$98,12,0)),0,VLOOKUP(AW158,'Calcification Rates'!$A$11:$N$98,12,0)))</f>
        <v>0</v>
      </c>
      <c r="BC158" s="280">
        <f>(IF(ISERROR(VLOOKUP(AW158,'Calcification Rates'!$A$11:$N$98,10,0)),0,VLOOKUP(AW158,'Calcification Rates'!$A$11:$N$98,10,0)))*AY158+(IF(ISERROR(VLOOKUP(AW158,'Calcification Rates'!$A$11:$N$98,13,0)),0,VLOOKUP(AW158,'Calcification Rates'!$A$11:$N$98,13,0)))</f>
        <v>0</v>
      </c>
      <c r="BD158" s="281">
        <f>(IF(ISERROR(VLOOKUP(AW158,'Calcification Rates'!$A$11:$N$98,11,0)),0,VLOOKUP(AW158,'Calcification Rates'!$A$11:$N$98,11,0)))*AY158+(IF(ISERROR(VLOOKUP(AW158,'Calcification Rates'!$A$11:$N$98,14,0)),0,VLOOKUP(AW158,'Calcification Rates'!$A$11:$N$98,14,0)))</f>
        <v>0</v>
      </c>
      <c r="BE158" s="289"/>
      <c r="BF158" s="290"/>
      <c r="BG158" s="290"/>
      <c r="BH158" s="272" t="str">
        <f>IF(ISERROR(VLOOKUP(BE158,'Calcification Rates'!$A$10:$C$98,2,FALSE))," ",VLOOKUP(BE158,'Calcification Rates'!$A$10:$C$98,2,FALSE))</f>
        <v xml:space="preserve"> </v>
      </c>
      <c r="BI158" s="272" t="str">
        <f>IF(ISERROR(VLOOKUP(BE158,'Calcification Rates'!$A$10:$C$98,3,FALSE))," ",VLOOKUP(BE158,'Calcification Rates'!$A$10:$C$98,3,FALSE))</f>
        <v xml:space="preserve"> </v>
      </c>
      <c r="BJ158" s="280">
        <f>(IF(ISERROR(VLOOKUP(BE158,'Calcification Rates'!$A$11:$N$98,9,0)),0,VLOOKUP(BE158,'Calcification Rates'!$A$11:$N$98,9,0)))*BG158+(IF(ISERROR(VLOOKUP(BE158,'Calcification Rates'!$A$11:$N$98,12,0)),0,VLOOKUP(BE158,'Calcification Rates'!$A$11:$N$98,12,0)))</f>
        <v>0</v>
      </c>
      <c r="BK158" s="280">
        <f>(IF(ISERROR(VLOOKUP(BE158,'Calcification Rates'!$A$11:$N$98,10,0)),0,VLOOKUP(BE158,'Calcification Rates'!$A$11:$N$98,10,0)))*BG158+(IF(ISERROR(VLOOKUP(BE158,'Calcification Rates'!$A$11:$N$98,13,0)),0,VLOOKUP(BE158,'Calcification Rates'!$A$11:$N$98,13,0)))</f>
        <v>0</v>
      </c>
      <c r="BL158" s="281">
        <f>(IF(ISERROR(VLOOKUP(BE158,'Calcification Rates'!$A$11:$N$98,11,0)),0,VLOOKUP(BE158,'Calcification Rates'!$A$11:$N$98,11,0)))*BG158+(IF(ISERROR(VLOOKUP(BE158,'Calcification Rates'!$A$11:$N$98,14,0)),0,VLOOKUP(BE158,'Calcification Rates'!$A$11:$N$98,14,0)))</f>
        <v>0</v>
      </c>
    </row>
    <row r="159" spans="1:64" ht="20.100000000000001" customHeight="1" x14ac:dyDescent="0.3">
      <c r="A159" s="291"/>
      <c r="B159" s="290"/>
      <c r="C159" s="292"/>
      <c r="D159" s="272" t="str">
        <f>IF(ISERROR(VLOOKUP(A159,'Calcification Rates'!$A$10:$C$98,2,FALSE))," ",VLOOKUP(A159,'Calcification Rates'!$A$10:$C$98,2,FALSE))</f>
        <v xml:space="preserve"> </v>
      </c>
      <c r="E159" s="272" t="str">
        <f>IF(ISERROR(VLOOKUP(A159,'Calcification Rates'!$A$10:$C$98,3,FALSE))," ",VLOOKUP(A159,'Calcification Rates'!$A$10:$C$98,3,FALSE))</f>
        <v xml:space="preserve"> </v>
      </c>
      <c r="F159" s="273">
        <f>(IF(ISERROR(VLOOKUP(A159,'Calcification Rates'!$A$11:$N$98,9,0)),0,VLOOKUP(A159,'Calcification Rates'!$A$11:$N$98,9,0)))*C159+(IF(ISERROR(VLOOKUP(A159,'Calcification Rates'!$A$11:$N$98,12,0)),0,VLOOKUP(A159,'Calcification Rates'!$A$11:$N$98,12,0)))</f>
        <v>0</v>
      </c>
      <c r="G159" s="274">
        <f>(IF(ISERROR(VLOOKUP(A159,'Calcification Rates'!$A$11:$N$98,10,0)),0,VLOOKUP(A159,'Calcification Rates'!$A$11:$N$98,10,0)))*C159+(IF(ISERROR(VLOOKUP(A159,'Calcification Rates'!$A$11:$N$98,13,0)),0,VLOOKUP(A159,'Calcification Rates'!$A$11:$N$98,13,0)))</f>
        <v>0</v>
      </c>
      <c r="H159" s="275">
        <f>(IF(ISERROR(VLOOKUP(A159,'Calcification Rates'!$A$11:$N$98,11,0)),0,VLOOKUP(A159,'Calcification Rates'!$A$11:$N$98,11,0)))*C159+(IF(ISERROR(VLOOKUP(A159,'Calcification Rates'!$A$11:$N$98,14,0)),0,VLOOKUP(A159,'Calcification Rates'!$A$11:$N$98,14,0)))</f>
        <v>0</v>
      </c>
      <c r="I159" s="289"/>
      <c r="J159" s="278"/>
      <c r="K159" s="270"/>
      <c r="L159" s="272" t="str">
        <f>IF(ISERROR(VLOOKUP(I159,'Calcification Rates'!$A$10:$C$98,2,FALSE))," ",VLOOKUP(I159,'Calcification Rates'!$A$10:$C$98,2,FALSE))</f>
        <v xml:space="preserve"> </v>
      </c>
      <c r="M159" s="272" t="str">
        <f>IF(ISERROR(VLOOKUP(I159,'Calcification Rates'!$A$10:$C$98,3,FALSE))," ",VLOOKUP(I159,'Calcification Rates'!$A$10:$C$98,3,FALSE))</f>
        <v xml:space="preserve"> </v>
      </c>
      <c r="N159" s="273">
        <f>(IF(ISERROR(VLOOKUP(I159,'Calcification Rates'!$A$11:$N$98,9,0)),0,VLOOKUP(I159,'Calcification Rates'!$A$11:$N$98,9,0)))*K159+(IF(ISERROR(VLOOKUP(I159,'Calcification Rates'!$A$11:$N$98,12,0)),0,VLOOKUP(I159,'Calcification Rates'!$A$11:$N$98,12,0)))</f>
        <v>0</v>
      </c>
      <c r="O159" s="273">
        <f>(IF(ISERROR(VLOOKUP(I159,'Calcification Rates'!$A$11:$N$98,10,0)),0,VLOOKUP(I159,'Calcification Rates'!$A$11:$N$98,10,0)))*K159+(IF(ISERROR(VLOOKUP(I159,'Calcification Rates'!$A$11:$N$98,13,0)),0,VLOOKUP(I159,'Calcification Rates'!$A$11:$N$98,13,0)))</f>
        <v>0</v>
      </c>
      <c r="P159" s="286">
        <f>(IF(ISERROR(VLOOKUP(I159,'Calcification Rates'!$A$11:$N$98,11,0)),0,VLOOKUP(I159,'Calcification Rates'!$A$11:$N$98,11,0)))*K159+(IF(ISERROR(VLOOKUP(I159,'Calcification Rates'!$A$11:$N$98,14,0)),0,VLOOKUP(I159,'Calcification Rates'!$A$11:$N$98,14,0)))</f>
        <v>0</v>
      </c>
      <c r="Q159" s="43"/>
      <c r="R159" s="43"/>
      <c r="S159" s="43"/>
      <c r="T159" s="287" t="str">
        <f>IF(ISERROR(VLOOKUP(Q159,'Calcification Rates'!$A$10:$C$98,2,FALSE))," ",VLOOKUP(Q159,'Calcification Rates'!$A$10:$C$98,2,FALSE))</f>
        <v xml:space="preserve"> </v>
      </c>
      <c r="U159" s="272" t="str">
        <f>IF(ISERROR(VLOOKUP(Q159,'Calcification Rates'!$A$10:$C$98,3,FALSE))," ",VLOOKUP(Q159,'Calcification Rates'!$A$10:$C$98,3,FALSE))</f>
        <v xml:space="preserve"> </v>
      </c>
      <c r="V159" s="273">
        <f>(IF(ISERROR(VLOOKUP(Q159,'Calcification Rates'!$A$11:$N$98,9,0)),0,VLOOKUP(Q159,'Calcification Rates'!$A$11:$N$98,9,0)))*S159+(IF(ISERROR(VLOOKUP(Q159,'Calcification Rates'!$A$11:$N$98,12,0)),0,VLOOKUP(Q159,'Calcification Rates'!$A$11:$N$98,12,0)))</f>
        <v>0</v>
      </c>
      <c r="W159" s="273">
        <f>(IF(ISERROR(VLOOKUP(Q159,'Calcification Rates'!$A$11:$N$98,10,0)),0,VLOOKUP(Q159,'Calcification Rates'!$A$11:$N$98,10,0)))*S159+(IF(ISERROR(VLOOKUP(Q159,'Calcification Rates'!$A$11:$N$98,13,0)),0,VLOOKUP(Q159,'Calcification Rates'!$A$11:$N$98,13,0)))</f>
        <v>0</v>
      </c>
      <c r="X159" s="277">
        <f>(IF(ISERROR(VLOOKUP(Q159,'Calcification Rates'!$A$11:$N$98,11,0)),0,VLOOKUP(Q159,'Calcification Rates'!$A$11:$N$98,11,0)))*S159+(IF(ISERROR(VLOOKUP(Q159,'Calcification Rates'!$A$11:$N$98,14,0)),0,VLOOKUP(Q159,'Calcification Rates'!$A$11:$N$98,14,0)))</f>
        <v>0</v>
      </c>
      <c r="Y159" s="289"/>
      <c r="Z159" s="290"/>
      <c r="AA159" s="290"/>
      <c r="AB159" s="272" t="str">
        <f>IF(ISERROR(VLOOKUP(Y159,'Calcification Rates'!$A$10:$C$98,2,FALSE))," ",VLOOKUP(Y159,'Calcification Rates'!$A$10:$C$98,2,FALSE))</f>
        <v xml:space="preserve"> </v>
      </c>
      <c r="AC159" s="272" t="str">
        <f>IF(ISERROR(VLOOKUP(Y159,'Calcification Rates'!$A$10:$C$98,3,FALSE))," ",VLOOKUP(Y159,'Calcification Rates'!$A$10:$C$98,3,FALSE))</f>
        <v xml:space="preserve"> </v>
      </c>
      <c r="AD159" s="273">
        <f>(IF(ISERROR(VLOOKUP(Y159,'Calcification Rates'!$A$11:$N$98,9,0)),0,VLOOKUP(Y159,'Calcification Rates'!$A$11:$N$98,9,0)))*AA159+(IF(ISERROR(VLOOKUP(Y159,'Calcification Rates'!$A$11:$N$98,12,0)),0,VLOOKUP(Y159,'Calcification Rates'!$A$11:$N$98,12,0)))</f>
        <v>0</v>
      </c>
      <c r="AE159" s="273">
        <f>(IF(ISERROR(VLOOKUP(Y159,'Calcification Rates'!$A$11:$N$98,10,0)),0,VLOOKUP(Y159,'Calcification Rates'!$A$11:$N$98,10,0)))*AA159+(IF(ISERROR(VLOOKUP(Y159,'Calcification Rates'!$A$11:$N$98,13,0)),0,VLOOKUP(Y159,'Calcification Rates'!$A$11:$N$98,13,0)))</f>
        <v>0</v>
      </c>
      <c r="AF159" s="277">
        <f>(IF(ISERROR(VLOOKUP(Y159,'Calcification Rates'!$A$11:$N$98,11,0)),0,VLOOKUP(Y159,'Calcification Rates'!$A$11:$N$98,11,0)))*AA159+(IF(ISERROR(VLOOKUP(Y159,'Calcification Rates'!$A$11:$N$98,14,0)),0,VLOOKUP(Y159,'Calcification Rates'!$A$11:$N$98,14,0)))</f>
        <v>0</v>
      </c>
      <c r="AG159" s="289"/>
      <c r="AH159" s="290"/>
      <c r="AI159" s="290"/>
      <c r="AJ159" s="272" t="str">
        <f>IF(ISERROR(VLOOKUP(AG159,'Calcification Rates'!$A$10:$C$98,2,FALSE))," ",VLOOKUP(AG159,'Calcification Rates'!$A$10:$C$98,2,FALSE))</f>
        <v xml:space="preserve"> </v>
      </c>
      <c r="AK159" s="272" t="str">
        <f>IF(ISERROR(VLOOKUP(AG159,'Calcification Rates'!$A$10:$C$98,3,FALSE))," ",VLOOKUP(AG159,'Calcification Rates'!$A$10:$C$98,3,FALSE))</f>
        <v xml:space="preserve"> </v>
      </c>
      <c r="AL159" s="273">
        <f>(IF(ISERROR(VLOOKUP(AG159,'Calcification Rates'!$A$11:$N$98,9,0)),0,VLOOKUP(AG159,'Calcification Rates'!$A$11:$N$98,9,0)))*AI159+(IF(ISERROR(VLOOKUP(AG159,'Calcification Rates'!$A$11:$N$98,12,0)),0,VLOOKUP(AG159,'Calcification Rates'!$A$11:$N$98,12,0)))</f>
        <v>0</v>
      </c>
      <c r="AM159" s="273">
        <f>(IF(ISERROR(VLOOKUP(AG159,'Calcification Rates'!$A$11:$N$98,10,0)),0,VLOOKUP(AG159,'Calcification Rates'!$A$11:$N$98,10,0)))*AI159+(IF(ISERROR(VLOOKUP(AG159,'Calcification Rates'!$A$11:$N$98,13,0)),0,VLOOKUP(AG159,'Calcification Rates'!$A$11:$N$98,13,0)))</f>
        <v>0</v>
      </c>
      <c r="AN159" s="277">
        <f>(IF(ISERROR(VLOOKUP(AG159,'Calcification Rates'!$A$11:$N$98,11,0)),0,VLOOKUP(AG159,'Calcification Rates'!$A$11:$N$98,11,0)))*AI159+(IF(ISERROR(VLOOKUP(AG159,'Calcification Rates'!$A$11:$N$98,14,0)),0,VLOOKUP(AG159,'Calcification Rates'!$A$11:$N$98,14,0)))</f>
        <v>0</v>
      </c>
      <c r="AO159" s="289"/>
      <c r="AP159" s="290"/>
      <c r="AQ159" s="290"/>
      <c r="AR159" s="272" t="str">
        <f>IF(ISERROR(VLOOKUP(AO159,'Calcification Rates'!$A$10:$C$98,2,FALSE))," ",VLOOKUP(AO159,'Calcification Rates'!$A$10:$C$98,2,FALSE))</f>
        <v xml:space="preserve"> </v>
      </c>
      <c r="AS159" s="272" t="str">
        <f>IF(ISERROR(VLOOKUP(AO159,'Calcification Rates'!$A$10:$C$98,3,FALSE))," ",VLOOKUP(AO159,'Calcification Rates'!$A$10:$C$98,3,FALSE))</f>
        <v xml:space="preserve"> </v>
      </c>
      <c r="AT159" s="280">
        <f>(IF(ISERROR(VLOOKUP(AO159,'Calcification Rates'!$A$11:$N$98,9,0)),0,VLOOKUP(AO159,'Calcification Rates'!$A$11:$N$98,9,0)))*AQ159+(IF(ISERROR(VLOOKUP(AO159,'Calcification Rates'!$A$11:$N$98,12,0)),0,VLOOKUP(AO159,'Calcification Rates'!$A$11:$N$98,12,0)))</f>
        <v>0</v>
      </c>
      <c r="AU159" s="280">
        <f>(IF(ISERROR(VLOOKUP(AO159,'Calcification Rates'!$A$11:$N$98,10,0)),0,VLOOKUP(AO159,'Calcification Rates'!$A$11:$N$98,10,0)))*AQ159+(IF(ISERROR(VLOOKUP(AO159,'Calcification Rates'!$A$11:$N$98,13,0)),0,VLOOKUP(AO159,'Calcification Rates'!$A$11:$N$98,13,0)))</f>
        <v>0</v>
      </c>
      <c r="AV159" s="281">
        <f>(IF(ISERROR(VLOOKUP(AO159,'Calcification Rates'!$A$11:$N$98,11,0)),0,VLOOKUP(AO159,'Calcification Rates'!$A$11:$N$98,11,0)))*AQ159+(IF(ISERROR(VLOOKUP(AO159,'Calcification Rates'!$A$11:$N$98,14,0)),0,VLOOKUP(AO159,'Calcification Rates'!$A$11:$N$98,14,0)))</f>
        <v>0</v>
      </c>
      <c r="AW159" s="289"/>
      <c r="AX159" s="290"/>
      <c r="AY159" s="290"/>
      <c r="AZ159" s="272" t="str">
        <f>IF(ISERROR(VLOOKUP(AW159,'Calcification Rates'!$A$10:$C$98,2,FALSE))," ",VLOOKUP(AW159,'Calcification Rates'!$A$10:$C$98,2,FALSE))</f>
        <v xml:space="preserve"> </v>
      </c>
      <c r="BA159" s="272" t="str">
        <f>IF(ISERROR(VLOOKUP(AW159,'Calcification Rates'!$A$10:$C$98,3,FALSE))," ",VLOOKUP(AW159,'Calcification Rates'!$A$10:$C$98,3,FALSE))</f>
        <v xml:space="preserve"> </v>
      </c>
      <c r="BB159" s="280">
        <f>(IF(ISERROR(VLOOKUP(AW159,'Calcification Rates'!$A$11:$N$98,9,0)),0,VLOOKUP(AW159,'Calcification Rates'!$A$11:$N$98,9,0)))*AY159+(IF(ISERROR(VLOOKUP(AW159,'Calcification Rates'!$A$11:$N$98,12,0)),0,VLOOKUP(AW159,'Calcification Rates'!$A$11:$N$98,12,0)))</f>
        <v>0</v>
      </c>
      <c r="BC159" s="280">
        <f>(IF(ISERROR(VLOOKUP(AW159,'Calcification Rates'!$A$11:$N$98,10,0)),0,VLOOKUP(AW159,'Calcification Rates'!$A$11:$N$98,10,0)))*AY159+(IF(ISERROR(VLOOKUP(AW159,'Calcification Rates'!$A$11:$N$98,13,0)),0,VLOOKUP(AW159,'Calcification Rates'!$A$11:$N$98,13,0)))</f>
        <v>0</v>
      </c>
      <c r="BD159" s="281">
        <f>(IF(ISERROR(VLOOKUP(AW159,'Calcification Rates'!$A$11:$N$98,11,0)),0,VLOOKUP(AW159,'Calcification Rates'!$A$11:$N$98,11,0)))*AY159+(IF(ISERROR(VLOOKUP(AW159,'Calcification Rates'!$A$11:$N$98,14,0)),0,VLOOKUP(AW159,'Calcification Rates'!$A$11:$N$98,14,0)))</f>
        <v>0</v>
      </c>
      <c r="BE159" s="289"/>
      <c r="BF159" s="290"/>
      <c r="BG159" s="290"/>
      <c r="BH159" s="272" t="str">
        <f>IF(ISERROR(VLOOKUP(BE159,'Calcification Rates'!$A$10:$C$98,2,FALSE))," ",VLOOKUP(BE159,'Calcification Rates'!$A$10:$C$98,2,FALSE))</f>
        <v xml:space="preserve"> </v>
      </c>
      <c r="BI159" s="272" t="str">
        <f>IF(ISERROR(VLOOKUP(BE159,'Calcification Rates'!$A$10:$C$98,3,FALSE))," ",VLOOKUP(BE159,'Calcification Rates'!$A$10:$C$98,3,FALSE))</f>
        <v xml:space="preserve"> </v>
      </c>
      <c r="BJ159" s="280">
        <f>(IF(ISERROR(VLOOKUP(BE159,'Calcification Rates'!$A$11:$N$98,9,0)),0,VLOOKUP(BE159,'Calcification Rates'!$A$11:$N$98,9,0)))*BG159+(IF(ISERROR(VLOOKUP(BE159,'Calcification Rates'!$A$11:$N$98,12,0)),0,VLOOKUP(BE159,'Calcification Rates'!$A$11:$N$98,12,0)))</f>
        <v>0</v>
      </c>
      <c r="BK159" s="280">
        <f>(IF(ISERROR(VLOOKUP(BE159,'Calcification Rates'!$A$11:$N$98,10,0)),0,VLOOKUP(BE159,'Calcification Rates'!$A$11:$N$98,10,0)))*BG159+(IF(ISERROR(VLOOKUP(BE159,'Calcification Rates'!$A$11:$N$98,13,0)),0,VLOOKUP(BE159,'Calcification Rates'!$A$11:$N$98,13,0)))</f>
        <v>0</v>
      </c>
      <c r="BL159" s="281">
        <f>(IF(ISERROR(VLOOKUP(BE159,'Calcification Rates'!$A$11:$N$98,11,0)),0,VLOOKUP(BE159,'Calcification Rates'!$A$11:$N$98,11,0)))*BG159+(IF(ISERROR(VLOOKUP(BE159,'Calcification Rates'!$A$11:$N$98,14,0)),0,VLOOKUP(BE159,'Calcification Rates'!$A$11:$N$98,14,0)))</f>
        <v>0</v>
      </c>
    </row>
    <row r="160" spans="1:64" ht="20.100000000000001" customHeight="1" x14ac:dyDescent="0.3">
      <c r="A160" s="291"/>
      <c r="B160" s="290"/>
      <c r="C160" s="292"/>
      <c r="D160" s="272" t="str">
        <f>IF(ISERROR(VLOOKUP(A160,'Calcification Rates'!$A$10:$C$98,2,FALSE))," ",VLOOKUP(A160,'Calcification Rates'!$A$10:$C$98,2,FALSE))</f>
        <v xml:space="preserve"> </v>
      </c>
      <c r="E160" s="272" t="str">
        <f>IF(ISERROR(VLOOKUP(A160,'Calcification Rates'!$A$10:$C$98,3,FALSE))," ",VLOOKUP(A160,'Calcification Rates'!$A$10:$C$98,3,FALSE))</f>
        <v xml:space="preserve"> </v>
      </c>
      <c r="F160" s="273">
        <f>(IF(ISERROR(VLOOKUP(A160,'Calcification Rates'!$A$11:$N$98,9,0)),0,VLOOKUP(A160,'Calcification Rates'!$A$11:$N$98,9,0)))*C160+(IF(ISERROR(VLOOKUP(A160,'Calcification Rates'!$A$11:$N$98,12,0)),0,VLOOKUP(A160,'Calcification Rates'!$A$11:$N$98,12,0)))</f>
        <v>0</v>
      </c>
      <c r="G160" s="274">
        <f>(IF(ISERROR(VLOOKUP(A160,'Calcification Rates'!$A$11:$N$98,10,0)),0,VLOOKUP(A160,'Calcification Rates'!$A$11:$N$98,10,0)))*C160+(IF(ISERROR(VLOOKUP(A160,'Calcification Rates'!$A$11:$N$98,13,0)),0,VLOOKUP(A160,'Calcification Rates'!$A$11:$N$98,13,0)))</f>
        <v>0</v>
      </c>
      <c r="H160" s="275">
        <f>(IF(ISERROR(VLOOKUP(A160,'Calcification Rates'!$A$11:$N$98,11,0)),0,VLOOKUP(A160,'Calcification Rates'!$A$11:$N$98,11,0)))*C160+(IF(ISERROR(VLOOKUP(A160,'Calcification Rates'!$A$11:$N$98,14,0)),0,VLOOKUP(A160,'Calcification Rates'!$A$11:$N$98,14,0)))</f>
        <v>0</v>
      </c>
      <c r="I160" s="289"/>
      <c r="J160" s="278"/>
      <c r="K160" s="270"/>
      <c r="L160" s="272" t="str">
        <f>IF(ISERROR(VLOOKUP(I160,'Calcification Rates'!$A$10:$C$98,2,FALSE))," ",VLOOKUP(I160,'Calcification Rates'!$A$10:$C$98,2,FALSE))</f>
        <v xml:space="preserve"> </v>
      </c>
      <c r="M160" s="272" t="str">
        <f>IF(ISERROR(VLOOKUP(I160,'Calcification Rates'!$A$10:$C$98,3,FALSE))," ",VLOOKUP(I160,'Calcification Rates'!$A$10:$C$98,3,FALSE))</f>
        <v xml:space="preserve"> </v>
      </c>
      <c r="N160" s="273">
        <f>(IF(ISERROR(VLOOKUP(I160,'Calcification Rates'!$A$11:$N$98,9,0)),0,VLOOKUP(I160,'Calcification Rates'!$A$11:$N$98,9,0)))*K160+(IF(ISERROR(VLOOKUP(I160,'Calcification Rates'!$A$11:$N$98,12,0)),0,VLOOKUP(I160,'Calcification Rates'!$A$11:$N$98,12,0)))</f>
        <v>0</v>
      </c>
      <c r="O160" s="273">
        <f>(IF(ISERROR(VLOOKUP(I160,'Calcification Rates'!$A$11:$N$98,10,0)),0,VLOOKUP(I160,'Calcification Rates'!$A$11:$N$98,10,0)))*K160+(IF(ISERROR(VLOOKUP(I160,'Calcification Rates'!$A$11:$N$98,13,0)),0,VLOOKUP(I160,'Calcification Rates'!$A$11:$N$98,13,0)))</f>
        <v>0</v>
      </c>
      <c r="P160" s="286">
        <f>(IF(ISERROR(VLOOKUP(I160,'Calcification Rates'!$A$11:$N$98,11,0)),0,VLOOKUP(I160,'Calcification Rates'!$A$11:$N$98,11,0)))*K160+(IF(ISERROR(VLOOKUP(I160,'Calcification Rates'!$A$11:$N$98,14,0)),0,VLOOKUP(I160,'Calcification Rates'!$A$11:$N$98,14,0)))</f>
        <v>0</v>
      </c>
      <c r="Q160" s="43"/>
      <c r="R160" s="43"/>
      <c r="S160" s="43"/>
      <c r="T160" s="287" t="str">
        <f>IF(ISERROR(VLOOKUP(Q160,'Calcification Rates'!$A$10:$C$98,2,FALSE))," ",VLOOKUP(Q160,'Calcification Rates'!$A$10:$C$98,2,FALSE))</f>
        <v xml:space="preserve"> </v>
      </c>
      <c r="U160" s="272" t="str">
        <f>IF(ISERROR(VLOOKUP(Q160,'Calcification Rates'!$A$10:$C$98,3,FALSE))," ",VLOOKUP(Q160,'Calcification Rates'!$A$10:$C$98,3,FALSE))</f>
        <v xml:space="preserve"> </v>
      </c>
      <c r="V160" s="273">
        <f>(IF(ISERROR(VLOOKUP(Q160,'Calcification Rates'!$A$11:$N$98,9,0)),0,VLOOKUP(Q160,'Calcification Rates'!$A$11:$N$98,9,0)))*S160+(IF(ISERROR(VLOOKUP(Q160,'Calcification Rates'!$A$11:$N$98,12,0)),0,VLOOKUP(Q160,'Calcification Rates'!$A$11:$N$98,12,0)))</f>
        <v>0</v>
      </c>
      <c r="W160" s="273">
        <f>(IF(ISERROR(VLOOKUP(Q160,'Calcification Rates'!$A$11:$N$98,10,0)),0,VLOOKUP(Q160,'Calcification Rates'!$A$11:$N$98,10,0)))*S160+(IF(ISERROR(VLOOKUP(Q160,'Calcification Rates'!$A$11:$N$98,13,0)),0,VLOOKUP(Q160,'Calcification Rates'!$A$11:$N$98,13,0)))</f>
        <v>0</v>
      </c>
      <c r="X160" s="277">
        <f>(IF(ISERROR(VLOOKUP(Q160,'Calcification Rates'!$A$11:$N$98,11,0)),0,VLOOKUP(Q160,'Calcification Rates'!$A$11:$N$98,11,0)))*S160+(IF(ISERROR(VLOOKUP(Q160,'Calcification Rates'!$A$11:$N$98,14,0)),0,VLOOKUP(Q160,'Calcification Rates'!$A$11:$N$98,14,0)))</f>
        <v>0</v>
      </c>
      <c r="Y160" s="289"/>
      <c r="Z160" s="290"/>
      <c r="AA160" s="290"/>
      <c r="AB160" s="272" t="str">
        <f>IF(ISERROR(VLOOKUP(Y160,'Calcification Rates'!$A$10:$C$98,2,FALSE))," ",VLOOKUP(Y160,'Calcification Rates'!$A$10:$C$98,2,FALSE))</f>
        <v xml:space="preserve"> </v>
      </c>
      <c r="AC160" s="272" t="str">
        <f>IF(ISERROR(VLOOKUP(Y160,'Calcification Rates'!$A$10:$C$98,3,FALSE))," ",VLOOKUP(Y160,'Calcification Rates'!$A$10:$C$98,3,FALSE))</f>
        <v xml:space="preserve"> </v>
      </c>
      <c r="AD160" s="273">
        <f>(IF(ISERROR(VLOOKUP(Y160,'Calcification Rates'!$A$11:$N$98,9,0)),0,VLOOKUP(Y160,'Calcification Rates'!$A$11:$N$98,9,0)))*AA160+(IF(ISERROR(VLOOKUP(Y160,'Calcification Rates'!$A$11:$N$98,12,0)),0,VLOOKUP(Y160,'Calcification Rates'!$A$11:$N$98,12,0)))</f>
        <v>0</v>
      </c>
      <c r="AE160" s="273">
        <f>(IF(ISERROR(VLOOKUP(Y160,'Calcification Rates'!$A$11:$N$98,10,0)),0,VLOOKUP(Y160,'Calcification Rates'!$A$11:$N$98,10,0)))*AA160+(IF(ISERROR(VLOOKUP(Y160,'Calcification Rates'!$A$11:$N$98,13,0)),0,VLOOKUP(Y160,'Calcification Rates'!$A$11:$N$98,13,0)))</f>
        <v>0</v>
      </c>
      <c r="AF160" s="277">
        <f>(IF(ISERROR(VLOOKUP(Y160,'Calcification Rates'!$A$11:$N$98,11,0)),0,VLOOKUP(Y160,'Calcification Rates'!$A$11:$N$98,11,0)))*AA160+(IF(ISERROR(VLOOKUP(Y160,'Calcification Rates'!$A$11:$N$98,14,0)),0,VLOOKUP(Y160,'Calcification Rates'!$A$11:$N$98,14,0)))</f>
        <v>0</v>
      </c>
      <c r="AG160" s="289"/>
      <c r="AH160" s="290"/>
      <c r="AI160" s="290"/>
      <c r="AJ160" s="272" t="str">
        <f>IF(ISERROR(VLOOKUP(AG160,'Calcification Rates'!$A$10:$C$98,2,FALSE))," ",VLOOKUP(AG160,'Calcification Rates'!$A$10:$C$98,2,FALSE))</f>
        <v xml:space="preserve"> </v>
      </c>
      <c r="AK160" s="272" t="str">
        <f>IF(ISERROR(VLOOKUP(AG160,'Calcification Rates'!$A$10:$C$98,3,FALSE))," ",VLOOKUP(AG160,'Calcification Rates'!$A$10:$C$98,3,FALSE))</f>
        <v xml:space="preserve"> </v>
      </c>
      <c r="AL160" s="273">
        <f>(IF(ISERROR(VLOOKUP(AG160,'Calcification Rates'!$A$11:$N$98,9,0)),0,VLOOKUP(AG160,'Calcification Rates'!$A$11:$N$98,9,0)))*AI160+(IF(ISERROR(VLOOKUP(AG160,'Calcification Rates'!$A$11:$N$98,12,0)),0,VLOOKUP(AG160,'Calcification Rates'!$A$11:$N$98,12,0)))</f>
        <v>0</v>
      </c>
      <c r="AM160" s="273">
        <f>(IF(ISERROR(VLOOKUP(AG160,'Calcification Rates'!$A$11:$N$98,10,0)),0,VLOOKUP(AG160,'Calcification Rates'!$A$11:$N$98,10,0)))*AI160+(IF(ISERROR(VLOOKUP(AG160,'Calcification Rates'!$A$11:$N$98,13,0)),0,VLOOKUP(AG160,'Calcification Rates'!$A$11:$N$98,13,0)))</f>
        <v>0</v>
      </c>
      <c r="AN160" s="277">
        <f>(IF(ISERROR(VLOOKUP(AG160,'Calcification Rates'!$A$11:$N$98,11,0)),0,VLOOKUP(AG160,'Calcification Rates'!$A$11:$N$98,11,0)))*AI160+(IF(ISERROR(VLOOKUP(AG160,'Calcification Rates'!$A$11:$N$98,14,0)),0,VLOOKUP(AG160,'Calcification Rates'!$A$11:$N$98,14,0)))</f>
        <v>0</v>
      </c>
      <c r="AO160" s="289"/>
      <c r="AP160" s="290"/>
      <c r="AQ160" s="290"/>
      <c r="AR160" s="272" t="str">
        <f>IF(ISERROR(VLOOKUP(AO160,'Calcification Rates'!$A$10:$C$98,2,FALSE))," ",VLOOKUP(AO160,'Calcification Rates'!$A$10:$C$98,2,FALSE))</f>
        <v xml:space="preserve"> </v>
      </c>
      <c r="AS160" s="272" t="str">
        <f>IF(ISERROR(VLOOKUP(AO160,'Calcification Rates'!$A$10:$C$98,3,FALSE))," ",VLOOKUP(AO160,'Calcification Rates'!$A$10:$C$98,3,FALSE))</f>
        <v xml:space="preserve"> </v>
      </c>
      <c r="AT160" s="280">
        <f>(IF(ISERROR(VLOOKUP(AO160,'Calcification Rates'!$A$11:$N$98,9,0)),0,VLOOKUP(AO160,'Calcification Rates'!$A$11:$N$98,9,0)))*AQ160+(IF(ISERROR(VLOOKUP(AO160,'Calcification Rates'!$A$11:$N$98,12,0)),0,VLOOKUP(AO160,'Calcification Rates'!$A$11:$N$98,12,0)))</f>
        <v>0</v>
      </c>
      <c r="AU160" s="280">
        <f>(IF(ISERROR(VLOOKUP(AO160,'Calcification Rates'!$A$11:$N$98,10,0)),0,VLOOKUP(AO160,'Calcification Rates'!$A$11:$N$98,10,0)))*AQ160+(IF(ISERROR(VLOOKUP(AO160,'Calcification Rates'!$A$11:$N$98,13,0)),0,VLOOKUP(AO160,'Calcification Rates'!$A$11:$N$98,13,0)))</f>
        <v>0</v>
      </c>
      <c r="AV160" s="281">
        <f>(IF(ISERROR(VLOOKUP(AO160,'Calcification Rates'!$A$11:$N$98,11,0)),0,VLOOKUP(AO160,'Calcification Rates'!$A$11:$N$98,11,0)))*AQ160+(IF(ISERROR(VLOOKUP(AO160,'Calcification Rates'!$A$11:$N$98,14,0)),0,VLOOKUP(AO160,'Calcification Rates'!$A$11:$N$98,14,0)))</f>
        <v>0</v>
      </c>
      <c r="AW160" s="289"/>
      <c r="AX160" s="290"/>
      <c r="AY160" s="290"/>
      <c r="AZ160" s="272" t="str">
        <f>IF(ISERROR(VLOOKUP(AW160,'Calcification Rates'!$A$10:$C$98,2,FALSE))," ",VLOOKUP(AW160,'Calcification Rates'!$A$10:$C$98,2,FALSE))</f>
        <v xml:space="preserve"> </v>
      </c>
      <c r="BA160" s="272" t="str">
        <f>IF(ISERROR(VLOOKUP(AW160,'Calcification Rates'!$A$10:$C$98,3,FALSE))," ",VLOOKUP(AW160,'Calcification Rates'!$A$10:$C$98,3,FALSE))</f>
        <v xml:space="preserve"> </v>
      </c>
      <c r="BB160" s="280">
        <f>(IF(ISERROR(VLOOKUP(AW160,'Calcification Rates'!$A$11:$N$98,9,0)),0,VLOOKUP(AW160,'Calcification Rates'!$A$11:$N$98,9,0)))*AY160+(IF(ISERROR(VLOOKUP(AW160,'Calcification Rates'!$A$11:$N$98,12,0)),0,VLOOKUP(AW160,'Calcification Rates'!$A$11:$N$98,12,0)))</f>
        <v>0</v>
      </c>
      <c r="BC160" s="280">
        <f>(IF(ISERROR(VLOOKUP(AW160,'Calcification Rates'!$A$11:$N$98,10,0)),0,VLOOKUP(AW160,'Calcification Rates'!$A$11:$N$98,10,0)))*AY160+(IF(ISERROR(VLOOKUP(AW160,'Calcification Rates'!$A$11:$N$98,13,0)),0,VLOOKUP(AW160,'Calcification Rates'!$A$11:$N$98,13,0)))</f>
        <v>0</v>
      </c>
      <c r="BD160" s="281">
        <f>(IF(ISERROR(VLOOKUP(AW160,'Calcification Rates'!$A$11:$N$98,11,0)),0,VLOOKUP(AW160,'Calcification Rates'!$A$11:$N$98,11,0)))*AY160+(IF(ISERROR(VLOOKUP(AW160,'Calcification Rates'!$A$11:$N$98,14,0)),0,VLOOKUP(AW160,'Calcification Rates'!$A$11:$N$98,14,0)))</f>
        <v>0</v>
      </c>
      <c r="BE160" s="289"/>
      <c r="BF160" s="290"/>
      <c r="BG160" s="290"/>
      <c r="BH160" s="272" t="str">
        <f>IF(ISERROR(VLOOKUP(BE160,'Calcification Rates'!$A$10:$C$98,2,FALSE))," ",VLOOKUP(BE160,'Calcification Rates'!$A$10:$C$98,2,FALSE))</f>
        <v xml:space="preserve"> </v>
      </c>
      <c r="BI160" s="272" t="str">
        <f>IF(ISERROR(VLOOKUP(BE160,'Calcification Rates'!$A$10:$C$98,3,FALSE))," ",VLOOKUP(BE160,'Calcification Rates'!$A$10:$C$98,3,FALSE))</f>
        <v xml:space="preserve"> </v>
      </c>
      <c r="BJ160" s="280">
        <f>(IF(ISERROR(VLOOKUP(BE160,'Calcification Rates'!$A$11:$N$98,9,0)),0,VLOOKUP(BE160,'Calcification Rates'!$A$11:$N$98,9,0)))*BG160+(IF(ISERROR(VLOOKUP(BE160,'Calcification Rates'!$A$11:$N$98,12,0)),0,VLOOKUP(BE160,'Calcification Rates'!$A$11:$N$98,12,0)))</f>
        <v>0</v>
      </c>
      <c r="BK160" s="280">
        <f>(IF(ISERROR(VLOOKUP(BE160,'Calcification Rates'!$A$11:$N$98,10,0)),0,VLOOKUP(BE160,'Calcification Rates'!$A$11:$N$98,10,0)))*BG160+(IF(ISERROR(VLOOKUP(BE160,'Calcification Rates'!$A$11:$N$98,13,0)),0,VLOOKUP(BE160,'Calcification Rates'!$A$11:$N$98,13,0)))</f>
        <v>0</v>
      </c>
      <c r="BL160" s="281">
        <f>(IF(ISERROR(VLOOKUP(BE160,'Calcification Rates'!$A$11:$N$98,11,0)),0,VLOOKUP(BE160,'Calcification Rates'!$A$11:$N$98,11,0)))*BG160+(IF(ISERROR(VLOOKUP(BE160,'Calcification Rates'!$A$11:$N$98,14,0)),0,VLOOKUP(BE160,'Calcification Rates'!$A$11:$N$98,14,0)))</f>
        <v>0</v>
      </c>
    </row>
    <row r="161" spans="1:64" ht="20.100000000000001" customHeight="1" x14ac:dyDescent="0.3">
      <c r="A161" s="291"/>
      <c r="B161" s="290"/>
      <c r="C161" s="292"/>
      <c r="D161" s="272" t="str">
        <f>IF(ISERROR(VLOOKUP(A161,'Calcification Rates'!$A$10:$C$98,2,FALSE))," ",VLOOKUP(A161,'Calcification Rates'!$A$10:$C$98,2,FALSE))</f>
        <v xml:space="preserve"> </v>
      </c>
      <c r="E161" s="272" t="str">
        <f>IF(ISERROR(VLOOKUP(A161,'Calcification Rates'!$A$10:$C$98,3,FALSE))," ",VLOOKUP(A161,'Calcification Rates'!$A$10:$C$98,3,FALSE))</f>
        <v xml:space="preserve"> </v>
      </c>
      <c r="F161" s="273">
        <f>(IF(ISERROR(VLOOKUP(A161,'Calcification Rates'!$A$11:$N$98,9,0)),0,VLOOKUP(A161,'Calcification Rates'!$A$11:$N$98,9,0)))*C161+(IF(ISERROR(VLOOKUP(A161,'Calcification Rates'!$A$11:$N$98,12,0)),0,VLOOKUP(A161,'Calcification Rates'!$A$11:$N$98,12,0)))</f>
        <v>0</v>
      </c>
      <c r="G161" s="274">
        <f>(IF(ISERROR(VLOOKUP(A161,'Calcification Rates'!$A$11:$N$98,10,0)),0,VLOOKUP(A161,'Calcification Rates'!$A$11:$N$98,10,0)))*C161+(IF(ISERROR(VLOOKUP(A161,'Calcification Rates'!$A$11:$N$98,13,0)),0,VLOOKUP(A161,'Calcification Rates'!$A$11:$N$98,13,0)))</f>
        <v>0</v>
      </c>
      <c r="H161" s="275">
        <f>(IF(ISERROR(VLOOKUP(A161,'Calcification Rates'!$A$11:$N$98,11,0)),0,VLOOKUP(A161,'Calcification Rates'!$A$11:$N$98,11,0)))*C161+(IF(ISERROR(VLOOKUP(A161,'Calcification Rates'!$A$11:$N$98,14,0)),0,VLOOKUP(A161,'Calcification Rates'!$A$11:$N$98,14,0)))</f>
        <v>0</v>
      </c>
      <c r="I161" s="289"/>
      <c r="J161" s="278"/>
      <c r="K161" s="270"/>
      <c r="L161" s="272" t="str">
        <f>IF(ISERROR(VLOOKUP(I161,'Calcification Rates'!$A$10:$C$98,2,FALSE))," ",VLOOKUP(I161,'Calcification Rates'!$A$10:$C$98,2,FALSE))</f>
        <v xml:space="preserve"> </v>
      </c>
      <c r="M161" s="272" t="str">
        <f>IF(ISERROR(VLOOKUP(I161,'Calcification Rates'!$A$10:$C$98,3,FALSE))," ",VLOOKUP(I161,'Calcification Rates'!$A$10:$C$98,3,FALSE))</f>
        <v xml:space="preserve"> </v>
      </c>
      <c r="N161" s="273">
        <f>(IF(ISERROR(VLOOKUP(I161,'Calcification Rates'!$A$11:$N$98,9,0)),0,VLOOKUP(I161,'Calcification Rates'!$A$11:$N$98,9,0)))*K161+(IF(ISERROR(VLOOKUP(I161,'Calcification Rates'!$A$11:$N$98,12,0)),0,VLOOKUP(I161,'Calcification Rates'!$A$11:$N$98,12,0)))</f>
        <v>0</v>
      </c>
      <c r="O161" s="273">
        <f>(IF(ISERROR(VLOOKUP(I161,'Calcification Rates'!$A$11:$N$98,10,0)),0,VLOOKUP(I161,'Calcification Rates'!$A$11:$N$98,10,0)))*K161+(IF(ISERROR(VLOOKUP(I161,'Calcification Rates'!$A$11:$N$98,13,0)),0,VLOOKUP(I161,'Calcification Rates'!$A$11:$N$98,13,0)))</f>
        <v>0</v>
      </c>
      <c r="P161" s="286">
        <f>(IF(ISERROR(VLOOKUP(I161,'Calcification Rates'!$A$11:$N$98,11,0)),0,VLOOKUP(I161,'Calcification Rates'!$A$11:$N$98,11,0)))*K161+(IF(ISERROR(VLOOKUP(I161,'Calcification Rates'!$A$11:$N$98,14,0)),0,VLOOKUP(I161,'Calcification Rates'!$A$11:$N$98,14,0)))</f>
        <v>0</v>
      </c>
      <c r="Q161" s="43"/>
      <c r="R161" s="43"/>
      <c r="S161" s="43"/>
      <c r="T161" s="287" t="str">
        <f>IF(ISERROR(VLOOKUP(Q161,'Calcification Rates'!$A$10:$C$98,2,FALSE))," ",VLOOKUP(Q161,'Calcification Rates'!$A$10:$C$98,2,FALSE))</f>
        <v xml:space="preserve"> </v>
      </c>
      <c r="U161" s="272" t="str">
        <f>IF(ISERROR(VLOOKUP(Q161,'Calcification Rates'!$A$10:$C$98,3,FALSE))," ",VLOOKUP(Q161,'Calcification Rates'!$A$10:$C$98,3,FALSE))</f>
        <v xml:space="preserve"> </v>
      </c>
      <c r="V161" s="273">
        <f>(IF(ISERROR(VLOOKUP(Q161,'Calcification Rates'!$A$11:$N$98,9,0)),0,VLOOKUP(Q161,'Calcification Rates'!$A$11:$N$98,9,0)))*S161+(IF(ISERROR(VLOOKUP(Q161,'Calcification Rates'!$A$11:$N$98,12,0)),0,VLOOKUP(Q161,'Calcification Rates'!$A$11:$N$98,12,0)))</f>
        <v>0</v>
      </c>
      <c r="W161" s="273">
        <f>(IF(ISERROR(VLOOKUP(Q161,'Calcification Rates'!$A$11:$N$98,10,0)),0,VLOOKUP(Q161,'Calcification Rates'!$A$11:$N$98,10,0)))*S161+(IF(ISERROR(VLOOKUP(Q161,'Calcification Rates'!$A$11:$N$98,13,0)),0,VLOOKUP(Q161,'Calcification Rates'!$A$11:$N$98,13,0)))</f>
        <v>0</v>
      </c>
      <c r="X161" s="277">
        <f>(IF(ISERROR(VLOOKUP(Q161,'Calcification Rates'!$A$11:$N$98,11,0)),0,VLOOKUP(Q161,'Calcification Rates'!$A$11:$N$98,11,0)))*S161+(IF(ISERROR(VLOOKUP(Q161,'Calcification Rates'!$A$11:$N$98,14,0)),0,VLOOKUP(Q161,'Calcification Rates'!$A$11:$N$98,14,0)))</f>
        <v>0</v>
      </c>
      <c r="Y161" s="289"/>
      <c r="Z161" s="290"/>
      <c r="AA161" s="290"/>
      <c r="AB161" s="272" t="str">
        <f>IF(ISERROR(VLOOKUP(Y161,'Calcification Rates'!$A$10:$C$98,2,FALSE))," ",VLOOKUP(Y161,'Calcification Rates'!$A$10:$C$98,2,FALSE))</f>
        <v xml:space="preserve"> </v>
      </c>
      <c r="AC161" s="272" t="str">
        <f>IF(ISERROR(VLOOKUP(Y161,'Calcification Rates'!$A$10:$C$98,3,FALSE))," ",VLOOKUP(Y161,'Calcification Rates'!$A$10:$C$98,3,FALSE))</f>
        <v xml:space="preserve"> </v>
      </c>
      <c r="AD161" s="273">
        <f>(IF(ISERROR(VLOOKUP(Y161,'Calcification Rates'!$A$11:$N$98,9,0)),0,VLOOKUP(Y161,'Calcification Rates'!$A$11:$N$98,9,0)))*AA161+(IF(ISERROR(VLOOKUP(Y161,'Calcification Rates'!$A$11:$N$98,12,0)),0,VLOOKUP(Y161,'Calcification Rates'!$A$11:$N$98,12,0)))</f>
        <v>0</v>
      </c>
      <c r="AE161" s="273">
        <f>(IF(ISERROR(VLOOKUP(Y161,'Calcification Rates'!$A$11:$N$98,10,0)),0,VLOOKUP(Y161,'Calcification Rates'!$A$11:$N$98,10,0)))*AA161+(IF(ISERROR(VLOOKUP(Y161,'Calcification Rates'!$A$11:$N$98,13,0)),0,VLOOKUP(Y161,'Calcification Rates'!$A$11:$N$98,13,0)))</f>
        <v>0</v>
      </c>
      <c r="AF161" s="277">
        <f>(IF(ISERROR(VLOOKUP(Y161,'Calcification Rates'!$A$11:$N$98,11,0)),0,VLOOKUP(Y161,'Calcification Rates'!$A$11:$N$98,11,0)))*AA161+(IF(ISERROR(VLOOKUP(Y161,'Calcification Rates'!$A$11:$N$98,14,0)),0,VLOOKUP(Y161,'Calcification Rates'!$A$11:$N$98,14,0)))</f>
        <v>0</v>
      </c>
      <c r="AG161" s="289"/>
      <c r="AH161" s="290"/>
      <c r="AI161" s="290"/>
      <c r="AJ161" s="272" t="str">
        <f>IF(ISERROR(VLOOKUP(AG161,'Calcification Rates'!$A$10:$C$98,2,FALSE))," ",VLOOKUP(AG161,'Calcification Rates'!$A$10:$C$98,2,FALSE))</f>
        <v xml:space="preserve"> </v>
      </c>
      <c r="AK161" s="272" t="str">
        <f>IF(ISERROR(VLOOKUP(AG161,'Calcification Rates'!$A$10:$C$98,3,FALSE))," ",VLOOKUP(AG161,'Calcification Rates'!$A$10:$C$98,3,FALSE))</f>
        <v xml:space="preserve"> </v>
      </c>
      <c r="AL161" s="273">
        <f>(IF(ISERROR(VLOOKUP(AG161,'Calcification Rates'!$A$11:$N$98,9,0)),0,VLOOKUP(AG161,'Calcification Rates'!$A$11:$N$98,9,0)))*AI161+(IF(ISERROR(VLOOKUP(AG161,'Calcification Rates'!$A$11:$N$98,12,0)),0,VLOOKUP(AG161,'Calcification Rates'!$A$11:$N$98,12,0)))</f>
        <v>0</v>
      </c>
      <c r="AM161" s="273">
        <f>(IF(ISERROR(VLOOKUP(AG161,'Calcification Rates'!$A$11:$N$98,10,0)),0,VLOOKUP(AG161,'Calcification Rates'!$A$11:$N$98,10,0)))*AI161+(IF(ISERROR(VLOOKUP(AG161,'Calcification Rates'!$A$11:$N$98,13,0)),0,VLOOKUP(AG161,'Calcification Rates'!$A$11:$N$98,13,0)))</f>
        <v>0</v>
      </c>
      <c r="AN161" s="277">
        <f>(IF(ISERROR(VLOOKUP(AG161,'Calcification Rates'!$A$11:$N$98,11,0)),0,VLOOKUP(AG161,'Calcification Rates'!$A$11:$N$98,11,0)))*AI161+(IF(ISERROR(VLOOKUP(AG161,'Calcification Rates'!$A$11:$N$98,14,0)),0,VLOOKUP(AG161,'Calcification Rates'!$A$11:$N$98,14,0)))</f>
        <v>0</v>
      </c>
      <c r="AO161" s="289"/>
      <c r="AP161" s="290"/>
      <c r="AQ161" s="290"/>
      <c r="AR161" s="272" t="str">
        <f>IF(ISERROR(VLOOKUP(AO161,'Calcification Rates'!$A$10:$C$98,2,FALSE))," ",VLOOKUP(AO161,'Calcification Rates'!$A$10:$C$98,2,FALSE))</f>
        <v xml:space="preserve"> </v>
      </c>
      <c r="AS161" s="272" t="str">
        <f>IF(ISERROR(VLOOKUP(AO161,'Calcification Rates'!$A$10:$C$98,3,FALSE))," ",VLOOKUP(AO161,'Calcification Rates'!$A$10:$C$98,3,FALSE))</f>
        <v xml:space="preserve"> </v>
      </c>
      <c r="AT161" s="280">
        <f>(IF(ISERROR(VLOOKUP(AO161,'Calcification Rates'!$A$11:$N$98,9,0)),0,VLOOKUP(AO161,'Calcification Rates'!$A$11:$N$98,9,0)))*AQ161+(IF(ISERROR(VLOOKUP(AO161,'Calcification Rates'!$A$11:$N$98,12,0)),0,VLOOKUP(AO161,'Calcification Rates'!$A$11:$N$98,12,0)))</f>
        <v>0</v>
      </c>
      <c r="AU161" s="280">
        <f>(IF(ISERROR(VLOOKUP(AO161,'Calcification Rates'!$A$11:$N$98,10,0)),0,VLOOKUP(AO161,'Calcification Rates'!$A$11:$N$98,10,0)))*AQ161+(IF(ISERROR(VLOOKUP(AO161,'Calcification Rates'!$A$11:$N$98,13,0)),0,VLOOKUP(AO161,'Calcification Rates'!$A$11:$N$98,13,0)))</f>
        <v>0</v>
      </c>
      <c r="AV161" s="281">
        <f>(IF(ISERROR(VLOOKUP(AO161,'Calcification Rates'!$A$11:$N$98,11,0)),0,VLOOKUP(AO161,'Calcification Rates'!$A$11:$N$98,11,0)))*AQ161+(IF(ISERROR(VLOOKUP(AO161,'Calcification Rates'!$A$11:$N$98,14,0)),0,VLOOKUP(AO161,'Calcification Rates'!$A$11:$N$98,14,0)))</f>
        <v>0</v>
      </c>
      <c r="AW161" s="289"/>
      <c r="AX161" s="290"/>
      <c r="AY161" s="290"/>
      <c r="AZ161" s="272" t="str">
        <f>IF(ISERROR(VLOOKUP(AW161,'Calcification Rates'!$A$10:$C$98,2,FALSE))," ",VLOOKUP(AW161,'Calcification Rates'!$A$10:$C$98,2,FALSE))</f>
        <v xml:space="preserve"> </v>
      </c>
      <c r="BA161" s="272" t="str">
        <f>IF(ISERROR(VLOOKUP(AW161,'Calcification Rates'!$A$10:$C$98,3,FALSE))," ",VLOOKUP(AW161,'Calcification Rates'!$A$10:$C$98,3,FALSE))</f>
        <v xml:space="preserve"> </v>
      </c>
      <c r="BB161" s="280">
        <f>(IF(ISERROR(VLOOKUP(AW161,'Calcification Rates'!$A$11:$N$98,9,0)),0,VLOOKUP(AW161,'Calcification Rates'!$A$11:$N$98,9,0)))*AY161+(IF(ISERROR(VLOOKUP(AW161,'Calcification Rates'!$A$11:$N$98,12,0)),0,VLOOKUP(AW161,'Calcification Rates'!$A$11:$N$98,12,0)))</f>
        <v>0</v>
      </c>
      <c r="BC161" s="280">
        <f>(IF(ISERROR(VLOOKUP(AW161,'Calcification Rates'!$A$11:$N$98,10,0)),0,VLOOKUP(AW161,'Calcification Rates'!$A$11:$N$98,10,0)))*AY161+(IF(ISERROR(VLOOKUP(AW161,'Calcification Rates'!$A$11:$N$98,13,0)),0,VLOOKUP(AW161,'Calcification Rates'!$A$11:$N$98,13,0)))</f>
        <v>0</v>
      </c>
      <c r="BD161" s="281">
        <f>(IF(ISERROR(VLOOKUP(AW161,'Calcification Rates'!$A$11:$N$98,11,0)),0,VLOOKUP(AW161,'Calcification Rates'!$A$11:$N$98,11,0)))*AY161+(IF(ISERROR(VLOOKUP(AW161,'Calcification Rates'!$A$11:$N$98,14,0)),0,VLOOKUP(AW161,'Calcification Rates'!$A$11:$N$98,14,0)))</f>
        <v>0</v>
      </c>
      <c r="BE161" s="289"/>
      <c r="BF161" s="290"/>
      <c r="BG161" s="290"/>
      <c r="BH161" s="272" t="str">
        <f>IF(ISERROR(VLOOKUP(BE161,'Calcification Rates'!$A$10:$C$98,2,FALSE))," ",VLOOKUP(BE161,'Calcification Rates'!$A$10:$C$98,2,FALSE))</f>
        <v xml:space="preserve"> </v>
      </c>
      <c r="BI161" s="272" t="str">
        <f>IF(ISERROR(VLOOKUP(BE161,'Calcification Rates'!$A$10:$C$98,3,FALSE))," ",VLOOKUP(BE161,'Calcification Rates'!$A$10:$C$98,3,FALSE))</f>
        <v xml:space="preserve"> </v>
      </c>
      <c r="BJ161" s="280">
        <f>(IF(ISERROR(VLOOKUP(BE161,'Calcification Rates'!$A$11:$N$98,9,0)),0,VLOOKUP(BE161,'Calcification Rates'!$A$11:$N$98,9,0)))*BG161+(IF(ISERROR(VLOOKUP(BE161,'Calcification Rates'!$A$11:$N$98,12,0)),0,VLOOKUP(BE161,'Calcification Rates'!$A$11:$N$98,12,0)))</f>
        <v>0</v>
      </c>
      <c r="BK161" s="280">
        <f>(IF(ISERROR(VLOOKUP(BE161,'Calcification Rates'!$A$11:$N$98,10,0)),0,VLOOKUP(BE161,'Calcification Rates'!$A$11:$N$98,10,0)))*BG161+(IF(ISERROR(VLOOKUP(BE161,'Calcification Rates'!$A$11:$N$98,13,0)),0,VLOOKUP(BE161,'Calcification Rates'!$A$11:$N$98,13,0)))</f>
        <v>0</v>
      </c>
      <c r="BL161" s="281">
        <f>(IF(ISERROR(VLOOKUP(BE161,'Calcification Rates'!$A$11:$N$98,11,0)),0,VLOOKUP(BE161,'Calcification Rates'!$A$11:$N$98,11,0)))*BG161+(IF(ISERROR(VLOOKUP(BE161,'Calcification Rates'!$A$11:$N$98,14,0)),0,VLOOKUP(BE161,'Calcification Rates'!$A$11:$N$98,14,0)))</f>
        <v>0</v>
      </c>
    </row>
    <row r="162" spans="1:64" ht="20.100000000000001" customHeight="1" x14ac:dyDescent="0.3">
      <c r="A162" s="291"/>
      <c r="B162" s="290"/>
      <c r="C162" s="292"/>
      <c r="D162" s="272" t="str">
        <f>IF(ISERROR(VLOOKUP(A162,'Calcification Rates'!$A$10:$C$98,2,FALSE))," ",VLOOKUP(A162,'Calcification Rates'!$A$10:$C$98,2,FALSE))</f>
        <v xml:space="preserve"> </v>
      </c>
      <c r="E162" s="272" t="str">
        <f>IF(ISERROR(VLOOKUP(A162,'Calcification Rates'!$A$10:$C$98,3,FALSE))," ",VLOOKUP(A162,'Calcification Rates'!$A$10:$C$98,3,FALSE))</f>
        <v xml:space="preserve"> </v>
      </c>
      <c r="F162" s="273">
        <f>(IF(ISERROR(VLOOKUP(A162,'Calcification Rates'!$A$11:$N$98,9,0)),0,VLOOKUP(A162,'Calcification Rates'!$A$11:$N$98,9,0)))*C162+(IF(ISERROR(VLOOKUP(A162,'Calcification Rates'!$A$11:$N$98,12,0)),0,VLOOKUP(A162,'Calcification Rates'!$A$11:$N$98,12,0)))</f>
        <v>0</v>
      </c>
      <c r="G162" s="274">
        <f>(IF(ISERROR(VLOOKUP(A162,'Calcification Rates'!$A$11:$N$98,10,0)),0,VLOOKUP(A162,'Calcification Rates'!$A$11:$N$98,10,0)))*C162+(IF(ISERROR(VLOOKUP(A162,'Calcification Rates'!$A$11:$N$98,13,0)),0,VLOOKUP(A162,'Calcification Rates'!$A$11:$N$98,13,0)))</f>
        <v>0</v>
      </c>
      <c r="H162" s="275">
        <f>(IF(ISERROR(VLOOKUP(A162,'Calcification Rates'!$A$11:$N$98,11,0)),0,VLOOKUP(A162,'Calcification Rates'!$A$11:$N$98,11,0)))*C162+(IF(ISERROR(VLOOKUP(A162,'Calcification Rates'!$A$11:$N$98,14,0)),0,VLOOKUP(A162,'Calcification Rates'!$A$11:$N$98,14,0)))</f>
        <v>0</v>
      </c>
      <c r="I162" s="289"/>
      <c r="J162" s="278"/>
      <c r="K162" s="270"/>
      <c r="L162" s="272" t="str">
        <f>IF(ISERROR(VLOOKUP(I162,'Calcification Rates'!$A$10:$C$98,2,FALSE))," ",VLOOKUP(I162,'Calcification Rates'!$A$10:$C$98,2,FALSE))</f>
        <v xml:space="preserve"> </v>
      </c>
      <c r="M162" s="272" t="str">
        <f>IF(ISERROR(VLOOKUP(I162,'Calcification Rates'!$A$10:$C$98,3,FALSE))," ",VLOOKUP(I162,'Calcification Rates'!$A$10:$C$98,3,FALSE))</f>
        <v xml:space="preserve"> </v>
      </c>
      <c r="N162" s="273">
        <f>(IF(ISERROR(VLOOKUP(I162,'Calcification Rates'!$A$11:$N$98,9,0)),0,VLOOKUP(I162,'Calcification Rates'!$A$11:$N$98,9,0)))*K162+(IF(ISERROR(VLOOKUP(I162,'Calcification Rates'!$A$11:$N$98,12,0)),0,VLOOKUP(I162,'Calcification Rates'!$A$11:$N$98,12,0)))</f>
        <v>0</v>
      </c>
      <c r="O162" s="273">
        <f>(IF(ISERROR(VLOOKUP(I162,'Calcification Rates'!$A$11:$N$98,10,0)),0,VLOOKUP(I162,'Calcification Rates'!$A$11:$N$98,10,0)))*K162+(IF(ISERROR(VLOOKUP(I162,'Calcification Rates'!$A$11:$N$98,13,0)),0,VLOOKUP(I162,'Calcification Rates'!$A$11:$N$98,13,0)))</f>
        <v>0</v>
      </c>
      <c r="P162" s="286">
        <f>(IF(ISERROR(VLOOKUP(I162,'Calcification Rates'!$A$11:$N$98,11,0)),0,VLOOKUP(I162,'Calcification Rates'!$A$11:$N$98,11,0)))*K162+(IF(ISERROR(VLOOKUP(I162,'Calcification Rates'!$A$11:$N$98,14,0)),0,VLOOKUP(I162,'Calcification Rates'!$A$11:$N$98,14,0)))</f>
        <v>0</v>
      </c>
      <c r="Q162" s="43"/>
      <c r="R162" s="43"/>
      <c r="S162" s="43"/>
      <c r="T162" s="287" t="str">
        <f>IF(ISERROR(VLOOKUP(Q162,'Calcification Rates'!$A$10:$C$98,2,FALSE))," ",VLOOKUP(Q162,'Calcification Rates'!$A$10:$C$98,2,FALSE))</f>
        <v xml:space="preserve"> </v>
      </c>
      <c r="U162" s="272" t="str">
        <f>IF(ISERROR(VLOOKUP(Q162,'Calcification Rates'!$A$10:$C$98,3,FALSE))," ",VLOOKUP(Q162,'Calcification Rates'!$A$10:$C$98,3,FALSE))</f>
        <v xml:space="preserve"> </v>
      </c>
      <c r="V162" s="273">
        <f>(IF(ISERROR(VLOOKUP(Q162,'Calcification Rates'!$A$11:$N$98,9,0)),0,VLOOKUP(Q162,'Calcification Rates'!$A$11:$N$98,9,0)))*S162+(IF(ISERROR(VLOOKUP(Q162,'Calcification Rates'!$A$11:$N$98,12,0)),0,VLOOKUP(Q162,'Calcification Rates'!$A$11:$N$98,12,0)))</f>
        <v>0</v>
      </c>
      <c r="W162" s="273">
        <f>(IF(ISERROR(VLOOKUP(Q162,'Calcification Rates'!$A$11:$N$98,10,0)),0,VLOOKUP(Q162,'Calcification Rates'!$A$11:$N$98,10,0)))*S162+(IF(ISERROR(VLOOKUP(Q162,'Calcification Rates'!$A$11:$N$98,13,0)),0,VLOOKUP(Q162,'Calcification Rates'!$A$11:$N$98,13,0)))</f>
        <v>0</v>
      </c>
      <c r="X162" s="277">
        <f>(IF(ISERROR(VLOOKUP(Q162,'Calcification Rates'!$A$11:$N$98,11,0)),0,VLOOKUP(Q162,'Calcification Rates'!$A$11:$N$98,11,0)))*S162+(IF(ISERROR(VLOOKUP(Q162,'Calcification Rates'!$A$11:$N$98,14,0)),0,VLOOKUP(Q162,'Calcification Rates'!$A$11:$N$98,14,0)))</f>
        <v>0</v>
      </c>
      <c r="Y162" s="289"/>
      <c r="Z162" s="290"/>
      <c r="AA162" s="290"/>
      <c r="AB162" s="272" t="str">
        <f>IF(ISERROR(VLOOKUP(Y162,'Calcification Rates'!$A$10:$C$98,2,FALSE))," ",VLOOKUP(Y162,'Calcification Rates'!$A$10:$C$98,2,FALSE))</f>
        <v xml:space="preserve"> </v>
      </c>
      <c r="AC162" s="272" t="str">
        <f>IF(ISERROR(VLOOKUP(Y162,'Calcification Rates'!$A$10:$C$98,3,FALSE))," ",VLOOKUP(Y162,'Calcification Rates'!$A$10:$C$98,3,FALSE))</f>
        <v xml:space="preserve"> </v>
      </c>
      <c r="AD162" s="273">
        <f>(IF(ISERROR(VLOOKUP(Y162,'Calcification Rates'!$A$11:$N$98,9,0)),0,VLOOKUP(Y162,'Calcification Rates'!$A$11:$N$98,9,0)))*AA162+(IF(ISERROR(VLOOKUP(Y162,'Calcification Rates'!$A$11:$N$98,12,0)),0,VLOOKUP(Y162,'Calcification Rates'!$A$11:$N$98,12,0)))</f>
        <v>0</v>
      </c>
      <c r="AE162" s="273">
        <f>(IF(ISERROR(VLOOKUP(Y162,'Calcification Rates'!$A$11:$N$98,10,0)),0,VLOOKUP(Y162,'Calcification Rates'!$A$11:$N$98,10,0)))*AA162+(IF(ISERROR(VLOOKUP(Y162,'Calcification Rates'!$A$11:$N$98,13,0)),0,VLOOKUP(Y162,'Calcification Rates'!$A$11:$N$98,13,0)))</f>
        <v>0</v>
      </c>
      <c r="AF162" s="277">
        <f>(IF(ISERROR(VLOOKUP(Y162,'Calcification Rates'!$A$11:$N$98,11,0)),0,VLOOKUP(Y162,'Calcification Rates'!$A$11:$N$98,11,0)))*AA162+(IF(ISERROR(VLOOKUP(Y162,'Calcification Rates'!$A$11:$N$98,14,0)),0,VLOOKUP(Y162,'Calcification Rates'!$A$11:$N$98,14,0)))</f>
        <v>0</v>
      </c>
      <c r="AG162" s="289"/>
      <c r="AH162" s="290"/>
      <c r="AI162" s="290"/>
      <c r="AJ162" s="272" t="str">
        <f>IF(ISERROR(VLOOKUP(AG162,'Calcification Rates'!$A$10:$C$98,2,FALSE))," ",VLOOKUP(AG162,'Calcification Rates'!$A$10:$C$98,2,FALSE))</f>
        <v xml:space="preserve"> </v>
      </c>
      <c r="AK162" s="272" t="str">
        <f>IF(ISERROR(VLOOKUP(AG162,'Calcification Rates'!$A$10:$C$98,3,FALSE))," ",VLOOKUP(AG162,'Calcification Rates'!$A$10:$C$98,3,FALSE))</f>
        <v xml:space="preserve"> </v>
      </c>
      <c r="AL162" s="273">
        <f>(IF(ISERROR(VLOOKUP(AG162,'Calcification Rates'!$A$11:$N$98,9,0)),0,VLOOKUP(AG162,'Calcification Rates'!$A$11:$N$98,9,0)))*AI162+(IF(ISERROR(VLOOKUP(AG162,'Calcification Rates'!$A$11:$N$98,12,0)),0,VLOOKUP(AG162,'Calcification Rates'!$A$11:$N$98,12,0)))</f>
        <v>0</v>
      </c>
      <c r="AM162" s="273">
        <f>(IF(ISERROR(VLOOKUP(AG162,'Calcification Rates'!$A$11:$N$98,10,0)),0,VLOOKUP(AG162,'Calcification Rates'!$A$11:$N$98,10,0)))*AI162+(IF(ISERROR(VLOOKUP(AG162,'Calcification Rates'!$A$11:$N$98,13,0)),0,VLOOKUP(AG162,'Calcification Rates'!$A$11:$N$98,13,0)))</f>
        <v>0</v>
      </c>
      <c r="AN162" s="277">
        <f>(IF(ISERROR(VLOOKUP(AG162,'Calcification Rates'!$A$11:$N$98,11,0)),0,VLOOKUP(AG162,'Calcification Rates'!$A$11:$N$98,11,0)))*AI162+(IF(ISERROR(VLOOKUP(AG162,'Calcification Rates'!$A$11:$N$98,14,0)),0,VLOOKUP(AG162,'Calcification Rates'!$A$11:$N$98,14,0)))</f>
        <v>0</v>
      </c>
      <c r="AO162" s="289"/>
      <c r="AP162" s="290"/>
      <c r="AQ162" s="290"/>
      <c r="AR162" s="272" t="str">
        <f>IF(ISERROR(VLOOKUP(AO162,'Calcification Rates'!$A$10:$C$98,2,FALSE))," ",VLOOKUP(AO162,'Calcification Rates'!$A$10:$C$98,2,FALSE))</f>
        <v xml:space="preserve"> </v>
      </c>
      <c r="AS162" s="272" t="str">
        <f>IF(ISERROR(VLOOKUP(AO162,'Calcification Rates'!$A$10:$C$98,3,FALSE))," ",VLOOKUP(AO162,'Calcification Rates'!$A$10:$C$98,3,FALSE))</f>
        <v xml:space="preserve"> </v>
      </c>
      <c r="AT162" s="280">
        <f>(IF(ISERROR(VLOOKUP(AO162,'Calcification Rates'!$A$11:$N$98,9,0)),0,VLOOKUP(AO162,'Calcification Rates'!$A$11:$N$98,9,0)))*AQ162+(IF(ISERROR(VLOOKUP(AO162,'Calcification Rates'!$A$11:$N$98,12,0)),0,VLOOKUP(AO162,'Calcification Rates'!$A$11:$N$98,12,0)))</f>
        <v>0</v>
      </c>
      <c r="AU162" s="280">
        <f>(IF(ISERROR(VLOOKUP(AO162,'Calcification Rates'!$A$11:$N$98,10,0)),0,VLOOKUP(AO162,'Calcification Rates'!$A$11:$N$98,10,0)))*AQ162+(IF(ISERROR(VLOOKUP(AO162,'Calcification Rates'!$A$11:$N$98,13,0)),0,VLOOKUP(AO162,'Calcification Rates'!$A$11:$N$98,13,0)))</f>
        <v>0</v>
      </c>
      <c r="AV162" s="281">
        <f>(IF(ISERROR(VLOOKUP(AO162,'Calcification Rates'!$A$11:$N$98,11,0)),0,VLOOKUP(AO162,'Calcification Rates'!$A$11:$N$98,11,0)))*AQ162+(IF(ISERROR(VLOOKUP(AO162,'Calcification Rates'!$A$11:$N$98,14,0)),0,VLOOKUP(AO162,'Calcification Rates'!$A$11:$N$98,14,0)))</f>
        <v>0</v>
      </c>
      <c r="AW162" s="289"/>
      <c r="AX162" s="290"/>
      <c r="AY162" s="290"/>
      <c r="AZ162" s="272" t="str">
        <f>IF(ISERROR(VLOOKUP(AW162,'Calcification Rates'!$A$10:$C$98,2,FALSE))," ",VLOOKUP(AW162,'Calcification Rates'!$A$10:$C$98,2,FALSE))</f>
        <v xml:space="preserve"> </v>
      </c>
      <c r="BA162" s="272" t="str">
        <f>IF(ISERROR(VLOOKUP(AW162,'Calcification Rates'!$A$10:$C$98,3,FALSE))," ",VLOOKUP(AW162,'Calcification Rates'!$A$10:$C$98,3,FALSE))</f>
        <v xml:space="preserve"> </v>
      </c>
      <c r="BB162" s="280">
        <f>(IF(ISERROR(VLOOKUP(AW162,'Calcification Rates'!$A$11:$N$98,9,0)),0,VLOOKUP(AW162,'Calcification Rates'!$A$11:$N$98,9,0)))*AY162+(IF(ISERROR(VLOOKUP(AW162,'Calcification Rates'!$A$11:$N$98,12,0)),0,VLOOKUP(AW162,'Calcification Rates'!$A$11:$N$98,12,0)))</f>
        <v>0</v>
      </c>
      <c r="BC162" s="280">
        <f>(IF(ISERROR(VLOOKUP(AW162,'Calcification Rates'!$A$11:$N$98,10,0)),0,VLOOKUP(AW162,'Calcification Rates'!$A$11:$N$98,10,0)))*AY162+(IF(ISERROR(VLOOKUP(AW162,'Calcification Rates'!$A$11:$N$98,13,0)),0,VLOOKUP(AW162,'Calcification Rates'!$A$11:$N$98,13,0)))</f>
        <v>0</v>
      </c>
      <c r="BD162" s="281">
        <f>(IF(ISERROR(VLOOKUP(AW162,'Calcification Rates'!$A$11:$N$98,11,0)),0,VLOOKUP(AW162,'Calcification Rates'!$A$11:$N$98,11,0)))*AY162+(IF(ISERROR(VLOOKUP(AW162,'Calcification Rates'!$A$11:$N$98,14,0)),0,VLOOKUP(AW162,'Calcification Rates'!$A$11:$N$98,14,0)))</f>
        <v>0</v>
      </c>
      <c r="BE162" s="289"/>
      <c r="BF162" s="290"/>
      <c r="BG162" s="290"/>
      <c r="BH162" s="272" t="str">
        <f>IF(ISERROR(VLOOKUP(BE162,'Calcification Rates'!$A$10:$C$98,2,FALSE))," ",VLOOKUP(BE162,'Calcification Rates'!$A$10:$C$98,2,FALSE))</f>
        <v xml:space="preserve"> </v>
      </c>
      <c r="BI162" s="272" t="str">
        <f>IF(ISERROR(VLOOKUP(BE162,'Calcification Rates'!$A$10:$C$98,3,FALSE))," ",VLOOKUP(BE162,'Calcification Rates'!$A$10:$C$98,3,FALSE))</f>
        <v xml:space="preserve"> </v>
      </c>
      <c r="BJ162" s="280">
        <f>(IF(ISERROR(VLOOKUP(BE162,'Calcification Rates'!$A$11:$N$98,9,0)),0,VLOOKUP(BE162,'Calcification Rates'!$A$11:$N$98,9,0)))*BG162+(IF(ISERROR(VLOOKUP(BE162,'Calcification Rates'!$A$11:$N$98,12,0)),0,VLOOKUP(BE162,'Calcification Rates'!$A$11:$N$98,12,0)))</f>
        <v>0</v>
      </c>
      <c r="BK162" s="280">
        <f>(IF(ISERROR(VLOOKUP(BE162,'Calcification Rates'!$A$11:$N$98,10,0)),0,VLOOKUP(BE162,'Calcification Rates'!$A$11:$N$98,10,0)))*BG162+(IF(ISERROR(VLOOKUP(BE162,'Calcification Rates'!$A$11:$N$98,13,0)),0,VLOOKUP(BE162,'Calcification Rates'!$A$11:$N$98,13,0)))</f>
        <v>0</v>
      </c>
      <c r="BL162" s="281">
        <f>(IF(ISERROR(VLOOKUP(BE162,'Calcification Rates'!$A$11:$N$98,11,0)),0,VLOOKUP(BE162,'Calcification Rates'!$A$11:$N$98,11,0)))*BG162+(IF(ISERROR(VLOOKUP(BE162,'Calcification Rates'!$A$11:$N$98,14,0)),0,VLOOKUP(BE162,'Calcification Rates'!$A$11:$N$98,14,0)))</f>
        <v>0</v>
      </c>
    </row>
    <row r="163" spans="1:64" ht="20.100000000000001" customHeight="1" x14ac:dyDescent="0.3">
      <c r="A163" s="291"/>
      <c r="B163" s="290"/>
      <c r="C163" s="292"/>
      <c r="D163" s="272" t="str">
        <f>IF(ISERROR(VLOOKUP(A163,'Calcification Rates'!$A$10:$C$98,2,FALSE))," ",VLOOKUP(A163,'Calcification Rates'!$A$10:$C$98,2,FALSE))</f>
        <v xml:space="preserve"> </v>
      </c>
      <c r="E163" s="272" t="str">
        <f>IF(ISERROR(VLOOKUP(A163,'Calcification Rates'!$A$10:$C$98,3,FALSE))," ",VLOOKUP(A163,'Calcification Rates'!$A$10:$C$98,3,FALSE))</f>
        <v xml:space="preserve"> </v>
      </c>
      <c r="F163" s="273">
        <f>(IF(ISERROR(VLOOKUP(A163,'Calcification Rates'!$A$11:$N$98,9,0)),0,VLOOKUP(A163,'Calcification Rates'!$A$11:$N$98,9,0)))*C163+(IF(ISERROR(VLOOKUP(A163,'Calcification Rates'!$A$11:$N$98,12,0)),0,VLOOKUP(A163,'Calcification Rates'!$A$11:$N$98,12,0)))</f>
        <v>0</v>
      </c>
      <c r="G163" s="274">
        <f>(IF(ISERROR(VLOOKUP(A163,'Calcification Rates'!$A$11:$N$98,10,0)),0,VLOOKUP(A163,'Calcification Rates'!$A$11:$N$98,10,0)))*C163+(IF(ISERROR(VLOOKUP(A163,'Calcification Rates'!$A$11:$N$98,13,0)),0,VLOOKUP(A163,'Calcification Rates'!$A$11:$N$98,13,0)))</f>
        <v>0</v>
      </c>
      <c r="H163" s="275">
        <f>(IF(ISERROR(VLOOKUP(A163,'Calcification Rates'!$A$11:$N$98,11,0)),0,VLOOKUP(A163,'Calcification Rates'!$A$11:$N$98,11,0)))*C163+(IF(ISERROR(VLOOKUP(A163,'Calcification Rates'!$A$11:$N$98,14,0)),0,VLOOKUP(A163,'Calcification Rates'!$A$11:$N$98,14,0)))</f>
        <v>0</v>
      </c>
      <c r="I163" s="289"/>
      <c r="J163" s="278"/>
      <c r="K163" s="270"/>
      <c r="L163" s="272" t="str">
        <f>IF(ISERROR(VLOOKUP(I163,'Calcification Rates'!$A$10:$C$98,2,FALSE))," ",VLOOKUP(I163,'Calcification Rates'!$A$10:$C$98,2,FALSE))</f>
        <v xml:space="preserve"> </v>
      </c>
      <c r="M163" s="272" t="str">
        <f>IF(ISERROR(VLOOKUP(I163,'Calcification Rates'!$A$10:$C$98,3,FALSE))," ",VLOOKUP(I163,'Calcification Rates'!$A$10:$C$98,3,FALSE))</f>
        <v xml:space="preserve"> </v>
      </c>
      <c r="N163" s="273">
        <f>(IF(ISERROR(VLOOKUP(I163,'Calcification Rates'!$A$11:$N$98,9,0)),0,VLOOKUP(I163,'Calcification Rates'!$A$11:$N$98,9,0)))*K163+(IF(ISERROR(VLOOKUP(I163,'Calcification Rates'!$A$11:$N$98,12,0)),0,VLOOKUP(I163,'Calcification Rates'!$A$11:$N$98,12,0)))</f>
        <v>0</v>
      </c>
      <c r="O163" s="273">
        <f>(IF(ISERROR(VLOOKUP(I163,'Calcification Rates'!$A$11:$N$98,10,0)),0,VLOOKUP(I163,'Calcification Rates'!$A$11:$N$98,10,0)))*K163+(IF(ISERROR(VLOOKUP(I163,'Calcification Rates'!$A$11:$N$98,13,0)),0,VLOOKUP(I163,'Calcification Rates'!$A$11:$N$98,13,0)))</f>
        <v>0</v>
      </c>
      <c r="P163" s="286">
        <f>(IF(ISERROR(VLOOKUP(I163,'Calcification Rates'!$A$11:$N$98,11,0)),0,VLOOKUP(I163,'Calcification Rates'!$A$11:$N$98,11,0)))*K163+(IF(ISERROR(VLOOKUP(I163,'Calcification Rates'!$A$11:$N$98,14,0)),0,VLOOKUP(I163,'Calcification Rates'!$A$11:$N$98,14,0)))</f>
        <v>0</v>
      </c>
      <c r="Q163" s="43"/>
      <c r="R163" s="43"/>
      <c r="S163" s="43"/>
      <c r="T163" s="287" t="str">
        <f>IF(ISERROR(VLOOKUP(Q163,'Calcification Rates'!$A$10:$C$98,2,FALSE))," ",VLOOKUP(Q163,'Calcification Rates'!$A$10:$C$98,2,FALSE))</f>
        <v xml:space="preserve"> </v>
      </c>
      <c r="U163" s="272" t="str">
        <f>IF(ISERROR(VLOOKUP(Q163,'Calcification Rates'!$A$10:$C$98,3,FALSE))," ",VLOOKUP(Q163,'Calcification Rates'!$A$10:$C$98,3,FALSE))</f>
        <v xml:space="preserve"> </v>
      </c>
      <c r="V163" s="273">
        <f>(IF(ISERROR(VLOOKUP(Q163,'Calcification Rates'!$A$11:$N$98,9,0)),0,VLOOKUP(Q163,'Calcification Rates'!$A$11:$N$98,9,0)))*S163+(IF(ISERROR(VLOOKUP(Q163,'Calcification Rates'!$A$11:$N$98,12,0)),0,VLOOKUP(Q163,'Calcification Rates'!$A$11:$N$98,12,0)))</f>
        <v>0</v>
      </c>
      <c r="W163" s="273">
        <f>(IF(ISERROR(VLOOKUP(Q163,'Calcification Rates'!$A$11:$N$98,10,0)),0,VLOOKUP(Q163,'Calcification Rates'!$A$11:$N$98,10,0)))*S163+(IF(ISERROR(VLOOKUP(Q163,'Calcification Rates'!$A$11:$N$98,13,0)),0,VLOOKUP(Q163,'Calcification Rates'!$A$11:$N$98,13,0)))</f>
        <v>0</v>
      </c>
      <c r="X163" s="277">
        <f>(IF(ISERROR(VLOOKUP(Q163,'Calcification Rates'!$A$11:$N$98,11,0)),0,VLOOKUP(Q163,'Calcification Rates'!$A$11:$N$98,11,0)))*S163+(IF(ISERROR(VLOOKUP(Q163,'Calcification Rates'!$A$11:$N$98,14,0)),0,VLOOKUP(Q163,'Calcification Rates'!$A$11:$N$98,14,0)))</f>
        <v>0</v>
      </c>
      <c r="Y163" s="289"/>
      <c r="Z163" s="290"/>
      <c r="AA163" s="290"/>
      <c r="AB163" s="272" t="str">
        <f>IF(ISERROR(VLOOKUP(Y163,'Calcification Rates'!$A$10:$C$98,2,FALSE))," ",VLOOKUP(Y163,'Calcification Rates'!$A$10:$C$98,2,FALSE))</f>
        <v xml:space="preserve"> </v>
      </c>
      <c r="AC163" s="272" t="str">
        <f>IF(ISERROR(VLOOKUP(Y163,'Calcification Rates'!$A$10:$C$98,3,FALSE))," ",VLOOKUP(Y163,'Calcification Rates'!$A$10:$C$98,3,FALSE))</f>
        <v xml:space="preserve"> </v>
      </c>
      <c r="AD163" s="273">
        <f>(IF(ISERROR(VLOOKUP(Y163,'Calcification Rates'!$A$11:$N$98,9,0)),0,VLOOKUP(Y163,'Calcification Rates'!$A$11:$N$98,9,0)))*AA163+(IF(ISERROR(VLOOKUP(Y163,'Calcification Rates'!$A$11:$N$98,12,0)),0,VLOOKUP(Y163,'Calcification Rates'!$A$11:$N$98,12,0)))</f>
        <v>0</v>
      </c>
      <c r="AE163" s="273">
        <f>(IF(ISERROR(VLOOKUP(Y163,'Calcification Rates'!$A$11:$N$98,10,0)),0,VLOOKUP(Y163,'Calcification Rates'!$A$11:$N$98,10,0)))*AA163+(IF(ISERROR(VLOOKUP(Y163,'Calcification Rates'!$A$11:$N$98,13,0)),0,VLOOKUP(Y163,'Calcification Rates'!$A$11:$N$98,13,0)))</f>
        <v>0</v>
      </c>
      <c r="AF163" s="277">
        <f>(IF(ISERROR(VLOOKUP(Y163,'Calcification Rates'!$A$11:$N$98,11,0)),0,VLOOKUP(Y163,'Calcification Rates'!$A$11:$N$98,11,0)))*AA163+(IF(ISERROR(VLOOKUP(Y163,'Calcification Rates'!$A$11:$N$98,14,0)),0,VLOOKUP(Y163,'Calcification Rates'!$A$11:$N$98,14,0)))</f>
        <v>0</v>
      </c>
      <c r="AG163" s="289"/>
      <c r="AH163" s="290"/>
      <c r="AI163" s="290"/>
      <c r="AJ163" s="272" t="str">
        <f>IF(ISERROR(VLOOKUP(AG163,'Calcification Rates'!$A$10:$C$98,2,FALSE))," ",VLOOKUP(AG163,'Calcification Rates'!$A$10:$C$98,2,FALSE))</f>
        <v xml:space="preserve"> </v>
      </c>
      <c r="AK163" s="272" t="str">
        <f>IF(ISERROR(VLOOKUP(AG163,'Calcification Rates'!$A$10:$C$98,3,FALSE))," ",VLOOKUP(AG163,'Calcification Rates'!$A$10:$C$98,3,FALSE))</f>
        <v xml:space="preserve"> </v>
      </c>
      <c r="AL163" s="273">
        <f>(IF(ISERROR(VLOOKUP(AG163,'Calcification Rates'!$A$11:$N$98,9,0)),0,VLOOKUP(AG163,'Calcification Rates'!$A$11:$N$98,9,0)))*AI163+(IF(ISERROR(VLOOKUP(AG163,'Calcification Rates'!$A$11:$N$98,12,0)),0,VLOOKUP(AG163,'Calcification Rates'!$A$11:$N$98,12,0)))</f>
        <v>0</v>
      </c>
      <c r="AM163" s="273">
        <f>(IF(ISERROR(VLOOKUP(AG163,'Calcification Rates'!$A$11:$N$98,10,0)),0,VLOOKUP(AG163,'Calcification Rates'!$A$11:$N$98,10,0)))*AI163+(IF(ISERROR(VLOOKUP(AG163,'Calcification Rates'!$A$11:$N$98,13,0)),0,VLOOKUP(AG163,'Calcification Rates'!$A$11:$N$98,13,0)))</f>
        <v>0</v>
      </c>
      <c r="AN163" s="277">
        <f>(IF(ISERROR(VLOOKUP(AG163,'Calcification Rates'!$A$11:$N$98,11,0)),0,VLOOKUP(AG163,'Calcification Rates'!$A$11:$N$98,11,0)))*AI163+(IF(ISERROR(VLOOKUP(AG163,'Calcification Rates'!$A$11:$N$98,14,0)),0,VLOOKUP(AG163,'Calcification Rates'!$A$11:$N$98,14,0)))</f>
        <v>0</v>
      </c>
      <c r="AO163" s="289"/>
      <c r="AP163" s="290"/>
      <c r="AQ163" s="290"/>
      <c r="AR163" s="272" t="str">
        <f>IF(ISERROR(VLOOKUP(AO163,'Calcification Rates'!$A$10:$C$98,2,FALSE))," ",VLOOKUP(AO163,'Calcification Rates'!$A$10:$C$98,2,FALSE))</f>
        <v xml:space="preserve"> </v>
      </c>
      <c r="AS163" s="272" t="str">
        <f>IF(ISERROR(VLOOKUP(AO163,'Calcification Rates'!$A$10:$C$98,3,FALSE))," ",VLOOKUP(AO163,'Calcification Rates'!$A$10:$C$98,3,FALSE))</f>
        <v xml:space="preserve"> </v>
      </c>
      <c r="AT163" s="280">
        <f>(IF(ISERROR(VLOOKUP(AO163,'Calcification Rates'!$A$11:$N$98,9,0)),0,VLOOKUP(AO163,'Calcification Rates'!$A$11:$N$98,9,0)))*AQ163+(IF(ISERROR(VLOOKUP(AO163,'Calcification Rates'!$A$11:$N$98,12,0)),0,VLOOKUP(AO163,'Calcification Rates'!$A$11:$N$98,12,0)))</f>
        <v>0</v>
      </c>
      <c r="AU163" s="280">
        <f>(IF(ISERROR(VLOOKUP(AO163,'Calcification Rates'!$A$11:$N$98,10,0)),0,VLOOKUP(AO163,'Calcification Rates'!$A$11:$N$98,10,0)))*AQ163+(IF(ISERROR(VLOOKUP(AO163,'Calcification Rates'!$A$11:$N$98,13,0)),0,VLOOKUP(AO163,'Calcification Rates'!$A$11:$N$98,13,0)))</f>
        <v>0</v>
      </c>
      <c r="AV163" s="281">
        <f>(IF(ISERROR(VLOOKUP(AO163,'Calcification Rates'!$A$11:$N$98,11,0)),0,VLOOKUP(AO163,'Calcification Rates'!$A$11:$N$98,11,0)))*AQ163+(IF(ISERROR(VLOOKUP(AO163,'Calcification Rates'!$A$11:$N$98,14,0)),0,VLOOKUP(AO163,'Calcification Rates'!$A$11:$N$98,14,0)))</f>
        <v>0</v>
      </c>
      <c r="AW163" s="289"/>
      <c r="AX163" s="290"/>
      <c r="AY163" s="290"/>
      <c r="AZ163" s="272" t="str">
        <f>IF(ISERROR(VLOOKUP(AW163,'Calcification Rates'!$A$10:$C$98,2,FALSE))," ",VLOOKUP(AW163,'Calcification Rates'!$A$10:$C$98,2,FALSE))</f>
        <v xml:space="preserve"> </v>
      </c>
      <c r="BA163" s="272" t="str">
        <f>IF(ISERROR(VLOOKUP(AW163,'Calcification Rates'!$A$10:$C$98,3,FALSE))," ",VLOOKUP(AW163,'Calcification Rates'!$A$10:$C$98,3,FALSE))</f>
        <v xml:space="preserve"> </v>
      </c>
      <c r="BB163" s="280">
        <f>(IF(ISERROR(VLOOKUP(AW163,'Calcification Rates'!$A$11:$N$98,9,0)),0,VLOOKUP(AW163,'Calcification Rates'!$A$11:$N$98,9,0)))*AY163+(IF(ISERROR(VLOOKUP(AW163,'Calcification Rates'!$A$11:$N$98,12,0)),0,VLOOKUP(AW163,'Calcification Rates'!$A$11:$N$98,12,0)))</f>
        <v>0</v>
      </c>
      <c r="BC163" s="280">
        <f>(IF(ISERROR(VLOOKUP(AW163,'Calcification Rates'!$A$11:$N$98,10,0)),0,VLOOKUP(AW163,'Calcification Rates'!$A$11:$N$98,10,0)))*AY163+(IF(ISERROR(VLOOKUP(AW163,'Calcification Rates'!$A$11:$N$98,13,0)),0,VLOOKUP(AW163,'Calcification Rates'!$A$11:$N$98,13,0)))</f>
        <v>0</v>
      </c>
      <c r="BD163" s="281">
        <f>(IF(ISERROR(VLOOKUP(AW163,'Calcification Rates'!$A$11:$N$98,11,0)),0,VLOOKUP(AW163,'Calcification Rates'!$A$11:$N$98,11,0)))*AY163+(IF(ISERROR(VLOOKUP(AW163,'Calcification Rates'!$A$11:$N$98,14,0)),0,VLOOKUP(AW163,'Calcification Rates'!$A$11:$N$98,14,0)))</f>
        <v>0</v>
      </c>
      <c r="BE163" s="289"/>
      <c r="BF163" s="290"/>
      <c r="BG163" s="290"/>
      <c r="BH163" s="272" t="str">
        <f>IF(ISERROR(VLOOKUP(BE163,'Calcification Rates'!$A$10:$C$98,2,FALSE))," ",VLOOKUP(BE163,'Calcification Rates'!$A$10:$C$98,2,FALSE))</f>
        <v xml:space="preserve"> </v>
      </c>
      <c r="BI163" s="272" t="str">
        <f>IF(ISERROR(VLOOKUP(BE163,'Calcification Rates'!$A$10:$C$98,3,FALSE))," ",VLOOKUP(BE163,'Calcification Rates'!$A$10:$C$98,3,FALSE))</f>
        <v xml:space="preserve"> </v>
      </c>
      <c r="BJ163" s="280">
        <f>(IF(ISERROR(VLOOKUP(BE163,'Calcification Rates'!$A$11:$N$98,9,0)),0,VLOOKUP(BE163,'Calcification Rates'!$A$11:$N$98,9,0)))*BG163+(IF(ISERROR(VLOOKUP(BE163,'Calcification Rates'!$A$11:$N$98,12,0)),0,VLOOKUP(BE163,'Calcification Rates'!$A$11:$N$98,12,0)))</f>
        <v>0</v>
      </c>
      <c r="BK163" s="280">
        <f>(IF(ISERROR(VLOOKUP(BE163,'Calcification Rates'!$A$11:$N$98,10,0)),0,VLOOKUP(BE163,'Calcification Rates'!$A$11:$N$98,10,0)))*BG163+(IF(ISERROR(VLOOKUP(BE163,'Calcification Rates'!$A$11:$N$98,13,0)),0,VLOOKUP(BE163,'Calcification Rates'!$A$11:$N$98,13,0)))</f>
        <v>0</v>
      </c>
      <c r="BL163" s="281">
        <f>(IF(ISERROR(VLOOKUP(BE163,'Calcification Rates'!$A$11:$N$98,11,0)),0,VLOOKUP(BE163,'Calcification Rates'!$A$11:$N$98,11,0)))*BG163+(IF(ISERROR(VLOOKUP(BE163,'Calcification Rates'!$A$11:$N$98,14,0)),0,VLOOKUP(BE163,'Calcification Rates'!$A$11:$N$98,14,0)))</f>
        <v>0</v>
      </c>
    </row>
    <row r="164" spans="1:64" ht="20.100000000000001" customHeight="1" x14ac:dyDescent="0.3">
      <c r="A164" s="291"/>
      <c r="B164" s="290"/>
      <c r="C164" s="292"/>
      <c r="D164" s="272" t="str">
        <f>IF(ISERROR(VLOOKUP(A164,'Calcification Rates'!$A$10:$C$98,2,FALSE))," ",VLOOKUP(A164,'Calcification Rates'!$A$10:$C$98,2,FALSE))</f>
        <v xml:space="preserve"> </v>
      </c>
      <c r="E164" s="272" t="str">
        <f>IF(ISERROR(VLOOKUP(A164,'Calcification Rates'!$A$10:$C$98,3,FALSE))," ",VLOOKUP(A164,'Calcification Rates'!$A$10:$C$98,3,FALSE))</f>
        <v xml:space="preserve"> </v>
      </c>
      <c r="F164" s="273">
        <f>(IF(ISERROR(VLOOKUP(A164,'Calcification Rates'!$A$11:$N$98,9,0)),0,VLOOKUP(A164,'Calcification Rates'!$A$11:$N$98,9,0)))*C164+(IF(ISERROR(VLOOKUP(A164,'Calcification Rates'!$A$11:$N$98,12,0)),0,VLOOKUP(A164,'Calcification Rates'!$A$11:$N$98,12,0)))</f>
        <v>0</v>
      </c>
      <c r="G164" s="274">
        <f>(IF(ISERROR(VLOOKUP(A164,'Calcification Rates'!$A$11:$N$98,10,0)),0,VLOOKUP(A164,'Calcification Rates'!$A$11:$N$98,10,0)))*C164+(IF(ISERROR(VLOOKUP(A164,'Calcification Rates'!$A$11:$N$98,13,0)),0,VLOOKUP(A164,'Calcification Rates'!$A$11:$N$98,13,0)))</f>
        <v>0</v>
      </c>
      <c r="H164" s="275">
        <f>(IF(ISERROR(VLOOKUP(A164,'Calcification Rates'!$A$11:$N$98,11,0)),0,VLOOKUP(A164,'Calcification Rates'!$A$11:$N$98,11,0)))*C164+(IF(ISERROR(VLOOKUP(A164,'Calcification Rates'!$A$11:$N$98,14,0)),0,VLOOKUP(A164,'Calcification Rates'!$A$11:$N$98,14,0)))</f>
        <v>0</v>
      </c>
      <c r="I164" s="289"/>
      <c r="J164" s="278"/>
      <c r="K164" s="270"/>
      <c r="L164" s="272" t="str">
        <f>IF(ISERROR(VLOOKUP(I164,'Calcification Rates'!$A$10:$C$98,2,FALSE))," ",VLOOKUP(I164,'Calcification Rates'!$A$10:$C$98,2,FALSE))</f>
        <v xml:space="preserve"> </v>
      </c>
      <c r="M164" s="272" t="str">
        <f>IF(ISERROR(VLOOKUP(I164,'Calcification Rates'!$A$10:$C$98,3,FALSE))," ",VLOOKUP(I164,'Calcification Rates'!$A$10:$C$98,3,FALSE))</f>
        <v xml:space="preserve"> </v>
      </c>
      <c r="N164" s="273">
        <f>(IF(ISERROR(VLOOKUP(I164,'Calcification Rates'!$A$11:$N$98,9,0)),0,VLOOKUP(I164,'Calcification Rates'!$A$11:$N$98,9,0)))*K164+(IF(ISERROR(VLOOKUP(I164,'Calcification Rates'!$A$11:$N$98,12,0)),0,VLOOKUP(I164,'Calcification Rates'!$A$11:$N$98,12,0)))</f>
        <v>0</v>
      </c>
      <c r="O164" s="273">
        <f>(IF(ISERROR(VLOOKUP(I164,'Calcification Rates'!$A$11:$N$98,10,0)),0,VLOOKUP(I164,'Calcification Rates'!$A$11:$N$98,10,0)))*K164+(IF(ISERROR(VLOOKUP(I164,'Calcification Rates'!$A$11:$N$98,13,0)),0,VLOOKUP(I164,'Calcification Rates'!$A$11:$N$98,13,0)))</f>
        <v>0</v>
      </c>
      <c r="P164" s="286">
        <f>(IF(ISERROR(VLOOKUP(I164,'Calcification Rates'!$A$11:$N$98,11,0)),0,VLOOKUP(I164,'Calcification Rates'!$A$11:$N$98,11,0)))*K164+(IF(ISERROR(VLOOKUP(I164,'Calcification Rates'!$A$11:$N$98,14,0)),0,VLOOKUP(I164,'Calcification Rates'!$A$11:$N$98,14,0)))</f>
        <v>0</v>
      </c>
      <c r="Q164" s="43"/>
      <c r="R164" s="43"/>
      <c r="S164" s="43"/>
      <c r="T164" s="287" t="str">
        <f>IF(ISERROR(VLOOKUP(Q164,'Calcification Rates'!$A$10:$C$98,2,FALSE))," ",VLOOKUP(Q164,'Calcification Rates'!$A$10:$C$98,2,FALSE))</f>
        <v xml:space="preserve"> </v>
      </c>
      <c r="U164" s="272" t="str">
        <f>IF(ISERROR(VLOOKUP(Q164,'Calcification Rates'!$A$10:$C$98,3,FALSE))," ",VLOOKUP(Q164,'Calcification Rates'!$A$10:$C$98,3,FALSE))</f>
        <v xml:space="preserve"> </v>
      </c>
      <c r="V164" s="273">
        <f>(IF(ISERROR(VLOOKUP(Q164,'Calcification Rates'!$A$11:$N$98,9,0)),0,VLOOKUP(Q164,'Calcification Rates'!$A$11:$N$98,9,0)))*S164+(IF(ISERROR(VLOOKUP(Q164,'Calcification Rates'!$A$11:$N$98,12,0)),0,VLOOKUP(Q164,'Calcification Rates'!$A$11:$N$98,12,0)))</f>
        <v>0</v>
      </c>
      <c r="W164" s="273">
        <f>(IF(ISERROR(VLOOKUP(Q164,'Calcification Rates'!$A$11:$N$98,10,0)),0,VLOOKUP(Q164,'Calcification Rates'!$A$11:$N$98,10,0)))*S164+(IF(ISERROR(VLOOKUP(Q164,'Calcification Rates'!$A$11:$N$98,13,0)),0,VLOOKUP(Q164,'Calcification Rates'!$A$11:$N$98,13,0)))</f>
        <v>0</v>
      </c>
      <c r="X164" s="277">
        <f>(IF(ISERROR(VLOOKUP(Q164,'Calcification Rates'!$A$11:$N$98,11,0)),0,VLOOKUP(Q164,'Calcification Rates'!$A$11:$N$98,11,0)))*S164+(IF(ISERROR(VLOOKUP(Q164,'Calcification Rates'!$A$11:$N$98,14,0)),0,VLOOKUP(Q164,'Calcification Rates'!$A$11:$N$98,14,0)))</f>
        <v>0</v>
      </c>
      <c r="Y164" s="289"/>
      <c r="Z164" s="290"/>
      <c r="AA164" s="290"/>
      <c r="AB164" s="272" t="str">
        <f>IF(ISERROR(VLOOKUP(Y164,'Calcification Rates'!$A$10:$C$98,2,FALSE))," ",VLOOKUP(Y164,'Calcification Rates'!$A$10:$C$98,2,FALSE))</f>
        <v xml:space="preserve"> </v>
      </c>
      <c r="AC164" s="272" t="str">
        <f>IF(ISERROR(VLOOKUP(Y164,'Calcification Rates'!$A$10:$C$98,3,FALSE))," ",VLOOKUP(Y164,'Calcification Rates'!$A$10:$C$98,3,FALSE))</f>
        <v xml:space="preserve"> </v>
      </c>
      <c r="AD164" s="273">
        <f>(IF(ISERROR(VLOOKUP(Y164,'Calcification Rates'!$A$11:$N$98,9,0)),0,VLOOKUP(Y164,'Calcification Rates'!$A$11:$N$98,9,0)))*AA164+(IF(ISERROR(VLOOKUP(Y164,'Calcification Rates'!$A$11:$N$98,12,0)),0,VLOOKUP(Y164,'Calcification Rates'!$A$11:$N$98,12,0)))</f>
        <v>0</v>
      </c>
      <c r="AE164" s="273">
        <f>(IF(ISERROR(VLOOKUP(Y164,'Calcification Rates'!$A$11:$N$98,10,0)),0,VLOOKUP(Y164,'Calcification Rates'!$A$11:$N$98,10,0)))*AA164+(IF(ISERROR(VLOOKUP(Y164,'Calcification Rates'!$A$11:$N$98,13,0)),0,VLOOKUP(Y164,'Calcification Rates'!$A$11:$N$98,13,0)))</f>
        <v>0</v>
      </c>
      <c r="AF164" s="277">
        <f>(IF(ISERROR(VLOOKUP(Y164,'Calcification Rates'!$A$11:$N$98,11,0)),0,VLOOKUP(Y164,'Calcification Rates'!$A$11:$N$98,11,0)))*AA164+(IF(ISERROR(VLOOKUP(Y164,'Calcification Rates'!$A$11:$N$98,14,0)),0,VLOOKUP(Y164,'Calcification Rates'!$A$11:$N$98,14,0)))</f>
        <v>0</v>
      </c>
      <c r="AG164" s="289"/>
      <c r="AH164" s="290"/>
      <c r="AI164" s="290"/>
      <c r="AJ164" s="272" t="str">
        <f>IF(ISERROR(VLOOKUP(AG164,'Calcification Rates'!$A$10:$C$98,2,FALSE))," ",VLOOKUP(AG164,'Calcification Rates'!$A$10:$C$98,2,FALSE))</f>
        <v xml:space="preserve"> </v>
      </c>
      <c r="AK164" s="272" t="str">
        <f>IF(ISERROR(VLOOKUP(AG164,'Calcification Rates'!$A$10:$C$98,3,FALSE))," ",VLOOKUP(AG164,'Calcification Rates'!$A$10:$C$98,3,FALSE))</f>
        <v xml:space="preserve"> </v>
      </c>
      <c r="AL164" s="273">
        <f>(IF(ISERROR(VLOOKUP(AG164,'Calcification Rates'!$A$11:$N$98,9,0)),0,VLOOKUP(AG164,'Calcification Rates'!$A$11:$N$98,9,0)))*AI164+(IF(ISERROR(VLOOKUP(AG164,'Calcification Rates'!$A$11:$N$98,12,0)),0,VLOOKUP(AG164,'Calcification Rates'!$A$11:$N$98,12,0)))</f>
        <v>0</v>
      </c>
      <c r="AM164" s="273">
        <f>(IF(ISERROR(VLOOKUP(AG164,'Calcification Rates'!$A$11:$N$98,10,0)),0,VLOOKUP(AG164,'Calcification Rates'!$A$11:$N$98,10,0)))*AI164+(IF(ISERROR(VLOOKUP(AG164,'Calcification Rates'!$A$11:$N$98,13,0)),0,VLOOKUP(AG164,'Calcification Rates'!$A$11:$N$98,13,0)))</f>
        <v>0</v>
      </c>
      <c r="AN164" s="277">
        <f>(IF(ISERROR(VLOOKUP(AG164,'Calcification Rates'!$A$11:$N$98,11,0)),0,VLOOKUP(AG164,'Calcification Rates'!$A$11:$N$98,11,0)))*AI164+(IF(ISERROR(VLOOKUP(AG164,'Calcification Rates'!$A$11:$N$98,14,0)),0,VLOOKUP(AG164,'Calcification Rates'!$A$11:$N$98,14,0)))</f>
        <v>0</v>
      </c>
      <c r="AO164" s="289"/>
      <c r="AP164" s="290"/>
      <c r="AQ164" s="290"/>
      <c r="AR164" s="272" t="str">
        <f>IF(ISERROR(VLOOKUP(AO164,'Calcification Rates'!$A$10:$C$98,2,FALSE))," ",VLOOKUP(AO164,'Calcification Rates'!$A$10:$C$98,2,FALSE))</f>
        <v xml:space="preserve"> </v>
      </c>
      <c r="AS164" s="272" t="str">
        <f>IF(ISERROR(VLOOKUP(AO164,'Calcification Rates'!$A$10:$C$98,3,FALSE))," ",VLOOKUP(AO164,'Calcification Rates'!$A$10:$C$98,3,FALSE))</f>
        <v xml:space="preserve"> </v>
      </c>
      <c r="AT164" s="280">
        <f>(IF(ISERROR(VLOOKUP(AO164,'Calcification Rates'!$A$11:$N$98,9,0)),0,VLOOKUP(AO164,'Calcification Rates'!$A$11:$N$98,9,0)))*AQ164+(IF(ISERROR(VLOOKUP(AO164,'Calcification Rates'!$A$11:$N$98,12,0)),0,VLOOKUP(AO164,'Calcification Rates'!$A$11:$N$98,12,0)))</f>
        <v>0</v>
      </c>
      <c r="AU164" s="280">
        <f>(IF(ISERROR(VLOOKUP(AO164,'Calcification Rates'!$A$11:$N$98,10,0)),0,VLOOKUP(AO164,'Calcification Rates'!$A$11:$N$98,10,0)))*AQ164+(IF(ISERROR(VLOOKUP(AO164,'Calcification Rates'!$A$11:$N$98,13,0)),0,VLOOKUP(AO164,'Calcification Rates'!$A$11:$N$98,13,0)))</f>
        <v>0</v>
      </c>
      <c r="AV164" s="281">
        <f>(IF(ISERROR(VLOOKUP(AO164,'Calcification Rates'!$A$11:$N$98,11,0)),0,VLOOKUP(AO164,'Calcification Rates'!$A$11:$N$98,11,0)))*AQ164+(IF(ISERROR(VLOOKUP(AO164,'Calcification Rates'!$A$11:$N$98,14,0)),0,VLOOKUP(AO164,'Calcification Rates'!$A$11:$N$98,14,0)))</f>
        <v>0</v>
      </c>
      <c r="AW164" s="289"/>
      <c r="AX164" s="290"/>
      <c r="AY164" s="290"/>
      <c r="AZ164" s="272" t="str">
        <f>IF(ISERROR(VLOOKUP(AW164,'Calcification Rates'!$A$10:$C$98,2,FALSE))," ",VLOOKUP(AW164,'Calcification Rates'!$A$10:$C$98,2,FALSE))</f>
        <v xml:space="preserve"> </v>
      </c>
      <c r="BA164" s="272" t="str">
        <f>IF(ISERROR(VLOOKUP(AW164,'Calcification Rates'!$A$10:$C$98,3,FALSE))," ",VLOOKUP(AW164,'Calcification Rates'!$A$10:$C$98,3,FALSE))</f>
        <v xml:space="preserve"> </v>
      </c>
      <c r="BB164" s="280">
        <f>(IF(ISERROR(VLOOKUP(AW164,'Calcification Rates'!$A$11:$N$98,9,0)),0,VLOOKUP(AW164,'Calcification Rates'!$A$11:$N$98,9,0)))*AY164+(IF(ISERROR(VLOOKUP(AW164,'Calcification Rates'!$A$11:$N$98,12,0)),0,VLOOKUP(AW164,'Calcification Rates'!$A$11:$N$98,12,0)))</f>
        <v>0</v>
      </c>
      <c r="BC164" s="280">
        <f>(IF(ISERROR(VLOOKUP(AW164,'Calcification Rates'!$A$11:$N$98,10,0)),0,VLOOKUP(AW164,'Calcification Rates'!$A$11:$N$98,10,0)))*AY164+(IF(ISERROR(VLOOKUP(AW164,'Calcification Rates'!$A$11:$N$98,13,0)),0,VLOOKUP(AW164,'Calcification Rates'!$A$11:$N$98,13,0)))</f>
        <v>0</v>
      </c>
      <c r="BD164" s="281">
        <f>(IF(ISERROR(VLOOKUP(AW164,'Calcification Rates'!$A$11:$N$98,11,0)),0,VLOOKUP(AW164,'Calcification Rates'!$A$11:$N$98,11,0)))*AY164+(IF(ISERROR(VLOOKUP(AW164,'Calcification Rates'!$A$11:$N$98,14,0)),0,VLOOKUP(AW164,'Calcification Rates'!$A$11:$N$98,14,0)))</f>
        <v>0</v>
      </c>
      <c r="BE164" s="289"/>
      <c r="BF164" s="290"/>
      <c r="BG164" s="290"/>
      <c r="BH164" s="272" t="str">
        <f>IF(ISERROR(VLOOKUP(BE164,'Calcification Rates'!$A$10:$C$98,2,FALSE))," ",VLOOKUP(BE164,'Calcification Rates'!$A$10:$C$98,2,FALSE))</f>
        <v xml:space="preserve"> </v>
      </c>
      <c r="BI164" s="272" t="str">
        <f>IF(ISERROR(VLOOKUP(BE164,'Calcification Rates'!$A$10:$C$98,3,FALSE))," ",VLOOKUP(BE164,'Calcification Rates'!$A$10:$C$98,3,FALSE))</f>
        <v xml:space="preserve"> </v>
      </c>
      <c r="BJ164" s="280">
        <f>(IF(ISERROR(VLOOKUP(BE164,'Calcification Rates'!$A$11:$N$98,9,0)),0,VLOOKUP(BE164,'Calcification Rates'!$A$11:$N$98,9,0)))*BG164+(IF(ISERROR(VLOOKUP(BE164,'Calcification Rates'!$A$11:$N$98,12,0)),0,VLOOKUP(BE164,'Calcification Rates'!$A$11:$N$98,12,0)))</f>
        <v>0</v>
      </c>
      <c r="BK164" s="280">
        <f>(IF(ISERROR(VLOOKUP(BE164,'Calcification Rates'!$A$11:$N$98,10,0)),0,VLOOKUP(BE164,'Calcification Rates'!$A$11:$N$98,10,0)))*BG164+(IF(ISERROR(VLOOKUP(BE164,'Calcification Rates'!$A$11:$N$98,13,0)),0,VLOOKUP(BE164,'Calcification Rates'!$A$11:$N$98,13,0)))</f>
        <v>0</v>
      </c>
      <c r="BL164" s="281">
        <f>(IF(ISERROR(VLOOKUP(BE164,'Calcification Rates'!$A$11:$N$98,11,0)),0,VLOOKUP(BE164,'Calcification Rates'!$A$11:$N$98,11,0)))*BG164+(IF(ISERROR(VLOOKUP(BE164,'Calcification Rates'!$A$11:$N$98,14,0)),0,VLOOKUP(BE164,'Calcification Rates'!$A$11:$N$98,14,0)))</f>
        <v>0</v>
      </c>
    </row>
    <row r="165" spans="1:64" ht="20.100000000000001" customHeight="1" x14ac:dyDescent="0.3">
      <c r="A165" s="291"/>
      <c r="B165" s="290"/>
      <c r="C165" s="292"/>
      <c r="D165" s="272" t="str">
        <f>IF(ISERROR(VLOOKUP(A165,'Calcification Rates'!$A$10:$C$98,2,FALSE))," ",VLOOKUP(A165,'Calcification Rates'!$A$10:$C$98,2,FALSE))</f>
        <v xml:space="preserve"> </v>
      </c>
      <c r="E165" s="272" t="str">
        <f>IF(ISERROR(VLOOKUP(A165,'Calcification Rates'!$A$10:$C$98,3,FALSE))," ",VLOOKUP(A165,'Calcification Rates'!$A$10:$C$98,3,FALSE))</f>
        <v xml:space="preserve"> </v>
      </c>
      <c r="F165" s="273">
        <f>(IF(ISERROR(VLOOKUP(A165,'Calcification Rates'!$A$11:$N$98,9,0)),0,VLOOKUP(A165,'Calcification Rates'!$A$11:$N$98,9,0)))*C165+(IF(ISERROR(VLOOKUP(A165,'Calcification Rates'!$A$11:$N$98,12,0)),0,VLOOKUP(A165,'Calcification Rates'!$A$11:$N$98,12,0)))</f>
        <v>0</v>
      </c>
      <c r="G165" s="274">
        <f>(IF(ISERROR(VLOOKUP(A165,'Calcification Rates'!$A$11:$N$98,10,0)),0,VLOOKUP(A165,'Calcification Rates'!$A$11:$N$98,10,0)))*C165+(IF(ISERROR(VLOOKUP(A165,'Calcification Rates'!$A$11:$N$98,13,0)),0,VLOOKUP(A165,'Calcification Rates'!$A$11:$N$98,13,0)))</f>
        <v>0</v>
      </c>
      <c r="H165" s="275">
        <f>(IF(ISERROR(VLOOKUP(A165,'Calcification Rates'!$A$11:$N$98,11,0)),0,VLOOKUP(A165,'Calcification Rates'!$A$11:$N$98,11,0)))*C165+(IF(ISERROR(VLOOKUP(A165,'Calcification Rates'!$A$11:$N$98,14,0)),0,VLOOKUP(A165,'Calcification Rates'!$A$11:$N$98,14,0)))</f>
        <v>0</v>
      </c>
      <c r="I165" s="289"/>
      <c r="J165" s="278"/>
      <c r="K165" s="270"/>
      <c r="L165" s="272" t="str">
        <f>IF(ISERROR(VLOOKUP(I165,'Calcification Rates'!$A$10:$C$98,2,FALSE))," ",VLOOKUP(I165,'Calcification Rates'!$A$10:$C$98,2,FALSE))</f>
        <v xml:space="preserve"> </v>
      </c>
      <c r="M165" s="272" t="str">
        <f>IF(ISERROR(VLOOKUP(I165,'Calcification Rates'!$A$10:$C$98,3,FALSE))," ",VLOOKUP(I165,'Calcification Rates'!$A$10:$C$98,3,FALSE))</f>
        <v xml:space="preserve"> </v>
      </c>
      <c r="N165" s="273">
        <f>(IF(ISERROR(VLOOKUP(I165,'Calcification Rates'!$A$11:$N$98,9,0)),0,VLOOKUP(I165,'Calcification Rates'!$A$11:$N$98,9,0)))*K165+(IF(ISERROR(VLOOKUP(I165,'Calcification Rates'!$A$11:$N$98,12,0)),0,VLOOKUP(I165,'Calcification Rates'!$A$11:$N$98,12,0)))</f>
        <v>0</v>
      </c>
      <c r="O165" s="273">
        <f>(IF(ISERROR(VLOOKUP(I165,'Calcification Rates'!$A$11:$N$98,10,0)),0,VLOOKUP(I165,'Calcification Rates'!$A$11:$N$98,10,0)))*K165+(IF(ISERROR(VLOOKUP(I165,'Calcification Rates'!$A$11:$N$98,13,0)),0,VLOOKUP(I165,'Calcification Rates'!$A$11:$N$98,13,0)))</f>
        <v>0</v>
      </c>
      <c r="P165" s="286">
        <f>(IF(ISERROR(VLOOKUP(I165,'Calcification Rates'!$A$11:$N$98,11,0)),0,VLOOKUP(I165,'Calcification Rates'!$A$11:$N$98,11,0)))*K165+(IF(ISERROR(VLOOKUP(I165,'Calcification Rates'!$A$11:$N$98,14,0)),0,VLOOKUP(I165,'Calcification Rates'!$A$11:$N$98,14,0)))</f>
        <v>0</v>
      </c>
      <c r="Q165" s="43"/>
      <c r="R165" s="43"/>
      <c r="S165" s="43"/>
      <c r="T165" s="287" t="str">
        <f>IF(ISERROR(VLOOKUP(Q165,'Calcification Rates'!$A$10:$C$98,2,FALSE))," ",VLOOKUP(Q165,'Calcification Rates'!$A$10:$C$98,2,FALSE))</f>
        <v xml:space="preserve"> </v>
      </c>
      <c r="U165" s="272" t="str">
        <f>IF(ISERROR(VLOOKUP(Q165,'Calcification Rates'!$A$10:$C$98,3,FALSE))," ",VLOOKUP(Q165,'Calcification Rates'!$A$10:$C$98,3,FALSE))</f>
        <v xml:space="preserve"> </v>
      </c>
      <c r="V165" s="273">
        <f>(IF(ISERROR(VLOOKUP(Q165,'Calcification Rates'!$A$11:$N$98,9,0)),0,VLOOKUP(Q165,'Calcification Rates'!$A$11:$N$98,9,0)))*S165+(IF(ISERROR(VLOOKUP(Q165,'Calcification Rates'!$A$11:$N$98,12,0)),0,VLOOKUP(Q165,'Calcification Rates'!$A$11:$N$98,12,0)))</f>
        <v>0</v>
      </c>
      <c r="W165" s="273">
        <f>(IF(ISERROR(VLOOKUP(Q165,'Calcification Rates'!$A$11:$N$98,10,0)),0,VLOOKUP(Q165,'Calcification Rates'!$A$11:$N$98,10,0)))*S165+(IF(ISERROR(VLOOKUP(Q165,'Calcification Rates'!$A$11:$N$98,13,0)),0,VLOOKUP(Q165,'Calcification Rates'!$A$11:$N$98,13,0)))</f>
        <v>0</v>
      </c>
      <c r="X165" s="277">
        <f>(IF(ISERROR(VLOOKUP(Q165,'Calcification Rates'!$A$11:$N$98,11,0)),0,VLOOKUP(Q165,'Calcification Rates'!$A$11:$N$98,11,0)))*S165+(IF(ISERROR(VLOOKUP(Q165,'Calcification Rates'!$A$11:$N$98,14,0)),0,VLOOKUP(Q165,'Calcification Rates'!$A$11:$N$98,14,0)))</f>
        <v>0</v>
      </c>
      <c r="Y165" s="289"/>
      <c r="Z165" s="290"/>
      <c r="AA165" s="290"/>
      <c r="AB165" s="272" t="str">
        <f>IF(ISERROR(VLOOKUP(Y165,'Calcification Rates'!$A$10:$C$98,2,FALSE))," ",VLOOKUP(Y165,'Calcification Rates'!$A$10:$C$98,2,FALSE))</f>
        <v xml:space="preserve"> </v>
      </c>
      <c r="AC165" s="272" t="str">
        <f>IF(ISERROR(VLOOKUP(Y165,'Calcification Rates'!$A$10:$C$98,3,FALSE))," ",VLOOKUP(Y165,'Calcification Rates'!$A$10:$C$98,3,FALSE))</f>
        <v xml:space="preserve"> </v>
      </c>
      <c r="AD165" s="273">
        <f>(IF(ISERROR(VLOOKUP(Y165,'Calcification Rates'!$A$11:$N$98,9,0)),0,VLOOKUP(Y165,'Calcification Rates'!$A$11:$N$98,9,0)))*AA165+(IF(ISERROR(VLOOKUP(Y165,'Calcification Rates'!$A$11:$N$98,12,0)),0,VLOOKUP(Y165,'Calcification Rates'!$A$11:$N$98,12,0)))</f>
        <v>0</v>
      </c>
      <c r="AE165" s="273">
        <f>(IF(ISERROR(VLOOKUP(Y165,'Calcification Rates'!$A$11:$N$98,10,0)),0,VLOOKUP(Y165,'Calcification Rates'!$A$11:$N$98,10,0)))*AA165+(IF(ISERROR(VLOOKUP(Y165,'Calcification Rates'!$A$11:$N$98,13,0)),0,VLOOKUP(Y165,'Calcification Rates'!$A$11:$N$98,13,0)))</f>
        <v>0</v>
      </c>
      <c r="AF165" s="277">
        <f>(IF(ISERROR(VLOOKUP(Y165,'Calcification Rates'!$A$11:$N$98,11,0)),0,VLOOKUP(Y165,'Calcification Rates'!$A$11:$N$98,11,0)))*AA165+(IF(ISERROR(VLOOKUP(Y165,'Calcification Rates'!$A$11:$N$98,14,0)),0,VLOOKUP(Y165,'Calcification Rates'!$A$11:$N$98,14,0)))</f>
        <v>0</v>
      </c>
      <c r="AG165" s="289"/>
      <c r="AH165" s="290"/>
      <c r="AI165" s="290"/>
      <c r="AJ165" s="272" t="str">
        <f>IF(ISERROR(VLOOKUP(AG165,'Calcification Rates'!$A$10:$C$98,2,FALSE))," ",VLOOKUP(AG165,'Calcification Rates'!$A$10:$C$98,2,FALSE))</f>
        <v xml:space="preserve"> </v>
      </c>
      <c r="AK165" s="272" t="str">
        <f>IF(ISERROR(VLOOKUP(AG165,'Calcification Rates'!$A$10:$C$98,3,FALSE))," ",VLOOKUP(AG165,'Calcification Rates'!$A$10:$C$98,3,FALSE))</f>
        <v xml:space="preserve"> </v>
      </c>
      <c r="AL165" s="273">
        <f>(IF(ISERROR(VLOOKUP(AG165,'Calcification Rates'!$A$11:$N$98,9,0)),0,VLOOKUP(AG165,'Calcification Rates'!$A$11:$N$98,9,0)))*AI165+(IF(ISERROR(VLOOKUP(AG165,'Calcification Rates'!$A$11:$N$98,12,0)),0,VLOOKUP(AG165,'Calcification Rates'!$A$11:$N$98,12,0)))</f>
        <v>0</v>
      </c>
      <c r="AM165" s="273">
        <f>(IF(ISERROR(VLOOKUP(AG165,'Calcification Rates'!$A$11:$N$98,10,0)),0,VLOOKUP(AG165,'Calcification Rates'!$A$11:$N$98,10,0)))*AI165+(IF(ISERROR(VLOOKUP(AG165,'Calcification Rates'!$A$11:$N$98,13,0)),0,VLOOKUP(AG165,'Calcification Rates'!$A$11:$N$98,13,0)))</f>
        <v>0</v>
      </c>
      <c r="AN165" s="277">
        <f>(IF(ISERROR(VLOOKUP(AG165,'Calcification Rates'!$A$11:$N$98,11,0)),0,VLOOKUP(AG165,'Calcification Rates'!$A$11:$N$98,11,0)))*AI165+(IF(ISERROR(VLOOKUP(AG165,'Calcification Rates'!$A$11:$N$98,14,0)),0,VLOOKUP(AG165,'Calcification Rates'!$A$11:$N$98,14,0)))</f>
        <v>0</v>
      </c>
      <c r="AO165" s="289"/>
      <c r="AP165" s="290"/>
      <c r="AQ165" s="290"/>
      <c r="AR165" s="272" t="str">
        <f>IF(ISERROR(VLOOKUP(AO165,'Calcification Rates'!$A$10:$C$98,2,FALSE))," ",VLOOKUP(AO165,'Calcification Rates'!$A$10:$C$98,2,FALSE))</f>
        <v xml:space="preserve"> </v>
      </c>
      <c r="AS165" s="272" t="str">
        <f>IF(ISERROR(VLOOKUP(AO165,'Calcification Rates'!$A$10:$C$98,3,FALSE))," ",VLOOKUP(AO165,'Calcification Rates'!$A$10:$C$98,3,FALSE))</f>
        <v xml:space="preserve"> </v>
      </c>
      <c r="AT165" s="280">
        <f>(IF(ISERROR(VLOOKUP(AO165,'Calcification Rates'!$A$11:$N$98,9,0)),0,VLOOKUP(AO165,'Calcification Rates'!$A$11:$N$98,9,0)))*AQ165+(IF(ISERROR(VLOOKUP(AO165,'Calcification Rates'!$A$11:$N$98,12,0)),0,VLOOKUP(AO165,'Calcification Rates'!$A$11:$N$98,12,0)))</f>
        <v>0</v>
      </c>
      <c r="AU165" s="280">
        <f>(IF(ISERROR(VLOOKUP(AO165,'Calcification Rates'!$A$11:$N$98,10,0)),0,VLOOKUP(AO165,'Calcification Rates'!$A$11:$N$98,10,0)))*AQ165+(IF(ISERROR(VLOOKUP(AO165,'Calcification Rates'!$A$11:$N$98,13,0)),0,VLOOKUP(AO165,'Calcification Rates'!$A$11:$N$98,13,0)))</f>
        <v>0</v>
      </c>
      <c r="AV165" s="281">
        <f>(IF(ISERROR(VLOOKUP(AO165,'Calcification Rates'!$A$11:$N$98,11,0)),0,VLOOKUP(AO165,'Calcification Rates'!$A$11:$N$98,11,0)))*AQ165+(IF(ISERROR(VLOOKUP(AO165,'Calcification Rates'!$A$11:$N$98,14,0)),0,VLOOKUP(AO165,'Calcification Rates'!$A$11:$N$98,14,0)))</f>
        <v>0</v>
      </c>
      <c r="AW165" s="289"/>
      <c r="AX165" s="290"/>
      <c r="AY165" s="290"/>
      <c r="AZ165" s="272" t="str">
        <f>IF(ISERROR(VLOOKUP(AW165,'Calcification Rates'!$A$10:$C$98,2,FALSE))," ",VLOOKUP(AW165,'Calcification Rates'!$A$10:$C$98,2,FALSE))</f>
        <v xml:space="preserve"> </v>
      </c>
      <c r="BA165" s="272" t="str">
        <f>IF(ISERROR(VLOOKUP(AW165,'Calcification Rates'!$A$10:$C$98,3,FALSE))," ",VLOOKUP(AW165,'Calcification Rates'!$A$10:$C$98,3,FALSE))</f>
        <v xml:space="preserve"> </v>
      </c>
      <c r="BB165" s="280">
        <f>(IF(ISERROR(VLOOKUP(AW165,'Calcification Rates'!$A$11:$N$98,9,0)),0,VLOOKUP(AW165,'Calcification Rates'!$A$11:$N$98,9,0)))*AY165+(IF(ISERROR(VLOOKUP(AW165,'Calcification Rates'!$A$11:$N$98,12,0)),0,VLOOKUP(AW165,'Calcification Rates'!$A$11:$N$98,12,0)))</f>
        <v>0</v>
      </c>
      <c r="BC165" s="280">
        <f>(IF(ISERROR(VLOOKUP(AW165,'Calcification Rates'!$A$11:$N$98,10,0)),0,VLOOKUP(AW165,'Calcification Rates'!$A$11:$N$98,10,0)))*AY165+(IF(ISERROR(VLOOKUP(AW165,'Calcification Rates'!$A$11:$N$98,13,0)),0,VLOOKUP(AW165,'Calcification Rates'!$A$11:$N$98,13,0)))</f>
        <v>0</v>
      </c>
      <c r="BD165" s="281">
        <f>(IF(ISERROR(VLOOKUP(AW165,'Calcification Rates'!$A$11:$N$98,11,0)),0,VLOOKUP(AW165,'Calcification Rates'!$A$11:$N$98,11,0)))*AY165+(IF(ISERROR(VLOOKUP(AW165,'Calcification Rates'!$A$11:$N$98,14,0)),0,VLOOKUP(AW165,'Calcification Rates'!$A$11:$N$98,14,0)))</f>
        <v>0</v>
      </c>
      <c r="BE165" s="289"/>
      <c r="BF165" s="290"/>
      <c r="BG165" s="290"/>
      <c r="BH165" s="272" t="str">
        <f>IF(ISERROR(VLOOKUP(BE165,'Calcification Rates'!$A$10:$C$98,2,FALSE))," ",VLOOKUP(BE165,'Calcification Rates'!$A$10:$C$98,2,FALSE))</f>
        <v xml:space="preserve"> </v>
      </c>
      <c r="BI165" s="272" t="str">
        <f>IF(ISERROR(VLOOKUP(BE165,'Calcification Rates'!$A$10:$C$98,3,FALSE))," ",VLOOKUP(BE165,'Calcification Rates'!$A$10:$C$98,3,FALSE))</f>
        <v xml:space="preserve"> </v>
      </c>
      <c r="BJ165" s="280">
        <f>(IF(ISERROR(VLOOKUP(BE165,'Calcification Rates'!$A$11:$N$98,9,0)),0,VLOOKUP(BE165,'Calcification Rates'!$A$11:$N$98,9,0)))*BG165+(IF(ISERROR(VLOOKUP(BE165,'Calcification Rates'!$A$11:$N$98,12,0)),0,VLOOKUP(BE165,'Calcification Rates'!$A$11:$N$98,12,0)))</f>
        <v>0</v>
      </c>
      <c r="BK165" s="280">
        <f>(IF(ISERROR(VLOOKUP(BE165,'Calcification Rates'!$A$11:$N$98,10,0)),0,VLOOKUP(BE165,'Calcification Rates'!$A$11:$N$98,10,0)))*BG165+(IF(ISERROR(VLOOKUP(BE165,'Calcification Rates'!$A$11:$N$98,13,0)),0,VLOOKUP(BE165,'Calcification Rates'!$A$11:$N$98,13,0)))</f>
        <v>0</v>
      </c>
      <c r="BL165" s="281">
        <f>(IF(ISERROR(VLOOKUP(BE165,'Calcification Rates'!$A$11:$N$98,11,0)),0,VLOOKUP(BE165,'Calcification Rates'!$A$11:$N$98,11,0)))*BG165+(IF(ISERROR(VLOOKUP(BE165,'Calcification Rates'!$A$11:$N$98,14,0)),0,VLOOKUP(BE165,'Calcification Rates'!$A$11:$N$98,14,0)))</f>
        <v>0</v>
      </c>
    </row>
    <row r="166" spans="1:64" ht="20.100000000000001" customHeight="1" x14ac:dyDescent="0.3">
      <c r="A166" s="291"/>
      <c r="B166" s="290"/>
      <c r="C166" s="292"/>
      <c r="D166" s="272" t="str">
        <f>IF(ISERROR(VLOOKUP(A166,'Calcification Rates'!$A$10:$C$98,2,FALSE))," ",VLOOKUP(A166,'Calcification Rates'!$A$10:$C$98,2,FALSE))</f>
        <v xml:space="preserve"> </v>
      </c>
      <c r="E166" s="272" t="str">
        <f>IF(ISERROR(VLOOKUP(A166,'Calcification Rates'!$A$10:$C$98,3,FALSE))," ",VLOOKUP(A166,'Calcification Rates'!$A$10:$C$98,3,FALSE))</f>
        <v xml:space="preserve"> </v>
      </c>
      <c r="F166" s="273">
        <f>(IF(ISERROR(VLOOKUP(A166,'Calcification Rates'!$A$11:$N$98,9,0)),0,VLOOKUP(A166,'Calcification Rates'!$A$11:$N$98,9,0)))*C166+(IF(ISERROR(VLOOKUP(A166,'Calcification Rates'!$A$11:$N$98,12,0)),0,VLOOKUP(A166,'Calcification Rates'!$A$11:$N$98,12,0)))</f>
        <v>0</v>
      </c>
      <c r="G166" s="274">
        <f>(IF(ISERROR(VLOOKUP(A166,'Calcification Rates'!$A$11:$N$98,10,0)),0,VLOOKUP(A166,'Calcification Rates'!$A$11:$N$98,10,0)))*C166+(IF(ISERROR(VLOOKUP(A166,'Calcification Rates'!$A$11:$N$98,13,0)),0,VLOOKUP(A166,'Calcification Rates'!$A$11:$N$98,13,0)))</f>
        <v>0</v>
      </c>
      <c r="H166" s="275">
        <f>(IF(ISERROR(VLOOKUP(A166,'Calcification Rates'!$A$11:$N$98,11,0)),0,VLOOKUP(A166,'Calcification Rates'!$A$11:$N$98,11,0)))*C166+(IF(ISERROR(VLOOKUP(A166,'Calcification Rates'!$A$11:$N$98,14,0)),0,VLOOKUP(A166,'Calcification Rates'!$A$11:$N$98,14,0)))</f>
        <v>0</v>
      </c>
      <c r="I166" s="289"/>
      <c r="J166" s="278"/>
      <c r="K166" s="270"/>
      <c r="L166" s="272" t="str">
        <f>IF(ISERROR(VLOOKUP(I166,'Calcification Rates'!$A$10:$C$98,2,FALSE))," ",VLOOKUP(I166,'Calcification Rates'!$A$10:$C$98,2,FALSE))</f>
        <v xml:space="preserve"> </v>
      </c>
      <c r="M166" s="272" t="str">
        <f>IF(ISERROR(VLOOKUP(I166,'Calcification Rates'!$A$10:$C$98,3,FALSE))," ",VLOOKUP(I166,'Calcification Rates'!$A$10:$C$98,3,FALSE))</f>
        <v xml:space="preserve"> </v>
      </c>
      <c r="N166" s="273">
        <f>(IF(ISERROR(VLOOKUP(I166,'Calcification Rates'!$A$11:$N$98,9,0)),0,VLOOKUP(I166,'Calcification Rates'!$A$11:$N$98,9,0)))*K166+(IF(ISERROR(VLOOKUP(I166,'Calcification Rates'!$A$11:$N$98,12,0)),0,VLOOKUP(I166,'Calcification Rates'!$A$11:$N$98,12,0)))</f>
        <v>0</v>
      </c>
      <c r="O166" s="273">
        <f>(IF(ISERROR(VLOOKUP(I166,'Calcification Rates'!$A$11:$N$98,10,0)),0,VLOOKUP(I166,'Calcification Rates'!$A$11:$N$98,10,0)))*K166+(IF(ISERROR(VLOOKUP(I166,'Calcification Rates'!$A$11:$N$98,13,0)),0,VLOOKUP(I166,'Calcification Rates'!$A$11:$N$98,13,0)))</f>
        <v>0</v>
      </c>
      <c r="P166" s="286">
        <f>(IF(ISERROR(VLOOKUP(I166,'Calcification Rates'!$A$11:$N$98,11,0)),0,VLOOKUP(I166,'Calcification Rates'!$A$11:$N$98,11,0)))*K166+(IF(ISERROR(VLOOKUP(I166,'Calcification Rates'!$A$11:$N$98,14,0)),0,VLOOKUP(I166,'Calcification Rates'!$A$11:$N$98,14,0)))</f>
        <v>0</v>
      </c>
      <c r="Q166" s="43"/>
      <c r="R166" s="43"/>
      <c r="S166" s="43"/>
      <c r="T166" s="287" t="str">
        <f>IF(ISERROR(VLOOKUP(Q166,'Calcification Rates'!$A$10:$C$98,2,FALSE))," ",VLOOKUP(Q166,'Calcification Rates'!$A$10:$C$98,2,FALSE))</f>
        <v xml:space="preserve"> </v>
      </c>
      <c r="U166" s="272" t="str">
        <f>IF(ISERROR(VLOOKUP(Q166,'Calcification Rates'!$A$10:$C$98,3,FALSE))," ",VLOOKUP(Q166,'Calcification Rates'!$A$10:$C$98,3,FALSE))</f>
        <v xml:space="preserve"> </v>
      </c>
      <c r="V166" s="273">
        <f>(IF(ISERROR(VLOOKUP(Q166,'Calcification Rates'!$A$11:$N$98,9,0)),0,VLOOKUP(Q166,'Calcification Rates'!$A$11:$N$98,9,0)))*S166+(IF(ISERROR(VLOOKUP(Q166,'Calcification Rates'!$A$11:$N$98,12,0)),0,VLOOKUP(Q166,'Calcification Rates'!$A$11:$N$98,12,0)))</f>
        <v>0</v>
      </c>
      <c r="W166" s="273">
        <f>(IF(ISERROR(VLOOKUP(Q166,'Calcification Rates'!$A$11:$N$98,10,0)),0,VLOOKUP(Q166,'Calcification Rates'!$A$11:$N$98,10,0)))*S166+(IF(ISERROR(VLOOKUP(Q166,'Calcification Rates'!$A$11:$N$98,13,0)),0,VLOOKUP(Q166,'Calcification Rates'!$A$11:$N$98,13,0)))</f>
        <v>0</v>
      </c>
      <c r="X166" s="277">
        <f>(IF(ISERROR(VLOOKUP(Q166,'Calcification Rates'!$A$11:$N$98,11,0)),0,VLOOKUP(Q166,'Calcification Rates'!$A$11:$N$98,11,0)))*S166+(IF(ISERROR(VLOOKUP(Q166,'Calcification Rates'!$A$11:$N$98,14,0)),0,VLOOKUP(Q166,'Calcification Rates'!$A$11:$N$98,14,0)))</f>
        <v>0</v>
      </c>
      <c r="Y166" s="289"/>
      <c r="Z166" s="290"/>
      <c r="AA166" s="290"/>
      <c r="AB166" s="272" t="str">
        <f>IF(ISERROR(VLOOKUP(Y166,'Calcification Rates'!$A$10:$C$98,2,FALSE))," ",VLOOKUP(Y166,'Calcification Rates'!$A$10:$C$98,2,FALSE))</f>
        <v xml:space="preserve"> </v>
      </c>
      <c r="AC166" s="272" t="str">
        <f>IF(ISERROR(VLOOKUP(Y166,'Calcification Rates'!$A$10:$C$98,3,FALSE))," ",VLOOKUP(Y166,'Calcification Rates'!$A$10:$C$98,3,FALSE))</f>
        <v xml:space="preserve"> </v>
      </c>
      <c r="AD166" s="273">
        <f>(IF(ISERROR(VLOOKUP(Y166,'Calcification Rates'!$A$11:$N$98,9,0)),0,VLOOKUP(Y166,'Calcification Rates'!$A$11:$N$98,9,0)))*AA166+(IF(ISERROR(VLOOKUP(Y166,'Calcification Rates'!$A$11:$N$98,12,0)),0,VLOOKUP(Y166,'Calcification Rates'!$A$11:$N$98,12,0)))</f>
        <v>0</v>
      </c>
      <c r="AE166" s="273">
        <f>(IF(ISERROR(VLOOKUP(Y166,'Calcification Rates'!$A$11:$N$98,10,0)),0,VLOOKUP(Y166,'Calcification Rates'!$A$11:$N$98,10,0)))*AA166+(IF(ISERROR(VLOOKUP(Y166,'Calcification Rates'!$A$11:$N$98,13,0)),0,VLOOKUP(Y166,'Calcification Rates'!$A$11:$N$98,13,0)))</f>
        <v>0</v>
      </c>
      <c r="AF166" s="277">
        <f>(IF(ISERROR(VLOOKUP(Y166,'Calcification Rates'!$A$11:$N$98,11,0)),0,VLOOKUP(Y166,'Calcification Rates'!$A$11:$N$98,11,0)))*AA166+(IF(ISERROR(VLOOKUP(Y166,'Calcification Rates'!$A$11:$N$98,14,0)),0,VLOOKUP(Y166,'Calcification Rates'!$A$11:$N$98,14,0)))</f>
        <v>0</v>
      </c>
      <c r="AG166" s="289"/>
      <c r="AH166" s="290"/>
      <c r="AI166" s="290"/>
      <c r="AJ166" s="272" t="str">
        <f>IF(ISERROR(VLOOKUP(AG166,'Calcification Rates'!$A$10:$C$98,2,FALSE))," ",VLOOKUP(AG166,'Calcification Rates'!$A$10:$C$98,2,FALSE))</f>
        <v xml:space="preserve"> </v>
      </c>
      <c r="AK166" s="272" t="str">
        <f>IF(ISERROR(VLOOKUP(AG166,'Calcification Rates'!$A$10:$C$98,3,FALSE))," ",VLOOKUP(AG166,'Calcification Rates'!$A$10:$C$98,3,FALSE))</f>
        <v xml:space="preserve"> </v>
      </c>
      <c r="AL166" s="273">
        <f>(IF(ISERROR(VLOOKUP(AG166,'Calcification Rates'!$A$11:$N$98,9,0)),0,VLOOKUP(AG166,'Calcification Rates'!$A$11:$N$98,9,0)))*AI166+(IF(ISERROR(VLOOKUP(AG166,'Calcification Rates'!$A$11:$N$98,12,0)),0,VLOOKUP(AG166,'Calcification Rates'!$A$11:$N$98,12,0)))</f>
        <v>0</v>
      </c>
      <c r="AM166" s="273">
        <f>(IF(ISERROR(VLOOKUP(AG166,'Calcification Rates'!$A$11:$N$98,10,0)),0,VLOOKUP(AG166,'Calcification Rates'!$A$11:$N$98,10,0)))*AI166+(IF(ISERROR(VLOOKUP(AG166,'Calcification Rates'!$A$11:$N$98,13,0)),0,VLOOKUP(AG166,'Calcification Rates'!$A$11:$N$98,13,0)))</f>
        <v>0</v>
      </c>
      <c r="AN166" s="277">
        <f>(IF(ISERROR(VLOOKUP(AG166,'Calcification Rates'!$A$11:$N$98,11,0)),0,VLOOKUP(AG166,'Calcification Rates'!$A$11:$N$98,11,0)))*AI166+(IF(ISERROR(VLOOKUP(AG166,'Calcification Rates'!$A$11:$N$98,14,0)),0,VLOOKUP(AG166,'Calcification Rates'!$A$11:$N$98,14,0)))</f>
        <v>0</v>
      </c>
      <c r="AO166" s="289"/>
      <c r="AP166" s="290"/>
      <c r="AQ166" s="290"/>
      <c r="AR166" s="272" t="str">
        <f>IF(ISERROR(VLOOKUP(AO166,'Calcification Rates'!$A$10:$C$98,2,FALSE))," ",VLOOKUP(AO166,'Calcification Rates'!$A$10:$C$98,2,FALSE))</f>
        <v xml:space="preserve"> </v>
      </c>
      <c r="AS166" s="272" t="str">
        <f>IF(ISERROR(VLOOKUP(AO166,'Calcification Rates'!$A$10:$C$98,3,FALSE))," ",VLOOKUP(AO166,'Calcification Rates'!$A$10:$C$98,3,FALSE))</f>
        <v xml:space="preserve"> </v>
      </c>
      <c r="AT166" s="280">
        <f>(IF(ISERROR(VLOOKUP(AO166,'Calcification Rates'!$A$11:$N$98,9,0)),0,VLOOKUP(AO166,'Calcification Rates'!$A$11:$N$98,9,0)))*AQ166+(IF(ISERROR(VLOOKUP(AO166,'Calcification Rates'!$A$11:$N$98,12,0)),0,VLOOKUP(AO166,'Calcification Rates'!$A$11:$N$98,12,0)))</f>
        <v>0</v>
      </c>
      <c r="AU166" s="280">
        <f>(IF(ISERROR(VLOOKUP(AO166,'Calcification Rates'!$A$11:$N$98,10,0)),0,VLOOKUP(AO166,'Calcification Rates'!$A$11:$N$98,10,0)))*AQ166+(IF(ISERROR(VLOOKUP(AO166,'Calcification Rates'!$A$11:$N$98,13,0)),0,VLOOKUP(AO166,'Calcification Rates'!$A$11:$N$98,13,0)))</f>
        <v>0</v>
      </c>
      <c r="AV166" s="281">
        <f>(IF(ISERROR(VLOOKUP(AO166,'Calcification Rates'!$A$11:$N$98,11,0)),0,VLOOKUP(AO166,'Calcification Rates'!$A$11:$N$98,11,0)))*AQ166+(IF(ISERROR(VLOOKUP(AO166,'Calcification Rates'!$A$11:$N$98,14,0)),0,VLOOKUP(AO166,'Calcification Rates'!$A$11:$N$98,14,0)))</f>
        <v>0</v>
      </c>
      <c r="AW166" s="289"/>
      <c r="AX166" s="290"/>
      <c r="AY166" s="290"/>
      <c r="AZ166" s="272" t="str">
        <f>IF(ISERROR(VLOOKUP(AW166,'Calcification Rates'!$A$10:$C$98,2,FALSE))," ",VLOOKUP(AW166,'Calcification Rates'!$A$10:$C$98,2,FALSE))</f>
        <v xml:space="preserve"> </v>
      </c>
      <c r="BA166" s="272" t="str">
        <f>IF(ISERROR(VLOOKUP(AW166,'Calcification Rates'!$A$10:$C$98,3,FALSE))," ",VLOOKUP(AW166,'Calcification Rates'!$A$10:$C$98,3,FALSE))</f>
        <v xml:space="preserve"> </v>
      </c>
      <c r="BB166" s="280">
        <f>(IF(ISERROR(VLOOKUP(AW166,'Calcification Rates'!$A$11:$N$98,9,0)),0,VLOOKUP(AW166,'Calcification Rates'!$A$11:$N$98,9,0)))*AY166+(IF(ISERROR(VLOOKUP(AW166,'Calcification Rates'!$A$11:$N$98,12,0)),0,VLOOKUP(AW166,'Calcification Rates'!$A$11:$N$98,12,0)))</f>
        <v>0</v>
      </c>
      <c r="BC166" s="280">
        <f>(IF(ISERROR(VLOOKUP(AW166,'Calcification Rates'!$A$11:$N$98,10,0)),0,VLOOKUP(AW166,'Calcification Rates'!$A$11:$N$98,10,0)))*AY166+(IF(ISERROR(VLOOKUP(AW166,'Calcification Rates'!$A$11:$N$98,13,0)),0,VLOOKUP(AW166,'Calcification Rates'!$A$11:$N$98,13,0)))</f>
        <v>0</v>
      </c>
      <c r="BD166" s="281">
        <f>(IF(ISERROR(VLOOKUP(AW166,'Calcification Rates'!$A$11:$N$98,11,0)),0,VLOOKUP(AW166,'Calcification Rates'!$A$11:$N$98,11,0)))*AY166+(IF(ISERROR(VLOOKUP(AW166,'Calcification Rates'!$A$11:$N$98,14,0)),0,VLOOKUP(AW166,'Calcification Rates'!$A$11:$N$98,14,0)))</f>
        <v>0</v>
      </c>
      <c r="BE166" s="289"/>
      <c r="BF166" s="290"/>
      <c r="BG166" s="290"/>
      <c r="BH166" s="272" t="str">
        <f>IF(ISERROR(VLOOKUP(BE166,'Calcification Rates'!$A$10:$C$98,2,FALSE))," ",VLOOKUP(BE166,'Calcification Rates'!$A$10:$C$98,2,FALSE))</f>
        <v xml:space="preserve"> </v>
      </c>
      <c r="BI166" s="272" t="str">
        <f>IF(ISERROR(VLOOKUP(BE166,'Calcification Rates'!$A$10:$C$98,3,FALSE))," ",VLOOKUP(BE166,'Calcification Rates'!$A$10:$C$98,3,FALSE))</f>
        <v xml:space="preserve"> </v>
      </c>
      <c r="BJ166" s="280">
        <f>(IF(ISERROR(VLOOKUP(BE166,'Calcification Rates'!$A$11:$N$98,9,0)),0,VLOOKUP(BE166,'Calcification Rates'!$A$11:$N$98,9,0)))*BG166+(IF(ISERROR(VLOOKUP(BE166,'Calcification Rates'!$A$11:$N$98,12,0)),0,VLOOKUP(BE166,'Calcification Rates'!$A$11:$N$98,12,0)))</f>
        <v>0</v>
      </c>
      <c r="BK166" s="280">
        <f>(IF(ISERROR(VLOOKUP(BE166,'Calcification Rates'!$A$11:$N$98,10,0)),0,VLOOKUP(BE166,'Calcification Rates'!$A$11:$N$98,10,0)))*BG166+(IF(ISERROR(VLOOKUP(BE166,'Calcification Rates'!$A$11:$N$98,13,0)),0,VLOOKUP(BE166,'Calcification Rates'!$A$11:$N$98,13,0)))</f>
        <v>0</v>
      </c>
      <c r="BL166" s="281">
        <f>(IF(ISERROR(VLOOKUP(BE166,'Calcification Rates'!$A$11:$N$98,11,0)),0,VLOOKUP(BE166,'Calcification Rates'!$A$11:$N$98,11,0)))*BG166+(IF(ISERROR(VLOOKUP(BE166,'Calcification Rates'!$A$11:$N$98,14,0)),0,VLOOKUP(BE166,'Calcification Rates'!$A$11:$N$98,14,0)))</f>
        <v>0</v>
      </c>
    </row>
    <row r="167" spans="1:64" ht="20.100000000000001" customHeight="1" x14ac:dyDescent="0.3">
      <c r="A167" s="291"/>
      <c r="B167" s="290"/>
      <c r="C167" s="292"/>
      <c r="D167" s="272" t="str">
        <f>IF(ISERROR(VLOOKUP(A167,'Calcification Rates'!$A$10:$C$98,2,FALSE))," ",VLOOKUP(A167,'Calcification Rates'!$A$10:$C$98,2,FALSE))</f>
        <v xml:space="preserve"> </v>
      </c>
      <c r="E167" s="272" t="str">
        <f>IF(ISERROR(VLOOKUP(A167,'Calcification Rates'!$A$10:$C$98,3,FALSE))," ",VLOOKUP(A167,'Calcification Rates'!$A$10:$C$98,3,FALSE))</f>
        <v xml:space="preserve"> </v>
      </c>
      <c r="F167" s="273">
        <f>(IF(ISERROR(VLOOKUP(A167,'Calcification Rates'!$A$11:$N$98,9,0)),0,VLOOKUP(A167,'Calcification Rates'!$A$11:$N$98,9,0)))*C167+(IF(ISERROR(VLOOKUP(A167,'Calcification Rates'!$A$11:$N$98,12,0)),0,VLOOKUP(A167,'Calcification Rates'!$A$11:$N$98,12,0)))</f>
        <v>0</v>
      </c>
      <c r="G167" s="274">
        <f>(IF(ISERROR(VLOOKUP(A167,'Calcification Rates'!$A$11:$N$98,10,0)),0,VLOOKUP(A167,'Calcification Rates'!$A$11:$N$98,10,0)))*C167+(IF(ISERROR(VLOOKUP(A167,'Calcification Rates'!$A$11:$N$98,13,0)),0,VLOOKUP(A167,'Calcification Rates'!$A$11:$N$98,13,0)))</f>
        <v>0</v>
      </c>
      <c r="H167" s="275">
        <f>(IF(ISERROR(VLOOKUP(A167,'Calcification Rates'!$A$11:$N$98,11,0)),0,VLOOKUP(A167,'Calcification Rates'!$A$11:$N$98,11,0)))*C167+(IF(ISERROR(VLOOKUP(A167,'Calcification Rates'!$A$11:$N$98,14,0)),0,VLOOKUP(A167,'Calcification Rates'!$A$11:$N$98,14,0)))</f>
        <v>0</v>
      </c>
      <c r="I167" s="289"/>
      <c r="J167" s="278"/>
      <c r="K167" s="270"/>
      <c r="L167" s="272" t="str">
        <f>IF(ISERROR(VLOOKUP(I167,'Calcification Rates'!$A$10:$C$98,2,FALSE))," ",VLOOKUP(I167,'Calcification Rates'!$A$10:$C$98,2,FALSE))</f>
        <v xml:space="preserve"> </v>
      </c>
      <c r="M167" s="272" t="str">
        <f>IF(ISERROR(VLOOKUP(I167,'Calcification Rates'!$A$10:$C$98,3,FALSE))," ",VLOOKUP(I167,'Calcification Rates'!$A$10:$C$98,3,FALSE))</f>
        <v xml:space="preserve"> </v>
      </c>
      <c r="N167" s="273">
        <f>(IF(ISERROR(VLOOKUP(I167,'Calcification Rates'!$A$11:$N$98,9,0)),0,VLOOKUP(I167,'Calcification Rates'!$A$11:$N$98,9,0)))*K167+(IF(ISERROR(VLOOKUP(I167,'Calcification Rates'!$A$11:$N$98,12,0)),0,VLOOKUP(I167,'Calcification Rates'!$A$11:$N$98,12,0)))</f>
        <v>0</v>
      </c>
      <c r="O167" s="273">
        <f>(IF(ISERROR(VLOOKUP(I167,'Calcification Rates'!$A$11:$N$98,10,0)),0,VLOOKUP(I167,'Calcification Rates'!$A$11:$N$98,10,0)))*K167+(IF(ISERROR(VLOOKUP(I167,'Calcification Rates'!$A$11:$N$98,13,0)),0,VLOOKUP(I167,'Calcification Rates'!$A$11:$N$98,13,0)))</f>
        <v>0</v>
      </c>
      <c r="P167" s="286">
        <f>(IF(ISERROR(VLOOKUP(I167,'Calcification Rates'!$A$11:$N$98,11,0)),0,VLOOKUP(I167,'Calcification Rates'!$A$11:$N$98,11,0)))*K167+(IF(ISERROR(VLOOKUP(I167,'Calcification Rates'!$A$11:$N$98,14,0)),0,VLOOKUP(I167,'Calcification Rates'!$A$11:$N$98,14,0)))</f>
        <v>0</v>
      </c>
      <c r="Q167" s="43"/>
      <c r="R167" s="43"/>
      <c r="S167" s="43"/>
      <c r="T167" s="287" t="str">
        <f>IF(ISERROR(VLOOKUP(Q167,'Calcification Rates'!$A$10:$C$98,2,FALSE))," ",VLOOKUP(Q167,'Calcification Rates'!$A$10:$C$98,2,FALSE))</f>
        <v xml:space="preserve"> </v>
      </c>
      <c r="U167" s="272" t="str">
        <f>IF(ISERROR(VLOOKUP(Q167,'Calcification Rates'!$A$10:$C$98,3,FALSE))," ",VLOOKUP(Q167,'Calcification Rates'!$A$10:$C$98,3,FALSE))</f>
        <v xml:space="preserve"> </v>
      </c>
      <c r="V167" s="273">
        <f>(IF(ISERROR(VLOOKUP(Q167,'Calcification Rates'!$A$11:$N$98,9,0)),0,VLOOKUP(Q167,'Calcification Rates'!$A$11:$N$98,9,0)))*S167+(IF(ISERROR(VLOOKUP(Q167,'Calcification Rates'!$A$11:$N$98,12,0)),0,VLOOKUP(Q167,'Calcification Rates'!$A$11:$N$98,12,0)))</f>
        <v>0</v>
      </c>
      <c r="W167" s="273">
        <f>(IF(ISERROR(VLOOKUP(Q167,'Calcification Rates'!$A$11:$N$98,10,0)),0,VLOOKUP(Q167,'Calcification Rates'!$A$11:$N$98,10,0)))*S167+(IF(ISERROR(VLOOKUP(Q167,'Calcification Rates'!$A$11:$N$98,13,0)),0,VLOOKUP(Q167,'Calcification Rates'!$A$11:$N$98,13,0)))</f>
        <v>0</v>
      </c>
      <c r="X167" s="277">
        <f>(IF(ISERROR(VLOOKUP(Q167,'Calcification Rates'!$A$11:$N$98,11,0)),0,VLOOKUP(Q167,'Calcification Rates'!$A$11:$N$98,11,0)))*S167+(IF(ISERROR(VLOOKUP(Q167,'Calcification Rates'!$A$11:$N$98,14,0)),0,VLOOKUP(Q167,'Calcification Rates'!$A$11:$N$98,14,0)))</f>
        <v>0</v>
      </c>
      <c r="Y167" s="289"/>
      <c r="Z167" s="290"/>
      <c r="AA167" s="290"/>
      <c r="AB167" s="272" t="str">
        <f>IF(ISERROR(VLOOKUP(Y167,'Calcification Rates'!$A$10:$C$98,2,FALSE))," ",VLOOKUP(Y167,'Calcification Rates'!$A$10:$C$98,2,FALSE))</f>
        <v xml:space="preserve"> </v>
      </c>
      <c r="AC167" s="272" t="str">
        <f>IF(ISERROR(VLOOKUP(Y167,'Calcification Rates'!$A$10:$C$98,3,FALSE))," ",VLOOKUP(Y167,'Calcification Rates'!$A$10:$C$98,3,FALSE))</f>
        <v xml:space="preserve"> </v>
      </c>
      <c r="AD167" s="273">
        <f>(IF(ISERROR(VLOOKUP(Y167,'Calcification Rates'!$A$11:$N$98,9,0)),0,VLOOKUP(Y167,'Calcification Rates'!$A$11:$N$98,9,0)))*AA167+(IF(ISERROR(VLOOKUP(Y167,'Calcification Rates'!$A$11:$N$98,12,0)),0,VLOOKUP(Y167,'Calcification Rates'!$A$11:$N$98,12,0)))</f>
        <v>0</v>
      </c>
      <c r="AE167" s="273">
        <f>(IF(ISERROR(VLOOKUP(Y167,'Calcification Rates'!$A$11:$N$98,10,0)),0,VLOOKUP(Y167,'Calcification Rates'!$A$11:$N$98,10,0)))*AA167+(IF(ISERROR(VLOOKUP(Y167,'Calcification Rates'!$A$11:$N$98,13,0)),0,VLOOKUP(Y167,'Calcification Rates'!$A$11:$N$98,13,0)))</f>
        <v>0</v>
      </c>
      <c r="AF167" s="277">
        <f>(IF(ISERROR(VLOOKUP(Y167,'Calcification Rates'!$A$11:$N$98,11,0)),0,VLOOKUP(Y167,'Calcification Rates'!$A$11:$N$98,11,0)))*AA167+(IF(ISERROR(VLOOKUP(Y167,'Calcification Rates'!$A$11:$N$98,14,0)),0,VLOOKUP(Y167,'Calcification Rates'!$A$11:$N$98,14,0)))</f>
        <v>0</v>
      </c>
      <c r="AG167" s="289"/>
      <c r="AH167" s="290"/>
      <c r="AI167" s="290"/>
      <c r="AJ167" s="272" t="str">
        <f>IF(ISERROR(VLOOKUP(AG167,'Calcification Rates'!$A$10:$C$98,2,FALSE))," ",VLOOKUP(AG167,'Calcification Rates'!$A$10:$C$98,2,FALSE))</f>
        <v xml:space="preserve"> </v>
      </c>
      <c r="AK167" s="272" t="str">
        <f>IF(ISERROR(VLOOKUP(AG167,'Calcification Rates'!$A$10:$C$98,3,FALSE))," ",VLOOKUP(AG167,'Calcification Rates'!$A$10:$C$98,3,FALSE))</f>
        <v xml:space="preserve"> </v>
      </c>
      <c r="AL167" s="273">
        <f>(IF(ISERROR(VLOOKUP(AG167,'Calcification Rates'!$A$11:$N$98,9,0)),0,VLOOKUP(AG167,'Calcification Rates'!$A$11:$N$98,9,0)))*AI167+(IF(ISERROR(VLOOKUP(AG167,'Calcification Rates'!$A$11:$N$98,12,0)),0,VLOOKUP(AG167,'Calcification Rates'!$A$11:$N$98,12,0)))</f>
        <v>0</v>
      </c>
      <c r="AM167" s="273">
        <f>(IF(ISERROR(VLOOKUP(AG167,'Calcification Rates'!$A$11:$N$98,10,0)),0,VLOOKUP(AG167,'Calcification Rates'!$A$11:$N$98,10,0)))*AI167+(IF(ISERROR(VLOOKUP(AG167,'Calcification Rates'!$A$11:$N$98,13,0)),0,VLOOKUP(AG167,'Calcification Rates'!$A$11:$N$98,13,0)))</f>
        <v>0</v>
      </c>
      <c r="AN167" s="277">
        <f>(IF(ISERROR(VLOOKUP(AG167,'Calcification Rates'!$A$11:$N$98,11,0)),0,VLOOKUP(AG167,'Calcification Rates'!$A$11:$N$98,11,0)))*AI167+(IF(ISERROR(VLOOKUP(AG167,'Calcification Rates'!$A$11:$N$98,14,0)),0,VLOOKUP(AG167,'Calcification Rates'!$A$11:$N$98,14,0)))</f>
        <v>0</v>
      </c>
      <c r="AO167" s="289"/>
      <c r="AP167" s="290"/>
      <c r="AQ167" s="290"/>
      <c r="AR167" s="272" t="str">
        <f>IF(ISERROR(VLOOKUP(AO167,'Calcification Rates'!$A$10:$C$98,2,FALSE))," ",VLOOKUP(AO167,'Calcification Rates'!$A$10:$C$98,2,FALSE))</f>
        <v xml:space="preserve"> </v>
      </c>
      <c r="AS167" s="272" t="str">
        <f>IF(ISERROR(VLOOKUP(AO167,'Calcification Rates'!$A$10:$C$98,3,FALSE))," ",VLOOKUP(AO167,'Calcification Rates'!$A$10:$C$98,3,FALSE))</f>
        <v xml:space="preserve"> </v>
      </c>
      <c r="AT167" s="280">
        <f>(IF(ISERROR(VLOOKUP(AO167,'Calcification Rates'!$A$11:$N$98,9,0)),0,VLOOKUP(AO167,'Calcification Rates'!$A$11:$N$98,9,0)))*AQ167+(IF(ISERROR(VLOOKUP(AO167,'Calcification Rates'!$A$11:$N$98,12,0)),0,VLOOKUP(AO167,'Calcification Rates'!$A$11:$N$98,12,0)))</f>
        <v>0</v>
      </c>
      <c r="AU167" s="280">
        <f>(IF(ISERROR(VLOOKUP(AO167,'Calcification Rates'!$A$11:$N$98,10,0)),0,VLOOKUP(AO167,'Calcification Rates'!$A$11:$N$98,10,0)))*AQ167+(IF(ISERROR(VLOOKUP(AO167,'Calcification Rates'!$A$11:$N$98,13,0)),0,VLOOKUP(AO167,'Calcification Rates'!$A$11:$N$98,13,0)))</f>
        <v>0</v>
      </c>
      <c r="AV167" s="281">
        <f>(IF(ISERROR(VLOOKUP(AO167,'Calcification Rates'!$A$11:$N$98,11,0)),0,VLOOKUP(AO167,'Calcification Rates'!$A$11:$N$98,11,0)))*AQ167+(IF(ISERROR(VLOOKUP(AO167,'Calcification Rates'!$A$11:$N$98,14,0)),0,VLOOKUP(AO167,'Calcification Rates'!$A$11:$N$98,14,0)))</f>
        <v>0</v>
      </c>
      <c r="AW167" s="289"/>
      <c r="AX167" s="290"/>
      <c r="AY167" s="290"/>
      <c r="AZ167" s="272" t="str">
        <f>IF(ISERROR(VLOOKUP(AW167,'Calcification Rates'!$A$10:$C$98,2,FALSE))," ",VLOOKUP(AW167,'Calcification Rates'!$A$10:$C$98,2,FALSE))</f>
        <v xml:space="preserve"> </v>
      </c>
      <c r="BA167" s="272" t="str">
        <f>IF(ISERROR(VLOOKUP(AW167,'Calcification Rates'!$A$10:$C$98,3,FALSE))," ",VLOOKUP(AW167,'Calcification Rates'!$A$10:$C$98,3,FALSE))</f>
        <v xml:space="preserve"> </v>
      </c>
      <c r="BB167" s="280">
        <f>(IF(ISERROR(VLOOKUP(AW167,'Calcification Rates'!$A$11:$N$98,9,0)),0,VLOOKUP(AW167,'Calcification Rates'!$A$11:$N$98,9,0)))*AY167+(IF(ISERROR(VLOOKUP(AW167,'Calcification Rates'!$A$11:$N$98,12,0)),0,VLOOKUP(AW167,'Calcification Rates'!$A$11:$N$98,12,0)))</f>
        <v>0</v>
      </c>
      <c r="BC167" s="280">
        <f>(IF(ISERROR(VLOOKUP(AW167,'Calcification Rates'!$A$11:$N$98,10,0)),0,VLOOKUP(AW167,'Calcification Rates'!$A$11:$N$98,10,0)))*AY167+(IF(ISERROR(VLOOKUP(AW167,'Calcification Rates'!$A$11:$N$98,13,0)),0,VLOOKUP(AW167,'Calcification Rates'!$A$11:$N$98,13,0)))</f>
        <v>0</v>
      </c>
      <c r="BD167" s="281">
        <f>(IF(ISERROR(VLOOKUP(AW167,'Calcification Rates'!$A$11:$N$98,11,0)),0,VLOOKUP(AW167,'Calcification Rates'!$A$11:$N$98,11,0)))*AY167+(IF(ISERROR(VLOOKUP(AW167,'Calcification Rates'!$A$11:$N$98,14,0)),0,VLOOKUP(AW167,'Calcification Rates'!$A$11:$N$98,14,0)))</f>
        <v>0</v>
      </c>
      <c r="BE167" s="289"/>
      <c r="BF167" s="290"/>
      <c r="BG167" s="290"/>
      <c r="BH167" s="272" t="str">
        <f>IF(ISERROR(VLOOKUP(BE167,'Calcification Rates'!$A$10:$C$98,2,FALSE))," ",VLOOKUP(BE167,'Calcification Rates'!$A$10:$C$98,2,FALSE))</f>
        <v xml:space="preserve"> </v>
      </c>
      <c r="BI167" s="272" t="str">
        <f>IF(ISERROR(VLOOKUP(BE167,'Calcification Rates'!$A$10:$C$98,3,FALSE))," ",VLOOKUP(BE167,'Calcification Rates'!$A$10:$C$98,3,FALSE))</f>
        <v xml:space="preserve"> </v>
      </c>
      <c r="BJ167" s="280">
        <f>(IF(ISERROR(VLOOKUP(BE167,'Calcification Rates'!$A$11:$N$98,9,0)),0,VLOOKUP(BE167,'Calcification Rates'!$A$11:$N$98,9,0)))*BG167+(IF(ISERROR(VLOOKUP(BE167,'Calcification Rates'!$A$11:$N$98,12,0)),0,VLOOKUP(BE167,'Calcification Rates'!$A$11:$N$98,12,0)))</f>
        <v>0</v>
      </c>
      <c r="BK167" s="280">
        <f>(IF(ISERROR(VLOOKUP(BE167,'Calcification Rates'!$A$11:$N$98,10,0)),0,VLOOKUP(BE167,'Calcification Rates'!$A$11:$N$98,10,0)))*BG167+(IF(ISERROR(VLOOKUP(BE167,'Calcification Rates'!$A$11:$N$98,13,0)),0,VLOOKUP(BE167,'Calcification Rates'!$A$11:$N$98,13,0)))</f>
        <v>0</v>
      </c>
      <c r="BL167" s="281">
        <f>(IF(ISERROR(VLOOKUP(BE167,'Calcification Rates'!$A$11:$N$98,11,0)),0,VLOOKUP(BE167,'Calcification Rates'!$A$11:$N$98,11,0)))*BG167+(IF(ISERROR(VLOOKUP(BE167,'Calcification Rates'!$A$11:$N$98,14,0)),0,VLOOKUP(BE167,'Calcification Rates'!$A$11:$N$98,14,0)))</f>
        <v>0</v>
      </c>
    </row>
    <row r="168" spans="1:64" ht="20.100000000000001" customHeight="1" x14ac:dyDescent="0.3">
      <c r="A168" s="291"/>
      <c r="B168" s="290"/>
      <c r="C168" s="292"/>
      <c r="D168" s="272" t="str">
        <f>IF(ISERROR(VLOOKUP(A168,'Calcification Rates'!$A$10:$C$98,2,FALSE))," ",VLOOKUP(A168,'Calcification Rates'!$A$10:$C$98,2,FALSE))</f>
        <v xml:space="preserve"> </v>
      </c>
      <c r="E168" s="272" t="str">
        <f>IF(ISERROR(VLOOKUP(A168,'Calcification Rates'!$A$10:$C$98,3,FALSE))," ",VLOOKUP(A168,'Calcification Rates'!$A$10:$C$98,3,FALSE))</f>
        <v xml:space="preserve"> </v>
      </c>
      <c r="F168" s="273">
        <f>(IF(ISERROR(VLOOKUP(A168,'Calcification Rates'!$A$11:$N$98,9,0)),0,VLOOKUP(A168,'Calcification Rates'!$A$11:$N$98,9,0)))*C168+(IF(ISERROR(VLOOKUP(A168,'Calcification Rates'!$A$11:$N$98,12,0)),0,VLOOKUP(A168,'Calcification Rates'!$A$11:$N$98,12,0)))</f>
        <v>0</v>
      </c>
      <c r="G168" s="274">
        <f>(IF(ISERROR(VLOOKUP(A168,'Calcification Rates'!$A$11:$N$98,10,0)),0,VLOOKUP(A168,'Calcification Rates'!$A$11:$N$98,10,0)))*C168+(IF(ISERROR(VLOOKUP(A168,'Calcification Rates'!$A$11:$N$98,13,0)),0,VLOOKUP(A168,'Calcification Rates'!$A$11:$N$98,13,0)))</f>
        <v>0</v>
      </c>
      <c r="H168" s="275">
        <f>(IF(ISERROR(VLOOKUP(A168,'Calcification Rates'!$A$11:$N$98,11,0)),0,VLOOKUP(A168,'Calcification Rates'!$A$11:$N$98,11,0)))*C168+(IF(ISERROR(VLOOKUP(A168,'Calcification Rates'!$A$11:$N$98,14,0)),0,VLOOKUP(A168,'Calcification Rates'!$A$11:$N$98,14,0)))</f>
        <v>0</v>
      </c>
      <c r="I168" s="289"/>
      <c r="J168" s="278"/>
      <c r="K168" s="270"/>
      <c r="L168" s="272" t="str">
        <f>IF(ISERROR(VLOOKUP(I168,'Calcification Rates'!$A$10:$C$98,2,FALSE))," ",VLOOKUP(I168,'Calcification Rates'!$A$10:$C$98,2,FALSE))</f>
        <v xml:space="preserve"> </v>
      </c>
      <c r="M168" s="272" t="str">
        <f>IF(ISERROR(VLOOKUP(I168,'Calcification Rates'!$A$10:$C$98,3,FALSE))," ",VLOOKUP(I168,'Calcification Rates'!$A$10:$C$98,3,FALSE))</f>
        <v xml:space="preserve"> </v>
      </c>
      <c r="N168" s="273">
        <f>(IF(ISERROR(VLOOKUP(I168,'Calcification Rates'!$A$11:$N$98,9,0)),0,VLOOKUP(I168,'Calcification Rates'!$A$11:$N$98,9,0)))*K168+(IF(ISERROR(VLOOKUP(I168,'Calcification Rates'!$A$11:$N$98,12,0)),0,VLOOKUP(I168,'Calcification Rates'!$A$11:$N$98,12,0)))</f>
        <v>0</v>
      </c>
      <c r="O168" s="273">
        <f>(IF(ISERROR(VLOOKUP(I168,'Calcification Rates'!$A$11:$N$98,10,0)),0,VLOOKUP(I168,'Calcification Rates'!$A$11:$N$98,10,0)))*K168+(IF(ISERROR(VLOOKUP(I168,'Calcification Rates'!$A$11:$N$98,13,0)),0,VLOOKUP(I168,'Calcification Rates'!$A$11:$N$98,13,0)))</f>
        <v>0</v>
      </c>
      <c r="P168" s="286">
        <f>(IF(ISERROR(VLOOKUP(I168,'Calcification Rates'!$A$11:$N$98,11,0)),0,VLOOKUP(I168,'Calcification Rates'!$A$11:$N$98,11,0)))*K168+(IF(ISERROR(VLOOKUP(I168,'Calcification Rates'!$A$11:$N$98,14,0)),0,VLOOKUP(I168,'Calcification Rates'!$A$11:$N$98,14,0)))</f>
        <v>0</v>
      </c>
      <c r="Q168" s="43"/>
      <c r="R168" s="43"/>
      <c r="S168" s="43"/>
      <c r="T168" s="287" t="str">
        <f>IF(ISERROR(VLOOKUP(Q168,'Calcification Rates'!$A$10:$C$98,2,FALSE))," ",VLOOKUP(Q168,'Calcification Rates'!$A$10:$C$98,2,FALSE))</f>
        <v xml:space="preserve"> </v>
      </c>
      <c r="U168" s="272" t="str">
        <f>IF(ISERROR(VLOOKUP(Q168,'Calcification Rates'!$A$10:$C$98,3,FALSE))," ",VLOOKUP(Q168,'Calcification Rates'!$A$10:$C$98,3,FALSE))</f>
        <v xml:space="preserve"> </v>
      </c>
      <c r="V168" s="273">
        <f>(IF(ISERROR(VLOOKUP(Q168,'Calcification Rates'!$A$11:$N$98,9,0)),0,VLOOKUP(Q168,'Calcification Rates'!$A$11:$N$98,9,0)))*S168+(IF(ISERROR(VLOOKUP(Q168,'Calcification Rates'!$A$11:$N$98,12,0)),0,VLOOKUP(Q168,'Calcification Rates'!$A$11:$N$98,12,0)))</f>
        <v>0</v>
      </c>
      <c r="W168" s="273">
        <f>(IF(ISERROR(VLOOKUP(Q168,'Calcification Rates'!$A$11:$N$98,10,0)),0,VLOOKUP(Q168,'Calcification Rates'!$A$11:$N$98,10,0)))*S168+(IF(ISERROR(VLOOKUP(Q168,'Calcification Rates'!$A$11:$N$98,13,0)),0,VLOOKUP(Q168,'Calcification Rates'!$A$11:$N$98,13,0)))</f>
        <v>0</v>
      </c>
      <c r="X168" s="277">
        <f>(IF(ISERROR(VLOOKUP(Q168,'Calcification Rates'!$A$11:$N$98,11,0)),0,VLOOKUP(Q168,'Calcification Rates'!$A$11:$N$98,11,0)))*S168+(IF(ISERROR(VLOOKUP(Q168,'Calcification Rates'!$A$11:$N$98,14,0)),0,VLOOKUP(Q168,'Calcification Rates'!$A$11:$N$98,14,0)))</f>
        <v>0</v>
      </c>
      <c r="Y168" s="289"/>
      <c r="Z168" s="290"/>
      <c r="AA168" s="290"/>
      <c r="AB168" s="272" t="str">
        <f>IF(ISERROR(VLOOKUP(Y168,'Calcification Rates'!$A$10:$C$98,2,FALSE))," ",VLOOKUP(Y168,'Calcification Rates'!$A$10:$C$98,2,FALSE))</f>
        <v xml:space="preserve"> </v>
      </c>
      <c r="AC168" s="272" t="str">
        <f>IF(ISERROR(VLOOKUP(Y168,'Calcification Rates'!$A$10:$C$98,3,FALSE))," ",VLOOKUP(Y168,'Calcification Rates'!$A$10:$C$98,3,FALSE))</f>
        <v xml:space="preserve"> </v>
      </c>
      <c r="AD168" s="273">
        <f>(IF(ISERROR(VLOOKUP(Y168,'Calcification Rates'!$A$11:$N$98,9,0)),0,VLOOKUP(Y168,'Calcification Rates'!$A$11:$N$98,9,0)))*AA168+(IF(ISERROR(VLOOKUP(Y168,'Calcification Rates'!$A$11:$N$98,12,0)),0,VLOOKUP(Y168,'Calcification Rates'!$A$11:$N$98,12,0)))</f>
        <v>0</v>
      </c>
      <c r="AE168" s="273">
        <f>(IF(ISERROR(VLOOKUP(Y168,'Calcification Rates'!$A$11:$N$98,10,0)),0,VLOOKUP(Y168,'Calcification Rates'!$A$11:$N$98,10,0)))*AA168+(IF(ISERROR(VLOOKUP(Y168,'Calcification Rates'!$A$11:$N$98,13,0)),0,VLOOKUP(Y168,'Calcification Rates'!$A$11:$N$98,13,0)))</f>
        <v>0</v>
      </c>
      <c r="AF168" s="277">
        <f>(IF(ISERROR(VLOOKUP(Y168,'Calcification Rates'!$A$11:$N$98,11,0)),0,VLOOKUP(Y168,'Calcification Rates'!$A$11:$N$98,11,0)))*AA168+(IF(ISERROR(VLOOKUP(Y168,'Calcification Rates'!$A$11:$N$98,14,0)),0,VLOOKUP(Y168,'Calcification Rates'!$A$11:$N$98,14,0)))</f>
        <v>0</v>
      </c>
      <c r="AG168" s="289"/>
      <c r="AH168" s="290"/>
      <c r="AI168" s="290"/>
      <c r="AJ168" s="272" t="str">
        <f>IF(ISERROR(VLOOKUP(AG168,'Calcification Rates'!$A$10:$C$98,2,FALSE))," ",VLOOKUP(AG168,'Calcification Rates'!$A$10:$C$98,2,FALSE))</f>
        <v xml:space="preserve"> </v>
      </c>
      <c r="AK168" s="272" t="str">
        <f>IF(ISERROR(VLOOKUP(AG168,'Calcification Rates'!$A$10:$C$98,3,FALSE))," ",VLOOKUP(AG168,'Calcification Rates'!$A$10:$C$98,3,FALSE))</f>
        <v xml:space="preserve"> </v>
      </c>
      <c r="AL168" s="273">
        <f>(IF(ISERROR(VLOOKUP(AG168,'Calcification Rates'!$A$11:$N$98,9,0)),0,VLOOKUP(AG168,'Calcification Rates'!$A$11:$N$98,9,0)))*AI168+(IF(ISERROR(VLOOKUP(AG168,'Calcification Rates'!$A$11:$N$98,12,0)),0,VLOOKUP(AG168,'Calcification Rates'!$A$11:$N$98,12,0)))</f>
        <v>0</v>
      </c>
      <c r="AM168" s="273">
        <f>(IF(ISERROR(VLOOKUP(AG168,'Calcification Rates'!$A$11:$N$98,10,0)),0,VLOOKUP(AG168,'Calcification Rates'!$A$11:$N$98,10,0)))*AI168+(IF(ISERROR(VLOOKUP(AG168,'Calcification Rates'!$A$11:$N$98,13,0)),0,VLOOKUP(AG168,'Calcification Rates'!$A$11:$N$98,13,0)))</f>
        <v>0</v>
      </c>
      <c r="AN168" s="277">
        <f>(IF(ISERROR(VLOOKUP(AG168,'Calcification Rates'!$A$11:$N$98,11,0)),0,VLOOKUP(AG168,'Calcification Rates'!$A$11:$N$98,11,0)))*AI168+(IF(ISERROR(VLOOKUP(AG168,'Calcification Rates'!$A$11:$N$98,14,0)),0,VLOOKUP(AG168,'Calcification Rates'!$A$11:$N$98,14,0)))</f>
        <v>0</v>
      </c>
      <c r="AO168" s="289"/>
      <c r="AP168" s="290"/>
      <c r="AQ168" s="290"/>
      <c r="AR168" s="272" t="str">
        <f>IF(ISERROR(VLOOKUP(AO168,'Calcification Rates'!$A$10:$C$98,2,FALSE))," ",VLOOKUP(AO168,'Calcification Rates'!$A$10:$C$98,2,FALSE))</f>
        <v xml:space="preserve"> </v>
      </c>
      <c r="AS168" s="272" t="str">
        <f>IF(ISERROR(VLOOKUP(AO168,'Calcification Rates'!$A$10:$C$98,3,FALSE))," ",VLOOKUP(AO168,'Calcification Rates'!$A$10:$C$98,3,FALSE))</f>
        <v xml:space="preserve"> </v>
      </c>
      <c r="AT168" s="280">
        <f>(IF(ISERROR(VLOOKUP(AO168,'Calcification Rates'!$A$11:$N$98,9,0)),0,VLOOKUP(AO168,'Calcification Rates'!$A$11:$N$98,9,0)))*AQ168+(IF(ISERROR(VLOOKUP(AO168,'Calcification Rates'!$A$11:$N$98,12,0)),0,VLOOKUP(AO168,'Calcification Rates'!$A$11:$N$98,12,0)))</f>
        <v>0</v>
      </c>
      <c r="AU168" s="280">
        <f>(IF(ISERROR(VLOOKUP(AO168,'Calcification Rates'!$A$11:$N$98,10,0)),0,VLOOKUP(AO168,'Calcification Rates'!$A$11:$N$98,10,0)))*AQ168+(IF(ISERROR(VLOOKUP(AO168,'Calcification Rates'!$A$11:$N$98,13,0)),0,VLOOKUP(AO168,'Calcification Rates'!$A$11:$N$98,13,0)))</f>
        <v>0</v>
      </c>
      <c r="AV168" s="281">
        <f>(IF(ISERROR(VLOOKUP(AO168,'Calcification Rates'!$A$11:$N$98,11,0)),0,VLOOKUP(AO168,'Calcification Rates'!$A$11:$N$98,11,0)))*AQ168+(IF(ISERROR(VLOOKUP(AO168,'Calcification Rates'!$A$11:$N$98,14,0)),0,VLOOKUP(AO168,'Calcification Rates'!$A$11:$N$98,14,0)))</f>
        <v>0</v>
      </c>
      <c r="AW168" s="289"/>
      <c r="AX168" s="290"/>
      <c r="AY168" s="290"/>
      <c r="AZ168" s="272" t="str">
        <f>IF(ISERROR(VLOOKUP(AW168,'Calcification Rates'!$A$10:$C$98,2,FALSE))," ",VLOOKUP(AW168,'Calcification Rates'!$A$10:$C$98,2,FALSE))</f>
        <v xml:space="preserve"> </v>
      </c>
      <c r="BA168" s="272" t="str">
        <f>IF(ISERROR(VLOOKUP(AW168,'Calcification Rates'!$A$10:$C$98,3,FALSE))," ",VLOOKUP(AW168,'Calcification Rates'!$A$10:$C$98,3,FALSE))</f>
        <v xml:space="preserve"> </v>
      </c>
      <c r="BB168" s="280">
        <f>(IF(ISERROR(VLOOKUP(AW168,'Calcification Rates'!$A$11:$N$98,9,0)),0,VLOOKUP(AW168,'Calcification Rates'!$A$11:$N$98,9,0)))*AY168+(IF(ISERROR(VLOOKUP(AW168,'Calcification Rates'!$A$11:$N$98,12,0)),0,VLOOKUP(AW168,'Calcification Rates'!$A$11:$N$98,12,0)))</f>
        <v>0</v>
      </c>
      <c r="BC168" s="280">
        <f>(IF(ISERROR(VLOOKUP(AW168,'Calcification Rates'!$A$11:$N$98,10,0)),0,VLOOKUP(AW168,'Calcification Rates'!$A$11:$N$98,10,0)))*AY168+(IF(ISERROR(VLOOKUP(AW168,'Calcification Rates'!$A$11:$N$98,13,0)),0,VLOOKUP(AW168,'Calcification Rates'!$A$11:$N$98,13,0)))</f>
        <v>0</v>
      </c>
      <c r="BD168" s="281">
        <f>(IF(ISERROR(VLOOKUP(AW168,'Calcification Rates'!$A$11:$N$98,11,0)),0,VLOOKUP(AW168,'Calcification Rates'!$A$11:$N$98,11,0)))*AY168+(IF(ISERROR(VLOOKUP(AW168,'Calcification Rates'!$A$11:$N$98,14,0)),0,VLOOKUP(AW168,'Calcification Rates'!$A$11:$N$98,14,0)))</f>
        <v>0</v>
      </c>
      <c r="BE168" s="289"/>
      <c r="BF168" s="290"/>
      <c r="BG168" s="290"/>
      <c r="BH168" s="272" t="str">
        <f>IF(ISERROR(VLOOKUP(BE168,'Calcification Rates'!$A$10:$C$98,2,FALSE))," ",VLOOKUP(BE168,'Calcification Rates'!$A$10:$C$98,2,FALSE))</f>
        <v xml:space="preserve"> </v>
      </c>
      <c r="BI168" s="272" t="str">
        <f>IF(ISERROR(VLOOKUP(BE168,'Calcification Rates'!$A$10:$C$98,3,FALSE))," ",VLOOKUP(BE168,'Calcification Rates'!$A$10:$C$98,3,FALSE))</f>
        <v xml:space="preserve"> </v>
      </c>
      <c r="BJ168" s="280">
        <f>(IF(ISERROR(VLOOKUP(BE168,'Calcification Rates'!$A$11:$N$98,9,0)),0,VLOOKUP(BE168,'Calcification Rates'!$A$11:$N$98,9,0)))*BG168+(IF(ISERROR(VLOOKUP(BE168,'Calcification Rates'!$A$11:$N$98,12,0)),0,VLOOKUP(BE168,'Calcification Rates'!$A$11:$N$98,12,0)))</f>
        <v>0</v>
      </c>
      <c r="BK168" s="280">
        <f>(IF(ISERROR(VLOOKUP(BE168,'Calcification Rates'!$A$11:$N$98,10,0)),0,VLOOKUP(BE168,'Calcification Rates'!$A$11:$N$98,10,0)))*BG168+(IF(ISERROR(VLOOKUP(BE168,'Calcification Rates'!$A$11:$N$98,13,0)),0,VLOOKUP(BE168,'Calcification Rates'!$A$11:$N$98,13,0)))</f>
        <v>0</v>
      </c>
      <c r="BL168" s="281">
        <f>(IF(ISERROR(VLOOKUP(BE168,'Calcification Rates'!$A$11:$N$98,11,0)),0,VLOOKUP(BE168,'Calcification Rates'!$A$11:$N$98,11,0)))*BG168+(IF(ISERROR(VLOOKUP(BE168,'Calcification Rates'!$A$11:$N$98,14,0)),0,VLOOKUP(BE168,'Calcification Rates'!$A$11:$N$98,14,0)))</f>
        <v>0</v>
      </c>
    </row>
    <row r="169" spans="1:64" ht="20.100000000000001" customHeight="1" x14ac:dyDescent="0.3">
      <c r="A169" s="291"/>
      <c r="B169" s="290"/>
      <c r="C169" s="292"/>
      <c r="D169" s="272" t="str">
        <f>IF(ISERROR(VLOOKUP(A169,'Calcification Rates'!$A$10:$C$98,2,FALSE))," ",VLOOKUP(A169,'Calcification Rates'!$A$10:$C$98,2,FALSE))</f>
        <v xml:space="preserve"> </v>
      </c>
      <c r="E169" s="272" t="str">
        <f>IF(ISERROR(VLOOKUP(A169,'Calcification Rates'!$A$10:$C$98,3,FALSE))," ",VLOOKUP(A169,'Calcification Rates'!$A$10:$C$98,3,FALSE))</f>
        <v xml:space="preserve"> </v>
      </c>
      <c r="F169" s="273">
        <f>(IF(ISERROR(VLOOKUP(A169,'Calcification Rates'!$A$11:$N$98,9,0)),0,VLOOKUP(A169,'Calcification Rates'!$A$11:$N$98,9,0)))*C169+(IF(ISERROR(VLOOKUP(A169,'Calcification Rates'!$A$11:$N$98,12,0)),0,VLOOKUP(A169,'Calcification Rates'!$A$11:$N$98,12,0)))</f>
        <v>0</v>
      </c>
      <c r="G169" s="274">
        <f>(IF(ISERROR(VLOOKUP(A169,'Calcification Rates'!$A$11:$N$98,10,0)),0,VLOOKUP(A169,'Calcification Rates'!$A$11:$N$98,10,0)))*C169+(IF(ISERROR(VLOOKUP(A169,'Calcification Rates'!$A$11:$N$98,13,0)),0,VLOOKUP(A169,'Calcification Rates'!$A$11:$N$98,13,0)))</f>
        <v>0</v>
      </c>
      <c r="H169" s="275">
        <f>(IF(ISERROR(VLOOKUP(A169,'Calcification Rates'!$A$11:$N$98,11,0)),0,VLOOKUP(A169,'Calcification Rates'!$A$11:$N$98,11,0)))*C169+(IF(ISERROR(VLOOKUP(A169,'Calcification Rates'!$A$11:$N$98,14,0)),0,VLOOKUP(A169,'Calcification Rates'!$A$11:$N$98,14,0)))</f>
        <v>0</v>
      </c>
      <c r="I169" s="289"/>
      <c r="J169" s="278"/>
      <c r="K169" s="270"/>
      <c r="L169" s="272" t="str">
        <f>IF(ISERROR(VLOOKUP(I169,'Calcification Rates'!$A$10:$C$98,2,FALSE))," ",VLOOKUP(I169,'Calcification Rates'!$A$10:$C$98,2,FALSE))</f>
        <v xml:space="preserve"> </v>
      </c>
      <c r="M169" s="272" t="str">
        <f>IF(ISERROR(VLOOKUP(I169,'Calcification Rates'!$A$10:$C$98,3,FALSE))," ",VLOOKUP(I169,'Calcification Rates'!$A$10:$C$98,3,FALSE))</f>
        <v xml:space="preserve"> </v>
      </c>
      <c r="N169" s="273">
        <f>(IF(ISERROR(VLOOKUP(I169,'Calcification Rates'!$A$11:$N$98,9,0)),0,VLOOKUP(I169,'Calcification Rates'!$A$11:$N$98,9,0)))*K169+(IF(ISERROR(VLOOKUP(I169,'Calcification Rates'!$A$11:$N$98,12,0)),0,VLOOKUP(I169,'Calcification Rates'!$A$11:$N$98,12,0)))</f>
        <v>0</v>
      </c>
      <c r="O169" s="273">
        <f>(IF(ISERROR(VLOOKUP(I169,'Calcification Rates'!$A$11:$N$98,10,0)),0,VLOOKUP(I169,'Calcification Rates'!$A$11:$N$98,10,0)))*K169+(IF(ISERROR(VLOOKUP(I169,'Calcification Rates'!$A$11:$N$98,13,0)),0,VLOOKUP(I169,'Calcification Rates'!$A$11:$N$98,13,0)))</f>
        <v>0</v>
      </c>
      <c r="P169" s="286">
        <f>(IF(ISERROR(VLOOKUP(I169,'Calcification Rates'!$A$11:$N$98,11,0)),0,VLOOKUP(I169,'Calcification Rates'!$A$11:$N$98,11,0)))*K169+(IF(ISERROR(VLOOKUP(I169,'Calcification Rates'!$A$11:$N$98,14,0)),0,VLOOKUP(I169,'Calcification Rates'!$A$11:$N$98,14,0)))</f>
        <v>0</v>
      </c>
      <c r="Q169" s="43"/>
      <c r="R169" s="43"/>
      <c r="S169" s="43"/>
      <c r="T169" s="287" t="str">
        <f>IF(ISERROR(VLOOKUP(Q169,'Calcification Rates'!$A$10:$C$98,2,FALSE))," ",VLOOKUP(Q169,'Calcification Rates'!$A$10:$C$98,2,FALSE))</f>
        <v xml:space="preserve"> </v>
      </c>
      <c r="U169" s="272" t="str">
        <f>IF(ISERROR(VLOOKUP(Q169,'Calcification Rates'!$A$10:$C$98,3,FALSE))," ",VLOOKUP(Q169,'Calcification Rates'!$A$10:$C$98,3,FALSE))</f>
        <v xml:space="preserve"> </v>
      </c>
      <c r="V169" s="273">
        <f>(IF(ISERROR(VLOOKUP(Q169,'Calcification Rates'!$A$11:$N$98,9,0)),0,VLOOKUP(Q169,'Calcification Rates'!$A$11:$N$98,9,0)))*S169+(IF(ISERROR(VLOOKUP(Q169,'Calcification Rates'!$A$11:$N$98,12,0)),0,VLOOKUP(Q169,'Calcification Rates'!$A$11:$N$98,12,0)))</f>
        <v>0</v>
      </c>
      <c r="W169" s="273">
        <f>(IF(ISERROR(VLOOKUP(Q169,'Calcification Rates'!$A$11:$N$98,10,0)),0,VLOOKUP(Q169,'Calcification Rates'!$A$11:$N$98,10,0)))*S169+(IF(ISERROR(VLOOKUP(Q169,'Calcification Rates'!$A$11:$N$98,13,0)),0,VLOOKUP(Q169,'Calcification Rates'!$A$11:$N$98,13,0)))</f>
        <v>0</v>
      </c>
      <c r="X169" s="277">
        <f>(IF(ISERROR(VLOOKUP(Q169,'Calcification Rates'!$A$11:$N$98,11,0)),0,VLOOKUP(Q169,'Calcification Rates'!$A$11:$N$98,11,0)))*S169+(IF(ISERROR(VLOOKUP(Q169,'Calcification Rates'!$A$11:$N$98,14,0)),0,VLOOKUP(Q169,'Calcification Rates'!$A$11:$N$98,14,0)))</f>
        <v>0</v>
      </c>
      <c r="Y169" s="289"/>
      <c r="Z169" s="290"/>
      <c r="AA169" s="290"/>
      <c r="AB169" s="272" t="str">
        <f>IF(ISERROR(VLOOKUP(Y169,'Calcification Rates'!$A$10:$C$98,2,FALSE))," ",VLOOKUP(Y169,'Calcification Rates'!$A$10:$C$98,2,FALSE))</f>
        <v xml:space="preserve"> </v>
      </c>
      <c r="AC169" s="272" t="str">
        <f>IF(ISERROR(VLOOKUP(Y169,'Calcification Rates'!$A$10:$C$98,3,FALSE))," ",VLOOKUP(Y169,'Calcification Rates'!$A$10:$C$98,3,FALSE))</f>
        <v xml:space="preserve"> </v>
      </c>
      <c r="AD169" s="273">
        <f>(IF(ISERROR(VLOOKUP(Y169,'Calcification Rates'!$A$11:$N$98,9,0)),0,VLOOKUP(Y169,'Calcification Rates'!$A$11:$N$98,9,0)))*AA169+(IF(ISERROR(VLOOKUP(Y169,'Calcification Rates'!$A$11:$N$98,12,0)),0,VLOOKUP(Y169,'Calcification Rates'!$A$11:$N$98,12,0)))</f>
        <v>0</v>
      </c>
      <c r="AE169" s="273">
        <f>(IF(ISERROR(VLOOKUP(Y169,'Calcification Rates'!$A$11:$N$98,10,0)),0,VLOOKUP(Y169,'Calcification Rates'!$A$11:$N$98,10,0)))*AA169+(IF(ISERROR(VLOOKUP(Y169,'Calcification Rates'!$A$11:$N$98,13,0)),0,VLOOKUP(Y169,'Calcification Rates'!$A$11:$N$98,13,0)))</f>
        <v>0</v>
      </c>
      <c r="AF169" s="277">
        <f>(IF(ISERROR(VLOOKUP(Y169,'Calcification Rates'!$A$11:$N$98,11,0)),0,VLOOKUP(Y169,'Calcification Rates'!$A$11:$N$98,11,0)))*AA169+(IF(ISERROR(VLOOKUP(Y169,'Calcification Rates'!$A$11:$N$98,14,0)),0,VLOOKUP(Y169,'Calcification Rates'!$A$11:$N$98,14,0)))</f>
        <v>0</v>
      </c>
      <c r="AG169" s="289"/>
      <c r="AH169" s="290"/>
      <c r="AI169" s="290"/>
      <c r="AJ169" s="272" t="str">
        <f>IF(ISERROR(VLOOKUP(AG169,'Calcification Rates'!$A$10:$C$98,2,FALSE))," ",VLOOKUP(AG169,'Calcification Rates'!$A$10:$C$98,2,FALSE))</f>
        <v xml:space="preserve"> </v>
      </c>
      <c r="AK169" s="272" t="str">
        <f>IF(ISERROR(VLOOKUP(AG169,'Calcification Rates'!$A$10:$C$98,3,FALSE))," ",VLOOKUP(AG169,'Calcification Rates'!$A$10:$C$98,3,FALSE))</f>
        <v xml:space="preserve"> </v>
      </c>
      <c r="AL169" s="273">
        <f>(IF(ISERROR(VLOOKUP(AG169,'Calcification Rates'!$A$11:$N$98,9,0)),0,VLOOKUP(AG169,'Calcification Rates'!$A$11:$N$98,9,0)))*AI169+(IF(ISERROR(VLOOKUP(AG169,'Calcification Rates'!$A$11:$N$98,12,0)),0,VLOOKUP(AG169,'Calcification Rates'!$A$11:$N$98,12,0)))</f>
        <v>0</v>
      </c>
      <c r="AM169" s="273">
        <f>(IF(ISERROR(VLOOKUP(AG169,'Calcification Rates'!$A$11:$N$98,10,0)),0,VLOOKUP(AG169,'Calcification Rates'!$A$11:$N$98,10,0)))*AI169+(IF(ISERROR(VLOOKUP(AG169,'Calcification Rates'!$A$11:$N$98,13,0)),0,VLOOKUP(AG169,'Calcification Rates'!$A$11:$N$98,13,0)))</f>
        <v>0</v>
      </c>
      <c r="AN169" s="277">
        <f>(IF(ISERROR(VLOOKUP(AG169,'Calcification Rates'!$A$11:$N$98,11,0)),0,VLOOKUP(AG169,'Calcification Rates'!$A$11:$N$98,11,0)))*AI169+(IF(ISERROR(VLOOKUP(AG169,'Calcification Rates'!$A$11:$N$98,14,0)),0,VLOOKUP(AG169,'Calcification Rates'!$A$11:$N$98,14,0)))</f>
        <v>0</v>
      </c>
      <c r="AO169" s="289"/>
      <c r="AP169" s="290"/>
      <c r="AQ169" s="290"/>
      <c r="AR169" s="272" t="str">
        <f>IF(ISERROR(VLOOKUP(AO169,'Calcification Rates'!$A$10:$C$98,2,FALSE))," ",VLOOKUP(AO169,'Calcification Rates'!$A$10:$C$98,2,FALSE))</f>
        <v xml:space="preserve"> </v>
      </c>
      <c r="AS169" s="272" t="str">
        <f>IF(ISERROR(VLOOKUP(AO169,'Calcification Rates'!$A$10:$C$98,3,FALSE))," ",VLOOKUP(AO169,'Calcification Rates'!$A$10:$C$98,3,FALSE))</f>
        <v xml:space="preserve"> </v>
      </c>
      <c r="AT169" s="280">
        <f>(IF(ISERROR(VLOOKUP(AO169,'Calcification Rates'!$A$11:$N$98,9,0)),0,VLOOKUP(AO169,'Calcification Rates'!$A$11:$N$98,9,0)))*AQ169+(IF(ISERROR(VLOOKUP(AO169,'Calcification Rates'!$A$11:$N$98,12,0)),0,VLOOKUP(AO169,'Calcification Rates'!$A$11:$N$98,12,0)))</f>
        <v>0</v>
      </c>
      <c r="AU169" s="280">
        <f>(IF(ISERROR(VLOOKUP(AO169,'Calcification Rates'!$A$11:$N$98,10,0)),0,VLOOKUP(AO169,'Calcification Rates'!$A$11:$N$98,10,0)))*AQ169+(IF(ISERROR(VLOOKUP(AO169,'Calcification Rates'!$A$11:$N$98,13,0)),0,VLOOKUP(AO169,'Calcification Rates'!$A$11:$N$98,13,0)))</f>
        <v>0</v>
      </c>
      <c r="AV169" s="281">
        <f>(IF(ISERROR(VLOOKUP(AO169,'Calcification Rates'!$A$11:$N$98,11,0)),0,VLOOKUP(AO169,'Calcification Rates'!$A$11:$N$98,11,0)))*AQ169+(IF(ISERROR(VLOOKUP(AO169,'Calcification Rates'!$A$11:$N$98,14,0)),0,VLOOKUP(AO169,'Calcification Rates'!$A$11:$N$98,14,0)))</f>
        <v>0</v>
      </c>
      <c r="AW169" s="289"/>
      <c r="AX169" s="290"/>
      <c r="AY169" s="290"/>
      <c r="AZ169" s="272" t="str">
        <f>IF(ISERROR(VLOOKUP(AW169,'Calcification Rates'!$A$10:$C$98,2,FALSE))," ",VLOOKUP(AW169,'Calcification Rates'!$A$10:$C$98,2,FALSE))</f>
        <v xml:space="preserve"> </v>
      </c>
      <c r="BA169" s="272" t="str">
        <f>IF(ISERROR(VLOOKUP(AW169,'Calcification Rates'!$A$10:$C$98,3,FALSE))," ",VLOOKUP(AW169,'Calcification Rates'!$A$10:$C$98,3,FALSE))</f>
        <v xml:space="preserve"> </v>
      </c>
      <c r="BB169" s="280">
        <f>(IF(ISERROR(VLOOKUP(AW169,'Calcification Rates'!$A$11:$N$98,9,0)),0,VLOOKUP(AW169,'Calcification Rates'!$A$11:$N$98,9,0)))*AY169+(IF(ISERROR(VLOOKUP(AW169,'Calcification Rates'!$A$11:$N$98,12,0)),0,VLOOKUP(AW169,'Calcification Rates'!$A$11:$N$98,12,0)))</f>
        <v>0</v>
      </c>
      <c r="BC169" s="280">
        <f>(IF(ISERROR(VLOOKUP(AW169,'Calcification Rates'!$A$11:$N$98,10,0)),0,VLOOKUP(AW169,'Calcification Rates'!$A$11:$N$98,10,0)))*AY169+(IF(ISERROR(VLOOKUP(AW169,'Calcification Rates'!$A$11:$N$98,13,0)),0,VLOOKUP(AW169,'Calcification Rates'!$A$11:$N$98,13,0)))</f>
        <v>0</v>
      </c>
      <c r="BD169" s="281">
        <f>(IF(ISERROR(VLOOKUP(AW169,'Calcification Rates'!$A$11:$N$98,11,0)),0,VLOOKUP(AW169,'Calcification Rates'!$A$11:$N$98,11,0)))*AY169+(IF(ISERROR(VLOOKUP(AW169,'Calcification Rates'!$A$11:$N$98,14,0)),0,VLOOKUP(AW169,'Calcification Rates'!$A$11:$N$98,14,0)))</f>
        <v>0</v>
      </c>
      <c r="BE169" s="289"/>
      <c r="BF169" s="290"/>
      <c r="BG169" s="290"/>
      <c r="BH169" s="272" t="str">
        <f>IF(ISERROR(VLOOKUP(BE169,'Calcification Rates'!$A$10:$C$98,2,FALSE))," ",VLOOKUP(BE169,'Calcification Rates'!$A$10:$C$98,2,FALSE))</f>
        <v xml:space="preserve"> </v>
      </c>
      <c r="BI169" s="272" t="str">
        <f>IF(ISERROR(VLOOKUP(BE169,'Calcification Rates'!$A$10:$C$98,3,FALSE))," ",VLOOKUP(BE169,'Calcification Rates'!$A$10:$C$98,3,FALSE))</f>
        <v xml:space="preserve"> </v>
      </c>
      <c r="BJ169" s="280">
        <f>(IF(ISERROR(VLOOKUP(BE169,'Calcification Rates'!$A$11:$N$98,9,0)),0,VLOOKUP(BE169,'Calcification Rates'!$A$11:$N$98,9,0)))*BG169+(IF(ISERROR(VLOOKUP(BE169,'Calcification Rates'!$A$11:$N$98,12,0)),0,VLOOKUP(BE169,'Calcification Rates'!$A$11:$N$98,12,0)))</f>
        <v>0</v>
      </c>
      <c r="BK169" s="280">
        <f>(IF(ISERROR(VLOOKUP(BE169,'Calcification Rates'!$A$11:$N$98,10,0)),0,VLOOKUP(BE169,'Calcification Rates'!$A$11:$N$98,10,0)))*BG169+(IF(ISERROR(VLOOKUP(BE169,'Calcification Rates'!$A$11:$N$98,13,0)),0,VLOOKUP(BE169,'Calcification Rates'!$A$11:$N$98,13,0)))</f>
        <v>0</v>
      </c>
      <c r="BL169" s="281">
        <f>(IF(ISERROR(VLOOKUP(BE169,'Calcification Rates'!$A$11:$N$98,11,0)),0,VLOOKUP(BE169,'Calcification Rates'!$A$11:$N$98,11,0)))*BG169+(IF(ISERROR(VLOOKUP(BE169,'Calcification Rates'!$A$11:$N$98,14,0)),0,VLOOKUP(BE169,'Calcification Rates'!$A$11:$N$98,14,0)))</f>
        <v>0</v>
      </c>
    </row>
    <row r="170" spans="1:64" ht="20.100000000000001" customHeight="1" x14ac:dyDescent="0.3">
      <c r="A170" s="291"/>
      <c r="B170" s="290"/>
      <c r="C170" s="292"/>
      <c r="D170" s="272" t="str">
        <f>IF(ISERROR(VLOOKUP(A170,'Calcification Rates'!$A$10:$C$98,2,FALSE))," ",VLOOKUP(A170,'Calcification Rates'!$A$10:$C$98,2,FALSE))</f>
        <v xml:space="preserve"> </v>
      </c>
      <c r="E170" s="272" t="str">
        <f>IF(ISERROR(VLOOKUP(A170,'Calcification Rates'!$A$10:$C$98,3,FALSE))," ",VLOOKUP(A170,'Calcification Rates'!$A$10:$C$98,3,FALSE))</f>
        <v xml:space="preserve"> </v>
      </c>
      <c r="F170" s="273">
        <f>(IF(ISERROR(VLOOKUP(A170,'Calcification Rates'!$A$11:$N$98,9,0)),0,VLOOKUP(A170,'Calcification Rates'!$A$11:$N$98,9,0)))*C170+(IF(ISERROR(VLOOKUP(A170,'Calcification Rates'!$A$11:$N$98,12,0)),0,VLOOKUP(A170,'Calcification Rates'!$A$11:$N$98,12,0)))</f>
        <v>0</v>
      </c>
      <c r="G170" s="274">
        <f>(IF(ISERROR(VLOOKUP(A170,'Calcification Rates'!$A$11:$N$98,10,0)),0,VLOOKUP(A170,'Calcification Rates'!$A$11:$N$98,10,0)))*C170+(IF(ISERROR(VLOOKUP(A170,'Calcification Rates'!$A$11:$N$98,13,0)),0,VLOOKUP(A170,'Calcification Rates'!$A$11:$N$98,13,0)))</f>
        <v>0</v>
      </c>
      <c r="H170" s="275">
        <f>(IF(ISERROR(VLOOKUP(A170,'Calcification Rates'!$A$11:$N$98,11,0)),0,VLOOKUP(A170,'Calcification Rates'!$A$11:$N$98,11,0)))*C170+(IF(ISERROR(VLOOKUP(A170,'Calcification Rates'!$A$11:$N$98,14,0)),0,VLOOKUP(A170,'Calcification Rates'!$A$11:$N$98,14,0)))</f>
        <v>0</v>
      </c>
      <c r="I170" s="289"/>
      <c r="J170" s="278"/>
      <c r="K170" s="270"/>
      <c r="L170" s="272" t="str">
        <f>IF(ISERROR(VLOOKUP(I170,'Calcification Rates'!$A$10:$C$98,2,FALSE))," ",VLOOKUP(I170,'Calcification Rates'!$A$10:$C$98,2,FALSE))</f>
        <v xml:space="preserve"> </v>
      </c>
      <c r="M170" s="272" t="str">
        <f>IF(ISERROR(VLOOKUP(I170,'Calcification Rates'!$A$10:$C$98,3,FALSE))," ",VLOOKUP(I170,'Calcification Rates'!$A$10:$C$98,3,FALSE))</f>
        <v xml:space="preserve"> </v>
      </c>
      <c r="N170" s="273">
        <f>(IF(ISERROR(VLOOKUP(I170,'Calcification Rates'!$A$11:$N$98,9,0)),0,VLOOKUP(I170,'Calcification Rates'!$A$11:$N$98,9,0)))*K170+(IF(ISERROR(VLOOKUP(I170,'Calcification Rates'!$A$11:$N$98,12,0)),0,VLOOKUP(I170,'Calcification Rates'!$A$11:$N$98,12,0)))</f>
        <v>0</v>
      </c>
      <c r="O170" s="273">
        <f>(IF(ISERROR(VLOOKUP(I170,'Calcification Rates'!$A$11:$N$98,10,0)),0,VLOOKUP(I170,'Calcification Rates'!$A$11:$N$98,10,0)))*K170+(IF(ISERROR(VLOOKUP(I170,'Calcification Rates'!$A$11:$N$98,13,0)),0,VLOOKUP(I170,'Calcification Rates'!$A$11:$N$98,13,0)))</f>
        <v>0</v>
      </c>
      <c r="P170" s="286">
        <f>(IF(ISERROR(VLOOKUP(I170,'Calcification Rates'!$A$11:$N$98,11,0)),0,VLOOKUP(I170,'Calcification Rates'!$A$11:$N$98,11,0)))*K170+(IF(ISERROR(VLOOKUP(I170,'Calcification Rates'!$A$11:$N$98,14,0)),0,VLOOKUP(I170,'Calcification Rates'!$A$11:$N$98,14,0)))</f>
        <v>0</v>
      </c>
      <c r="Q170" s="43"/>
      <c r="R170" s="43"/>
      <c r="S170" s="43"/>
      <c r="T170" s="287" t="str">
        <f>IF(ISERROR(VLOOKUP(Q170,'Calcification Rates'!$A$10:$C$98,2,FALSE))," ",VLOOKUP(Q170,'Calcification Rates'!$A$10:$C$98,2,FALSE))</f>
        <v xml:space="preserve"> </v>
      </c>
      <c r="U170" s="272" t="str">
        <f>IF(ISERROR(VLOOKUP(Q170,'Calcification Rates'!$A$10:$C$98,3,FALSE))," ",VLOOKUP(Q170,'Calcification Rates'!$A$10:$C$98,3,FALSE))</f>
        <v xml:space="preserve"> </v>
      </c>
      <c r="V170" s="273">
        <f>(IF(ISERROR(VLOOKUP(Q170,'Calcification Rates'!$A$11:$N$98,9,0)),0,VLOOKUP(Q170,'Calcification Rates'!$A$11:$N$98,9,0)))*S170+(IF(ISERROR(VLOOKUP(Q170,'Calcification Rates'!$A$11:$N$98,12,0)),0,VLOOKUP(Q170,'Calcification Rates'!$A$11:$N$98,12,0)))</f>
        <v>0</v>
      </c>
      <c r="W170" s="273">
        <f>(IF(ISERROR(VLOOKUP(Q170,'Calcification Rates'!$A$11:$N$98,10,0)),0,VLOOKUP(Q170,'Calcification Rates'!$A$11:$N$98,10,0)))*S170+(IF(ISERROR(VLOOKUP(Q170,'Calcification Rates'!$A$11:$N$98,13,0)),0,VLOOKUP(Q170,'Calcification Rates'!$A$11:$N$98,13,0)))</f>
        <v>0</v>
      </c>
      <c r="X170" s="277">
        <f>(IF(ISERROR(VLOOKUP(Q170,'Calcification Rates'!$A$11:$N$98,11,0)),0,VLOOKUP(Q170,'Calcification Rates'!$A$11:$N$98,11,0)))*S170+(IF(ISERROR(VLOOKUP(Q170,'Calcification Rates'!$A$11:$N$98,14,0)),0,VLOOKUP(Q170,'Calcification Rates'!$A$11:$N$98,14,0)))</f>
        <v>0</v>
      </c>
      <c r="Y170" s="289"/>
      <c r="Z170" s="290"/>
      <c r="AA170" s="290"/>
      <c r="AB170" s="272" t="str">
        <f>IF(ISERROR(VLOOKUP(Y170,'Calcification Rates'!$A$10:$C$98,2,FALSE))," ",VLOOKUP(Y170,'Calcification Rates'!$A$10:$C$98,2,FALSE))</f>
        <v xml:space="preserve"> </v>
      </c>
      <c r="AC170" s="272" t="str">
        <f>IF(ISERROR(VLOOKUP(Y170,'Calcification Rates'!$A$10:$C$98,3,FALSE))," ",VLOOKUP(Y170,'Calcification Rates'!$A$10:$C$98,3,FALSE))</f>
        <v xml:space="preserve"> </v>
      </c>
      <c r="AD170" s="273">
        <f>(IF(ISERROR(VLOOKUP(Y170,'Calcification Rates'!$A$11:$N$98,9,0)),0,VLOOKUP(Y170,'Calcification Rates'!$A$11:$N$98,9,0)))*AA170+(IF(ISERROR(VLOOKUP(Y170,'Calcification Rates'!$A$11:$N$98,12,0)),0,VLOOKUP(Y170,'Calcification Rates'!$A$11:$N$98,12,0)))</f>
        <v>0</v>
      </c>
      <c r="AE170" s="273">
        <f>(IF(ISERROR(VLOOKUP(Y170,'Calcification Rates'!$A$11:$N$98,10,0)),0,VLOOKUP(Y170,'Calcification Rates'!$A$11:$N$98,10,0)))*AA170+(IF(ISERROR(VLOOKUP(Y170,'Calcification Rates'!$A$11:$N$98,13,0)),0,VLOOKUP(Y170,'Calcification Rates'!$A$11:$N$98,13,0)))</f>
        <v>0</v>
      </c>
      <c r="AF170" s="277">
        <f>(IF(ISERROR(VLOOKUP(Y170,'Calcification Rates'!$A$11:$N$98,11,0)),0,VLOOKUP(Y170,'Calcification Rates'!$A$11:$N$98,11,0)))*AA170+(IF(ISERROR(VLOOKUP(Y170,'Calcification Rates'!$A$11:$N$98,14,0)),0,VLOOKUP(Y170,'Calcification Rates'!$A$11:$N$98,14,0)))</f>
        <v>0</v>
      </c>
      <c r="AG170" s="289"/>
      <c r="AH170" s="290"/>
      <c r="AI170" s="290"/>
      <c r="AJ170" s="272" t="str">
        <f>IF(ISERROR(VLOOKUP(AG170,'Calcification Rates'!$A$10:$C$98,2,FALSE))," ",VLOOKUP(AG170,'Calcification Rates'!$A$10:$C$98,2,FALSE))</f>
        <v xml:space="preserve"> </v>
      </c>
      <c r="AK170" s="272" t="str">
        <f>IF(ISERROR(VLOOKUP(AG170,'Calcification Rates'!$A$10:$C$98,3,FALSE))," ",VLOOKUP(AG170,'Calcification Rates'!$A$10:$C$98,3,FALSE))</f>
        <v xml:space="preserve"> </v>
      </c>
      <c r="AL170" s="273">
        <f>(IF(ISERROR(VLOOKUP(AG170,'Calcification Rates'!$A$11:$N$98,9,0)),0,VLOOKUP(AG170,'Calcification Rates'!$A$11:$N$98,9,0)))*AI170+(IF(ISERROR(VLOOKUP(AG170,'Calcification Rates'!$A$11:$N$98,12,0)),0,VLOOKUP(AG170,'Calcification Rates'!$A$11:$N$98,12,0)))</f>
        <v>0</v>
      </c>
      <c r="AM170" s="273">
        <f>(IF(ISERROR(VLOOKUP(AG170,'Calcification Rates'!$A$11:$N$98,10,0)),0,VLOOKUP(AG170,'Calcification Rates'!$A$11:$N$98,10,0)))*AI170+(IF(ISERROR(VLOOKUP(AG170,'Calcification Rates'!$A$11:$N$98,13,0)),0,VLOOKUP(AG170,'Calcification Rates'!$A$11:$N$98,13,0)))</f>
        <v>0</v>
      </c>
      <c r="AN170" s="277">
        <f>(IF(ISERROR(VLOOKUP(AG170,'Calcification Rates'!$A$11:$N$98,11,0)),0,VLOOKUP(AG170,'Calcification Rates'!$A$11:$N$98,11,0)))*AI170+(IF(ISERROR(VLOOKUP(AG170,'Calcification Rates'!$A$11:$N$98,14,0)),0,VLOOKUP(AG170,'Calcification Rates'!$A$11:$N$98,14,0)))</f>
        <v>0</v>
      </c>
      <c r="AO170" s="289"/>
      <c r="AP170" s="290"/>
      <c r="AQ170" s="290"/>
      <c r="AR170" s="272" t="str">
        <f>IF(ISERROR(VLOOKUP(AO170,'Calcification Rates'!$A$10:$C$98,2,FALSE))," ",VLOOKUP(AO170,'Calcification Rates'!$A$10:$C$98,2,FALSE))</f>
        <v xml:space="preserve"> </v>
      </c>
      <c r="AS170" s="272" t="str">
        <f>IF(ISERROR(VLOOKUP(AO170,'Calcification Rates'!$A$10:$C$98,3,FALSE))," ",VLOOKUP(AO170,'Calcification Rates'!$A$10:$C$98,3,FALSE))</f>
        <v xml:space="preserve"> </v>
      </c>
      <c r="AT170" s="280">
        <f>(IF(ISERROR(VLOOKUP(AO170,'Calcification Rates'!$A$11:$N$98,9,0)),0,VLOOKUP(AO170,'Calcification Rates'!$A$11:$N$98,9,0)))*AQ170+(IF(ISERROR(VLOOKUP(AO170,'Calcification Rates'!$A$11:$N$98,12,0)),0,VLOOKUP(AO170,'Calcification Rates'!$A$11:$N$98,12,0)))</f>
        <v>0</v>
      </c>
      <c r="AU170" s="280">
        <f>(IF(ISERROR(VLOOKUP(AO170,'Calcification Rates'!$A$11:$N$98,10,0)),0,VLOOKUP(AO170,'Calcification Rates'!$A$11:$N$98,10,0)))*AQ170+(IF(ISERROR(VLOOKUP(AO170,'Calcification Rates'!$A$11:$N$98,13,0)),0,VLOOKUP(AO170,'Calcification Rates'!$A$11:$N$98,13,0)))</f>
        <v>0</v>
      </c>
      <c r="AV170" s="281">
        <f>(IF(ISERROR(VLOOKUP(AO170,'Calcification Rates'!$A$11:$N$98,11,0)),0,VLOOKUP(AO170,'Calcification Rates'!$A$11:$N$98,11,0)))*AQ170+(IF(ISERROR(VLOOKUP(AO170,'Calcification Rates'!$A$11:$N$98,14,0)),0,VLOOKUP(AO170,'Calcification Rates'!$A$11:$N$98,14,0)))</f>
        <v>0</v>
      </c>
      <c r="AW170" s="289"/>
      <c r="AX170" s="290"/>
      <c r="AY170" s="290"/>
      <c r="AZ170" s="272" t="str">
        <f>IF(ISERROR(VLOOKUP(AW170,'Calcification Rates'!$A$10:$C$98,2,FALSE))," ",VLOOKUP(AW170,'Calcification Rates'!$A$10:$C$98,2,FALSE))</f>
        <v xml:space="preserve"> </v>
      </c>
      <c r="BA170" s="272" t="str">
        <f>IF(ISERROR(VLOOKUP(AW170,'Calcification Rates'!$A$10:$C$98,3,FALSE))," ",VLOOKUP(AW170,'Calcification Rates'!$A$10:$C$98,3,FALSE))</f>
        <v xml:space="preserve"> </v>
      </c>
      <c r="BB170" s="280">
        <f>(IF(ISERROR(VLOOKUP(AW170,'Calcification Rates'!$A$11:$N$98,9,0)),0,VLOOKUP(AW170,'Calcification Rates'!$A$11:$N$98,9,0)))*AY170+(IF(ISERROR(VLOOKUP(AW170,'Calcification Rates'!$A$11:$N$98,12,0)),0,VLOOKUP(AW170,'Calcification Rates'!$A$11:$N$98,12,0)))</f>
        <v>0</v>
      </c>
      <c r="BC170" s="280">
        <f>(IF(ISERROR(VLOOKUP(AW170,'Calcification Rates'!$A$11:$N$98,10,0)),0,VLOOKUP(AW170,'Calcification Rates'!$A$11:$N$98,10,0)))*AY170+(IF(ISERROR(VLOOKUP(AW170,'Calcification Rates'!$A$11:$N$98,13,0)),0,VLOOKUP(AW170,'Calcification Rates'!$A$11:$N$98,13,0)))</f>
        <v>0</v>
      </c>
      <c r="BD170" s="281">
        <f>(IF(ISERROR(VLOOKUP(AW170,'Calcification Rates'!$A$11:$N$98,11,0)),0,VLOOKUP(AW170,'Calcification Rates'!$A$11:$N$98,11,0)))*AY170+(IF(ISERROR(VLOOKUP(AW170,'Calcification Rates'!$A$11:$N$98,14,0)),0,VLOOKUP(AW170,'Calcification Rates'!$A$11:$N$98,14,0)))</f>
        <v>0</v>
      </c>
      <c r="BE170" s="289"/>
      <c r="BF170" s="290"/>
      <c r="BG170" s="290"/>
      <c r="BH170" s="272" t="str">
        <f>IF(ISERROR(VLOOKUP(BE170,'Calcification Rates'!$A$10:$C$98,2,FALSE))," ",VLOOKUP(BE170,'Calcification Rates'!$A$10:$C$98,2,FALSE))</f>
        <v xml:space="preserve"> </v>
      </c>
      <c r="BI170" s="272" t="str">
        <f>IF(ISERROR(VLOOKUP(BE170,'Calcification Rates'!$A$10:$C$98,3,FALSE))," ",VLOOKUP(BE170,'Calcification Rates'!$A$10:$C$98,3,FALSE))</f>
        <v xml:space="preserve"> </v>
      </c>
      <c r="BJ170" s="280">
        <f>(IF(ISERROR(VLOOKUP(BE170,'Calcification Rates'!$A$11:$N$98,9,0)),0,VLOOKUP(BE170,'Calcification Rates'!$A$11:$N$98,9,0)))*BG170+(IF(ISERROR(VLOOKUP(BE170,'Calcification Rates'!$A$11:$N$98,12,0)),0,VLOOKUP(BE170,'Calcification Rates'!$A$11:$N$98,12,0)))</f>
        <v>0</v>
      </c>
      <c r="BK170" s="280">
        <f>(IF(ISERROR(VLOOKUP(BE170,'Calcification Rates'!$A$11:$N$98,10,0)),0,VLOOKUP(BE170,'Calcification Rates'!$A$11:$N$98,10,0)))*BG170+(IF(ISERROR(VLOOKUP(BE170,'Calcification Rates'!$A$11:$N$98,13,0)),0,VLOOKUP(BE170,'Calcification Rates'!$A$11:$N$98,13,0)))</f>
        <v>0</v>
      </c>
      <c r="BL170" s="281">
        <f>(IF(ISERROR(VLOOKUP(BE170,'Calcification Rates'!$A$11:$N$98,11,0)),0,VLOOKUP(BE170,'Calcification Rates'!$A$11:$N$98,11,0)))*BG170+(IF(ISERROR(VLOOKUP(BE170,'Calcification Rates'!$A$11:$N$98,14,0)),0,VLOOKUP(BE170,'Calcification Rates'!$A$11:$N$98,14,0)))</f>
        <v>0</v>
      </c>
    </row>
    <row r="171" spans="1:64" ht="20.100000000000001" customHeight="1" x14ac:dyDescent="0.3">
      <c r="A171" s="291"/>
      <c r="B171" s="290"/>
      <c r="C171" s="292"/>
      <c r="D171" s="272" t="str">
        <f>IF(ISERROR(VLOOKUP(A171,'Calcification Rates'!$A$10:$C$98,2,FALSE))," ",VLOOKUP(A171,'Calcification Rates'!$A$10:$C$98,2,FALSE))</f>
        <v xml:space="preserve"> </v>
      </c>
      <c r="E171" s="272" t="str">
        <f>IF(ISERROR(VLOOKUP(A171,'Calcification Rates'!$A$10:$C$98,3,FALSE))," ",VLOOKUP(A171,'Calcification Rates'!$A$10:$C$98,3,FALSE))</f>
        <v xml:space="preserve"> </v>
      </c>
      <c r="F171" s="273">
        <f>(IF(ISERROR(VLOOKUP(A171,'Calcification Rates'!$A$11:$N$98,9,0)),0,VLOOKUP(A171,'Calcification Rates'!$A$11:$N$98,9,0)))*C171+(IF(ISERROR(VLOOKUP(A171,'Calcification Rates'!$A$11:$N$98,12,0)),0,VLOOKUP(A171,'Calcification Rates'!$A$11:$N$98,12,0)))</f>
        <v>0</v>
      </c>
      <c r="G171" s="274">
        <f>(IF(ISERROR(VLOOKUP(A171,'Calcification Rates'!$A$11:$N$98,10,0)),0,VLOOKUP(A171,'Calcification Rates'!$A$11:$N$98,10,0)))*C171+(IF(ISERROR(VLOOKUP(A171,'Calcification Rates'!$A$11:$N$98,13,0)),0,VLOOKUP(A171,'Calcification Rates'!$A$11:$N$98,13,0)))</f>
        <v>0</v>
      </c>
      <c r="H171" s="275">
        <f>(IF(ISERROR(VLOOKUP(A171,'Calcification Rates'!$A$11:$N$98,11,0)),0,VLOOKUP(A171,'Calcification Rates'!$A$11:$N$98,11,0)))*C171+(IF(ISERROR(VLOOKUP(A171,'Calcification Rates'!$A$11:$N$98,14,0)),0,VLOOKUP(A171,'Calcification Rates'!$A$11:$N$98,14,0)))</f>
        <v>0</v>
      </c>
      <c r="I171" s="289"/>
      <c r="J171" s="278"/>
      <c r="K171" s="270"/>
      <c r="L171" s="272" t="str">
        <f>IF(ISERROR(VLOOKUP(I171,'Calcification Rates'!$A$10:$C$98,2,FALSE))," ",VLOOKUP(I171,'Calcification Rates'!$A$10:$C$98,2,FALSE))</f>
        <v xml:space="preserve"> </v>
      </c>
      <c r="M171" s="272" t="str">
        <f>IF(ISERROR(VLOOKUP(I171,'Calcification Rates'!$A$10:$C$98,3,FALSE))," ",VLOOKUP(I171,'Calcification Rates'!$A$10:$C$98,3,FALSE))</f>
        <v xml:space="preserve"> </v>
      </c>
      <c r="N171" s="273">
        <f>(IF(ISERROR(VLOOKUP(I171,'Calcification Rates'!$A$11:$N$98,9,0)),0,VLOOKUP(I171,'Calcification Rates'!$A$11:$N$98,9,0)))*K171+(IF(ISERROR(VLOOKUP(I171,'Calcification Rates'!$A$11:$N$98,12,0)),0,VLOOKUP(I171,'Calcification Rates'!$A$11:$N$98,12,0)))</f>
        <v>0</v>
      </c>
      <c r="O171" s="273">
        <f>(IF(ISERROR(VLOOKUP(I171,'Calcification Rates'!$A$11:$N$98,10,0)),0,VLOOKUP(I171,'Calcification Rates'!$A$11:$N$98,10,0)))*K171+(IF(ISERROR(VLOOKUP(I171,'Calcification Rates'!$A$11:$N$98,13,0)),0,VLOOKUP(I171,'Calcification Rates'!$A$11:$N$98,13,0)))</f>
        <v>0</v>
      </c>
      <c r="P171" s="286">
        <f>(IF(ISERROR(VLOOKUP(I171,'Calcification Rates'!$A$11:$N$98,11,0)),0,VLOOKUP(I171,'Calcification Rates'!$A$11:$N$98,11,0)))*K171+(IF(ISERROR(VLOOKUP(I171,'Calcification Rates'!$A$11:$N$98,14,0)),0,VLOOKUP(I171,'Calcification Rates'!$A$11:$N$98,14,0)))</f>
        <v>0</v>
      </c>
      <c r="Q171" s="43"/>
      <c r="R171" s="43"/>
      <c r="S171" s="43"/>
      <c r="T171" s="287" t="str">
        <f>IF(ISERROR(VLOOKUP(Q171,'Calcification Rates'!$A$10:$C$98,2,FALSE))," ",VLOOKUP(Q171,'Calcification Rates'!$A$10:$C$98,2,FALSE))</f>
        <v xml:space="preserve"> </v>
      </c>
      <c r="U171" s="272" t="str">
        <f>IF(ISERROR(VLOOKUP(Q171,'Calcification Rates'!$A$10:$C$98,3,FALSE))," ",VLOOKUP(Q171,'Calcification Rates'!$A$10:$C$98,3,FALSE))</f>
        <v xml:space="preserve"> </v>
      </c>
      <c r="V171" s="273">
        <f>(IF(ISERROR(VLOOKUP(Q171,'Calcification Rates'!$A$11:$N$98,9,0)),0,VLOOKUP(Q171,'Calcification Rates'!$A$11:$N$98,9,0)))*S171+(IF(ISERROR(VLOOKUP(Q171,'Calcification Rates'!$A$11:$N$98,12,0)),0,VLOOKUP(Q171,'Calcification Rates'!$A$11:$N$98,12,0)))</f>
        <v>0</v>
      </c>
      <c r="W171" s="273">
        <f>(IF(ISERROR(VLOOKUP(Q171,'Calcification Rates'!$A$11:$N$98,10,0)),0,VLOOKUP(Q171,'Calcification Rates'!$A$11:$N$98,10,0)))*S171+(IF(ISERROR(VLOOKUP(Q171,'Calcification Rates'!$A$11:$N$98,13,0)),0,VLOOKUP(Q171,'Calcification Rates'!$A$11:$N$98,13,0)))</f>
        <v>0</v>
      </c>
      <c r="X171" s="277">
        <f>(IF(ISERROR(VLOOKUP(Q171,'Calcification Rates'!$A$11:$N$98,11,0)),0,VLOOKUP(Q171,'Calcification Rates'!$A$11:$N$98,11,0)))*S171+(IF(ISERROR(VLOOKUP(Q171,'Calcification Rates'!$A$11:$N$98,14,0)),0,VLOOKUP(Q171,'Calcification Rates'!$A$11:$N$98,14,0)))</f>
        <v>0</v>
      </c>
      <c r="Y171" s="289"/>
      <c r="Z171" s="290"/>
      <c r="AA171" s="290"/>
      <c r="AB171" s="272" t="str">
        <f>IF(ISERROR(VLOOKUP(Y171,'Calcification Rates'!$A$10:$C$98,2,FALSE))," ",VLOOKUP(Y171,'Calcification Rates'!$A$10:$C$98,2,FALSE))</f>
        <v xml:space="preserve"> </v>
      </c>
      <c r="AC171" s="272" t="str">
        <f>IF(ISERROR(VLOOKUP(Y171,'Calcification Rates'!$A$10:$C$98,3,FALSE))," ",VLOOKUP(Y171,'Calcification Rates'!$A$10:$C$98,3,FALSE))</f>
        <v xml:space="preserve"> </v>
      </c>
      <c r="AD171" s="273">
        <f>(IF(ISERROR(VLOOKUP(Y171,'Calcification Rates'!$A$11:$N$98,9,0)),0,VLOOKUP(Y171,'Calcification Rates'!$A$11:$N$98,9,0)))*AA171+(IF(ISERROR(VLOOKUP(Y171,'Calcification Rates'!$A$11:$N$98,12,0)),0,VLOOKUP(Y171,'Calcification Rates'!$A$11:$N$98,12,0)))</f>
        <v>0</v>
      </c>
      <c r="AE171" s="273">
        <f>(IF(ISERROR(VLOOKUP(Y171,'Calcification Rates'!$A$11:$N$98,10,0)),0,VLOOKUP(Y171,'Calcification Rates'!$A$11:$N$98,10,0)))*AA171+(IF(ISERROR(VLOOKUP(Y171,'Calcification Rates'!$A$11:$N$98,13,0)),0,VLOOKUP(Y171,'Calcification Rates'!$A$11:$N$98,13,0)))</f>
        <v>0</v>
      </c>
      <c r="AF171" s="277">
        <f>(IF(ISERROR(VLOOKUP(Y171,'Calcification Rates'!$A$11:$N$98,11,0)),0,VLOOKUP(Y171,'Calcification Rates'!$A$11:$N$98,11,0)))*AA171+(IF(ISERROR(VLOOKUP(Y171,'Calcification Rates'!$A$11:$N$98,14,0)),0,VLOOKUP(Y171,'Calcification Rates'!$A$11:$N$98,14,0)))</f>
        <v>0</v>
      </c>
      <c r="AG171" s="289"/>
      <c r="AH171" s="290"/>
      <c r="AI171" s="290"/>
      <c r="AJ171" s="272" t="str">
        <f>IF(ISERROR(VLOOKUP(AG171,'Calcification Rates'!$A$10:$C$98,2,FALSE))," ",VLOOKUP(AG171,'Calcification Rates'!$A$10:$C$98,2,FALSE))</f>
        <v xml:space="preserve"> </v>
      </c>
      <c r="AK171" s="272" t="str">
        <f>IF(ISERROR(VLOOKUP(AG171,'Calcification Rates'!$A$10:$C$98,3,FALSE))," ",VLOOKUP(AG171,'Calcification Rates'!$A$10:$C$98,3,FALSE))</f>
        <v xml:space="preserve"> </v>
      </c>
      <c r="AL171" s="273">
        <f>(IF(ISERROR(VLOOKUP(AG171,'Calcification Rates'!$A$11:$N$98,9,0)),0,VLOOKUP(AG171,'Calcification Rates'!$A$11:$N$98,9,0)))*AI171+(IF(ISERROR(VLOOKUP(AG171,'Calcification Rates'!$A$11:$N$98,12,0)),0,VLOOKUP(AG171,'Calcification Rates'!$A$11:$N$98,12,0)))</f>
        <v>0</v>
      </c>
      <c r="AM171" s="273">
        <f>(IF(ISERROR(VLOOKUP(AG171,'Calcification Rates'!$A$11:$N$98,10,0)),0,VLOOKUP(AG171,'Calcification Rates'!$A$11:$N$98,10,0)))*AI171+(IF(ISERROR(VLOOKUP(AG171,'Calcification Rates'!$A$11:$N$98,13,0)),0,VLOOKUP(AG171,'Calcification Rates'!$A$11:$N$98,13,0)))</f>
        <v>0</v>
      </c>
      <c r="AN171" s="277">
        <f>(IF(ISERROR(VLOOKUP(AG171,'Calcification Rates'!$A$11:$N$98,11,0)),0,VLOOKUP(AG171,'Calcification Rates'!$A$11:$N$98,11,0)))*AI171+(IF(ISERROR(VLOOKUP(AG171,'Calcification Rates'!$A$11:$N$98,14,0)),0,VLOOKUP(AG171,'Calcification Rates'!$A$11:$N$98,14,0)))</f>
        <v>0</v>
      </c>
      <c r="AO171" s="289"/>
      <c r="AP171" s="290"/>
      <c r="AQ171" s="290"/>
      <c r="AR171" s="272" t="str">
        <f>IF(ISERROR(VLOOKUP(AO171,'Calcification Rates'!$A$10:$C$98,2,FALSE))," ",VLOOKUP(AO171,'Calcification Rates'!$A$10:$C$98,2,FALSE))</f>
        <v xml:space="preserve"> </v>
      </c>
      <c r="AS171" s="272" t="str">
        <f>IF(ISERROR(VLOOKUP(AO171,'Calcification Rates'!$A$10:$C$98,3,FALSE))," ",VLOOKUP(AO171,'Calcification Rates'!$A$10:$C$98,3,FALSE))</f>
        <v xml:space="preserve"> </v>
      </c>
      <c r="AT171" s="280">
        <f>(IF(ISERROR(VLOOKUP(AO171,'Calcification Rates'!$A$11:$N$98,9,0)),0,VLOOKUP(AO171,'Calcification Rates'!$A$11:$N$98,9,0)))*AQ171+(IF(ISERROR(VLOOKUP(AO171,'Calcification Rates'!$A$11:$N$98,12,0)),0,VLOOKUP(AO171,'Calcification Rates'!$A$11:$N$98,12,0)))</f>
        <v>0</v>
      </c>
      <c r="AU171" s="280">
        <f>(IF(ISERROR(VLOOKUP(AO171,'Calcification Rates'!$A$11:$N$98,10,0)),0,VLOOKUP(AO171,'Calcification Rates'!$A$11:$N$98,10,0)))*AQ171+(IF(ISERROR(VLOOKUP(AO171,'Calcification Rates'!$A$11:$N$98,13,0)),0,VLOOKUP(AO171,'Calcification Rates'!$A$11:$N$98,13,0)))</f>
        <v>0</v>
      </c>
      <c r="AV171" s="281">
        <f>(IF(ISERROR(VLOOKUP(AO171,'Calcification Rates'!$A$11:$N$98,11,0)),0,VLOOKUP(AO171,'Calcification Rates'!$A$11:$N$98,11,0)))*AQ171+(IF(ISERROR(VLOOKUP(AO171,'Calcification Rates'!$A$11:$N$98,14,0)),0,VLOOKUP(AO171,'Calcification Rates'!$A$11:$N$98,14,0)))</f>
        <v>0</v>
      </c>
      <c r="AW171" s="289"/>
      <c r="AX171" s="290"/>
      <c r="AY171" s="290"/>
      <c r="AZ171" s="272" t="str">
        <f>IF(ISERROR(VLOOKUP(AW171,'Calcification Rates'!$A$10:$C$98,2,FALSE))," ",VLOOKUP(AW171,'Calcification Rates'!$A$10:$C$98,2,FALSE))</f>
        <v xml:space="preserve"> </v>
      </c>
      <c r="BA171" s="272" t="str">
        <f>IF(ISERROR(VLOOKUP(AW171,'Calcification Rates'!$A$10:$C$98,3,FALSE))," ",VLOOKUP(AW171,'Calcification Rates'!$A$10:$C$98,3,FALSE))</f>
        <v xml:space="preserve"> </v>
      </c>
      <c r="BB171" s="280">
        <f>(IF(ISERROR(VLOOKUP(AW171,'Calcification Rates'!$A$11:$N$98,9,0)),0,VLOOKUP(AW171,'Calcification Rates'!$A$11:$N$98,9,0)))*AY171+(IF(ISERROR(VLOOKUP(AW171,'Calcification Rates'!$A$11:$N$98,12,0)),0,VLOOKUP(AW171,'Calcification Rates'!$A$11:$N$98,12,0)))</f>
        <v>0</v>
      </c>
      <c r="BC171" s="280">
        <f>(IF(ISERROR(VLOOKUP(AW171,'Calcification Rates'!$A$11:$N$98,10,0)),0,VLOOKUP(AW171,'Calcification Rates'!$A$11:$N$98,10,0)))*AY171+(IF(ISERROR(VLOOKUP(AW171,'Calcification Rates'!$A$11:$N$98,13,0)),0,VLOOKUP(AW171,'Calcification Rates'!$A$11:$N$98,13,0)))</f>
        <v>0</v>
      </c>
      <c r="BD171" s="281">
        <f>(IF(ISERROR(VLOOKUP(AW171,'Calcification Rates'!$A$11:$N$98,11,0)),0,VLOOKUP(AW171,'Calcification Rates'!$A$11:$N$98,11,0)))*AY171+(IF(ISERROR(VLOOKUP(AW171,'Calcification Rates'!$A$11:$N$98,14,0)),0,VLOOKUP(AW171,'Calcification Rates'!$A$11:$N$98,14,0)))</f>
        <v>0</v>
      </c>
      <c r="BE171" s="289"/>
      <c r="BF171" s="290"/>
      <c r="BG171" s="290"/>
      <c r="BH171" s="272" t="str">
        <f>IF(ISERROR(VLOOKUP(BE171,'Calcification Rates'!$A$10:$C$98,2,FALSE))," ",VLOOKUP(BE171,'Calcification Rates'!$A$10:$C$98,2,FALSE))</f>
        <v xml:space="preserve"> </v>
      </c>
      <c r="BI171" s="272" t="str">
        <f>IF(ISERROR(VLOOKUP(BE171,'Calcification Rates'!$A$10:$C$98,3,FALSE))," ",VLOOKUP(BE171,'Calcification Rates'!$A$10:$C$98,3,FALSE))</f>
        <v xml:space="preserve"> </v>
      </c>
      <c r="BJ171" s="280">
        <f>(IF(ISERROR(VLOOKUP(BE171,'Calcification Rates'!$A$11:$N$98,9,0)),0,VLOOKUP(BE171,'Calcification Rates'!$A$11:$N$98,9,0)))*BG171+(IF(ISERROR(VLOOKUP(BE171,'Calcification Rates'!$A$11:$N$98,12,0)),0,VLOOKUP(BE171,'Calcification Rates'!$A$11:$N$98,12,0)))</f>
        <v>0</v>
      </c>
      <c r="BK171" s="280">
        <f>(IF(ISERROR(VLOOKUP(BE171,'Calcification Rates'!$A$11:$N$98,10,0)),0,VLOOKUP(BE171,'Calcification Rates'!$A$11:$N$98,10,0)))*BG171+(IF(ISERROR(VLOOKUP(BE171,'Calcification Rates'!$A$11:$N$98,13,0)),0,VLOOKUP(BE171,'Calcification Rates'!$A$11:$N$98,13,0)))</f>
        <v>0</v>
      </c>
      <c r="BL171" s="281">
        <f>(IF(ISERROR(VLOOKUP(BE171,'Calcification Rates'!$A$11:$N$98,11,0)),0,VLOOKUP(BE171,'Calcification Rates'!$A$11:$N$98,11,0)))*BG171+(IF(ISERROR(VLOOKUP(BE171,'Calcification Rates'!$A$11:$N$98,14,0)),0,VLOOKUP(BE171,'Calcification Rates'!$A$11:$N$98,14,0)))</f>
        <v>0</v>
      </c>
    </row>
    <row r="172" spans="1:64" ht="20.100000000000001" customHeight="1" x14ac:dyDescent="0.3">
      <c r="A172" s="291"/>
      <c r="B172" s="290"/>
      <c r="C172" s="292"/>
      <c r="D172" s="272" t="str">
        <f>IF(ISERROR(VLOOKUP(A172,'Calcification Rates'!$A$10:$C$98,2,FALSE))," ",VLOOKUP(A172,'Calcification Rates'!$A$10:$C$98,2,FALSE))</f>
        <v xml:space="preserve"> </v>
      </c>
      <c r="E172" s="272" t="str">
        <f>IF(ISERROR(VLOOKUP(A172,'Calcification Rates'!$A$10:$C$98,3,FALSE))," ",VLOOKUP(A172,'Calcification Rates'!$A$10:$C$98,3,FALSE))</f>
        <v xml:space="preserve"> </v>
      </c>
      <c r="F172" s="273">
        <f>(IF(ISERROR(VLOOKUP(A172,'Calcification Rates'!$A$11:$N$98,9,0)),0,VLOOKUP(A172,'Calcification Rates'!$A$11:$N$98,9,0)))*C172+(IF(ISERROR(VLOOKUP(A172,'Calcification Rates'!$A$11:$N$98,12,0)),0,VLOOKUP(A172,'Calcification Rates'!$A$11:$N$98,12,0)))</f>
        <v>0</v>
      </c>
      <c r="G172" s="274">
        <f>(IF(ISERROR(VLOOKUP(A172,'Calcification Rates'!$A$11:$N$98,10,0)),0,VLOOKUP(A172,'Calcification Rates'!$A$11:$N$98,10,0)))*C172+(IF(ISERROR(VLOOKUP(A172,'Calcification Rates'!$A$11:$N$98,13,0)),0,VLOOKUP(A172,'Calcification Rates'!$A$11:$N$98,13,0)))</f>
        <v>0</v>
      </c>
      <c r="H172" s="275">
        <f>(IF(ISERROR(VLOOKUP(A172,'Calcification Rates'!$A$11:$N$98,11,0)),0,VLOOKUP(A172,'Calcification Rates'!$A$11:$N$98,11,0)))*C172+(IF(ISERROR(VLOOKUP(A172,'Calcification Rates'!$A$11:$N$98,14,0)),0,VLOOKUP(A172,'Calcification Rates'!$A$11:$N$98,14,0)))</f>
        <v>0</v>
      </c>
      <c r="I172" s="289"/>
      <c r="J172" s="278"/>
      <c r="K172" s="270"/>
      <c r="L172" s="272" t="str">
        <f>IF(ISERROR(VLOOKUP(I172,'Calcification Rates'!$A$10:$C$98,2,FALSE))," ",VLOOKUP(I172,'Calcification Rates'!$A$10:$C$98,2,FALSE))</f>
        <v xml:space="preserve"> </v>
      </c>
      <c r="M172" s="272" t="str">
        <f>IF(ISERROR(VLOOKUP(I172,'Calcification Rates'!$A$10:$C$98,3,FALSE))," ",VLOOKUP(I172,'Calcification Rates'!$A$10:$C$98,3,FALSE))</f>
        <v xml:space="preserve"> </v>
      </c>
      <c r="N172" s="273">
        <f>(IF(ISERROR(VLOOKUP(I172,'Calcification Rates'!$A$11:$N$98,9,0)),0,VLOOKUP(I172,'Calcification Rates'!$A$11:$N$98,9,0)))*K172+(IF(ISERROR(VLOOKUP(I172,'Calcification Rates'!$A$11:$N$98,12,0)),0,VLOOKUP(I172,'Calcification Rates'!$A$11:$N$98,12,0)))</f>
        <v>0</v>
      </c>
      <c r="O172" s="273">
        <f>(IF(ISERROR(VLOOKUP(I172,'Calcification Rates'!$A$11:$N$98,10,0)),0,VLOOKUP(I172,'Calcification Rates'!$A$11:$N$98,10,0)))*K172+(IF(ISERROR(VLOOKUP(I172,'Calcification Rates'!$A$11:$N$98,13,0)),0,VLOOKUP(I172,'Calcification Rates'!$A$11:$N$98,13,0)))</f>
        <v>0</v>
      </c>
      <c r="P172" s="286">
        <f>(IF(ISERROR(VLOOKUP(I172,'Calcification Rates'!$A$11:$N$98,11,0)),0,VLOOKUP(I172,'Calcification Rates'!$A$11:$N$98,11,0)))*K172+(IF(ISERROR(VLOOKUP(I172,'Calcification Rates'!$A$11:$N$98,14,0)),0,VLOOKUP(I172,'Calcification Rates'!$A$11:$N$98,14,0)))</f>
        <v>0</v>
      </c>
      <c r="Q172" s="43"/>
      <c r="R172" s="43"/>
      <c r="S172" s="43"/>
      <c r="T172" s="287" t="str">
        <f>IF(ISERROR(VLOOKUP(Q172,'Calcification Rates'!$A$10:$C$98,2,FALSE))," ",VLOOKUP(Q172,'Calcification Rates'!$A$10:$C$98,2,FALSE))</f>
        <v xml:space="preserve"> </v>
      </c>
      <c r="U172" s="272" t="str">
        <f>IF(ISERROR(VLOOKUP(Q172,'Calcification Rates'!$A$10:$C$98,3,FALSE))," ",VLOOKUP(Q172,'Calcification Rates'!$A$10:$C$98,3,FALSE))</f>
        <v xml:space="preserve"> </v>
      </c>
      <c r="V172" s="273">
        <f>(IF(ISERROR(VLOOKUP(Q172,'Calcification Rates'!$A$11:$N$98,9,0)),0,VLOOKUP(Q172,'Calcification Rates'!$A$11:$N$98,9,0)))*S172+(IF(ISERROR(VLOOKUP(Q172,'Calcification Rates'!$A$11:$N$98,12,0)),0,VLOOKUP(Q172,'Calcification Rates'!$A$11:$N$98,12,0)))</f>
        <v>0</v>
      </c>
      <c r="W172" s="273">
        <f>(IF(ISERROR(VLOOKUP(Q172,'Calcification Rates'!$A$11:$N$98,10,0)),0,VLOOKUP(Q172,'Calcification Rates'!$A$11:$N$98,10,0)))*S172+(IF(ISERROR(VLOOKUP(Q172,'Calcification Rates'!$A$11:$N$98,13,0)),0,VLOOKUP(Q172,'Calcification Rates'!$A$11:$N$98,13,0)))</f>
        <v>0</v>
      </c>
      <c r="X172" s="277">
        <f>(IF(ISERROR(VLOOKUP(Q172,'Calcification Rates'!$A$11:$N$98,11,0)),0,VLOOKUP(Q172,'Calcification Rates'!$A$11:$N$98,11,0)))*S172+(IF(ISERROR(VLOOKUP(Q172,'Calcification Rates'!$A$11:$N$98,14,0)),0,VLOOKUP(Q172,'Calcification Rates'!$A$11:$N$98,14,0)))</f>
        <v>0</v>
      </c>
      <c r="Y172" s="289"/>
      <c r="Z172" s="290"/>
      <c r="AA172" s="290"/>
      <c r="AB172" s="272" t="str">
        <f>IF(ISERROR(VLOOKUP(Y172,'Calcification Rates'!$A$10:$C$98,2,FALSE))," ",VLOOKUP(Y172,'Calcification Rates'!$A$10:$C$98,2,FALSE))</f>
        <v xml:space="preserve"> </v>
      </c>
      <c r="AC172" s="272" t="str">
        <f>IF(ISERROR(VLOOKUP(Y172,'Calcification Rates'!$A$10:$C$98,3,FALSE))," ",VLOOKUP(Y172,'Calcification Rates'!$A$10:$C$98,3,FALSE))</f>
        <v xml:space="preserve"> </v>
      </c>
      <c r="AD172" s="273">
        <f>(IF(ISERROR(VLOOKUP(Y172,'Calcification Rates'!$A$11:$N$98,9,0)),0,VLOOKUP(Y172,'Calcification Rates'!$A$11:$N$98,9,0)))*AA172+(IF(ISERROR(VLOOKUP(Y172,'Calcification Rates'!$A$11:$N$98,12,0)),0,VLOOKUP(Y172,'Calcification Rates'!$A$11:$N$98,12,0)))</f>
        <v>0</v>
      </c>
      <c r="AE172" s="273">
        <f>(IF(ISERROR(VLOOKUP(Y172,'Calcification Rates'!$A$11:$N$98,10,0)),0,VLOOKUP(Y172,'Calcification Rates'!$A$11:$N$98,10,0)))*AA172+(IF(ISERROR(VLOOKUP(Y172,'Calcification Rates'!$A$11:$N$98,13,0)),0,VLOOKUP(Y172,'Calcification Rates'!$A$11:$N$98,13,0)))</f>
        <v>0</v>
      </c>
      <c r="AF172" s="277">
        <f>(IF(ISERROR(VLOOKUP(Y172,'Calcification Rates'!$A$11:$N$98,11,0)),0,VLOOKUP(Y172,'Calcification Rates'!$A$11:$N$98,11,0)))*AA172+(IF(ISERROR(VLOOKUP(Y172,'Calcification Rates'!$A$11:$N$98,14,0)),0,VLOOKUP(Y172,'Calcification Rates'!$A$11:$N$98,14,0)))</f>
        <v>0</v>
      </c>
      <c r="AG172" s="289"/>
      <c r="AH172" s="290"/>
      <c r="AI172" s="290"/>
      <c r="AJ172" s="272" t="str">
        <f>IF(ISERROR(VLOOKUP(AG172,'Calcification Rates'!$A$10:$C$98,2,FALSE))," ",VLOOKUP(AG172,'Calcification Rates'!$A$10:$C$98,2,FALSE))</f>
        <v xml:space="preserve"> </v>
      </c>
      <c r="AK172" s="272" t="str">
        <f>IF(ISERROR(VLOOKUP(AG172,'Calcification Rates'!$A$10:$C$98,3,FALSE))," ",VLOOKUP(AG172,'Calcification Rates'!$A$10:$C$98,3,FALSE))</f>
        <v xml:space="preserve"> </v>
      </c>
      <c r="AL172" s="273">
        <f>(IF(ISERROR(VLOOKUP(AG172,'Calcification Rates'!$A$11:$N$98,9,0)),0,VLOOKUP(AG172,'Calcification Rates'!$A$11:$N$98,9,0)))*AI172+(IF(ISERROR(VLOOKUP(AG172,'Calcification Rates'!$A$11:$N$98,12,0)),0,VLOOKUP(AG172,'Calcification Rates'!$A$11:$N$98,12,0)))</f>
        <v>0</v>
      </c>
      <c r="AM172" s="273">
        <f>(IF(ISERROR(VLOOKUP(AG172,'Calcification Rates'!$A$11:$N$98,10,0)),0,VLOOKUP(AG172,'Calcification Rates'!$A$11:$N$98,10,0)))*AI172+(IF(ISERROR(VLOOKUP(AG172,'Calcification Rates'!$A$11:$N$98,13,0)),0,VLOOKUP(AG172,'Calcification Rates'!$A$11:$N$98,13,0)))</f>
        <v>0</v>
      </c>
      <c r="AN172" s="277">
        <f>(IF(ISERROR(VLOOKUP(AG172,'Calcification Rates'!$A$11:$N$98,11,0)),0,VLOOKUP(AG172,'Calcification Rates'!$A$11:$N$98,11,0)))*AI172+(IF(ISERROR(VLOOKUP(AG172,'Calcification Rates'!$A$11:$N$98,14,0)),0,VLOOKUP(AG172,'Calcification Rates'!$A$11:$N$98,14,0)))</f>
        <v>0</v>
      </c>
      <c r="AO172" s="289"/>
      <c r="AP172" s="290"/>
      <c r="AQ172" s="290"/>
      <c r="AR172" s="272" t="str">
        <f>IF(ISERROR(VLOOKUP(AO172,'Calcification Rates'!$A$10:$C$98,2,FALSE))," ",VLOOKUP(AO172,'Calcification Rates'!$A$10:$C$98,2,FALSE))</f>
        <v xml:space="preserve"> </v>
      </c>
      <c r="AS172" s="272" t="str">
        <f>IF(ISERROR(VLOOKUP(AO172,'Calcification Rates'!$A$10:$C$98,3,FALSE))," ",VLOOKUP(AO172,'Calcification Rates'!$A$10:$C$98,3,FALSE))</f>
        <v xml:space="preserve"> </v>
      </c>
      <c r="AT172" s="280">
        <f>(IF(ISERROR(VLOOKUP(AO172,'Calcification Rates'!$A$11:$N$98,9,0)),0,VLOOKUP(AO172,'Calcification Rates'!$A$11:$N$98,9,0)))*AQ172+(IF(ISERROR(VLOOKUP(AO172,'Calcification Rates'!$A$11:$N$98,12,0)),0,VLOOKUP(AO172,'Calcification Rates'!$A$11:$N$98,12,0)))</f>
        <v>0</v>
      </c>
      <c r="AU172" s="280">
        <f>(IF(ISERROR(VLOOKUP(AO172,'Calcification Rates'!$A$11:$N$98,10,0)),0,VLOOKUP(AO172,'Calcification Rates'!$A$11:$N$98,10,0)))*AQ172+(IF(ISERROR(VLOOKUP(AO172,'Calcification Rates'!$A$11:$N$98,13,0)),0,VLOOKUP(AO172,'Calcification Rates'!$A$11:$N$98,13,0)))</f>
        <v>0</v>
      </c>
      <c r="AV172" s="281">
        <f>(IF(ISERROR(VLOOKUP(AO172,'Calcification Rates'!$A$11:$N$98,11,0)),0,VLOOKUP(AO172,'Calcification Rates'!$A$11:$N$98,11,0)))*AQ172+(IF(ISERROR(VLOOKUP(AO172,'Calcification Rates'!$A$11:$N$98,14,0)),0,VLOOKUP(AO172,'Calcification Rates'!$A$11:$N$98,14,0)))</f>
        <v>0</v>
      </c>
      <c r="AW172" s="289"/>
      <c r="AX172" s="290"/>
      <c r="AY172" s="290"/>
      <c r="AZ172" s="272" t="str">
        <f>IF(ISERROR(VLOOKUP(AW172,'Calcification Rates'!$A$10:$C$98,2,FALSE))," ",VLOOKUP(AW172,'Calcification Rates'!$A$10:$C$98,2,FALSE))</f>
        <v xml:space="preserve"> </v>
      </c>
      <c r="BA172" s="272" t="str">
        <f>IF(ISERROR(VLOOKUP(AW172,'Calcification Rates'!$A$10:$C$98,3,FALSE))," ",VLOOKUP(AW172,'Calcification Rates'!$A$10:$C$98,3,FALSE))</f>
        <v xml:space="preserve"> </v>
      </c>
      <c r="BB172" s="280">
        <f>(IF(ISERROR(VLOOKUP(AW172,'Calcification Rates'!$A$11:$N$98,9,0)),0,VLOOKUP(AW172,'Calcification Rates'!$A$11:$N$98,9,0)))*AY172+(IF(ISERROR(VLOOKUP(AW172,'Calcification Rates'!$A$11:$N$98,12,0)),0,VLOOKUP(AW172,'Calcification Rates'!$A$11:$N$98,12,0)))</f>
        <v>0</v>
      </c>
      <c r="BC172" s="280">
        <f>(IF(ISERROR(VLOOKUP(AW172,'Calcification Rates'!$A$11:$N$98,10,0)),0,VLOOKUP(AW172,'Calcification Rates'!$A$11:$N$98,10,0)))*AY172+(IF(ISERROR(VLOOKUP(AW172,'Calcification Rates'!$A$11:$N$98,13,0)),0,VLOOKUP(AW172,'Calcification Rates'!$A$11:$N$98,13,0)))</f>
        <v>0</v>
      </c>
      <c r="BD172" s="281">
        <f>(IF(ISERROR(VLOOKUP(AW172,'Calcification Rates'!$A$11:$N$98,11,0)),0,VLOOKUP(AW172,'Calcification Rates'!$A$11:$N$98,11,0)))*AY172+(IF(ISERROR(VLOOKUP(AW172,'Calcification Rates'!$A$11:$N$98,14,0)),0,VLOOKUP(AW172,'Calcification Rates'!$A$11:$N$98,14,0)))</f>
        <v>0</v>
      </c>
      <c r="BE172" s="289"/>
      <c r="BF172" s="290"/>
      <c r="BG172" s="290"/>
      <c r="BH172" s="272" t="str">
        <f>IF(ISERROR(VLOOKUP(BE172,'Calcification Rates'!$A$10:$C$98,2,FALSE))," ",VLOOKUP(BE172,'Calcification Rates'!$A$10:$C$98,2,FALSE))</f>
        <v xml:space="preserve"> </v>
      </c>
      <c r="BI172" s="272" t="str">
        <f>IF(ISERROR(VLOOKUP(BE172,'Calcification Rates'!$A$10:$C$98,3,FALSE))," ",VLOOKUP(BE172,'Calcification Rates'!$A$10:$C$98,3,FALSE))</f>
        <v xml:space="preserve"> </v>
      </c>
      <c r="BJ172" s="280">
        <f>(IF(ISERROR(VLOOKUP(BE172,'Calcification Rates'!$A$11:$N$98,9,0)),0,VLOOKUP(BE172,'Calcification Rates'!$A$11:$N$98,9,0)))*BG172+(IF(ISERROR(VLOOKUP(BE172,'Calcification Rates'!$A$11:$N$98,12,0)),0,VLOOKUP(BE172,'Calcification Rates'!$A$11:$N$98,12,0)))</f>
        <v>0</v>
      </c>
      <c r="BK172" s="280">
        <f>(IF(ISERROR(VLOOKUP(BE172,'Calcification Rates'!$A$11:$N$98,10,0)),0,VLOOKUP(BE172,'Calcification Rates'!$A$11:$N$98,10,0)))*BG172+(IF(ISERROR(VLOOKUP(BE172,'Calcification Rates'!$A$11:$N$98,13,0)),0,VLOOKUP(BE172,'Calcification Rates'!$A$11:$N$98,13,0)))</f>
        <v>0</v>
      </c>
      <c r="BL172" s="281">
        <f>(IF(ISERROR(VLOOKUP(BE172,'Calcification Rates'!$A$11:$N$98,11,0)),0,VLOOKUP(BE172,'Calcification Rates'!$A$11:$N$98,11,0)))*BG172+(IF(ISERROR(VLOOKUP(BE172,'Calcification Rates'!$A$11:$N$98,14,0)),0,VLOOKUP(BE172,'Calcification Rates'!$A$11:$N$98,14,0)))</f>
        <v>0</v>
      </c>
    </row>
    <row r="173" spans="1:64" ht="20.100000000000001" customHeight="1" x14ac:dyDescent="0.3">
      <c r="A173" s="291"/>
      <c r="B173" s="290"/>
      <c r="C173" s="292"/>
      <c r="D173" s="272" t="str">
        <f>IF(ISERROR(VLOOKUP(A173,'Calcification Rates'!$A$10:$C$98,2,FALSE))," ",VLOOKUP(A173,'Calcification Rates'!$A$10:$C$98,2,FALSE))</f>
        <v xml:space="preserve"> </v>
      </c>
      <c r="E173" s="272" t="str">
        <f>IF(ISERROR(VLOOKUP(A173,'Calcification Rates'!$A$10:$C$98,3,FALSE))," ",VLOOKUP(A173,'Calcification Rates'!$A$10:$C$98,3,FALSE))</f>
        <v xml:space="preserve"> </v>
      </c>
      <c r="F173" s="273">
        <f>(IF(ISERROR(VLOOKUP(A173,'Calcification Rates'!$A$11:$N$98,9,0)),0,VLOOKUP(A173,'Calcification Rates'!$A$11:$N$98,9,0)))*C173+(IF(ISERROR(VLOOKUP(A173,'Calcification Rates'!$A$11:$N$98,12,0)),0,VLOOKUP(A173,'Calcification Rates'!$A$11:$N$98,12,0)))</f>
        <v>0</v>
      </c>
      <c r="G173" s="274">
        <f>(IF(ISERROR(VLOOKUP(A173,'Calcification Rates'!$A$11:$N$98,10,0)),0,VLOOKUP(A173,'Calcification Rates'!$A$11:$N$98,10,0)))*C173+(IF(ISERROR(VLOOKUP(A173,'Calcification Rates'!$A$11:$N$98,13,0)),0,VLOOKUP(A173,'Calcification Rates'!$A$11:$N$98,13,0)))</f>
        <v>0</v>
      </c>
      <c r="H173" s="275">
        <f>(IF(ISERROR(VLOOKUP(A173,'Calcification Rates'!$A$11:$N$98,11,0)),0,VLOOKUP(A173,'Calcification Rates'!$A$11:$N$98,11,0)))*C173+(IF(ISERROR(VLOOKUP(A173,'Calcification Rates'!$A$11:$N$98,14,0)),0,VLOOKUP(A173,'Calcification Rates'!$A$11:$N$98,14,0)))</f>
        <v>0</v>
      </c>
      <c r="I173" s="289"/>
      <c r="J173" s="278"/>
      <c r="K173" s="270"/>
      <c r="L173" s="272" t="str">
        <f>IF(ISERROR(VLOOKUP(I173,'Calcification Rates'!$A$10:$C$98,2,FALSE))," ",VLOOKUP(I173,'Calcification Rates'!$A$10:$C$98,2,FALSE))</f>
        <v xml:space="preserve"> </v>
      </c>
      <c r="M173" s="272" t="str">
        <f>IF(ISERROR(VLOOKUP(I173,'Calcification Rates'!$A$10:$C$98,3,FALSE))," ",VLOOKUP(I173,'Calcification Rates'!$A$10:$C$98,3,FALSE))</f>
        <v xml:space="preserve"> </v>
      </c>
      <c r="N173" s="273">
        <f>(IF(ISERROR(VLOOKUP(I173,'Calcification Rates'!$A$11:$N$98,9,0)),0,VLOOKUP(I173,'Calcification Rates'!$A$11:$N$98,9,0)))*K173+(IF(ISERROR(VLOOKUP(I173,'Calcification Rates'!$A$11:$N$98,12,0)),0,VLOOKUP(I173,'Calcification Rates'!$A$11:$N$98,12,0)))</f>
        <v>0</v>
      </c>
      <c r="O173" s="273">
        <f>(IF(ISERROR(VLOOKUP(I173,'Calcification Rates'!$A$11:$N$98,10,0)),0,VLOOKUP(I173,'Calcification Rates'!$A$11:$N$98,10,0)))*K173+(IF(ISERROR(VLOOKUP(I173,'Calcification Rates'!$A$11:$N$98,13,0)),0,VLOOKUP(I173,'Calcification Rates'!$A$11:$N$98,13,0)))</f>
        <v>0</v>
      </c>
      <c r="P173" s="286">
        <f>(IF(ISERROR(VLOOKUP(I173,'Calcification Rates'!$A$11:$N$98,11,0)),0,VLOOKUP(I173,'Calcification Rates'!$A$11:$N$98,11,0)))*K173+(IF(ISERROR(VLOOKUP(I173,'Calcification Rates'!$A$11:$N$98,14,0)),0,VLOOKUP(I173,'Calcification Rates'!$A$11:$N$98,14,0)))</f>
        <v>0</v>
      </c>
      <c r="Q173" s="43"/>
      <c r="R173" s="43"/>
      <c r="S173" s="43"/>
      <c r="T173" s="287" t="str">
        <f>IF(ISERROR(VLOOKUP(Q173,'Calcification Rates'!$A$10:$C$98,2,FALSE))," ",VLOOKUP(Q173,'Calcification Rates'!$A$10:$C$98,2,FALSE))</f>
        <v xml:space="preserve"> </v>
      </c>
      <c r="U173" s="272" t="str">
        <f>IF(ISERROR(VLOOKUP(Q173,'Calcification Rates'!$A$10:$C$98,3,FALSE))," ",VLOOKUP(Q173,'Calcification Rates'!$A$10:$C$98,3,FALSE))</f>
        <v xml:space="preserve"> </v>
      </c>
      <c r="V173" s="273">
        <f>(IF(ISERROR(VLOOKUP(Q173,'Calcification Rates'!$A$11:$N$98,9,0)),0,VLOOKUP(Q173,'Calcification Rates'!$A$11:$N$98,9,0)))*S173+(IF(ISERROR(VLOOKUP(Q173,'Calcification Rates'!$A$11:$N$98,12,0)),0,VLOOKUP(Q173,'Calcification Rates'!$A$11:$N$98,12,0)))</f>
        <v>0</v>
      </c>
      <c r="W173" s="273">
        <f>(IF(ISERROR(VLOOKUP(Q173,'Calcification Rates'!$A$11:$N$98,10,0)),0,VLOOKUP(Q173,'Calcification Rates'!$A$11:$N$98,10,0)))*S173+(IF(ISERROR(VLOOKUP(Q173,'Calcification Rates'!$A$11:$N$98,13,0)),0,VLOOKUP(Q173,'Calcification Rates'!$A$11:$N$98,13,0)))</f>
        <v>0</v>
      </c>
      <c r="X173" s="277">
        <f>(IF(ISERROR(VLOOKUP(Q173,'Calcification Rates'!$A$11:$N$98,11,0)),0,VLOOKUP(Q173,'Calcification Rates'!$A$11:$N$98,11,0)))*S173+(IF(ISERROR(VLOOKUP(Q173,'Calcification Rates'!$A$11:$N$98,14,0)),0,VLOOKUP(Q173,'Calcification Rates'!$A$11:$N$98,14,0)))</f>
        <v>0</v>
      </c>
      <c r="Y173" s="289"/>
      <c r="Z173" s="290"/>
      <c r="AA173" s="290"/>
      <c r="AB173" s="272" t="str">
        <f>IF(ISERROR(VLOOKUP(Y173,'Calcification Rates'!$A$10:$C$98,2,FALSE))," ",VLOOKUP(Y173,'Calcification Rates'!$A$10:$C$98,2,FALSE))</f>
        <v xml:space="preserve"> </v>
      </c>
      <c r="AC173" s="272" t="str">
        <f>IF(ISERROR(VLOOKUP(Y173,'Calcification Rates'!$A$10:$C$98,3,FALSE))," ",VLOOKUP(Y173,'Calcification Rates'!$A$10:$C$98,3,FALSE))</f>
        <v xml:space="preserve"> </v>
      </c>
      <c r="AD173" s="273">
        <f>(IF(ISERROR(VLOOKUP(Y173,'Calcification Rates'!$A$11:$N$98,9,0)),0,VLOOKUP(Y173,'Calcification Rates'!$A$11:$N$98,9,0)))*AA173+(IF(ISERROR(VLOOKUP(Y173,'Calcification Rates'!$A$11:$N$98,12,0)),0,VLOOKUP(Y173,'Calcification Rates'!$A$11:$N$98,12,0)))</f>
        <v>0</v>
      </c>
      <c r="AE173" s="273">
        <f>(IF(ISERROR(VLOOKUP(Y173,'Calcification Rates'!$A$11:$N$98,10,0)),0,VLOOKUP(Y173,'Calcification Rates'!$A$11:$N$98,10,0)))*AA173+(IF(ISERROR(VLOOKUP(Y173,'Calcification Rates'!$A$11:$N$98,13,0)),0,VLOOKUP(Y173,'Calcification Rates'!$A$11:$N$98,13,0)))</f>
        <v>0</v>
      </c>
      <c r="AF173" s="277">
        <f>(IF(ISERROR(VLOOKUP(Y173,'Calcification Rates'!$A$11:$N$98,11,0)),0,VLOOKUP(Y173,'Calcification Rates'!$A$11:$N$98,11,0)))*AA173+(IF(ISERROR(VLOOKUP(Y173,'Calcification Rates'!$A$11:$N$98,14,0)),0,VLOOKUP(Y173,'Calcification Rates'!$A$11:$N$98,14,0)))</f>
        <v>0</v>
      </c>
      <c r="AG173" s="289"/>
      <c r="AH173" s="290"/>
      <c r="AI173" s="290"/>
      <c r="AJ173" s="272" t="str">
        <f>IF(ISERROR(VLOOKUP(AG173,'Calcification Rates'!$A$10:$C$98,2,FALSE))," ",VLOOKUP(AG173,'Calcification Rates'!$A$10:$C$98,2,FALSE))</f>
        <v xml:space="preserve"> </v>
      </c>
      <c r="AK173" s="272" t="str">
        <f>IF(ISERROR(VLOOKUP(AG173,'Calcification Rates'!$A$10:$C$98,3,FALSE))," ",VLOOKUP(AG173,'Calcification Rates'!$A$10:$C$98,3,FALSE))</f>
        <v xml:space="preserve"> </v>
      </c>
      <c r="AL173" s="273">
        <f>(IF(ISERROR(VLOOKUP(AG173,'Calcification Rates'!$A$11:$N$98,9,0)),0,VLOOKUP(AG173,'Calcification Rates'!$A$11:$N$98,9,0)))*AI173+(IF(ISERROR(VLOOKUP(AG173,'Calcification Rates'!$A$11:$N$98,12,0)),0,VLOOKUP(AG173,'Calcification Rates'!$A$11:$N$98,12,0)))</f>
        <v>0</v>
      </c>
      <c r="AM173" s="273">
        <f>(IF(ISERROR(VLOOKUP(AG173,'Calcification Rates'!$A$11:$N$98,10,0)),0,VLOOKUP(AG173,'Calcification Rates'!$A$11:$N$98,10,0)))*AI173+(IF(ISERROR(VLOOKUP(AG173,'Calcification Rates'!$A$11:$N$98,13,0)),0,VLOOKUP(AG173,'Calcification Rates'!$A$11:$N$98,13,0)))</f>
        <v>0</v>
      </c>
      <c r="AN173" s="277">
        <f>(IF(ISERROR(VLOOKUP(AG173,'Calcification Rates'!$A$11:$N$98,11,0)),0,VLOOKUP(AG173,'Calcification Rates'!$A$11:$N$98,11,0)))*AI173+(IF(ISERROR(VLOOKUP(AG173,'Calcification Rates'!$A$11:$N$98,14,0)),0,VLOOKUP(AG173,'Calcification Rates'!$A$11:$N$98,14,0)))</f>
        <v>0</v>
      </c>
      <c r="AO173" s="289"/>
      <c r="AP173" s="290"/>
      <c r="AQ173" s="290"/>
      <c r="AR173" s="272" t="str">
        <f>IF(ISERROR(VLOOKUP(AO173,'Calcification Rates'!$A$10:$C$98,2,FALSE))," ",VLOOKUP(AO173,'Calcification Rates'!$A$10:$C$98,2,FALSE))</f>
        <v xml:space="preserve"> </v>
      </c>
      <c r="AS173" s="272" t="str">
        <f>IF(ISERROR(VLOOKUP(AO173,'Calcification Rates'!$A$10:$C$98,3,FALSE))," ",VLOOKUP(AO173,'Calcification Rates'!$A$10:$C$98,3,FALSE))</f>
        <v xml:space="preserve"> </v>
      </c>
      <c r="AT173" s="280">
        <f>(IF(ISERROR(VLOOKUP(AO173,'Calcification Rates'!$A$11:$N$98,9,0)),0,VLOOKUP(AO173,'Calcification Rates'!$A$11:$N$98,9,0)))*AQ173+(IF(ISERROR(VLOOKUP(AO173,'Calcification Rates'!$A$11:$N$98,12,0)),0,VLOOKUP(AO173,'Calcification Rates'!$A$11:$N$98,12,0)))</f>
        <v>0</v>
      </c>
      <c r="AU173" s="280">
        <f>(IF(ISERROR(VLOOKUP(AO173,'Calcification Rates'!$A$11:$N$98,10,0)),0,VLOOKUP(AO173,'Calcification Rates'!$A$11:$N$98,10,0)))*AQ173+(IF(ISERROR(VLOOKUP(AO173,'Calcification Rates'!$A$11:$N$98,13,0)),0,VLOOKUP(AO173,'Calcification Rates'!$A$11:$N$98,13,0)))</f>
        <v>0</v>
      </c>
      <c r="AV173" s="281">
        <f>(IF(ISERROR(VLOOKUP(AO173,'Calcification Rates'!$A$11:$N$98,11,0)),0,VLOOKUP(AO173,'Calcification Rates'!$A$11:$N$98,11,0)))*AQ173+(IF(ISERROR(VLOOKUP(AO173,'Calcification Rates'!$A$11:$N$98,14,0)),0,VLOOKUP(AO173,'Calcification Rates'!$A$11:$N$98,14,0)))</f>
        <v>0</v>
      </c>
      <c r="AW173" s="289"/>
      <c r="AX173" s="290"/>
      <c r="AY173" s="290"/>
      <c r="AZ173" s="272" t="str">
        <f>IF(ISERROR(VLOOKUP(AW173,'Calcification Rates'!$A$10:$C$98,2,FALSE))," ",VLOOKUP(AW173,'Calcification Rates'!$A$10:$C$98,2,FALSE))</f>
        <v xml:space="preserve"> </v>
      </c>
      <c r="BA173" s="272" t="str">
        <f>IF(ISERROR(VLOOKUP(AW173,'Calcification Rates'!$A$10:$C$98,3,FALSE))," ",VLOOKUP(AW173,'Calcification Rates'!$A$10:$C$98,3,FALSE))</f>
        <v xml:space="preserve"> </v>
      </c>
      <c r="BB173" s="280">
        <f>(IF(ISERROR(VLOOKUP(AW173,'Calcification Rates'!$A$11:$N$98,9,0)),0,VLOOKUP(AW173,'Calcification Rates'!$A$11:$N$98,9,0)))*AY173+(IF(ISERROR(VLOOKUP(AW173,'Calcification Rates'!$A$11:$N$98,12,0)),0,VLOOKUP(AW173,'Calcification Rates'!$A$11:$N$98,12,0)))</f>
        <v>0</v>
      </c>
      <c r="BC173" s="280">
        <f>(IF(ISERROR(VLOOKUP(AW173,'Calcification Rates'!$A$11:$N$98,10,0)),0,VLOOKUP(AW173,'Calcification Rates'!$A$11:$N$98,10,0)))*AY173+(IF(ISERROR(VLOOKUP(AW173,'Calcification Rates'!$A$11:$N$98,13,0)),0,VLOOKUP(AW173,'Calcification Rates'!$A$11:$N$98,13,0)))</f>
        <v>0</v>
      </c>
      <c r="BD173" s="281">
        <f>(IF(ISERROR(VLOOKUP(AW173,'Calcification Rates'!$A$11:$N$98,11,0)),0,VLOOKUP(AW173,'Calcification Rates'!$A$11:$N$98,11,0)))*AY173+(IF(ISERROR(VLOOKUP(AW173,'Calcification Rates'!$A$11:$N$98,14,0)),0,VLOOKUP(AW173,'Calcification Rates'!$A$11:$N$98,14,0)))</f>
        <v>0</v>
      </c>
      <c r="BE173" s="289"/>
      <c r="BF173" s="290"/>
      <c r="BG173" s="290"/>
      <c r="BH173" s="272" t="str">
        <f>IF(ISERROR(VLOOKUP(BE173,'Calcification Rates'!$A$10:$C$98,2,FALSE))," ",VLOOKUP(BE173,'Calcification Rates'!$A$10:$C$98,2,FALSE))</f>
        <v xml:space="preserve"> </v>
      </c>
      <c r="BI173" s="272" t="str">
        <f>IF(ISERROR(VLOOKUP(BE173,'Calcification Rates'!$A$10:$C$98,3,FALSE))," ",VLOOKUP(BE173,'Calcification Rates'!$A$10:$C$98,3,FALSE))</f>
        <v xml:space="preserve"> </v>
      </c>
      <c r="BJ173" s="280">
        <f>(IF(ISERROR(VLOOKUP(BE173,'Calcification Rates'!$A$11:$N$98,9,0)),0,VLOOKUP(BE173,'Calcification Rates'!$A$11:$N$98,9,0)))*BG173+(IF(ISERROR(VLOOKUP(BE173,'Calcification Rates'!$A$11:$N$98,12,0)),0,VLOOKUP(BE173,'Calcification Rates'!$A$11:$N$98,12,0)))</f>
        <v>0</v>
      </c>
      <c r="BK173" s="280">
        <f>(IF(ISERROR(VLOOKUP(BE173,'Calcification Rates'!$A$11:$N$98,10,0)),0,VLOOKUP(BE173,'Calcification Rates'!$A$11:$N$98,10,0)))*BG173+(IF(ISERROR(VLOOKUP(BE173,'Calcification Rates'!$A$11:$N$98,13,0)),0,VLOOKUP(BE173,'Calcification Rates'!$A$11:$N$98,13,0)))</f>
        <v>0</v>
      </c>
      <c r="BL173" s="281">
        <f>(IF(ISERROR(VLOOKUP(BE173,'Calcification Rates'!$A$11:$N$98,11,0)),0,VLOOKUP(BE173,'Calcification Rates'!$A$11:$N$98,11,0)))*BG173+(IF(ISERROR(VLOOKUP(BE173,'Calcification Rates'!$A$11:$N$98,14,0)),0,VLOOKUP(BE173,'Calcification Rates'!$A$11:$N$98,14,0)))</f>
        <v>0</v>
      </c>
    </row>
    <row r="174" spans="1:64" ht="20.100000000000001" customHeight="1" x14ac:dyDescent="0.3">
      <c r="A174" s="291"/>
      <c r="B174" s="290"/>
      <c r="C174" s="292"/>
      <c r="D174" s="272" t="str">
        <f>IF(ISERROR(VLOOKUP(A174,'Calcification Rates'!$A$10:$C$98,2,FALSE))," ",VLOOKUP(A174,'Calcification Rates'!$A$10:$C$98,2,FALSE))</f>
        <v xml:space="preserve"> </v>
      </c>
      <c r="E174" s="272" t="str">
        <f>IF(ISERROR(VLOOKUP(A174,'Calcification Rates'!$A$10:$C$98,3,FALSE))," ",VLOOKUP(A174,'Calcification Rates'!$A$10:$C$98,3,FALSE))</f>
        <v xml:space="preserve"> </v>
      </c>
      <c r="F174" s="273">
        <f>(IF(ISERROR(VLOOKUP(A174,'Calcification Rates'!$A$11:$N$98,9,0)),0,VLOOKUP(A174,'Calcification Rates'!$A$11:$N$98,9,0)))*C174+(IF(ISERROR(VLOOKUP(A174,'Calcification Rates'!$A$11:$N$98,12,0)),0,VLOOKUP(A174,'Calcification Rates'!$A$11:$N$98,12,0)))</f>
        <v>0</v>
      </c>
      <c r="G174" s="274">
        <f>(IF(ISERROR(VLOOKUP(A174,'Calcification Rates'!$A$11:$N$98,10,0)),0,VLOOKUP(A174,'Calcification Rates'!$A$11:$N$98,10,0)))*C174+(IF(ISERROR(VLOOKUP(A174,'Calcification Rates'!$A$11:$N$98,13,0)),0,VLOOKUP(A174,'Calcification Rates'!$A$11:$N$98,13,0)))</f>
        <v>0</v>
      </c>
      <c r="H174" s="275">
        <f>(IF(ISERROR(VLOOKUP(A174,'Calcification Rates'!$A$11:$N$98,11,0)),0,VLOOKUP(A174,'Calcification Rates'!$A$11:$N$98,11,0)))*C174+(IF(ISERROR(VLOOKUP(A174,'Calcification Rates'!$A$11:$N$98,14,0)),0,VLOOKUP(A174,'Calcification Rates'!$A$11:$N$98,14,0)))</f>
        <v>0</v>
      </c>
      <c r="I174" s="289"/>
      <c r="J174" s="278"/>
      <c r="K174" s="270"/>
      <c r="L174" s="272" t="str">
        <f>IF(ISERROR(VLOOKUP(I174,'Calcification Rates'!$A$10:$C$98,2,FALSE))," ",VLOOKUP(I174,'Calcification Rates'!$A$10:$C$98,2,FALSE))</f>
        <v xml:space="preserve"> </v>
      </c>
      <c r="M174" s="272" t="str">
        <f>IF(ISERROR(VLOOKUP(I174,'Calcification Rates'!$A$10:$C$98,3,FALSE))," ",VLOOKUP(I174,'Calcification Rates'!$A$10:$C$98,3,FALSE))</f>
        <v xml:space="preserve"> </v>
      </c>
      <c r="N174" s="273">
        <f>(IF(ISERROR(VLOOKUP(I174,'Calcification Rates'!$A$11:$N$98,9,0)),0,VLOOKUP(I174,'Calcification Rates'!$A$11:$N$98,9,0)))*K174+(IF(ISERROR(VLOOKUP(I174,'Calcification Rates'!$A$11:$N$98,12,0)),0,VLOOKUP(I174,'Calcification Rates'!$A$11:$N$98,12,0)))</f>
        <v>0</v>
      </c>
      <c r="O174" s="273">
        <f>(IF(ISERROR(VLOOKUP(I174,'Calcification Rates'!$A$11:$N$98,10,0)),0,VLOOKUP(I174,'Calcification Rates'!$A$11:$N$98,10,0)))*K174+(IF(ISERROR(VLOOKUP(I174,'Calcification Rates'!$A$11:$N$98,13,0)),0,VLOOKUP(I174,'Calcification Rates'!$A$11:$N$98,13,0)))</f>
        <v>0</v>
      </c>
      <c r="P174" s="286">
        <f>(IF(ISERROR(VLOOKUP(I174,'Calcification Rates'!$A$11:$N$98,11,0)),0,VLOOKUP(I174,'Calcification Rates'!$A$11:$N$98,11,0)))*K174+(IF(ISERROR(VLOOKUP(I174,'Calcification Rates'!$A$11:$N$98,14,0)),0,VLOOKUP(I174,'Calcification Rates'!$A$11:$N$98,14,0)))</f>
        <v>0</v>
      </c>
      <c r="Q174" s="43"/>
      <c r="R174" s="43"/>
      <c r="S174" s="43"/>
      <c r="T174" s="287" t="str">
        <f>IF(ISERROR(VLOOKUP(Q174,'Calcification Rates'!$A$10:$C$98,2,FALSE))," ",VLOOKUP(Q174,'Calcification Rates'!$A$10:$C$98,2,FALSE))</f>
        <v xml:space="preserve"> </v>
      </c>
      <c r="U174" s="272" t="str">
        <f>IF(ISERROR(VLOOKUP(Q174,'Calcification Rates'!$A$10:$C$98,3,FALSE))," ",VLOOKUP(Q174,'Calcification Rates'!$A$10:$C$98,3,FALSE))</f>
        <v xml:space="preserve"> </v>
      </c>
      <c r="V174" s="273">
        <f>(IF(ISERROR(VLOOKUP(Q174,'Calcification Rates'!$A$11:$N$98,9,0)),0,VLOOKUP(Q174,'Calcification Rates'!$A$11:$N$98,9,0)))*S174+(IF(ISERROR(VLOOKUP(Q174,'Calcification Rates'!$A$11:$N$98,12,0)),0,VLOOKUP(Q174,'Calcification Rates'!$A$11:$N$98,12,0)))</f>
        <v>0</v>
      </c>
      <c r="W174" s="273">
        <f>(IF(ISERROR(VLOOKUP(Q174,'Calcification Rates'!$A$11:$N$98,10,0)),0,VLOOKUP(Q174,'Calcification Rates'!$A$11:$N$98,10,0)))*S174+(IF(ISERROR(VLOOKUP(Q174,'Calcification Rates'!$A$11:$N$98,13,0)),0,VLOOKUP(Q174,'Calcification Rates'!$A$11:$N$98,13,0)))</f>
        <v>0</v>
      </c>
      <c r="X174" s="277">
        <f>(IF(ISERROR(VLOOKUP(Q174,'Calcification Rates'!$A$11:$N$98,11,0)),0,VLOOKUP(Q174,'Calcification Rates'!$A$11:$N$98,11,0)))*S174+(IF(ISERROR(VLOOKUP(Q174,'Calcification Rates'!$A$11:$N$98,14,0)),0,VLOOKUP(Q174,'Calcification Rates'!$A$11:$N$98,14,0)))</f>
        <v>0</v>
      </c>
      <c r="Y174" s="289"/>
      <c r="Z174" s="290"/>
      <c r="AA174" s="290"/>
      <c r="AB174" s="272" t="str">
        <f>IF(ISERROR(VLOOKUP(Y174,'Calcification Rates'!$A$10:$C$98,2,FALSE))," ",VLOOKUP(Y174,'Calcification Rates'!$A$10:$C$98,2,FALSE))</f>
        <v xml:space="preserve"> </v>
      </c>
      <c r="AC174" s="272" t="str">
        <f>IF(ISERROR(VLOOKUP(Y174,'Calcification Rates'!$A$10:$C$98,3,FALSE))," ",VLOOKUP(Y174,'Calcification Rates'!$A$10:$C$98,3,FALSE))</f>
        <v xml:space="preserve"> </v>
      </c>
      <c r="AD174" s="273">
        <f>(IF(ISERROR(VLOOKUP(Y174,'Calcification Rates'!$A$11:$N$98,9,0)),0,VLOOKUP(Y174,'Calcification Rates'!$A$11:$N$98,9,0)))*AA174+(IF(ISERROR(VLOOKUP(Y174,'Calcification Rates'!$A$11:$N$98,12,0)),0,VLOOKUP(Y174,'Calcification Rates'!$A$11:$N$98,12,0)))</f>
        <v>0</v>
      </c>
      <c r="AE174" s="273">
        <f>(IF(ISERROR(VLOOKUP(Y174,'Calcification Rates'!$A$11:$N$98,10,0)),0,VLOOKUP(Y174,'Calcification Rates'!$A$11:$N$98,10,0)))*AA174+(IF(ISERROR(VLOOKUP(Y174,'Calcification Rates'!$A$11:$N$98,13,0)),0,VLOOKUP(Y174,'Calcification Rates'!$A$11:$N$98,13,0)))</f>
        <v>0</v>
      </c>
      <c r="AF174" s="277">
        <f>(IF(ISERROR(VLOOKUP(Y174,'Calcification Rates'!$A$11:$N$98,11,0)),0,VLOOKUP(Y174,'Calcification Rates'!$A$11:$N$98,11,0)))*AA174+(IF(ISERROR(VLOOKUP(Y174,'Calcification Rates'!$A$11:$N$98,14,0)),0,VLOOKUP(Y174,'Calcification Rates'!$A$11:$N$98,14,0)))</f>
        <v>0</v>
      </c>
      <c r="AG174" s="289"/>
      <c r="AH174" s="290"/>
      <c r="AI174" s="290"/>
      <c r="AJ174" s="272" t="str">
        <f>IF(ISERROR(VLOOKUP(AG174,'Calcification Rates'!$A$10:$C$98,2,FALSE))," ",VLOOKUP(AG174,'Calcification Rates'!$A$10:$C$98,2,FALSE))</f>
        <v xml:space="preserve"> </v>
      </c>
      <c r="AK174" s="272" t="str">
        <f>IF(ISERROR(VLOOKUP(AG174,'Calcification Rates'!$A$10:$C$98,3,FALSE))," ",VLOOKUP(AG174,'Calcification Rates'!$A$10:$C$98,3,FALSE))</f>
        <v xml:space="preserve"> </v>
      </c>
      <c r="AL174" s="273">
        <f>(IF(ISERROR(VLOOKUP(AG174,'Calcification Rates'!$A$11:$N$98,9,0)),0,VLOOKUP(AG174,'Calcification Rates'!$A$11:$N$98,9,0)))*AI174+(IF(ISERROR(VLOOKUP(AG174,'Calcification Rates'!$A$11:$N$98,12,0)),0,VLOOKUP(AG174,'Calcification Rates'!$A$11:$N$98,12,0)))</f>
        <v>0</v>
      </c>
      <c r="AM174" s="273">
        <f>(IF(ISERROR(VLOOKUP(AG174,'Calcification Rates'!$A$11:$N$98,10,0)),0,VLOOKUP(AG174,'Calcification Rates'!$A$11:$N$98,10,0)))*AI174+(IF(ISERROR(VLOOKUP(AG174,'Calcification Rates'!$A$11:$N$98,13,0)),0,VLOOKUP(AG174,'Calcification Rates'!$A$11:$N$98,13,0)))</f>
        <v>0</v>
      </c>
      <c r="AN174" s="277">
        <f>(IF(ISERROR(VLOOKUP(AG174,'Calcification Rates'!$A$11:$N$98,11,0)),0,VLOOKUP(AG174,'Calcification Rates'!$A$11:$N$98,11,0)))*AI174+(IF(ISERROR(VLOOKUP(AG174,'Calcification Rates'!$A$11:$N$98,14,0)),0,VLOOKUP(AG174,'Calcification Rates'!$A$11:$N$98,14,0)))</f>
        <v>0</v>
      </c>
      <c r="AO174" s="289"/>
      <c r="AP174" s="290"/>
      <c r="AQ174" s="290"/>
      <c r="AR174" s="272" t="str">
        <f>IF(ISERROR(VLOOKUP(AO174,'Calcification Rates'!$A$10:$C$98,2,FALSE))," ",VLOOKUP(AO174,'Calcification Rates'!$A$10:$C$98,2,FALSE))</f>
        <v xml:space="preserve"> </v>
      </c>
      <c r="AS174" s="272" t="str">
        <f>IF(ISERROR(VLOOKUP(AO174,'Calcification Rates'!$A$10:$C$98,3,FALSE))," ",VLOOKUP(AO174,'Calcification Rates'!$A$10:$C$98,3,FALSE))</f>
        <v xml:space="preserve"> </v>
      </c>
      <c r="AT174" s="280">
        <f>(IF(ISERROR(VLOOKUP(AO174,'Calcification Rates'!$A$11:$N$98,9,0)),0,VLOOKUP(AO174,'Calcification Rates'!$A$11:$N$98,9,0)))*AQ174+(IF(ISERROR(VLOOKUP(AO174,'Calcification Rates'!$A$11:$N$98,12,0)),0,VLOOKUP(AO174,'Calcification Rates'!$A$11:$N$98,12,0)))</f>
        <v>0</v>
      </c>
      <c r="AU174" s="280">
        <f>(IF(ISERROR(VLOOKUP(AO174,'Calcification Rates'!$A$11:$N$98,10,0)),0,VLOOKUP(AO174,'Calcification Rates'!$A$11:$N$98,10,0)))*AQ174+(IF(ISERROR(VLOOKUP(AO174,'Calcification Rates'!$A$11:$N$98,13,0)),0,VLOOKUP(AO174,'Calcification Rates'!$A$11:$N$98,13,0)))</f>
        <v>0</v>
      </c>
      <c r="AV174" s="281">
        <f>(IF(ISERROR(VLOOKUP(AO174,'Calcification Rates'!$A$11:$N$98,11,0)),0,VLOOKUP(AO174,'Calcification Rates'!$A$11:$N$98,11,0)))*AQ174+(IF(ISERROR(VLOOKUP(AO174,'Calcification Rates'!$A$11:$N$98,14,0)),0,VLOOKUP(AO174,'Calcification Rates'!$A$11:$N$98,14,0)))</f>
        <v>0</v>
      </c>
      <c r="AW174" s="289"/>
      <c r="AX174" s="290"/>
      <c r="AY174" s="290"/>
      <c r="AZ174" s="272" t="str">
        <f>IF(ISERROR(VLOOKUP(AW174,'Calcification Rates'!$A$10:$C$98,2,FALSE))," ",VLOOKUP(AW174,'Calcification Rates'!$A$10:$C$98,2,FALSE))</f>
        <v xml:space="preserve"> </v>
      </c>
      <c r="BA174" s="272" t="str">
        <f>IF(ISERROR(VLOOKUP(AW174,'Calcification Rates'!$A$10:$C$98,3,FALSE))," ",VLOOKUP(AW174,'Calcification Rates'!$A$10:$C$98,3,FALSE))</f>
        <v xml:space="preserve"> </v>
      </c>
      <c r="BB174" s="280">
        <f>(IF(ISERROR(VLOOKUP(AW174,'Calcification Rates'!$A$11:$N$98,9,0)),0,VLOOKUP(AW174,'Calcification Rates'!$A$11:$N$98,9,0)))*AY174+(IF(ISERROR(VLOOKUP(AW174,'Calcification Rates'!$A$11:$N$98,12,0)),0,VLOOKUP(AW174,'Calcification Rates'!$A$11:$N$98,12,0)))</f>
        <v>0</v>
      </c>
      <c r="BC174" s="280">
        <f>(IF(ISERROR(VLOOKUP(AW174,'Calcification Rates'!$A$11:$N$98,10,0)),0,VLOOKUP(AW174,'Calcification Rates'!$A$11:$N$98,10,0)))*AY174+(IF(ISERROR(VLOOKUP(AW174,'Calcification Rates'!$A$11:$N$98,13,0)),0,VLOOKUP(AW174,'Calcification Rates'!$A$11:$N$98,13,0)))</f>
        <v>0</v>
      </c>
      <c r="BD174" s="281">
        <f>(IF(ISERROR(VLOOKUP(AW174,'Calcification Rates'!$A$11:$N$98,11,0)),0,VLOOKUP(AW174,'Calcification Rates'!$A$11:$N$98,11,0)))*AY174+(IF(ISERROR(VLOOKUP(AW174,'Calcification Rates'!$A$11:$N$98,14,0)),0,VLOOKUP(AW174,'Calcification Rates'!$A$11:$N$98,14,0)))</f>
        <v>0</v>
      </c>
      <c r="BE174" s="289"/>
      <c r="BF174" s="290"/>
      <c r="BG174" s="290"/>
      <c r="BH174" s="272" t="str">
        <f>IF(ISERROR(VLOOKUP(BE174,'Calcification Rates'!$A$10:$C$98,2,FALSE))," ",VLOOKUP(BE174,'Calcification Rates'!$A$10:$C$98,2,FALSE))</f>
        <v xml:space="preserve"> </v>
      </c>
      <c r="BI174" s="272" t="str">
        <f>IF(ISERROR(VLOOKUP(BE174,'Calcification Rates'!$A$10:$C$98,3,FALSE))," ",VLOOKUP(BE174,'Calcification Rates'!$A$10:$C$98,3,FALSE))</f>
        <v xml:space="preserve"> </v>
      </c>
      <c r="BJ174" s="280">
        <f>(IF(ISERROR(VLOOKUP(BE174,'Calcification Rates'!$A$11:$N$98,9,0)),0,VLOOKUP(BE174,'Calcification Rates'!$A$11:$N$98,9,0)))*BG174+(IF(ISERROR(VLOOKUP(BE174,'Calcification Rates'!$A$11:$N$98,12,0)),0,VLOOKUP(BE174,'Calcification Rates'!$A$11:$N$98,12,0)))</f>
        <v>0</v>
      </c>
      <c r="BK174" s="280">
        <f>(IF(ISERROR(VLOOKUP(BE174,'Calcification Rates'!$A$11:$N$98,10,0)),0,VLOOKUP(BE174,'Calcification Rates'!$A$11:$N$98,10,0)))*BG174+(IF(ISERROR(VLOOKUP(BE174,'Calcification Rates'!$A$11:$N$98,13,0)),0,VLOOKUP(BE174,'Calcification Rates'!$A$11:$N$98,13,0)))</f>
        <v>0</v>
      </c>
      <c r="BL174" s="281">
        <f>(IF(ISERROR(VLOOKUP(BE174,'Calcification Rates'!$A$11:$N$98,11,0)),0,VLOOKUP(BE174,'Calcification Rates'!$A$11:$N$98,11,0)))*BG174+(IF(ISERROR(VLOOKUP(BE174,'Calcification Rates'!$A$11:$N$98,14,0)),0,VLOOKUP(BE174,'Calcification Rates'!$A$11:$N$98,14,0)))</f>
        <v>0</v>
      </c>
    </row>
    <row r="175" spans="1:64" ht="20.100000000000001" customHeight="1" x14ac:dyDescent="0.3">
      <c r="A175" s="291"/>
      <c r="B175" s="290"/>
      <c r="C175" s="292"/>
      <c r="D175" s="272" t="str">
        <f>IF(ISERROR(VLOOKUP(A175,'Calcification Rates'!$A$10:$C$98,2,FALSE))," ",VLOOKUP(A175,'Calcification Rates'!$A$10:$C$98,2,FALSE))</f>
        <v xml:space="preserve"> </v>
      </c>
      <c r="E175" s="272" t="str">
        <f>IF(ISERROR(VLOOKUP(A175,'Calcification Rates'!$A$10:$C$98,3,FALSE))," ",VLOOKUP(A175,'Calcification Rates'!$A$10:$C$98,3,FALSE))</f>
        <v xml:space="preserve"> </v>
      </c>
      <c r="F175" s="273">
        <f>(IF(ISERROR(VLOOKUP(A175,'Calcification Rates'!$A$11:$N$98,9,0)),0,VLOOKUP(A175,'Calcification Rates'!$A$11:$N$98,9,0)))*C175+(IF(ISERROR(VLOOKUP(A175,'Calcification Rates'!$A$11:$N$98,12,0)),0,VLOOKUP(A175,'Calcification Rates'!$A$11:$N$98,12,0)))</f>
        <v>0</v>
      </c>
      <c r="G175" s="274">
        <f>(IF(ISERROR(VLOOKUP(A175,'Calcification Rates'!$A$11:$N$98,10,0)),0,VLOOKUP(A175,'Calcification Rates'!$A$11:$N$98,10,0)))*C175+(IF(ISERROR(VLOOKUP(A175,'Calcification Rates'!$A$11:$N$98,13,0)),0,VLOOKUP(A175,'Calcification Rates'!$A$11:$N$98,13,0)))</f>
        <v>0</v>
      </c>
      <c r="H175" s="275">
        <f>(IF(ISERROR(VLOOKUP(A175,'Calcification Rates'!$A$11:$N$98,11,0)),0,VLOOKUP(A175,'Calcification Rates'!$A$11:$N$98,11,0)))*C175+(IF(ISERROR(VLOOKUP(A175,'Calcification Rates'!$A$11:$N$98,14,0)),0,VLOOKUP(A175,'Calcification Rates'!$A$11:$N$98,14,0)))</f>
        <v>0</v>
      </c>
      <c r="I175" s="289"/>
      <c r="J175" s="278"/>
      <c r="K175" s="270"/>
      <c r="L175" s="272" t="str">
        <f>IF(ISERROR(VLOOKUP(I175,'Calcification Rates'!$A$10:$C$98,2,FALSE))," ",VLOOKUP(I175,'Calcification Rates'!$A$10:$C$98,2,FALSE))</f>
        <v xml:space="preserve"> </v>
      </c>
      <c r="M175" s="272" t="str">
        <f>IF(ISERROR(VLOOKUP(I175,'Calcification Rates'!$A$10:$C$98,3,FALSE))," ",VLOOKUP(I175,'Calcification Rates'!$A$10:$C$98,3,FALSE))</f>
        <v xml:space="preserve"> </v>
      </c>
      <c r="N175" s="273">
        <f>(IF(ISERROR(VLOOKUP(I175,'Calcification Rates'!$A$11:$N$98,9,0)),0,VLOOKUP(I175,'Calcification Rates'!$A$11:$N$98,9,0)))*K175+(IF(ISERROR(VLOOKUP(I175,'Calcification Rates'!$A$11:$N$98,12,0)),0,VLOOKUP(I175,'Calcification Rates'!$A$11:$N$98,12,0)))</f>
        <v>0</v>
      </c>
      <c r="O175" s="273">
        <f>(IF(ISERROR(VLOOKUP(I175,'Calcification Rates'!$A$11:$N$98,10,0)),0,VLOOKUP(I175,'Calcification Rates'!$A$11:$N$98,10,0)))*K175+(IF(ISERROR(VLOOKUP(I175,'Calcification Rates'!$A$11:$N$98,13,0)),0,VLOOKUP(I175,'Calcification Rates'!$A$11:$N$98,13,0)))</f>
        <v>0</v>
      </c>
      <c r="P175" s="286">
        <f>(IF(ISERROR(VLOOKUP(I175,'Calcification Rates'!$A$11:$N$98,11,0)),0,VLOOKUP(I175,'Calcification Rates'!$A$11:$N$98,11,0)))*K175+(IF(ISERROR(VLOOKUP(I175,'Calcification Rates'!$A$11:$N$98,14,0)),0,VLOOKUP(I175,'Calcification Rates'!$A$11:$N$98,14,0)))</f>
        <v>0</v>
      </c>
      <c r="Q175" s="43"/>
      <c r="R175" s="43"/>
      <c r="S175" s="43"/>
      <c r="T175" s="287" t="str">
        <f>IF(ISERROR(VLOOKUP(Q175,'Calcification Rates'!$A$10:$C$98,2,FALSE))," ",VLOOKUP(Q175,'Calcification Rates'!$A$10:$C$98,2,FALSE))</f>
        <v xml:space="preserve"> </v>
      </c>
      <c r="U175" s="272" t="str">
        <f>IF(ISERROR(VLOOKUP(Q175,'Calcification Rates'!$A$10:$C$98,3,FALSE))," ",VLOOKUP(Q175,'Calcification Rates'!$A$10:$C$98,3,FALSE))</f>
        <v xml:space="preserve"> </v>
      </c>
      <c r="V175" s="273">
        <f>(IF(ISERROR(VLOOKUP(Q175,'Calcification Rates'!$A$11:$N$98,9,0)),0,VLOOKUP(Q175,'Calcification Rates'!$A$11:$N$98,9,0)))*S175+(IF(ISERROR(VLOOKUP(Q175,'Calcification Rates'!$A$11:$N$98,12,0)),0,VLOOKUP(Q175,'Calcification Rates'!$A$11:$N$98,12,0)))</f>
        <v>0</v>
      </c>
      <c r="W175" s="273">
        <f>(IF(ISERROR(VLOOKUP(Q175,'Calcification Rates'!$A$11:$N$98,10,0)),0,VLOOKUP(Q175,'Calcification Rates'!$A$11:$N$98,10,0)))*S175+(IF(ISERROR(VLOOKUP(Q175,'Calcification Rates'!$A$11:$N$98,13,0)),0,VLOOKUP(Q175,'Calcification Rates'!$A$11:$N$98,13,0)))</f>
        <v>0</v>
      </c>
      <c r="X175" s="277">
        <f>(IF(ISERROR(VLOOKUP(Q175,'Calcification Rates'!$A$11:$N$98,11,0)),0,VLOOKUP(Q175,'Calcification Rates'!$A$11:$N$98,11,0)))*S175+(IF(ISERROR(VLOOKUP(Q175,'Calcification Rates'!$A$11:$N$98,14,0)),0,VLOOKUP(Q175,'Calcification Rates'!$A$11:$N$98,14,0)))</f>
        <v>0</v>
      </c>
      <c r="Y175" s="289"/>
      <c r="Z175" s="290"/>
      <c r="AA175" s="290"/>
      <c r="AB175" s="272" t="str">
        <f>IF(ISERROR(VLOOKUP(Y175,'Calcification Rates'!$A$10:$C$98,2,FALSE))," ",VLOOKUP(Y175,'Calcification Rates'!$A$10:$C$98,2,FALSE))</f>
        <v xml:space="preserve"> </v>
      </c>
      <c r="AC175" s="272" t="str">
        <f>IF(ISERROR(VLOOKUP(Y175,'Calcification Rates'!$A$10:$C$98,3,FALSE))," ",VLOOKUP(Y175,'Calcification Rates'!$A$10:$C$98,3,FALSE))</f>
        <v xml:space="preserve"> </v>
      </c>
      <c r="AD175" s="273">
        <f>(IF(ISERROR(VLOOKUP(Y175,'Calcification Rates'!$A$11:$N$98,9,0)),0,VLOOKUP(Y175,'Calcification Rates'!$A$11:$N$98,9,0)))*AA175+(IF(ISERROR(VLOOKUP(Y175,'Calcification Rates'!$A$11:$N$98,12,0)),0,VLOOKUP(Y175,'Calcification Rates'!$A$11:$N$98,12,0)))</f>
        <v>0</v>
      </c>
      <c r="AE175" s="273">
        <f>(IF(ISERROR(VLOOKUP(Y175,'Calcification Rates'!$A$11:$N$98,10,0)),0,VLOOKUP(Y175,'Calcification Rates'!$A$11:$N$98,10,0)))*AA175+(IF(ISERROR(VLOOKUP(Y175,'Calcification Rates'!$A$11:$N$98,13,0)),0,VLOOKUP(Y175,'Calcification Rates'!$A$11:$N$98,13,0)))</f>
        <v>0</v>
      </c>
      <c r="AF175" s="277">
        <f>(IF(ISERROR(VLOOKUP(Y175,'Calcification Rates'!$A$11:$N$98,11,0)),0,VLOOKUP(Y175,'Calcification Rates'!$A$11:$N$98,11,0)))*AA175+(IF(ISERROR(VLOOKUP(Y175,'Calcification Rates'!$A$11:$N$98,14,0)),0,VLOOKUP(Y175,'Calcification Rates'!$A$11:$N$98,14,0)))</f>
        <v>0</v>
      </c>
      <c r="AG175" s="289"/>
      <c r="AH175" s="290"/>
      <c r="AI175" s="290"/>
      <c r="AJ175" s="272" t="str">
        <f>IF(ISERROR(VLOOKUP(AG175,'Calcification Rates'!$A$10:$C$98,2,FALSE))," ",VLOOKUP(AG175,'Calcification Rates'!$A$10:$C$98,2,FALSE))</f>
        <v xml:space="preserve"> </v>
      </c>
      <c r="AK175" s="272" t="str">
        <f>IF(ISERROR(VLOOKUP(AG175,'Calcification Rates'!$A$10:$C$98,3,FALSE))," ",VLOOKUP(AG175,'Calcification Rates'!$A$10:$C$98,3,FALSE))</f>
        <v xml:space="preserve"> </v>
      </c>
      <c r="AL175" s="273">
        <f>(IF(ISERROR(VLOOKUP(AG175,'Calcification Rates'!$A$11:$N$98,9,0)),0,VLOOKUP(AG175,'Calcification Rates'!$A$11:$N$98,9,0)))*AI175+(IF(ISERROR(VLOOKUP(AG175,'Calcification Rates'!$A$11:$N$98,12,0)),0,VLOOKUP(AG175,'Calcification Rates'!$A$11:$N$98,12,0)))</f>
        <v>0</v>
      </c>
      <c r="AM175" s="273">
        <f>(IF(ISERROR(VLOOKUP(AG175,'Calcification Rates'!$A$11:$N$98,10,0)),0,VLOOKUP(AG175,'Calcification Rates'!$A$11:$N$98,10,0)))*AI175+(IF(ISERROR(VLOOKUP(AG175,'Calcification Rates'!$A$11:$N$98,13,0)),0,VLOOKUP(AG175,'Calcification Rates'!$A$11:$N$98,13,0)))</f>
        <v>0</v>
      </c>
      <c r="AN175" s="277">
        <f>(IF(ISERROR(VLOOKUP(AG175,'Calcification Rates'!$A$11:$N$98,11,0)),0,VLOOKUP(AG175,'Calcification Rates'!$A$11:$N$98,11,0)))*AI175+(IF(ISERROR(VLOOKUP(AG175,'Calcification Rates'!$A$11:$N$98,14,0)),0,VLOOKUP(AG175,'Calcification Rates'!$A$11:$N$98,14,0)))</f>
        <v>0</v>
      </c>
      <c r="AO175" s="289"/>
      <c r="AP175" s="290"/>
      <c r="AQ175" s="290"/>
      <c r="AR175" s="272" t="str">
        <f>IF(ISERROR(VLOOKUP(AO175,'Calcification Rates'!$A$10:$C$98,2,FALSE))," ",VLOOKUP(AO175,'Calcification Rates'!$A$10:$C$98,2,FALSE))</f>
        <v xml:space="preserve"> </v>
      </c>
      <c r="AS175" s="272" t="str">
        <f>IF(ISERROR(VLOOKUP(AO175,'Calcification Rates'!$A$10:$C$98,3,FALSE))," ",VLOOKUP(AO175,'Calcification Rates'!$A$10:$C$98,3,FALSE))</f>
        <v xml:space="preserve"> </v>
      </c>
      <c r="AT175" s="280">
        <f>(IF(ISERROR(VLOOKUP(AO175,'Calcification Rates'!$A$11:$N$98,9,0)),0,VLOOKUP(AO175,'Calcification Rates'!$A$11:$N$98,9,0)))*AQ175+(IF(ISERROR(VLOOKUP(AO175,'Calcification Rates'!$A$11:$N$98,12,0)),0,VLOOKUP(AO175,'Calcification Rates'!$A$11:$N$98,12,0)))</f>
        <v>0</v>
      </c>
      <c r="AU175" s="280">
        <f>(IF(ISERROR(VLOOKUP(AO175,'Calcification Rates'!$A$11:$N$98,10,0)),0,VLOOKUP(AO175,'Calcification Rates'!$A$11:$N$98,10,0)))*AQ175+(IF(ISERROR(VLOOKUP(AO175,'Calcification Rates'!$A$11:$N$98,13,0)),0,VLOOKUP(AO175,'Calcification Rates'!$A$11:$N$98,13,0)))</f>
        <v>0</v>
      </c>
      <c r="AV175" s="281">
        <f>(IF(ISERROR(VLOOKUP(AO175,'Calcification Rates'!$A$11:$N$98,11,0)),0,VLOOKUP(AO175,'Calcification Rates'!$A$11:$N$98,11,0)))*AQ175+(IF(ISERROR(VLOOKUP(AO175,'Calcification Rates'!$A$11:$N$98,14,0)),0,VLOOKUP(AO175,'Calcification Rates'!$A$11:$N$98,14,0)))</f>
        <v>0</v>
      </c>
      <c r="AW175" s="289"/>
      <c r="AX175" s="290"/>
      <c r="AY175" s="290"/>
      <c r="AZ175" s="272" t="str">
        <f>IF(ISERROR(VLOOKUP(AW175,'Calcification Rates'!$A$10:$C$98,2,FALSE))," ",VLOOKUP(AW175,'Calcification Rates'!$A$10:$C$98,2,FALSE))</f>
        <v xml:space="preserve"> </v>
      </c>
      <c r="BA175" s="272" t="str">
        <f>IF(ISERROR(VLOOKUP(AW175,'Calcification Rates'!$A$10:$C$98,3,FALSE))," ",VLOOKUP(AW175,'Calcification Rates'!$A$10:$C$98,3,FALSE))</f>
        <v xml:space="preserve"> </v>
      </c>
      <c r="BB175" s="280">
        <f>(IF(ISERROR(VLOOKUP(AW175,'Calcification Rates'!$A$11:$N$98,9,0)),0,VLOOKUP(AW175,'Calcification Rates'!$A$11:$N$98,9,0)))*AY175+(IF(ISERROR(VLOOKUP(AW175,'Calcification Rates'!$A$11:$N$98,12,0)),0,VLOOKUP(AW175,'Calcification Rates'!$A$11:$N$98,12,0)))</f>
        <v>0</v>
      </c>
      <c r="BC175" s="280">
        <f>(IF(ISERROR(VLOOKUP(AW175,'Calcification Rates'!$A$11:$N$98,10,0)),0,VLOOKUP(AW175,'Calcification Rates'!$A$11:$N$98,10,0)))*AY175+(IF(ISERROR(VLOOKUP(AW175,'Calcification Rates'!$A$11:$N$98,13,0)),0,VLOOKUP(AW175,'Calcification Rates'!$A$11:$N$98,13,0)))</f>
        <v>0</v>
      </c>
      <c r="BD175" s="281">
        <f>(IF(ISERROR(VLOOKUP(AW175,'Calcification Rates'!$A$11:$N$98,11,0)),0,VLOOKUP(AW175,'Calcification Rates'!$A$11:$N$98,11,0)))*AY175+(IF(ISERROR(VLOOKUP(AW175,'Calcification Rates'!$A$11:$N$98,14,0)),0,VLOOKUP(AW175,'Calcification Rates'!$A$11:$N$98,14,0)))</f>
        <v>0</v>
      </c>
      <c r="BE175" s="289"/>
      <c r="BF175" s="290"/>
      <c r="BG175" s="290"/>
      <c r="BH175" s="272" t="str">
        <f>IF(ISERROR(VLOOKUP(BE175,'Calcification Rates'!$A$10:$C$98,2,FALSE))," ",VLOOKUP(BE175,'Calcification Rates'!$A$10:$C$98,2,FALSE))</f>
        <v xml:space="preserve"> </v>
      </c>
      <c r="BI175" s="272" t="str">
        <f>IF(ISERROR(VLOOKUP(BE175,'Calcification Rates'!$A$10:$C$98,3,FALSE))," ",VLOOKUP(BE175,'Calcification Rates'!$A$10:$C$98,3,FALSE))</f>
        <v xml:space="preserve"> </v>
      </c>
      <c r="BJ175" s="280">
        <f>(IF(ISERROR(VLOOKUP(BE175,'Calcification Rates'!$A$11:$N$98,9,0)),0,VLOOKUP(BE175,'Calcification Rates'!$A$11:$N$98,9,0)))*BG175+(IF(ISERROR(VLOOKUP(BE175,'Calcification Rates'!$A$11:$N$98,12,0)),0,VLOOKUP(BE175,'Calcification Rates'!$A$11:$N$98,12,0)))</f>
        <v>0</v>
      </c>
      <c r="BK175" s="280">
        <f>(IF(ISERROR(VLOOKUP(BE175,'Calcification Rates'!$A$11:$N$98,10,0)),0,VLOOKUP(BE175,'Calcification Rates'!$A$11:$N$98,10,0)))*BG175+(IF(ISERROR(VLOOKUP(BE175,'Calcification Rates'!$A$11:$N$98,13,0)),0,VLOOKUP(BE175,'Calcification Rates'!$A$11:$N$98,13,0)))</f>
        <v>0</v>
      </c>
      <c r="BL175" s="281">
        <f>(IF(ISERROR(VLOOKUP(BE175,'Calcification Rates'!$A$11:$N$98,11,0)),0,VLOOKUP(BE175,'Calcification Rates'!$A$11:$N$98,11,0)))*BG175+(IF(ISERROR(VLOOKUP(BE175,'Calcification Rates'!$A$11:$N$98,14,0)),0,VLOOKUP(BE175,'Calcification Rates'!$A$11:$N$98,14,0)))</f>
        <v>0</v>
      </c>
    </row>
    <row r="176" spans="1:64" ht="20.100000000000001" customHeight="1" x14ac:dyDescent="0.3">
      <c r="A176" s="291"/>
      <c r="B176" s="290"/>
      <c r="C176" s="292"/>
      <c r="D176" s="272" t="str">
        <f>IF(ISERROR(VLOOKUP(A176,'Calcification Rates'!$A$10:$C$98,2,FALSE))," ",VLOOKUP(A176,'Calcification Rates'!$A$10:$C$98,2,FALSE))</f>
        <v xml:space="preserve"> </v>
      </c>
      <c r="E176" s="272" t="str">
        <f>IF(ISERROR(VLOOKUP(A176,'Calcification Rates'!$A$10:$C$98,3,FALSE))," ",VLOOKUP(A176,'Calcification Rates'!$A$10:$C$98,3,FALSE))</f>
        <v xml:space="preserve"> </v>
      </c>
      <c r="F176" s="273">
        <f>(IF(ISERROR(VLOOKUP(A176,'Calcification Rates'!$A$11:$N$98,9,0)),0,VLOOKUP(A176,'Calcification Rates'!$A$11:$N$98,9,0)))*C176+(IF(ISERROR(VLOOKUP(A176,'Calcification Rates'!$A$11:$N$98,12,0)),0,VLOOKUP(A176,'Calcification Rates'!$A$11:$N$98,12,0)))</f>
        <v>0</v>
      </c>
      <c r="G176" s="274">
        <f>(IF(ISERROR(VLOOKUP(A176,'Calcification Rates'!$A$11:$N$98,10,0)),0,VLOOKUP(A176,'Calcification Rates'!$A$11:$N$98,10,0)))*C176+(IF(ISERROR(VLOOKUP(A176,'Calcification Rates'!$A$11:$N$98,13,0)),0,VLOOKUP(A176,'Calcification Rates'!$A$11:$N$98,13,0)))</f>
        <v>0</v>
      </c>
      <c r="H176" s="275">
        <f>(IF(ISERROR(VLOOKUP(A176,'Calcification Rates'!$A$11:$N$98,11,0)),0,VLOOKUP(A176,'Calcification Rates'!$A$11:$N$98,11,0)))*C176+(IF(ISERROR(VLOOKUP(A176,'Calcification Rates'!$A$11:$N$98,14,0)),0,VLOOKUP(A176,'Calcification Rates'!$A$11:$N$98,14,0)))</f>
        <v>0</v>
      </c>
      <c r="I176" s="289"/>
      <c r="J176" s="278"/>
      <c r="K176" s="270"/>
      <c r="L176" s="272" t="str">
        <f>IF(ISERROR(VLOOKUP(I176,'Calcification Rates'!$A$10:$C$98,2,FALSE))," ",VLOOKUP(I176,'Calcification Rates'!$A$10:$C$98,2,FALSE))</f>
        <v xml:space="preserve"> </v>
      </c>
      <c r="M176" s="272" t="str">
        <f>IF(ISERROR(VLOOKUP(I176,'Calcification Rates'!$A$10:$C$98,3,FALSE))," ",VLOOKUP(I176,'Calcification Rates'!$A$10:$C$98,3,FALSE))</f>
        <v xml:space="preserve"> </v>
      </c>
      <c r="N176" s="273">
        <f>(IF(ISERROR(VLOOKUP(I176,'Calcification Rates'!$A$11:$N$98,9,0)),0,VLOOKUP(I176,'Calcification Rates'!$A$11:$N$98,9,0)))*K176+(IF(ISERROR(VLOOKUP(I176,'Calcification Rates'!$A$11:$N$98,12,0)),0,VLOOKUP(I176,'Calcification Rates'!$A$11:$N$98,12,0)))</f>
        <v>0</v>
      </c>
      <c r="O176" s="273">
        <f>(IF(ISERROR(VLOOKUP(I176,'Calcification Rates'!$A$11:$N$98,10,0)),0,VLOOKUP(I176,'Calcification Rates'!$A$11:$N$98,10,0)))*K176+(IF(ISERROR(VLOOKUP(I176,'Calcification Rates'!$A$11:$N$98,13,0)),0,VLOOKUP(I176,'Calcification Rates'!$A$11:$N$98,13,0)))</f>
        <v>0</v>
      </c>
      <c r="P176" s="286">
        <f>(IF(ISERROR(VLOOKUP(I176,'Calcification Rates'!$A$11:$N$98,11,0)),0,VLOOKUP(I176,'Calcification Rates'!$A$11:$N$98,11,0)))*K176+(IF(ISERROR(VLOOKUP(I176,'Calcification Rates'!$A$11:$N$98,14,0)),0,VLOOKUP(I176,'Calcification Rates'!$A$11:$N$98,14,0)))</f>
        <v>0</v>
      </c>
      <c r="Q176" s="43"/>
      <c r="R176" s="43"/>
      <c r="S176" s="43"/>
      <c r="T176" s="287" t="str">
        <f>IF(ISERROR(VLOOKUP(Q176,'Calcification Rates'!$A$10:$C$98,2,FALSE))," ",VLOOKUP(Q176,'Calcification Rates'!$A$10:$C$98,2,FALSE))</f>
        <v xml:space="preserve"> </v>
      </c>
      <c r="U176" s="272" t="str">
        <f>IF(ISERROR(VLOOKUP(Q176,'Calcification Rates'!$A$10:$C$98,3,FALSE))," ",VLOOKUP(Q176,'Calcification Rates'!$A$10:$C$98,3,FALSE))</f>
        <v xml:space="preserve"> </v>
      </c>
      <c r="V176" s="273">
        <f>(IF(ISERROR(VLOOKUP(Q176,'Calcification Rates'!$A$11:$N$98,9,0)),0,VLOOKUP(Q176,'Calcification Rates'!$A$11:$N$98,9,0)))*S176+(IF(ISERROR(VLOOKUP(Q176,'Calcification Rates'!$A$11:$N$98,12,0)),0,VLOOKUP(Q176,'Calcification Rates'!$A$11:$N$98,12,0)))</f>
        <v>0</v>
      </c>
      <c r="W176" s="273">
        <f>(IF(ISERROR(VLOOKUP(Q176,'Calcification Rates'!$A$11:$N$98,10,0)),0,VLOOKUP(Q176,'Calcification Rates'!$A$11:$N$98,10,0)))*S176+(IF(ISERROR(VLOOKUP(Q176,'Calcification Rates'!$A$11:$N$98,13,0)),0,VLOOKUP(Q176,'Calcification Rates'!$A$11:$N$98,13,0)))</f>
        <v>0</v>
      </c>
      <c r="X176" s="277">
        <f>(IF(ISERROR(VLOOKUP(Q176,'Calcification Rates'!$A$11:$N$98,11,0)),0,VLOOKUP(Q176,'Calcification Rates'!$A$11:$N$98,11,0)))*S176+(IF(ISERROR(VLOOKUP(Q176,'Calcification Rates'!$A$11:$N$98,14,0)),0,VLOOKUP(Q176,'Calcification Rates'!$A$11:$N$98,14,0)))</f>
        <v>0</v>
      </c>
      <c r="Y176" s="289"/>
      <c r="Z176" s="290"/>
      <c r="AA176" s="290"/>
      <c r="AB176" s="272" t="str">
        <f>IF(ISERROR(VLOOKUP(Y176,'Calcification Rates'!$A$10:$C$98,2,FALSE))," ",VLOOKUP(Y176,'Calcification Rates'!$A$10:$C$98,2,FALSE))</f>
        <v xml:space="preserve"> </v>
      </c>
      <c r="AC176" s="272" t="str">
        <f>IF(ISERROR(VLOOKUP(Y176,'Calcification Rates'!$A$10:$C$98,3,FALSE))," ",VLOOKUP(Y176,'Calcification Rates'!$A$10:$C$98,3,FALSE))</f>
        <v xml:space="preserve"> </v>
      </c>
      <c r="AD176" s="273">
        <f>(IF(ISERROR(VLOOKUP(Y176,'Calcification Rates'!$A$11:$N$98,9,0)),0,VLOOKUP(Y176,'Calcification Rates'!$A$11:$N$98,9,0)))*AA176+(IF(ISERROR(VLOOKUP(Y176,'Calcification Rates'!$A$11:$N$98,12,0)),0,VLOOKUP(Y176,'Calcification Rates'!$A$11:$N$98,12,0)))</f>
        <v>0</v>
      </c>
      <c r="AE176" s="273">
        <f>(IF(ISERROR(VLOOKUP(Y176,'Calcification Rates'!$A$11:$N$98,10,0)),0,VLOOKUP(Y176,'Calcification Rates'!$A$11:$N$98,10,0)))*AA176+(IF(ISERROR(VLOOKUP(Y176,'Calcification Rates'!$A$11:$N$98,13,0)),0,VLOOKUP(Y176,'Calcification Rates'!$A$11:$N$98,13,0)))</f>
        <v>0</v>
      </c>
      <c r="AF176" s="277">
        <f>(IF(ISERROR(VLOOKUP(Y176,'Calcification Rates'!$A$11:$N$98,11,0)),0,VLOOKUP(Y176,'Calcification Rates'!$A$11:$N$98,11,0)))*AA176+(IF(ISERROR(VLOOKUP(Y176,'Calcification Rates'!$A$11:$N$98,14,0)),0,VLOOKUP(Y176,'Calcification Rates'!$A$11:$N$98,14,0)))</f>
        <v>0</v>
      </c>
      <c r="AG176" s="289"/>
      <c r="AH176" s="290"/>
      <c r="AI176" s="290"/>
      <c r="AJ176" s="272" t="str">
        <f>IF(ISERROR(VLOOKUP(AG176,'Calcification Rates'!$A$10:$C$98,2,FALSE))," ",VLOOKUP(AG176,'Calcification Rates'!$A$10:$C$98,2,FALSE))</f>
        <v xml:space="preserve"> </v>
      </c>
      <c r="AK176" s="272" t="str">
        <f>IF(ISERROR(VLOOKUP(AG176,'Calcification Rates'!$A$10:$C$98,3,FALSE))," ",VLOOKUP(AG176,'Calcification Rates'!$A$10:$C$98,3,FALSE))</f>
        <v xml:space="preserve"> </v>
      </c>
      <c r="AL176" s="273">
        <f>(IF(ISERROR(VLOOKUP(AG176,'Calcification Rates'!$A$11:$N$98,9,0)),0,VLOOKUP(AG176,'Calcification Rates'!$A$11:$N$98,9,0)))*AI176+(IF(ISERROR(VLOOKUP(AG176,'Calcification Rates'!$A$11:$N$98,12,0)),0,VLOOKUP(AG176,'Calcification Rates'!$A$11:$N$98,12,0)))</f>
        <v>0</v>
      </c>
      <c r="AM176" s="273">
        <f>(IF(ISERROR(VLOOKUP(AG176,'Calcification Rates'!$A$11:$N$98,10,0)),0,VLOOKUP(AG176,'Calcification Rates'!$A$11:$N$98,10,0)))*AI176+(IF(ISERROR(VLOOKUP(AG176,'Calcification Rates'!$A$11:$N$98,13,0)),0,VLOOKUP(AG176,'Calcification Rates'!$A$11:$N$98,13,0)))</f>
        <v>0</v>
      </c>
      <c r="AN176" s="277">
        <f>(IF(ISERROR(VLOOKUP(AG176,'Calcification Rates'!$A$11:$N$98,11,0)),0,VLOOKUP(AG176,'Calcification Rates'!$A$11:$N$98,11,0)))*AI176+(IF(ISERROR(VLOOKUP(AG176,'Calcification Rates'!$A$11:$N$98,14,0)),0,VLOOKUP(AG176,'Calcification Rates'!$A$11:$N$98,14,0)))</f>
        <v>0</v>
      </c>
      <c r="AO176" s="289"/>
      <c r="AP176" s="290"/>
      <c r="AQ176" s="290"/>
      <c r="AR176" s="272" t="str">
        <f>IF(ISERROR(VLOOKUP(AO176,'Calcification Rates'!$A$10:$C$98,2,FALSE))," ",VLOOKUP(AO176,'Calcification Rates'!$A$10:$C$98,2,FALSE))</f>
        <v xml:space="preserve"> </v>
      </c>
      <c r="AS176" s="272" t="str">
        <f>IF(ISERROR(VLOOKUP(AO176,'Calcification Rates'!$A$10:$C$98,3,FALSE))," ",VLOOKUP(AO176,'Calcification Rates'!$A$10:$C$98,3,FALSE))</f>
        <v xml:space="preserve"> </v>
      </c>
      <c r="AT176" s="280">
        <f>(IF(ISERROR(VLOOKUP(AO176,'Calcification Rates'!$A$11:$N$98,9,0)),0,VLOOKUP(AO176,'Calcification Rates'!$A$11:$N$98,9,0)))*AQ176+(IF(ISERROR(VLOOKUP(AO176,'Calcification Rates'!$A$11:$N$98,12,0)),0,VLOOKUP(AO176,'Calcification Rates'!$A$11:$N$98,12,0)))</f>
        <v>0</v>
      </c>
      <c r="AU176" s="280">
        <f>(IF(ISERROR(VLOOKUP(AO176,'Calcification Rates'!$A$11:$N$98,10,0)),0,VLOOKUP(AO176,'Calcification Rates'!$A$11:$N$98,10,0)))*AQ176+(IF(ISERROR(VLOOKUP(AO176,'Calcification Rates'!$A$11:$N$98,13,0)),0,VLOOKUP(AO176,'Calcification Rates'!$A$11:$N$98,13,0)))</f>
        <v>0</v>
      </c>
      <c r="AV176" s="281">
        <f>(IF(ISERROR(VLOOKUP(AO176,'Calcification Rates'!$A$11:$N$98,11,0)),0,VLOOKUP(AO176,'Calcification Rates'!$A$11:$N$98,11,0)))*AQ176+(IF(ISERROR(VLOOKUP(AO176,'Calcification Rates'!$A$11:$N$98,14,0)),0,VLOOKUP(AO176,'Calcification Rates'!$A$11:$N$98,14,0)))</f>
        <v>0</v>
      </c>
      <c r="AW176" s="289"/>
      <c r="AX176" s="290"/>
      <c r="AY176" s="290"/>
      <c r="AZ176" s="272" t="str">
        <f>IF(ISERROR(VLOOKUP(AW176,'Calcification Rates'!$A$10:$C$98,2,FALSE))," ",VLOOKUP(AW176,'Calcification Rates'!$A$10:$C$98,2,FALSE))</f>
        <v xml:space="preserve"> </v>
      </c>
      <c r="BA176" s="272" t="str">
        <f>IF(ISERROR(VLOOKUP(AW176,'Calcification Rates'!$A$10:$C$98,3,FALSE))," ",VLOOKUP(AW176,'Calcification Rates'!$A$10:$C$98,3,FALSE))</f>
        <v xml:space="preserve"> </v>
      </c>
      <c r="BB176" s="280">
        <f>(IF(ISERROR(VLOOKUP(AW176,'Calcification Rates'!$A$11:$N$98,9,0)),0,VLOOKUP(AW176,'Calcification Rates'!$A$11:$N$98,9,0)))*AY176+(IF(ISERROR(VLOOKUP(AW176,'Calcification Rates'!$A$11:$N$98,12,0)),0,VLOOKUP(AW176,'Calcification Rates'!$A$11:$N$98,12,0)))</f>
        <v>0</v>
      </c>
      <c r="BC176" s="280">
        <f>(IF(ISERROR(VLOOKUP(AW176,'Calcification Rates'!$A$11:$N$98,10,0)),0,VLOOKUP(AW176,'Calcification Rates'!$A$11:$N$98,10,0)))*AY176+(IF(ISERROR(VLOOKUP(AW176,'Calcification Rates'!$A$11:$N$98,13,0)),0,VLOOKUP(AW176,'Calcification Rates'!$A$11:$N$98,13,0)))</f>
        <v>0</v>
      </c>
      <c r="BD176" s="281">
        <f>(IF(ISERROR(VLOOKUP(AW176,'Calcification Rates'!$A$11:$N$98,11,0)),0,VLOOKUP(AW176,'Calcification Rates'!$A$11:$N$98,11,0)))*AY176+(IF(ISERROR(VLOOKUP(AW176,'Calcification Rates'!$A$11:$N$98,14,0)),0,VLOOKUP(AW176,'Calcification Rates'!$A$11:$N$98,14,0)))</f>
        <v>0</v>
      </c>
      <c r="BE176" s="289"/>
      <c r="BF176" s="290"/>
      <c r="BG176" s="290"/>
      <c r="BH176" s="272" t="str">
        <f>IF(ISERROR(VLOOKUP(BE176,'Calcification Rates'!$A$10:$C$98,2,FALSE))," ",VLOOKUP(BE176,'Calcification Rates'!$A$10:$C$98,2,FALSE))</f>
        <v xml:space="preserve"> </v>
      </c>
      <c r="BI176" s="272" t="str">
        <f>IF(ISERROR(VLOOKUP(BE176,'Calcification Rates'!$A$10:$C$98,3,FALSE))," ",VLOOKUP(BE176,'Calcification Rates'!$A$10:$C$98,3,FALSE))</f>
        <v xml:space="preserve"> </v>
      </c>
      <c r="BJ176" s="280">
        <f>(IF(ISERROR(VLOOKUP(BE176,'Calcification Rates'!$A$11:$N$98,9,0)),0,VLOOKUP(BE176,'Calcification Rates'!$A$11:$N$98,9,0)))*BG176+(IF(ISERROR(VLOOKUP(BE176,'Calcification Rates'!$A$11:$N$98,12,0)),0,VLOOKUP(BE176,'Calcification Rates'!$A$11:$N$98,12,0)))</f>
        <v>0</v>
      </c>
      <c r="BK176" s="280">
        <f>(IF(ISERROR(VLOOKUP(BE176,'Calcification Rates'!$A$11:$N$98,10,0)),0,VLOOKUP(BE176,'Calcification Rates'!$A$11:$N$98,10,0)))*BG176+(IF(ISERROR(VLOOKUP(BE176,'Calcification Rates'!$A$11:$N$98,13,0)),0,VLOOKUP(BE176,'Calcification Rates'!$A$11:$N$98,13,0)))</f>
        <v>0</v>
      </c>
      <c r="BL176" s="281">
        <f>(IF(ISERROR(VLOOKUP(BE176,'Calcification Rates'!$A$11:$N$98,11,0)),0,VLOOKUP(BE176,'Calcification Rates'!$A$11:$N$98,11,0)))*BG176+(IF(ISERROR(VLOOKUP(BE176,'Calcification Rates'!$A$11:$N$98,14,0)),0,VLOOKUP(BE176,'Calcification Rates'!$A$11:$N$98,14,0)))</f>
        <v>0</v>
      </c>
    </row>
    <row r="177" spans="1:64" ht="20.100000000000001" customHeight="1" x14ac:dyDescent="0.3">
      <c r="A177" s="291"/>
      <c r="B177" s="290"/>
      <c r="C177" s="292"/>
      <c r="D177" s="272" t="str">
        <f>IF(ISERROR(VLOOKUP(A177,'Calcification Rates'!$A$10:$C$98,2,FALSE))," ",VLOOKUP(A177,'Calcification Rates'!$A$10:$C$98,2,FALSE))</f>
        <v xml:space="preserve"> </v>
      </c>
      <c r="E177" s="272" t="str">
        <f>IF(ISERROR(VLOOKUP(A177,'Calcification Rates'!$A$10:$C$98,3,FALSE))," ",VLOOKUP(A177,'Calcification Rates'!$A$10:$C$98,3,FALSE))</f>
        <v xml:space="preserve"> </v>
      </c>
      <c r="F177" s="273">
        <f>(IF(ISERROR(VLOOKUP(A177,'Calcification Rates'!$A$11:$N$98,9,0)),0,VLOOKUP(A177,'Calcification Rates'!$A$11:$N$98,9,0)))*C177+(IF(ISERROR(VLOOKUP(A177,'Calcification Rates'!$A$11:$N$98,12,0)),0,VLOOKUP(A177,'Calcification Rates'!$A$11:$N$98,12,0)))</f>
        <v>0</v>
      </c>
      <c r="G177" s="274">
        <f>(IF(ISERROR(VLOOKUP(A177,'Calcification Rates'!$A$11:$N$98,10,0)),0,VLOOKUP(A177,'Calcification Rates'!$A$11:$N$98,10,0)))*C177+(IF(ISERROR(VLOOKUP(A177,'Calcification Rates'!$A$11:$N$98,13,0)),0,VLOOKUP(A177,'Calcification Rates'!$A$11:$N$98,13,0)))</f>
        <v>0</v>
      </c>
      <c r="H177" s="275">
        <f>(IF(ISERROR(VLOOKUP(A177,'Calcification Rates'!$A$11:$N$98,11,0)),0,VLOOKUP(A177,'Calcification Rates'!$A$11:$N$98,11,0)))*C177+(IF(ISERROR(VLOOKUP(A177,'Calcification Rates'!$A$11:$N$98,14,0)),0,VLOOKUP(A177,'Calcification Rates'!$A$11:$N$98,14,0)))</f>
        <v>0</v>
      </c>
      <c r="I177" s="289"/>
      <c r="J177" s="278"/>
      <c r="K177" s="270"/>
      <c r="L177" s="272" t="str">
        <f>IF(ISERROR(VLOOKUP(I177,'Calcification Rates'!$A$10:$C$98,2,FALSE))," ",VLOOKUP(I177,'Calcification Rates'!$A$10:$C$98,2,FALSE))</f>
        <v xml:space="preserve"> </v>
      </c>
      <c r="M177" s="272" t="str">
        <f>IF(ISERROR(VLOOKUP(I177,'Calcification Rates'!$A$10:$C$98,3,FALSE))," ",VLOOKUP(I177,'Calcification Rates'!$A$10:$C$98,3,FALSE))</f>
        <v xml:space="preserve"> </v>
      </c>
      <c r="N177" s="273">
        <f>(IF(ISERROR(VLOOKUP(I177,'Calcification Rates'!$A$11:$N$98,9,0)),0,VLOOKUP(I177,'Calcification Rates'!$A$11:$N$98,9,0)))*K177+(IF(ISERROR(VLOOKUP(I177,'Calcification Rates'!$A$11:$N$98,12,0)),0,VLOOKUP(I177,'Calcification Rates'!$A$11:$N$98,12,0)))</f>
        <v>0</v>
      </c>
      <c r="O177" s="273">
        <f>(IF(ISERROR(VLOOKUP(I177,'Calcification Rates'!$A$11:$N$98,10,0)),0,VLOOKUP(I177,'Calcification Rates'!$A$11:$N$98,10,0)))*K177+(IF(ISERROR(VLOOKUP(I177,'Calcification Rates'!$A$11:$N$98,13,0)),0,VLOOKUP(I177,'Calcification Rates'!$A$11:$N$98,13,0)))</f>
        <v>0</v>
      </c>
      <c r="P177" s="286">
        <f>(IF(ISERROR(VLOOKUP(I177,'Calcification Rates'!$A$11:$N$98,11,0)),0,VLOOKUP(I177,'Calcification Rates'!$A$11:$N$98,11,0)))*K177+(IF(ISERROR(VLOOKUP(I177,'Calcification Rates'!$A$11:$N$98,14,0)),0,VLOOKUP(I177,'Calcification Rates'!$A$11:$N$98,14,0)))</f>
        <v>0</v>
      </c>
      <c r="Q177" s="43"/>
      <c r="R177" s="43"/>
      <c r="S177" s="43"/>
      <c r="T177" s="287" t="str">
        <f>IF(ISERROR(VLOOKUP(Q177,'Calcification Rates'!$A$10:$C$98,2,FALSE))," ",VLOOKUP(Q177,'Calcification Rates'!$A$10:$C$98,2,FALSE))</f>
        <v xml:space="preserve"> </v>
      </c>
      <c r="U177" s="272" t="str">
        <f>IF(ISERROR(VLOOKUP(Q177,'Calcification Rates'!$A$10:$C$98,3,FALSE))," ",VLOOKUP(Q177,'Calcification Rates'!$A$10:$C$98,3,FALSE))</f>
        <v xml:space="preserve"> </v>
      </c>
      <c r="V177" s="273">
        <f>(IF(ISERROR(VLOOKUP(Q177,'Calcification Rates'!$A$11:$N$98,9,0)),0,VLOOKUP(Q177,'Calcification Rates'!$A$11:$N$98,9,0)))*S177+(IF(ISERROR(VLOOKUP(Q177,'Calcification Rates'!$A$11:$N$98,12,0)),0,VLOOKUP(Q177,'Calcification Rates'!$A$11:$N$98,12,0)))</f>
        <v>0</v>
      </c>
      <c r="W177" s="273">
        <f>(IF(ISERROR(VLOOKUP(Q177,'Calcification Rates'!$A$11:$N$98,10,0)),0,VLOOKUP(Q177,'Calcification Rates'!$A$11:$N$98,10,0)))*S177+(IF(ISERROR(VLOOKUP(Q177,'Calcification Rates'!$A$11:$N$98,13,0)),0,VLOOKUP(Q177,'Calcification Rates'!$A$11:$N$98,13,0)))</f>
        <v>0</v>
      </c>
      <c r="X177" s="277">
        <f>(IF(ISERROR(VLOOKUP(Q177,'Calcification Rates'!$A$11:$N$98,11,0)),0,VLOOKUP(Q177,'Calcification Rates'!$A$11:$N$98,11,0)))*S177+(IF(ISERROR(VLOOKUP(Q177,'Calcification Rates'!$A$11:$N$98,14,0)),0,VLOOKUP(Q177,'Calcification Rates'!$A$11:$N$98,14,0)))</f>
        <v>0</v>
      </c>
      <c r="Y177" s="289"/>
      <c r="Z177" s="290"/>
      <c r="AA177" s="290"/>
      <c r="AB177" s="272" t="str">
        <f>IF(ISERROR(VLOOKUP(Y177,'Calcification Rates'!$A$10:$C$98,2,FALSE))," ",VLOOKUP(Y177,'Calcification Rates'!$A$10:$C$98,2,FALSE))</f>
        <v xml:space="preserve"> </v>
      </c>
      <c r="AC177" s="272" t="str">
        <f>IF(ISERROR(VLOOKUP(Y177,'Calcification Rates'!$A$10:$C$98,3,FALSE))," ",VLOOKUP(Y177,'Calcification Rates'!$A$10:$C$98,3,FALSE))</f>
        <v xml:space="preserve"> </v>
      </c>
      <c r="AD177" s="273">
        <f>(IF(ISERROR(VLOOKUP(Y177,'Calcification Rates'!$A$11:$N$98,9,0)),0,VLOOKUP(Y177,'Calcification Rates'!$A$11:$N$98,9,0)))*AA177+(IF(ISERROR(VLOOKUP(Y177,'Calcification Rates'!$A$11:$N$98,12,0)),0,VLOOKUP(Y177,'Calcification Rates'!$A$11:$N$98,12,0)))</f>
        <v>0</v>
      </c>
      <c r="AE177" s="273">
        <f>(IF(ISERROR(VLOOKUP(Y177,'Calcification Rates'!$A$11:$N$98,10,0)),0,VLOOKUP(Y177,'Calcification Rates'!$A$11:$N$98,10,0)))*AA177+(IF(ISERROR(VLOOKUP(Y177,'Calcification Rates'!$A$11:$N$98,13,0)),0,VLOOKUP(Y177,'Calcification Rates'!$A$11:$N$98,13,0)))</f>
        <v>0</v>
      </c>
      <c r="AF177" s="277">
        <f>(IF(ISERROR(VLOOKUP(Y177,'Calcification Rates'!$A$11:$N$98,11,0)),0,VLOOKUP(Y177,'Calcification Rates'!$A$11:$N$98,11,0)))*AA177+(IF(ISERROR(VLOOKUP(Y177,'Calcification Rates'!$A$11:$N$98,14,0)),0,VLOOKUP(Y177,'Calcification Rates'!$A$11:$N$98,14,0)))</f>
        <v>0</v>
      </c>
      <c r="AG177" s="289"/>
      <c r="AH177" s="290"/>
      <c r="AI177" s="290"/>
      <c r="AJ177" s="272" t="str">
        <f>IF(ISERROR(VLOOKUP(AG177,'Calcification Rates'!$A$10:$C$98,2,FALSE))," ",VLOOKUP(AG177,'Calcification Rates'!$A$10:$C$98,2,FALSE))</f>
        <v xml:space="preserve"> </v>
      </c>
      <c r="AK177" s="272" t="str">
        <f>IF(ISERROR(VLOOKUP(AG177,'Calcification Rates'!$A$10:$C$98,3,FALSE))," ",VLOOKUP(AG177,'Calcification Rates'!$A$10:$C$98,3,FALSE))</f>
        <v xml:space="preserve"> </v>
      </c>
      <c r="AL177" s="273">
        <f>(IF(ISERROR(VLOOKUP(AG177,'Calcification Rates'!$A$11:$N$98,9,0)),0,VLOOKUP(AG177,'Calcification Rates'!$A$11:$N$98,9,0)))*AI177+(IF(ISERROR(VLOOKUP(AG177,'Calcification Rates'!$A$11:$N$98,12,0)),0,VLOOKUP(AG177,'Calcification Rates'!$A$11:$N$98,12,0)))</f>
        <v>0</v>
      </c>
      <c r="AM177" s="273">
        <f>(IF(ISERROR(VLOOKUP(AG177,'Calcification Rates'!$A$11:$N$98,10,0)),0,VLOOKUP(AG177,'Calcification Rates'!$A$11:$N$98,10,0)))*AI177+(IF(ISERROR(VLOOKUP(AG177,'Calcification Rates'!$A$11:$N$98,13,0)),0,VLOOKUP(AG177,'Calcification Rates'!$A$11:$N$98,13,0)))</f>
        <v>0</v>
      </c>
      <c r="AN177" s="277">
        <f>(IF(ISERROR(VLOOKUP(AG177,'Calcification Rates'!$A$11:$N$98,11,0)),0,VLOOKUP(AG177,'Calcification Rates'!$A$11:$N$98,11,0)))*AI177+(IF(ISERROR(VLOOKUP(AG177,'Calcification Rates'!$A$11:$N$98,14,0)),0,VLOOKUP(AG177,'Calcification Rates'!$A$11:$N$98,14,0)))</f>
        <v>0</v>
      </c>
      <c r="AO177" s="289"/>
      <c r="AP177" s="290"/>
      <c r="AQ177" s="290"/>
      <c r="AR177" s="272" t="str">
        <f>IF(ISERROR(VLOOKUP(AO177,'Calcification Rates'!$A$10:$C$98,2,FALSE))," ",VLOOKUP(AO177,'Calcification Rates'!$A$10:$C$98,2,FALSE))</f>
        <v xml:space="preserve"> </v>
      </c>
      <c r="AS177" s="272" t="str">
        <f>IF(ISERROR(VLOOKUP(AO177,'Calcification Rates'!$A$10:$C$98,3,FALSE))," ",VLOOKUP(AO177,'Calcification Rates'!$A$10:$C$98,3,FALSE))</f>
        <v xml:space="preserve"> </v>
      </c>
      <c r="AT177" s="280">
        <f>(IF(ISERROR(VLOOKUP(AO177,'Calcification Rates'!$A$11:$N$98,9,0)),0,VLOOKUP(AO177,'Calcification Rates'!$A$11:$N$98,9,0)))*AQ177+(IF(ISERROR(VLOOKUP(AO177,'Calcification Rates'!$A$11:$N$98,12,0)),0,VLOOKUP(AO177,'Calcification Rates'!$A$11:$N$98,12,0)))</f>
        <v>0</v>
      </c>
      <c r="AU177" s="280">
        <f>(IF(ISERROR(VLOOKUP(AO177,'Calcification Rates'!$A$11:$N$98,10,0)),0,VLOOKUP(AO177,'Calcification Rates'!$A$11:$N$98,10,0)))*AQ177+(IF(ISERROR(VLOOKUP(AO177,'Calcification Rates'!$A$11:$N$98,13,0)),0,VLOOKUP(AO177,'Calcification Rates'!$A$11:$N$98,13,0)))</f>
        <v>0</v>
      </c>
      <c r="AV177" s="281">
        <f>(IF(ISERROR(VLOOKUP(AO177,'Calcification Rates'!$A$11:$N$98,11,0)),0,VLOOKUP(AO177,'Calcification Rates'!$A$11:$N$98,11,0)))*AQ177+(IF(ISERROR(VLOOKUP(AO177,'Calcification Rates'!$A$11:$N$98,14,0)),0,VLOOKUP(AO177,'Calcification Rates'!$A$11:$N$98,14,0)))</f>
        <v>0</v>
      </c>
      <c r="AW177" s="289"/>
      <c r="AX177" s="290"/>
      <c r="AY177" s="290"/>
      <c r="AZ177" s="272" t="str">
        <f>IF(ISERROR(VLOOKUP(AW177,'Calcification Rates'!$A$10:$C$98,2,FALSE))," ",VLOOKUP(AW177,'Calcification Rates'!$A$10:$C$98,2,FALSE))</f>
        <v xml:space="preserve"> </v>
      </c>
      <c r="BA177" s="272" t="str">
        <f>IF(ISERROR(VLOOKUP(AW177,'Calcification Rates'!$A$10:$C$98,3,FALSE))," ",VLOOKUP(AW177,'Calcification Rates'!$A$10:$C$98,3,FALSE))</f>
        <v xml:space="preserve"> </v>
      </c>
      <c r="BB177" s="280">
        <f>(IF(ISERROR(VLOOKUP(AW177,'Calcification Rates'!$A$11:$N$98,9,0)),0,VLOOKUP(AW177,'Calcification Rates'!$A$11:$N$98,9,0)))*AY177+(IF(ISERROR(VLOOKUP(AW177,'Calcification Rates'!$A$11:$N$98,12,0)),0,VLOOKUP(AW177,'Calcification Rates'!$A$11:$N$98,12,0)))</f>
        <v>0</v>
      </c>
      <c r="BC177" s="280">
        <f>(IF(ISERROR(VLOOKUP(AW177,'Calcification Rates'!$A$11:$N$98,10,0)),0,VLOOKUP(AW177,'Calcification Rates'!$A$11:$N$98,10,0)))*AY177+(IF(ISERROR(VLOOKUP(AW177,'Calcification Rates'!$A$11:$N$98,13,0)),0,VLOOKUP(AW177,'Calcification Rates'!$A$11:$N$98,13,0)))</f>
        <v>0</v>
      </c>
      <c r="BD177" s="281">
        <f>(IF(ISERROR(VLOOKUP(AW177,'Calcification Rates'!$A$11:$N$98,11,0)),0,VLOOKUP(AW177,'Calcification Rates'!$A$11:$N$98,11,0)))*AY177+(IF(ISERROR(VLOOKUP(AW177,'Calcification Rates'!$A$11:$N$98,14,0)),0,VLOOKUP(AW177,'Calcification Rates'!$A$11:$N$98,14,0)))</f>
        <v>0</v>
      </c>
      <c r="BE177" s="289"/>
      <c r="BF177" s="290"/>
      <c r="BG177" s="290"/>
      <c r="BH177" s="272" t="str">
        <f>IF(ISERROR(VLOOKUP(BE177,'Calcification Rates'!$A$10:$C$98,2,FALSE))," ",VLOOKUP(BE177,'Calcification Rates'!$A$10:$C$98,2,FALSE))</f>
        <v xml:space="preserve"> </v>
      </c>
      <c r="BI177" s="272" t="str">
        <f>IF(ISERROR(VLOOKUP(BE177,'Calcification Rates'!$A$10:$C$98,3,FALSE))," ",VLOOKUP(BE177,'Calcification Rates'!$A$10:$C$98,3,FALSE))</f>
        <v xml:space="preserve"> </v>
      </c>
      <c r="BJ177" s="280">
        <f>(IF(ISERROR(VLOOKUP(BE177,'Calcification Rates'!$A$11:$N$98,9,0)),0,VLOOKUP(BE177,'Calcification Rates'!$A$11:$N$98,9,0)))*BG177+(IF(ISERROR(VLOOKUP(BE177,'Calcification Rates'!$A$11:$N$98,12,0)),0,VLOOKUP(BE177,'Calcification Rates'!$A$11:$N$98,12,0)))</f>
        <v>0</v>
      </c>
      <c r="BK177" s="280">
        <f>(IF(ISERROR(VLOOKUP(BE177,'Calcification Rates'!$A$11:$N$98,10,0)),0,VLOOKUP(BE177,'Calcification Rates'!$A$11:$N$98,10,0)))*BG177+(IF(ISERROR(VLOOKUP(BE177,'Calcification Rates'!$A$11:$N$98,13,0)),0,VLOOKUP(BE177,'Calcification Rates'!$A$11:$N$98,13,0)))</f>
        <v>0</v>
      </c>
      <c r="BL177" s="281">
        <f>(IF(ISERROR(VLOOKUP(BE177,'Calcification Rates'!$A$11:$N$98,11,0)),0,VLOOKUP(BE177,'Calcification Rates'!$A$11:$N$98,11,0)))*BG177+(IF(ISERROR(VLOOKUP(BE177,'Calcification Rates'!$A$11:$N$98,14,0)),0,VLOOKUP(BE177,'Calcification Rates'!$A$11:$N$98,14,0)))</f>
        <v>0</v>
      </c>
    </row>
    <row r="178" spans="1:64" ht="20.100000000000001" customHeight="1" x14ac:dyDescent="0.3">
      <c r="A178" s="291"/>
      <c r="B178" s="290"/>
      <c r="C178" s="292"/>
      <c r="D178" s="272" t="str">
        <f>IF(ISERROR(VLOOKUP(A178,'Calcification Rates'!$A$10:$C$98,2,FALSE))," ",VLOOKUP(A178,'Calcification Rates'!$A$10:$C$98,2,FALSE))</f>
        <v xml:space="preserve"> </v>
      </c>
      <c r="E178" s="272" t="str">
        <f>IF(ISERROR(VLOOKUP(A178,'Calcification Rates'!$A$10:$C$98,3,FALSE))," ",VLOOKUP(A178,'Calcification Rates'!$A$10:$C$98,3,FALSE))</f>
        <v xml:space="preserve"> </v>
      </c>
      <c r="F178" s="273">
        <f>(IF(ISERROR(VLOOKUP(A178,'Calcification Rates'!$A$11:$N$98,9,0)),0,VLOOKUP(A178,'Calcification Rates'!$A$11:$N$98,9,0)))*C178+(IF(ISERROR(VLOOKUP(A178,'Calcification Rates'!$A$11:$N$98,12,0)),0,VLOOKUP(A178,'Calcification Rates'!$A$11:$N$98,12,0)))</f>
        <v>0</v>
      </c>
      <c r="G178" s="274">
        <f>(IF(ISERROR(VLOOKUP(A178,'Calcification Rates'!$A$11:$N$98,10,0)),0,VLOOKUP(A178,'Calcification Rates'!$A$11:$N$98,10,0)))*C178+(IF(ISERROR(VLOOKUP(A178,'Calcification Rates'!$A$11:$N$98,13,0)),0,VLOOKUP(A178,'Calcification Rates'!$A$11:$N$98,13,0)))</f>
        <v>0</v>
      </c>
      <c r="H178" s="275">
        <f>(IF(ISERROR(VLOOKUP(A178,'Calcification Rates'!$A$11:$N$98,11,0)),0,VLOOKUP(A178,'Calcification Rates'!$A$11:$N$98,11,0)))*C178+(IF(ISERROR(VLOOKUP(A178,'Calcification Rates'!$A$11:$N$98,14,0)),0,VLOOKUP(A178,'Calcification Rates'!$A$11:$N$98,14,0)))</f>
        <v>0</v>
      </c>
      <c r="I178" s="289"/>
      <c r="J178" s="278"/>
      <c r="K178" s="270"/>
      <c r="L178" s="272" t="str">
        <f>IF(ISERROR(VLOOKUP(I178,'Calcification Rates'!$A$10:$C$98,2,FALSE))," ",VLOOKUP(I178,'Calcification Rates'!$A$10:$C$98,2,FALSE))</f>
        <v xml:space="preserve"> </v>
      </c>
      <c r="M178" s="272" t="str">
        <f>IF(ISERROR(VLOOKUP(I178,'Calcification Rates'!$A$10:$C$98,3,FALSE))," ",VLOOKUP(I178,'Calcification Rates'!$A$10:$C$98,3,FALSE))</f>
        <v xml:space="preserve"> </v>
      </c>
      <c r="N178" s="273">
        <f>(IF(ISERROR(VLOOKUP(I178,'Calcification Rates'!$A$11:$N$98,9,0)),0,VLOOKUP(I178,'Calcification Rates'!$A$11:$N$98,9,0)))*K178+(IF(ISERROR(VLOOKUP(I178,'Calcification Rates'!$A$11:$N$98,12,0)),0,VLOOKUP(I178,'Calcification Rates'!$A$11:$N$98,12,0)))</f>
        <v>0</v>
      </c>
      <c r="O178" s="273">
        <f>(IF(ISERROR(VLOOKUP(I178,'Calcification Rates'!$A$11:$N$98,10,0)),0,VLOOKUP(I178,'Calcification Rates'!$A$11:$N$98,10,0)))*K178+(IF(ISERROR(VLOOKUP(I178,'Calcification Rates'!$A$11:$N$98,13,0)),0,VLOOKUP(I178,'Calcification Rates'!$A$11:$N$98,13,0)))</f>
        <v>0</v>
      </c>
      <c r="P178" s="286">
        <f>(IF(ISERROR(VLOOKUP(I178,'Calcification Rates'!$A$11:$N$98,11,0)),0,VLOOKUP(I178,'Calcification Rates'!$A$11:$N$98,11,0)))*K178+(IF(ISERROR(VLOOKUP(I178,'Calcification Rates'!$A$11:$N$98,14,0)),0,VLOOKUP(I178,'Calcification Rates'!$A$11:$N$98,14,0)))</f>
        <v>0</v>
      </c>
      <c r="Q178" s="43"/>
      <c r="R178" s="43"/>
      <c r="S178" s="43"/>
      <c r="T178" s="287" t="str">
        <f>IF(ISERROR(VLOOKUP(Q178,'Calcification Rates'!$A$10:$C$98,2,FALSE))," ",VLOOKUP(Q178,'Calcification Rates'!$A$10:$C$98,2,FALSE))</f>
        <v xml:space="preserve"> </v>
      </c>
      <c r="U178" s="272" t="str">
        <f>IF(ISERROR(VLOOKUP(Q178,'Calcification Rates'!$A$10:$C$98,3,FALSE))," ",VLOOKUP(Q178,'Calcification Rates'!$A$10:$C$98,3,FALSE))</f>
        <v xml:space="preserve"> </v>
      </c>
      <c r="V178" s="273">
        <f>(IF(ISERROR(VLOOKUP(Q178,'Calcification Rates'!$A$11:$N$98,9,0)),0,VLOOKUP(Q178,'Calcification Rates'!$A$11:$N$98,9,0)))*S178+(IF(ISERROR(VLOOKUP(Q178,'Calcification Rates'!$A$11:$N$98,12,0)),0,VLOOKUP(Q178,'Calcification Rates'!$A$11:$N$98,12,0)))</f>
        <v>0</v>
      </c>
      <c r="W178" s="273">
        <f>(IF(ISERROR(VLOOKUP(Q178,'Calcification Rates'!$A$11:$N$98,10,0)),0,VLOOKUP(Q178,'Calcification Rates'!$A$11:$N$98,10,0)))*S178+(IF(ISERROR(VLOOKUP(Q178,'Calcification Rates'!$A$11:$N$98,13,0)),0,VLOOKUP(Q178,'Calcification Rates'!$A$11:$N$98,13,0)))</f>
        <v>0</v>
      </c>
      <c r="X178" s="277">
        <f>(IF(ISERROR(VLOOKUP(Q178,'Calcification Rates'!$A$11:$N$98,11,0)),0,VLOOKUP(Q178,'Calcification Rates'!$A$11:$N$98,11,0)))*S178+(IF(ISERROR(VLOOKUP(Q178,'Calcification Rates'!$A$11:$N$98,14,0)),0,VLOOKUP(Q178,'Calcification Rates'!$A$11:$N$98,14,0)))</f>
        <v>0</v>
      </c>
      <c r="Y178" s="289"/>
      <c r="Z178" s="290"/>
      <c r="AA178" s="290"/>
      <c r="AB178" s="272" t="str">
        <f>IF(ISERROR(VLOOKUP(Y178,'Calcification Rates'!$A$10:$C$98,2,FALSE))," ",VLOOKUP(Y178,'Calcification Rates'!$A$10:$C$98,2,FALSE))</f>
        <v xml:space="preserve"> </v>
      </c>
      <c r="AC178" s="272" t="str">
        <f>IF(ISERROR(VLOOKUP(Y178,'Calcification Rates'!$A$10:$C$98,3,FALSE))," ",VLOOKUP(Y178,'Calcification Rates'!$A$10:$C$98,3,FALSE))</f>
        <v xml:space="preserve"> </v>
      </c>
      <c r="AD178" s="273">
        <f>(IF(ISERROR(VLOOKUP(Y178,'Calcification Rates'!$A$11:$N$98,9,0)),0,VLOOKUP(Y178,'Calcification Rates'!$A$11:$N$98,9,0)))*AA178+(IF(ISERROR(VLOOKUP(Y178,'Calcification Rates'!$A$11:$N$98,12,0)),0,VLOOKUP(Y178,'Calcification Rates'!$A$11:$N$98,12,0)))</f>
        <v>0</v>
      </c>
      <c r="AE178" s="273">
        <f>(IF(ISERROR(VLOOKUP(Y178,'Calcification Rates'!$A$11:$N$98,10,0)),0,VLOOKUP(Y178,'Calcification Rates'!$A$11:$N$98,10,0)))*AA178+(IF(ISERROR(VLOOKUP(Y178,'Calcification Rates'!$A$11:$N$98,13,0)),0,VLOOKUP(Y178,'Calcification Rates'!$A$11:$N$98,13,0)))</f>
        <v>0</v>
      </c>
      <c r="AF178" s="277">
        <f>(IF(ISERROR(VLOOKUP(Y178,'Calcification Rates'!$A$11:$N$98,11,0)),0,VLOOKUP(Y178,'Calcification Rates'!$A$11:$N$98,11,0)))*AA178+(IF(ISERROR(VLOOKUP(Y178,'Calcification Rates'!$A$11:$N$98,14,0)),0,VLOOKUP(Y178,'Calcification Rates'!$A$11:$N$98,14,0)))</f>
        <v>0</v>
      </c>
      <c r="AG178" s="289"/>
      <c r="AH178" s="290"/>
      <c r="AI178" s="290"/>
      <c r="AJ178" s="272" t="str">
        <f>IF(ISERROR(VLOOKUP(AG178,'Calcification Rates'!$A$10:$C$98,2,FALSE))," ",VLOOKUP(AG178,'Calcification Rates'!$A$10:$C$98,2,FALSE))</f>
        <v xml:space="preserve"> </v>
      </c>
      <c r="AK178" s="272" t="str">
        <f>IF(ISERROR(VLOOKUP(AG178,'Calcification Rates'!$A$10:$C$98,3,FALSE))," ",VLOOKUP(AG178,'Calcification Rates'!$A$10:$C$98,3,FALSE))</f>
        <v xml:space="preserve"> </v>
      </c>
      <c r="AL178" s="273">
        <f>(IF(ISERROR(VLOOKUP(AG178,'Calcification Rates'!$A$11:$N$98,9,0)),0,VLOOKUP(AG178,'Calcification Rates'!$A$11:$N$98,9,0)))*AI178+(IF(ISERROR(VLOOKUP(AG178,'Calcification Rates'!$A$11:$N$98,12,0)),0,VLOOKUP(AG178,'Calcification Rates'!$A$11:$N$98,12,0)))</f>
        <v>0</v>
      </c>
      <c r="AM178" s="273">
        <f>(IF(ISERROR(VLOOKUP(AG178,'Calcification Rates'!$A$11:$N$98,10,0)),0,VLOOKUP(AG178,'Calcification Rates'!$A$11:$N$98,10,0)))*AI178+(IF(ISERROR(VLOOKUP(AG178,'Calcification Rates'!$A$11:$N$98,13,0)),0,VLOOKUP(AG178,'Calcification Rates'!$A$11:$N$98,13,0)))</f>
        <v>0</v>
      </c>
      <c r="AN178" s="277">
        <f>(IF(ISERROR(VLOOKUP(AG178,'Calcification Rates'!$A$11:$N$98,11,0)),0,VLOOKUP(AG178,'Calcification Rates'!$A$11:$N$98,11,0)))*AI178+(IF(ISERROR(VLOOKUP(AG178,'Calcification Rates'!$A$11:$N$98,14,0)),0,VLOOKUP(AG178,'Calcification Rates'!$A$11:$N$98,14,0)))</f>
        <v>0</v>
      </c>
      <c r="AO178" s="289"/>
      <c r="AP178" s="290"/>
      <c r="AQ178" s="290"/>
      <c r="AR178" s="272" t="str">
        <f>IF(ISERROR(VLOOKUP(AO178,'Calcification Rates'!$A$10:$C$98,2,FALSE))," ",VLOOKUP(AO178,'Calcification Rates'!$A$10:$C$98,2,FALSE))</f>
        <v xml:space="preserve"> </v>
      </c>
      <c r="AS178" s="272" t="str">
        <f>IF(ISERROR(VLOOKUP(AO178,'Calcification Rates'!$A$10:$C$98,3,FALSE))," ",VLOOKUP(AO178,'Calcification Rates'!$A$10:$C$98,3,FALSE))</f>
        <v xml:space="preserve"> </v>
      </c>
      <c r="AT178" s="280">
        <f>(IF(ISERROR(VLOOKUP(AO178,'Calcification Rates'!$A$11:$N$98,9,0)),0,VLOOKUP(AO178,'Calcification Rates'!$A$11:$N$98,9,0)))*AQ178+(IF(ISERROR(VLOOKUP(AO178,'Calcification Rates'!$A$11:$N$98,12,0)),0,VLOOKUP(AO178,'Calcification Rates'!$A$11:$N$98,12,0)))</f>
        <v>0</v>
      </c>
      <c r="AU178" s="280">
        <f>(IF(ISERROR(VLOOKUP(AO178,'Calcification Rates'!$A$11:$N$98,10,0)),0,VLOOKUP(AO178,'Calcification Rates'!$A$11:$N$98,10,0)))*AQ178+(IF(ISERROR(VLOOKUP(AO178,'Calcification Rates'!$A$11:$N$98,13,0)),0,VLOOKUP(AO178,'Calcification Rates'!$A$11:$N$98,13,0)))</f>
        <v>0</v>
      </c>
      <c r="AV178" s="281">
        <f>(IF(ISERROR(VLOOKUP(AO178,'Calcification Rates'!$A$11:$N$98,11,0)),0,VLOOKUP(AO178,'Calcification Rates'!$A$11:$N$98,11,0)))*AQ178+(IF(ISERROR(VLOOKUP(AO178,'Calcification Rates'!$A$11:$N$98,14,0)),0,VLOOKUP(AO178,'Calcification Rates'!$A$11:$N$98,14,0)))</f>
        <v>0</v>
      </c>
      <c r="AW178" s="289"/>
      <c r="AX178" s="290"/>
      <c r="AY178" s="290"/>
      <c r="AZ178" s="272" t="str">
        <f>IF(ISERROR(VLOOKUP(AW178,'Calcification Rates'!$A$10:$C$98,2,FALSE))," ",VLOOKUP(AW178,'Calcification Rates'!$A$10:$C$98,2,FALSE))</f>
        <v xml:space="preserve"> </v>
      </c>
      <c r="BA178" s="272" t="str">
        <f>IF(ISERROR(VLOOKUP(AW178,'Calcification Rates'!$A$10:$C$98,3,FALSE))," ",VLOOKUP(AW178,'Calcification Rates'!$A$10:$C$98,3,FALSE))</f>
        <v xml:space="preserve"> </v>
      </c>
      <c r="BB178" s="280">
        <f>(IF(ISERROR(VLOOKUP(AW178,'Calcification Rates'!$A$11:$N$98,9,0)),0,VLOOKUP(AW178,'Calcification Rates'!$A$11:$N$98,9,0)))*AY178+(IF(ISERROR(VLOOKUP(AW178,'Calcification Rates'!$A$11:$N$98,12,0)),0,VLOOKUP(AW178,'Calcification Rates'!$A$11:$N$98,12,0)))</f>
        <v>0</v>
      </c>
      <c r="BC178" s="280">
        <f>(IF(ISERROR(VLOOKUP(AW178,'Calcification Rates'!$A$11:$N$98,10,0)),0,VLOOKUP(AW178,'Calcification Rates'!$A$11:$N$98,10,0)))*AY178+(IF(ISERROR(VLOOKUP(AW178,'Calcification Rates'!$A$11:$N$98,13,0)),0,VLOOKUP(AW178,'Calcification Rates'!$A$11:$N$98,13,0)))</f>
        <v>0</v>
      </c>
      <c r="BD178" s="281">
        <f>(IF(ISERROR(VLOOKUP(AW178,'Calcification Rates'!$A$11:$N$98,11,0)),0,VLOOKUP(AW178,'Calcification Rates'!$A$11:$N$98,11,0)))*AY178+(IF(ISERROR(VLOOKUP(AW178,'Calcification Rates'!$A$11:$N$98,14,0)),0,VLOOKUP(AW178,'Calcification Rates'!$A$11:$N$98,14,0)))</f>
        <v>0</v>
      </c>
      <c r="BE178" s="289"/>
      <c r="BF178" s="290"/>
      <c r="BG178" s="290"/>
      <c r="BH178" s="272" t="str">
        <f>IF(ISERROR(VLOOKUP(BE178,'Calcification Rates'!$A$10:$C$98,2,FALSE))," ",VLOOKUP(BE178,'Calcification Rates'!$A$10:$C$98,2,FALSE))</f>
        <v xml:space="preserve"> </v>
      </c>
      <c r="BI178" s="272" t="str">
        <f>IF(ISERROR(VLOOKUP(BE178,'Calcification Rates'!$A$10:$C$98,3,FALSE))," ",VLOOKUP(BE178,'Calcification Rates'!$A$10:$C$98,3,FALSE))</f>
        <v xml:space="preserve"> </v>
      </c>
      <c r="BJ178" s="280">
        <f>(IF(ISERROR(VLOOKUP(BE178,'Calcification Rates'!$A$11:$N$98,9,0)),0,VLOOKUP(BE178,'Calcification Rates'!$A$11:$N$98,9,0)))*BG178+(IF(ISERROR(VLOOKUP(BE178,'Calcification Rates'!$A$11:$N$98,12,0)),0,VLOOKUP(BE178,'Calcification Rates'!$A$11:$N$98,12,0)))</f>
        <v>0</v>
      </c>
      <c r="BK178" s="280">
        <f>(IF(ISERROR(VLOOKUP(BE178,'Calcification Rates'!$A$11:$N$98,10,0)),0,VLOOKUP(BE178,'Calcification Rates'!$A$11:$N$98,10,0)))*BG178+(IF(ISERROR(VLOOKUP(BE178,'Calcification Rates'!$A$11:$N$98,13,0)),0,VLOOKUP(BE178,'Calcification Rates'!$A$11:$N$98,13,0)))</f>
        <v>0</v>
      </c>
      <c r="BL178" s="281">
        <f>(IF(ISERROR(VLOOKUP(BE178,'Calcification Rates'!$A$11:$N$98,11,0)),0,VLOOKUP(BE178,'Calcification Rates'!$A$11:$N$98,11,0)))*BG178+(IF(ISERROR(VLOOKUP(BE178,'Calcification Rates'!$A$11:$N$98,14,0)),0,VLOOKUP(BE178,'Calcification Rates'!$A$11:$N$98,14,0)))</f>
        <v>0</v>
      </c>
    </row>
    <row r="179" spans="1:64" ht="20.100000000000001" customHeight="1" x14ac:dyDescent="0.3">
      <c r="A179" s="291"/>
      <c r="B179" s="290"/>
      <c r="C179" s="292"/>
      <c r="D179" s="272" t="str">
        <f>IF(ISERROR(VLOOKUP(A179,'Calcification Rates'!$A$10:$C$98,2,FALSE))," ",VLOOKUP(A179,'Calcification Rates'!$A$10:$C$98,2,FALSE))</f>
        <v xml:space="preserve"> </v>
      </c>
      <c r="E179" s="272" t="str">
        <f>IF(ISERROR(VLOOKUP(A179,'Calcification Rates'!$A$10:$C$98,3,FALSE))," ",VLOOKUP(A179,'Calcification Rates'!$A$10:$C$98,3,FALSE))</f>
        <v xml:space="preserve"> </v>
      </c>
      <c r="F179" s="273">
        <f>(IF(ISERROR(VLOOKUP(A179,'Calcification Rates'!$A$11:$N$98,9,0)),0,VLOOKUP(A179,'Calcification Rates'!$A$11:$N$98,9,0)))*C179+(IF(ISERROR(VLOOKUP(A179,'Calcification Rates'!$A$11:$N$98,12,0)),0,VLOOKUP(A179,'Calcification Rates'!$A$11:$N$98,12,0)))</f>
        <v>0</v>
      </c>
      <c r="G179" s="274">
        <f>(IF(ISERROR(VLOOKUP(A179,'Calcification Rates'!$A$11:$N$98,10,0)),0,VLOOKUP(A179,'Calcification Rates'!$A$11:$N$98,10,0)))*C179+(IF(ISERROR(VLOOKUP(A179,'Calcification Rates'!$A$11:$N$98,13,0)),0,VLOOKUP(A179,'Calcification Rates'!$A$11:$N$98,13,0)))</f>
        <v>0</v>
      </c>
      <c r="H179" s="275">
        <f>(IF(ISERROR(VLOOKUP(A179,'Calcification Rates'!$A$11:$N$98,11,0)),0,VLOOKUP(A179,'Calcification Rates'!$A$11:$N$98,11,0)))*C179+(IF(ISERROR(VLOOKUP(A179,'Calcification Rates'!$A$11:$N$98,14,0)),0,VLOOKUP(A179,'Calcification Rates'!$A$11:$N$98,14,0)))</f>
        <v>0</v>
      </c>
      <c r="I179" s="289"/>
      <c r="J179" s="278"/>
      <c r="K179" s="270"/>
      <c r="L179" s="272" t="str">
        <f>IF(ISERROR(VLOOKUP(I179,'Calcification Rates'!$A$10:$C$98,2,FALSE))," ",VLOOKUP(I179,'Calcification Rates'!$A$10:$C$98,2,FALSE))</f>
        <v xml:space="preserve"> </v>
      </c>
      <c r="M179" s="272" t="str">
        <f>IF(ISERROR(VLOOKUP(I179,'Calcification Rates'!$A$10:$C$98,3,FALSE))," ",VLOOKUP(I179,'Calcification Rates'!$A$10:$C$98,3,FALSE))</f>
        <v xml:space="preserve"> </v>
      </c>
      <c r="N179" s="273">
        <f>(IF(ISERROR(VLOOKUP(I179,'Calcification Rates'!$A$11:$N$98,9,0)),0,VLOOKUP(I179,'Calcification Rates'!$A$11:$N$98,9,0)))*K179+(IF(ISERROR(VLOOKUP(I179,'Calcification Rates'!$A$11:$N$98,12,0)),0,VLOOKUP(I179,'Calcification Rates'!$A$11:$N$98,12,0)))</f>
        <v>0</v>
      </c>
      <c r="O179" s="273">
        <f>(IF(ISERROR(VLOOKUP(I179,'Calcification Rates'!$A$11:$N$98,10,0)),0,VLOOKUP(I179,'Calcification Rates'!$A$11:$N$98,10,0)))*K179+(IF(ISERROR(VLOOKUP(I179,'Calcification Rates'!$A$11:$N$98,13,0)),0,VLOOKUP(I179,'Calcification Rates'!$A$11:$N$98,13,0)))</f>
        <v>0</v>
      </c>
      <c r="P179" s="286">
        <f>(IF(ISERROR(VLOOKUP(I179,'Calcification Rates'!$A$11:$N$98,11,0)),0,VLOOKUP(I179,'Calcification Rates'!$A$11:$N$98,11,0)))*K179+(IF(ISERROR(VLOOKUP(I179,'Calcification Rates'!$A$11:$N$98,14,0)),0,VLOOKUP(I179,'Calcification Rates'!$A$11:$N$98,14,0)))</f>
        <v>0</v>
      </c>
      <c r="Q179" s="43"/>
      <c r="R179" s="43"/>
      <c r="S179" s="43"/>
      <c r="T179" s="287" t="str">
        <f>IF(ISERROR(VLOOKUP(Q179,'Calcification Rates'!$A$10:$C$98,2,FALSE))," ",VLOOKUP(Q179,'Calcification Rates'!$A$10:$C$98,2,FALSE))</f>
        <v xml:space="preserve"> </v>
      </c>
      <c r="U179" s="272" t="str">
        <f>IF(ISERROR(VLOOKUP(Q179,'Calcification Rates'!$A$10:$C$98,3,FALSE))," ",VLOOKUP(Q179,'Calcification Rates'!$A$10:$C$98,3,FALSE))</f>
        <v xml:space="preserve"> </v>
      </c>
      <c r="V179" s="273">
        <f>(IF(ISERROR(VLOOKUP(Q179,'Calcification Rates'!$A$11:$N$98,9,0)),0,VLOOKUP(Q179,'Calcification Rates'!$A$11:$N$98,9,0)))*S179+(IF(ISERROR(VLOOKUP(Q179,'Calcification Rates'!$A$11:$N$98,12,0)),0,VLOOKUP(Q179,'Calcification Rates'!$A$11:$N$98,12,0)))</f>
        <v>0</v>
      </c>
      <c r="W179" s="273">
        <f>(IF(ISERROR(VLOOKUP(Q179,'Calcification Rates'!$A$11:$N$98,10,0)),0,VLOOKUP(Q179,'Calcification Rates'!$A$11:$N$98,10,0)))*S179+(IF(ISERROR(VLOOKUP(Q179,'Calcification Rates'!$A$11:$N$98,13,0)),0,VLOOKUP(Q179,'Calcification Rates'!$A$11:$N$98,13,0)))</f>
        <v>0</v>
      </c>
      <c r="X179" s="277">
        <f>(IF(ISERROR(VLOOKUP(Q179,'Calcification Rates'!$A$11:$N$98,11,0)),0,VLOOKUP(Q179,'Calcification Rates'!$A$11:$N$98,11,0)))*S179+(IF(ISERROR(VLOOKUP(Q179,'Calcification Rates'!$A$11:$N$98,14,0)),0,VLOOKUP(Q179,'Calcification Rates'!$A$11:$N$98,14,0)))</f>
        <v>0</v>
      </c>
      <c r="Y179" s="289"/>
      <c r="Z179" s="290"/>
      <c r="AA179" s="290"/>
      <c r="AB179" s="272" t="str">
        <f>IF(ISERROR(VLOOKUP(Y179,'Calcification Rates'!$A$10:$C$98,2,FALSE))," ",VLOOKUP(Y179,'Calcification Rates'!$A$10:$C$98,2,FALSE))</f>
        <v xml:space="preserve"> </v>
      </c>
      <c r="AC179" s="272" t="str">
        <f>IF(ISERROR(VLOOKUP(Y179,'Calcification Rates'!$A$10:$C$98,3,FALSE))," ",VLOOKUP(Y179,'Calcification Rates'!$A$10:$C$98,3,FALSE))</f>
        <v xml:space="preserve"> </v>
      </c>
      <c r="AD179" s="273">
        <f>(IF(ISERROR(VLOOKUP(Y179,'Calcification Rates'!$A$11:$N$98,9,0)),0,VLOOKUP(Y179,'Calcification Rates'!$A$11:$N$98,9,0)))*AA179+(IF(ISERROR(VLOOKUP(Y179,'Calcification Rates'!$A$11:$N$98,12,0)),0,VLOOKUP(Y179,'Calcification Rates'!$A$11:$N$98,12,0)))</f>
        <v>0</v>
      </c>
      <c r="AE179" s="273">
        <f>(IF(ISERROR(VLOOKUP(Y179,'Calcification Rates'!$A$11:$N$98,10,0)),0,VLOOKUP(Y179,'Calcification Rates'!$A$11:$N$98,10,0)))*AA179+(IF(ISERROR(VLOOKUP(Y179,'Calcification Rates'!$A$11:$N$98,13,0)),0,VLOOKUP(Y179,'Calcification Rates'!$A$11:$N$98,13,0)))</f>
        <v>0</v>
      </c>
      <c r="AF179" s="277">
        <f>(IF(ISERROR(VLOOKUP(Y179,'Calcification Rates'!$A$11:$N$98,11,0)),0,VLOOKUP(Y179,'Calcification Rates'!$A$11:$N$98,11,0)))*AA179+(IF(ISERROR(VLOOKUP(Y179,'Calcification Rates'!$A$11:$N$98,14,0)),0,VLOOKUP(Y179,'Calcification Rates'!$A$11:$N$98,14,0)))</f>
        <v>0</v>
      </c>
      <c r="AG179" s="289"/>
      <c r="AH179" s="290"/>
      <c r="AI179" s="290"/>
      <c r="AJ179" s="272" t="str">
        <f>IF(ISERROR(VLOOKUP(AG179,'Calcification Rates'!$A$10:$C$98,2,FALSE))," ",VLOOKUP(AG179,'Calcification Rates'!$A$10:$C$98,2,FALSE))</f>
        <v xml:space="preserve"> </v>
      </c>
      <c r="AK179" s="272" t="str">
        <f>IF(ISERROR(VLOOKUP(AG179,'Calcification Rates'!$A$10:$C$98,3,FALSE))," ",VLOOKUP(AG179,'Calcification Rates'!$A$10:$C$98,3,FALSE))</f>
        <v xml:space="preserve"> </v>
      </c>
      <c r="AL179" s="273">
        <f>(IF(ISERROR(VLOOKUP(AG179,'Calcification Rates'!$A$11:$N$98,9,0)),0,VLOOKUP(AG179,'Calcification Rates'!$A$11:$N$98,9,0)))*AI179+(IF(ISERROR(VLOOKUP(AG179,'Calcification Rates'!$A$11:$N$98,12,0)),0,VLOOKUP(AG179,'Calcification Rates'!$A$11:$N$98,12,0)))</f>
        <v>0</v>
      </c>
      <c r="AM179" s="273">
        <f>(IF(ISERROR(VLOOKUP(AG179,'Calcification Rates'!$A$11:$N$98,10,0)),0,VLOOKUP(AG179,'Calcification Rates'!$A$11:$N$98,10,0)))*AI179+(IF(ISERROR(VLOOKUP(AG179,'Calcification Rates'!$A$11:$N$98,13,0)),0,VLOOKUP(AG179,'Calcification Rates'!$A$11:$N$98,13,0)))</f>
        <v>0</v>
      </c>
      <c r="AN179" s="277">
        <f>(IF(ISERROR(VLOOKUP(AG179,'Calcification Rates'!$A$11:$N$98,11,0)),0,VLOOKUP(AG179,'Calcification Rates'!$A$11:$N$98,11,0)))*AI179+(IF(ISERROR(VLOOKUP(AG179,'Calcification Rates'!$A$11:$N$98,14,0)),0,VLOOKUP(AG179,'Calcification Rates'!$A$11:$N$98,14,0)))</f>
        <v>0</v>
      </c>
      <c r="AO179" s="289"/>
      <c r="AP179" s="290"/>
      <c r="AQ179" s="290"/>
      <c r="AR179" s="272" t="str">
        <f>IF(ISERROR(VLOOKUP(AO179,'Calcification Rates'!$A$10:$C$98,2,FALSE))," ",VLOOKUP(AO179,'Calcification Rates'!$A$10:$C$98,2,FALSE))</f>
        <v xml:space="preserve"> </v>
      </c>
      <c r="AS179" s="272" t="str">
        <f>IF(ISERROR(VLOOKUP(AO179,'Calcification Rates'!$A$10:$C$98,3,FALSE))," ",VLOOKUP(AO179,'Calcification Rates'!$A$10:$C$98,3,FALSE))</f>
        <v xml:space="preserve"> </v>
      </c>
      <c r="AT179" s="280">
        <f>(IF(ISERROR(VLOOKUP(AO179,'Calcification Rates'!$A$11:$N$98,9,0)),0,VLOOKUP(AO179,'Calcification Rates'!$A$11:$N$98,9,0)))*AQ179+(IF(ISERROR(VLOOKUP(AO179,'Calcification Rates'!$A$11:$N$98,12,0)),0,VLOOKUP(AO179,'Calcification Rates'!$A$11:$N$98,12,0)))</f>
        <v>0</v>
      </c>
      <c r="AU179" s="280">
        <f>(IF(ISERROR(VLOOKUP(AO179,'Calcification Rates'!$A$11:$N$98,10,0)),0,VLOOKUP(AO179,'Calcification Rates'!$A$11:$N$98,10,0)))*AQ179+(IF(ISERROR(VLOOKUP(AO179,'Calcification Rates'!$A$11:$N$98,13,0)),0,VLOOKUP(AO179,'Calcification Rates'!$A$11:$N$98,13,0)))</f>
        <v>0</v>
      </c>
      <c r="AV179" s="281">
        <f>(IF(ISERROR(VLOOKUP(AO179,'Calcification Rates'!$A$11:$N$98,11,0)),0,VLOOKUP(AO179,'Calcification Rates'!$A$11:$N$98,11,0)))*AQ179+(IF(ISERROR(VLOOKUP(AO179,'Calcification Rates'!$A$11:$N$98,14,0)),0,VLOOKUP(AO179,'Calcification Rates'!$A$11:$N$98,14,0)))</f>
        <v>0</v>
      </c>
      <c r="AW179" s="289"/>
      <c r="AX179" s="290"/>
      <c r="AY179" s="290"/>
      <c r="AZ179" s="272" t="str">
        <f>IF(ISERROR(VLOOKUP(AW179,'Calcification Rates'!$A$10:$C$98,2,FALSE))," ",VLOOKUP(AW179,'Calcification Rates'!$A$10:$C$98,2,FALSE))</f>
        <v xml:space="preserve"> </v>
      </c>
      <c r="BA179" s="272" t="str">
        <f>IF(ISERROR(VLOOKUP(AW179,'Calcification Rates'!$A$10:$C$98,3,FALSE))," ",VLOOKUP(AW179,'Calcification Rates'!$A$10:$C$98,3,FALSE))</f>
        <v xml:space="preserve"> </v>
      </c>
      <c r="BB179" s="280">
        <f>(IF(ISERROR(VLOOKUP(AW179,'Calcification Rates'!$A$11:$N$98,9,0)),0,VLOOKUP(AW179,'Calcification Rates'!$A$11:$N$98,9,0)))*AY179+(IF(ISERROR(VLOOKUP(AW179,'Calcification Rates'!$A$11:$N$98,12,0)),0,VLOOKUP(AW179,'Calcification Rates'!$A$11:$N$98,12,0)))</f>
        <v>0</v>
      </c>
      <c r="BC179" s="280">
        <f>(IF(ISERROR(VLOOKUP(AW179,'Calcification Rates'!$A$11:$N$98,10,0)),0,VLOOKUP(AW179,'Calcification Rates'!$A$11:$N$98,10,0)))*AY179+(IF(ISERROR(VLOOKUP(AW179,'Calcification Rates'!$A$11:$N$98,13,0)),0,VLOOKUP(AW179,'Calcification Rates'!$A$11:$N$98,13,0)))</f>
        <v>0</v>
      </c>
      <c r="BD179" s="281">
        <f>(IF(ISERROR(VLOOKUP(AW179,'Calcification Rates'!$A$11:$N$98,11,0)),0,VLOOKUP(AW179,'Calcification Rates'!$A$11:$N$98,11,0)))*AY179+(IF(ISERROR(VLOOKUP(AW179,'Calcification Rates'!$A$11:$N$98,14,0)),0,VLOOKUP(AW179,'Calcification Rates'!$A$11:$N$98,14,0)))</f>
        <v>0</v>
      </c>
      <c r="BE179" s="289"/>
      <c r="BF179" s="290"/>
      <c r="BG179" s="290"/>
      <c r="BH179" s="272" t="str">
        <f>IF(ISERROR(VLOOKUP(BE179,'Calcification Rates'!$A$10:$C$98,2,FALSE))," ",VLOOKUP(BE179,'Calcification Rates'!$A$10:$C$98,2,FALSE))</f>
        <v xml:space="preserve"> </v>
      </c>
      <c r="BI179" s="272" t="str">
        <f>IF(ISERROR(VLOOKUP(BE179,'Calcification Rates'!$A$10:$C$98,3,FALSE))," ",VLOOKUP(BE179,'Calcification Rates'!$A$10:$C$98,3,FALSE))</f>
        <v xml:space="preserve"> </v>
      </c>
      <c r="BJ179" s="280">
        <f>(IF(ISERROR(VLOOKUP(BE179,'Calcification Rates'!$A$11:$N$98,9,0)),0,VLOOKUP(BE179,'Calcification Rates'!$A$11:$N$98,9,0)))*BG179+(IF(ISERROR(VLOOKUP(BE179,'Calcification Rates'!$A$11:$N$98,12,0)),0,VLOOKUP(BE179,'Calcification Rates'!$A$11:$N$98,12,0)))</f>
        <v>0</v>
      </c>
      <c r="BK179" s="280">
        <f>(IF(ISERROR(VLOOKUP(BE179,'Calcification Rates'!$A$11:$N$98,10,0)),0,VLOOKUP(BE179,'Calcification Rates'!$A$11:$N$98,10,0)))*BG179+(IF(ISERROR(VLOOKUP(BE179,'Calcification Rates'!$A$11:$N$98,13,0)),0,VLOOKUP(BE179,'Calcification Rates'!$A$11:$N$98,13,0)))</f>
        <v>0</v>
      </c>
      <c r="BL179" s="281">
        <f>(IF(ISERROR(VLOOKUP(BE179,'Calcification Rates'!$A$11:$N$98,11,0)),0,VLOOKUP(BE179,'Calcification Rates'!$A$11:$N$98,11,0)))*BG179+(IF(ISERROR(VLOOKUP(BE179,'Calcification Rates'!$A$11:$N$98,14,0)),0,VLOOKUP(BE179,'Calcification Rates'!$A$11:$N$98,14,0)))</f>
        <v>0</v>
      </c>
    </row>
    <row r="180" spans="1:64" ht="20.100000000000001" customHeight="1" x14ac:dyDescent="0.3">
      <c r="A180" s="291"/>
      <c r="B180" s="290"/>
      <c r="C180" s="292"/>
      <c r="D180" s="272" t="str">
        <f>IF(ISERROR(VLOOKUP(A180,'Calcification Rates'!$A$10:$C$98,2,FALSE))," ",VLOOKUP(A180,'Calcification Rates'!$A$10:$C$98,2,FALSE))</f>
        <v xml:space="preserve"> </v>
      </c>
      <c r="E180" s="272" t="str">
        <f>IF(ISERROR(VLOOKUP(A180,'Calcification Rates'!$A$10:$C$98,3,FALSE))," ",VLOOKUP(A180,'Calcification Rates'!$A$10:$C$98,3,FALSE))</f>
        <v xml:space="preserve"> </v>
      </c>
      <c r="F180" s="273">
        <f>(IF(ISERROR(VLOOKUP(A180,'Calcification Rates'!$A$11:$N$98,9,0)),0,VLOOKUP(A180,'Calcification Rates'!$A$11:$N$98,9,0)))*C180+(IF(ISERROR(VLOOKUP(A180,'Calcification Rates'!$A$11:$N$98,12,0)),0,VLOOKUP(A180,'Calcification Rates'!$A$11:$N$98,12,0)))</f>
        <v>0</v>
      </c>
      <c r="G180" s="274">
        <f>(IF(ISERROR(VLOOKUP(A180,'Calcification Rates'!$A$11:$N$98,10,0)),0,VLOOKUP(A180,'Calcification Rates'!$A$11:$N$98,10,0)))*C180+(IF(ISERROR(VLOOKUP(A180,'Calcification Rates'!$A$11:$N$98,13,0)),0,VLOOKUP(A180,'Calcification Rates'!$A$11:$N$98,13,0)))</f>
        <v>0</v>
      </c>
      <c r="H180" s="275">
        <f>(IF(ISERROR(VLOOKUP(A180,'Calcification Rates'!$A$11:$N$98,11,0)),0,VLOOKUP(A180,'Calcification Rates'!$A$11:$N$98,11,0)))*C180+(IF(ISERROR(VLOOKUP(A180,'Calcification Rates'!$A$11:$N$98,14,0)),0,VLOOKUP(A180,'Calcification Rates'!$A$11:$N$98,14,0)))</f>
        <v>0</v>
      </c>
      <c r="I180" s="289"/>
      <c r="J180" s="278"/>
      <c r="K180" s="270"/>
      <c r="L180" s="272" t="str">
        <f>IF(ISERROR(VLOOKUP(I180,'Calcification Rates'!$A$10:$C$98,2,FALSE))," ",VLOOKUP(I180,'Calcification Rates'!$A$10:$C$98,2,FALSE))</f>
        <v xml:space="preserve"> </v>
      </c>
      <c r="M180" s="272" t="str">
        <f>IF(ISERROR(VLOOKUP(I180,'Calcification Rates'!$A$10:$C$98,3,FALSE))," ",VLOOKUP(I180,'Calcification Rates'!$A$10:$C$98,3,FALSE))</f>
        <v xml:space="preserve"> </v>
      </c>
      <c r="N180" s="273">
        <f>(IF(ISERROR(VLOOKUP(I180,'Calcification Rates'!$A$11:$N$98,9,0)),0,VLOOKUP(I180,'Calcification Rates'!$A$11:$N$98,9,0)))*K180+(IF(ISERROR(VLOOKUP(I180,'Calcification Rates'!$A$11:$N$98,12,0)),0,VLOOKUP(I180,'Calcification Rates'!$A$11:$N$98,12,0)))</f>
        <v>0</v>
      </c>
      <c r="O180" s="273">
        <f>(IF(ISERROR(VLOOKUP(I180,'Calcification Rates'!$A$11:$N$98,10,0)),0,VLOOKUP(I180,'Calcification Rates'!$A$11:$N$98,10,0)))*K180+(IF(ISERROR(VLOOKUP(I180,'Calcification Rates'!$A$11:$N$98,13,0)),0,VLOOKUP(I180,'Calcification Rates'!$A$11:$N$98,13,0)))</f>
        <v>0</v>
      </c>
      <c r="P180" s="286">
        <f>(IF(ISERROR(VLOOKUP(I180,'Calcification Rates'!$A$11:$N$98,11,0)),0,VLOOKUP(I180,'Calcification Rates'!$A$11:$N$98,11,0)))*K180+(IF(ISERROR(VLOOKUP(I180,'Calcification Rates'!$A$11:$N$98,14,0)),0,VLOOKUP(I180,'Calcification Rates'!$A$11:$N$98,14,0)))</f>
        <v>0</v>
      </c>
      <c r="Q180" s="270"/>
      <c r="R180" s="270"/>
      <c r="S180" s="270"/>
      <c r="T180" s="287" t="str">
        <f>IF(ISERROR(VLOOKUP(Q180,'Calcification Rates'!$A$10:$C$98,2,FALSE))," ",VLOOKUP(Q180,'Calcification Rates'!$A$10:$C$98,2,FALSE))</f>
        <v xml:space="preserve"> </v>
      </c>
      <c r="U180" s="272" t="str">
        <f>IF(ISERROR(VLOOKUP(Q180,'Calcification Rates'!$A$10:$C$98,3,FALSE))," ",VLOOKUP(Q180,'Calcification Rates'!$A$10:$C$98,3,FALSE))</f>
        <v xml:space="preserve"> </v>
      </c>
      <c r="V180" s="273">
        <f>(IF(ISERROR(VLOOKUP(Q180,'Calcification Rates'!$A$11:$N$98,9,0)),0,VLOOKUP(Q180,'Calcification Rates'!$A$11:$N$98,9,0)))*S180+(IF(ISERROR(VLOOKUP(Q180,'Calcification Rates'!$A$11:$N$98,12,0)),0,VLOOKUP(Q180,'Calcification Rates'!$A$11:$N$98,12,0)))</f>
        <v>0</v>
      </c>
      <c r="W180" s="273">
        <f>(IF(ISERROR(VLOOKUP(Q180,'Calcification Rates'!$A$11:$N$98,10,0)),0,VLOOKUP(Q180,'Calcification Rates'!$A$11:$N$98,10,0)))*S180+(IF(ISERROR(VLOOKUP(Q180,'Calcification Rates'!$A$11:$N$98,13,0)),0,VLOOKUP(Q180,'Calcification Rates'!$A$11:$N$98,13,0)))</f>
        <v>0</v>
      </c>
      <c r="X180" s="277">
        <f>(IF(ISERROR(VLOOKUP(Q180,'Calcification Rates'!$A$11:$N$98,11,0)),0,VLOOKUP(Q180,'Calcification Rates'!$A$11:$N$98,11,0)))*S180+(IF(ISERROR(VLOOKUP(Q180,'Calcification Rates'!$A$11:$N$98,14,0)),0,VLOOKUP(Q180,'Calcification Rates'!$A$11:$N$98,14,0)))</f>
        <v>0</v>
      </c>
      <c r="Y180" s="289"/>
      <c r="Z180" s="290"/>
      <c r="AA180" s="290"/>
      <c r="AB180" s="272" t="str">
        <f>IF(ISERROR(VLOOKUP(Y180,'Calcification Rates'!$A$10:$C$98,2,FALSE))," ",VLOOKUP(Y180,'Calcification Rates'!$A$10:$C$98,2,FALSE))</f>
        <v xml:space="preserve"> </v>
      </c>
      <c r="AC180" s="272" t="str">
        <f>IF(ISERROR(VLOOKUP(Y180,'Calcification Rates'!$A$10:$C$98,3,FALSE))," ",VLOOKUP(Y180,'Calcification Rates'!$A$10:$C$98,3,FALSE))</f>
        <v xml:space="preserve"> </v>
      </c>
      <c r="AD180" s="273">
        <f>(IF(ISERROR(VLOOKUP(Y180,'Calcification Rates'!$A$11:$N$98,9,0)),0,VLOOKUP(Y180,'Calcification Rates'!$A$11:$N$98,9,0)))*AA180+(IF(ISERROR(VLOOKUP(Y180,'Calcification Rates'!$A$11:$N$98,12,0)),0,VLOOKUP(Y180,'Calcification Rates'!$A$11:$N$98,12,0)))</f>
        <v>0</v>
      </c>
      <c r="AE180" s="273">
        <f>(IF(ISERROR(VLOOKUP(Y180,'Calcification Rates'!$A$11:$N$98,10,0)),0,VLOOKUP(Y180,'Calcification Rates'!$A$11:$N$98,10,0)))*AA180+(IF(ISERROR(VLOOKUP(Y180,'Calcification Rates'!$A$11:$N$98,13,0)),0,VLOOKUP(Y180,'Calcification Rates'!$A$11:$N$98,13,0)))</f>
        <v>0</v>
      </c>
      <c r="AF180" s="277">
        <f>(IF(ISERROR(VLOOKUP(Y180,'Calcification Rates'!$A$11:$N$98,11,0)),0,VLOOKUP(Y180,'Calcification Rates'!$A$11:$N$98,11,0)))*AA180+(IF(ISERROR(VLOOKUP(Y180,'Calcification Rates'!$A$11:$N$98,14,0)),0,VLOOKUP(Y180,'Calcification Rates'!$A$11:$N$98,14,0)))</f>
        <v>0</v>
      </c>
      <c r="AG180" s="289"/>
      <c r="AH180" s="290"/>
      <c r="AI180" s="290"/>
      <c r="AJ180" s="272" t="str">
        <f>IF(ISERROR(VLOOKUP(AG180,'Calcification Rates'!$A$10:$C$98,2,FALSE))," ",VLOOKUP(AG180,'Calcification Rates'!$A$10:$C$98,2,FALSE))</f>
        <v xml:space="preserve"> </v>
      </c>
      <c r="AK180" s="272" t="str">
        <f>IF(ISERROR(VLOOKUP(AG180,'Calcification Rates'!$A$10:$C$98,3,FALSE))," ",VLOOKUP(AG180,'Calcification Rates'!$A$10:$C$98,3,FALSE))</f>
        <v xml:space="preserve"> </v>
      </c>
      <c r="AL180" s="273">
        <f>(IF(ISERROR(VLOOKUP(AG180,'Calcification Rates'!$A$11:$N$98,9,0)),0,VLOOKUP(AG180,'Calcification Rates'!$A$11:$N$98,9,0)))*AI180+(IF(ISERROR(VLOOKUP(AG180,'Calcification Rates'!$A$11:$N$98,12,0)),0,VLOOKUP(AG180,'Calcification Rates'!$A$11:$N$98,12,0)))</f>
        <v>0</v>
      </c>
      <c r="AM180" s="273">
        <f>(IF(ISERROR(VLOOKUP(AG180,'Calcification Rates'!$A$11:$N$98,10,0)),0,VLOOKUP(AG180,'Calcification Rates'!$A$11:$N$98,10,0)))*AI180+(IF(ISERROR(VLOOKUP(AG180,'Calcification Rates'!$A$11:$N$98,13,0)),0,VLOOKUP(AG180,'Calcification Rates'!$A$11:$N$98,13,0)))</f>
        <v>0</v>
      </c>
      <c r="AN180" s="277">
        <f>(IF(ISERROR(VLOOKUP(AG180,'Calcification Rates'!$A$11:$N$98,11,0)),0,VLOOKUP(AG180,'Calcification Rates'!$A$11:$N$98,11,0)))*AI180+(IF(ISERROR(VLOOKUP(AG180,'Calcification Rates'!$A$11:$N$98,14,0)),0,VLOOKUP(AG180,'Calcification Rates'!$A$11:$N$98,14,0)))</f>
        <v>0</v>
      </c>
      <c r="AO180" s="289"/>
      <c r="AP180" s="290"/>
      <c r="AQ180" s="290"/>
      <c r="AR180" s="272" t="str">
        <f>IF(ISERROR(VLOOKUP(AO180,'Calcification Rates'!$A$10:$C$98,2,FALSE))," ",VLOOKUP(AO180,'Calcification Rates'!$A$10:$C$98,2,FALSE))</f>
        <v xml:space="preserve"> </v>
      </c>
      <c r="AS180" s="272" t="str">
        <f>IF(ISERROR(VLOOKUP(AO180,'Calcification Rates'!$A$10:$C$98,3,FALSE))," ",VLOOKUP(AO180,'Calcification Rates'!$A$10:$C$98,3,FALSE))</f>
        <v xml:space="preserve"> </v>
      </c>
      <c r="AT180" s="280">
        <f>(IF(ISERROR(VLOOKUP(AO180,'Calcification Rates'!$A$11:$N$98,9,0)),0,VLOOKUP(AO180,'Calcification Rates'!$A$11:$N$98,9,0)))*AQ180+(IF(ISERROR(VLOOKUP(AO180,'Calcification Rates'!$A$11:$N$98,12,0)),0,VLOOKUP(AO180,'Calcification Rates'!$A$11:$N$98,12,0)))</f>
        <v>0</v>
      </c>
      <c r="AU180" s="280">
        <f>(IF(ISERROR(VLOOKUP(AO180,'Calcification Rates'!$A$11:$N$98,10,0)),0,VLOOKUP(AO180,'Calcification Rates'!$A$11:$N$98,10,0)))*AQ180+(IF(ISERROR(VLOOKUP(AO180,'Calcification Rates'!$A$11:$N$98,13,0)),0,VLOOKUP(AO180,'Calcification Rates'!$A$11:$N$98,13,0)))</f>
        <v>0</v>
      </c>
      <c r="AV180" s="281">
        <f>(IF(ISERROR(VLOOKUP(AO180,'Calcification Rates'!$A$11:$N$98,11,0)),0,VLOOKUP(AO180,'Calcification Rates'!$A$11:$N$98,11,0)))*AQ180+(IF(ISERROR(VLOOKUP(AO180,'Calcification Rates'!$A$11:$N$98,14,0)),0,VLOOKUP(AO180,'Calcification Rates'!$A$11:$N$98,14,0)))</f>
        <v>0</v>
      </c>
      <c r="AW180" s="289"/>
      <c r="AX180" s="290"/>
      <c r="AY180" s="290"/>
      <c r="AZ180" s="272" t="str">
        <f>IF(ISERROR(VLOOKUP(AW180,'Calcification Rates'!$A$10:$C$98,2,FALSE))," ",VLOOKUP(AW180,'Calcification Rates'!$A$10:$C$98,2,FALSE))</f>
        <v xml:space="preserve"> </v>
      </c>
      <c r="BA180" s="272" t="str">
        <f>IF(ISERROR(VLOOKUP(AW180,'Calcification Rates'!$A$10:$C$98,3,FALSE))," ",VLOOKUP(AW180,'Calcification Rates'!$A$10:$C$98,3,FALSE))</f>
        <v xml:space="preserve"> </v>
      </c>
      <c r="BB180" s="280">
        <f>(IF(ISERROR(VLOOKUP(AW180,'Calcification Rates'!$A$11:$N$98,9,0)),0,VLOOKUP(AW180,'Calcification Rates'!$A$11:$N$98,9,0)))*AY180+(IF(ISERROR(VLOOKUP(AW180,'Calcification Rates'!$A$11:$N$98,12,0)),0,VLOOKUP(AW180,'Calcification Rates'!$A$11:$N$98,12,0)))</f>
        <v>0</v>
      </c>
      <c r="BC180" s="280">
        <f>(IF(ISERROR(VLOOKUP(AW180,'Calcification Rates'!$A$11:$N$98,10,0)),0,VLOOKUP(AW180,'Calcification Rates'!$A$11:$N$98,10,0)))*AY180+(IF(ISERROR(VLOOKUP(AW180,'Calcification Rates'!$A$11:$N$98,13,0)),0,VLOOKUP(AW180,'Calcification Rates'!$A$11:$N$98,13,0)))</f>
        <v>0</v>
      </c>
      <c r="BD180" s="281">
        <f>(IF(ISERROR(VLOOKUP(AW180,'Calcification Rates'!$A$11:$N$98,11,0)),0,VLOOKUP(AW180,'Calcification Rates'!$A$11:$N$98,11,0)))*AY180+(IF(ISERROR(VLOOKUP(AW180,'Calcification Rates'!$A$11:$N$98,14,0)),0,VLOOKUP(AW180,'Calcification Rates'!$A$11:$N$98,14,0)))</f>
        <v>0</v>
      </c>
      <c r="BE180" s="289"/>
      <c r="BF180" s="290"/>
      <c r="BG180" s="290"/>
      <c r="BH180" s="272" t="str">
        <f>IF(ISERROR(VLOOKUP(BE180,'Calcification Rates'!$A$10:$C$98,2,FALSE))," ",VLOOKUP(BE180,'Calcification Rates'!$A$10:$C$98,2,FALSE))</f>
        <v xml:space="preserve"> </v>
      </c>
      <c r="BI180" s="272" t="str">
        <f>IF(ISERROR(VLOOKUP(BE180,'Calcification Rates'!$A$10:$C$98,3,FALSE))," ",VLOOKUP(BE180,'Calcification Rates'!$A$10:$C$98,3,FALSE))</f>
        <v xml:space="preserve"> </v>
      </c>
      <c r="BJ180" s="280">
        <f>(IF(ISERROR(VLOOKUP(BE180,'Calcification Rates'!$A$11:$N$98,9,0)),0,VLOOKUP(BE180,'Calcification Rates'!$A$11:$N$98,9,0)))*BG180+(IF(ISERROR(VLOOKUP(BE180,'Calcification Rates'!$A$11:$N$98,12,0)),0,VLOOKUP(BE180,'Calcification Rates'!$A$11:$N$98,12,0)))</f>
        <v>0</v>
      </c>
      <c r="BK180" s="280">
        <f>(IF(ISERROR(VLOOKUP(BE180,'Calcification Rates'!$A$11:$N$98,10,0)),0,VLOOKUP(BE180,'Calcification Rates'!$A$11:$N$98,10,0)))*BG180+(IF(ISERROR(VLOOKUP(BE180,'Calcification Rates'!$A$11:$N$98,13,0)),0,VLOOKUP(BE180,'Calcification Rates'!$A$11:$N$98,13,0)))</f>
        <v>0</v>
      </c>
      <c r="BL180" s="281">
        <f>(IF(ISERROR(VLOOKUP(BE180,'Calcification Rates'!$A$11:$N$98,11,0)),0,VLOOKUP(BE180,'Calcification Rates'!$A$11:$N$98,11,0)))*BG180+(IF(ISERROR(VLOOKUP(BE180,'Calcification Rates'!$A$11:$N$98,14,0)),0,VLOOKUP(BE180,'Calcification Rates'!$A$11:$N$98,14,0)))</f>
        <v>0</v>
      </c>
    </row>
    <row r="181" spans="1:64" ht="20.100000000000001" customHeight="1" x14ac:dyDescent="0.3">
      <c r="A181" s="291"/>
      <c r="B181" s="290"/>
      <c r="C181" s="292"/>
      <c r="D181" s="272" t="str">
        <f>IF(ISERROR(VLOOKUP(A181,'Calcification Rates'!$A$10:$C$98,2,FALSE))," ",VLOOKUP(A181,'Calcification Rates'!$A$10:$C$98,2,FALSE))</f>
        <v xml:space="preserve"> </v>
      </c>
      <c r="E181" s="272" t="str">
        <f>IF(ISERROR(VLOOKUP(A181,'Calcification Rates'!$A$10:$C$98,3,FALSE))," ",VLOOKUP(A181,'Calcification Rates'!$A$10:$C$98,3,FALSE))</f>
        <v xml:space="preserve"> </v>
      </c>
      <c r="F181" s="273">
        <f>(IF(ISERROR(VLOOKUP(A181,'Calcification Rates'!$A$11:$N$98,9,0)),0,VLOOKUP(A181,'Calcification Rates'!$A$11:$N$98,9,0)))*C181+(IF(ISERROR(VLOOKUP(A181,'Calcification Rates'!$A$11:$N$98,12,0)),0,VLOOKUP(A181,'Calcification Rates'!$A$11:$N$98,12,0)))</f>
        <v>0</v>
      </c>
      <c r="G181" s="274">
        <f>(IF(ISERROR(VLOOKUP(A181,'Calcification Rates'!$A$11:$N$98,10,0)),0,VLOOKUP(A181,'Calcification Rates'!$A$11:$N$98,10,0)))*C181+(IF(ISERROR(VLOOKUP(A181,'Calcification Rates'!$A$11:$N$98,13,0)),0,VLOOKUP(A181,'Calcification Rates'!$A$11:$N$98,13,0)))</f>
        <v>0</v>
      </c>
      <c r="H181" s="275">
        <f>(IF(ISERROR(VLOOKUP(A181,'Calcification Rates'!$A$11:$N$98,11,0)),0,VLOOKUP(A181,'Calcification Rates'!$A$11:$N$98,11,0)))*C181+(IF(ISERROR(VLOOKUP(A181,'Calcification Rates'!$A$11:$N$98,14,0)),0,VLOOKUP(A181,'Calcification Rates'!$A$11:$N$98,14,0)))</f>
        <v>0</v>
      </c>
      <c r="I181" s="289"/>
      <c r="J181" s="278"/>
      <c r="K181" s="270"/>
      <c r="L181" s="272" t="str">
        <f>IF(ISERROR(VLOOKUP(I181,'Calcification Rates'!$A$10:$C$98,2,FALSE))," ",VLOOKUP(I181,'Calcification Rates'!$A$10:$C$98,2,FALSE))</f>
        <v xml:space="preserve"> </v>
      </c>
      <c r="M181" s="272" t="str">
        <f>IF(ISERROR(VLOOKUP(I181,'Calcification Rates'!$A$10:$C$98,3,FALSE))," ",VLOOKUP(I181,'Calcification Rates'!$A$10:$C$98,3,FALSE))</f>
        <v xml:space="preserve"> </v>
      </c>
      <c r="N181" s="273">
        <f>(IF(ISERROR(VLOOKUP(I181,'Calcification Rates'!$A$11:$N$98,9,0)),0,VLOOKUP(I181,'Calcification Rates'!$A$11:$N$98,9,0)))*K181+(IF(ISERROR(VLOOKUP(I181,'Calcification Rates'!$A$11:$N$98,12,0)),0,VLOOKUP(I181,'Calcification Rates'!$A$11:$N$98,12,0)))</f>
        <v>0</v>
      </c>
      <c r="O181" s="273">
        <f>(IF(ISERROR(VLOOKUP(I181,'Calcification Rates'!$A$11:$N$98,10,0)),0,VLOOKUP(I181,'Calcification Rates'!$A$11:$N$98,10,0)))*K181+(IF(ISERROR(VLOOKUP(I181,'Calcification Rates'!$A$11:$N$98,13,0)),0,VLOOKUP(I181,'Calcification Rates'!$A$11:$N$98,13,0)))</f>
        <v>0</v>
      </c>
      <c r="P181" s="286">
        <f>(IF(ISERROR(VLOOKUP(I181,'Calcification Rates'!$A$11:$N$98,11,0)),0,VLOOKUP(I181,'Calcification Rates'!$A$11:$N$98,11,0)))*K181+(IF(ISERROR(VLOOKUP(I181,'Calcification Rates'!$A$11:$N$98,14,0)),0,VLOOKUP(I181,'Calcification Rates'!$A$11:$N$98,14,0)))</f>
        <v>0</v>
      </c>
      <c r="Q181" s="270"/>
      <c r="R181" s="270"/>
      <c r="S181" s="270"/>
      <c r="T181" s="287" t="str">
        <f>IF(ISERROR(VLOOKUP(Q181,'Calcification Rates'!$A$10:$C$98,2,FALSE))," ",VLOOKUP(Q181,'Calcification Rates'!$A$10:$C$98,2,FALSE))</f>
        <v xml:space="preserve"> </v>
      </c>
      <c r="U181" s="272" t="str">
        <f>IF(ISERROR(VLOOKUP(Q181,'Calcification Rates'!$A$10:$C$98,3,FALSE))," ",VLOOKUP(Q181,'Calcification Rates'!$A$10:$C$98,3,FALSE))</f>
        <v xml:space="preserve"> </v>
      </c>
      <c r="V181" s="273">
        <f>(IF(ISERROR(VLOOKUP(Q181,'Calcification Rates'!$A$11:$N$98,9,0)),0,VLOOKUP(Q181,'Calcification Rates'!$A$11:$N$98,9,0)))*S181+(IF(ISERROR(VLOOKUP(Q181,'Calcification Rates'!$A$11:$N$98,12,0)),0,VLOOKUP(Q181,'Calcification Rates'!$A$11:$N$98,12,0)))</f>
        <v>0</v>
      </c>
      <c r="W181" s="273">
        <f>(IF(ISERROR(VLOOKUP(Q181,'Calcification Rates'!$A$11:$N$98,10,0)),0,VLOOKUP(Q181,'Calcification Rates'!$A$11:$N$98,10,0)))*S181+(IF(ISERROR(VLOOKUP(Q181,'Calcification Rates'!$A$11:$N$98,13,0)),0,VLOOKUP(Q181,'Calcification Rates'!$A$11:$N$98,13,0)))</f>
        <v>0</v>
      </c>
      <c r="X181" s="277">
        <f>(IF(ISERROR(VLOOKUP(Q181,'Calcification Rates'!$A$11:$N$98,11,0)),0,VLOOKUP(Q181,'Calcification Rates'!$A$11:$N$98,11,0)))*S181+(IF(ISERROR(VLOOKUP(Q181,'Calcification Rates'!$A$11:$N$98,14,0)),0,VLOOKUP(Q181,'Calcification Rates'!$A$11:$N$98,14,0)))</f>
        <v>0</v>
      </c>
      <c r="Y181" s="289"/>
      <c r="Z181" s="290"/>
      <c r="AA181" s="290"/>
      <c r="AB181" s="272" t="str">
        <f>IF(ISERROR(VLOOKUP(Y181,'Calcification Rates'!$A$10:$C$98,2,FALSE))," ",VLOOKUP(Y181,'Calcification Rates'!$A$10:$C$98,2,FALSE))</f>
        <v xml:space="preserve"> </v>
      </c>
      <c r="AC181" s="272" t="str">
        <f>IF(ISERROR(VLOOKUP(Y181,'Calcification Rates'!$A$10:$C$98,3,FALSE))," ",VLOOKUP(Y181,'Calcification Rates'!$A$10:$C$98,3,FALSE))</f>
        <v xml:space="preserve"> </v>
      </c>
      <c r="AD181" s="273">
        <f>(IF(ISERROR(VLOOKUP(Y181,'Calcification Rates'!$A$11:$N$98,9,0)),0,VLOOKUP(Y181,'Calcification Rates'!$A$11:$N$98,9,0)))*AA181+(IF(ISERROR(VLOOKUP(Y181,'Calcification Rates'!$A$11:$N$98,12,0)),0,VLOOKUP(Y181,'Calcification Rates'!$A$11:$N$98,12,0)))</f>
        <v>0</v>
      </c>
      <c r="AE181" s="273">
        <f>(IF(ISERROR(VLOOKUP(Y181,'Calcification Rates'!$A$11:$N$98,10,0)),0,VLOOKUP(Y181,'Calcification Rates'!$A$11:$N$98,10,0)))*AA181+(IF(ISERROR(VLOOKUP(Y181,'Calcification Rates'!$A$11:$N$98,13,0)),0,VLOOKUP(Y181,'Calcification Rates'!$A$11:$N$98,13,0)))</f>
        <v>0</v>
      </c>
      <c r="AF181" s="277">
        <f>(IF(ISERROR(VLOOKUP(Y181,'Calcification Rates'!$A$11:$N$98,11,0)),0,VLOOKUP(Y181,'Calcification Rates'!$A$11:$N$98,11,0)))*AA181+(IF(ISERROR(VLOOKUP(Y181,'Calcification Rates'!$A$11:$N$98,14,0)),0,VLOOKUP(Y181,'Calcification Rates'!$A$11:$N$98,14,0)))</f>
        <v>0</v>
      </c>
      <c r="AG181" s="289"/>
      <c r="AH181" s="290"/>
      <c r="AI181" s="290"/>
      <c r="AJ181" s="272" t="str">
        <f>IF(ISERROR(VLOOKUP(AG181,'Calcification Rates'!$A$10:$C$98,2,FALSE))," ",VLOOKUP(AG181,'Calcification Rates'!$A$10:$C$98,2,FALSE))</f>
        <v xml:space="preserve"> </v>
      </c>
      <c r="AK181" s="272" t="str">
        <f>IF(ISERROR(VLOOKUP(AG181,'Calcification Rates'!$A$10:$C$98,3,FALSE))," ",VLOOKUP(AG181,'Calcification Rates'!$A$10:$C$98,3,FALSE))</f>
        <v xml:space="preserve"> </v>
      </c>
      <c r="AL181" s="273">
        <f>(IF(ISERROR(VLOOKUP(AG181,'Calcification Rates'!$A$11:$N$98,9,0)),0,VLOOKUP(AG181,'Calcification Rates'!$A$11:$N$98,9,0)))*AI181+(IF(ISERROR(VLOOKUP(AG181,'Calcification Rates'!$A$11:$N$98,12,0)),0,VLOOKUP(AG181,'Calcification Rates'!$A$11:$N$98,12,0)))</f>
        <v>0</v>
      </c>
      <c r="AM181" s="273">
        <f>(IF(ISERROR(VLOOKUP(AG181,'Calcification Rates'!$A$11:$N$98,10,0)),0,VLOOKUP(AG181,'Calcification Rates'!$A$11:$N$98,10,0)))*AI181+(IF(ISERROR(VLOOKUP(AG181,'Calcification Rates'!$A$11:$N$98,13,0)),0,VLOOKUP(AG181,'Calcification Rates'!$A$11:$N$98,13,0)))</f>
        <v>0</v>
      </c>
      <c r="AN181" s="277">
        <f>(IF(ISERROR(VLOOKUP(AG181,'Calcification Rates'!$A$11:$N$98,11,0)),0,VLOOKUP(AG181,'Calcification Rates'!$A$11:$N$98,11,0)))*AI181+(IF(ISERROR(VLOOKUP(AG181,'Calcification Rates'!$A$11:$N$98,14,0)),0,VLOOKUP(AG181,'Calcification Rates'!$A$11:$N$98,14,0)))</f>
        <v>0</v>
      </c>
      <c r="AO181" s="289"/>
      <c r="AP181" s="290"/>
      <c r="AQ181" s="290"/>
      <c r="AR181" s="272" t="str">
        <f>IF(ISERROR(VLOOKUP(AO181,'Calcification Rates'!$A$10:$C$98,2,FALSE))," ",VLOOKUP(AO181,'Calcification Rates'!$A$10:$C$98,2,FALSE))</f>
        <v xml:space="preserve"> </v>
      </c>
      <c r="AS181" s="272" t="str">
        <f>IF(ISERROR(VLOOKUP(AO181,'Calcification Rates'!$A$10:$C$98,3,FALSE))," ",VLOOKUP(AO181,'Calcification Rates'!$A$10:$C$98,3,FALSE))</f>
        <v xml:space="preserve"> </v>
      </c>
      <c r="AT181" s="280">
        <f>(IF(ISERROR(VLOOKUP(AO181,'Calcification Rates'!$A$11:$N$98,9,0)),0,VLOOKUP(AO181,'Calcification Rates'!$A$11:$N$98,9,0)))*AQ181+(IF(ISERROR(VLOOKUP(AO181,'Calcification Rates'!$A$11:$N$98,12,0)),0,VLOOKUP(AO181,'Calcification Rates'!$A$11:$N$98,12,0)))</f>
        <v>0</v>
      </c>
      <c r="AU181" s="280">
        <f>(IF(ISERROR(VLOOKUP(AO181,'Calcification Rates'!$A$11:$N$98,10,0)),0,VLOOKUP(AO181,'Calcification Rates'!$A$11:$N$98,10,0)))*AQ181+(IF(ISERROR(VLOOKUP(AO181,'Calcification Rates'!$A$11:$N$98,13,0)),0,VLOOKUP(AO181,'Calcification Rates'!$A$11:$N$98,13,0)))</f>
        <v>0</v>
      </c>
      <c r="AV181" s="281">
        <f>(IF(ISERROR(VLOOKUP(AO181,'Calcification Rates'!$A$11:$N$98,11,0)),0,VLOOKUP(AO181,'Calcification Rates'!$A$11:$N$98,11,0)))*AQ181+(IF(ISERROR(VLOOKUP(AO181,'Calcification Rates'!$A$11:$N$98,14,0)),0,VLOOKUP(AO181,'Calcification Rates'!$A$11:$N$98,14,0)))</f>
        <v>0</v>
      </c>
      <c r="AW181" s="289"/>
      <c r="AX181" s="290"/>
      <c r="AY181" s="290"/>
      <c r="AZ181" s="272" t="str">
        <f>IF(ISERROR(VLOOKUP(AW181,'Calcification Rates'!$A$10:$C$98,2,FALSE))," ",VLOOKUP(AW181,'Calcification Rates'!$A$10:$C$98,2,FALSE))</f>
        <v xml:space="preserve"> </v>
      </c>
      <c r="BA181" s="272" t="str">
        <f>IF(ISERROR(VLOOKUP(AW181,'Calcification Rates'!$A$10:$C$98,3,FALSE))," ",VLOOKUP(AW181,'Calcification Rates'!$A$10:$C$98,3,FALSE))</f>
        <v xml:space="preserve"> </v>
      </c>
      <c r="BB181" s="280">
        <f>(IF(ISERROR(VLOOKUP(AW181,'Calcification Rates'!$A$11:$N$98,9,0)),0,VLOOKUP(AW181,'Calcification Rates'!$A$11:$N$98,9,0)))*AY181+(IF(ISERROR(VLOOKUP(AW181,'Calcification Rates'!$A$11:$N$98,12,0)),0,VLOOKUP(AW181,'Calcification Rates'!$A$11:$N$98,12,0)))</f>
        <v>0</v>
      </c>
      <c r="BC181" s="280">
        <f>(IF(ISERROR(VLOOKUP(AW181,'Calcification Rates'!$A$11:$N$98,10,0)),0,VLOOKUP(AW181,'Calcification Rates'!$A$11:$N$98,10,0)))*AY181+(IF(ISERROR(VLOOKUP(AW181,'Calcification Rates'!$A$11:$N$98,13,0)),0,VLOOKUP(AW181,'Calcification Rates'!$A$11:$N$98,13,0)))</f>
        <v>0</v>
      </c>
      <c r="BD181" s="281">
        <f>(IF(ISERROR(VLOOKUP(AW181,'Calcification Rates'!$A$11:$N$98,11,0)),0,VLOOKUP(AW181,'Calcification Rates'!$A$11:$N$98,11,0)))*AY181+(IF(ISERROR(VLOOKUP(AW181,'Calcification Rates'!$A$11:$N$98,14,0)),0,VLOOKUP(AW181,'Calcification Rates'!$A$11:$N$98,14,0)))</f>
        <v>0</v>
      </c>
      <c r="BE181" s="289"/>
      <c r="BF181" s="290"/>
      <c r="BG181" s="290"/>
      <c r="BH181" s="272" t="str">
        <f>IF(ISERROR(VLOOKUP(BE181,'Calcification Rates'!$A$10:$C$98,2,FALSE))," ",VLOOKUP(BE181,'Calcification Rates'!$A$10:$C$98,2,FALSE))</f>
        <v xml:space="preserve"> </v>
      </c>
      <c r="BI181" s="272" t="str">
        <f>IF(ISERROR(VLOOKUP(BE181,'Calcification Rates'!$A$10:$C$98,3,FALSE))," ",VLOOKUP(BE181,'Calcification Rates'!$A$10:$C$98,3,FALSE))</f>
        <v xml:space="preserve"> </v>
      </c>
      <c r="BJ181" s="280">
        <f>(IF(ISERROR(VLOOKUP(BE181,'Calcification Rates'!$A$11:$N$98,9,0)),0,VLOOKUP(BE181,'Calcification Rates'!$A$11:$N$98,9,0)))*BG181+(IF(ISERROR(VLOOKUP(BE181,'Calcification Rates'!$A$11:$N$98,12,0)),0,VLOOKUP(BE181,'Calcification Rates'!$A$11:$N$98,12,0)))</f>
        <v>0</v>
      </c>
      <c r="BK181" s="280">
        <f>(IF(ISERROR(VLOOKUP(BE181,'Calcification Rates'!$A$11:$N$98,10,0)),0,VLOOKUP(BE181,'Calcification Rates'!$A$11:$N$98,10,0)))*BG181+(IF(ISERROR(VLOOKUP(BE181,'Calcification Rates'!$A$11:$N$98,13,0)),0,VLOOKUP(BE181,'Calcification Rates'!$A$11:$N$98,13,0)))</f>
        <v>0</v>
      </c>
      <c r="BL181" s="281">
        <f>(IF(ISERROR(VLOOKUP(BE181,'Calcification Rates'!$A$11:$N$98,11,0)),0,VLOOKUP(BE181,'Calcification Rates'!$A$11:$N$98,11,0)))*BG181+(IF(ISERROR(VLOOKUP(BE181,'Calcification Rates'!$A$11:$N$98,14,0)),0,VLOOKUP(BE181,'Calcification Rates'!$A$11:$N$98,14,0)))</f>
        <v>0</v>
      </c>
    </row>
    <row r="182" spans="1:64" ht="20.100000000000001" customHeight="1" x14ac:dyDescent="0.3">
      <c r="A182" s="291"/>
      <c r="B182" s="290"/>
      <c r="C182" s="292"/>
      <c r="D182" s="272" t="str">
        <f>IF(ISERROR(VLOOKUP(A182,'Calcification Rates'!$A$10:$C$98,2,FALSE))," ",VLOOKUP(A182,'Calcification Rates'!$A$10:$C$98,2,FALSE))</f>
        <v xml:space="preserve"> </v>
      </c>
      <c r="E182" s="272" t="str">
        <f>IF(ISERROR(VLOOKUP(A182,'Calcification Rates'!$A$10:$C$98,3,FALSE))," ",VLOOKUP(A182,'Calcification Rates'!$A$10:$C$98,3,FALSE))</f>
        <v xml:space="preserve"> </v>
      </c>
      <c r="F182" s="273">
        <f>(IF(ISERROR(VLOOKUP(A182,'Calcification Rates'!$A$11:$N$98,9,0)),0,VLOOKUP(A182,'Calcification Rates'!$A$11:$N$98,9,0)))*C182+(IF(ISERROR(VLOOKUP(A182,'Calcification Rates'!$A$11:$N$98,12,0)),0,VLOOKUP(A182,'Calcification Rates'!$A$11:$N$98,12,0)))</f>
        <v>0</v>
      </c>
      <c r="G182" s="274">
        <f>(IF(ISERROR(VLOOKUP(A182,'Calcification Rates'!$A$11:$N$98,10,0)),0,VLOOKUP(A182,'Calcification Rates'!$A$11:$N$98,10,0)))*C182+(IF(ISERROR(VLOOKUP(A182,'Calcification Rates'!$A$11:$N$98,13,0)),0,VLOOKUP(A182,'Calcification Rates'!$A$11:$N$98,13,0)))</f>
        <v>0</v>
      </c>
      <c r="H182" s="275">
        <f>(IF(ISERROR(VLOOKUP(A182,'Calcification Rates'!$A$11:$N$98,11,0)),0,VLOOKUP(A182,'Calcification Rates'!$A$11:$N$98,11,0)))*C182+(IF(ISERROR(VLOOKUP(A182,'Calcification Rates'!$A$11:$N$98,14,0)),0,VLOOKUP(A182,'Calcification Rates'!$A$11:$N$98,14,0)))</f>
        <v>0</v>
      </c>
      <c r="I182" s="289"/>
      <c r="J182" s="278"/>
      <c r="K182" s="270"/>
      <c r="L182" s="272" t="str">
        <f>IF(ISERROR(VLOOKUP(I182,'Calcification Rates'!$A$10:$C$98,2,FALSE))," ",VLOOKUP(I182,'Calcification Rates'!$A$10:$C$98,2,FALSE))</f>
        <v xml:space="preserve"> </v>
      </c>
      <c r="M182" s="272" t="str">
        <f>IF(ISERROR(VLOOKUP(I182,'Calcification Rates'!$A$10:$C$98,3,FALSE))," ",VLOOKUP(I182,'Calcification Rates'!$A$10:$C$98,3,FALSE))</f>
        <v xml:space="preserve"> </v>
      </c>
      <c r="N182" s="273">
        <f>(IF(ISERROR(VLOOKUP(I182,'Calcification Rates'!$A$11:$N$98,9,0)),0,VLOOKUP(I182,'Calcification Rates'!$A$11:$N$98,9,0)))*K182+(IF(ISERROR(VLOOKUP(I182,'Calcification Rates'!$A$11:$N$98,12,0)),0,VLOOKUP(I182,'Calcification Rates'!$A$11:$N$98,12,0)))</f>
        <v>0</v>
      </c>
      <c r="O182" s="273">
        <f>(IF(ISERROR(VLOOKUP(I182,'Calcification Rates'!$A$11:$N$98,10,0)),0,VLOOKUP(I182,'Calcification Rates'!$A$11:$N$98,10,0)))*K182+(IF(ISERROR(VLOOKUP(I182,'Calcification Rates'!$A$11:$N$98,13,0)),0,VLOOKUP(I182,'Calcification Rates'!$A$11:$N$98,13,0)))</f>
        <v>0</v>
      </c>
      <c r="P182" s="286">
        <f>(IF(ISERROR(VLOOKUP(I182,'Calcification Rates'!$A$11:$N$98,11,0)),0,VLOOKUP(I182,'Calcification Rates'!$A$11:$N$98,11,0)))*K182+(IF(ISERROR(VLOOKUP(I182,'Calcification Rates'!$A$11:$N$98,14,0)),0,VLOOKUP(I182,'Calcification Rates'!$A$11:$N$98,14,0)))</f>
        <v>0</v>
      </c>
      <c r="Q182" s="270"/>
      <c r="R182" s="270"/>
      <c r="S182" s="270"/>
      <c r="T182" s="287" t="str">
        <f>IF(ISERROR(VLOOKUP(Q182,'Calcification Rates'!$A$10:$C$98,2,FALSE))," ",VLOOKUP(Q182,'Calcification Rates'!$A$10:$C$98,2,FALSE))</f>
        <v xml:space="preserve"> </v>
      </c>
      <c r="U182" s="272" t="str">
        <f>IF(ISERROR(VLOOKUP(Q182,'Calcification Rates'!$A$10:$C$98,3,FALSE))," ",VLOOKUP(Q182,'Calcification Rates'!$A$10:$C$98,3,FALSE))</f>
        <v xml:space="preserve"> </v>
      </c>
      <c r="V182" s="273">
        <f>(IF(ISERROR(VLOOKUP(Q182,'Calcification Rates'!$A$11:$N$98,9,0)),0,VLOOKUP(Q182,'Calcification Rates'!$A$11:$N$98,9,0)))*S182+(IF(ISERROR(VLOOKUP(Q182,'Calcification Rates'!$A$11:$N$98,12,0)),0,VLOOKUP(Q182,'Calcification Rates'!$A$11:$N$98,12,0)))</f>
        <v>0</v>
      </c>
      <c r="W182" s="273">
        <f>(IF(ISERROR(VLOOKUP(Q182,'Calcification Rates'!$A$11:$N$98,10,0)),0,VLOOKUP(Q182,'Calcification Rates'!$A$11:$N$98,10,0)))*S182+(IF(ISERROR(VLOOKUP(Q182,'Calcification Rates'!$A$11:$N$98,13,0)),0,VLOOKUP(Q182,'Calcification Rates'!$A$11:$N$98,13,0)))</f>
        <v>0</v>
      </c>
      <c r="X182" s="277">
        <f>(IF(ISERROR(VLOOKUP(Q182,'Calcification Rates'!$A$11:$N$98,11,0)),0,VLOOKUP(Q182,'Calcification Rates'!$A$11:$N$98,11,0)))*S182+(IF(ISERROR(VLOOKUP(Q182,'Calcification Rates'!$A$11:$N$98,14,0)),0,VLOOKUP(Q182,'Calcification Rates'!$A$11:$N$98,14,0)))</f>
        <v>0</v>
      </c>
      <c r="Y182" s="289"/>
      <c r="Z182" s="290"/>
      <c r="AA182" s="290"/>
      <c r="AB182" s="272" t="str">
        <f>IF(ISERROR(VLOOKUP(Y182,'Calcification Rates'!$A$10:$C$98,2,FALSE))," ",VLOOKUP(Y182,'Calcification Rates'!$A$10:$C$98,2,FALSE))</f>
        <v xml:space="preserve"> </v>
      </c>
      <c r="AC182" s="272" t="str">
        <f>IF(ISERROR(VLOOKUP(Y182,'Calcification Rates'!$A$10:$C$98,3,FALSE))," ",VLOOKUP(Y182,'Calcification Rates'!$A$10:$C$98,3,FALSE))</f>
        <v xml:space="preserve"> </v>
      </c>
      <c r="AD182" s="273">
        <f>(IF(ISERROR(VLOOKUP(Y182,'Calcification Rates'!$A$11:$N$98,9,0)),0,VLOOKUP(Y182,'Calcification Rates'!$A$11:$N$98,9,0)))*AA182+(IF(ISERROR(VLOOKUP(Y182,'Calcification Rates'!$A$11:$N$98,12,0)),0,VLOOKUP(Y182,'Calcification Rates'!$A$11:$N$98,12,0)))</f>
        <v>0</v>
      </c>
      <c r="AE182" s="273">
        <f>(IF(ISERROR(VLOOKUP(Y182,'Calcification Rates'!$A$11:$N$98,10,0)),0,VLOOKUP(Y182,'Calcification Rates'!$A$11:$N$98,10,0)))*AA182+(IF(ISERROR(VLOOKUP(Y182,'Calcification Rates'!$A$11:$N$98,13,0)),0,VLOOKUP(Y182,'Calcification Rates'!$A$11:$N$98,13,0)))</f>
        <v>0</v>
      </c>
      <c r="AF182" s="277">
        <f>(IF(ISERROR(VLOOKUP(Y182,'Calcification Rates'!$A$11:$N$98,11,0)),0,VLOOKUP(Y182,'Calcification Rates'!$A$11:$N$98,11,0)))*AA182+(IF(ISERROR(VLOOKUP(Y182,'Calcification Rates'!$A$11:$N$98,14,0)),0,VLOOKUP(Y182,'Calcification Rates'!$A$11:$N$98,14,0)))</f>
        <v>0</v>
      </c>
      <c r="AG182" s="289"/>
      <c r="AH182" s="290"/>
      <c r="AI182" s="290"/>
      <c r="AJ182" s="272" t="str">
        <f>IF(ISERROR(VLOOKUP(AG182,'Calcification Rates'!$A$10:$C$98,2,FALSE))," ",VLOOKUP(AG182,'Calcification Rates'!$A$10:$C$98,2,FALSE))</f>
        <v xml:space="preserve"> </v>
      </c>
      <c r="AK182" s="272" t="str">
        <f>IF(ISERROR(VLOOKUP(AG182,'Calcification Rates'!$A$10:$C$98,3,FALSE))," ",VLOOKUP(AG182,'Calcification Rates'!$A$10:$C$98,3,FALSE))</f>
        <v xml:space="preserve"> </v>
      </c>
      <c r="AL182" s="273">
        <f>(IF(ISERROR(VLOOKUP(AG182,'Calcification Rates'!$A$11:$N$98,9,0)),0,VLOOKUP(AG182,'Calcification Rates'!$A$11:$N$98,9,0)))*AI182+(IF(ISERROR(VLOOKUP(AG182,'Calcification Rates'!$A$11:$N$98,12,0)),0,VLOOKUP(AG182,'Calcification Rates'!$A$11:$N$98,12,0)))</f>
        <v>0</v>
      </c>
      <c r="AM182" s="273">
        <f>(IF(ISERROR(VLOOKUP(AG182,'Calcification Rates'!$A$11:$N$98,10,0)),0,VLOOKUP(AG182,'Calcification Rates'!$A$11:$N$98,10,0)))*AI182+(IF(ISERROR(VLOOKUP(AG182,'Calcification Rates'!$A$11:$N$98,13,0)),0,VLOOKUP(AG182,'Calcification Rates'!$A$11:$N$98,13,0)))</f>
        <v>0</v>
      </c>
      <c r="AN182" s="277">
        <f>(IF(ISERROR(VLOOKUP(AG182,'Calcification Rates'!$A$11:$N$98,11,0)),0,VLOOKUP(AG182,'Calcification Rates'!$A$11:$N$98,11,0)))*AI182+(IF(ISERROR(VLOOKUP(AG182,'Calcification Rates'!$A$11:$N$98,14,0)),0,VLOOKUP(AG182,'Calcification Rates'!$A$11:$N$98,14,0)))</f>
        <v>0</v>
      </c>
      <c r="AO182" s="289"/>
      <c r="AP182" s="290"/>
      <c r="AQ182" s="290"/>
      <c r="AR182" s="272" t="str">
        <f>IF(ISERROR(VLOOKUP(AO182,'Calcification Rates'!$A$10:$C$98,2,FALSE))," ",VLOOKUP(AO182,'Calcification Rates'!$A$10:$C$98,2,FALSE))</f>
        <v xml:space="preserve"> </v>
      </c>
      <c r="AS182" s="272" t="str">
        <f>IF(ISERROR(VLOOKUP(AO182,'Calcification Rates'!$A$10:$C$98,3,FALSE))," ",VLOOKUP(AO182,'Calcification Rates'!$A$10:$C$98,3,FALSE))</f>
        <v xml:space="preserve"> </v>
      </c>
      <c r="AT182" s="280">
        <f>(IF(ISERROR(VLOOKUP(AO182,'Calcification Rates'!$A$11:$N$98,9,0)),0,VLOOKUP(AO182,'Calcification Rates'!$A$11:$N$98,9,0)))*AQ182+(IF(ISERROR(VLOOKUP(AO182,'Calcification Rates'!$A$11:$N$98,12,0)),0,VLOOKUP(AO182,'Calcification Rates'!$A$11:$N$98,12,0)))</f>
        <v>0</v>
      </c>
      <c r="AU182" s="280">
        <f>(IF(ISERROR(VLOOKUP(AO182,'Calcification Rates'!$A$11:$N$98,10,0)),0,VLOOKUP(AO182,'Calcification Rates'!$A$11:$N$98,10,0)))*AQ182+(IF(ISERROR(VLOOKUP(AO182,'Calcification Rates'!$A$11:$N$98,13,0)),0,VLOOKUP(AO182,'Calcification Rates'!$A$11:$N$98,13,0)))</f>
        <v>0</v>
      </c>
      <c r="AV182" s="281">
        <f>(IF(ISERROR(VLOOKUP(AO182,'Calcification Rates'!$A$11:$N$98,11,0)),0,VLOOKUP(AO182,'Calcification Rates'!$A$11:$N$98,11,0)))*AQ182+(IF(ISERROR(VLOOKUP(AO182,'Calcification Rates'!$A$11:$N$98,14,0)),0,VLOOKUP(AO182,'Calcification Rates'!$A$11:$N$98,14,0)))</f>
        <v>0</v>
      </c>
      <c r="AW182" s="289"/>
      <c r="AX182" s="290"/>
      <c r="AY182" s="290"/>
      <c r="AZ182" s="272" t="str">
        <f>IF(ISERROR(VLOOKUP(AW182,'Calcification Rates'!$A$10:$C$98,2,FALSE))," ",VLOOKUP(AW182,'Calcification Rates'!$A$10:$C$98,2,FALSE))</f>
        <v xml:space="preserve"> </v>
      </c>
      <c r="BA182" s="272" t="str">
        <f>IF(ISERROR(VLOOKUP(AW182,'Calcification Rates'!$A$10:$C$98,3,FALSE))," ",VLOOKUP(AW182,'Calcification Rates'!$A$10:$C$98,3,FALSE))</f>
        <v xml:space="preserve"> </v>
      </c>
      <c r="BB182" s="280">
        <f>(IF(ISERROR(VLOOKUP(AW182,'Calcification Rates'!$A$11:$N$98,9,0)),0,VLOOKUP(AW182,'Calcification Rates'!$A$11:$N$98,9,0)))*AY182+(IF(ISERROR(VLOOKUP(AW182,'Calcification Rates'!$A$11:$N$98,12,0)),0,VLOOKUP(AW182,'Calcification Rates'!$A$11:$N$98,12,0)))</f>
        <v>0</v>
      </c>
      <c r="BC182" s="280">
        <f>(IF(ISERROR(VLOOKUP(AW182,'Calcification Rates'!$A$11:$N$98,10,0)),0,VLOOKUP(AW182,'Calcification Rates'!$A$11:$N$98,10,0)))*AY182+(IF(ISERROR(VLOOKUP(AW182,'Calcification Rates'!$A$11:$N$98,13,0)),0,VLOOKUP(AW182,'Calcification Rates'!$A$11:$N$98,13,0)))</f>
        <v>0</v>
      </c>
      <c r="BD182" s="281">
        <f>(IF(ISERROR(VLOOKUP(AW182,'Calcification Rates'!$A$11:$N$98,11,0)),0,VLOOKUP(AW182,'Calcification Rates'!$A$11:$N$98,11,0)))*AY182+(IF(ISERROR(VLOOKUP(AW182,'Calcification Rates'!$A$11:$N$98,14,0)),0,VLOOKUP(AW182,'Calcification Rates'!$A$11:$N$98,14,0)))</f>
        <v>0</v>
      </c>
      <c r="BE182" s="289"/>
      <c r="BF182" s="290"/>
      <c r="BG182" s="290"/>
      <c r="BH182" s="272" t="str">
        <f>IF(ISERROR(VLOOKUP(BE182,'Calcification Rates'!$A$10:$C$98,2,FALSE))," ",VLOOKUP(BE182,'Calcification Rates'!$A$10:$C$98,2,FALSE))</f>
        <v xml:space="preserve"> </v>
      </c>
      <c r="BI182" s="272" t="str">
        <f>IF(ISERROR(VLOOKUP(BE182,'Calcification Rates'!$A$10:$C$98,3,FALSE))," ",VLOOKUP(BE182,'Calcification Rates'!$A$10:$C$98,3,FALSE))</f>
        <v xml:space="preserve"> </v>
      </c>
      <c r="BJ182" s="280">
        <f>(IF(ISERROR(VLOOKUP(BE182,'Calcification Rates'!$A$11:$N$98,9,0)),0,VLOOKUP(BE182,'Calcification Rates'!$A$11:$N$98,9,0)))*BG182+(IF(ISERROR(VLOOKUP(BE182,'Calcification Rates'!$A$11:$N$98,12,0)),0,VLOOKUP(BE182,'Calcification Rates'!$A$11:$N$98,12,0)))</f>
        <v>0</v>
      </c>
      <c r="BK182" s="280">
        <f>(IF(ISERROR(VLOOKUP(BE182,'Calcification Rates'!$A$11:$N$98,10,0)),0,VLOOKUP(BE182,'Calcification Rates'!$A$11:$N$98,10,0)))*BG182+(IF(ISERROR(VLOOKUP(BE182,'Calcification Rates'!$A$11:$N$98,13,0)),0,VLOOKUP(BE182,'Calcification Rates'!$A$11:$N$98,13,0)))</f>
        <v>0</v>
      </c>
      <c r="BL182" s="281">
        <f>(IF(ISERROR(VLOOKUP(BE182,'Calcification Rates'!$A$11:$N$98,11,0)),0,VLOOKUP(BE182,'Calcification Rates'!$A$11:$N$98,11,0)))*BG182+(IF(ISERROR(VLOOKUP(BE182,'Calcification Rates'!$A$11:$N$98,14,0)),0,VLOOKUP(BE182,'Calcification Rates'!$A$11:$N$98,14,0)))</f>
        <v>0</v>
      </c>
    </row>
    <row r="183" spans="1:64" ht="20.100000000000001" customHeight="1" x14ac:dyDescent="0.3">
      <c r="A183" s="291"/>
      <c r="B183" s="290"/>
      <c r="C183" s="292"/>
      <c r="D183" s="272" t="str">
        <f>IF(ISERROR(VLOOKUP(A183,'Calcification Rates'!$A$10:$C$98,2,FALSE))," ",VLOOKUP(A183,'Calcification Rates'!$A$10:$C$98,2,FALSE))</f>
        <v xml:space="preserve"> </v>
      </c>
      <c r="E183" s="272" t="str">
        <f>IF(ISERROR(VLOOKUP(A183,'Calcification Rates'!$A$10:$C$98,3,FALSE))," ",VLOOKUP(A183,'Calcification Rates'!$A$10:$C$98,3,FALSE))</f>
        <v xml:space="preserve"> </v>
      </c>
      <c r="F183" s="273">
        <f>(IF(ISERROR(VLOOKUP(A183,'Calcification Rates'!$A$11:$N$98,9,0)),0,VLOOKUP(A183,'Calcification Rates'!$A$11:$N$98,9,0)))*C183+(IF(ISERROR(VLOOKUP(A183,'Calcification Rates'!$A$11:$N$98,12,0)),0,VLOOKUP(A183,'Calcification Rates'!$A$11:$N$98,12,0)))</f>
        <v>0</v>
      </c>
      <c r="G183" s="274">
        <f>(IF(ISERROR(VLOOKUP(A183,'Calcification Rates'!$A$11:$N$98,10,0)),0,VLOOKUP(A183,'Calcification Rates'!$A$11:$N$98,10,0)))*C183+(IF(ISERROR(VLOOKUP(A183,'Calcification Rates'!$A$11:$N$98,13,0)),0,VLOOKUP(A183,'Calcification Rates'!$A$11:$N$98,13,0)))</f>
        <v>0</v>
      </c>
      <c r="H183" s="275">
        <f>(IF(ISERROR(VLOOKUP(A183,'Calcification Rates'!$A$11:$N$98,11,0)),0,VLOOKUP(A183,'Calcification Rates'!$A$11:$N$98,11,0)))*C183+(IF(ISERROR(VLOOKUP(A183,'Calcification Rates'!$A$11:$N$98,14,0)),0,VLOOKUP(A183,'Calcification Rates'!$A$11:$N$98,14,0)))</f>
        <v>0</v>
      </c>
      <c r="I183" s="289"/>
      <c r="J183" s="278"/>
      <c r="K183" s="270"/>
      <c r="L183" s="272" t="str">
        <f>IF(ISERROR(VLOOKUP(I183,'Calcification Rates'!$A$10:$C$98,2,FALSE))," ",VLOOKUP(I183,'Calcification Rates'!$A$10:$C$98,2,FALSE))</f>
        <v xml:space="preserve"> </v>
      </c>
      <c r="M183" s="272" t="str">
        <f>IF(ISERROR(VLOOKUP(I183,'Calcification Rates'!$A$10:$C$98,3,FALSE))," ",VLOOKUP(I183,'Calcification Rates'!$A$10:$C$98,3,FALSE))</f>
        <v xml:space="preserve"> </v>
      </c>
      <c r="N183" s="273">
        <f>(IF(ISERROR(VLOOKUP(I183,'Calcification Rates'!$A$11:$N$98,9,0)),0,VLOOKUP(I183,'Calcification Rates'!$A$11:$N$98,9,0)))*K183+(IF(ISERROR(VLOOKUP(I183,'Calcification Rates'!$A$11:$N$98,12,0)),0,VLOOKUP(I183,'Calcification Rates'!$A$11:$N$98,12,0)))</f>
        <v>0</v>
      </c>
      <c r="O183" s="273">
        <f>(IF(ISERROR(VLOOKUP(I183,'Calcification Rates'!$A$11:$N$98,10,0)),0,VLOOKUP(I183,'Calcification Rates'!$A$11:$N$98,10,0)))*K183+(IF(ISERROR(VLOOKUP(I183,'Calcification Rates'!$A$11:$N$98,13,0)),0,VLOOKUP(I183,'Calcification Rates'!$A$11:$N$98,13,0)))</f>
        <v>0</v>
      </c>
      <c r="P183" s="286">
        <f>(IF(ISERROR(VLOOKUP(I183,'Calcification Rates'!$A$11:$N$98,11,0)),0,VLOOKUP(I183,'Calcification Rates'!$A$11:$N$98,11,0)))*K183+(IF(ISERROR(VLOOKUP(I183,'Calcification Rates'!$A$11:$N$98,14,0)),0,VLOOKUP(I183,'Calcification Rates'!$A$11:$N$98,14,0)))</f>
        <v>0</v>
      </c>
      <c r="Q183" s="270"/>
      <c r="R183" s="270"/>
      <c r="S183" s="270"/>
      <c r="T183" s="287" t="str">
        <f>IF(ISERROR(VLOOKUP(Q183,'Calcification Rates'!$A$10:$C$98,2,FALSE))," ",VLOOKUP(Q183,'Calcification Rates'!$A$10:$C$98,2,FALSE))</f>
        <v xml:space="preserve"> </v>
      </c>
      <c r="U183" s="272" t="str">
        <f>IF(ISERROR(VLOOKUP(Q183,'Calcification Rates'!$A$10:$C$98,3,FALSE))," ",VLOOKUP(Q183,'Calcification Rates'!$A$10:$C$98,3,FALSE))</f>
        <v xml:space="preserve"> </v>
      </c>
      <c r="V183" s="273">
        <f>(IF(ISERROR(VLOOKUP(Q183,'Calcification Rates'!$A$11:$N$98,9,0)),0,VLOOKUP(Q183,'Calcification Rates'!$A$11:$N$98,9,0)))*S183+(IF(ISERROR(VLOOKUP(Q183,'Calcification Rates'!$A$11:$N$98,12,0)),0,VLOOKUP(Q183,'Calcification Rates'!$A$11:$N$98,12,0)))</f>
        <v>0</v>
      </c>
      <c r="W183" s="273">
        <f>(IF(ISERROR(VLOOKUP(Q183,'Calcification Rates'!$A$11:$N$98,10,0)),0,VLOOKUP(Q183,'Calcification Rates'!$A$11:$N$98,10,0)))*S183+(IF(ISERROR(VLOOKUP(Q183,'Calcification Rates'!$A$11:$N$98,13,0)),0,VLOOKUP(Q183,'Calcification Rates'!$A$11:$N$98,13,0)))</f>
        <v>0</v>
      </c>
      <c r="X183" s="277">
        <f>(IF(ISERROR(VLOOKUP(Q183,'Calcification Rates'!$A$11:$N$98,11,0)),0,VLOOKUP(Q183,'Calcification Rates'!$A$11:$N$98,11,0)))*S183+(IF(ISERROR(VLOOKUP(Q183,'Calcification Rates'!$A$11:$N$98,14,0)),0,VLOOKUP(Q183,'Calcification Rates'!$A$11:$N$98,14,0)))</f>
        <v>0</v>
      </c>
      <c r="Y183" s="289"/>
      <c r="Z183" s="290"/>
      <c r="AA183" s="290"/>
      <c r="AB183" s="272" t="str">
        <f>IF(ISERROR(VLOOKUP(Y183,'Calcification Rates'!$A$10:$C$98,2,FALSE))," ",VLOOKUP(Y183,'Calcification Rates'!$A$10:$C$98,2,FALSE))</f>
        <v xml:space="preserve"> </v>
      </c>
      <c r="AC183" s="272" t="str">
        <f>IF(ISERROR(VLOOKUP(Y183,'Calcification Rates'!$A$10:$C$98,3,FALSE))," ",VLOOKUP(Y183,'Calcification Rates'!$A$10:$C$98,3,FALSE))</f>
        <v xml:space="preserve"> </v>
      </c>
      <c r="AD183" s="273">
        <f>(IF(ISERROR(VLOOKUP(Y183,'Calcification Rates'!$A$11:$N$98,9,0)),0,VLOOKUP(Y183,'Calcification Rates'!$A$11:$N$98,9,0)))*AA183+(IF(ISERROR(VLOOKUP(Y183,'Calcification Rates'!$A$11:$N$98,12,0)),0,VLOOKUP(Y183,'Calcification Rates'!$A$11:$N$98,12,0)))</f>
        <v>0</v>
      </c>
      <c r="AE183" s="273">
        <f>(IF(ISERROR(VLOOKUP(Y183,'Calcification Rates'!$A$11:$N$98,10,0)),0,VLOOKUP(Y183,'Calcification Rates'!$A$11:$N$98,10,0)))*AA183+(IF(ISERROR(VLOOKUP(Y183,'Calcification Rates'!$A$11:$N$98,13,0)),0,VLOOKUP(Y183,'Calcification Rates'!$A$11:$N$98,13,0)))</f>
        <v>0</v>
      </c>
      <c r="AF183" s="277">
        <f>(IF(ISERROR(VLOOKUP(Y183,'Calcification Rates'!$A$11:$N$98,11,0)),0,VLOOKUP(Y183,'Calcification Rates'!$A$11:$N$98,11,0)))*AA183+(IF(ISERROR(VLOOKUP(Y183,'Calcification Rates'!$A$11:$N$98,14,0)),0,VLOOKUP(Y183,'Calcification Rates'!$A$11:$N$98,14,0)))</f>
        <v>0</v>
      </c>
      <c r="AG183" s="289"/>
      <c r="AH183" s="290"/>
      <c r="AI183" s="290"/>
      <c r="AJ183" s="272" t="str">
        <f>IF(ISERROR(VLOOKUP(AG183,'Calcification Rates'!$A$10:$C$98,2,FALSE))," ",VLOOKUP(AG183,'Calcification Rates'!$A$10:$C$98,2,FALSE))</f>
        <v xml:space="preserve"> </v>
      </c>
      <c r="AK183" s="272" t="str">
        <f>IF(ISERROR(VLOOKUP(AG183,'Calcification Rates'!$A$10:$C$98,3,FALSE))," ",VLOOKUP(AG183,'Calcification Rates'!$A$10:$C$98,3,FALSE))</f>
        <v xml:space="preserve"> </v>
      </c>
      <c r="AL183" s="273">
        <f>(IF(ISERROR(VLOOKUP(AG183,'Calcification Rates'!$A$11:$N$98,9,0)),0,VLOOKUP(AG183,'Calcification Rates'!$A$11:$N$98,9,0)))*AI183+(IF(ISERROR(VLOOKUP(AG183,'Calcification Rates'!$A$11:$N$98,12,0)),0,VLOOKUP(AG183,'Calcification Rates'!$A$11:$N$98,12,0)))</f>
        <v>0</v>
      </c>
      <c r="AM183" s="273">
        <f>(IF(ISERROR(VLOOKUP(AG183,'Calcification Rates'!$A$11:$N$98,10,0)),0,VLOOKUP(AG183,'Calcification Rates'!$A$11:$N$98,10,0)))*AI183+(IF(ISERROR(VLOOKUP(AG183,'Calcification Rates'!$A$11:$N$98,13,0)),0,VLOOKUP(AG183,'Calcification Rates'!$A$11:$N$98,13,0)))</f>
        <v>0</v>
      </c>
      <c r="AN183" s="277">
        <f>(IF(ISERROR(VLOOKUP(AG183,'Calcification Rates'!$A$11:$N$98,11,0)),0,VLOOKUP(AG183,'Calcification Rates'!$A$11:$N$98,11,0)))*AI183+(IF(ISERROR(VLOOKUP(AG183,'Calcification Rates'!$A$11:$N$98,14,0)),0,VLOOKUP(AG183,'Calcification Rates'!$A$11:$N$98,14,0)))</f>
        <v>0</v>
      </c>
      <c r="AO183" s="289"/>
      <c r="AP183" s="290"/>
      <c r="AQ183" s="290"/>
      <c r="AR183" s="272" t="str">
        <f>IF(ISERROR(VLOOKUP(AO183,'Calcification Rates'!$A$10:$C$98,2,FALSE))," ",VLOOKUP(AO183,'Calcification Rates'!$A$10:$C$98,2,FALSE))</f>
        <v xml:space="preserve"> </v>
      </c>
      <c r="AS183" s="272" t="str">
        <f>IF(ISERROR(VLOOKUP(AO183,'Calcification Rates'!$A$10:$C$98,3,FALSE))," ",VLOOKUP(AO183,'Calcification Rates'!$A$10:$C$98,3,FALSE))</f>
        <v xml:space="preserve"> </v>
      </c>
      <c r="AT183" s="280">
        <f>(IF(ISERROR(VLOOKUP(AO183,'Calcification Rates'!$A$11:$N$98,9,0)),0,VLOOKUP(AO183,'Calcification Rates'!$A$11:$N$98,9,0)))*AQ183+(IF(ISERROR(VLOOKUP(AO183,'Calcification Rates'!$A$11:$N$98,12,0)),0,VLOOKUP(AO183,'Calcification Rates'!$A$11:$N$98,12,0)))</f>
        <v>0</v>
      </c>
      <c r="AU183" s="280">
        <f>(IF(ISERROR(VLOOKUP(AO183,'Calcification Rates'!$A$11:$N$98,10,0)),0,VLOOKUP(AO183,'Calcification Rates'!$A$11:$N$98,10,0)))*AQ183+(IF(ISERROR(VLOOKUP(AO183,'Calcification Rates'!$A$11:$N$98,13,0)),0,VLOOKUP(AO183,'Calcification Rates'!$A$11:$N$98,13,0)))</f>
        <v>0</v>
      </c>
      <c r="AV183" s="281">
        <f>(IF(ISERROR(VLOOKUP(AO183,'Calcification Rates'!$A$11:$N$98,11,0)),0,VLOOKUP(AO183,'Calcification Rates'!$A$11:$N$98,11,0)))*AQ183+(IF(ISERROR(VLOOKUP(AO183,'Calcification Rates'!$A$11:$N$98,14,0)),0,VLOOKUP(AO183,'Calcification Rates'!$A$11:$N$98,14,0)))</f>
        <v>0</v>
      </c>
      <c r="AW183" s="289"/>
      <c r="AX183" s="290"/>
      <c r="AY183" s="290"/>
      <c r="AZ183" s="272" t="str">
        <f>IF(ISERROR(VLOOKUP(AW183,'Calcification Rates'!$A$10:$C$98,2,FALSE))," ",VLOOKUP(AW183,'Calcification Rates'!$A$10:$C$98,2,FALSE))</f>
        <v xml:space="preserve"> </v>
      </c>
      <c r="BA183" s="272" t="str">
        <f>IF(ISERROR(VLOOKUP(AW183,'Calcification Rates'!$A$10:$C$98,3,FALSE))," ",VLOOKUP(AW183,'Calcification Rates'!$A$10:$C$98,3,FALSE))</f>
        <v xml:space="preserve"> </v>
      </c>
      <c r="BB183" s="280">
        <f>(IF(ISERROR(VLOOKUP(AW183,'Calcification Rates'!$A$11:$N$98,9,0)),0,VLOOKUP(AW183,'Calcification Rates'!$A$11:$N$98,9,0)))*AY183+(IF(ISERROR(VLOOKUP(AW183,'Calcification Rates'!$A$11:$N$98,12,0)),0,VLOOKUP(AW183,'Calcification Rates'!$A$11:$N$98,12,0)))</f>
        <v>0</v>
      </c>
      <c r="BC183" s="280">
        <f>(IF(ISERROR(VLOOKUP(AW183,'Calcification Rates'!$A$11:$N$98,10,0)),0,VLOOKUP(AW183,'Calcification Rates'!$A$11:$N$98,10,0)))*AY183+(IF(ISERROR(VLOOKUP(AW183,'Calcification Rates'!$A$11:$N$98,13,0)),0,VLOOKUP(AW183,'Calcification Rates'!$A$11:$N$98,13,0)))</f>
        <v>0</v>
      </c>
      <c r="BD183" s="281">
        <f>(IF(ISERROR(VLOOKUP(AW183,'Calcification Rates'!$A$11:$N$98,11,0)),0,VLOOKUP(AW183,'Calcification Rates'!$A$11:$N$98,11,0)))*AY183+(IF(ISERROR(VLOOKUP(AW183,'Calcification Rates'!$A$11:$N$98,14,0)),0,VLOOKUP(AW183,'Calcification Rates'!$A$11:$N$98,14,0)))</f>
        <v>0</v>
      </c>
      <c r="BE183" s="289"/>
      <c r="BF183" s="290"/>
      <c r="BG183" s="290"/>
      <c r="BH183" s="272" t="str">
        <f>IF(ISERROR(VLOOKUP(BE183,'Calcification Rates'!$A$10:$C$98,2,FALSE))," ",VLOOKUP(BE183,'Calcification Rates'!$A$10:$C$98,2,FALSE))</f>
        <v xml:space="preserve"> </v>
      </c>
      <c r="BI183" s="272" t="str">
        <f>IF(ISERROR(VLOOKUP(BE183,'Calcification Rates'!$A$10:$C$98,3,FALSE))," ",VLOOKUP(BE183,'Calcification Rates'!$A$10:$C$98,3,FALSE))</f>
        <v xml:space="preserve"> </v>
      </c>
      <c r="BJ183" s="280">
        <f>(IF(ISERROR(VLOOKUP(BE183,'Calcification Rates'!$A$11:$N$98,9,0)),0,VLOOKUP(BE183,'Calcification Rates'!$A$11:$N$98,9,0)))*BG183+(IF(ISERROR(VLOOKUP(BE183,'Calcification Rates'!$A$11:$N$98,12,0)),0,VLOOKUP(BE183,'Calcification Rates'!$A$11:$N$98,12,0)))</f>
        <v>0</v>
      </c>
      <c r="BK183" s="280">
        <f>(IF(ISERROR(VLOOKUP(BE183,'Calcification Rates'!$A$11:$N$98,10,0)),0,VLOOKUP(BE183,'Calcification Rates'!$A$11:$N$98,10,0)))*BG183+(IF(ISERROR(VLOOKUP(BE183,'Calcification Rates'!$A$11:$N$98,13,0)),0,VLOOKUP(BE183,'Calcification Rates'!$A$11:$N$98,13,0)))</f>
        <v>0</v>
      </c>
      <c r="BL183" s="281">
        <f>(IF(ISERROR(VLOOKUP(BE183,'Calcification Rates'!$A$11:$N$98,11,0)),0,VLOOKUP(BE183,'Calcification Rates'!$A$11:$N$98,11,0)))*BG183+(IF(ISERROR(VLOOKUP(BE183,'Calcification Rates'!$A$11:$N$98,14,0)),0,VLOOKUP(BE183,'Calcification Rates'!$A$11:$N$98,14,0)))</f>
        <v>0</v>
      </c>
    </row>
    <row r="184" spans="1:64" ht="20.100000000000001" customHeight="1" x14ac:dyDescent="0.3">
      <c r="A184" s="291"/>
      <c r="B184" s="290"/>
      <c r="C184" s="292"/>
      <c r="D184" s="272" t="str">
        <f>IF(ISERROR(VLOOKUP(A184,'Calcification Rates'!$A$10:$C$98,2,FALSE))," ",VLOOKUP(A184,'Calcification Rates'!$A$10:$C$98,2,FALSE))</f>
        <v xml:space="preserve"> </v>
      </c>
      <c r="E184" s="272" t="str">
        <f>IF(ISERROR(VLOOKUP(A184,'Calcification Rates'!$A$10:$C$98,3,FALSE))," ",VLOOKUP(A184,'Calcification Rates'!$A$10:$C$98,3,FALSE))</f>
        <v xml:space="preserve"> </v>
      </c>
      <c r="F184" s="273">
        <f>(IF(ISERROR(VLOOKUP(A184,'Calcification Rates'!$A$11:$N$98,9,0)),0,VLOOKUP(A184,'Calcification Rates'!$A$11:$N$98,9,0)))*C184+(IF(ISERROR(VLOOKUP(A184,'Calcification Rates'!$A$11:$N$98,12,0)),0,VLOOKUP(A184,'Calcification Rates'!$A$11:$N$98,12,0)))</f>
        <v>0</v>
      </c>
      <c r="G184" s="274">
        <f>(IF(ISERROR(VLOOKUP(A184,'Calcification Rates'!$A$11:$N$98,10,0)),0,VLOOKUP(A184,'Calcification Rates'!$A$11:$N$98,10,0)))*C184+(IF(ISERROR(VLOOKUP(A184,'Calcification Rates'!$A$11:$N$98,13,0)),0,VLOOKUP(A184,'Calcification Rates'!$A$11:$N$98,13,0)))</f>
        <v>0</v>
      </c>
      <c r="H184" s="275">
        <f>(IF(ISERROR(VLOOKUP(A184,'Calcification Rates'!$A$11:$N$98,11,0)),0,VLOOKUP(A184,'Calcification Rates'!$A$11:$N$98,11,0)))*C184+(IF(ISERROR(VLOOKUP(A184,'Calcification Rates'!$A$11:$N$98,14,0)),0,VLOOKUP(A184,'Calcification Rates'!$A$11:$N$98,14,0)))</f>
        <v>0</v>
      </c>
      <c r="I184" s="289"/>
      <c r="J184" s="278"/>
      <c r="K184" s="270"/>
      <c r="L184" s="272" t="str">
        <f>IF(ISERROR(VLOOKUP(I184,'Calcification Rates'!$A$10:$C$98,2,FALSE))," ",VLOOKUP(I184,'Calcification Rates'!$A$10:$C$98,2,FALSE))</f>
        <v xml:space="preserve"> </v>
      </c>
      <c r="M184" s="272" t="str">
        <f>IF(ISERROR(VLOOKUP(I184,'Calcification Rates'!$A$10:$C$98,3,FALSE))," ",VLOOKUP(I184,'Calcification Rates'!$A$10:$C$98,3,FALSE))</f>
        <v xml:space="preserve"> </v>
      </c>
      <c r="N184" s="273">
        <f>(IF(ISERROR(VLOOKUP(I184,'Calcification Rates'!$A$11:$N$98,9,0)),0,VLOOKUP(I184,'Calcification Rates'!$A$11:$N$98,9,0)))*K184+(IF(ISERROR(VLOOKUP(I184,'Calcification Rates'!$A$11:$N$98,12,0)),0,VLOOKUP(I184,'Calcification Rates'!$A$11:$N$98,12,0)))</f>
        <v>0</v>
      </c>
      <c r="O184" s="273">
        <f>(IF(ISERROR(VLOOKUP(I184,'Calcification Rates'!$A$11:$N$98,10,0)),0,VLOOKUP(I184,'Calcification Rates'!$A$11:$N$98,10,0)))*K184+(IF(ISERROR(VLOOKUP(I184,'Calcification Rates'!$A$11:$N$98,13,0)),0,VLOOKUP(I184,'Calcification Rates'!$A$11:$N$98,13,0)))</f>
        <v>0</v>
      </c>
      <c r="P184" s="286">
        <f>(IF(ISERROR(VLOOKUP(I184,'Calcification Rates'!$A$11:$N$98,11,0)),0,VLOOKUP(I184,'Calcification Rates'!$A$11:$N$98,11,0)))*K184+(IF(ISERROR(VLOOKUP(I184,'Calcification Rates'!$A$11:$N$98,14,0)),0,VLOOKUP(I184,'Calcification Rates'!$A$11:$N$98,14,0)))</f>
        <v>0</v>
      </c>
      <c r="Q184" s="270"/>
      <c r="R184" s="270"/>
      <c r="S184" s="270"/>
      <c r="T184" s="287" t="str">
        <f>IF(ISERROR(VLOOKUP(Q184,'Calcification Rates'!$A$10:$C$98,2,FALSE))," ",VLOOKUP(Q184,'Calcification Rates'!$A$10:$C$98,2,FALSE))</f>
        <v xml:space="preserve"> </v>
      </c>
      <c r="U184" s="272" t="str">
        <f>IF(ISERROR(VLOOKUP(Q184,'Calcification Rates'!$A$10:$C$98,3,FALSE))," ",VLOOKUP(Q184,'Calcification Rates'!$A$10:$C$98,3,FALSE))</f>
        <v xml:space="preserve"> </v>
      </c>
      <c r="V184" s="273">
        <f>(IF(ISERROR(VLOOKUP(Q184,'Calcification Rates'!$A$11:$N$98,9,0)),0,VLOOKUP(Q184,'Calcification Rates'!$A$11:$N$98,9,0)))*S184+(IF(ISERROR(VLOOKUP(Q184,'Calcification Rates'!$A$11:$N$98,12,0)),0,VLOOKUP(Q184,'Calcification Rates'!$A$11:$N$98,12,0)))</f>
        <v>0</v>
      </c>
      <c r="W184" s="273">
        <f>(IF(ISERROR(VLOOKUP(Q184,'Calcification Rates'!$A$11:$N$98,10,0)),0,VLOOKUP(Q184,'Calcification Rates'!$A$11:$N$98,10,0)))*S184+(IF(ISERROR(VLOOKUP(Q184,'Calcification Rates'!$A$11:$N$98,13,0)),0,VLOOKUP(Q184,'Calcification Rates'!$A$11:$N$98,13,0)))</f>
        <v>0</v>
      </c>
      <c r="X184" s="277">
        <f>(IF(ISERROR(VLOOKUP(Q184,'Calcification Rates'!$A$11:$N$98,11,0)),0,VLOOKUP(Q184,'Calcification Rates'!$A$11:$N$98,11,0)))*S184+(IF(ISERROR(VLOOKUP(Q184,'Calcification Rates'!$A$11:$N$98,14,0)),0,VLOOKUP(Q184,'Calcification Rates'!$A$11:$N$98,14,0)))</f>
        <v>0</v>
      </c>
      <c r="Y184" s="289"/>
      <c r="Z184" s="290"/>
      <c r="AA184" s="290"/>
      <c r="AB184" s="272" t="str">
        <f>IF(ISERROR(VLOOKUP(Y184,'Calcification Rates'!$A$10:$C$98,2,FALSE))," ",VLOOKUP(Y184,'Calcification Rates'!$A$10:$C$98,2,FALSE))</f>
        <v xml:space="preserve"> </v>
      </c>
      <c r="AC184" s="272" t="str">
        <f>IF(ISERROR(VLOOKUP(Y184,'Calcification Rates'!$A$10:$C$98,3,FALSE))," ",VLOOKUP(Y184,'Calcification Rates'!$A$10:$C$98,3,FALSE))</f>
        <v xml:space="preserve"> </v>
      </c>
      <c r="AD184" s="273">
        <f>(IF(ISERROR(VLOOKUP(Y184,'Calcification Rates'!$A$11:$N$98,9,0)),0,VLOOKUP(Y184,'Calcification Rates'!$A$11:$N$98,9,0)))*AA184+(IF(ISERROR(VLOOKUP(Y184,'Calcification Rates'!$A$11:$N$98,12,0)),0,VLOOKUP(Y184,'Calcification Rates'!$A$11:$N$98,12,0)))</f>
        <v>0</v>
      </c>
      <c r="AE184" s="273">
        <f>(IF(ISERROR(VLOOKUP(Y184,'Calcification Rates'!$A$11:$N$98,10,0)),0,VLOOKUP(Y184,'Calcification Rates'!$A$11:$N$98,10,0)))*AA184+(IF(ISERROR(VLOOKUP(Y184,'Calcification Rates'!$A$11:$N$98,13,0)),0,VLOOKUP(Y184,'Calcification Rates'!$A$11:$N$98,13,0)))</f>
        <v>0</v>
      </c>
      <c r="AF184" s="277">
        <f>(IF(ISERROR(VLOOKUP(Y184,'Calcification Rates'!$A$11:$N$98,11,0)),0,VLOOKUP(Y184,'Calcification Rates'!$A$11:$N$98,11,0)))*AA184+(IF(ISERROR(VLOOKUP(Y184,'Calcification Rates'!$A$11:$N$98,14,0)),0,VLOOKUP(Y184,'Calcification Rates'!$A$11:$N$98,14,0)))</f>
        <v>0</v>
      </c>
      <c r="AG184" s="289"/>
      <c r="AH184" s="290"/>
      <c r="AI184" s="290"/>
      <c r="AJ184" s="272" t="str">
        <f>IF(ISERROR(VLOOKUP(AG184,'Calcification Rates'!$A$10:$C$98,2,FALSE))," ",VLOOKUP(AG184,'Calcification Rates'!$A$10:$C$98,2,FALSE))</f>
        <v xml:space="preserve"> </v>
      </c>
      <c r="AK184" s="272" t="str">
        <f>IF(ISERROR(VLOOKUP(AG184,'Calcification Rates'!$A$10:$C$98,3,FALSE))," ",VLOOKUP(AG184,'Calcification Rates'!$A$10:$C$98,3,FALSE))</f>
        <v xml:space="preserve"> </v>
      </c>
      <c r="AL184" s="273">
        <f>(IF(ISERROR(VLOOKUP(AG184,'Calcification Rates'!$A$11:$N$98,9,0)),0,VLOOKUP(AG184,'Calcification Rates'!$A$11:$N$98,9,0)))*AI184+(IF(ISERROR(VLOOKUP(AG184,'Calcification Rates'!$A$11:$N$98,12,0)),0,VLOOKUP(AG184,'Calcification Rates'!$A$11:$N$98,12,0)))</f>
        <v>0</v>
      </c>
      <c r="AM184" s="273">
        <f>(IF(ISERROR(VLOOKUP(AG184,'Calcification Rates'!$A$11:$N$98,10,0)),0,VLOOKUP(AG184,'Calcification Rates'!$A$11:$N$98,10,0)))*AI184+(IF(ISERROR(VLOOKUP(AG184,'Calcification Rates'!$A$11:$N$98,13,0)),0,VLOOKUP(AG184,'Calcification Rates'!$A$11:$N$98,13,0)))</f>
        <v>0</v>
      </c>
      <c r="AN184" s="277">
        <f>(IF(ISERROR(VLOOKUP(AG184,'Calcification Rates'!$A$11:$N$98,11,0)),0,VLOOKUP(AG184,'Calcification Rates'!$A$11:$N$98,11,0)))*AI184+(IF(ISERROR(VLOOKUP(AG184,'Calcification Rates'!$A$11:$N$98,14,0)),0,VLOOKUP(AG184,'Calcification Rates'!$A$11:$N$98,14,0)))</f>
        <v>0</v>
      </c>
      <c r="AO184" s="289"/>
      <c r="AP184" s="290"/>
      <c r="AQ184" s="290"/>
      <c r="AR184" s="272" t="str">
        <f>IF(ISERROR(VLOOKUP(AO184,'Calcification Rates'!$A$10:$C$98,2,FALSE))," ",VLOOKUP(AO184,'Calcification Rates'!$A$10:$C$98,2,FALSE))</f>
        <v xml:space="preserve"> </v>
      </c>
      <c r="AS184" s="272" t="str">
        <f>IF(ISERROR(VLOOKUP(AO184,'Calcification Rates'!$A$10:$C$98,3,FALSE))," ",VLOOKUP(AO184,'Calcification Rates'!$A$10:$C$98,3,FALSE))</f>
        <v xml:space="preserve"> </v>
      </c>
      <c r="AT184" s="280">
        <f>(IF(ISERROR(VLOOKUP(AO184,'Calcification Rates'!$A$11:$N$98,9,0)),0,VLOOKUP(AO184,'Calcification Rates'!$A$11:$N$98,9,0)))*AQ184+(IF(ISERROR(VLOOKUP(AO184,'Calcification Rates'!$A$11:$N$98,12,0)),0,VLOOKUP(AO184,'Calcification Rates'!$A$11:$N$98,12,0)))</f>
        <v>0</v>
      </c>
      <c r="AU184" s="280">
        <f>(IF(ISERROR(VLOOKUP(AO184,'Calcification Rates'!$A$11:$N$98,10,0)),0,VLOOKUP(AO184,'Calcification Rates'!$A$11:$N$98,10,0)))*AQ184+(IF(ISERROR(VLOOKUP(AO184,'Calcification Rates'!$A$11:$N$98,13,0)),0,VLOOKUP(AO184,'Calcification Rates'!$A$11:$N$98,13,0)))</f>
        <v>0</v>
      </c>
      <c r="AV184" s="281">
        <f>(IF(ISERROR(VLOOKUP(AO184,'Calcification Rates'!$A$11:$N$98,11,0)),0,VLOOKUP(AO184,'Calcification Rates'!$A$11:$N$98,11,0)))*AQ184+(IF(ISERROR(VLOOKUP(AO184,'Calcification Rates'!$A$11:$N$98,14,0)),0,VLOOKUP(AO184,'Calcification Rates'!$A$11:$N$98,14,0)))</f>
        <v>0</v>
      </c>
      <c r="AW184" s="289"/>
      <c r="AX184" s="290"/>
      <c r="AY184" s="290"/>
      <c r="AZ184" s="272" t="str">
        <f>IF(ISERROR(VLOOKUP(AW184,'Calcification Rates'!$A$10:$C$98,2,FALSE))," ",VLOOKUP(AW184,'Calcification Rates'!$A$10:$C$98,2,FALSE))</f>
        <v xml:space="preserve"> </v>
      </c>
      <c r="BA184" s="272" t="str">
        <f>IF(ISERROR(VLOOKUP(AW184,'Calcification Rates'!$A$10:$C$98,3,FALSE))," ",VLOOKUP(AW184,'Calcification Rates'!$A$10:$C$98,3,FALSE))</f>
        <v xml:space="preserve"> </v>
      </c>
      <c r="BB184" s="280">
        <f>(IF(ISERROR(VLOOKUP(AW184,'Calcification Rates'!$A$11:$N$98,9,0)),0,VLOOKUP(AW184,'Calcification Rates'!$A$11:$N$98,9,0)))*AY184+(IF(ISERROR(VLOOKUP(AW184,'Calcification Rates'!$A$11:$N$98,12,0)),0,VLOOKUP(AW184,'Calcification Rates'!$A$11:$N$98,12,0)))</f>
        <v>0</v>
      </c>
      <c r="BC184" s="280">
        <f>(IF(ISERROR(VLOOKUP(AW184,'Calcification Rates'!$A$11:$N$98,10,0)),0,VLOOKUP(AW184,'Calcification Rates'!$A$11:$N$98,10,0)))*AY184+(IF(ISERROR(VLOOKUP(AW184,'Calcification Rates'!$A$11:$N$98,13,0)),0,VLOOKUP(AW184,'Calcification Rates'!$A$11:$N$98,13,0)))</f>
        <v>0</v>
      </c>
      <c r="BD184" s="281">
        <f>(IF(ISERROR(VLOOKUP(AW184,'Calcification Rates'!$A$11:$N$98,11,0)),0,VLOOKUP(AW184,'Calcification Rates'!$A$11:$N$98,11,0)))*AY184+(IF(ISERROR(VLOOKUP(AW184,'Calcification Rates'!$A$11:$N$98,14,0)),0,VLOOKUP(AW184,'Calcification Rates'!$A$11:$N$98,14,0)))</f>
        <v>0</v>
      </c>
      <c r="BE184" s="289"/>
      <c r="BF184" s="290"/>
      <c r="BG184" s="290"/>
      <c r="BH184" s="272" t="str">
        <f>IF(ISERROR(VLOOKUP(BE184,'Calcification Rates'!$A$10:$C$98,2,FALSE))," ",VLOOKUP(BE184,'Calcification Rates'!$A$10:$C$98,2,FALSE))</f>
        <v xml:space="preserve"> </v>
      </c>
      <c r="BI184" s="272" t="str">
        <f>IF(ISERROR(VLOOKUP(BE184,'Calcification Rates'!$A$10:$C$98,3,FALSE))," ",VLOOKUP(BE184,'Calcification Rates'!$A$10:$C$98,3,FALSE))</f>
        <v xml:space="preserve"> </v>
      </c>
      <c r="BJ184" s="280">
        <f>(IF(ISERROR(VLOOKUP(BE184,'Calcification Rates'!$A$11:$N$98,9,0)),0,VLOOKUP(BE184,'Calcification Rates'!$A$11:$N$98,9,0)))*BG184+(IF(ISERROR(VLOOKUP(BE184,'Calcification Rates'!$A$11:$N$98,12,0)),0,VLOOKUP(BE184,'Calcification Rates'!$A$11:$N$98,12,0)))</f>
        <v>0</v>
      </c>
      <c r="BK184" s="280">
        <f>(IF(ISERROR(VLOOKUP(BE184,'Calcification Rates'!$A$11:$N$98,10,0)),0,VLOOKUP(BE184,'Calcification Rates'!$A$11:$N$98,10,0)))*BG184+(IF(ISERROR(VLOOKUP(BE184,'Calcification Rates'!$A$11:$N$98,13,0)),0,VLOOKUP(BE184,'Calcification Rates'!$A$11:$N$98,13,0)))</f>
        <v>0</v>
      </c>
      <c r="BL184" s="281">
        <f>(IF(ISERROR(VLOOKUP(BE184,'Calcification Rates'!$A$11:$N$98,11,0)),0,VLOOKUP(BE184,'Calcification Rates'!$A$11:$N$98,11,0)))*BG184+(IF(ISERROR(VLOOKUP(BE184,'Calcification Rates'!$A$11:$N$98,14,0)),0,VLOOKUP(BE184,'Calcification Rates'!$A$11:$N$98,14,0)))</f>
        <v>0</v>
      </c>
    </row>
    <row r="185" spans="1:64" ht="20.100000000000001" customHeight="1" x14ac:dyDescent="0.3">
      <c r="A185" s="291"/>
      <c r="B185" s="290"/>
      <c r="C185" s="292"/>
      <c r="D185" s="272" t="str">
        <f>IF(ISERROR(VLOOKUP(A185,'Calcification Rates'!$A$10:$C$98,2,FALSE))," ",VLOOKUP(A185,'Calcification Rates'!$A$10:$C$98,2,FALSE))</f>
        <v xml:space="preserve"> </v>
      </c>
      <c r="E185" s="272" t="str">
        <f>IF(ISERROR(VLOOKUP(A185,'Calcification Rates'!$A$10:$C$98,3,FALSE))," ",VLOOKUP(A185,'Calcification Rates'!$A$10:$C$98,3,FALSE))</f>
        <v xml:space="preserve"> </v>
      </c>
      <c r="F185" s="273">
        <f>(IF(ISERROR(VLOOKUP(A185,'Calcification Rates'!$A$11:$N$98,9,0)),0,VLOOKUP(A185,'Calcification Rates'!$A$11:$N$98,9,0)))*C185+(IF(ISERROR(VLOOKUP(A185,'Calcification Rates'!$A$11:$N$98,12,0)),0,VLOOKUP(A185,'Calcification Rates'!$A$11:$N$98,12,0)))</f>
        <v>0</v>
      </c>
      <c r="G185" s="274">
        <f>(IF(ISERROR(VLOOKUP(A185,'Calcification Rates'!$A$11:$N$98,10,0)),0,VLOOKUP(A185,'Calcification Rates'!$A$11:$N$98,10,0)))*C185+(IF(ISERROR(VLOOKUP(A185,'Calcification Rates'!$A$11:$N$98,13,0)),0,VLOOKUP(A185,'Calcification Rates'!$A$11:$N$98,13,0)))</f>
        <v>0</v>
      </c>
      <c r="H185" s="275">
        <f>(IF(ISERROR(VLOOKUP(A185,'Calcification Rates'!$A$11:$N$98,11,0)),0,VLOOKUP(A185,'Calcification Rates'!$A$11:$N$98,11,0)))*C185+(IF(ISERROR(VLOOKUP(A185,'Calcification Rates'!$A$11:$N$98,14,0)),0,VLOOKUP(A185,'Calcification Rates'!$A$11:$N$98,14,0)))</f>
        <v>0</v>
      </c>
      <c r="I185" s="289"/>
      <c r="J185" s="278"/>
      <c r="K185" s="270"/>
      <c r="L185" s="272" t="str">
        <f>IF(ISERROR(VLOOKUP(I185,'Calcification Rates'!$A$10:$C$98,2,FALSE))," ",VLOOKUP(I185,'Calcification Rates'!$A$10:$C$98,2,FALSE))</f>
        <v xml:space="preserve"> </v>
      </c>
      <c r="M185" s="272" t="str">
        <f>IF(ISERROR(VLOOKUP(I185,'Calcification Rates'!$A$10:$C$98,3,FALSE))," ",VLOOKUP(I185,'Calcification Rates'!$A$10:$C$98,3,FALSE))</f>
        <v xml:space="preserve"> </v>
      </c>
      <c r="N185" s="273">
        <f>(IF(ISERROR(VLOOKUP(I185,'Calcification Rates'!$A$11:$N$98,9,0)),0,VLOOKUP(I185,'Calcification Rates'!$A$11:$N$98,9,0)))*K185+(IF(ISERROR(VLOOKUP(I185,'Calcification Rates'!$A$11:$N$98,12,0)),0,VLOOKUP(I185,'Calcification Rates'!$A$11:$N$98,12,0)))</f>
        <v>0</v>
      </c>
      <c r="O185" s="273">
        <f>(IF(ISERROR(VLOOKUP(I185,'Calcification Rates'!$A$11:$N$98,10,0)),0,VLOOKUP(I185,'Calcification Rates'!$A$11:$N$98,10,0)))*K185+(IF(ISERROR(VLOOKUP(I185,'Calcification Rates'!$A$11:$N$98,13,0)),0,VLOOKUP(I185,'Calcification Rates'!$A$11:$N$98,13,0)))</f>
        <v>0</v>
      </c>
      <c r="P185" s="286">
        <f>(IF(ISERROR(VLOOKUP(I185,'Calcification Rates'!$A$11:$N$98,11,0)),0,VLOOKUP(I185,'Calcification Rates'!$A$11:$N$98,11,0)))*K185+(IF(ISERROR(VLOOKUP(I185,'Calcification Rates'!$A$11:$N$98,14,0)),0,VLOOKUP(I185,'Calcification Rates'!$A$11:$N$98,14,0)))</f>
        <v>0</v>
      </c>
      <c r="Q185" s="270"/>
      <c r="R185" s="270"/>
      <c r="S185" s="270"/>
      <c r="T185" s="287" t="str">
        <f>IF(ISERROR(VLOOKUP(Q185,'Calcification Rates'!$A$10:$C$98,2,FALSE))," ",VLOOKUP(Q185,'Calcification Rates'!$A$10:$C$98,2,FALSE))</f>
        <v xml:space="preserve"> </v>
      </c>
      <c r="U185" s="272" t="str">
        <f>IF(ISERROR(VLOOKUP(Q185,'Calcification Rates'!$A$10:$C$98,3,FALSE))," ",VLOOKUP(Q185,'Calcification Rates'!$A$10:$C$98,3,FALSE))</f>
        <v xml:space="preserve"> </v>
      </c>
      <c r="V185" s="273">
        <f>(IF(ISERROR(VLOOKUP(Q185,'Calcification Rates'!$A$11:$N$98,9,0)),0,VLOOKUP(Q185,'Calcification Rates'!$A$11:$N$98,9,0)))*S185+(IF(ISERROR(VLOOKUP(Q185,'Calcification Rates'!$A$11:$N$98,12,0)),0,VLOOKUP(Q185,'Calcification Rates'!$A$11:$N$98,12,0)))</f>
        <v>0</v>
      </c>
      <c r="W185" s="273">
        <f>(IF(ISERROR(VLOOKUP(Q185,'Calcification Rates'!$A$11:$N$98,10,0)),0,VLOOKUP(Q185,'Calcification Rates'!$A$11:$N$98,10,0)))*S185+(IF(ISERROR(VLOOKUP(Q185,'Calcification Rates'!$A$11:$N$98,13,0)),0,VLOOKUP(Q185,'Calcification Rates'!$A$11:$N$98,13,0)))</f>
        <v>0</v>
      </c>
      <c r="X185" s="277">
        <f>(IF(ISERROR(VLOOKUP(Q185,'Calcification Rates'!$A$11:$N$98,11,0)),0,VLOOKUP(Q185,'Calcification Rates'!$A$11:$N$98,11,0)))*S185+(IF(ISERROR(VLOOKUP(Q185,'Calcification Rates'!$A$11:$N$98,14,0)),0,VLOOKUP(Q185,'Calcification Rates'!$A$11:$N$98,14,0)))</f>
        <v>0</v>
      </c>
      <c r="Y185" s="289"/>
      <c r="Z185" s="290"/>
      <c r="AA185" s="290"/>
      <c r="AB185" s="272" t="str">
        <f>IF(ISERROR(VLOOKUP(Y185,'Calcification Rates'!$A$10:$C$98,2,FALSE))," ",VLOOKUP(Y185,'Calcification Rates'!$A$10:$C$98,2,FALSE))</f>
        <v xml:space="preserve"> </v>
      </c>
      <c r="AC185" s="272" t="str">
        <f>IF(ISERROR(VLOOKUP(Y185,'Calcification Rates'!$A$10:$C$98,3,FALSE))," ",VLOOKUP(Y185,'Calcification Rates'!$A$10:$C$98,3,FALSE))</f>
        <v xml:space="preserve"> </v>
      </c>
      <c r="AD185" s="273">
        <f>(IF(ISERROR(VLOOKUP(Y185,'Calcification Rates'!$A$11:$N$98,9,0)),0,VLOOKUP(Y185,'Calcification Rates'!$A$11:$N$98,9,0)))*AA185+(IF(ISERROR(VLOOKUP(Y185,'Calcification Rates'!$A$11:$N$98,12,0)),0,VLOOKUP(Y185,'Calcification Rates'!$A$11:$N$98,12,0)))</f>
        <v>0</v>
      </c>
      <c r="AE185" s="273">
        <f>(IF(ISERROR(VLOOKUP(Y185,'Calcification Rates'!$A$11:$N$98,10,0)),0,VLOOKUP(Y185,'Calcification Rates'!$A$11:$N$98,10,0)))*AA185+(IF(ISERROR(VLOOKUP(Y185,'Calcification Rates'!$A$11:$N$98,13,0)),0,VLOOKUP(Y185,'Calcification Rates'!$A$11:$N$98,13,0)))</f>
        <v>0</v>
      </c>
      <c r="AF185" s="277">
        <f>(IF(ISERROR(VLOOKUP(Y185,'Calcification Rates'!$A$11:$N$98,11,0)),0,VLOOKUP(Y185,'Calcification Rates'!$A$11:$N$98,11,0)))*AA185+(IF(ISERROR(VLOOKUP(Y185,'Calcification Rates'!$A$11:$N$98,14,0)),0,VLOOKUP(Y185,'Calcification Rates'!$A$11:$N$98,14,0)))</f>
        <v>0</v>
      </c>
      <c r="AG185" s="289"/>
      <c r="AH185" s="290"/>
      <c r="AI185" s="290"/>
      <c r="AJ185" s="272" t="str">
        <f>IF(ISERROR(VLOOKUP(AG185,'Calcification Rates'!$A$10:$C$98,2,FALSE))," ",VLOOKUP(AG185,'Calcification Rates'!$A$10:$C$98,2,FALSE))</f>
        <v xml:space="preserve"> </v>
      </c>
      <c r="AK185" s="272" t="str">
        <f>IF(ISERROR(VLOOKUP(AG185,'Calcification Rates'!$A$10:$C$98,3,FALSE))," ",VLOOKUP(AG185,'Calcification Rates'!$A$10:$C$98,3,FALSE))</f>
        <v xml:space="preserve"> </v>
      </c>
      <c r="AL185" s="273">
        <f>(IF(ISERROR(VLOOKUP(AG185,'Calcification Rates'!$A$11:$N$98,9,0)),0,VLOOKUP(AG185,'Calcification Rates'!$A$11:$N$98,9,0)))*AI185+(IF(ISERROR(VLOOKUP(AG185,'Calcification Rates'!$A$11:$N$98,12,0)),0,VLOOKUP(AG185,'Calcification Rates'!$A$11:$N$98,12,0)))</f>
        <v>0</v>
      </c>
      <c r="AM185" s="273">
        <f>(IF(ISERROR(VLOOKUP(AG185,'Calcification Rates'!$A$11:$N$98,10,0)),0,VLOOKUP(AG185,'Calcification Rates'!$A$11:$N$98,10,0)))*AI185+(IF(ISERROR(VLOOKUP(AG185,'Calcification Rates'!$A$11:$N$98,13,0)),0,VLOOKUP(AG185,'Calcification Rates'!$A$11:$N$98,13,0)))</f>
        <v>0</v>
      </c>
      <c r="AN185" s="277">
        <f>(IF(ISERROR(VLOOKUP(AG185,'Calcification Rates'!$A$11:$N$98,11,0)),0,VLOOKUP(AG185,'Calcification Rates'!$A$11:$N$98,11,0)))*AI185+(IF(ISERROR(VLOOKUP(AG185,'Calcification Rates'!$A$11:$N$98,14,0)),0,VLOOKUP(AG185,'Calcification Rates'!$A$11:$N$98,14,0)))</f>
        <v>0</v>
      </c>
      <c r="AO185" s="289"/>
      <c r="AP185" s="290"/>
      <c r="AQ185" s="290"/>
      <c r="AR185" s="272" t="str">
        <f>IF(ISERROR(VLOOKUP(AO185,'Calcification Rates'!$A$10:$C$98,2,FALSE))," ",VLOOKUP(AO185,'Calcification Rates'!$A$10:$C$98,2,FALSE))</f>
        <v xml:space="preserve"> </v>
      </c>
      <c r="AS185" s="272" t="str">
        <f>IF(ISERROR(VLOOKUP(AO185,'Calcification Rates'!$A$10:$C$98,3,FALSE))," ",VLOOKUP(AO185,'Calcification Rates'!$A$10:$C$98,3,FALSE))</f>
        <v xml:space="preserve"> </v>
      </c>
      <c r="AT185" s="280">
        <f>(IF(ISERROR(VLOOKUP(AO185,'Calcification Rates'!$A$11:$N$98,9,0)),0,VLOOKUP(AO185,'Calcification Rates'!$A$11:$N$98,9,0)))*AQ185+(IF(ISERROR(VLOOKUP(AO185,'Calcification Rates'!$A$11:$N$98,12,0)),0,VLOOKUP(AO185,'Calcification Rates'!$A$11:$N$98,12,0)))</f>
        <v>0</v>
      </c>
      <c r="AU185" s="280">
        <f>(IF(ISERROR(VLOOKUP(AO185,'Calcification Rates'!$A$11:$N$98,10,0)),0,VLOOKUP(AO185,'Calcification Rates'!$A$11:$N$98,10,0)))*AQ185+(IF(ISERROR(VLOOKUP(AO185,'Calcification Rates'!$A$11:$N$98,13,0)),0,VLOOKUP(AO185,'Calcification Rates'!$A$11:$N$98,13,0)))</f>
        <v>0</v>
      </c>
      <c r="AV185" s="281">
        <f>(IF(ISERROR(VLOOKUP(AO185,'Calcification Rates'!$A$11:$N$98,11,0)),0,VLOOKUP(AO185,'Calcification Rates'!$A$11:$N$98,11,0)))*AQ185+(IF(ISERROR(VLOOKUP(AO185,'Calcification Rates'!$A$11:$N$98,14,0)),0,VLOOKUP(AO185,'Calcification Rates'!$A$11:$N$98,14,0)))</f>
        <v>0</v>
      </c>
      <c r="AW185" s="289"/>
      <c r="AX185" s="290"/>
      <c r="AY185" s="290"/>
      <c r="AZ185" s="272" t="str">
        <f>IF(ISERROR(VLOOKUP(AW185,'Calcification Rates'!$A$10:$C$98,2,FALSE))," ",VLOOKUP(AW185,'Calcification Rates'!$A$10:$C$98,2,FALSE))</f>
        <v xml:space="preserve"> </v>
      </c>
      <c r="BA185" s="272" t="str">
        <f>IF(ISERROR(VLOOKUP(AW185,'Calcification Rates'!$A$10:$C$98,3,FALSE))," ",VLOOKUP(AW185,'Calcification Rates'!$A$10:$C$98,3,FALSE))</f>
        <v xml:space="preserve"> </v>
      </c>
      <c r="BB185" s="280">
        <f>(IF(ISERROR(VLOOKUP(AW185,'Calcification Rates'!$A$11:$N$98,9,0)),0,VLOOKUP(AW185,'Calcification Rates'!$A$11:$N$98,9,0)))*AY185+(IF(ISERROR(VLOOKUP(AW185,'Calcification Rates'!$A$11:$N$98,12,0)),0,VLOOKUP(AW185,'Calcification Rates'!$A$11:$N$98,12,0)))</f>
        <v>0</v>
      </c>
      <c r="BC185" s="280">
        <f>(IF(ISERROR(VLOOKUP(AW185,'Calcification Rates'!$A$11:$N$98,10,0)),0,VLOOKUP(AW185,'Calcification Rates'!$A$11:$N$98,10,0)))*AY185+(IF(ISERROR(VLOOKUP(AW185,'Calcification Rates'!$A$11:$N$98,13,0)),0,VLOOKUP(AW185,'Calcification Rates'!$A$11:$N$98,13,0)))</f>
        <v>0</v>
      </c>
      <c r="BD185" s="281">
        <f>(IF(ISERROR(VLOOKUP(AW185,'Calcification Rates'!$A$11:$N$98,11,0)),0,VLOOKUP(AW185,'Calcification Rates'!$A$11:$N$98,11,0)))*AY185+(IF(ISERROR(VLOOKUP(AW185,'Calcification Rates'!$A$11:$N$98,14,0)),0,VLOOKUP(AW185,'Calcification Rates'!$A$11:$N$98,14,0)))</f>
        <v>0</v>
      </c>
      <c r="BE185" s="289"/>
      <c r="BF185" s="290"/>
      <c r="BG185" s="290"/>
      <c r="BH185" s="272" t="str">
        <f>IF(ISERROR(VLOOKUP(BE185,'Calcification Rates'!$A$10:$C$98,2,FALSE))," ",VLOOKUP(BE185,'Calcification Rates'!$A$10:$C$98,2,FALSE))</f>
        <v xml:space="preserve"> </v>
      </c>
      <c r="BI185" s="272" t="str">
        <f>IF(ISERROR(VLOOKUP(BE185,'Calcification Rates'!$A$10:$C$98,3,FALSE))," ",VLOOKUP(BE185,'Calcification Rates'!$A$10:$C$98,3,FALSE))</f>
        <v xml:space="preserve"> </v>
      </c>
      <c r="BJ185" s="280">
        <f>(IF(ISERROR(VLOOKUP(BE185,'Calcification Rates'!$A$11:$N$98,9,0)),0,VLOOKUP(BE185,'Calcification Rates'!$A$11:$N$98,9,0)))*BG185+(IF(ISERROR(VLOOKUP(BE185,'Calcification Rates'!$A$11:$N$98,12,0)),0,VLOOKUP(BE185,'Calcification Rates'!$A$11:$N$98,12,0)))</f>
        <v>0</v>
      </c>
      <c r="BK185" s="280">
        <f>(IF(ISERROR(VLOOKUP(BE185,'Calcification Rates'!$A$11:$N$98,10,0)),0,VLOOKUP(BE185,'Calcification Rates'!$A$11:$N$98,10,0)))*BG185+(IF(ISERROR(VLOOKUP(BE185,'Calcification Rates'!$A$11:$N$98,13,0)),0,VLOOKUP(BE185,'Calcification Rates'!$A$11:$N$98,13,0)))</f>
        <v>0</v>
      </c>
      <c r="BL185" s="281">
        <f>(IF(ISERROR(VLOOKUP(BE185,'Calcification Rates'!$A$11:$N$98,11,0)),0,VLOOKUP(BE185,'Calcification Rates'!$A$11:$N$98,11,0)))*BG185+(IF(ISERROR(VLOOKUP(BE185,'Calcification Rates'!$A$11:$N$98,14,0)),0,VLOOKUP(BE185,'Calcification Rates'!$A$11:$N$98,14,0)))</f>
        <v>0</v>
      </c>
    </row>
    <row r="186" spans="1:64" ht="20.100000000000001" customHeight="1" x14ac:dyDescent="0.3">
      <c r="A186" s="291"/>
      <c r="B186" s="290"/>
      <c r="C186" s="292"/>
      <c r="D186" s="272" t="str">
        <f>IF(ISERROR(VLOOKUP(A186,'Calcification Rates'!$A$10:$C$98,2,FALSE))," ",VLOOKUP(A186,'Calcification Rates'!$A$10:$C$98,2,FALSE))</f>
        <v xml:space="preserve"> </v>
      </c>
      <c r="E186" s="272" t="str">
        <f>IF(ISERROR(VLOOKUP(A186,'Calcification Rates'!$A$10:$C$98,3,FALSE))," ",VLOOKUP(A186,'Calcification Rates'!$A$10:$C$98,3,FALSE))</f>
        <v xml:space="preserve"> </v>
      </c>
      <c r="F186" s="273">
        <f>(IF(ISERROR(VLOOKUP(A186,'Calcification Rates'!$A$11:$N$98,9,0)),0,VLOOKUP(A186,'Calcification Rates'!$A$11:$N$98,9,0)))*C186+(IF(ISERROR(VLOOKUP(A186,'Calcification Rates'!$A$11:$N$98,12,0)),0,VLOOKUP(A186,'Calcification Rates'!$A$11:$N$98,12,0)))</f>
        <v>0</v>
      </c>
      <c r="G186" s="274">
        <f>(IF(ISERROR(VLOOKUP(A186,'Calcification Rates'!$A$11:$N$98,10,0)),0,VLOOKUP(A186,'Calcification Rates'!$A$11:$N$98,10,0)))*C186+(IF(ISERROR(VLOOKUP(A186,'Calcification Rates'!$A$11:$N$98,13,0)),0,VLOOKUP(A186,'Calcification Rates'!$A$11:$N$98,13,0)))</f>
        <v>0</v>
      </c>
      <c r="H186" s="275">
        <f>(IF(ISERROR(VLOOKUP(A186,'Calcification Rates'!$A$11:$N$98,11,0)),0,VLOOKUP(A186,'Calcification Rates'!$A$11:$N$98,11,0)))*C186+(IF(ISERROR(VLOOKUP(A186,'Calcification Rates'!$A$11:$N$98,14,0)),0,VLOOKUP(A186,'Calcification Rates'!$A$11:$N$98,14,0)))</f>
        <v>0</v>
      </c>
      <c r="I186" s="289"/>
      <c r="J186" s="278"/>
      <c r="K186" s="270"/>
      <c r="L186" s="272" t="str">
        <f>IF(ISERROR(VLOOKUP(I186,'Calcification Rates'!$A$10:$C$98,2,FALSE))," ",VLOOKUP(I186,'Calcification Rates'!$A$10:$C$98,2,FALSE))</f>
        <v xml:space="preserve"> </v>
      </c>
      <c r="M186" s="272" t="str">
        <f>IF(ISERROR(VLOOKUP(I186,'Calcification Rates'!$A$10:$C$98,3,FALSE))," ",VLOOKUP(I186,'Calcification Rates'!$A$10:$C$98,3,FALSE))</f>
        <v xml:space="preserve"> </v>
      </c>
      <c r="N186" s="273">
        <f>(IF(ISERROR(VLOOKUP(I186,'Calcification Rates'!$A$11:$N$98,9,0)),0,VLOOKUP(I186,'Calcification Rates'!$A$11:$N$98,9,0)))*K186+(IF(ISERROR(VLOOKUP(I186,'Calcification Rates'!$A$11:$N$98,12,0)),0,VLOOKUP(I186,'Calcification Rates'!$A$11:$N$98,12,0)))</f>
        <v>0</v>
      </c>
      <c r="O186" s="273">
        <f>(IF(ISERROR(VLOOKUP(I186,'Calcification Rates'!$A$11:$N$98,10,0)),0,VLOOKUP(I186,'Calcification Rates'!$A$11:$N$98,10,0)))*K186+(IF(ISERROR(VLOOKUP(I186,'Calcification Rates'!$A$11:$N$98,13,0)),0,VLOOKUP(I186,'Calcification Rates'!$A$11:$N$98,13,0)))</f>
        <v>0</v>
      </c>
      <c r="P186" s="286">
        <f>(IF(ISERROR(VLOOKUP(I186,'Calcification Rates'!$A$11:$N$98,11,0)),0,VLOOKUP(I186,'Calcification Rates'!$A$11:$N$98,11,0)))*K186+(IF(ISERROR(VLOOKUP(I186,'Calcification Rates'!$A$11:$N$98,14,0)),0,VLOOKUP(I186,'Calcification Rates'!$A$11:$N$98,14,0)))</f>
        <v>0</v>
      </c>
      <c r="Q186" s="270"/>
      <c r="R186" s="270"/>
      <c r="S186" s="270"/>
      <c r="T186" s="287" t="str">
        <f>IF(ISERROR(VLOOKUP(Q186,'Calcification Rates'!$A$10:$C$98,2,FALSE))," ",VLOOKUP(Q186,'Calcification Rates'!$A$10:$C$98,2,FALSE))</f>
        <v xml:space="preserve"> </v>
      </c>
      <c r="U186" s="272" t="str">
        <f>IF(ISERROR(VLOOKUP(Q186,'Calcification Rates'!$A$10:$C$98,3,FALSE))," ",VLOOKUP(Q186,'Calcification Rates'!$A$10:$C$98,3,FALSE))</f>
        <v xml:space="preserve"> </v>
      </c>
      <c r="V186" s="273">
        <f>(IF(ISERROR(VLOOKUP(Q186,'Calcification Rates'!$A$11:$N$98,9,0)),0,VLOOKUP(Q186,'Calcification Rates'!$A$11:$N$98,9,0)))*S186+(IF(ISERROR(VLOOKUP(Q186,'Calcification Rates'!$A$11:$N$98,12,0)),0,VLOOKUP(Q186,'Calcification Rates'!$A$11:$N$98,12,0)))</f>
        <v>0</v>
      </c>
      <c r="W186" s="273">
        <f>(IF(ISERROR(VLOOKUP(Q186,'Calcification Rates'!$A$11:$N$98,10,0)),0,VLOOKUP(Q186,'Calcification Rates'!$A$11:$N$98,10,0)))*S186+(IF(ISERROR(VLOOKUP(Q186,'Calcification Rates'!$A$11:$N$98,13,0)),0,VLOOKUP(Q186,'Calcification Rates'!$A$11:$N$98,13,0)))</f>
        <v>0</v>
      </c>
      <c r="X186" s="277">
        <f>(IF(ISERROR(VLOOKUP(Q186,'Calcification Rates'!$A$11:$N$98,11,0)),0,VLOOKUP(Q186,'Calcification Rates'!$A$11:$N$98,11,0)))*S186+(IF(ISERROR(VLOOKUP(Q186,'Calcification Rates'!$A$11:$N$98,14,0)),0,VLOOKUP(Q186,'Calcification Rates'!$A$11:$N$98,14,0)))</f>
        <v>0</v>
      </c>
      <c r="Y186" s="289"/>
      <c r="Z186" s="290"/>
      <c r="AA186" s="290"/>
      <c r="AB186" s="272" t="str">
        <f>IF(ISERROR(VLOOKUP(Y186,'Calcification Rates'!$A$10:$C$98,2,FALSE))," ",VLOOKUP(Y186,'Calcification Rates'!$A$10:$C$98,2,FALSE))</f>
        <v xml:space="preserve"> </v>
      </c>
      <c r="AC186" s="272" t="str">
        <f>IF(ISERROR(VLOOKUP(Y186,'Calcification Rates'!$A$10:$C$98,3,FALSE))," ",VLOOKUP(Y186,'Calcification Rates'!$A$10:$C$98,3,FALSE))</f>
        <v xml:space="preserve"> </v>
      </c>
      <c r="AD186" s="273">
        <f>(IF(ISERROR(VLOOKUP(Y186,'Calcification Rates'!$A$11:$N$98,9,0)),0,VLOOKUP(Y186,'Calcification Rates'!$A$11:$N$98,9,0)))*AA186+(IF(ISERROR(VLOOKUP(Y186,'Calcification Rates'!$A$11:$N$98,12,0)),0,VLOOKUP(Y186,'Calcification Rates'!$A$11:$N$98,12,0)))</f>
        <v>0</v>
      </c>
      <c r="AE186" s="273">
        <f>(IF(ISERROR(VLOOKUP(Y186,'Calcification Rates'!$A$11:$N$98,10,0)),0,VLOOKUP(Y186,'Calcification Rates'!$A$11:$N$98,10,0)))*AA186+(IF(ISERROR(VLOOKUP(Y186,'Calcification Rates'!$A$11:$N$98,13,0)),0,VLOOKUP(Y186,'Calcification Rates'!$A$11:$N$98,13,0)))</f>
        <v>0</v>
      </c>
      <c r="AF186" s="277">
        <f>(IF(ISERROR(VLOOKUP(Y186,'Calcification Rates'!$A$11:$N$98,11,0)),0,VLOOKUP(Y186,'Calcification Rates'!$A$11:$N$98,11,0)))*AA186+(IF(ISERROR(VLOOKUP(Y186,'Calcification Rates'!$A$11:$N$98,14,0)),0,VLOOKUP(Y186,'Calcification Rates'!$A$11:$N$98,14,0)))</f>
        <v>0</v>
      </c>
      <c r="AG186" s="289"/>
      <c r="AH186" s="290"/>
      <c r="AI186" s="290"/>
      <c r="AJ186" s="272" t="str">
        <f>IF(ISERROR(VLOOKUP(AG186,'Calcification Rates'!$A$10:$C$98,2,FALSE))," ",VLOOKUP(AG186,'Calcification Rates'!$A$10:$C$98,2,FALSE))</f>
        <v xml:space="preserve"> </v>
      </c>
      <c r="AK186" s="272" t="str">
        <f>IF(ISERROR(VLOOKUP(AG186,'Calcification Rates'!$A$10:$C$98,3,FALSE))," ",VLOOKUP(AG186,'Calcification Rates'!$A$10:$C$98,3,FALSE))</f>
        <v xml:space="preserve"> </v>
      </c>
      <c r="AL186" s="273">
        <f>(IF(ISERROR(VLOOKUP(AG186,'Calcification Rates'!$A$11:$N$98,9,0)),0,VLOOKUP(AG186,'Calcification Rates'!$A$11:$N$98,9,0)))*AI186+(IF(ISERROR(VLOOKUP(AG186,'Calcification Rates'!$A$11:$N$98,12,0)),0,VLOOKUP(AG186,'Calcification Rates'!$A$11:$N$98,12,0)))</f>
        <v>0</v>
      </c>
      <c r="AM186" s="273">
        <f>(IF(ISERROR(VLOOKUP(AG186,'Calcification Rates'!$A$11:$N$98,10,0)),0,VLOOKUP(AG186,'Calcification Rates'!$A$11:$N$98,10,0)))*AI186+(IF(ISERROR(VLOOKUP(AG186,'Calcification Rates'!$A$11:$N$98,13,0)),0,VLOOKUP(AG186,'Calcification Rates'!$A$11:$N$98,13,0)))</f>
        <v>0</v>
      </c>
      <c r="AN186" s="277">
        <f>(IF(ISERROR(VLOOKUP(AG186,'Calcification Rates'!$A$11:$N$98,11,0)),0,VLOOKUP(AG186,'Calcification Rates'!$A$11:$N$98,11,0)))*AI186+(IF(ISERROR(VLOOKUP(AG186,'Calcification Rates'!$A$11:$N$98,14,0)),0,VLOOKUP(AG186,'Calcification Rates'!$A$11:$N$98,14,0)))</f>
        <v>0</v>
      </c>
      <c r="AO186" s="289"/>
      <c r="AP186" s="290"/>
      <c r="AQ186" s="290"/>
      <c r="AR186" s="272" t="str">
        <f>IF(ISERROR(VLOOKUP(AO186,'Calcification Rates'!$A$10:$C$98,2,FALSE))," ",VLOOKUP(AO186,'Calcification Rates'!$A$10:$C$98,2,FALSE))</f>
        <v xml:space="preserve"> </v>
      </c>
      <c r="AS186" s="272" t="str">
        <f>IF(ISERROR(VLOOKUP(AO186,'Calcification Rates'!$A$10:$C$98,3,FALSE))," ",VLOOKUP(AO186,'Calcification Rates'!$A$10:$C$98,3,FALSE))</f>
        <v xml:space="preserve"> </v>
      </c>
      <c r="AT186" s="280">
        <f>(IF(ISERROR(VLOOKUP(AO186,'Calcification Rates'!$A$11:$N$98,9,0)),0,VLOOKUP(AO186,'Calcification Rates'!$A$11:$N$98,9,0)))*AQ186+(IF(ISERROR(VLOOKUP(AO186,'Calcification Rates'!$A$11:$N$98,12,0)),0,VLOOKUP(AO186,'Calcification Rates'!$A$11:$N$98,12,0)))</f>
        <v>0</v>
      </c>
      <c r="AU186" s="280">
        <f>(IF(ISERROR(VLOOKUP(AO186,'Calcification Rates'!$A$11:$N$98,10,0)),0,VLOOKUP(AO186,'Calcification Rates'!$A$11:$N$98,10,0)))*AQ186+(IF(ISERROR(VLOOKUP(AO186,'Calcification Rates'!$A$11:$N$98,13,0)),0,VLOOKUP(AO186,'Calcification Rates'!$A$11:$N$98,13,0)))</f>
        <v>0</v>
      </c>
      <c r="AV186" s="281">
        <f>(IF(ISERROR(VLOOKUP(AO186,'Calcification Rates'!$A$11:$N$98,11,0)),0,VLOOKUP(AO186,'Calcification Rates'!$A$11:$N$98,11,0)))*AQ186+(IF(ISERROR(VLOOKUP(AO186,'Calcification Rates'!$A$11:$N$98,14,0)),0,VLOOKUP(AO186,'Calcification Rates'!$A$11:$N$98,14,0)))</f>
        <v>0</v>
      </c>
      <c r="AW186" s="289"/>
      <c r="AX186" s="290"/>
      <c r="AY186" s="290"/>
      <c r="AZ186" s="272" t="str">
        <f>IF(ISERROR(VLOOKUP(AW186,'Calcification Rates'!$A$10:$C$98,2,FALSE))," ",VLOOKUP(AW186,'Calcification Rates'!$A$10:$C$98,2,FALSE))</f>
        <v xml:space="preserve"> </v>
      </c>
      <c r="BA186" s="272" t="str">
        <f>IF(ISERROR(VLOOKUP(AW186,'Calcification Rates'!$A$10:$C$98,3,FALSE))," ",VLOOKUP(AW186,'Calcification Rates'!$A$10:$C$98,3,FALSE))</f>
        <v xml:space="preserve"> </v>
      </c>
      <c r="BB186" s="280">
        <f>(IF(ISERROR(VLOOKUP(AW186,'Calcification Rates'!$A$11:$N$98,9,0)),0,VLOOKUP(AW186,'Calcification Rates'!$A$11:$N$98,9,0)))*AY186+(IF(ISERROR(VLOOKUP(AW186,'Calcification Rates'!$A$11:$N$98,12,0)),0,VLOOKUP(AW186,'Calcification Rates'!$A$11:$N$98,12,0)))</f>
        <v>0</v>
      </c>
      <c r="BC186" s="280">
        <f>(IF(ISERROR(VLOOKUP(AW186,'Calcification Rates'!$A$11:$N$98,10,0)),0,VLOOKUP(AW186,'Calcification Rates'!$A$11:$N$98,10,0)))*AY186+(IF(ISERROR(VLOOKUP(AW186,'Calcification Rates'!$A$11:$N$98,13,0)),0,VLOOKUP(AW186,'Calcification Rates'!$A$11:$N$98,13,0)))</f>
        <v>0</v>
      </c>
      <c r="BD186" s="281">
        <f>(IF(ISERROR(VLOOKUP(AW186,'Calcification Rates'!$A$11:$N$98,11,0)),0,VLOOKUP(AW186,'Calcification Rates'!$A$11:$N$98,11,0)))*AY186+(IF(ISERROR(VLOOKUP(AW186,'Calcification Rates'!$A$11:$N$98,14,0)),0,VLOOKUP(AW186,'Calcification Rates'!$A$11:$N$98,14,0)))</f>
        <v>0</v>
      </c>
      <c r="BE186" s="289"/>
      <c r="BF186" s="290"/>
      <c r="BG186" s="290"/>
      <c r="BH186" s="272" t="str">
        <f>IF(ISERROR(VLOOKUP(BE186,'Calcification Rates'!$A$10:$C$98,2,FALSE))," ",VLOOKUP(BE186,'Calcification Rates'!$A$10:$C$98,2,FALSE))</f>
        <v xml:space="preserve"> </v>
      </c>
      <c r="BI186" s="272" t="str">
        <f>IF(ISERROR(VLOOKUP(BE186,'Calcification Rates'!$A$10:$C$98,3,FALSE))," ",VLOOKUP(BE186,'Calcification Rates'!$A$10:$C$98,3,FALSE))</f>
        <v xml:space="preserve"> </v>
      </c>
      <c r="BJ186" s="280">
        <f>(IF(ISERROR(VLOOKUP(BE186,'Calcification Rates'!$A$11:$N$98,9,0)),0,VLOOKUP(BE186,'Calcification Rates'!$A$11:$N$98,9,0)))*BG186+(IF(ISERROR(VLOOKUP(BE186,'Calcification Rates'!$A$11:$N$98,12,0)),0,VLOOKUP(BE186,'Calcification Rates'!$A$11:$N$98,12,0)))</f>
        <v>0</v>
      </c>
      <c r="BK186" s="280">
        <f>(IF(ISERROR(VLOOKUP(BE186,'Calcification Rates'!$A$11:$N$98,10,0)),0,VLOOKUP(BE186,'Calcification Rates'!$A$11:$N$98,10,0)))*BG186+(IF(ISERROR(VLOOKUP(BE186,'Calcification Rates'!$A$11:$N$98,13,0)),0,VLOOKUP(BE186,'Calcification Rates'!$A$11:$N$98,13,0)))</f>
        <v>0</v>
      </c>
      <c r="BL186" s="281">
        <f>(IF(ISERROR(VLOOKUP(BE186,'Calcification Rates'!$A$11:$N$98,11,0)),0,VLOOKUP(BE186,'Calcification Rates'!$A$11:$N$98,11,0)))*BG186+(IF(ISERROR(VLOOKUP(BE186,'Calcification Rates'!$A$11:$N$98,14,0)),0,VLOOKUP(BE186,'Calcification Rates'!$A$11:$N$98,14,0)))</f>
        <v>0</v>
      </c>
    </row>
    <row r="187" spans="1:64" ht="20.100000000000001" customHeight="1" x14ac:dyDescent="0.3">
      <c r="A187" s="291"/>
      <c r="B187" s="290"/>
      <c r="C187" s="292"/>
      <c r="D187" s="272" t="str">
        <f>IF(ISERROR(VLOOKUP(A187,'Calcification Rates'!$A$10:$C$98,2,FALSE))," ",VLOOKUP(A187,'Calcification Rates'!$A$10:$C$98,2,FALSE))</f>
        <v xml:space="preserve"> </v>
      </c>
      <c r="E187" s="272" t="str">
        <f>IF(ISERROR(VLOOKUP(A187,'Calcification Rates'!$A$10:$C$98,3,FALSE))," ",VLOOKUP(A187,'Calcification Rates'!$A$10:$C$98,3,FALSE))</f>
        <v xml:space="preserve"> </v>
      </c>
      <c r="F187" s="273">
        <f>(IF(ISERROR(VLOOKUP(A187,'Calcification Rates'!$A$11:$N$98,9,0)),0,VLOOKUP(A187,'Calcification Rates'!$A$11:$N$98,9,0)))*C187+(IF(ISERROR(VLOOKUP(A187,'Calcification Rates'!$A$11:$N$98,12,0)),0,VLOOKUP(A187,'Calcification Rates'!$A$11:$N$98,12,0)))</f>
        <v>0</v>
      </c>
      <c r="G187" s="274">
        <f>(IF(ISERROR(VLOOKUP(A187,'Calcification Rates'!$A$11:$N$98,10,0)),0,VLOOKUP(A187,'Calcification Rates'!$A$11:$N$98,10,0)))*C187+(IF(ISERROR(VLOOKUP(A187,'Calcification Rates'!$A$11:$N$98,13,0)),0,VLOOKUP(A187,'Calcification Rates'!$A$11:$N$98,13,0)))</f>
        <v>0</v>
      </c>
      <c r="H187" s="275">
        <f>(IF(ISERROR(VLOOKUP(A187,'Calcification Rates'!$A$11:$N$98,11,0)),0,VLOOKUP(A187,'Calcification Rates'!$A$11:$N$98,11,0)))*C187+(IF(ISERROR(VLOOKUP(A187,'Calcification Rates'!$A$11:$N$98,14,0)),0,VLOOKUP(A187,'Calcification Rates'!$A$11:$N$98,14,0)))</f>
        <v>0</v>
      </c>
      <c r="I187" s="289"/>
      <c r="J187" s="278"/>
      <c r="K187" s="270"/>
      <c r="L187" s="272" t="str">
        <f>IF(ISERROR(VLOOKUP(I187,'Calcification Rates'!$A$10:$C$98,2,FALSE))," ",VLOOKUP(I187,'Calcification Rates'!$A$10:$C$98,2,FALSE))</f>
        <v xml:space="preserve"> </v>
      </c>
      <c r="M187" s="272" t="str">
        <f>IF(ISERROR(VLOOKUP(I187,'Calcification Rates'!$A$10:$C$98,3,FALSE))," ",VLOOKUP(I187,'Calcification Rates'!$A$10:$C$98,3,FALSE))</f>
        <v xml:space="preserve"> </v>
      </c>
      <c r="N187" s="273">
        <f>(IF(ISERROR(VLOOKUP(I187,'Calcification Rates'!$A$11:$N$98,9,0)),0,VLOOKUP(I187,'Calcification Rates'!$A$11:$N$98,9,0)))*K187+(IF(ISERROR(VLOOKUP(I187,'Calcification Rates'!$A$11:$N$98,12,0)),0,VLOOKUP(I187,'Calcification Rates'!$A$11:$N$98,12,0)))</f>
        <v>0</v>
      </c>
      <c r="O187" s="273">
        <f>(IF(ISERROR(VLOOKUP(I187,'Calcification Rates'!$A$11:$N$98,10,0)),0,VLOOKUP(I187,'Calcification Rates'!$A$11:$N$98,10,0)))*K187+(IF(ISERROR(VLOOKUP(I187,'Calcification Rates'!$A$11:$N$98,13,0)),0,VLOOKUP(I187,'Calcification Rates'!$A$11:$N$98,13,0)))</f>
        <v>0</v>
      </c>
      <c r="P187" s="286">
        <f>(IF(ISERROR(VLOOKUP(I187,'Calcification Rates'!$A$11:$N$98,11,0)),0,VLOOKUP(I187,'Calcification Rates'!$A$11:$N$98,11,0)))*K187+(IF(ISERROR(VLOOKUP(I187,'Calcification Rates'!$A$11:$N$98,14,0)),0,VLOOKUP(I187,'Calcification Rates'!$A$11:$N$98,14,0)))</f>
        <v>0</v>
      </c>
      <c r="Q187" s="270"/>
      <c r="R187" s="270"/>
      <c r="S187" s="270"/>
      <c r="T187" s="287" t="str">
        <f>IF(ISERROR(VLOOKUP(Q187,'Calcification Rates'!$A$10:$C$98,2,FALSE))," ",VLOOKUP(Q187,'Calcification Rates'!$A$10:$C$98,2,FALSE))</f>
        <v xml:space="preserve"> </v>
      </c>
      <c r="U187" s="272" t="str">
        <f>IF(ISERROR(VLOOKUP(Q187,'Calcification Rates'!$A$10:$C$98,3,FALSE))," ",VLOOKUP(Q187,'Calcification Rates'!$A$10:$C$98,3,FALSE))</f>
        <v xml:space="preserve"> </v>
      </c>
      <c r="V187" s="273">
        <f>(IF(ISERROR(VLOOKUP(Q187,'Calcification Rates'!$A$11:$N$98,9,0)),0,VLOOKUP(Q187,'Calcification Rates'!$A$11:$N$98,9,0)))*S187+(IF(ISERROR(VLOOKUP(Q187,'Calcification Rates'!$A$11:$N$98,12,0)),0,VLOOKUP(Q187,'Calcification Rates'!$A$11:$N$98,12,0)))</f>
        <v>0</v>
      </c>
      <c r="W187" s="273">
        <f>(IF(ISERROR(VLOOKUP(Q187,'Calcification Rates'!$A$11:$N$98,10,0)),0,VLOOKUP(Q187,'Calcification Rates'!$A$11:$N$98,10,0)))*S187+(IF(ISERROR(VLOOKUP(Q187,'Calcification Rates'!$A$11:$N$98,13,0)),0,VLOOKUP(Q187,'Calcification Rates'!$A$11:$N$98,13,0)))</f>
        <v>0</v>
      </c>
      <c r="X187" s="277">
        <f>(IF(ISERROR(VLOOKUP(Q187,'Calcification Rates'!$A$11:$N$98,11,0)),0,VLOOKUP(Q187,'Calcification Rates'!$A$11:$N$98,11,0)))*S187+(IF(ISERROR(VLOOKUP(Q187,'Calcification Rates'!$A$11:$N$98,14,0)),0,VLOOKUP(Q187,'Calcification Rates'!$A$11:$N$98,14,0)))</f>
        <v>0</v>
      </c>
      <c r="Y187" s="289"/>
      <c r="Z187" s="290"/>
      <c r="AA187" s="290"/>
      <c r="AB187" s="272" t="str">
        <f>IF(ISERROR(VLOOKUP(Y187,'Calcification Rates'!$A$10:$C$98,2,FALSE))," ",VLOOKUP(Y187,'Calcification Rates'!$A$10:$C$98,2,FALSE))</f>
        <v xml:space="preserve"> </v>
      </c>
      <c r="AC187" s="272" t="str">
        <f>IF(ISERROR(VLOOKUP(Y187,'Calcification Rates'!$A$10:$C$98,3,FALSE))," ",VLOOKUP(Y187,'Calcification Rates'!$A$10:$C$98,3,FALSE))</f>
        <v xml:space="preserve"> </v>
      </c>
      <c r="AD187" s="273">
        <f>(IF(ISERROR(VLOOKUP(Y187,'Calcification Rates'!$A$11:$N$98,9,0)),0,VLOOKUP(Y187,'Calcification Rates'!$A$11:$N$98,9,0)))*AA187+(IF(ISERROR(VLOOKUP(Y187,'Calcification Rates'!$A$11:$N$98,12,0)),0,VLOOKUP(Y187,'Calcification Rates'!$A$11:$N$98,12,0)))</f>
        <v>0</v>
      </c>
      <c r="AE187" s="273">
        <f>(IF(ISERROR(VLOOKUP(Y187,'Calcification Rates'!$A$11:$N$98,10,0)),0,VLOOKUP(Y187,'Calcification Rates'!$A$11:$N$98,10,0)))*AA187+(IF(ISERROR(VLOOKUP(Y187,'Calcification Rates'!$A$11:$N$98,13,0)),0,VLOOKUP(Y187,'Calcification Rates'!$A$11:$N$98,13,0)))</f>
        <v>0</v>
      </c>
      <c r="AF187" s="277">
        <f>(IF(ISERROR(VLOOKUP(Y187,'Calcification Rates'!$A$11:$N$98,11,0)),0,VLOOKUP(Y187,'Calcification Rates'!$A$11:$N$98,11,0)))*AA187+(IF(ISERROR(VLOOKUP(Y187,'Calcification Rates'!$A$11:$N$98,14,0)),0,VLOOKUP(Y187,'Calcification Rates'!$A$11:$N$98,14,0)))</f>
        <v>0</v>
      </c>
      <c r="AG187" s="289"/>
      <c r="AH187" s="290"/>
      <c r="AI187" s="290"/>
      <c r="AJ187" s="272" t="str">
        <f>IF(ISERROR(VLOOKUP(AG187,'Calcification Rates'!$A$10:$C$98,2,FALSE))," ",VLOOKUP(AG187,'Calcification Rates'!$A$10:$C$98,2,FALSE))</f>
        <v xml:space="preserve"> </v>
      </c>
      <c r="AK187" s="272" t="str">
        <f>IF(ISERROR(VLOOKUP(AG187,'Calcification Rates'!$A$10:$C$98,3,FALSE))," ",VLOOKUP(AG187,'Calcification Rates'!$A$10:$C$98,3,FALSE))</f>
        <v xml:space="preserve"> </v>
      </c>
      <c r="AL187" s="273">
        <f>(IF(ISERROR(VLOOKUP(AG187,'Calcification Rates'!$A$11:$N$98,9,0)),0,VLOOKUP(AG187,'Calcification Rates'!$A$11:$N$98,9,0)))*AI187+(IF(ISERROR(VLOOKUP(AG187,'Calcification Rates'!$A$11:$N$98,12,0)),0,VLOOKUP(AG187,'Calcification Rates'!$A$11:$N$98,12,0)))</f>
        <v>0</v>
      </c>
      <c r="AM187" s="273">
        <f>(IF(ISERROR(VLOOKUP(AG187,'Calcification Rates'!$A$11:$N$98,10,0)),0,VLOOKUP(AG187,'Calcification Rates'!$A$11:$N$98,10,0)))*AI187+(IF(ISERROR(VLOOKUP(AG187,'Calcification Rates'!$A$11:$N$98,13,0)),0,VLOOKUP(AG187,'Calcification Rates'!$A$11:$N$98,13,0)))</f>
        <v>0</v>
      </c>
      <c r="AN187" s="277">
        <f>(IF(ISERROR(VLOOKUP(AG187,'Calcification Rates'!$A$11:$N$98,11,0)),0,VLOOKUP(AG187,'Calcification Rates'!$A$11:$N$98,11,0)))*AI187+(IF(ISERROR(VLOOKUP(AG187,'Calcification Rates'!$A$11:$N$98,14,0)),0,VLOOKUP(AG187,'Calcification Rates'!$A$11:$N$98,14,0)))</f>
        <v>0</v>
      </c>
      <c r="AO187" s="289"/>
      <c r="AP187" s="290"/>
      <c r="AQ187" s="290"/>
      <c r="AR187" s="272" t="str">
        <f>IF(ISERROR(VLOOKUP(AO187,'Calcification Rates'!$A$10:$C$98,2,FALSE))," ",VLOOKUP(AO187,'Calcification Rates'!$A$10:$C$98,2,FALSE))</f>
        <v xml:space="preserve"> </v>
      </c>
      <c r="AS187" s="272" t="str">
        <f>IF(ISERROR(VLOOKUP(AO187,'Calcification Rates'!$A$10:$C$98,3,FALSE))," ",VLOOKUP(AO187,'Calcification Rates'!$A$10:$C$98,3,FALSE))</f>
        <v xml:space="preserve"> </v>
      </c>
      <c r="AT187" s="280">
        <f>(IF(ISERROR(VLOOKUP(AO187,'Calcification Rates'!$A$11:$N$98,9,0)),0,VLOOKUP(AO187,'Calcification Rates'!$A$11:$N$98,9,0)))*AQ187+(IF(ISERROR(VLOOKUP(AO187,'Calcification Rates'!$A$11:$N$98,12,0)),0,VLOOKUP(AO187,'Calcification Rates'!$A$11:$N$98,12,0)))</f>
        <v>0</v>
      </c>
      <c r="AU187" s="280">
        <f>(IF(ISERROR(VLOOKUP(AO187,'Calcification Rates'!$A$11:$N$98,10,0)),0,VLOOKUP(AO187,'Calcification Rates'!$A$11:$N$98,10,0)))*AQ187+(IF(ISERROR(VLOOKUP(AO187,'Calcification Rates'!$A$11:$N$98,13,0)),0,VLOOKUP(AO187,'Calcification Rates'!$A$11:$N$98,13,0)))</f>
        <v>0</v>
      </c>
      <c r="AV187" s="281">
        <f>(IF(ISERROR(VLOOKUP(AO187,'Calcification Rates'!$A$11:$N$98,11,0)),0,VLOOKUP(AO187,'Calcification Rates'!$A$11:$N$98,11,0)))*AQ187+(IF(ISERROR(VLOOKUP(AO187,'Calcification Rates'!$A$11:$N$98,14,0)),0,VLOOKUP(AO187,'Calcification Rates'!$A$11:$N$98,14,0)))</f>
        <v>0</v>
      </c>
      <c r="AW187" s="289"/>
      <c r="AX187" s="290"/>
      <c r="AY187" s="290"/>
      <c r="AZ187" s="272" t="str">
        <f>IF(ISERROR(VLOOKUP(AW187,'Calcification Rates'!$A$10:$C$98,2,FALSE))," ",VLOOKUP(AW187,'Calcification Rates'!$A$10:$C$98,2,FALSE))</f>
        <v xml:space="preserve"> </v>
      </c>
      <c r="BA187" s="272" t="str">
        <f>IF(ISERROR(VLOOKUP(AW187,'Calcification Rates'!$A$10:$C$98,3,FALSE))," ",VLOOKUP(AW187,'Calcification Rates'!$A$10:$C$98,3,FALSE))</f>
        <v xml:space="preserve"> </v>
      </c>
      <c r="BB187" s="280">
        <f>(IF(ISERROR(VLOOKUP(AW187,'Calcification Rates'!$A$11:$N$98,9,0)),0,VLOOKUP(AW187,'Calcification Rates'!$A$11:$N$98,9,0)))*AY187+(IF(ISERROR(VLOOKUP(AW187,'Calcification Rates'!$A$11:$N$98,12,0)),0,VLOOKUP(AW187,'Calcification Rates'!$A$11:$N$98,12,0)))</f>
        <v>0</v>
      </c>
      <c r="BC187" s="280">
        <f>(IF(ISERROR(VLOOKUP(AW187,'Calcification Rates'!$A$11:$N$98,10,0)),0,VLOOKUP(AW187,'Calcification Rates'!$A$11:$N$98,10,0)))*AY187+(IF(ISERROR(VLOOKUP(AW187,'Calcification Rates'!$A$11:$N$98,13,0)),0,VLOOKUP(AW187,'Calcification Rates'!$A$11:$N$98,13,0)))</f>
        <v>0</v>
      </c>
      <c r="BD187" s="281">
        <f>(IF(ISERROR(VLOOKUP(AW187,'Calcification Rates'!$A$11:$N$98,11,0)),0,VLOOKUP(AW187,'Calcification Rates'!$A$11:$N$98,11,0)))*AY187+(IF(ISERROR(VLOOKUP(AW187,'Calcification Rates'!$A$11:$N$98,14,0)),0,VLOOKUP(AW187,'Calcification Rates'!$A$11:$N$98,14,0)))</f>
        <v>0</v>
      </c>
      <c r="BE187" s="289"/>
      <c r="BF187" s="290"/>
      <c r="BG187" s="290"/>
      <c r="BH187" s="272" t="str">
        <f>IF(ISERROR(VLOOKUP(BE187,'Calcification Rates'!$A$10:$C$98,2,FALSE))," ",VLOOKUP(BE187,'Calcification Rates'!$A$10:$C$98,2,FALSE))</f>
        <v xml:space="preserve"> </v>
      </c>
      <c r="BI187" s="272" t="str">
        <f>IF(ISERROR(VLOOKUP(BE187,'Calcification Rates'!$A$10:$C$98,3,FALSE))," ",VLOOKUP(BE187,'Calcification Rates'!$A$10:$C$98,3,FALSE))</f>
        <v xml:space="preserve"> </v>
      </c>
      <c r="BJ187" s="280">
        <f>(IF(ISERROR(VLOOKUP(BE187,'Calcification Rates'!$A$11:$N$98,9,0)),0,VLOOKUP(BE187,'Calcification Rates'!$A$11:$N$98,9,0)))*BG187+(IF(ISERROR(VLOOKUP(BE187,'Calcification Rates'!$A$11:$N$98,12,0)),0,VLOOKUP(BE187,'Calcification Rates'!$A$11:$N$98,12,0)))</f>
        <v>0</v>
      </c>
      <c r="BK187" s="280">
        <f>(IF(ISERROR(VLOOKUP(BE187,'Calcification Rates'!$A$11:$N$98,10,0)),0,VLOOKUP(BE187,'Calcification Rates'!$A$11:$N$98,10,0)))*BG187+(IF(ISERROR(VLOOKUP(BE187,'Calcification Rates'!$A$11:$N$98,13,0)),0,VLOOKUP(BE187,'Calcification Rates'!$A$11:$N$98,13,0)))</f>
        <v>0</v>
      </c>
      <c r="BL187" s="281">
        <f>(IF(ISERROR(VLOOKUP(BE187,'Calcification Rates'!$A$11:$N$98,11,0)),0,VLOOKUP(BE187,'Calcification Rates'!$A$11:$N$98,11,0)))*BG187+(IF(ISERROR(VLOOKUP(BE187,'Calcification Rates'!$A$11:$N$98,14,0)),0,VLOOKUP(BE187,'Calcification Rates'!$A$11:$N$98,14,0)))</f>
        <v>0</v>
      </c>
    </row>
    <row r="188" spans="1:64" ht="20.100000000000001" customHeight="1" x14ac:dyDescent="0.3">
      <c r="A188" s="291"/>
      <c r="B188" s="290"/>
      <c r="C188" s="292"/>
      <c r="D188" s="272" t="str">
        <f>IF(ISERROR(VLOOKUP(A188,'Calcification Rates'!$A$10:$C$98,2,FALSE))," ",VLOOKUP(A188,'Calcification Rates'!$A$10:$C$98,2,FALSE))</f>
        <v xml:space="preserve"> </v>
      </c>
      <c r="E188" s="272" t="str">
        <f>IF(ISERROR(VLOOKUP(A188,'Calcification Rates'!$A$10:$C$98,3,FALSE))," ",VLOOKUP(A188,'Calcification Rates'!$A$10:$C$98,3,FALSE))</f>
        <v xml:space="preserve"> </v>
      </c>
      <c r="F188" s="273">
        <f>(IF(ISERROR(VLOOKUP(A188,'Calcification Rates'!$A$11:$N$98,9,0)),0,VLOOKUP(A188,'Calcification Rates'!$A$11:$N$98,9,0)))*C188+(IF(ISERROR(VLOOKUP(A188,'Calcification Rates'!$A$11:$N$98,12,0)),0,VLOOKUP(A188,'Calcification Rates'!$A$11:$N$98,12,0)))</f>
        <v>0</v>
      </c>
      <c r="G188" s="274">
        <f>(IF(ISERROR(VLOOKUP(A188,'Calcification Rates'!$A$11:$N$98,10,0)),0,VLOOKUP(A188,'Calcification Rates'!$A$11:$N$98,10,0)))*C188+(IF(ISERROR(VLOOKUP(A188,'Calcification Rates'!$A$11:$N$98,13,0)),0,VLOOKUP(A188,'Calcification Rates'!$A$11:$N$98,13,0)))</f>
        <v>0</v>
      </c>
      <c r="H188" s="275">
        <f>(IF(ISERROR(VLOOKUP(A188,'Calcification Rates'!$A$11:$N$98,11,0)),0,VLOOKUP(A188,'Calcification Rates'!$A$11:$N$98,11,0)))*C188+(IF(ISERROR(VLOOKUP(A188,'Calcification Rates'!$A$11:$N$98,14,0)),0,VLOOKUP(A188,'Calcification Rates'!$A$11:$N$98,14,0)))</f>
        <v>0</v>
      </c>
      <c r="I188" s="289"/>
      <c r="J188" s="278"/>
      <c r="K188" s="270"/>
      <c r="L188" s="272" t="str">
        <f>IF(ISERROR(VLOOKUP(I188,'Calcification Rates'!$A$10:$C$98,2,FALSE))," ",VLOOKUP(I188,'Calcification Rates'!$A$10:$C$98,2,FALSE))</f>
        <v xml:space="preserve"> </v>
      </c>
      <c r="M188" s="272" t="str">
        <f>IF(ISERROR(VLOOKUP(I188,'Calcification Rates'!$A$10:$C$98,3,FALSE))," ",VLOOKUP(I188,'Calcification Rates'!$A$10:$C$98,3,FALSE))</f>
        <v xml:space="preserve"> </v>
      </c>
      <c r="N188" s="273">
        <f>(IF(ISERROR(VLOOKUP(I188,'Calcification Rates'!$A$11:$N$98,9,0)),0,VLOOKUP(I188,'Calcification Rates'!$A$11:$N$98,9,0)))*K188+(IF(ISERROR(VLOOKUP(I188,'Calcification Rates'!$A$11:$N$98,12,0)),0,VLOOKUP(I188,'Calcification Rates'!$A$11:$N$98,12,0)))</f>
        <v>0</v>
      </c>
      <c r="O188" s="273">
        <f>(IF(ISERROR(VLOOKUP(I188,'Calcification Rates'!$A$11:$N$98,10,0)),0,VLOOKUP(I188,'Calcification Rates'!$A$11:$N$98,10,0)))*K188+(IF(ISERROR(VLOOKUP(I188,'Calcification Rates'!$A$11:$N$98,13,0)),0,VLOOKUP(I188,'Calcification Rates'!$A$11:$N$98,13,0)))</f>
        <v>0</v>
      </c>
      <c r="P188" s="286">
        <f>(IF(ISERROR(VLOOKUP(I188,'Calcification Rates'!$A$11:$N$98,11,0)),0,VLOOKUP(I188,'Calcification Rates'!$A$11:$N$98,11,0)))*K188+(IF(ISERROR(VLOOKUP(I188,'Calcification Rates'!$A$11:$N$98,14,0)),0,VLOOKUP(I188,'Calcification Rates'!$A$11:$N$98,14,0)))</f>
        <v>0</v>
      </c>
      <c r="Q188" s="270"/>
      <c r="R188" s="270"/>
      <c r="S188" s="270"/>
      <c r="T188" s="287" t="str">
        <f>IF(ISERROR(VLOOKUP(Q188,'Calcification Rates'!$A$10:$C$98,2,FALSE))," ",VLOOKUP(Q188,'Calcification Rates'!$A$10:$C$98,2,FALSE))</f>
        <v xml:space="preserve"> </v>
      </c>
      <c r="U188" s="272" t="str">
        <f>IF(ISERROR(VLOOKUP(Q188,'Calcification Rates'!$A$10:$C$98,3,FALSE))," ",VLOOKUP(Q188,'Calcification Rates'!$A$10:$C$98,3,FALSE))</f>
        <v xml:space="preserve"> </v>
      </c>
      <c r="V188" s="273">
        <f>(IF(ISERROR(VLOOKUP(Q188,'Calcification Rates'!$A$11:$N$98,9,0)),0,VLOOKUP(Q188,'Calcification Rates'!$A$11:$N$98,9,0)))*S188+(IF(ISERROR(VLOOKUP(Q188,'Calcification Rates'!$A$11:$N$98,12,0)),0,VLOOKUP(Q188,'Calcification Rates'!$A$11:$N$98,12,0)))</f>
        <v>0</v>
      </c>
      <c r="W188" s="273">
        <f>(IF(ISERROR(VLOOKUP(Q188,'Calcification Rates'!$A$11:$N$98,10,0)),0,VLOOKUP(Q188,'Calcification Rates'!$A$11:$N$98,10,0)))*S188+(IF(ISERROR(VLOOKUP(Q188,'Calcification Rates'!$A$11:$N$98,13,0)),0,VLOOKUP(Q188,'Calcification Rates'!$A$11:$N$98,13,0)))</f>
        <v>0</v>
      </c>
      <c r="X188" s="277">
        <f>(IF(ISERROR(VLOOKUP(Q188,'Calcification Rates'!$A$11:$N$98,11,0)),0,VLOOKUP(Q188,'Calcification Rates'!$A$11:$N$98,11,0)))*S188+(IF(ISERROR(VLOOKUP(Q188,'Calcification Rates'!$A$11:$N$98,14,0)),0,VLOOKUP(Q188,'Calcification Rates'!$A$11:$N$98,14,0)))</f>
        <v>0</v>
      </c>
      <c r="Y188" s="289"/>
      <c r="Z188" s="290"/>
      <c r="AA188" s="290"/>
      <c r="AB188" s="272" t="str">
        <f>IF(ISERROR(VLOOKUP(Y187,'Calcification Rates'!$A$10:$C$98,2,FALSE))," ",VLOOKUP(Y187,'Calcification Rates'!$A$10:$C$98,2,FALSE))</f>
        <v xml:space="preserve"> </v>
      </c>
      <c r="AC188" s="272" t="str">
        <f>IF(ISERROR(VLOOKUP(Y187,'Calcification Rates'!$A$10:$C$98,3,FALSE))," ",VLOOKUP(Y187,'Calcification Rates'!$A$10:$C$98,3,FALSE))</f>
        <v xml:space="preserve"> </v>
      </c>
      <c r="AD188" s="273">
        <f>(IF(ISERROR(VLOOKUP(Y188,'Calcification Rates'!$A$11:$N$98,9,0)),0,VLOOKUP(Y188,'Calcification Rates'!$A$11:$N$98,9,0)))*AA188+(IF(ISERROR(VLOOKUP(Y188,'Calcification Rates'!$A$11:$N$98,12,0)),0,VLOOKUP(Y188,'Calcification Rates'!$A$11:$N$98,12,0)))</f>
        <v>0</v>
      </c>
      <c r="AE188" s="273">
        <f>(IF(ISERROR(VLOOKUP(Y188,'Calcification Rates'!$A$11:$N$98,10,0)),0,VLOOKUP(Y188,'Calcification Rates'!$A$11:$N$98,10,0)))*AA188+(IF(ISERROR(VLOOKUP(Y188,'Calcification Rates'!$A$11:$N$98,13,0)),0,VLOOKUP(Y188,'Calcification Rates'!$A$11:$N$98,13,0)))</f>
        <v>0</v>
      </c>
      <c r="AF188" s="277">
        <f>(IF(ISERROR(VLOOKUP(Y188,'Calcification Rates'!$A$11:$N$98,11,0)),0,VLOOKUP(Y188,'Calcification Rates'!$A$11:$N$98,11,0)))*AA188+(IF(ISERROR(VLOOKUP(Y188,'Calcification Rates'!$A$11:$N$98,14,0)),0,VLOOKUP(Y188,'Calcification Rates'!$A$11:$N$98,14,0)))</f>
        <v>0</v>
      </c>
      <c r="AG188" s="289"/>
      <c r="AH188" s="290"/>
      <c r="AI188" s="290"/>
      <c r="AJ188" s="272" t="str">
        <f>IF(ISERROR(VLOOKUP(AG188,'Calcification Rates'!$A$10:$C$98,2,FALSE))," ",VLOOKUP(AG188,'Calcification Rates'!$A$10:$C$98,2,FALSE))</f>
        <v xml:space="preserve"> </v>
      </c>
      <c r="AK188" s="272" t="str">
        <f>IF(ISERROR(VLOOKUP(AG188,'Calcification Rates'!$A$10:$C$98,3,FALSE))," ",VLOOKUP(AG188,'Calcification Rates'!$A$10:$C$98,3,FALSE))</f>
        <v xml:space="preserve"> </v>
      </c>
      <c r="AL188" s="273">
        <f>(IF(ISERROR(VLOOKUP(AG188,'Calcification Rates'!$A$11:$N$98,9,0)),0,VLOOKUP(AG188,'Calcification Rates'!$A$11:$N$98,9,0)))*AI188+(IF(ISERROR(VLOOKUP(AG188,'Calcification Rates'!$A$11:$N$98,12,0)),0,VLOOKUP(AG188,'Calcification Rates'!$A$11:$N$98,12,0)))</f>
        <v>0</v>
      </c>
      <c r="AM188" s="273">
        <f>(IF(ISERROR(VLOOKUP(AG188,'Calcification Rates'!$A$11:$N$98,10,0)),0,VLOOKUP(AG188,'Calcification Rates'!$A$11:$N$98,10,0)))*AI188+(IF(ISERROR(VLOOKUP(AG188,'Calcification Rates'!$A$11:$N$98,13,0)),0,VLOOKUP(AG188,'Calcification Rates'!$A$11:$N$98,13,0)))</f>
        <v>0</v>
      </c>
      <c r="AN188" s="277">
        <f>(IF(ISERROR(VLOOKUP(AG188,'Calcification Rates'!$A$11:$N$98,11,0)),0,VLOOKUP(AG188,'Calcification Rates'!$A$11:$N$98,11,0)))*AI188+(IF(ISERROR(VLOOKUP(AG188,'Calcification Rates'!$A$11:$N$98,14,0)),0,VLOOKUP(AG188,'Calcification Rates'!$A$11:$N$98,14,0)))</f>
        <v>0</v>
      </c>
      <c r="AO188" s="289"/>
      <c r="AP188" s="290"/>
      <c r="AQ188" s="290"/>
      <c r="AR188" s="272" t="str">
        <f>IF(ISERROR(VLOOKUP(AO188,'Calcification Rates'!$A$10:$C$98,2,FALSE))," ",VLOOKUP(AO188,'Calcification Rates'!$A$10:$C$98,2,FALSE))</f>
        <v xml:space="preserve"> </v>
      </c>
      <c r="AS188" s="272" t="str">
        <f>IF(ISERROR(VLOOKUP(AO188,'Calcification Rates'!$A$10:$C$98,3,FALSE))," ",VLOOKUP(AO188,'Calcification Rates'!$A$10:$C$98,3,FALSE))</f>
        <v xml:space="preserve"> </v>
      </c>
      <c r="AT188" s="280">
        <f>(IF(ISERROR(VLOOKUP(AO188,'Calcification Rates'!$A$11:$N$98,9,0)),0,VLOOKUP(AO188,'Calcification Rates'!$A$11:$N$98,9,0)))*AQ188+(IF(ISERROR(VLOOKUP(AO188,'Calcification Rates'!$A$11:$N$98,12,0)),0,VLOOKUP(AO188,'Calcification Rates'!$A$11:$N$98,12,0)))</f>
        <v>0</v>
      </c>
      <c r="AU188" s="280">
        <f>(IF(ISERROR(VLOOKUP(AO188,'Calcification Rates'!$A$11:$N$98,10,0)),0,VLOOKUP(AO188,'Calcification Rates'!$A$11:$N$98,10,0)))*AQ188+(IF(ISERROR(VLOOKUP(AO188,'Calcification Rates'!$A$11:$N$98,13,0)),0,VLOOKUP(AO188,'Calcification Rates'!$A$11:$N$98,13,0)))</f>
        <v>0</v>
      </c>
      <c r="AV188" s="281">
        <f>(IF(ISERROR(VLOOKUP(AO188,'Calcification Rates'!$A$11:$N$98,11,0)),0,VLOOKUP(AO188,'Calcification Rates'!$A$11:$N$98,11,0)))*AQ188+(IF(ISERROR(VLOOKUP(AO188,'Calcification Rates'!$A$11:$N$98,14,0)),0,VLOOKUP(AO188,'Calcification Rates'!$A$11:$N$98,14,0)))</f>
        <v>0</v>
      </c>
      <c r="AW188" s="289"/>
      <c r="AX188" s="290"/>
      <c r="AY188" s="290"/>
      <c r="AZ188" s="272" t="str">
        <f>IF(ISERROR(VLOOKUP(AW188,'Calcification Rates'!$A$10:$C$98,2,FALSE))," ",VLOOKUP(AW188,'Calcification Rates'!$A$10:$C$98,2,FALSE))</f>
        <v xml:space="preserve"> </v>
      </c>
      <c r="BA188" s="272" t="str">
        <f>IF(ISERROR(VLOOKUP(AW188,'Calcification Rates'!$A$10:$C$98,3,FALSE))," ",VLOOKUP(AW188,'Calcification Rates'!$A$10:$C$98,3,FALSE))</f>
        <v xml:space="preserve"> </v>
      </c>
      <c r="BB188" s="280">
        <f>(IF(ISERROR(VLOOKUP(AW188,'Calcification Rates'!$A$11:$N$98,9,0)),0,VLOOKUP(AW188,'Calcification Rates'!$A$11:$N$98,9,0)))*AY188+(IF(ISERROR(VLOOKUP(AW188,'Calcification Rates'!$A$11:$N$98,12,0)),0,VLOOKUP(AW188,'Calcification Rates'!$A$11:$N$98,12,0)))</f>
        <v>0</v>
      </c>
      <c r="BC188" s="280">
        <f>(IF(ISERROR(VLOOKUP(AW188,'Calcification Rates'!$A$11:$N$98,10,0)),0,VLOOKUP(AW188,'Calcification Rates'!$A$11:$N$98,10,0)))*AY188+(IF(ISERROR(VLOOKUP(AW188,'Calcification Rates'!$A$11:$N$98,13,0)),0,VLOOKUP(AW188,'Calcification Rates'!$A$11:$N$98,13,0)))</f>
        <v>0</v>
      </c>
      <c r="BD188" s="281">
        <f>(IF(ISERROR(VLOOKUP(AW188,'Calcification Rates'!$A$11:$N$98,11,0)),0,VLOOKUP(AW188,'Calcification Rates'!$A$11:$N$98,11,0)))*AY188+(IF(ISERROR(VLOOKUP(AW188,'Calcification Rates'!$A$11:$N$98,14,0)),0,VLOOKUP(AW188,'Calcification Rates'!$A$11:$N$98,14,0)))</f>
        <v>0</v>
      </c>
      <c r="BE188" s="289"/>
      <c r="BF188" s="290"/>
      <c r="BG188" s="290"/>
      <c r="BH188" s="272" t="str">
        <f>IF(ISERROR(VLOOKUP(BE188,'Calcification Rates'!$A$10:$C$98,2,FALSE))," ",VLOOKUP(BE188,'Calcification Rates'!$A$10:$C$98,2,FALSE))</f>
        <v xml:space="preserve"> </v>
      </c>
      <c r="BI188" s="272" t="str">
        <f>IF(ISERROR(VLOOKUP(BE188,'Calcification Rates'!$A$10:$C$98,3,FALSE))," ",VLOOKUP(BE188,'Calcification Rates'!$A$10:$C$98,3,FALSE))</f>
        <v xml:space="preserve"> </v>
      </c>
      <c r="BJ188" s="280">
        <f>(IF(ISERROR(VLOOKUP(BE188,'Calcification Rates'!$A$11:$N$98,9,0)),0,VLOOKUP(BE188,'Calcification Rates'!$A$11:$N$98,9,0)))*BG188+(IF(ISERROR(VLOOKUP(BE188,'Calcification Rates'!$A$11:$N$98,12,0)),0,VLOOKUP(BE188,'Calcification Rates'!$A$11:$N$98,12,0)))</f>
        <v>0</v>
      </c>
      <c r="BK188" s="280">
        <f>(IF(ISERROR(VLOOKUP(BE188,'Calcification Rates'!$A$11:$N$98,10,0)),0,VLOOKUP(BE188,'Calcification Rates'!$A$11:$N$98,10,0)))*BG188+(IF(ISERROR(VLOOKUP(BE188,'Calcification Rates'!$A$11:$N$98,13,0)),0,VLOOKUP(BE188,'Calcification Rates'!$A$11:$N$98,13,0)))</f>
        <v>0</v>
      </c>
      <c r="BL188" s="281">
        <f>(IF(ISERROR(VLOOKUP(BE188,'Calcification Rates'!$A$11:$N$98,11,0)),0,VLOOKUP(BE188,'Calcification Rates'!$A$11:$N$98,11,0)))*BG188+(IF(ISERROR(VLOOKUP(BE188,'Calcification Rates'!$A$11:$N$98,14,0)),0,VLOOKUP(BE188,'Calcification Rates'!$A$11:$N$98,14,0)))</f>
        <v>0</v>
      </c>
    </row>
    <row r="189" spans="1:64" ht="20.100000000000001" customHeight="1" x14ac:dyDescent="0.3">
      <c r="A189" s="291"/>
      <c r="B189" s="290"/>
      <c r="C189" s="292"/>
      <c r="D189" s="272" t="str">
        <f>IF(ISERROR(VLOOKUP(A189,'Calcification Rates'!$A$10:$C$98,2,FALSE))," ",VLOOKUP(A189,'Calcification Rates'!$A$10:$C$98,2,FALSE))</f>
        <v xml:space="preserve"> </v>
      </c>
      <c r="E189" s="272" t="str">
        <f>IF(ISERROR(VLOOKUP(A189,'Calcification Rates'!$A$10:$C$98,3,FALSE))," ",VLOOKUP(A189,'Calcification Rates'!$A$10:$C$98,3,FALSE))</f>
        <v xml:space="preserve"> </v>
      </c>
      <c r="F189" s="273">
        <f>(IF(ISERROR(VLOOKUP(A189,'Calcification Rates'!$A$11:$N$98,9,0)),0,VLOOKUP(A189,'Calcification Rates'!$A$11:$N$98,9,0)))*C189+(IF(ISERROR(VLOOKUP(A189,'Calcification Rates'!$A$11:$N$98,12,0)),0,VLOOKUP(A189,'Calcification Rates'!$A$11:$N$98,12,0)))</f>
        <v>0</v>
      </c>
      <c r="G189" s="274">
        <f>(IF(ISERROR(VLOOKUP(A189,'Calcification Rates'!$A$11:$N$98,10,0)),0,VLOOKUP(A189,'Calcification Rates'!$A$11:$N$98,10,0)))*C189+(IF(ISERROR(VLOOKUP(A189,'Calcification Rates'!$A$11:$N$98,13,0)),0,VLOOKUP(A189,'Calcification Rates'!$A$11:$N$98,13,0)))</f>
        <v>0</v>
      </c>
      <c r="H189" s="275">
        <f>(IF(ISERROR(VLOOKUP(A189,'Calcification Rates'!$A$11:$N$98,11,0)),0,VLOOKUP(A189,'Calcification Rates'!$A$11:$N$98,11,0)))*C189+(IF(ISERROR(VLOOKUP(A189,'Calcification Rates'!$A$11:$N$98,14,0)),0,VLOOKUP(A189,'Calcification Rates'!$A$11:$N$98,14,0)))</f>
        <v>0</v>
      </c>
      <c r="I189" s="289"/>
      <c r="J189" s="278"/>
      <c r="K189" s="270"/>
      <c r="L189" s="272" t="str">
        <f>IF(ISERROR(VLOOKUP(I189,'Calcification Rates'!$A$10:$C$98,2,FALSE))," ",VLOOKUP(I189,'Calcification Rates'!$A$10:$C$98,2,FALSE))</f>
        <v xml:space="preserve"> </v>
      </c>
      <c r="M189" s="272" t="str">
        <f>IF(ISERROR(VLOOKUP(I189,'Calcification Rates'!$A$10:$C$98,3,FALSE))," ",VLOOKUP(I189,'Calcification Rates'!$A$10:$C$98,3,FALSE))</f>
        <v xml:space="preserve"> </v>
      </c>
      <c r="N189" s="273">
        <f>(IF(ISERROR(VLOOKUP(I189,'Calcification Rates'!$A$11:$N$98,9,0)),0,VLOOKUP(I189,'Calcification Rates'!$A$11:$N$98,9,0)))*K189+(IF(ISERROR(VLOOKUP(I189,'Calcification Rates'!$A$11:$N$98,12,0)),0,VLOOKUP(I189,'Calcification Rates'!$A$11:$N$98,12,0)))</f>
        <v>0</v>
      </c>
      <c r="O189" s="273">
        <f>(IF(ISERROR(VLOOKUP(I189,'Calcification Rates'!$A$11:$N$98,10,0)),0,VLOOKUP(I189,'Calcification Rates'!$A$11:$N$98,10,0)))*K189+(IF(ISERROR(VLOOKUP(I189,'Calcification Rates'!$A$11:$N$98,13,0)),0,VLOOKUP(I189,'Calcification Rates'!$A$11:$N$98,13,0)))</f>
        <v>0</v>
      </c>
      <c r="P189" s="286">
        <f>(IF(ISERROR(VLOOKUP(I189,'Calcification Rates'!$A$11:$N$98,11,0)),0,VLOOKUP(I189,'Calcification Rates'!$A$11:$N$98,11,0)))*K189+(IF(ISERROR(VLOOKUP(I189,'Calcification Rates'!$A$11:$N$98,14,0)),0,VLOOKUP(I189,'Calcification Rates'!$A$11:$N$98,14,0)))</f>
        <v>0</v>
      </c>
      <c r="Q189" s="270"/>
      <c r="R189" s="270"/>
      <c r="S189" s="270"/>
      <c r="T189" s="287" t="str">
        <f>IF(ISERROR(VLOOKUP(Q189,'Calcification Rates'!$A$10:$C$98,2,FALSE))," ",VLOOKUP(Q189,'Calcification Rates'!$A$10:$C$98,2,FALSE))</f>
        <v xml:space="preserve"> </v>
      </c>
      <c r="U189" s="272" t="str">
        <f>IF(ISERROR(VLOOKUP(Q189,'Calcification Rates'!$A$10:$C$98,3,FALSE))," ",VLOOKUP(Q189,'Calcification Rates'!$A$10:$C$98,3,FALSE))</f>
        <v xml:space="preserve"> </v>
      </c>
      <c r="V189" s="273">
        <f>(IF(ISERROR(VLOOKUP(Q189,'Calcification Rates'!$A$11:$N$98,9,0)),0,VLOOKUP(Q189,'Calcification Rates'!$A$11:$N$98,9,0)))*S189+(IF(ISERROR(VLOOKUP(Q189,'Calcification Rates'!$A$11:$N$98,12,0)),0,VLOOKUP(Q189,'Calcification Rates'!$A$11:$N$98,12,0)))</f>
        <v>0</v>
      </c>
      <c r="W189" s="273">
        <f>(IF(ISERROR(VLOOKUP(Q189,'Calcification Rates'!$A$11:$N$98,10,0)),0,VLOOKUP(Q189,'Calcification Rates'!$A$11:$N$98,10,0)))*S189+(IF(ISERROR(VLOOKUP(Q189,'Calcification Rates'!$A$11:$N$98,13,0)),0,VLOOKUP(Q189,'Calcification Rates'!$A$11:$N$98,13,0)))</f>
        <v>0</v>
      </c>
      <c r="X189" s="277">
        <f>(IF(ISERROR(VLOOKUP(Q189,'Calcification Rates'!$A$11:$N$98,11,0)),0,VLOOKUP(Q189,'Calcification Rates'!$A$11:$N$98,11,0)))*S189+(IF(ISERROR(VLOOKUP(Q189,'Calcification Rates'!$A$11:$N$98,14,0)),0,VLOOKUP(Q189,'Calcification Rates'!$A$11:$N$98,14,0)))</f>
        <v>0</v>
      </c>
      <c r="Y189" s="289"/>
      <c r="Z189" s="290"/>
      <c r="AA189" s="290"/>
      <c r="AB189" s="272" t="str">
        <f>IF(ISERROR(VLOOKUP(Y188,'Calcification Rates'!$A$10:$C$98,2,FALSE))," ",VLOOKUP(Y188,'Calcification Rates'!$A$10:$C$98,2,FALSE))</f>
        <v xml:space="preserve"> </v>
      </c>
      <c r="AC189" s="272" t="str">
        <f>IF(ISERROR(VLOOKUP(Y188,'Calcification Rates'!$A$10:$C$98,3,FALSE))," ",VLOOKUP(Y188,'Calcification Rates'!$A$10:$C$98,3,FALSE))</f>
        <v xml:space="preserve"> </v>
      </c>
      <c r="AD189" s="273">
        <f>(IF(ISERROR(VLOOKUP(Y189,'Calcification Rates'!$A$11:$N$98,9,0)),0,VLOOKUP(Y189,'Calcification Rates'!$A$11:$N$98,9,0)))*AA189+(IF(ISERROR(VLOOKUP(Y189,'Calcification Rates'!$A$11:$N$98,12,0)),0,VLOOKUP(Y189,'Calcification Rates'!$A$11:$N$98,12,0)))</f>
        <v>0</v>
      </c>
      <c r="AE189" s="273">
        <f>(IF(ISERROR(VLOOKUP(Y189,'Calcification Rates'!$A$11:$N$98,10,0)),0,VLOOKUP(Y189,'Calcification Rates'!$A$11:$N$98,10,0)))*AA189+(IF(ISERROR(VLOOKUP(Y189,'Calcification Rates'!$A$11:$N$98,13,0)),0,VLOOKUP(Y189,'Calcification Rates'!$A$11:$N$98,13,0)))</f>
        <v>0</v>
      </c>
      <c r="AF189" s="277">
        <f>(IF(ISERROR(VLOOKUP(Y189,'Calcification Rates'!$A$11:$N$98,11,0)),0,VLOOKUP(Y189,'Calcification Rates'!$A$11:$N$98,11,0)))*AA189+(IF(ISERROR(VLOOKUP(Y189,'Calcification Rates'!$A$11:$N$98,14,0)),0,VLOOKUP(Y189,'Calcification Rates'!$A$11:$N$98,14,0)))</f>
        <v>0</v>
      </c>
      <c r="AG189" s="289"/>
      <c r="AH189" s="290"/>
      <c r="AI189" s="290"/>
      <c r="AJ189" s="272" t="str">
        <f>IF(ISERROR(VLOOKUP(AG189,'Calcification Rates'!$A$10:$C$98,2,FALSE))," ",VLOOKUP(AG189,'Calcification Rates'!$A$10:$C$98,2,FALSE))</f>
        <v xml:space="preserve"> </v>
      </c>
      <c r="AK189" s="272" t="str">
        <f>IF(ISERROR(VLOOKUP(AG189,'Calcification Rates'!$A$10:$C$98,3,FALSE))," ",VLOOKUP(AG189,'Calcification Rates'!$A$10:$C$98,3,FALSE))</f>
        <v xml:space="preserve"> </v>
      </c>
      <c r="AL189" s="273">
        <f>(IF(ISERROR(VLOOKUP(AG189,'Calcification Rates'!$A$11:$N$98,9,0)),0,VLOOKUP(AG189,'Calcification Rates'!$A$11:$N$98,9,0)))*AI189+(IF(ISERROR(VLOOKUP(AG189,'Calcification Rates'!$A$11:$N$98,12,0)),0,VLOOKUP(AG189,'Calcification Rates'!$A$11:$N$98,12,0)))</f>
        <v>0</v>
      </c>
      <c r="AM189" s="273">
        <f>(IF(ISERROR(VLOOKUP(AG189,'Calcification Rates'!$A$11:$N$98,10,0)),0,VLOOKUP(AG189,'Calcification Rates'!$A$11:$N$98,10,0)))*AI189+(IF(ISERROR(VLOOKUP(AG189,'Calcification Rates'!$A$11:$N$98,13,0)),0,VLOOKUP(AG189,'Calcification Rates'!$A$11:$N$98,13,0)))</f>
        <v>0</v>
      </c>
      <c r="AN189" s="277">
        <f>(IF(ISERROR(VLOOKUP(AG189,'Calcification Rates'!$A$11:$N$98,11,0)),0,VLOOKUP(AG189,'Calcification Rates'!$A$11:$N$98,11,0)))*AI189+(IF(ISERROR(VLOOKUP(AG189,'Calcification Rates'!$A$11:$N$98,14,0)),0,VLOOKUP(AG189,'Calcification Rates'!$A$11:$N$98,14,0)))</f>
        <v>0</v>
      </c>
      <c r="AO189" s="289"/>
      <c r="AP189" s="290"/>
      <c r="AQ189" s="290"/>
      <c r="AR189" s="272" t="str">
        <f>IF(ISERROR(VLOOKUP(AO189,'Calcification Rates'!$A$10:$C$98,2,FALSE))," ",VLOOKUP(AO189,'Calcification Rates'!$A$10:$C$98,2,FALSE))</f>
        <v xml:space="preserve"> </v>
      </c>
      <c r="AS189" s="272" t="str">
        <f>IF(ISERROR(VLOOKUP(AO189,'Calcification Rates'!$A$10:$C$98,3,FALSE))," ",VLOOKUP(AO189,'Calcification Rates'!$A$10:$C$98,3,FALSE))</f>
        <v xml:space="preserve"> </v>
      </c>
      <c r="AT189" s="280">
        <f>(IF(ISERROR(VLOOKUP(AO189,'Calcification Rates'!$A$11:$N$98,9,0)),0,VLOOKUP(AO189,'Calcification Rates'!$A$11:$N$98,9,0)))*AQ189+(IF(ISERROR(VLOOKUP(AO189,'Calcification Rates'!$A$11:$N$98,12,0)),0,VLOOKUP(AO189,'Calcification Rates'!$A$11:$N$98,12,0)))</f>
        <v>0</v>
      </c>
      <c r="AU189" s="280">
        <f>(IF(ISERROR(VLOOKUP(AO189,'Calcification Rates'!$A$11:$N$98,10,0)),0,VLOOKUP(AO189,'Calcification Rates'!$A$11:$N$98,10,0)))*AQ189+(IF(ISERROR(VLOOKUP(AO189,'Calcification Rates'!$A$11:$N$98,13,0)),0,VLOOKUP(AO189,'Calcification Rates'!$A$11:$N$98,13,0)))</f>
        <v>0</v>
      </c>
      <c r="AV189" s="281">
        <f>(IF(ISERROR(VLOOKUP(AO189,'Calcification Rates'!$A$11:$N$98,11,0)),0,VLOOKUP(AO189,'Calcification Rates'!$A$11:$N$98,11,0)))*AQ189+(IF(ISERROR(VLOOKUP(AO189,'Calcification Rates'!$A$11:$N$98,14,0)),0,VLOOKUP(AO189,'Calcification Rates'!$A$11:$N$98,14,0)))</f>
        <v>0</v>
      </c>
      <c r="AW189" s="289"/>
      <c r="AX189" s="290"/>
      <c r="AY189" s="290"/>
      <c r="AZ189" s="272" t="str">
        <f>IF(ISERROR(VLOOKUP(AW189,'Calcification Rates'!$A$10:$C$98,2,FALSE))," ",VLOOKUP(AW189,'Calcification Rates'!$A$10:$C$98,2,FALSE))</f>
        <v xml:space="preserve"> </v>
      </c>
      <c r="BA189" s="272" t="str">
        <f>IF(ISERROR(VLOOKUP(AW189,'Calcification Rates'!$A$10:$C$98,3,FALSE))," ",VLOOKUP(AW189,'Calcification Rates'!$A$10:$C$98,3,FALSE))</f>
        <v xml:space="preserve"> </v>
      </c>
      <c r="BB189" s="280">
        <f>(IF(ISERROR(VLOOKUP(AW189,'Calcification Rates'!$A$11:$N$98,9,0)),0,VLOOKUP(AW189,'Calcification Rates'!$A$11:$N$98,9,0)))*AY189+(IF(ISERROR(VLOOKUP(AW189,'Calcification Rates'!$A$11:$N$98,12,0)),0,VLOOKUP(AW189,'Calcification Rates'!$A$11:$N$98,12,0)))</f>
        <v>0</v>
      </c>
      <c r="BC189" s="280">
        <f>(IF(ISERROR(VLOOKUP(AW189,'Calcification Rates'!$A$11:$N$98,10,0)),0,VLOOKUP(AW189,'Calcification Rates'!$A$11:$N$98,10,0)))*AY189+(IF(ISERROR(VLOOKUP(AW189,'Calcification Rates'!$A$11:$N$98,13,0)),0,VLOOKUP(AW189,'Calcification Rates'!$A$11:$N$98,13,0)))</f>
        <v>0</v>
      </c>
      <c r="BD189" s="281">
        <f>(IF(ISERROR(VLOOKUP(AW189,'Calcification Rates'!$A$11:$N$98,11,0)),0,VLOOKUP(AW189,'Calcification Rates'!$A$11:$N$98,11,0)))*AY189+(IF(ISERROR(VLOOKUP(AW189,'Calcification Rates'!$A$11:$N$98,14,0)),0,VLOOKUP(AW189,'Calcification Rates'!$A$11:$N$98,14,0)))</f>
        <v>0</v>
      </c>
      <c r="BE189" s="289"/>
      <c r="BF189" s="290"/>
      <c r="BG189" s="290"/>
      <c r="BH189" s="272" t="str">
        <f>IF(ISERROR(VLOOKUP(BE189,'Calcification Rates'!$A$10:$C$98,2,FALSE))," ",VLOOKUP(BE189,'Calcification Rates'!$A$10:$C$98,2,FALSE))</f>
        <v xml:space="preserve"> </v>
      </c>
      <c r="BI189" s="272" t="str">
        <f>IF(ISERROR(VLOOKUP(BE189,'Calcification Rates'!$A$10:$C$98,3,FALSE))," ",VLOOKUP(BE189,'Calcification Rates'!$A$10:$C$98,3,FALSE))</f>
        <v xml:space="preserve"> </v>
      </c>
      <c r="BJ189" s="280">
        <f>(IF(ISERROR(VLOOKUP(BE189,'Calcification Rates'!$A$11:$N$98,9,0)),0,VLOOKUP(BE189,'Calcification Rates'!$A$11:$N$98,9,0)))*BG189+(IF(ISERROR(VLOOKUP(BE189,'Calcification Rates'!$A$11:$N$98,12,0)),0,VLOOKUP(BE189,'Calcification Rates'!$A$11:$N$98,12,0)))</f>
        <v>0</v>
      </c>
      <c r="BK189" s="280">
        <f>(IF(ISERROR(VLOOKUP(BE189,'Calcification Rates'!$A$11:$N$98,10,0)),0,VLOOKUP(BE189,'Calcification Rates'!$A$11:$N$98,10,0)))*BG189+(IF(ISERROR(VLOOKUP(BE189,'Calcification Rates'!$A$11:$N$98,13,0)),0,VLOOKUP(BE189,'Calcification Rates'!$A$11:$N$98,13,0)))</f>
        <v>0</v>
      </c>
      <c r="BL189" s="281">
        <f>(IF(ISERROR(VLOOKUP(BE189,'Calcification Rates'!$A$11:$N$98,11,0)),0,VLOOKUP(BE189,'Calcification Rates'!$A$11:$N$98,11,0)))*BG189+(IF(ISERROR(VLOOKUP(BE189,'Calcification Rates'!$A$11:$N$98,14,0)),0,VLOOKUP(BE189,'Calcification Rates'!$A$11:$N$98,14,0)))</f>
        <v>0</v>
      </c>
    </row>
    <row r="190" spans="1:64" ht="20.100000000000001" customHeight="1" x14ac:dyDescent="0.3">
      <c r="A190" s="291"/>
      <c r="B190" s="290"/>
      <c r="C190" s="292"/>
      <c r="D190" s="272" t="str">
        <f>IF(ISERROR(VLOOKUP(A190,'Calcification Rates'!$A$10:$C$98,2,FALSE))," ",VLOOKUP(A190,'Calcification Rates'!$A$10:$C$98,2,FALSE))</f>
        <v xml:space="preserve"> </v>
      </c>
      <c r="E190" s="272" t="str">
        <f>IF(ISERROR(VLOOKUP(A190,'Calcification Rates'!$A$10:$C$98,3,FALSE))," ",VLOOKUP(A190,'Calcification Rates'!$A$10:$C$98,3,FALSE))</f>
        <v xml:space="preserve"> </v>
      </c>
      <c r="F190" s="273">
        <f>(IF(ISERROR(VLOOKUP(A190,'Calcification Rates'!$A$11:$N$98,9,0)),0,VLOOKUP(A190,'Calcification Rates'!$A$11:$N$98,9,0)))*C190+(IF(ISERROR(VLOOKUP(A190,'Calcification Rates'!$A$11:$N$98,12,0)),0,VLOOKUP(A190,'Calcification Rates'!$A$11:$N$98,12,0)))</f>
        <v>0</v>
      </c>
      <c r="G190" s="274">
        <f>(IF(ISERROR(VLOOKUP(A190,'Calcification Rates'!$A$11:$N$98,10,0)),0,VLOOKUP(A190,'Calcification Rates'!$A$11:$N$98,10,0)))*C190+(IF(ISERROR(VLOOKUP(A190,'Calcification Rates'!$A$11:$N$98,13,0)),0,VLOOKUP(A190,'Calcification Rates'!$A$11:$N$98,13,0)))</f>
        <v>0</v>
      </c>
      <c r="H190" s="275">
        <f>(IF(ISERROR(VLOOKUP(A190,'Calcification Rates'!$A$11:$N$98,11,0)),0,VLOOKUP(A190,'Calcification Rates'!$A$11:$N$98,11,0)))*C190+(IF(ISERROR(VLOOKUP(A190,'Calcification Rates'!$A$11:$N$98,14,0)),0,VLOOKUP(A190,'Calcification Rates'!$A$11:$N$98,14,0)))</f>
        <v>0</v>
      </c>
      <c r="I190" s="289"/>
      <c r="J190" s="278"/>
      <c r="K190" s="270"/>
      <c r="L190" s="272" t="str">
        <f>IF(ISERROR(VLOOKUP(I190,'Calcification Rates'!$A$10:$C$98,2,FALSE))," ",VLOOKUP(I190,'Calcification Rates'!$A$10:$C$98,2,FALSE))</f>
        <v xml:space="preserve"> </v>
      </c>
      <c r="M190" s="272" t="str">
        <f>IF(ISERROR(VLOOKUP(I190,'Calcification Rates'!$A$10:$C$98,3,FALSE))," ",VLOOKUP(I190,'Calcification Rates'!$A$10:$C$98,3,FALSE))</f>
        <v xml:space="preserve"> </v>
      </c>
      <c r="N190" s="273">
        <f>(IF(ISERROR(VLOOKUP(I190,'Calcification Rates'!$A$11:$N$98,9,0)),0,VLOOKUP(I190,'Calcification Rates'!$A$11:$N$98,9,0)))*K190+(IF(ISERROR(VLOOKUP(I190,'Calcification Rates'!$A$11:$N$98,12,0)),0,VLOOKUP(I190,'Calcification Rates'!$A$11:$N$98,12,0)))</f>
        <v>0</v>
      </c>
      <c r="O190" s="273">
        <f>(IF(ISERROR(VLOOKUP(I190,'Calcification Rates'!$A$11:$N$98,10,0)),0,VLOOKUP(I190,'Calcification Rates'!$A$11:$N$98,10,0)))*K190+(IF(ISERROR(VLOOKUP(I190,'Calcification Rates'!$A$11:$N$98,13,0)),0,VLOOKUP(I190,'Calcification Rates'!$A$11:$N$98,13,0)))</f>
        <v>0</v>
      </c>
      <c r="P190" s="286">
        <f>(IF(ISERROR(VLOOKUP(I190,'Calcification Rates'!$A$11:$N$98,11,0)),0,VLOOKUP(I190,'Calcification Rates'!$A$11:$N$98,11,0)))*K190+(IF(ISERROR(VLOOKUP(I190,'Calcification Rates'!$A$11:$N$98,14,0)),0,VLOOKUP(I190,'Calcification Rates'!$A$11:$N$98,14,0)))</f>
        <v>0</v>
      </c>
      <c r="Q190" s="270"/>
      <c r="R190" s="270"/>
      <c r="S190" s="270"/>
      <c r="T190" s="287" t="str">
        <f>IF(ISERROR(VLOOKUP(Q190,'Calcification Rates'!$A$10:$C$98,2,FALSE))," ",VLOOKUP(Q190,'Calcification Rates'!$A$10:$C$98,2,FALSE))</f>
        <v xml:space="preserve"> </v>
      </c>
      <c r="U190" s="272" t="str">
        <f>IF(ISERROR(VLOOKUP(Q190,'Calcification Rates'!$A$10:$C$98,3,FALSE))," ",VLOOKUP(Q190,'Calcification Rates'!$A$10:$C$98,3,FALSE))</f>
        <v xml:space="preserve"> </v>
      </c>
      <c r="V190" s="273">
        <f>(IF(ISERROR(VLOOKUP(Q190,'Calcification Rates'!$A$11:$N$98,9,0)),0,VLOOKUP(Q190,'Calcification Rates'!$A$11:$N$98,9,0)))*S190+(IF(ISERROR(VLOOKUP(Q190,'Calcification Rates'!$A$11:$N$98,12,0)),0,VLOOKUP(Q190,'Calcification Rates'!$A$11:$N$98,12,0)))</f>
        <v>0</v>
      </c>
      <c r="W190" s="273">
        <f>(IF(ISERROR(VLOOKUP(Q190,'Calcification Rates'!$A$11:$N$98,10,0)),0,VLOOKUP(Q190,'Calcification Rates'!$A$11:$N$98,10,0)))*S190+(IF(ISERROR(VLOOKUP(Q190,'Calcification Rates'!$A$11:$N$98,13,0)),0,VLOOKUP(Q190,'Calcification Rates'!$A$11:$N$98,13,0)))</f>
        <v>0</v>
      </c>
      <c r="X190" s="277">
        <f>(IF(ISERROR(VLOOKUP(Q190,'Calcification Rates'!$A$11:$N$98,11,0)),0,VLOOKUP(Q190,'Calcification Rates'!$A$11:$N$98,11,0)))*S190+(IF(ISERROR(VLOOKUP(Q190,'Calcification Rates'!$A$11:$N$98,14,0)),0,VLOOKUP(Q190,'Calcification Rates'!$A$11:$N$98,14,0)))</f>
        <v>0</v>
      </c>
      <c r="Y190" s="289"/>
      <c r="Z190" s="290"/>
      <c r="AA190" s="290"/>
      <c r="AB190" s="272" t="str">
        <f>IF(ISERROR(VLOOKUP(Y189,'Calcification Rates'!$A$10:$C$98,2,FALSE))," ",VLOOKUP(Y189,'Calcification Rates'!$A$10:$C$98,2,FALSE))</f>
        <v xml:space="preserve"> </v>
      </c>
      <c r="AC190" s="272" t="str">
        <f>IF(ISERROR(VLOOKUP(Y189,'Calcification Rates'!$A$10:$C$98,3,FALSE))," ",VLOOKUP(Y189,'Calcification Rates'!$A$10:$C$98,3,FALSE))</f>
        <v xml:space="preserve"> </v>
      </c>
      <c r="AD190" s="273">
        <f>(IF(ISERROR(VLOOKUP(Y190,'Calcification Rates'!$A$11:$N$98,9,0)),0,VLOOKUP(Y190,'Calcification Rates'!$A$11:$N$98,9,0)))*AA190+(IF(ISERROR(VLOOKUP(Y190,'Calcification Rates'!$A$11:$N$98,12,0)),0,VLOOKUP(Y190,'Calcification Rates'!$A$11:$N$98,12,0)))</f>
        <v>0</v>
      </c>
      <c r="AE190" s="273">
        <f>(IF(ISERROR(VLOOKUP(Y190,'Calcification Rates'!$A$11:$N$98,10,0)),0,VLOOKUP(Y190,'Calcification Rates'!$A$11:$N$98,10,0)))*AA190+(IF(ISERROR(VLOOKUP(Y190,'Calcification Rates'!$A$11:$N$98,13,0)),0,VLOOKUP(Y190,'Calcification Rates'!$A$11:$N$98,13,0)))</f>
        <v>0</v>
      </c>
      <c r="AF190" s="277">
        <f>(IF(ISERROR(VLOOKUP(Y190,'Calcification Rates'!$A$11:$N$98,11,0)),0,VLOOKUP(Y190,'Calcification Rates'!$A$11:$N$98,11,0)))*AA190+(IF(ISERROR(VLOOKUP(Y190,'Calcification Rates'!$A$11:$N$98,14,0)),0,VLOOKUP(Y190,'Calcification Rates'!$A$11:$N$98,14,0)))</f>
        <v>0</v>
      </c>
      <c r="AG190" s="289"/>
      <c r="AH190" s="290"/>
      <c r="AI190" s="290"/>
      <c r="AJ190" s="272" t="str">
        <f>IF(ISERROR(VLOOKUP(AG190,'Calcification Rates'!$A$10:$C$98,2,FALSE))," ",VLOOKUP(AG190,'Calcification Rates'!$A$10:$C$98,2,FALSE))</f>
        <v xml:space="preserve"> </v>
      </c>
      <c r="AK190" s="272" t="str">
        <f>IF(ISERROR(VLOOKUP(AG190,'Calcification Rates'!$A$10:$C$98,3,FALSE))," ",VLOOKUP(AG190,'Calcification Rates'!$A$10:$C$98,3,FALSE))</f>
        <v xml:space="preserve"> </v>
      </c>
      <c r="AL190" s="273">
        <f>(IF(ISERROR(VLOOKUP(AG190,'Calcification Rates'!$A$11:$N$98,9,0)),0,VLOOKUP(AG190,'Calcification Rates'!$A$11:$N$98,9,0)))*AI190+(IF(ISERROR(VLOOKUP(AG190,'Calcification Rates'!$A$11:$N$98,12,0)),0,VLOOKUP(AG190,'Calcification Rates'!$A$11:$N$98,12,0)))</f>
        <v>0</v>
      </c>
      <c r="AM190" s="273">
        <f>(IF(ISERROR(VLOOKUP(AG190,'Calcification Rates'!$A$11:$N$98,10,0)),0,VLOOKUP(AG190,'Calcification Rates'!$A$11:$N$98,10,0)))*AI190+(IF(ISERROR(VLOOKUP(AG190,'Calcification Rates'!$A$11:$N$98,13,0)),0,VLOOKUP(AG190,'Calcification Rates'!$A$11:$N$98,13,0)))</f>
        <v>0</v>
      </c>
      <c r="AN190" s="277">
        <f>(IF(ISERROR(VLOOKUP(AG190,'Calcification Rates'!$A$11:$N$98,11,0)),0,VLOOKUP(AG190,'Calcification Rates'!$A$11:$N$98,11,0)))*AI190+(IF(ISERROR(VLOOKUP(AG190,'Calcification Rates'!$A$11:$N$98,14,0)),0,VLOOKUP(AG190,'Calcification Rates'!$A$11:$N$98,14,0)))</f>
        <v>0</v>
      </c>
      <c r="AO190" s="289"/>
      <c r="AP190" s="290"/>
      <c r="AQ190" s="290"/>
      <c r="AR190" s="272" t="str">
        <f>IF(ISERROR(VLOOKUP(AO190,'Calcification Rates'!$A$10:$C$98,2,FALSE))," ",VLOOKUP(AO190,'Calcification Rates'!$A$10:$C$98,2,FALSE))</f>
        <v xml:space="preserve"> </v>
      </c>
      <c r="AS190" s="272" t="str">
        <f>IF(ISERROR(VLOOKUP(AO190,'Calcification Rates'!$A$10:$C$98,3,FALSE))," ",VLOOKUP(AO190,'Calcification Rates'!$A$10:$C$98,3,FALSE))</f>
        <v xml:space="preserve"> </v>
      </c>
      <c r="AT190" s="280">
        <f>(IF(ISERROR(VLOOKUP(AO190,'Calcification Rates'!$A$11:$N$98,9,0)),0,VLOOKUP(AO190,'Calcification Rates'!$A$11:$N$98,9,0)))*AQ190+(IF(ISERROR(VLOOKUP(AO190,'Calcification Rates'!$A$11:$N$98,12,0)),0,VLOOKUP(AO190,'Calcification Rates'!$A$11:$N$98,12,0)))</f>
        <v>0</v>
      </c>
      <c r="AU190" s="280">
        <f>(IF(ISERROR(VLOOKUP(AO190,'Calcification Rates'!$A$11:$N$98,10,0)),0,VLOOKUP(AO190,'Calcification Rates'!$A$11:$N$98,10,0)))*AQ190+(IF(ISERROR(VLOOKUP(AO190,'Calcification Rates'!$A$11:$N$98,13,0)),0,VLOOKUP(AO190,'Calcification Rates'!$A$11:$N$98,13,0)))</f>
        <v>0</v>
      </c>
      <c r="AV190" s="281">
        <f>(IF(ISERROR(VLOOKUP(AO190,'Calcification Rates'!$A$11:$N$98,11,0)),0,VLOOKUP(AO190,'Calcification Rates'!$A$11:$N$98,11,0)))*AQ190+(IF(ISERROR(VLOOKUP(AO190,'Calcification Rates'!$A$11:$N$98,14,0)),0,VLOOKUP(AO190,'Calcification Rates'!$A$11:$N$98,14,0)))</f>
        <v>0</v>
      </c>
      <c r="AW190" s="289"/>
      <c r="AX190" s="290"/>
      <c r="AY190" s="290"/>
      <c r="AZ190" s="272" t="str">
        <f>IF(ISERROR(VLOOKUP(AW190,'Calcification Rates'!$A$10:$C$98,2,FALSE))," ",VLOOKUP(AW190,'Calcification Rates'!$A$10:$C$98,2,FALSE))</f>
        <v xml:space="preserve"> </v>
      </c>
      <c r="BA190" s="272" t="str">
        <f>IF(ISERROR(VLOOKUP(AW190,'Calcification Rates'!$A$10:$C$98,3,FALSE))," ",VLOOKUP(AW190,'Calcification Rates'!$A$10:$C$98,3,FALSE))</f>
        <v xml:space="preserve"> </v>
      </c>
      <c r="BB190" s="280">
        <f>(IF(ISERROR(VLOOKUP(AW190,'Calcification Rates'!$A$11:$N$98,9,0)),0,VLOOKUP(AW190,'Calcification Rates'!$A$11:$N$98,9,0)))*AY190+(IF(ISERROR(VLOOKUP(AW190,'Calcification Rates'!$A$11:$N$98,12,0)),0,VLOOKUP(AW190,'Calcification Rates'!$A$11:$N$98,12,0)))</f>
        <v>0</v>
      </c>
      <c r="BC190" s="280">
        <f>(IF(ISERROR(VLOOKUP(AW190,'Calcification Rates'!$A$11:$N$98,10,0)),0,VLOOKUP(AW190,'Calcification Rates'!$A$11:$N$98,10,0)))*AY190+(IF(ISERROR(VLOOKUP(AW190,'Calcification Rates'!$A$11:$N$98,13,0)),0,VLOOKUP(AW190,'Calcification Rates'!$A$11:$N$98,13,0)))</f>
        <v>0</v>
      </c>
      <c r="BD190" s="281">
        <f>(IF(ISERROR(VLOOKUP(AW190,'Calcification Rates'!$A$11:$N$98,11,0)),0,VLOOKUP(AW190,'Calcification Rates'!$A$11:$N$98,11,0)))*AY190+(IF(ISERROR(VLOOKUP(AW190,'Calcification Rates'!$A$11:$N$98,14,0)),0,VLOOKUP(AW190,'Calcification Rates'!$A$11:$N$98,14,0)))</f>
        <v>0</v>
      </c>
      <c r="BE190" s="289"/>
      <c r="BF190" s="290"/>
      <c r="BG190" s="290"/>
      <c r="BH190" s="272" t="str">
        <f>IF(ISERROR(VLOOKUP(BE190,'Calcification Rates'!$A$10:$C$98,2,FALSE))," ",VLOOKUP(BE190,'Calcification Rates'!$A$10:$C$98,2,FALSE))</f>
        <v xml:space="preserve"> </v>
      </c>
      <c r="BI190" s="272" t="str">
        <f>IF(ISERROR(VLOOKUP(BE190,'Calcification Rates'!$A$10:$C$98,3,FALSE))," ",VLOOKUP(BE190,'Calcification Rates'!$A$10:$C$98,3,FALSE))</f>
        <v xml:space="preserve"> </v>
      </c>
      <c r="BJ190" s="280">
        <f>(IF(ISERROR(VLOOKUP(BE190,'Calcification Rates'!$A$11:$N$98,9,0)),0,VLOOKUP(BE190,'Calcification Rates'!$A$11:$N$98,9,0)))*BG190+(IF(ISERROR(VLOOKUP(BE190,'Calcification Rates'!$A$11:$N$98,12,0)),0,VLOOKUP(BE190,'Calcification Rates'!$A$11:$N$98,12,0)))</f>
        <v>0</v>
      </c>
      <c r="BK190" s="280">
        <f>(IF(ISERROR(VLOOKUP(BE190,'Calcification Rates'!$A$11:$N$98,10,0)),0,VLOOKUP(BE190,'Calcification Rates'!$A$11:$N$98,10,0)))*BG190+(IF(ISERROR(VLOOKUP(BE190,'Calcification Rates'!$A$11:$N$98,13,0)),0,VLOOKUP(BE190,'Calcification Rates'!$A$11:$N$98,13,0)))</f>
        <v>0</v>
      </c>
      <c r="BL190" s="281">
        <f>(IF(ISERROR(VLOOKUP(BE190,'Calcification Rates'!$A$11:$N$98,11,0)),0,VLOOKUP(BE190,'Calcification Rates'!$A$11:$N$98,11,0)))*BG190+(IF(ISERROR(VLOOKUP(BE190,'Calcification Rates'!$A$11:$N$98,14,0)),0,VLOOKUP(BE190,'Calcification Rates'!$A$11:$N$98,14,0)))</f>
        <v>0</v>
      </c>
    </row>
    <row r="191" spans="1:64" ht="20.100000000000001" customHeight="1" x14ac:dyDescent="0.3">
      <c r="A191" s="291"/>
      <c r="B191" s="290"/>
      <c r="C191" s="292"/>
      <c r="D191" s="272" t="str">
        <f>IF(ISERROR(VLOOKUP(A191,'Calcification Rates'!$A$10:$C$98,2,FALSE))," ",VLOOKUP(A191,'Calcification Rates'!$A$10:$C$98,2,FALSE))</f>
        <v xml:space="preserve"> </v>
      </c>
      <c r="E191" s="272" t="str">
        <f>IF(ISERROR(VLOOKUP(A191,'Calcification Rates'!$A$10:$C$98,3,FALSE))," ",VLOOKUP(A191,'Calcification Rates'!$A$10:$C$98,3,FALSE))</f>
        <v xml:space="preserve"> </v>
      </c>
      <c r="F191" s="273">
        <f>(IF(ISERROR(VLOOKUP(A191,'Calcification Rates'!$A$11:$N$98,9,0)),0,VLOOKUP(A191,'Calcification Rates'!$A$11:$N$98,9,0)))*C191+(IF(ISERROR(VLOOKUP(A191,'Calcification Rates'!$A$11:$N$98,12,0)),0,VLOOKUP(A191,'Calcification Rates'!$A$11:$N$98,12,0)))</f>
        <v>0</v>
      </c>
      <c r="G191" s="274">
        <f>(IF(ISERROR(VLOOKUP(A191,'Calcification Rates'!$A$11:$N$98,10,0)),0,VLOOKUP(A191,'Calcification Rates'!$A$11:$N$98,10,0)))*C191+(IF(ISERROR(VLOOKUP(A191,'Calcification Rates'!$A$11:$N$98,13,0)),0,VLOOKUP(A191,'Calcification Rates'!$A$11:$N$98,13,0)))</f>
        <v>0</v>
      </c>
      <c r="H191" s="275">
        <f>(IF(ISERROR(VLOOKUP(A191,'Calcification Rates'!$A$11:$N$98,11,0)),0,VLOOKUP(A191,'Calcification Rates'!$A$11:$N$98,11,0)))*C191+(IF(ISERROR(VLOOKUP(A191,'Calcification Rates'!$A$11:$N$98,14,0)),0,VLOOKUP(A191,'Calcification Rates'!$A$11:$N$98,14,0)))</f>
        <v>0</v>
      </c>
      <c r="I191" s="289"/>
      <c r="J191" s="278"/>
      <c r="K191" s="270"/>
      <c r="L191" s="272" t="str">
        <f>IF(ISERROR(VLOOKUP(I191,'Calcification Rates'!$A$10:$C$98,2,FALSE))," ",VLOOKUP(I191,'Calcification Rates'!$A$10:$C$98,2,FALSE))</f>
        <v xml:space="preserve"> </v>
      </c>
      <c r="M191" s="272" t="str">
        <f>IF(ISERROR(VLOOKUP(I191,'Calcification Rates'!$A$10:$C$98,3,FALSE))," ",VLOOKUP(I191,'Calcification Rates'!$A$10:$C$98,3,FALSE))</f>
        <v xml:space="preserve"> </v>
      </c>
      <c r="N191" s="273">
        <f>(IF(ISERROR(VLOOKUP(I191,'Calcification Rates'!$A$11:$N$98,9,0)),0,VLOOKUP(I191,'Calcification Rates'!$A$11:$N$98,9,0)))*K191+(IF(ISERROR(VLOOKUP(I191,'Calcification Rates'!$A$11:$N$98,12,0)),0,VLOOKUP(I191,'Calcification Rates'!$A$11:$N$98,12,0)))</f>
        <v>0</v>
      </c>
      <c r="O191" s="273">
        <f>(IF(ISERROR(VLOOKUP(I191,'Calcification Rates'!$A$11:$N$98,10,0)),0,VLOOKUP(I191,'Calcification Rates'!$A$11:$N$98,10,0)))*K191+(IF(ISERROR(VLOOKUP(I191,'Calcification Rates'!$A$11:$N$98,13,0)),0,VLOOKUP(I191,'Calcification Rates'!$A$11:$N$98,13,0)))</f>
        <v>0</v>
      </c>
      <c r="P191" s="286">
        <f>(IF(ISERROR(VLOOKUP(I191,'Calcification Rates'!$A$11:$N$98,11,0)),0,VLOOKUP(I191,'Calcification Rates'!$A$11:$N$98,11,0)))*K191+(IF(ISERROR(VLOOKUP(I191,'Calcification Rates'!$A$11:$N$98,14,0)),0,VLOOKUP(I191,'Calcification Rates'!$A$11:$N$98,14,0)))</f>
        <v>0</v>
      </c>
      <c r="Q191" s="270"/>
      <c r="R191" s="270"/>
      <c r="S191" s="270"/>
      <c r="T191" s="287" t="str">
        <f>IF(ISERROR(VLOOKUP(Q191,'Calcification Rates'!$A$10:$C$98,2,FALSE))," ",VLOOKUP(Q191,'Calcification Rates'!$A$10:$C$98,2,FALSE))</f>
        <v xml:space="preserve"> </v>
      </c>
      <c r="U191" s="272" t="str">
        <f>IF(ISERROR(VLOOKUP(Q191,'Calcification Rates'!$A$10:$C$98,3,FALSE))," ",VLOOKUP(Q191,'Calcification Rates'!$A$10:$C$98,3,FALSE))</f>
        <v xml:space="preserve"> </v>
      </c>
      <c r="V191" s="273">
        <f>(IF(ISERROR(VLOOKUP(Q191,'Calcification Rates'!$A$11:$N$98,9,0)),0,VLOOKUP(Q191,'Calcification Rates'!$A$11:$N$98,9,0)))*S191+(IF(ISERROR(VLOOKUP(Q191,'Calcification Rates'!$A$11:$N$98,12,0)),0,VLOOKUP(Q191,'Calcification Rates'!$A$11:$N$98,12,0)))</f>
        <v>0</v>
      </c>
      <c r="W191" s="273">
        <f>(IF(ISERROR(VLOOKUP(Q191,'Calcification Rates'!$A$11:$N$98,10,0)),0,VLOOKUP(Q191,'Calcification Rates'!$A$11:$N$98,10,0)))*S191+(IF(ISERROR(VLOOKUP(Q191,'Calcification Rates'!$A$11:$N$98,13,0)),0,VLOOKUP(Q191,'Calcification Rates'!$A$11:$N$98,13,0)))</f>
        <v>0</v>
      </c>
      <c r="X191" s="277">
        <f>(IF(ISERROR(VLOOKUP(Q191,'Calcification Rates'!$A$11:$N$98,11,0)),0,VLOOKUP(Q191,'Calcification Rates'!$A$11:$N$98,11,0)))*S191+(IF(ISERROR(VLOOKUP(Q191,'Calcification Rates'!$A$11:$N$98,14,0)),0,VLOOKUP(Q191,'Calcification Rates'!$A$11:$N$98,14,0)))</f>
        <v>0</v>
      </c>
      <c r="Y191" s="289"/>
      <c r="Z191" s="290"/>
      <c r="AA191" s="290"/>
      <c r="AB191" s="272" t="str">
        <f>IF(ISERROR(VLOOKUP(Y190,'Calcification Rates'!$A$10:$C$98,2,FALSE))," ",VLOOKUP(Y190,'Calcification Rates'!$A$10:$C$98,2,FALSE))</f>
        <v xml:space="preserve"> </v>
      </c>
      <c r="AC191" s="272" t="str">
        <f>IF(ISERROR(VLOOKUP(Y190,'Calcification Rates'!$A$10:$C$98,3,FALSE))," ",VLOOKUP(Y190,'Calcification Rates'!$A$10:$C$98,3,FALSE))</f>
        <v xml:space="preserve"> </v>
      </c>
      <c r="AD191" s="273">
        <f>(IF(ISERROR(VLOOKUP(Y191,'Calcification Rates'!$A$11:$N$98,9,0)),0,VLOOKUP(Y191,'Calcification Rates'!$A$11:$N$98,9,0)))*AA191+(IF(ISERROR(VLOOKUP(Y191,'Calcification Rates'!$A$11:$N$98,12,0)),0,VLOOKUP(Y191,'Calcification Rates'!$A$11:$N$98,12,0)))</f>
        <v>0</v>
      </c>
      <c r="AE191" s="273">
        <f>(IF(ISERROR(VLOOKUP(Y191,'Calcification Rates'!$A$11:$N$98,10,0)),0,VLOOKUP(Y191,'Calcification Rates'!$A$11:$N$98,10,0)))*AA191+(IF(ISERROR(VLOOKUP(Y191,'Calcification Rates'!$A$11:$N$98,13,0)),0,VLOOKUP(Y191,'Calcification Rates'!$A$11:$N$98,13,0)))</f>
        <v>0</v>
      </c>
      <c r="AF191" s="277">
        <f>(IF(ISERROR(VLOOKUP(Y191,'Calcification Rates'!$A$11:$N$98,11,0)),0,VLOOKUP(Y191,'Calcification Rates'!$A$11:$N$98,11,0)))*AA191+(IF(ISERROR(VLOOKUP(Y191,'Calcification Rates'!$A$11:$N$98,14,0)),0,VLOOKUP(Y191,'Calcification Rates'!$A$11:$N$98,14,0)))</f>
        <v>0</v>
      </c>
      <c r="AG191" s="289"/>
      <c r="AH191" s="290"/>
      <c r="AI191" s="290"/>
      <c r="AJ191" s="272" t="str">
        <f>IF(ISERROR(VLOOKUP(AG191,'Calcification Rates'!$A$10:$C$98,2,FALSE))," ",VLOOKUP(AG191,'Calcification Rates'!$A$10:$C$98,2,FALSE))</f>
        <v xml:space="preserve"> </v>
      </c>
      <c r="AK191" s="272" t="str">
        <f>IF(ISERROR(VLOOKUP(AG191,'Calcification Rates'!$A$10:$C$98,3,FALSE))," ",VLOOKUP(AG191,'Calcification Rates'!$A$10:$C$98,3,FALSE))</f>
        <v xml:space="preserve"> </v>
      </c>
      <c r="AL191" s="273">
        <f>(IF(ISERROR(VLOOKUP(AG191,'Calcification Rates'!$A$11:$N$98,9,0)),0,VLOOKUP(AG191,'Calcification Rates'!$A$11:$N$98,9,0)))*AI191+(IF(ISERROR(VLOOKUP(AG191,'Calcification Rates'!$A$11:$N$98,12,0)),0,VLOOKUP(AG191,'Calcification Rates'!$A$11:$N$98,12,0)))</f>
        <v>0</v>
      </c>
      <c r="AM191" s="273">
        <f>(IF(ISERROR(VLOOKUP(AG191,'Calcification Rates'!$A$11:$N$98,10,0)),0,VLOOKUP(AG191,'Calcification Rates'!$A$11:$N$98,10,0)))*AI191+(IF(ISERROR(VLOOKUP(AG191,'Calcification Rates'!$A$11:$N$98,13,0)),0,VLOOKUP(AG191,'Calcification Rates'!$A$11:$N$98,13,0)))</f>
        <v>0</v>
      </c>
      <c r="AN191" s="277">
        <f>(IF(ISERROR(VLOOKUP(AG191,'Calcification Rates'!$A$11:$N$98,11,0)),0,VLOOKUP(AG191,'Calcification Rates'!$A$11:$N$98,11,0)))*AI191+(IF(ISERROR(VLOOKUP(AG191,'Calcification Rates'!$A$11:$N$98,14,0)),0,VLOOKUP(AG191,'Calcification Rates'!$A$11:$N$98,14,0)))</f>
        <v>0</v>
      </c>
      <c r="AO191" s="289"/>
      <c r="AP191" s="290"/>
      <c r="AQ191" s="290"/>
      <c r="AR191" s="272" t="str">
        <f>IF(ISERROR(VLOOKUP(AO191,'Calcification Rates'!$A$10:$C$98,2,FALSE))," ",VLOOKUP(AO191,'Calcification Rates'!$A$10:$C$98,2,FALSE))</f>
        <v xml:space="preserve"> </v>
      </c>
      <c r="AS191" s="272" t="str">
        <f>IF(ISERROR(VLOOKUP(AO191,'Calcification Rates'!$A$10:$C$98,3,FALSE))," ",VLOOKUP(AO191,'Calcification Rates'!$A$10:$C$98,3,FALSE))</f>
        <v xml:space="preserve"> </v>
      </c>
      <c r="AT191" s="280">
        <f>(IF(ISERROR(VLOOKUP(AO191,'Calcification Rates'!$A$11:$N$98,9,0)),0,VLOOKUP(AO191,'Calcification Rates'!$A$11:$N$98,9,0)))*AQ191+(IF(ISERROR(VLOOKUP(AO191,'Calcification Rates'!$A$11:$N$98,12,0)),0,VLOOKUP(AO191,'Calcification Rates'!$A$11:$N$98,12,0)))</f>
        <v>0</v>
      </c>
      <c r="AU191" s="280">
        <f>(IF(ISERROR(VLOOKUP(AO191,'Calcification Rates'!$A$11:$N$98,10,0)),0,VLOOKUP(AO191,'Calcification Rates'!$A$11:$N$98,10,0)))*AQ191+(IF(ISERROR(VLOOKUP(AO191,'Calcification Rates'!$A$11:$N$98,13,0)),0,VLOOKUP(AO191,'Calcification Rates'!$A$11:$N$98,13,0)))</f>
        <v>0</v>
      </c>
      <c r="AV191" s="281">
        <f>(IF(ISERROR(VLOOKUP(AO191,'Calcification Rates'!$A$11:$N$98,11,0)),0,VLOOKUP(AO191,'Calcification Rates'!$A$11:$N$98,11,0)))*AQ191+(IF(ISERROR(VLOOKUP(AO191,'Calcification Rates'!$A$11:$N$98,14,0)),0,VLOOKUP(AO191,'Calcification Rates'!$A$11:$N$98,14,0)))</f>
        <v>0</v>
      </c>
      <c r="AW191" s="289"/>
      <c r="AX191" s="290"/>
      <c r="AY191" s="290"/>
      <c r="AZ191" s="272" t="str">
        <f>IF(ISERROR(VLOOKUP(AW191,'Calcification Rates'!$A$10:$C$98,2,FALSE))," ",VLOOKUP(AW191,'Calcification Rates'!$A$10:$C$98,2,FALSE))</f>
        <v xml:space="preserve"> </v>
      </c>
      <c r="BA191" s="272" t="str">
        <f>IF(ISERROR(VLOOKUP(AW191,'Calcification Rates'!$A$10:$C$98,3,FALSE))," ",VLOOKUP(AW191,'Calcification Rates'!$A$10:$C$98,3,FALSE))</f>
        <v xml:space="preserve"> </v>
      </c>
      <c r="BB191" s="280">
        <f>(IF(ISERROR(VLOOKUP(AW191,'Calcification Rates'!$A$11:$N$98,9,0)),0,VLOOKUP(AW191,'Calcification Rates'!$A$11:$N$98,9,0)))*AY191+(IF(ISERROR(VLOOKUP(AW191,'Calcification Rates'!$A$11:$N$98,12,0)),0,VLOOKUP(AW191,'Calcification Rates'!$A$11:$N$98,12,0)))</f>
        <v>0</v>
      </c>
      <c r="BC191" s="280">
        <f>(IF(ISERROR(VLOOKUP(AW191,'Calcification Rates'!$A$11:$N$98,10,0)),0,VLOOKUP(AW191,'Calcification Rates'!$A$11:$N$98,10,0)))*AY191+(IF(ISERROR(VLOOKUP(AW191,'Calcification Rates'!$A$11:$N$98,13,0)),0,VLOOKUP(AW191,'Calcification Rates'!$A$11:$N$98,13,0)))</f>
        <v>0</v>
      </c>
      <c r="BD191" s="281">
        <f>(IF(ISERROR(VLOOKUP(AW191,'Calcification Rates'!$A$11:$N$98,11,0)),0,VLOOKUP(AW191,'Calcification Rates'!$A$11:$N$98,11,0)))*AY191+(IF(ISERROR(VLOOKUP(AW191,'Calcification Rates'!$A$11:$N$98,14,0)),0,VLOOKUP(AW191,'Calcification Rates'!$A$11:$N$98,14,0)))</f>
        <v>0</v>
      </c>
      <c r="BE191" s="289"/>
      <c r="BF191" s="290"/>
      <c r="BG191" s="290"/>
      <c r="BH191" s="272" t="str">
        <f>IF(ISERROR(VLOOKUP(BE191,'Calcification Rates'!$A$10:$C$98,2,FALSE))," ",VLOOKUP(BE191,'Calcification Rates'!$A$10:$C$98,2,FALSE))</f>
        <v xml:space="preserve"> </v>
      </c>
      <c r="BI191" s="272" t="str">
        <f>IF(ISERROR(VLOOKUP(BE191,'Calcification Rates'!$A$10:$C$98,3,FALSE))," ",VLOOKUP(BE191,'Calcification Rates'!$A$10:$C$98,3,FALSE))</f>
        <v xml:space="preserve"> </v>
      </c>
      <c r="BJ191" s="280">
        <f>(IF(ISERROR(VLOOKUP(BE191,'Calcification Rates'!$A$11:$N$98,9,0)),0,VLOOKUP(BE191,'Calcification Rates'!$A$11:$N$98,9,0)))*BG191+(IF(ISERROR(VLOOKUP(BE191,'Calcification Rates'!$A$11:$N$98,12,0)),0,VLOOKUP(BE191,'Calcification Rates'!$A$11:$N$98,12,0)))</f>
        <v>0</v>
      </c>
      <c r="BK191" s="280">
        <f>(IF(ISERROR(VLOOKUP(BE191,'Calcification Rates'!$A$11:$N$98,10,0)),0,VLOOKUP(BE191,'Calcification Rates'!$A$11:$N$98,10,0)))*BG191+(IF(ISERROR(VLOOKUP(BE191,'Calcification Rates'!$A$11:$N$98,13,0)),0,VLOOKUP(BE191,'Calcification Rates'!$A$11:$N$98,13,0)))</f>
        <v>0</v>
      </c>
      <c r="BL191" s="281">
        <f>(IF(ISERROR(VLOOKUP(BE191,'Calcification Rates'!$A$11:$N$98,11,0)),0,VLOOKUP(BE191,'Calcification Rates'!$A$11:$N$98,11,0)))*BG191+(IF(ISERROR(VLOOKUP(BE191,'Calcification Rates'!$A$11:$N$98,14,0)),0,VLOOKUP(BE191,'Calcification Rates'!$A$11:$N$98,14,0)))</f>
        <v>0</v>
      </c>
    </row>
    <row r="192" spans="1:64" ht="20.100000000000001" customHeight="1" thickBot="1" x14ac:dyDescent="0.35">
      <c r="A192" s="293"/>
      <c r="B192" s="294"/>
      <c r="C192" s="295"/>
      <c r="D192" s="272" t="str">
        <f>IF(ISERROR(VLOOKUP(A192,'Calcification Rates'!$A$10:$C$98,2,FALSE))," ",VLOOKUP(A192,'Calcification Rates'!$A$10:$C$98,2,FALSE))</f>
        <v xml:space="preserve"> </v>
      </c>
      <c r="E192" s="272" t="str">
        <f>IF(ISERROR(VLOOKUP(A192,'Calcification Rates'!$A$10:$C$98,3,FALSE))," ",VLOOKUP(A192,'Calcification Rates'!$A$10:$C$98,3,FALSE))</f>
        <v xml:space="preserve"> </v>
      </c>
      <c r="F192" s="273">
        <f>(IF(ISERROR(VLOOKUP(A192,'Calcification Rates'!$A$11:$N$98,9,0)),0,VLOOKUP(A192,'Calcification Rates'!$A$11:$N$98,9,0)))*C192+(IF(ISERROR(VLOOKUP(A192,'Calcification Rates'!$A$11:$N$98,12,0)),0,VLOOKUP(A192,'Calcification Rates'!$A$11:$N$98,12,0)))</f>
        <v>0</v>
      </c>
      <c r="G192" s="274">
        <f>(IF(ISERROR(VLOOKUP(A192,'Calcification Rates'!$A$11:$N$98,10,0)),0,VLOOKUP(A192,'Calcification Rates'!$A$11:$N$98,10,0)))*C192+(IF(ISERROR(VLOOKUP(A192,'Calcification Rates'!$A$11:$N$98,13,0)),0,VLOOKUP(A192,'Calcification Rates'!$A$11:$N$98,13,0)))</f>
        <v>0</v>
      </c>
      <c r="H192" s="275">
        <f>(IF(ISERROR(VLOOKUP(A192,'Calcification Rates'!$A$11:$N$98,11,0)),0,VLOOKUP(A192,'Calcification Rates'!$A$11:$N$98,11,0)))*C192+(IF(ISERROR(VLOOKUP(A192,'Calcification Rates'!$A$11:$N$98,14,0)),0,VLOOKUP(A192,'Calcification Rates'!$A$11:$N$98,14,0)))</f>
        <v>0</v>
      </c>
      <c r="I192" s="296"/>
      <c r="J192" s="297"/>
      <c r="K192" s="290"/>
      <c r="L192" s="272" t="str">
        <f>IF(ISERROR(VLOOKUP(I192,'Calcification Rates'!$A$10:$C$98,2,FALSE))," ",VLOOKUP(I192,'Calcification Rates'!$A$10:$C$98,2,FALSE))</f>
        <v xml:space="preserve"> </v>
      </c>
      <c r="M192" s="272" t="str">
        <f>IF(ISERROR(VLOOKUP(I192,'Calcification Rates'!$A$10:$C$98,3,FALSE))," ",VLOOKUP(I192,'Calcification Rates'!$A$10:$C$98,3,FALSE))</f>
        <v xml:space="preserve"> </v>
      </c>
      <c r="N192" s="273">
        <f>(IF(ISERROR(VLOOKUP(I192,'Calcification Rates'!$A$11:$N$98,9,0)),0,VLOOKUP(I192,'Calcification Rates'!$A$11:$N$98,9,0)))*K192+(IF(ISERROR(VLOOKUP(I192,'Calcification Rates'!$A$11:$N$98,12,0)),0,VLOOKUP(I192,'Calcification Rates'!$A$11:$N$98,12,0)))</f>
        <v>0</v>
      </c>
      <c r="O192" s="273">
        <f>(IF(ISERROR(VLOOKUP(I192,'Calcification Rates'!$A$11:$N$98,10,0)),0,VLOOKUP(I192,'Calcification Rates'!$A$11:$N$98,10,0)))*K192+(IF(ISERROR(VLOOKUP(I192,'Calcification Rates'!$A$11:$N$98,13,0)),0,VLOOKUP(I192,'Calcification Rates'!$A$11:$N$98,13,0)))</f>
        <v>0</v>
      </c>
      <c r="P192" s="277">
        <f>(IF(ISERROR(VLOOKUP(I192,'Calcification Rates'!$A$11:$N$98,11,0)),0,VLOOKUP(I192,'Calcification Rates'!$A$11:$N$98,11,0)))*K192+(IF(ISERROR(VLOOKUP(I192,'Calcification Rates'!$A$11:$N$98,14,0)),0,VLOOKUP(I192,'Calcification Rates'!$A$11:$N$98,14,0)))</f>
        <v>0</v>
      </c>
      <c r="Q192" s="289"/>
      <c r="R192" s="294"/>
      <c r="S192" s="294"/>
      <c r="T192" s="272" t="str">
        <f>IF(ISERROR(VLOOKUP(Q192,'Calcification Rates'!$A$10:$C$98,2,FALSE))," ",VLOOKUP(Q192,'Calcification Rates'!$A$10:$C$98,2,FALSE))</f>
        <v xml:space="preserve"> </v>
      </c>
      <c r="U192" s="272" t="str">
        <f>IF(ISERROR(VLOOKUP(Q192,'Calcification Rates'!$A$10:$C$98,3,FALSE))," ",VLOOKUP(Q192,'Calcification Rates'!$A$10:$C$98,3,FALSE))</f>
        <v xml:space="preserve"> </v>
      </c>
      <c r="V192" s="273">
        <f>(IF(ISERROR(VLOOKUP(Q192,'Calcification Rates'!$A$11:$N$98,9,0)),0,VLOOKUP(Q192,'Calcification Rates'!$A$11:$N$98,9,0)))*S192+(IF(ISERROR(VLOOKUP(Q192,'Calcification Rates'!$A$11:$N$98,12,0)),0,VLOOKUP(Q192,'Calcification Rates'!$A$11:$N$98,12,0)))</f>
        <v>0</v>
      </c>
      <c r="W192" s="273">
        <f>(IF(ISERROR(VLOOKUP(Q192,'Calcification Rates'!$A$11:$N$98,10,0)),0,VLOOKUP(Q192,'Calcification Rates'!$A$11:$N$98,10,0)))*S192+(IF(ISERROR(VLOOKUP(Q192,'Calcification Rates'!$A$11:$N$98,13,0)),0,VLOOKUP(Q192,'Calcification Rates'!$A$11:$N$98,13,0)))</f>
        <v>0</v>
      </c>
      <c r="X192" s="277">
        <f>(IF(ISERROR(VLOOKUP(Q192,'Calcification Rates'!$A$11:$N$98,11,0)),0,VLOOKUP(Q192,'Calcification Rates'!$A$11:$N$98,11,0)))*S192+(IF(ISERROR(VLOOKUP(Q192,'Calcification Rates'!$A$11:$N$98,14,0)),0,VLOOKUP(Q192,'Calcification Rates'!$A$11:$N$98,14,0)))</f>
        <v>0</v>
      </c>
      <c r="Y192" s="296"/>
      <c r="Z192" s="294"/>
      <c r="AA192" s="294"/>
      <c r="AB192" s="272" t="str">
        <f>IF(ISERROR(VLOOKUP(Y192,'Calcification Rates'!$A$10:$C$98,2,FALSE))," ",VLOOKUP(Y192,'Calcification Rates'!$A$10:$C$98,2,FALSE))</f>
        <v xml:space="preserve"> </v>
      </c>
      <c r="AC192" s="272" t="str">
        <f>IF(ISERROR(VLOOKUP(Y192,'Calcification Rates'!$A$10:$C$98,3,FALSE))," ",VLOOKUP(Y192,'Calcification Rates'!$A$10:$C$98,3,FALSE))</f>
        <v xml:space="preserve"> </v>
      </c>
      <c r="AD192" s="273">
        <f>(IF(ISERROR(VLOOKUP(Y192,'Calcification Rates'!$A$11:$N$98,9,0)),0,VLOOKUP(Y192,'Calcification Rates'!$A$11:$N$98,9,0)))*AA192+(IF(ISERROR(VLOOKUP(Y192,'Calcification Rates'!$A$11:$N$98,12,0)),0,VLOOKUP(Y192,'Calcification Rates'!$A$11:$N$98,12,0)))</f>
        <v>0</v>
      </c>
      <c r="AE192" s="273">
        <f>(IF(ISERROR(VLOOKUP(Y192,'Calcification Rates'!$A$11:$N$98,10,0)),0,VLOOKUP(Y192,'Calcification Rates'!$A$11:$N$98,10,0)))*AA192+(IF(ISERROR(VLOOKUP(Y192,'Calcification Rates'!$A$11:$N$98,13,0)),0,VLOOKUP(Y192,'Calcification Rates'!$A$11:$N$98,13,0)))</f>
        <v>0</v>
      </c>
      <c r="AF192" s="277">
        <f>(IF(ISERROR(VLOOKUP(Y192,'Calcification Rates'!$A$11:$N$98,11,0)),0,VLOOKUP(Y192,'Calcification Rates'!$A$11:$N$98,11,0)))*AA192+(IF(ISERROR(VLOOKUP(Y192,'Calcification Rates'!$A$11:$N$98,14,0)),0,VLOOKUP(Y192,'Calcification Rates'!$A$11:$N$98,14,0)))</f>
        <v>0</v>
      </c>
      <c r="AG192" s="296"/>
      <c r="AH192" s="294"/>
      <c r="AI192" s="294"/>
      <c r="AJ192" s="272" t="str">
        <f>IF(ISERROR(VLOOKUP(AG192,'Calcification Rates'!$A$10:$C$98,2,FALSE))," ",VLOOKUP(AG192,'Calcification Rates'!$A$10:$C$98,2,FALSE))</f>
        <v xml:space="preserve"> </v>
      </c>
      <c r="AK192" s="272" t="str">
        <f>IF(ISERROR(VLOOKUP(AG192,'Calcification Rates'!$A$10:$C$98,3,FALSE))," ",VLOOKUP(AG192,'Calcification Rates'!$A$10:$C$98,3,FALSE))</f>
        <v xml:space="preserve"> </v>
      </c>
      <c r="AL192" s="273">
        <f>(IF(ISERROR(VLOOKUP(AG192,'Calcification Rates'!$A$11:$N$98,9,0)),0,VLOOKUP(AG192,'Calcification Rates'!$A$11:$N$98,9,0)))*AI192+(IF(ISERROR(VLOOKUP(AG192,'Calcification Rates'!$A$11:$N$98,12,0)),0,VLOOKUP(AG192,'Calcification Rates'!$A$11:$N$98,12,0)))</f>
        <v>0</v>
      </c>
      <c r="AM192" s="273">
        <f>(IF(ISERROR(VLOOKUP(AG192,'Calcification Rates'!$A$11:$N$98,10,0)),0,VLOOKUP(AG192,'Calcification Rates'!$A$11:$N$98,10,0)))*AI192+(IF(ISERROR(VLOOKUP(AG192,'Calcification Rates'!$A$11:$N$98,13,0)),0,VLOOKUP(AG192,'Calcification Rates'!$A$11:$N$98,13,0)))</f>
        <v>0</v>
      </c>
      <c r="AN192" s="277">
        <f>(IF(ISERROR(VLOOKUP(AG192,'Calcification Rates'!$A$11:$N$98,11,0)),0,VLOOKUP(AG192,'Calcification Rates'!$A$11:$N$98,11,0)))*AI192+(IF(ISERROR(VLOOKUP(AG192,'Calcification Rates'!$A$11:$N$98,14,0)),0,VLOOKUP(AG192,'Calcification Rates'!$A$11:$N$98,14,0)))</f>
        <v>0</v>
      </c>
      <c r="AO192" s="296"/>
      <c r="AP192" s="294"/>
      <c r="AQ192" s="294"/>
      <c r="AR192" s="272" t="str">
        <f>IF(ISERROR(VLOOKUP(AO192,'Calcification Rates'!$A$10:$C$98,2,FALSE))," ",VLOOKUP(AO192,'Calcification Rates'!$A$10:$C$98,2,FALSE))</f>
        <v xml:space="preserve"> </v>
      </c>
      <c r="AS192" s="272" t="str">
        <f>IF(ISERROR(VLOOKUP(AO192,'Calcification Rates'!$A$10:$C$98,3,FALSE))," ",VLOOKUP(AO192,'Calcification Rates'!$A$10:$C$98,3,FALSE))</f>
        <v xml:space="preserve"> </v>
      </c>
      <c r="AT192" s="280">
        <f>(IF(ISERROR(VLOOKUP(AO192,'Calcification Rates'!$A$11:$N$98,9,0)),0,VLOOKUP(AO192,'Calcification Rates'!$A$11:$N$98,9,0)))*AQ192+(IF(ISERROR(VLOOKUP(AO192,'Calcification Rates'!$A$11:$N$98,12,0)),0,VLOOKUP(AO192,'Calcification Rates'!$A$11:$N$98,12,0)))</f>
        <v>0</v>
      </c>
      <c r="AU192" s="280">
        <f>(IF(ISERROR(VLOOKUP(AO192,'Calcification Rates'!$A$11:$N$98,10,0)),0,VLOOKUP(AO192,'Calcification Rates'!$A$11:$N$98,10,0)))*AQ192+(IF(ISERROR(VLOOKUP(AO192,'Calcification Rates'!$A$11:$N$98,13,0)),0,VLOOKUP(AO192,'Calcification Rates'!$A$11:$N$98,13,0)))</f>
        <v>0</v>
      </c>
      <c r="AV192" s="281">
        <f>(IF(ISERROR(VLOOKUP(AO192,'Calcification Rates'!$A$11:$N$98,11,0)),0,VLOOKUP(AO192,'Calcification Rates'!$A$11:$N$98,11,0)))*AQ192+(IF(ISERROR(VLOOKUP(AO192,'Calcification Rates'!$A$11:$N$98,14,0)),0,VLOOKUP(AO192,'Calcification Rates'!$A$11:$N$98,14,0)))</f>
        <v>0</v>
      </c>
      <c r="AW192" s="296"/>
      <c r="AX192" s="294"/>
      <c r="AY192" s="294"/>
      <c r="AZ192" s="272" t="str">
        <f>IF(ISERROR(VLOOKUP(AW192,'Calcification Rates'!$A$10:$C$98,2,FALSE))," ",VLOOKUP(AW192,'Calcification Rates'!$A$10:$C$98,2,FALSE))</f>
        <v xml:space="preserve"> </v>
      </c>
      <c r="BA192" s="272" t="str">
        <f>IF(ISERROR(VLOOKUP(AW192,'Calcification Rates'!$A$10:$C$98,3,FALSE))," ",VLOOKUP(AW192,'Calcification Rates'!$A$10:$C$98,3,FALSE))</f>
        <v xml:space="preserve"> </v>
      </c>
      <c r="BB192" s="280">
        <f>(IF(ISERROR(VLOOKUP(AW192,'Calcification Rates'!$A$11:$N$98,9,0)),0,VLOOKUP(AW192,'Calcification Rates'!$A$11:$N$98,9,0)))*AY192+(IF(ISERROR(VLOOKUP(AW192,'Calcification Rates'!$A$11:$N$98,12,0)),0,VLOOKUP(AW192,'Calcification Rates'!$A$11:$N$98,12,0)))</f>
        <v>0</v>
      </c>
      <c r="BC192" s="280">
        <f>(IF(ISERROR(VLOOKUP(AW192,'Calcification Rates'!$A$11:$N$98,10,0)),0,VLOOKUP(AW192,'Calcification Rates'!$A$11:$N$98,10,0)))*AY192+(IF(ISERROR(VLOOKUP(AW192,'Calcification Rates'!$A$11:$N$98,13,0)),0,VLOOKUP(AW192,'Calcification Rates'!$A$11:$N$98,13,0)))</f>
        <v>0</v>
      </c>
      <c r="BD192" s="281">
        <f>(IF(ISERROR(VLOOKUP(AW192,'Calcification Rates'!$A$11:$N$98,11,0)),0,VLOOKUP(AW192,'Calcification Rates'!$A$11:$N$98,11,0)))*AY192+(IF(ISERROR(VLOOKUP(AW192,'Calcification Rates'!$A$11:$N$98,14,0)),0,VLOOKUP(AW192,'Calcification Rates'!$A$11:$N$98,14,0)))</f>
        <v>0</v>
      </c>
      <c r="BE192" s="296"/>
      <c r="BF192" s="294"/>
      <c r="BG192" s="294"/>
      <c r="BH192" s="272" t="str">
        <f>IF(ISERROR(VLOOKUP(BE192,'Calcification Rates'!$A$10:$C$98,2,FALSE))," ",VLOOKUP(BE192,'Calcification Rates'!$A$10:$C$98,2,FALSE))</f>
        <v xml:space="preserve"> </v>
      </c>
      <c r="BI192" s="272" t="str">
        <f>IF(ISERROR(VLOOKUP(BE192,'Calcification Rates'!$A$10:$C$98,3,FALSE))," ",VLOOKUP(BE192,'Calcification Rates'!$A$10:$C$98,3,FALSE))</f>
        <v xml:space="preserve"> </v>
      </c>
      <c r="BJ192" s="280">
        <f>(IF(ISERROR(VLOOKUP(BE192,'Calcification Rates'!$A$11:$N$98,9,0)),0,VLOOKUP(BE192,'Calcification Rates'!$A$11:$N$98,9,0)))*BG192+(IF(ISERROR(VLOOKUP(BE192,'Calcification Rates'!$A$11:$N$98,12,0)),0,VLOOKUP(BE192,'Calcification Rates'!$A$11:$N$98,12,0)))</f>
        <v>0</v>
      </c>
      <c r="BK192" s="280">
        <f>(IF(ISERROR(VLOOKUP(BE192,'Calcification Rates'!$A$11:$N$98,10,0)),0,VLOOKUP(BE192,'Calcification Rates'!$A$11:$N$98,10,0)))*BG192+(IF(ISERROR(VLOOKUP(BE192,'Calcification Rates'!$A$11:$N$98,13,0)),0,VLOOKUP(BE192,'Calcification Rates'!$A$11:$N$98,13,0)))</f>
        <v>0</v>
      </c>
      <c r="BL192" s="281">
        <f>(IF(ISERROR(VLOOKUP(BE192,'Calcification Rates'!$A$11:$N$98,11,0)),0,VLOOKUP(BE192,'Calcification Rates'!$A$11:$N$98,11,0)))*BG192+(IF(ISERROR(VLOOKUP(BE192,'Calcification Rates'!$A$11:$N$98,14,0)),0,VLOOKUP(BE192,'Calcification Rates'!$A$11:$N$98,14,0)))</f>
        <v>0</v>
      </c>
    </row>
    <row r="193" spans="1:64" ht="20.100000000000001" customHeight="1" thickBot="1" x14ac:dyDescent="0.35">
      <c r="A193" s="298" t="s">
        <v>27</v>
      </c>
      <c r="B193" s="299">
        <f>MAX(B4:B192)</f>
        <v>1</v>
      </c>
      <c r="C193" s="299">
        <f>SUM(C4:C192)</f>
        <v>40</v>
      </c>
      <c r="D193" s="300"/>
      <c r="E193" s="301"/>
      <c r="F193" s="302">
        <f>SUM(F4:F192)</f>
        <v>16.222861200000008</v>
      </c>
      <c r="G193" s="303">
        <f>SUM(G4:G192)</f>
        <v>15.544676920733739</v>
      </c>
      <c r="H193" s="304">
        <f>SUM(H4:H192)</f>
        <v>16.901045479266269</v>
      </c>
      <c r="I193" s="305" t="s">
        <v>27</v>
      </c>
      <c r="J193" s="300">
        <f>MAX(J4:J192)</f>
        <v>0</v>
      </c>
      <c r="K193" s="300">
        <f>SUM(K4:K192)</f>
        <v>0</v>
      </c>
      <c r="L193" s="306"/>
      <c r="M193" s="301"/>
      <c r="N193" s="303">
        <f>SUM(N4:N192)</f>
        <v>0</v>
      </c>
      <c r="O193" s="302">
        <f>SUM(O4:O192)</f>
        <v>0</v>
      </c>
      <c r="P193" s="307">
        <f>SUM(P4:P192)</f>
        <v>0</v>
      </c>
      <c r="Q193" s="308" t="s">
        <v>27</v>
      </c>
      <c r="R193" s="300">
        <f>MAX(R4:R192)</f>
        <v>0</v>
      </c>
      <c r="S193" s="309">
        <f>SUM(S4:S192)</f>
        <v>0</v>
      </c>
      <c r="T193" s="306"/>
      <c r="U193" s="301"/>
      <c r="V193" s="303">
        <f>SUM(V4:V192)</f>
        <v>0</v>
      </c>
      <c r="W193" s="302">
        <f>SUM(W4:W192)</f>
        <v>0</v>
      </c>
      <c r="X193" s="307">
        <f>SUM(X4:X192)</f>
        <v>0</v>
      </c>
      <c r="Y193" s="305" t="s">
        <v>27</v>
      </c>
      <c r="Z193" s="300">
        <f>MAX(Z4:Z192)</f>
        <v>0</v>
      </c>
      <c r="AA193" s="299">
        <f>SUM(AA4:AA192)</f>
        <v>0</v>
      </c>
      <c r="AB193" s="306"/>
      <c r="AC193" s="301"/>
      <c r="AD193" s="302">
        <f>SUM(AD4:AD192)</f>
        <v>0</v>
      </c>
      <c r="AE193" s="302">
        <f>SUM(AE4:AE192)</f>
        <v>0</v>
      </c>
      <c r="AF193" s="307">
        <f>SUM(AF4:AF192)</f>
        <v>0</v>
      </c>
      <c r="AG193" s="305" t="s">
        <v>27</v>
      </c>
      <c r="AH193" s="300">
        <f>MAX(AH4:AH192)</f>
        <v>0</v>
      </c>
      <c r="AI193" s="299">
        <f>SUM(AI4:AI192)</f>
        <v>0</v>
      </c>
      <c r="AJ193" s="306"/>
      <c r="AK193" s="301"/>
      <c r="AL193" s="302">
        <f>SUM(AL4:AL192)</f>
        <v>0</v>
      </c>
      <c r="AM193" s="302">
        <f>SUM(AM4:AM192)</f>
        <v>0</v>
      </c>
      <c r="AN193" s="307">
        <f>SUM(AN4:AN192)</f>
        <v>0</v>
      </c>
      <c r="AO193" s="305" t="s">
        <v>27</v>
      </c>
      <c r="AP193" s="300">
        <f>MAX(AP4:AP192)</f>
        <v>0</v>
      </c>
      <c r="AQ193" s="299">
        <f>SUM(AQ4:AQ192)</f>
        <v>0</v>
      </c>
      <c r="AR193" s="306"/>
      <c r="AS193" s="301"/>
      <c r="AT193" s="302">
        <f>SUM(AT4:AT192)</f>
        <v>0</v>
      </c>
      <c r="AU193" s="302">
        <f>SUM(AU4:AU192)</f>
        <v>0</v>
      </c>
      <c r="AV193" s="307">
        <f>SUM(AV4:AV192)</f>
        <v>0</v>
      </c>
      <c r="AW193" s="305" t="s">
        <v>27</v>
      </c>
      <c r="AX193" s="300">
        <f>MAX(AX4:AX192)</f>
        <v>0</v>
      </c>
      <c r="AY193" s="299">
        <f>SUM(AY4:AY192)</f>
        <v>0</v>
      </c>
      <c r="AZ193" s="306"/>
      <c r="BA193" s="301"/>
      <c r="BB193" s="302">
        <f>SUM(BB4:BB192)</f>
        <v>0</v>
      </c>
      <c r="BC193" s="302">
        <f>SUM(BC4:BC192)</f>
        <v>0</v>
      </c>
      <c r="BD193" s="307">
        <f>SUM(BD4:BD192)</f>
        <v>0</v>
      </c>
      <c r="BE193" s="305" t="s">
        <v>27</v>
      </c>
      <c r="BF193" s="300">
        <f>MAX(BF4:BF192)</f>
        <v>0</v>
      </c>
      <c r="BG193" s="299">
        <f>SUM(BG4:BG192)</f>
        <v>0</v>
      </c>
      <c r="BH193" s="306"/>
      <c r="BI193" s="301"/>
      <c r="BJ193" s="302">
        <f>SUM(BJ4:BJ192)</f>
        <v>0</v>
      </c>
      <c r="BK193" s="302">
        <f>SUM(BK4:BK192)</f>
        <v>0</v>
      </c>
      <c r="BL193" s="307">
        <f>SUM(BL4:BL192)</f>
        <v>0</v>
      </c>
    </row>
    <row r="194" spans="1:64" ht="20.100000000000001" customHeight="1" x14ac:dyDescent="0.3"/>
    <row r="195" spans="1:64" ht="20.100000000000001" customHeight="1" x14ac:dyDescent="0.3"/>
    <row r="196" spans="1:64" ht="20.100000000000001" customHeight="1" x14ac:dyDescent="0.3"/>
    <row r="197" spans="1:64" ht="20.100000000000001" customHeight="1" x14ac:dyDescent="0.3"/>
    <row r="198" spans="1:64" ht="20.100000000000001" customHeight="1" x14ac:dyDescent="0.3"/>
    <row r="199" spans="1:64" ht="20.100000000000001" customHeight="1" x14ac:dyDescent="0.3"/>
    <row r="200" spans="1:64" ht="20.100000000000001" customHeight="1" x14ac:dyDescent="0.3"/>
    <row r="201" spans="1:64" ht="20.100000000000001" customHeight="1" x14ac:dyDescent="0.3"/>
    <row r="202" spans="1:64" ht="20.100000000000001" customHeight="1" x14ac:dyDescent="0.3"/>
    <row r="203" spans="1:64" ht="20.100000000000001" customHeight="1" x14ac:dyDescent="0.3"/>
    <row r="204" spans="1:64" ht="20.100000000000001" customHeight="1" x14ac:dyDescent="0.3"/>
    <row r="205" spans="1:64" ht="20.100000000000001" customHeight="1" x14ac:dyDescent="0.3"/>
    <row r="206" spans="1:64" ht="20.100000000000001" customHeight="1" x14ac:dyDescent="0.3"/>
    <row r="207" spans="1:64" ht="20.100000000000001" customHeight="1" x14ac:dyDescent="0.3"/>
  </sheetData>
  <sheetProtection password="C66F" sheet="1" objects="1" scenarios="1"/>
  <protectedRanges>
    <protectedRange sqref="AW120:AY192 BE4:BG192 AO128:AQ192" name="Transect 6"/>
    <protectedRange sqref="AG129:AI192" name="Transect 5"/>
    <protectedRange sqref="Y116:AA192 Y113:Y115 AA113:AA115 Z100:Z115" name="Transect 4"/>
    <protectedRange sqref="A128:C192" name="Transect 1"/>
    <protectedRange sqref="I120:K192" name="Transect 2"/>
    <protectedRange sqref="Q133:S192" name="Transect 3"/>
    <protectedRange sqref="AO120:AQ127" name="Transect 1_1"/>
    <protectedRange sqref="AW4:AY119" name="Transect 2_1"/>
    <protectedRange sqref="Q4:Q13" name="Transect 2_2"/>
    <protectedRange sqref="Q14:Q95 Q107:S132 R4:S95" name="Transect 3_1"/>
    <protectedRange sqref="A71:C127" name="Transect 1_2"/>
    <protectedRange sqref="Q96:S106 I4:K119" name="Transect 2_3"/>
    <protectedRange sqref="Y4:AA99 Y100:Y112 AA100:AA112" name="Transect 4_1"/>
    <protectedRange sqref="AG4:AI128" name="Transect 5_1"/>
    <protectedRange sqref="AO4:AQ119" name="Transect 6_1"/>
    <protectedRange sqref="A4:C70" name="Transect 1_2_1"/>
  </protectedRanges>
  <mergeCells count="16">
    <mergeCell ref="V1:X2"/>
    <mergeCell ref="A1:E1"/>
    <mergeCell ref="F1:H2"/>
    <mergeCell ref="I1:M1"/>
    <mergeCell ref="N1:P2"/>
    <mergeCell ref="Q1:U1"/>
    <mergeCell ref="AT1:AV2"/>
    <mergeCell ref="AW1:BA1"/>
    <mergeCell ref="BB1:BD2"/>
    <mergeCell ref="BE1:BI1"/>
    <mergeCell ref="BJ1:BL2"/>
    <mergeCell ref="Y1:AC1"/>
    <mergeCell ref="AD1:AF2"/>
    <mergeCell ref="AG1:AK1"/>
    <mergeCell ref="AL1:AN2"/>
    <mergeCell ref="AO1:AS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H126"/>
  <sheetViews>
    <sheetView topLeftCell="A54" zoomScale="70" zoomScaleNormal="70" workbookViewId="0">
      <selection activeCell="C90" sqref="C90"/>
    </sheetView>
  </sheetViews>
  <sheetFormatPr defaultColWidth="9.109375" defaultRowHeight="15.6" x14ac:dyDescent="0.3"/>
  <cols>
    <col min="1" max="1" width="9.109375" style="69"/>
    <col min="2" max="2" width="11" style="69" customWidth="1"/>
    <col min="3" max="3" width="31.5546875" style="69" bestFit="1" customWidth="1"/>
    <col min="4" max="4" width="13.5546875" style="22" customWidth="1"/>
    <col min="5" max="5" width="7.109375" style="22" customWidth="1"/>
    <col min="6" max="6" width="11" style="70" customWidth="1"/>
    <col min="7" max="7" width="12.33203125" style="69" customWidth="1"/>
    <col min="8" max="56" width="10.6640625" style="69" customWidth="1"/>
    <col min="57" max="62" width="10.6640625" style="348" customWidth="1"/>
    <col min="63" max="64" width="10.6640625" style="69" customWidth="1"/>
    <col min="65" max="72" width="10.6640625" style="348" customWidth="1"/>
    <col min="73" max="74" width="10.6640625" style="69" customWidth="1"/>
    <col min="75" max="82" width="10.6640625" style="348" customWidth="1"/>
    <col min="83" max="84" width="10.6640625" style="69" customWidth="1"/>
    <col min="85" max="86" width="10.6640625" style="348" customWidth="1"/>
    <col min="87" max="16384" width="9.109375" style="7"/>
  </cols>
  <sheetData>
    <row r="3" spans="1:86" ht="3" customHeight="1" thickBot="1" x14ac:dyDescent="0.35"/>
    <row r="4" spans="1:86" ht="40.5" customHeight="1" x14ac:dyDescent="0.4">
      <c r="A4" s="212" t="s">
        <v>29</v>
      </c>
      <c r="B4" s="212" t="s">
        <v>299</v>
      </c>
      <c r="C4" s="212" t="s">
        <v>23</v>
      </c>
      <c r="D4" s="23" t="s">
        <v>15</v>
      </c>
      <c r="E4" s="24" t="s">
        <v>107</v>
      </c>
      <c r="F4" s="499" t="s">
        <v>509</v>
      </c>
      <c r="G4" s="500" t="s">
        <v>108</v>
      </c>
      <c r="H4" s="501"/>
      <c r="I4" s="501"/>
      <c r="J4" s="501"/>
      <c r="K4" s="501"/>
      <c r="L4" s="501"/>
      <c r="M4" s="502"/>
      <c r="N4" s="502"/>
      <c r="O4" s="502"/>
      <c r="P4" s="503"/>
      <c r="Q4" s="500" t="s">
        <v>109</v>
      </c>
      <c r="R4" s="501"/>
      <c r="S4" s="501"/>
      <c r="T4" s="501"/>
      <c r="U4" s="501"/>
      <c r="V4" s="501"/>
      <c r="W4" s="501"/>
      <c r="X4" s="501"/>
      <c r="Y4" s="501"/>
      <c r="Z4" s="504"/>
      <c r="AA4" s="500" t="s">
        <v>510</v>
      </c>
      <c r="AB4" s="501"/>
      <c r="AC4" s="501"/>
      <c r="AD4" s="501"/>
      <c r="AE4" s="501"/>
      <c r="AF4" s="501"/>
      <c r="AG4" s="501"/>
      <c r="AH4" s="501"/>
      <c r="AI4" s="501"/>
      <c r="AJ4" s="504"/>
      <c r="AK4" s="505" t="s">
        <v>511</v>
      </c>
      <c r="AL4" s="506"/>
      <c r="AM4" s="506"/>
      <c r="AN4" s="506"/>
      <c r="AO4" s="506"/>
      <c r="AP4" s="506"/>
      <c r="AQ4" s="506"/>
      <c r="AR4" s="506"/>
      <c r="AS4" s="506"/>
      <c r="AT4" s="507"/>
      <c r="AU4" s="500" t="s">
        <v>512</v>
      </c>
      <c r="AV4" s="501"/>
      <c r="AW4" s="501"/>
      <c r="AX4" s="501"/>
      <c r="AY4" s="501"/>
      <c r="AZ4" s="501"/>
      <c r="BA4" s="501"/>
      <c r="BB4" s="501"/>
      <c r="BC4" s="501"/>
      <c r="BD4" s="504"/>
      <c r="BE4" s="505" t="s">
        <v>513</v>
      </c>
      <c r="BF4" s="506"/>
      <c r="BG4" s="506"/>
      <c r="BH4" s="506"/>
      <c r="BI4" s="506"/>
      <c r="BJ4" s="506"/>
      <c r="BK4" s="506"/>
      <c r="BL4" s="506"/>
      <c r="BM4" s="506"/>
      <c r="BN4" s="507"/>
      <c r="BO4" s="500" t="s">
        <v>145</v>
      </c>
      <c r="BP4" s="501"/>
      <c r="BQ4" s="501"/>
      <c r="BR4" s="501"/>
      <c r="BS4" s="501"/>
      <c r="BT4" s="501"/>
      <c r="BU4" s="501"/>
      <c r="BV4" s="501"/>
      <c r="BW4" s="501"/>
      <c r="BX4" s="504"/>
      <c r="BY4" s="501" t="s">
        <v>146</v>
      </c>
      <c r="BZ4" s="501"/>
      <c r="CA4" s="501"/>
      <c r="CB4" s="501"/>
      <c r="CC4" s="501"/>
      <c r="CD4" s="501"/>
      <c r="CE4" s="501"/>
      <c r="CF4" s="501"/>
      <c r="CG4" s="501"/>
      <c r="CH4" s="504"/>
    </row>
    <row r="5" spans="1:86" ht="16.2" thickBot="1" x14ac:dyDescent="0.35">
      <c r="A5" s="31"/>
      <c r="B5" s="31"/>
      <c r="C5" s="349"/>
      <c r="D5" s="23"/>
      <c r="E5" s="23"/>
      <c r="F5" s="499"/>
      <c r="G5" s="350">
        <v>1</v>
      </c>
      <c r="H5" s="351">
        <v>2</v>
      </c>
      <c r="I5" s="351">
        <v>3</v>
      </c>
      <c r="J5" s="351">
        <v>4</v>
      </c>
      <c r="K5" s="351">
        <v>5</v>
      </c>
      <c r="L5" s="352">
        <v>6</v>
      </c>
      <c r="M5" s="351">
        <v>7</v>
      </c>
      <c r="N5" s="353">
        <v>8</v>
      </c>
      <c r="O5" s="354" t="s">
        <v>66</v>
      </c>
      <c r="P5" s="355" t="s">
        <v>67</v>
      </c>
      <c r="Q5" s="350">
        <v>1</v>
      </c>
      <c r="R5" s="351">
        <v>2</v>
      </c>
      <c r="S5" s="351">
        <v>3</v>
      </c>
      <c r="T5" s="351">
        <v>4</v>
      </c>
      <c r="U5" s="351">
        <v>5</v>
      </c>
      <c r="V5" s="352">
        <v>6</v>
      </c>
      <c r="W5" s="351">
        <v>7</v>
      </c>
      <c r="X5" s="353">
        <v>8</v>
      </c>
      <c r="Y5" s="354" t="s">
        <v>66</v>
      </c>
      <c r="Z5" s="355" t="s">
        <v>67</v>
      </c>
      <c r="AA5" s="356">
        <v>1</v>
      </c>
      <c r="AB5" s="357">
        <v>2</v>
      </c>
      <c r="AC5" s="357">
        <v>3</v>
      </c>
      <c r="AD5" s="357">
        <v>4</v>
      </c>
      <c r="AE5" s="357">
        <v>5</v>
      </c>
      <c r="AF5" s="358">
        <v>6</v>
      </c>
      <c r="AG5" s="351">
        <v>7</v>
      </c>
      <c r="AH5" s="353">
        <v>8</v>
      </c>
      <c r="AI5" s="359" t="s">
        <v>66</v>
      </c>
      <c r="AJ5" s="360" t="s">
        <v>67</v>
      </c>
      <c r="AK5" s="350">
        <v>1</v>
      </c>
      <c r="AL5" s="351">
        <v>2</v>
      </c>
      <c r="AM5" s="351">
        <v>3</v>
      </c>
      <c r="AN5" s="351">
        <v>4</v>
      </c>
      <c r="AO5" s="351">
        <v>5</v>
      </c>
      <c r="AP5" s="352">
        <v>6</v>
      </c>
      <c r="AQ5" s="351">
        <v>7</v>
      </c>
      <c r="AR5" s="353">
        <v>8</v>
      </c>
      <c r="AS5" s="354" t="s">
        <v>66</v>
      </c>
      <c r="AT5" s="361" t="s">
        <v>67</v>
      </c>
      <c r="AU5" s="362">
        <v>1</v>
      </c>
      <c r="AV5" s="362">
        <v>2</v>
      </c>
      <c r="AW5" s="362">
        <v>3</v>
      </c>
      <c r="AX5" s="362">
        <v>4</v>
      </c>
      <c r="AY5" s="362">
        <v>5</v>
      </c>
      <c r="AZ5" s="362">
        <v>6</v>
      </c>
      <c r="BA5" s="362">
        <v>7</v>
      </c>
      <c r="BB5" s="362">
        <v>8</v>
      </c>
      <c r="BC5" s="363" t="s">
        <v>66</v>
      </c>
      <c r="BD5" s="363" t="s">
        <v>67</v>
      </c>
      <c r="BE5" s="356">
        <v>1</v>
      </c>
      <c r="BF5" s="357">
        <v>2</v>
      </c>
      <c r="BG5" s="357">
        <v>3</v>
      </c>
      <c r="BH5" s="357">
        <v>4</v>
      </c>
      <c r="BI5" s="357">
        <v>5</v>
      </c>
      <c r="BJ5" s="358">
        <v>6</v>
      </c>
      <c r="BK5" s="351">
        <v>7</v>
      </c>
      <c r="BL5" s="353">
        <v>8</v>
      </c>
      <c r="BM5" s="359" t="s">
        <v>66</v>
      </c>
      <c r="BN5" s="360" t="s">
        <v>67</v>
      </c>
      <c r="BO5" s="350">
        <v>1</v>
      </c>
      <c r="BP5" s="351">
        <v>2</v>
      </c>
      <c r="BQ5" s="351">
        <v>3</v>
      </c>
      <c r="BR5" s="351">
        <v>4</v>
      </c>
      <c r="BS5" s="351">
        <v>5</v>
      </c>
      <c r="BT5" s="352">
        <v>6</v>
      </c>
      <c r="BU5" s="351">
        <v>7</v>
      </c>
      <c r="BV5" s="353">
        <v>8</v>
      </c>
      <c r="BW5" s="354" t="s">
        <v>66</v>
      </c>
      <c r="BX5" s="355" t="s">
        <v>67</v>
      </c>
      <c r="BY5" s="364">
        <v>1</v>
      </c>
      <c r="BZ5" s="351">
        <v>2</v>
      </c>
      <c r="CA5" s="351">
        <v>3</v>
      </c>
      <c r="CB5" s="351">
        <v>4</v>
      </c>
      <c r="CC5" s="351">
        <v>5</v>
      </c>
      <c r="CD5" s="352">
        <v>6</v>
      </c>
      <c r="CE5" s="351">
        <v>7</v>
      </c>
      <c r="CF5" s="353">
        <v>8</v>
      </c>
      <c r="CG5" s="354" t="s">
        <v>66</v>
      </c>
      <c r="CH5" s="355" t="s">
        <v>67</v>
      </c>
    </row>
    <row r="6" spans="1:86" x14ac:dyDescent="0.3">
      <c r="A6" s="9" t="s">
        <v>152</v>
      </c>
      <c r="B6" s="30" t="s">
        <v>81</v>
      </c>
      <c r="C6" s="32" t="s">
        <v>153</v>
      </c>
      <c r="D6" s="25" t="s">
        <v>1</v>
      </c>
      <c r="E6" s="26" t="s">
        <v>32</v>
      </c>
      <c r="F6" s="26">
        <v>1</v>
      </c>
      <c r="G6" s="365">
        <f>IF('Site Description'!B$33="NO TRANSECT","NO TRANSECT",SUMIF('Data Entry'!$A$4:$A$192,A6,'Data Entry'!$C$4:$C$192))</f>
        <v>0</v>
      </c>
      <c r="H6" s="366" t="str">
        <f>IF('Site Description'!C$33="NO TRANSECT","NO TRANSECT",SUMIF('Data Entry'!$I$4:$I$192,A6,'Data Entry'!$K$4:$K$192))</f>
        <v>NO TRANSECT</v>
      </c>
      <c r="I6" s="366" t="str">
        <f>IF('Site Description'!D$33="NO TRANSECT","NO TRANSECT",SUMIF('Data Entry'!$Q$4:$Q$192,A6,'Data Entry'!$S$4:$S$192))</f>
        <v>NO TRANSECT</v>
      </c>
      <c r="J6" s="366" t="str">
        <f>IF('Site Description'!E$33="NO TRANSECT","NO TRANSECT",SUMIF('Data Entry'!$Y$4:$Y$192,A6,'Data Entry'!$AA$4:$AA$192))</f>
        <v>NO TRANSECT</v>
      </c>
      <c r="K6" s="366" t="str">
        <f>IF('Site Description'!F$33="NO TRANSECT","NO TRANSECT",SUMIF('Data Entry'!$AG$4:$AG$192,A6,'Data Entry'!$AI$4:$AI$192))</f>
        <v>NO TRANSECT</v>
      </c>
      <c r="L6" s="367" t="str">
        <f>IF('Site Description'!G$33="NO TRANSECT","NO TRANSECT",SUMIF('Data Entry'!$AO$4:$AO$192,A6,'Data Entry'!$AQ$4:$AQ$192))</f>
        <v>NO TRANSECT</v>
      </c>
      <c r="M6" s="367" t="str">
        <f>IF('Site Description'!H$33="NO TRANSECT","NO TRANSECT",SUMIF('Data Entry'!$AW$4:$AW$192,A6,'Data Entry'!$AY$4:$AY$192))</f>
        <v>NO TRANSECT</v>
      </c>
      <c r="N6" s="368" t="str">
        <f>IF('Site Description'!I$33="NO TRANSECT","NO TRANSECT",SUMIF('Data Entry'!$BE$4:$BE$192,A6,'Data Entry'!$BG$4:$BG$192))</f>
        <v>NO TRANSECT</v>
      </c>
      <c r="O6" s="369">
        <f>AVERAGE(G6:N6)</f>
        <v>0</v>
      </c>
      <c r="P6" s="370" t="e">
        <f>STDEV(G6:N6)</f>
        <v>#DIV/0!</v>
      </c>
      <c r="Q6" s="371">
        <f>IF('Site Description'!B$34="NO TRANSECT", "NO TRANSECT", G6/'Site Description'!B$34)</f>
        <v>0</v>
      </c>
      <c r="R6" s="372" t="str">
        <f>IF('Site Description'!C$34="NO TRANSECT", "NO TRANSECT", H6/'Site Description'!C$34)</f>
        <v>NO TRANSECT</v>
      </c>
      <c r="S6" s="372" t="str">
        <f>IF('Site Description'!D$34="NO TRANSECT", "NO TRANSECT", I6/'Site Description'!D$34)</f>
        <v>NO TRANSECT</v>
      </c>
      <c r="T6" s="372" t="str">
        <f>IF('Site Description'!E$34="NO TRANSECT", "NO TRANSECT", J6/'Site Description'!E$34)</f>
        <v>NO TRANSECT</v>
      </c>
      <c r="U6" s="372" t="str">
        <f>IF('Site Description'!F$34="NO TRANSECT", "NO TRANSECT", K6/'Site Description'!F$34)</f>
        <v>NO TRANSECT</v>
      </c>
      <c r="V6" s="373" t="str">
        <f>IF('Site Description'!G$34="NO TRANSECT", "NO TRANSECT", L6/'Site Description'!G$34)</f>
        <v>NO TRANSECT</v>
      </c>
      <c r="W6" s="373" t="str">
        <f>IF('Site Description'!H$34="NO TRANSECT", "NO TRANSECT", M6/'Site Description'!H$34)</f>
        <v>NO TRANSECT</v>
      </c>
      <c r="X6" s="373" t="str">
        <f>IF('Site Description'!$I$34="NO TRANSECT", "NO TRANSECT", N6/'Site Description'!$I$34)</f>
        <v>NO TRANSECT</v>
      </c>
      <c r="Y6" s="369">
        <f>AVERAGE(Q6:X6)</f>
        <v>0</v>
      </c>
      <c r="Z6" s="370" t="e">
        <f>STDEV(Q6:X6)</f>
        <v>#DIV/0!</v>
      </c>
      <c r="AA6" s="371">
        <f>IF('Site Description'!B$34="NO TRANSECT", "NO TRANSECT",BE6*10)</f>
        <v>0</v>
      </c>
      <c r="AB6" s="372" t="str">
        <f>IF('Site Description'!C$34="NO TRANSECT", "NO TRANSECT",BF6*10)</f>
        <v>NO TRANSECT</v>
      </c>
      <c r="AC6" s="372" t="str">
        <f>IF('Site Description'!D$34="NO TRANSECT", "NO TRANSECT",BG6*10)</f>
        <v>NO TRANSECT</v>
      </c>
      <c r="AD6" s="372" t="str">
        <f>IF('Site Description'!E$34="NO TRANSECT", "NO TRANSECT",BH6*10)</f>
        <v>NO TRANSECT</v>
      </c>
      <c r="AE6" s="372" t="str">
        <f>IF('Site Description'!F$34="NO TRANSECT", "NO TRANSECT",BI6*10)</f>
        <v>NO TRANSECT</v>
      </c>
      <c r="AF6" s="373" t="str">
        <f>IF('Site Description'!G$34="NO TRANSECT", "NO TRANSECT",BJ6*10)</f>
        <v>NO TRANSECT</v>
      </c>
      <c r="AG6" s="373" t="str">
        <f>IF('Site Description'!H$34="NO TRANSECT", "NO TRANSECT",BK6*10)</f>
        <v>NO TRANSECT</v>
      </c>
      <c r="AH6" s="373" t="str">
        <f>IF('Site Description'!I$34="NO TRANSECT", "NO TRANSECT",BL6*10)</f>
        <v>NO TRANSECT</v>
      </c>
      <c r="AI6" s="140">
        <f t="shared" ref="AI6:AI78" si="0">AVERAGE(AA6:AH6)</f>
        <v>0</v>
      </c>
      <c r="AJ6" s="141" t="e">
        <f t="shared" ref="AJ6:AJ78" si="1">STDEV(AA6:AH6)</f>
        <v>#DIV/0!</v>
      </c>
      <c r="AK6" s="371">
        <f>IF('Site Description'!B$34="NO TRANSECT", "NO TRANSECT",BO6*10)</f>
        <v>0</v>
      </c>
      <c r="AL6" s="372" t="str">
        <f>IF('Site Description'!C$34="NO TRANSECT", "NO TRANSECT",BP6*10)</f>
        <v>NO TRANSECT</v>
      </c>
      <c r="AM6" s="372" t="str">
        <f>IF('Site Description'!D$34="NO TRANSECT", "NO TRANSECT",BQ6*10)</f>
        <v>NO TRANSECT</v>
      </c>
      <c r="AN6" s="372" t="str">
        <f>IF('Site Description'!E$34="NO TRANSECT", "NO TRANSECT",BR6*10)</f>
        <v>NO TRANSECT</v>
      </c>
      <c r="AO6" s="372" t="str">
        <f>IF('Site Description'!F$34="NO TRANSECT", "NO TRANSECT",BS6*10)</f>
        <v>NO TRANSECT</v>
      </c>
      <c r="AP6" s="373" t="str">
        <f>IF('Site Description'!G$34="NO TRANSECT", "NO TRANSECT",BT6*10)</f>
        <v>NO TRANSECT</v>
      </c>
      <c r="AQ6" s="373" t="str">
        <f>IF('Site Description'!H$34="NO TRANSECT", "NO TRANSECT",BU6*10)</f>
        <v>NO TRANSECT</v>
      </c>
      <c r="AR6" s="373" t="str">
        <f>IF('Site Description'!I$34="NO TRANSECT", "NO TRANSECT",BV6*10)</f>
        <v>NO TRANSECT</v>
      </c>
      <c r="AS6" s="369">
        <f>AVERAGE(AK6:AR6)</f>
        <v>0</v>
      </c>
      <c r="AT6" s="370" t="e">
        <f>STDEV(AK6:AR6)</f>
        <v>#DIV/0!</v>
      </c>
      <c r="AU6" s="374">
        <f>IF('Site Description'!B$34="NO TRANSECT","NO TRANSECT",BY6*10)</f>
        <v>0</v>
      </c>
      <c r="AV6" s="375" t="str">
        <f>IF('Site Description'!C$34="NO TRANSECT","NO TRANSECT",BZ6*10)</f>
        <v>NO TRANSECT</v>
      </c>
      <c r="AW6" s="375" t="str">
        <f>IF('Site Description'!D$34="NO TRANSECT","NO TRANSECT",CA6*10)</f>
        <v>NO TRANSECT</v>
      </c>
      <c r="AX6" s="375" t="str">
        <f>IF('Site Description'!E$34="NO TRANSECT","NO TRANSECT",CB6*10)</f>
        <v>NO TRANSECT</v>
      </c>
      <c r="AY6" s="375" t="str">
        <f>IF('Site Description'!F$34="NO TRANSECT","NO TRANSECT",CC6*10)</f>
        <v>NO TRANSECT</v>
      </c>
      <c r="AZ6" s="376" t="str">
        <f>IF('Site Description'!G$34="NO TRANSECT","NO TRANSECT",CD6*10)</f>
        <v>NO TRANSECT</v>
      </c>
      <c r="BA6" s="376" t="str">
        <f>IF('Site Description'!H$34="NO TRANSECT","NO TRANSECT",CE6*10)</f>
        <v>NO TRANSECT</v>
      </c>
      <c r="BB6" s="376" t="str">
        <f>IF('Site Description'!I$34="NO TRANSECT","NO TRANSECT",CF6*10)</f>
        <v>NO TRANSECT</v>
      </c>
      <c r="BC6" s="140">
        <f>AVERAGE(AU6:BB6)</f>
        <v>0</v>
      </c>
      <c r="BD6" s="141" t="e">
        <f>STDEV(AU6:BB6)</f>
        <v>#DIV/0!</v>
      </c>
      <c r="BE6" s="371">
        <f>IF('Site Description'!B$33="NO TRANSECT","NO TRANSECT",SUMIF('Data Entry'!$A$4:$A$192,A6,'Data Entry'!$F$4:$F$192)/('Site Description'!B$33*100))</f>
        <v>0</v>
      </c>
      <c r="BF6" s="372" t="str">
        <f>IF('Site Description'!C$33="NO TRANSECT","NO TRANSECT",SUMIF('Data Entry'!$I$4:$I$192,A6,'Data Entry'!$N$4:$N$192)/('Site Description'!C$33*100))</f>
        <v>NO TRANSECT</v>
      </c>
      <c r="BG6" s="372" t="str">
        <f>IF('Site Description'!D$33="NO TRANSECT","NO TRANSECT",SUMIF('Data Entry'!$Q$4:$Q$192,A6,'Data Entry'!$V$4:$V$192)/('Site Description'!D$33*100))</f>
        <v>NO TRANSECT</v>
      </c>
      <c r="BH6" s="372" t="str">
        <f>IF('Site Description'!E$33="NO TRANSECT","NO TRANSECT",SUMIF('Data Entry'!$Y$4:$Y$192,A6,'Data Entry'!$AD$4:$AD$192)/('Site Description'!E$33*100))</f>
        <v>NO TRANSECT</v>
      </c>
      <c r="BI6" s="372" t="str">
        <f>IF('Site Description'!F$33="NO TRANSECT","NO TRANSECT",SUMIF('Data Entry'!$AG$4:$AG$192,A6,'Data Entry'!$AL$4:$AL$192)/('Site Description'!F$33*100))</f>
        <v>NO TRANSECT</v>
      </c>
      <c r="BJ6" s="373" t="str">
        <f>IF('Site Description'!G$33="NO TRANSECT","NO TRANSECT",SUMIF('Data Entry'!$AO$4:$AO$192,A6,'Data Entry'!$AT$4:$AT$192)/('Site Description'!G$33*100))</f>
        <v>NO TRANSECT</v>
      </c>
      <c r="BK6" s="373" t="str">
        <f>IF('Site Description'!H$33="NO TRANSECT","NO TRANSECT",SUMIF('Data Entry'!$AW$4:$AW$192,A6,'Data Entry'!$BB$4:$BB$192)/('Site Description'!H$33*100))</f>
        <v>NO TRANSECT</v>
      </c>
      <c r="BL6" s="373" t="str">
        <f>IF('Site Description'!I$33="NO TRANSECT","NO TRANSECT",SUMIF('Data Entry'!$BE$4:$BE$192,A6,'Data Entry'!$BJ$4:$BJ$192)/('Site Description'!I$33*100))</f>
        <v>NO TRANSECT</v>
      </c>
      <c r="BM6" s="369">
        <f>AVERAGE(BE6:BL6)</f>
        <v>0</v>
      </c>
      <c r="BN6" s="370" t="e">
        <f>STDEV(BE6:BL6)</f>
        <v>#DIV/0!</v>
      </c>
      <c r="BO6" s="371">
        <f>IF('Site Description'!B$33="NO TRANSECT","NO TRANSECT",SUMIF('Data Entry'!$A$4:$A$192,A6,'Data Entry'!$G$4:$G$192)/('Site Description'!B$33*100))</f>
        <v>0</v>
      </c>
      <c r="BP6" s="372" t="str">
        <f>IF('Site Description'!C$33="NO TRANSECT","NO TRANSECT",SUMIF('Data Entry'!$I$4:$I$192,A6,'Data Entry'!$O$4:$O$192)/('Site Description'!C$33*100))</f>
        <v>NO TRANSECT</v>
      </c>
      <c r="BQ6" s="372" t="str">
        <f>IF('Site Description'!D$33="NO TRANSECT","NO TRANSECT",SUMIF('Data Entry'!$Q$4:$Q$192,A6,'Data Entry'!$W$4:$W$192)/('Site Description'!D$33*100))</f>
        <v>NO TRANSECT</v>
      </c>
      <c r="BR6" s="372" t="str">
        <f>IF('Site Description'!E$33="NO TRANSECT","NO TRANSECT",SUMIF('Data Entry'!$Y$4:$Y$192,A6,'Data Entry'!$AE$4:$AE$192)/('Site Description'!E$33*100))</f>
        <v>NO TRANSECT</v>
      </c>
      <c r="BS6" s="372" t="str">
        <f>IF('Site Description'!F$33="NO TRANSECT","NO TRANSECT",SUMIF('Data Entry'!$AG$4:$AG$192,A6,'Data Entry'!$AM$4:$AM$192)/('Site Description'!F$33*100))</f>
        <v>NO TRANSECT</v>
      </c>
      <c r="BT6" s="373" t="str">
        <f>IF('Site Description'!G$33="NO TRANSECT","NO TRANSECT",SUMIF('Data Entry'!$AO$4:$AO$192,A6,'Data Entry'!$AU$4:$AU$192)/('Site Description'!G$33*100))</f>
        <v>NO TRANSECT</v>
      </c>
      <c r="BU6" s="373" t="str">
        <f>IF('Site Description'!H$33="NO TRANSECT","NO TRANSECT",SUMIF('Data Entry'!$AW$4:$AW$192,A6,'Data Entry'!$BC$4:$BC$192)/('Site Description'!H$33*100))</f>
        <v>NO TRANSECT</v>
      </c>
      <c r="BV6" s="373" t="str">
        <f>IF('Site Description'!I$33="NO TRANSECT","NO TRANSECT",SUMIF('Data Entry'!$BE$4:$BE$192,A6,'Data Entry'!$BK$4:$BK$192)/('Site Description'!I$33*100))</f>
        <v>NO TRANSECT</v>
      </c>
      <c r="BW6" s="369">
        <f>AVERAGE(BO6:BT6)</f>
        <v>0</v>
      </c>
      <c r="BX6" s="370" t="e">
        <f>STDEV(BO6:BT6)</f>
        <v>#DIV/0!</v>
      </c>
      <c r="BY6" s="377">
        <f>IF('Site Description'!B$33="NO TRANSECT","NO TRANSECT",SUMIF('Data Entry'!$A$4:$A$192,A6,'Data Entry'!$H$4:$H$192)/('Site Description'!B$33*100))</f>
        <v>0</v>
      </c>
      <c r="BZ6" s="372" t="str">
        <f>IF('Site Description'!C$33="NO TRANSECT","NO TRANSECT",SUMIF('Data Entry'!$I$4:$I$192,A6,'Data Entry'!$P$4:$P$192)/('Site Description'!C$33*100))</f>
        <v>NO TRANSECT</v>
      </c>
      <c r="CA6" s="372" t="str">
        <f>IF('Site Description'!D$33="NO TRANSECT","NO TRANSECT",SUMIF('Data Entry'!$Q$4:$Q$192,A6,'Data Entry'!$X$4:$X$192)/('Site Description'!D$33*100))</f>
        <v>NO TRANSECT</v>
      </c>
      <c r="CB6" s="372" t="str">
        <f>IF('Site Description'!E$33="NO TRANSECT","NO TRANSECT",SUMIF('Data Entry'!$Y$4:$Y$192,A6,'Data Entry'!$AF$4:$AF$192)/('Site Description'!E$33*100))</f>
        <v>NO TRANSECT</v>
      </c>
      <c r="CC6" s="372" t="str">
        <f>IF('Site Description'!F$33="NO TRANSECT","NO TRANSECT",SUMIF('Data Entry'!$AG$4:$AG$192,A6,'Data Entry'!$AN$4:$AN$192)/('Site Description'!F$33*100))</f>
        <v>NO TRANSECT</v>
      </c>
      <c r="CD6" s="373" t="str">
        <f>IF('Site Description'!G$33="NO TRANSECT","NO TRANSECT",SUMIF('Data Entry'!$AO$4:$AO$192,A6,'Data Entry'!$AV$4:$AV$192)/('Site Description'!G$33*100))</f>
        <v>NO TRANSECT</v>
      </c>
      <c r="CE6" s="373" t="str">
        <f>IF('Site Description'!H$33="NO TRANSECT","NO TRANSECT",SUMIF('Data Entry'!$AW$4:$AW$192,A6,'Data Entry'!$BD$4:$BD$192)/('Site Description'!H$33*100))</f>
        <v>NO TRANSECT</v>
      </c>
      <c r="CF6" s="373" t="str">
        <f>IF('Site Description'!I$33="NO TRANSECT","NO TRANSECT",SUMIF('Data Entry'!$BE$4:$BE$192,A6,'Data Entry'!$BL$4:$BL$192)/('Site Description'!I$33*100))</f>
        <v>NO TRANSECT</v>
      </c>
      <c r="CG6" s="369">
        <f>AVERAGE(BY6:CF6)</f>
        <v>0</v>
      </c>
      <c r="CH6" s="370" t="e">
        <f>STDEV(BY6:CF6)</f>
        <v>#DIV/0!</v>
      </c>
    </row>
    <row r="7" spans="1:86" x14ac:dyDescent="0.3">
      <c r="A7" s="9" t="s">
        <v>154</v>
      </c>
      <c r="B7" s="30" t="s">
        <v>81</v>
      </c>
      <c r="C7" s="32" t="s">
        <v>155</v>
      </c>
      <c r="D7" s="25" t="s">
        <v>1</v>
      </c>
      <c r="E7" s="26" t="s">
        <v>32</v>
      </c>
      <c r="F7" s="26">
        <v>1</v>
      </c>
      <c r="G7" s="378">
        <f>IF('Site Description'!B$33="NO TRANSECT","NO TRANSECT",SUMIF('Data Entry'!$A$4:$A$192,A7,'Data Entry'!$C$4:$C$192))</f>
        <v>0</v>
      </c>
      <c r="H7" s="379" t="str">
        <f>IF('Site Description'!C$33="NO TRANSECT","NO TRANSECT",SUMIF('Data Entry'!$I$4:$I$192,A7,'Data Entry'!$K$4:$K$192))</f>
        <v>NO TRANSECT</v>
      </c>
      <c r="I7" s="379" t="str">
        <f>IF('Site Description'!D$33="NO TRANSECT","NO TRANSECT",SUMIF('Data Entry'!$Q$4:$Q$192,A7,'Data Entry'!$S$4:$S$192))</f>
        <v>NO TRANSECT</v>
      </c>
      <c r="J7" s="379" t="str">
        <f>IF('Site Description'!E$33="NO TRANSECT","NO TRANSECT",SUMIF('Data Entry'!$Y$4:$Y$192,A7,'Data Entry'!$AA$4:$AA$192))</f>
        <v>NO TRANSECT</v>
      </c>
      <c r="K7" s="379" t="str">
        <f>IF('Site Description'!F$33="NO TRANSECT","NO TRANSECT",SUMIF('Data Entry'!$AG$4:$AG$192,A7,'Data Entry'!$AI$4:$AI$192))</f>
        <v>NO TRANSECT</v>
      </c>
      <c r="L7" s="380" t="str">
        <f>IF('Site Description'!G$33="NO TRANSECT","NO TRANSECT",SUMIF('Data Entry'!$AO$4:$AO$192,A7,'Data Entry'!$AQ$4:$AQ$192))</f>
        <v>NO TRANSECT</v>
      </c>
      <c r="M7" s="380" t="str">
        <f>IF('Site Description'!H$33="NO TRANSECT","NO TRANSECT",SUMIF('Data Entry'!$AW$4:$AW$192,A7,'Data Entry'!$AY$4:$AY$192))</f>
        <v>NO TRANSECT</v>
      </c>
      <c r="N7" s="381" t="str">
        <f>IF('Site Description'!I$33="NO TRANSECT","NO TRANSECT",SUMIF('Data Entry'!$BE$4:$BE$192,A7,'Data Entry'!$BG$4:$BG$192))</f>
        <v>NO TRANSECT</v>
      </c>
      <c r="O7" s="140">
        <f t="shared" ref="O7:O12" si="2">AVERAGE(G7:N7)</f>
        <v>0</v>
      </c>
      <c r="P7" s="141" t="e">
        <f t="shared" ref="P7:P12" si="3">STDEV(G7:N7)</f>
        <v>#DIV/0!</v>
      </c>
      <c r="Q7" s="374">
        <f>IF('Site Description'!B$34="NO TRANSECT", "NO TRANSECT", G7/'Site Description'!B$34)</f>
        <v>0</v>
      </c>
      <c r="R7" s="375" t="str">
        <f>IF('Site Description'!C$34="NO TRANSECT", "NO TRANSECT", H7/'Site Description'!C$34)</f>
        <v>NO TRANSECT</v>
      </c>
      <c r="S7" s="375" t="str">
        <f>IF('Site Description'!D$34="NO TRANSECT", "NO TRANSECT", I7/'Site Description'!D$34)</f>
        <v>NO TRANSECT</v>
      </c>
      <c r="T7" s="375" t="str">
        <f>IF('Site Description'!E$34="NO TRANSECT", "NO TRANSECT", J7/'Site Description'!E$34)</f>
        <v>NO TRANSECT</v>
      </c>
      <c r="U7" s="375" t="str">
        <f>IF('Site Description'!F$34="NO TRANSECT", "NO TRANSECT", K7/'Site Description'!F$34)</f>
        <v>NO TRANSECT</v>
      </c>
      <c r="V7" s="376" t="str">
        <f>IF('Site Description'!G$34="NO TRANSECT", "NO TRANSECT", L7/'Site Description'!G$34)</f>
        <v>NO TRANSECT</v>
      </c>
      <c r="W7" s="376" t="str">
        <f>IF('Site Description'!H$34="NO TRANSECT", "NO TRANSECT", M7/'Site Description'!H$34)</f>
        <v>NO TRANSECT</v>
      </c>
      <c r="X7" s="376" t="str">
        <f>IF('Site Description'!$I$34="NO TRANSECT", "NO TRANSECT", N7/'Site Description'!$I$34)</f>
        <v>NO TRANSECT</v>
      </c>
      <c r="Y7" s="140">
        <f t="shared" ref="Y7:Y12" si="4">AVERAGE(Q7:X7)</f>
        <v>0</v>
      </c>
      <c r="Z7" s="141" t="e">
        <f t="shared" ref="Z7:Z12" si="5">STDEV(Q7:X7)</f>
        <v>#DIV/0!</v>
      </c>
      <c r="AA7" s="374">
        <f>IF('Site Description'!B$34="NO TRANSECT", "NO TRANSECT",BE7*10)</f>
        <v>0</v>
      </c>
      <c r="AB7" s="375" t="str">
        <f>IF('Site Description'!C$34="NO TRANSECT", "NO TRANSECT",BF7*10)</f>
        <v>NO TRANSECT</v>
      </c>
      <c r="AC7" s="375" t="str">
        <f>IF('Site Description'!D$34="NO TRANSECT", "NO TRANSECT",BG7*10)</f>
        <v>NO TRANSECT</v>
      </c>
      <c r="AD7" s="375" t="str">
        <f>IF('Site Description'!E$34="NO TRANSECT", "NO TRANSECT",BH7*10)</f>
        <v>NO TRANSECT</v>
      </c>
      <c r="AE7" s="375" t="str">
        <f>IF('Site Description'!F$34="NO TRANSECT", "NO TRANSECT",BI7*10)</f>
        <v>NO TRANSECT</v>
      </c>
      <c r="AF7" s="376" t="str">
        <f>IF('Site Description'!G$34="NO TRANSECT", "NO TRANSECT",BJ7*10)</f>
        <v>NO TRANSECT</v>
      </c>
      <c r="AG7" s="376" t="str">
        <f>IF('Site Description'!H$34="NO TRANSECT", "NO TRANSECT",BK7*10)</f>
        <v>NO TRANSECT</v>
      </c>
      <c r="AH7" s="376" t="str">
        <f>IF('Site Description'!I$34="NO TRANSECT", "NO TRANSECT",BL7*10)</f>
        <v>NO TRANSECT</v>
      </c>
      <c r="AI7" s="140">
        <f t="shared" ref="AI7:AI12" si="6">AVERAGE(AA7:AH7)</f>
        <v>0</v>
      </c>
      <c r="AJ7" s="141" t="e">
        <f t="shared" ref="AJ7:AJ12" si="7">STDEV(AA7:AH7)</f>
        <v>#DIV/0!</v>
      </c>
      <c r="AK7" s="374">
        <f>IF('Site Description'!B$34="NO TRANSECT", "NO TRANSECT",BO7*10)</f>
        <v>0</v>
      </c>
      <c r="AL7" s="375" t="str">
        <f>IF('Site Description'!C$34="NO TRANSECT", "NO TRANSECT",BP7*10)</f>
        <v>NO TRANSECT</v>
      </c>
      <c r="AM7" s="375" t="str">
        <f>IF('Site Description'!D$34="NO TRANSECT", "NO TRANSECT",BQ7*10)</f>
        <v>NO TRANSECT</v>
      </c>
      <c r="AN7" s="375" t="str">
        <f>IF('Site Description'!E$34="NO TRANSECT", "NO TRANSECT",BR7*10)</f>
        <v>NO TRANSECT</v>
      </c>
      <c r="AO7" s="375" t="str">
        <f>IF('Site Description'!F$34="NO TRANSECT", "NO TRANSECT",BS7*10)</f>
        <v>NO TRANSECT</v>
      </c>
      <c r="AP7" s="376" t="str">
        <f>IF('Site Description'!G$34="NO TRANSECT", "NO TRANSECT",BT7*10)</f>
        <v>NO TRANSECT</v>
      </c>
      <c r="AQ7" s="376" t="str">
        <f>IF('Site Description'!H$34="NO TRANSECT", "NO TRANSECT",BU7*10)</f>
        <v>NO TRANSECT</v>
      </c>
      <c r="AR7" s="376" t="str">
        <f>IF('Site Description'!I$34="NO TRANSECT", "NO TRANSECT",BV7*10)</f>
        <v>NO TRANSECT</v>
      </c>
      <c r="AS7" s="140">
        <f t="shared" ref="AS7:AS12" si="8">AVERAGE(AK7:AR7)</f>
        <v>0</v>
      </c>
      <c r="AT7" s="141" t="e">
        <f t="shared" ref="AT7:AT12" si="9">STDEV(AK7:AR7)</f>
        <v>#DIV/0!</v>
      </c>
      <c r="AU7" s="374">
        <f>IF('Site Description'!B$34="NO TRANSECT","NO TRANSECT",BY7*10)</f>
        <v>0</v>
      </c>
      <c r="AV7" s="375" t="str">
        <f>IF('Site Description'!C$34="NO TRANSECT","NO TRANSECT",BZ7*10)</f>
        <v>NO TRANSECT</v>
      </c>
      <c r="AW7" s="375" t="str">
        <f>IF('Site Description'!D$34="NO TRANSECT","NO TRANSECT",CA7*10)</f>
        <v>NO TRANSECT</v>
      </c>
      <c r="AX7" s="375" t="str">
        <f>IF('Site Description'!E$34="NO TRANSECT","NO TRANSECT",CB7*10)</f>
        <v>NO TRANSECT</v>
      </c>
      <c r="AY7" s="375" t="str">
        <f>IF('Site Description'!F$34="NO TRANSECT","NO TRANSECT",CC7*10)</f>
        <v>NO TRANSECT</v>
      </c>
      <c r="AZ7" s="376" t="str">
        <f>IF('Site Description'!G$34="NO TRANSECT","NO TRANSECT",CD7*10)</f>
        <v>NO TRANSECT</v>
      </c>
      <c r="BA7" s="376" t="str">
        <f>IF('Site Description'!H$34="NO TRANSECT","NO TRANSECT",CE7*10)</f>
        <v>NO TRANSECT</v>
      </c>
      <c r="BB7" s="376" t="str">
        <f>IF('Site Description'!I$34="NO TRANSECT","NO TRANSECT",CF7*10)</f>
        <v>NO TRANSECT</v>
      </c>
      <c r="BC7" s="140">
        <f t="shared" ref="BC7:BC12" si="10">AVERAGE(AU7:BB7)</f>
        <v>0</v>
      </c>
      <c r="BD7" s="141" t="e">
        <f t="shared" ref="BD7:BD12" si="11">STDEV(AU7:BB7)</f>
        <v>#DIV/0!</v>
      </c>
      <c r="BE7" s="374">
        <f>IF('Site Description'!B$33="NO TRANSECT","NO TRANSECT",SUMIF('Data Entry'!$A$4:$A$192,A7,'Data Entry'!$F$4:$F$192)/('Site Description'!B$33*100))</f>
        <v>0</v>
      </c>
      <c r="BF7" s="375" t="str">
        <f>IF('Site Description'!C$33="NO TRANSECT","NO TRANSECT",SUMIF('Data Entry'!$I$4:$I$192,A7,'Data Entry'!$N$4:$N$192)/('Site Description'!C$33*100))</f>
        <v>NO TRANSECT</v>
      </c>
      <c r="BG7" s="375" t="str">
        <f>IF('Site Description'!D$33="NO TRANSECT","NO TRANSECT",SUMIF('Data Entry'!$Q$4:$Q$192,A7,'Data Entry'!$V$4:$V$192)/('Site Description'!D$33*100))</f>
        <v>NO TRANSECT</v>
      </c>
      <c r="BH7" s="375" t="str">
        <f>IF('Site Description'!E$33="NO TRANSECT","NO TRANSECT",SUMIF('Data Entry'!$Y$4:$Y$192,A7,'Data Entry'!$AD$4:$AD$192)/('Site Description'!E$33*100))</f>
        <v>NO TRANSECT</v>
      </c>
      <c r="BI7" s="375" t="str">
        <f>IF('Site Description'!F$33="NO TRANSECT","NO TRANSECT",SUMIF('Data Entry'!$AG$4:$AG$192,A7,'Data Entry'!$AL$4:$AL$192)/('Site Description'!F$33*100))</f>
        <v>NO TRANSECT</v>
      </c>
      <c r="BJ7" s="376" t="str">
        <f>IF('Site Description'!G$33="NO TRANSECT","NO TRANSECT",SUMIF('Data Entry'!$AO$4:$AO$192,A7,'Data Entry'!$AT$4:$AT$192)/('Site Description'!G$33*100))</f>
        <v>NO TRANSECT</v>
      </c>
      <c r="BK7" s="376" t="str">
        <f>IF('Site Description'!H$33="NO TRANSECT","NO TRANSECT",SUMIF('Data Entry'!$AW$4:$AW$192,A7,'Data Entry'!$BB$4:$BB$192)/('Site Description'!H$33*100))</f>
        <v>NO TRANSECT</v>
      </c>
      <c r="BL7" s="376" t="str">
        <f>IF('Site Description'!I$33="NO TRANSECT","NO TRANSECT",SUMIF('Data Entry'!$BE$4:$BE$192,A7,'Data Entry'!$BJ$4:$BJ$192)/('Site Description'!I$33*100))</f>
        <v>NO TRANSECT</v>
      </c>
      <c r="BM7" s="140">
        <f t="shared" ref="BM7:BM12" si="12">AVERAGE(BE7:BL7)</f>
        <v>0</v>
      </c>
      <c r="BN7" s="141" t="e">
        <f t="shared" ref="BN7:BN12" si="13">STDEV(BE7:BL7)</f>
        <v>#DIV/0!</v>
      </c>
      <c r="BO7" s="374">
        <f>IF('Site Description'!B$33="NO TRANSECT","NO TRANSECT",SUMIF('Data Entry'!$A$4:$A$192,A7,'Data Entry'!$G$4:$G$192)/('Site Description'!B$33*100))</f>
        <v>0</v>
      </c>
      <c r="BP7" s="375" t="str">
        <f>IF('Site Description'!C$33="NO TRANSECT","NO TRANSECT",SUMIF('Data Entry'!$I$4:$I$192,A7,'Data Entry'!$O$4:$O$192)/('Site Description'!C$33*100))</f>
        <v>NO TRANSECT</v>
      </c>
      <c r="BQ7" s="375" t="str">
        <f>IF('Site Description'!D$33="NO TRANSECT","NO TRANSECT",SUMIF('Data Entry'!$Q$4:$Q$192,A7,'Data Entry'!$W$4:$W$192)/('Site Description'!D$33*100))</f>
        <v>NO TRANSECT</v>
      </c>
      <c r="BR7" s="375" t="str">
        <f>IF('Site Description'!E$33="NO TRANSECT","NO TRANSECT",SUMIF('Data Entry'!$Y$4:$Y$192,A7,'Data Entry'!$AE$4:$AE$192)/('Site Description'!E$33*100))</f>
        <v>NO TRANSECT</v>
      </c>
      <c r="BS7" s="375" t="str">
        <f>IF('Site Description'!F$33="NO TRANSECT","NO TRANSECT",SUMIF('Data Entry'!$AG$4:$AG$192,A7,'Data Entry'!$AM$4:$AM$192)/('Site Description'!F$33*100))</f>
        <v>NO TRANSECT</v>
      </c>
      <c r="BT7" s="376" t="str">
        <f>IF('Site Description'!G$33="NO TRANSECT","NO TRANSECT",SUMIF('Data Entry'!$AO$4:$AO$192,A7,'Data Entry'!$AU$4:$AU$192)/('Site Description'!G$33*100))</f>
        <v>NO TRANSECT</v>
      </c>
      <c r="BU7" s="376" t="str">
        <f>IF('Site Description'!H$33="NO TRANSECT","NO TRANSECT",SUMIF('Data Entry'!$AW$4:$AW$192,A7,'Data Entry'!$BC$4:$BC$192)/('Site Description'!H$33*100))</f>
        <v>NO TRANSECT</v>
      </c>
      <c r="BV7" s="376" t="str">
        <f>IF('Site Description'!I$33="NO TRANSECT","NO TRANSECT",SUMIF('Data Entry'!$BE$4:$BE$192,A7,'Data Entry'!$BK$4:$BK$192)/('Site Description'!I$33*100))</f>
        <v>NO TRANSECT</v>
      </c>
      <c r="BW7" s="140">
        <f t="shared" ref="BW7:BW12" si="14">AVERAGE(BO7:BT7)</f>
        <v>0</v>
      </c>
      <c r="BX7" s="141" t="e">
        <f t="shared" ref="BX7:BX12" si="15">STDEV(BO7:BT7)</f>
        <v>#DIV/0!</v>
      </c>
      <c r="BY7" s="382">
        <f>IF('Site Description'!B$33="NO TRANSECT","NO TRANSECT",SUMIF('Data Entry'!$A$4:$A$192,A7,'Data Entry'!$H$4:$H$192)/('Site Description'!B$33*100))</f>
        <v>0</v>
      </c>
      <c r="BZ7" s="375" t="str">
        <f>IF('Site Description'!C$33="NO TRANSECT","NO TRANSECT",SUMIF('Data Entry'!$I$4:$I$192,A7,'Data Entry'!$P$4:$P$192)/('Site Description'!C$33*100))</f>
        <v>NO TRANSECT</v>
      </c>
      <c r="CA7" s="375" t="str">
        <f>IF('Site Description'!D$33="NO TRANSECT","NO TRANSECT",SUMIF('Data Entry'!$Q$4:$Q$192,A7,'Data Entry'!$X$4:$X$192)/('Site Description'!D$33*100))</f>
        <v>NO TRANSECT</v>
      </c>
      <c r="CB7" s="375" t="str">
        <f>IF('Site Description'!E$33="NO TRANSECT","NO TRANSECT",SUMIF('Data Entry'!$Y$4:$Y$192,A7,'Data Entry'!$AF$4:$AF$192)/('Site Description'!E$33*100))</f>
        <v>NO TRANSECT</v>
      </c>
      <c r="CC7" s="375" t="str">
        <f>IF('Site Description'!F$33="NO TRANSECT","NO TRANSECT",SUMIF('Data Entry'!$AG$4:$AG$192,A7,'Data Entry'!$AN$4:$AN$192)/('Site Description'!F$33*100))</f>
        <v>NO TRANSECT</v>
      </c>
      <c r="CD7" s="376" t="str">
        <f>IF('Site Description'!G$33="NO TRANSECT","NO TRANSECT",SUMIF('Data Entry'!$AO$4:$AO$192,A7,'Data Entry'!$AV$4:$AV$192)/('Site Description'!G$33*100))</f>
        <v>NO TRANSECT</v>
      </c>
      <c r="CE7" s="376" t="str">
        <f>IF('Site Description'!H$33="NO TRANSECT","NO TRANSECT",SUMIF('Data Entry'!$AW$4:$AW$192,A7,'Data Entry'!$BD$4:$BD$192)/('Site Description'!H$33*100))</f>
        <v>NO TRANSECT</v>
      </c>
      <c r="CF7" s="376" t="str">
        <f>IF('Site Description'!I$33="NO TRANSECT","NO TRANSECT",SUMIF('Data Entry'!$BE$4:$BE$192,A7,'Data Entry'!$BL$4:$BL$192)/('Site Description'!I$33*100))</f>
        <v>NO TRANSECT</v>
      </c>
      <c r="CG7" s="140">
        <f t="shared" ref="CG7:CG12" si="16">AVERAGE(BY7:CF7)</f>
        <v>0</v>
      </c>
      <c r="CH7" s="141" t="e">
        <f t="shared" ref="CH7:CH12" si="17">STDEV(BY7:CF7)</f>
        <v>#DIV/0!</v>
      </c>
    </row>
    <row r="8" spans="1:86" x14ac:dyDescent="0.3">
      <c r="A8" s="9" t="s">
        <v>156</v>
      </c>
      <c r="B8" s="30" t="s">
        <v>81</v>
      </c>
      <c r="C8" s="32" t="s">
        <v>157</v>
      </c>
      <c r="D8" s="25" t="s">
        <v>1</v>
      </c>
      <c r="E8" s="26" t="s">
        <v>32</v>
      </c>
      <c r="F8" s="383">
        <v>1</v>
      </c>
      <c r="G8" s="378">
        <f>IF('Site Description'!B$33="NO TRANSECT","NO TRANSECT",SUMIF('Data Entry'!$A$4:$A$192,A8,'Data Entry'!$C$4:$C$192))</f>
        <v>0</v>
      </c>
      <c r="H8" s="379" t="str">
        <f>IF('Site Description'!C$33="NO TRANSECT","NO TRANSECT",SUMIF('Data Entry'!$I$4:$I$192,A8,'Data Entry'!$K$4:$K$192))</f>
        <v>NO TRANSECT</v>
      </c>
      <c r="I8" s="379" t="str">
        <f>IF('Site Description'!D$33="NO TRANSECT","NO TRANSECT",SUMIF('Data Entry'!$Q$4:$Q$192,A8,'Data Entry'!$S$4:$S$192))</f>
        <v>NO TRANSECT</v>
      </c>
      <c r="J8" s="379" t="str">
        <f>IF('Site Description'!E$33="NO TRANSECT","NO TRANSECT",SUMIF('Data Entry'!$Y$4:$Y$192,A8,'Data Entry'!$AA$4:$AA$192))</f>
        <v>NO TRANSECT</v>
      </c>
      <c r="K8" s="379" t="str">
        <f>IF('Site Description'!F$33="NO TRANSECT","NO TRANSECT",SUMIF('Data Entry'!$AG$4:$AG$192,A8,'Data Entry'!$AI$4:$AI$192))</f>
        <v>NO TRANSECT</v>
      </c>
      <c r="L8" s="380" t="str">
        <f>IF('Site Description'!G$33="NO TRANSECT","NO TRANSECT",SUMIF('Data Entry'!$AO$4:$AO$192,A8,'Data Entry'!$AQ$4:$AQ$192))</f>
        <v>NO TRANSECT</v>
      </c>
      <c r="M8" s="380" t="str">
        <f>IF('Site Description'!H$33="NO TRANSECT","NO TRANSECT",SUMIF('Data Entry'!$AW$4:$AW$192,A8,'Data Entry'!$AY$4:$AY$192))</f>
        <v>NO TRANSECT</v>
      </c>
      <c r="N8" s="381" t="str">
        <f>IF('Site Description'!I$33="NO TRANSECT","NO TRANSECT",SUMIF('Data Entry'!$BE$4:$BE$192,A8,'Data Entry'!$BG$4:$BG$192))</f>
        <v>NO TRANSECT</v>
      </c>
      <c r="O8" s="140">
        <f t="shared" si="2"/>
        <v>0</v>
      </c>
      <c r="P8" s="141" t="e">
        <f t="shared" si="3"/>
        <v>#DIV/0!</v>
      </c>
      <c r="Q8" s="374">
        <f>IF('Site Description'!B$34="NO TRANSECT", "NO TRANSECT", G8/'Site Description'!B$34)</f>
        <v>0</v>
      </c>
      <c r="R8" s="375" t="str">
        <f>IF('Site Description'!C$34="NO TRANSECT", "NO TRANSECT", H8/'Site Description'!C$34)</f>
        <v>NO TRANSECT</v>
      </c>
      <c r="S8" s="375" t="str">
        <f>IF('Site Description'!D$34="NO TRANSECT", "NO TRANSECT", I8/'Site Description'!D$34)</f>
        <v>NO TRANSECT</v>
      </c>
      <c r="T8" s="375" t="str">
        <f>IF('Site Description'!E$34="NO TRANSECT", "NO TRANSECT", J8/'Site Description'!E$34)</f>
        <v>NO TRANSECT</v>
      </c>
      <c r="U8" s="375" t="str">
        <f>IF('Site Description'!F$34="NO TRANSECT", "NO TRANSECT", K8/'Site Description'!F$34)</f>
        <v>NO TRANSECT</v>
      </c>
      <c r="V8" s="376" t="str">
        <f>IF('Site Description'!G$34="NO TRANSECT", "NO TRANSECT", L8/'Site Description'!G$34)</f>
        <v>NO TRANSECT</v>
      </c>
      <c r="W8" s="376" t="str">
        <f>IF('Site Description'!H$34="NO TRANSECT", "NO TRANSECT", M8/'Site Description'!H$34)</f>
        <v>NO TRANSECT</v>
      </c>
      <c r="X8" s="376" t="str">
        <f>IF('Site Description'!$I$34="NO TRANSECT", "NO TRANSECT", N8/'Site Description'!$I$34)</f>
        <v>NO TRANSECT</v>
      </c>
      <c r="Y8" s="140">
        <f t="shared" si="4"/>
        <v>0</v>
      </c>
      <c r="Z8" s="141" t="e">
        <f t="shared" si="5"/>
        <v>#DIV/0!</v>
      </c>
      <c r="AA8" s="374">
        <f>IF('Site Description'!B$34="NO TRANSECT", "NO TRANSECT",BE8*10)</f>
        <v>0</v>
      </c>
      <c r="AB8" s="375" t="str">
        <f>IF('Site Description'!C$34="NO TRANSECT", "NO TRANSECT",BF8*10)</f>
        <v>NO TRANSECT</v>
      </c>
      <c r="AC8" s="375" t="str">
        <f>IF('Site Description'!D$34="NO TRANSECT", "NO TRANSECT",BG8*10)</f>
        <v>NO TRANSECT</v>
      </c>
      <c r="AD8" s="375" t="str">
        <f>IF('Site Description'!E$34="NO TRANSECT", "NO TRANSECT",BH8*10)</f>
        <v>NO TRANSECT</v>
      </c>
      <c r="AE8" s="375" t="str">
        <f>IF('Site Description'!F$34="NO TRANSECT", "NO TRANSECT",BI8*10)</f>
        <v>NO TRANSECT</v>
      </c>
      <c r="AF8" s="376" t="str">
        <f>IF('Site Description'!G$34="NO TRANSECT", "NO TRANSECT",BJ8*10)</f>
        <v>NO TRANSECT</v>
      </c>
      <c r="AG8" s="376" t="str">
        <f>IF('Site Description'!H$34="NO TRANSECT", "NO TRANSECT",BK8*10)</f>
        <v>NO TRANSECT</v>
      </c>
      <c r="AH8" s="376" t="str">
        <f>IF('Site Description'!I$34="NO TRANSECT", "NO TRANSECT",BL8*10)</f>
        <v>NO TRANSECT</v>
      </c>
      <c r="AI8" s="140">
        <f t="shared" si="6"/>
        <v>0</v>
      </c>
      <c r="AJ8" s="141" t="e">
        <f t="shared" si="7"/>
        <v>#DIV/0!</v>
      </c>
      <c r="AK8" s="374">
        <f>IF('Site Description'!B$34="NO TRANSECT", "NO TRANSECT",BO8*10)</f>
        <v>0</v>
      </c>
      <c r="AL8" s="375" t="str">
        <f>IF('Site Description'!C$34="NO TRANSECT", "NO TRANSECT",BP8*10)</f>
        <v>NO TRANSECT</v>
      </c>
      <c r="AM8" s="375" t="str">
        <f>IF('Site Description'!D$34="NO TRANSECT", "NO TRANSECT",BQ8*10)</f>
        <v>NO TRANSECT</v>
      </c>
      <c r="AN8" s="375" t="str">
        <f>IF('Site Description'!E$34="NO TRANSECT", "NO TRANSECT",BR8*10)</f>
        <v>NO TRANSECT</v>
      </c>
      <c r="AO8" s="375" t="str">
        <f>IF('Site Description'!F$34="NO TRANSECT", "NO TRANSECT",BS8*10)</f>
        <v>NO TRANSECT</v>
      </c>
      <c r="AP8" s="376" t="str">
        <f>IF('Site Description'!G$34="NO TRANSECT", "NO TRANSECT",BT8*10)</f>
        <v>NO TRANSECT</v>
      </c>
      <c r="AQ8" s="376" t="str">
        <f>IF('Site Description'!H$34="NO TRANSECT", "NO TRANSECT",BU8*10)</f>
        <v>NO TRANSECT</v>
      </c>
      <c r="AR8" s="376" t="str">
        <f>IF('Site Description'!I$34="NO TRANSECT", "NO TRANSECT",BV8*10)</f>
        <v>NO TRANSECT</v>
      </c>
      <c r="AS8" s="140">
        <f t="shared" si="8"/>
        <v>0</v>
      </c>
      <c r="AT8" s="141" t="e">
        <f t="shared" si="9"/>
        <v>#DIV/0!</v>
      </c>
      <c r="AU8" s="374">
        <f>IF('Site Description'!B$34="NO TRANSECT","NO TRANSECT",BY8*10)</f>
        <v>0</v>
      </c>
      <c r="AV8" s="375" t="str">
        <f>IF('Site Description'!C$34="NO TRANSECT","NO TRANSECT",BZ8*10)</f>
        <v>NO TRANSECT</v>
      </c>
      <c r="AW8" s="375" t="str">
        <f>IF('Site Description'!D$34="NO TRANSECT","NO TRANSECT",CA8*10)</f>
        <v>NO TRANSECT</v>
      </c>
      <c r="AX8" s="375" t="str">
        <f>IF('Site Description'!E$34="NO TRANSECT","NO TRANSECT",CB8*10)</f>
        <v>NO TRANSECT</v>
      </c>
      <c r="AY8" s="375" t="str">
        <f>IF('Site Description'!F$34="NO TRANSECT","NO TRANSECT",CC8*10)</f>
        <v>NO TRANSECT</v>
      </c>
      <c r="AZ8" s="376" t="str">
        <f>IF('Site Description'!G$34="NO TRANSECT","NO TRANSECT",CD8*10)</f>
        <v>NO TRANSECT</v>
      </c>
      <c r="BA8" s="376" t="str">
        <f>IF('Site Description'!H$34="NO TRANSECT","NO TRANSECT",CE8*10)</f>
        <v>NO TRANSECT</v>
      </c>
      <c r="BB8" s="376" t="str">
        <f>IF('Site Description'!I$34="NO TRANSECT","NO TRANSECT",CF8*10)</f>
        <v>NO TRANSECT</v>
      </c>
      <c r="BC8" s="140">
        <f t="shared" si="10"/>
        <v>0</v>
      </c>
      <c r="BD8" s="141" t="e">
        <f t="shared" si="11"/>
        <v>#DIV/0!</v>
      </c>
      <c r="BE8" s="374">
        <f>IF('Site Description'!B$33="NO TRANSECT","NO TRANSECT",SUMIF('Data Entry'!$A$4:$A$192,A8,'Data Entry'!$F$4:$F$192)/('Site Description'!B$33*100))</f>
        <v>0</v>
      </c>
      <c r="BF8" s="375" t="str">
        <f>IF('Site Description'!C$33="NO TRANSECT","NO TRANSECT",SUMIF('Data Entry'!$I$4:$I$192,A8,'Data Entry'!$N$4:$N$192)/('Site Description'!C$33*100))</f>
        <v>NO TRANSECT</v>
      </c>
      <c r="BG8" s="375" t="str">
        <f>IF('Site Description'!D$33="NO TRANSECT","NO TRANSECT",SUMIF('Data Entry'!$Q$4:$Q$192,A8,'Data Entry'!$V$4:$V$192)/('Site Description'!D$33*100))</f>
        <v>NO TRANSECT</v>
      </c>
      <c r="BH8" s="375" t="str">
        <f>IF('Site Description'!E$33="NO TRANSECT","NO TRANSECT",SUMIF('Data Entry'!$Y$4:$Y$192,A8,'Data Entry'!$AD$4:$AD$192)/('Site Description'!E$33*100))</f>
        <v>NO TRANSECT</v>
      </c>
      <c r="BI8" s="375" t="str">
        <f>IF('Site Description'!F$33="NO TRANSECT","NO TRANSECT",SUMIF('Data Entry'!$AG$4:$AG$192,A8,'Data Entry'!$AL$4:$AL$192)/('Site Description'!F$33*100))</f>
        <v>NO TRANSECT</v>
      </c>
      <c r="BJ8" s="376" t="str">
        <f>IF('Site Description'!G$33="NO TRANSECT","NO TRANSECT",SUMIF('Data Entry'!$AO$4:$AO$192,A8,'Data Entry'!$AT$4:$AT$192)/('Site Description'!G$33*100))</f>
        <v>NO TRANSECT</v>
      </c>
      <c r="BK8" s="376" t="str">
        <f>IF('Site Description'!H$33="NO TRANSECT","NO TRANSECT",SUMIF('Data Entry'!$AW$4:$AW$192,A8,'Data Entry'!$BB$4:$BB$192)/('Site Description'!H$33*100))</f>
        <v>NO TRANSECT</v>
      </c>
      <c r="BL8" s="376" t="str">
        <f>IF('Site Description'!I$33="NO TRANSECT","NO TRANSECT",SUMIF('Data Entry'!$BE$4:$BE$192,A8,'Data Entry'!$BJ$4:$BJ$192)/('Site Description'!I$33*100))</f>
        <v>NO TRANSECT</v>
      </c>
      <c r="BM8" s="140">
        <f t="shared" si="12"/>
        <v>0</v>
      </c>
      <c r="BN8" s="141" t="e">
        <f t="shared" si="13"/>
        <v>#DIV/0!</v>
      </c>
      <c r="BO8" s="374">
        <f>IF('Site Description'!B$33="NO TRANSECT","NO TRANSECT",SUMIF('Data Entry'!$A$4:$A$192,A8,'Data Entry'!$G$4:$G$192)/('Site Description'!B$33*100))</f>
        <v>0</v>
      </c>
      <c r="BP8" s="375" t="str">
        <f>IF('Site Description'!C$33="NO TRANSECT","NO TRANSECT",SUMIF('Data Entry'!$I$4:$I$192,A8,'Data Entry'!$O$4:$O$192)/('Site Description'!C$33*100))</f>
        <v>NO TRANSECT</v>
      </c>
      <c r="BQ8" s="375" t="str">
        <f>IF('Site Description'!D$33="NO TRANSECT","NO TRANSECT",SUMIF('Data Entry'!$Q$4:$Q$192,A8,'Data Entry'!$W$4:$W$192)/('Site Description'!D$33*100))</f>
        <v>NO TRANSECT</v>
      </c>
      <c r="BR8" s="375" t="str">
        <f>IF('Site Description'!E$33="NO TRANSECT","NO TRANSECT",SUMIF('Data Entry'!$Y$4:$Y$192,A8,'Data Entry'!$AE$4:$AE$192)/('Site Description'!E$33*100))</f>
        <v>NO TRANSECT</v>
      </c>
      <c r="BS8" s="375" t="str">
        <f>IF('Site Description'!F$33="NO TRANSECT","NO TRANSECT",SUMIF('Data Entry'!$AG$4:$AG$192,A8,'Data Entry'!$AM$4:$AM$192)/('Site Description'!F$33*100))</f>
        <v>NO TRANSECT</v>
      </c>
      <c r="BT8" s="376" t="str">
        <f>IF('Site Description'!G$33="NO TRANSECT","NO TRANSECT",SUMIF('Data Entry'!$AO$4:$AO$192,A8,'Data Entry'!$AU$4:$AU$192)/('Site Description'!G$33*100))</f>
        <v>NO TRANSECT</v>
      </c>
      <c r="BU8" s="376" t="str">
        <f>IF('Site Description'!H$33="NO TRANSECT","NO TRANSECT",SUMIF('Data Entry'!$AW$4:$AW$192,A8,'Data Entry'!$BC$4:$BC$192)/('Site Description'!H$33*100))</f>
        <v>NO TRANSECT</v>
      </c>
      <c r="BV8" s="376" t="str">
        <f>IF('Site Description'!I$33="NO TRANSECT","NO TRANSECT",SUMIF('Data Entry'!$BE$4:$BE$192,A8,'Data Entry'!$BK$4:$BK$192)/('Site Description'!I$33*100))</f>
        <v>NO TRANSECT</v>
      </c>
      <c r="BW8" s="140">
        <f t="shared" si="14"/>
        <v>0</v>
      </c>
      <c r="BX8" s="141" t="e">
        <f t="shared" si="15"/>
        <v>#DIV/0!</v>
      </c>
      <c r="BY8" s="382">
        <f>IF('Site Description'!B$33="NO TRANSECT","NO TRANSECT",SUMIF('Data Entry'!$A$4:$A$192,A8,'Data Entry'!$H$4:$H$192)/('Site Description'!B$33*100))</f>
        <v>0</v>
      </c>
      <c r="BZ8" s="375" t="str">
        <f>IF('Site Description'!C$33="NO TRANSECT","NO TRANSECT",SUMIF('Data Entry'!$I$4:$I$192,A8,'Data Entry'!$P$4:$P$192)/('Site Description'!C$33*100))</f>
        <v>NO TRANSECT</v>
      </c>
      <c r="CA8" s="375" t="str">
        <f>IF('Site Description'!D$33="NO TRANSECT","NO TRANSECT",SUMIF('Data Entry'!$Q$4:$Q$192,A8,'Data Entry'!$X$4:$X$192)/('Site Description'!D$33*100))</f>
        <v>NO TRANSECT</v>
      </c>
      <c r="CB8" s="375" t="str">
        <f>IF('Site Description'!E$33="NO TRANSECT","NO TRANSECT",SUMIF('Data Entry'!$Y$4:$Y$192,A8,'Data Entry'!$AF$4:$AF$192)/('Site Description'!E$33*100))</f>
        <v>NO TRANSECT</v>
      </c>
      <c r="CC8" s="375" t="str">
        <f>IF('Site Description'!F$33="NO TRANSECT","NO TRANSECT",SUMIF('Data Entry'!$AG$4:$AG$192,A8,'Data Entry'!$AN$4:$AN$192)/('Site Description'!F$33*100))</f>
        <v>NO TRANSECT</v>
      </c>
      <c r="CD8" s="376" t="str">
        <f>IF('Site Description'!G$33="NO TRANSECT","NO TRANSECT",SUMIF('Data Entry'!$AO$4:$AO$192,A8,'Data Entry'!$AV$4:$AV$192)/('Site Description'!G$33*100))</f>
        <v>NO TRANSECT</v>
      </c>
      <c r="CE8" s="376" t="str">
        <f>IF('Site Description'!H$33="NO TRANSECT","NO TRANSECT",SUMIF('Data Entry'!$AW$4:$AW$192,A8,'Data Entry'!$BD$4:$BD$192)/('Site Description'!H$33*100))</f>
        <v>NO TRANSECT</v>
      </c>
      <c r="CF8" s="376" t="str">
        <f>IF('Site Description'!I$33="NO TRANSECT","NO TRANSECT",SUMIF('Data Entry'!$BE$4:$BE$192,A8,'Data Entry'!$BL$4:$BL$192)/('Site Description'!I$33*100))</f>
        <v>NO TRANSECT</v>
      </c>
      <c r="CG8" s="140">
        <f t="shared" si="16"/>
        <v>0</v>
      </c>
      <c r="CH8" s="141" t="e">
        <f t="shared" si="17"/>
        <v>#DIV/0!</v>
      </c>
    </row>
    <row r="9" spans="1:86" x14ac:dyDescent="0.3">
      <c r="A9" s="9" t="s">
        <v>158</v>
      </c>
      <c r="B9" s="32" t="s">
        <v>294</v>
      </c>
      <c r="C9" s="36" t="s">
        <v>159</v>
      </c>
      <c r="D9" s="25" t="s">
        <v>79</v>
      </c>
      <c r="E9" s="26" t="s">
        <v>32</v>
      </c>
      <c r="F9" s="26"/>
      <c r="G9" s="378">
        <f>IF('Site Description'!B$33="NO TRANSECT","NO TRANSECT",SUMIF('Data Entry'!$A$4:$A$192,A9,'Data Entry'!$C$4:$C$192))</f>
        <v>0</v>
      </c>
      <c r="H9" s="379" t="str">
        <f>IF('Site Description'!C$33="NO TRANSECT","NO TRANSECT",SUMIF('Data Entry'!$I$4:$I$192,A9,'Data Entry'!$K$4:$K$192))</f>
        <v>NO TRANSECT</v>
      </c>
      <c r="I9" s="379" t="str">
        <f>IF('Site Description'!D$33="NO TRANSECT","NO TRANSECT",SUMIF('Data Entry'!$Q$4:$Q$192,A9,'Data Entry'!$S$4:$S$192))</f>
        <v>NO TRANSECT</v>
      </c>
      <c r="J9" s="379" t="str">
        <f>IF('Site Description'!E$33="NO TRANSECT","NO TRANSECT",SUMIF('Data Entry'!$Y$4:$Y$192,A9,'Data Entry'!$AA$4:$AA$192))</f>
        <v>NO TRANSECT</v>
      </c>
      <c r="K9" s="379" t="str">
        <f>IF('Site Description'!F$33="NO TRANSECT","NO TRANSECT",SUMIF('Data Entry'!$AG$4:$AG$192,A9,'Data Entry'!$AI$4:$AI$192))</f>
        <v>NO TRANSECT</v>
      </c>
      <c r="L9" s="380" t="str">
        <f>IF('Site Description'!G$33="NO TRANSECT","NO TRANSECT",SUMIF('Data Entry'!$AO$4:$AO$192,A9,'Data Entry'!$AQ$4:$AQ$192))</f>
        <v>NO TRANSECT</v>
      </c>
      <c r="M9" s="380" t="str">
        <f>IF('Site Description'!H$33="NO TRANSECT","NO TRANSECT",SUMIF('Data Entry'!$AW$4:$AW$192,A9,'Data Entry'!$AY$4:$AY$192))</f>
        <v>NO TRANSECT</v>
      </c>
      <c r="N9" s="381" t="str">
        <f>IF('Site Description'!I$33="NO TRANSECT","NO TRANSECT",SUMIF('Data Entry'!$BE$4:$BE$192,A9,'Data Entry'!$BG$4:$BG$192))</f>
        <v>NO TRANSECT</v>
      </c>
      <c r="O9" s="140">
        <f t="shared" si="2"/>
        <v>0</v>
      </c>
      <c r="P9" s="141" t="e">
        <f t="shared" si="3"/>
        <v>#DIV/0!</v>
      </c>
      <c r="Q9" s="374">
        <f>IF('Site Description'!B$34="NO TRANSECT", "NO TRANSECT", G9/'Site Description'!B$34)</f>
        <v>0</v>
      </c>
      <c r="R9" s="375" t="str">
        <f>IF('Site Description'!C$34="NO TRANSECT", "NO TRANSECT", H9/'Site Description'!C$34)</f>
        <v>NO TRANSECT</v>
      </c>
      <c r="S9" s="375" t="str">
        <f>IF('Site Description'!D$34="NO TRANSECT", "NO TRANSECT", I9/'Site Description'!D$34)</f>
        <v>NO TRANSECT</v>
      </c>
      <c r="T9" s="375" t="str">
        <f>IF('Site Description'!E$34="NO TRANSECT", "NO TRANSECT", J9/'Site Description'!E$34)</f>
        <v>NO TRANSECT</v>
      </c>
      <c r="U9" s="375" t="str">
        <f>IF('Site Description'!F$34="NO TRANSECT", "NO TRANSECT", K9/'Site Description'!F$34)</f>
        <v>NO TRANSECT</v>
      </c>
      <c r="V9" s="376" t="str">
        <f>IF('Site Description'!G$34="NO TRANSECT", "NO TRANSECT", L9/'Site Description'!G$34)</f>
        <v>NO TRANSECT</v>
      </c>
      <c r="W9" s="376" t="str">
        <f>IF('Site Description'!H$34="NO TRANSECT", "NO TRANSECT", M9/'Site Description'!H$34)</f>
        <v>NO TRANSECT</v>
      </c>
      <c r="X9" s="376" t="str">
        <f>IF('Site Description'!$I$34="NO TRANSECT", "NO TRANSECT", N9/'Site Description'!$I$34)</f>
        <v>NO TRANSECT</v>
      </c>
      <c r="Y9" s="140">
        <f t="shared" si="4"/>
        <v>0</v>
      </c>
      <c r="Z9" s="141" t="e">
        <f t="shared" si="5"/>
        <v>#DIV/0!</v>
      </c>
      <c r="AA9" s="374">
        <f>IF('Site Description'!B$34="NO TRANSECT", "NO TRANSECT",BE9*10)</f>
        <v>0</v>
      </c>
      <c r="AB9" s="375" t="str">
        <f>IF('Site Description'!C$34="NO TRANSECT", "NO TRANSECT",BF9*10)</f>
        <v>NO TRANSECT</v>
      </c>
      <c r="AC9" s="375" t="str">
        <f>IF('Site Description'!D$34="NO TRANSECT", "NO TRANSECT",BG9*10)</f>
        <v>NO TRANSECT</v>
      </c>
      <c r="AD9" s="375" t="str">
        <f>IF('Site Description'!E$34="NO TRANSECT", "NO TRANSECT",BH9*10)</f>
        <v>NO TRANSECT</v>
      </c>
      <c r="AE9" s="375" t="str">
        <f>IF('Site Description'!F$34="NO TRANSECT", "NO TRANSECT",BI9*10)</f>
        <v>NO TRANSECT</v>
      </c>
      <c r="AF9" s="376" t="str">
        <f>IF('Site Description'!G$34="NO TRANSECT", "NO TRANSECT",BJ9*10)</f>
        <v>NO TRANSECT</v>
      </c>
      <c r="AG9" s="376" t="str">
        <f>IF('Site Description'!H$34="NO TRANSECT", "NO TRANSECT",BK9*10)</f>
        <v>NO TRANSECT</v>
      </c>
      <c r="AH9" s="376" t="str">
        <f>IF('Site Description'!I$34="NO TRANSECT", "NO TRANSECT",BL9*10)</f>
        <v>NO TRANSECT</v>
      </c>
      <c r="AI9" s="140">
        <f t="shared" si="6"/>
        <v>0</v>
      </c>
      <c r="AJ9" s="141" t="e">
        <f t="shared" si="7"/>
        <v>#DIV/0!</v>
      </c>
      <c r="AK9" s="374">
        <f>IF('Site Description'!B$34="NO TRANSECT", "NO TRANSECT",BO9*10)</f>
        <v>0</v>
      </c>
      <c r="AL9" s="375" t="str">
        <f>IF('Site Description'!C$34="NO TRANSECT", "NO TRANSECT",BP9*10)</f>
        <v>NO TRANSECT</v>
      </c>
      <c r="AM9" s="375" t="str">
        <f>IF('Site Description'!D$34="NO TRANSECT", "NO TRANSECT",BQ9*10)</f>
        <v>NO TRANSECT</v>
      </c>
      <c r="AN9" s="375" t="str">
        <f>IF('Site Description'!E$34="NO TRANSECT", "NO TRANSECT",BR9*10)</f>
        <v>NO TRANSECT</v>
      </c>
      <c r="AO9" s="375" t="str">
        <f>IF('Site Description'!F$34="NO TRANSECT", "NO TRANSECT",BS9*10)</f>
        <v>NO TRANSECT</v>
      </c>
      <c r="AP9" s="376" t="str">
        <f>IF('Site Description'!G$34="NO TRANSECT", "NO TRANSECT",BT9*10)</f>
        <v>NO TRANSECT</v>
      </c>
      <c r="AQ9" s="376" t="str">
        <f>IF('Site Description'!H$34="NO TRANSECT", "NO TRANSECT",BU9*10)</f>
        <v>NO TRANSECT</v>
      </c>
      <c r="AR9" s="376" t="str">
        <f>IF('Site Description'!I$34="NO TRANSECT", "NO TRANSECT",BV9*10)</f>
        <v>NO TRANSECT</v>
      </c>
      <c r="AS9" s="140">
        <f t="shared" si="8"/>
        <v>0</v>
      </c>
      <c r="AT9" s="141" t="e">
        <f t="shared" si="9"/>
        <v>#DIV/0!</v>
      </c>
      <c r="AU9" s="374">
        <f>IF('Site Description'!B$34="NO TRANSECT","NO TRANSECT",BY9*10)</f>
        <v>0</v>
      </c>
      <c r="AV9" s="375" t="str">
        <f>IF('Site Description'!C$34="NO TRANSECT","NO TRANSECT",BZ9*10)</f>
        <v>NO TRANSECT</v>
      </c>
      <c r="AW9" s="375" t="str">
        <f>IF('Site Description'!D$34="NO TRANSECT","NO TRANSECT",CA9*10)</f>
        <v>NO TRANSECT</v>
      </c>
      <c r="AX9" s="375" t="str">
        <f>IF('Site Description'!E$34="NO TRANSECT","NO TRANSECT",CB9*10)</f>
        <v>NO TRANSECT</v>
      </c>
      <c r="AY9" s="375" t="str">
        <f>IF('Site Description'!F$34="NO TRANSECT","NO TRANSECT",CC9*10)</f>
        <v>NO TRANSECT</v>
      </c>
      <c r="AZ9" s="376" t="str">
        <f>IF('Site Description'!G$34="NO TRANSECT","NO TRANSECT",CD9*10)</f>
        <v>NO TRANSECT</v>
      </c>
      <c r="BA9" s="376" t="str">
        <f>IF('Site Description'!H$34="NO TRANSECT","NO TRANSECT",CE9*10)</f>
        <v>NO TRANSECT</v>
      </c>
      <c r="BB9" s="376" t="str">
        <f>IF('Site Description'!I$34="NO TRANSECT","NO TRANSECT",CF9*10)</f>
        <v>NO TRANSECT</v>
      </c>
      <c r="BC9" s="140">
        <f t="shared" si="10"/>
        <v>0</v>
      </c>
      <c r="BD9" s="141" t="e">
        <f t="shared" si="11"/>
        <v>#DIV/0!</v>
      </c>
      <c r="BE9" s="374">
        <f>IF('Site Description'!B$33="NO TRANSECT","NO TRANSECT",SUMIF('Data Entry'!$A$4:$A$192,A9,'Data Entry'!$F$4:$F$192)/('Site Description'!B$33*100))</f>
        <v>0</v>
      </c>
      <c r="BF9" s="375" t="str">
        <f>IF('Site Description'!C$33="NO TRANSECT","NO TRANSECT",SUMIF('Data Entry'!$I$4:$I$192,A9,'Data Entry'!$N$4:$N$192)/('Site Description'!C$33*100))</f>
        <v>NO TRANSECT</v>
      </c>
      <c r="BG9" s="375" t="str">
        <f>IF('Site Description'!D$33="NO TRANSECT","NO TRANSECT",SUMIF('Data Entry'!$Q$4:$Q$192,A9,'Data Entry'!$V$4:$V$192)/('Site Description'!D$33*100))</f>
        <v>NO TRANSECT</v>
      </c>
      <c r="BH9" s="375" t="str">
        <f>IF('Site Description'!E$33="NO TRANSECT","NO TRANSECT",SUMIF('Data Entry'!$Y$4:$Y$192,A9,'Data Entry'!$AD$4:$AD$192)/('Site Description'!E$33*100))</f>
        <v>NO TRANSECT</v>
      </c>
      <c r="BI9" s="375" t="str">
        <f>IF('Site Description'!F$33="NO TRANSECT","NO TRANSECT",SUMIF('Data Entry'!$AG$4:$AG$192,A9,'Data Entry'!$AL$4:$AL$192)/('Site Description'!F$33*100))</f>
        <v>NO TRANSECT</v>
      </c>
      <c r="BJ9" s="376" t="str">
        <f>IF('Site Description'!G$33="NO TRANSECT","NO TRANSECT",SUMIF('Data Entry'!$AO$4:$AO$192,A9,'Data Entry'!$AT$4:$AT$192)/('Site Description'!G$33*100))</f>
        <v>NO TRANSECT</v>
      </c>
      <c r="BK9" s="376" t="str">
        <f>IF('Site Description'!H$33="NO TRANSECT","NO TRANSECT",SUMIF('Data Entry'!$AW$4:$AW$192,A9,'Data Entry'!$BB$4:$BB$192)/('Site Description'!H$33*100))</f>
        <v>NO TRANSECT</v>
      </c>
      <c r="BL9" s="376" t="str">
        <f>IF('Site Description'!I$33="NO TRANSECT","NO TRANSECT",SUMIF('Data Entry'!$BE$4:$BE$192,A9,'Data Entry'!$BJ$4:$BJ$192)/('Site Description'!I$33*100))</f>
        <v>NO TRANSECT</v>
      </c>
      <c r="BM9" s="140">
        <f t="shared" si="12"/>
        <v>0</v>
      </c>
      <c r="BN9" s="141" t="e">
        <f t="shared" si="13"/>
        <v>#DIV/0!</v>
      </c>
      <c r="BO9" s="374">
        <f>IF('Site Description'!B$33="NO TRANSECT","NO TRANSECT",SUMIF('Data Entry'!$A$4:$A$192,A9,'Data Entry'!$G$4:$G$192)/('Site Description'!B$33*100))</f>
        <v>0</v>
      </c>
      <c r="BP9" s="375" t="str">
        <f>IF('Site Description'!C$33="NO TRANSECT","NO TRANSECT",SUMIF('Data Entry'!$I$4:$I$192,A9,'Data Entry'!$O$4:$O$192)/('Site Description'!C$33*100))</f>
        <v>NO TRANSECT</v>
      </c>
      <c r="BQ9" s="375" t="str">
        <f>IF('Site Description'!D$33="NO TRANSECT","NO TRANSECT",SUMIF('Data Entry'!$Q$4:$Q$192,A9,'Data Entry'!$W$4:$W$192)/('Site Description'!D$33*100))</f>
        <v>NO TRANSECT</v>
      </c>
      <c r="BR9" s="375" t="str">
        <f>IF('Site Description'!E$33="NO TRANSECT","NO TRANSECT",SUMIF('Data Entry'!$Y$4:$Y$192,A9,'Data Entry'!$AE$4:$AE$192)/('Site Description'!E$33*100))</f>
        <v>NO TRANSECT</v>
      </c>
      <c r="BS9" s="375" t="str">
        <f>IF('Site Description'!F$33="NO TRANSECT","NO TRANSECT",SUMIF('Data Entry'!$AG$4:$AG$192,A9,'Data Entry'!$AM$4:$AM$192)/('Site Description'!F$33*100))</f>
        <v>NO TRANSECT</v>
      </c>
      <c r="BT9" s="376" t="str">
        <f>IF('Site Description'!G$33="NO TRANSECT","NO TRANSECT",SUMIF('Data Entry'!$AO$4:$AO$192,A9,'Data Entry'!$AU$4:$AU$192)/('Site Description'!G$33*100))</f>
        <v>NO TRANSECT</v>
      </c>
      <c r="BU9" s="376" t="str">
        <f>IF('Site Description'!H$33="NO TRANSECT","NO TRANSECT",SUMIF('Data Entry'!$AW$4:$AW$192,A9,'Data Entry'!$BC$4:$BC$192)/('Site Description'!H$33*100))</f>
        <v>NO TRANSECT</v>
      </c>
      <c r="BV9" s="376" t="str">
        <f>IF('Site Description'!I$33="NO TRANSECT","NO TRANSECT",SUMIF('Data Entry'!$BE$4:$BE$192,A9,'Data Entry'!$BK$4:$BK$192)/('Site Description'!I$33*100))</f>
        <v>NO TRANSECT</v>
      </c>
      <c r="BW9" s="140">
        <f t="shared" si="14"/>
        <v>0</v>
      </c>
      <c r="BX9" s="141" t="e">
        <f t="shared" si="15"/>
        <v>#DIV/0!</v>
      </c>
      <c r="BY9" s="382">
        <f>IF('Site Description'!B$33="NO TRANSECT","NO TRANSECT",SUMIF('Data Entry'!$A$4:$A$192,A9,'Data Entry'!$H$4:$H$192)/('Site Description'!B$33*100))</f>
        <v>0</v>
      </c>
      <c r="BZ9" s="375" t="str">
        <f>IF('Site Description'!C$33="NO TRANSECT","NO TRANSECT",SUMIF('Data Entry'!$I$4:$I$192,A9,'Data Entry'!$P$4:$P$192)/('Site Description'!C$33*100))</f>
        <v>NO TRANSECT</v>
      </c>
      <c r="CA9" s="375" t="str">
        <f>IF('Site Description'!D$33="NO TRANSECT","NO TRANSECT",SUMIF('Data Entry'!$Q$4:$Q$192,A9,'Data Entry'!$X$4:$X$192)/('Site Description'!D$33*100))</f>
        <v>NO TRANSECT</v>
      </c>
      <c r="CB9" s="375" t="str">
        <f>IF('Site Description'!E$33="NO TRANSECT","NO TRANSECT",SUMIF('Data Entry'!$Y$4:$Y$192,A9,'Data Entry'!$AF$4:$AF$192)/('Site Description'!E$33*100))</f>
        <v>NO TRANSECT</v>
      </c>
      <c r="CC9" s="375" t="str">
        <f>IF('Site Description'!F$33="NO TRANSECT","NO TRANSECT",SUMIF('Data Entry'!$AG$4:$AG$192,A9,'Data Entry'!$AN$4:$AN$192)/('Site Description'!F$33*100))</f>
        <v>NO TRANSECT</v>
      </c>
      <c r="CD9" s="376" t="str">
        <f>IF('Site Description'!G$33="NO TRANSECT","NO TRANSECT",SUMIF('Data Entry'!$AO$4:$AO$192,A9,'Data Entry'!$AV$4:$AV$192)/('Site Description'!G$33*100))</f>
        <v>NO TRANSECT</v>
      </c>
      <c r="CE9" s="376" t="str">
        <f>IF('Site Description'!H$33="NO TRANSECT","NO TRANSECT",SUMIF('Data Entry'!$AW$4:$AW$192,A9,'Data Entry'!$BD$4:$BD$192)/('Site Description'!H$33*100))</f>
        <v>NO TRANSECT</v>
      </c>
      <c r="CF9" s="376" t="str">
        <f>IF('Site Description'!I$33="NO TRANSECT","NO TRANSECT",SUMIF('Data Entry'!$BE$4:$BE$192,A9,'Data Entry'!$BL$4:$BL$192)/('Site Description'!I$33*100))</f>
        <v>NO TRANSECT</v>
      </c>
      <c r="CG9" s="140">
        <f t="shared" si="16"/>
        <v>0</v>
      </c>
      <c r="CH9" s="141" t="e">
        <f t="shared" si="17"/>
        <v>#DIV/0!</v>
      </c>
    </row>
    <row r="10" spans="1:86" x14ac:dyDescent="0.3">
      <c r="A10" s="9" t="s">
        <v>160</v>
      </c>
      <c r="B10" s="32" t="s">
        <v>294</v>
      </c>
      <c r="C10" s="32" t="s">
        <v>161</v>
      </c>
      <c r="D10" s="25" t="s">
        <v>79</v>
      </c>
      <c r="E10" s="26" t="s">
        <v>32</v>
      </c>
      <c r="F10" s="26">
        <v>2</v>
      </c>
      <c r="G10" s="378">
        <f>IF('Site Description'!B$33="NO TRANSECT","NO TRANSECT",SUMIF('Data Entry'!$A$4:$A$192,A10,'Data Entry'!$C$4:$C$192))</f>
        <v>0</v>
      </c>
      <c r="H10" s="379" t="str">
        <f>IF('Site Description'!C$33="NO TRANSECT","NO TRANSECT",SUMIF('Data Entry'!$I$4:$I$192,A10,'Data Entry'!$K$4:$K$192))</f>
        <v>NO TRANSECT</v>
      </c>
      <c r="I10" s="379" t="str">
        <f>IF('Site Description'!D$33="NO TRANSECT","NO TRANSECT",SUMIF('Data Entry'!$Q$4:$Q$192,A10,'Data Entry'!$S$4:$S$192))</f>
        <v>NO TRANSECT</v>
      </c>
      <c r="J10" s="379" t="str">
        <f>IF('Site Description'!E$33="NO TRANSECT","NO TRANSECT",SUMIF('Data Entry'!$Y$4:$Y$192,A10,'Data Entry'!$AA$4:$AA$192))</f>
        <v>NO TRANSECT</v>
      </c>
      <c r="K10" s="379" t="str">
        <f>IF('Site Description'!F$33="NO TRANSECT","NO TRANSECT",SUMIF('Data Entry'!$AG$4:$AG$192,A10,'Data Entry'!$AI$4:$AI$192))</f>
        <v>NO TRANSECT</v>
      </c>
      <c r="L10" s="380" t="str">
        <f>IF('Site Description'!G$33="NO TRANSECT","NO TRANSECT",SUMIF('Data Entry'!$AO$4:$AO$192,A10,'Data Entry'!$AQ$4:$AQ$192))</f>
        <v>NO TRANSECT</v>
      </c>
      <c r="M10" s="380" t="str">
        <f>IF('Site Description'!H$33="NO TRANSECT","NO TRANSECT",SUMIF('Data Entry'!$AW$4:$AW$192,A10,'Data Entry'!$AY$4:$AY$192))</f>
        <v>NO TRANSECT</v>
      </c>
      <c r="N10" s="381" t="str">
        <f>IF('Site Description'!I$33="NO TRANSECT","NO TRANSECT",SUMIF('Data Entry'!$BE$4:$BE$192,A10,'Data Entry'!$BG$4:$BG$192))</f>
        <v>NO TRANSECT</v>
      </c>
      <c r="O10" s="140">
        <f t="shared" si="2"/>
        <v>0</v>
      </c>
      <c r="P10" s="141" t="e">
        <f t="shared" si="3"/>
        <v>#DIV/0!</v>
      </c>
      <c r="Q10" s="374">
        <f>IF('Site Description'!B$34="NO TRANSECT", "NO TRANSECT", G10/'Site Description'!B$34)</f>
        <v>0</v>
      </c>
      <c r="R10" s="375" t="str">
        <f>IF('Site Description'!C$34="NO TRANSECT", "NO TRANSECT", H10/'Site Description'!C$34)</f>
        <v>NO TRANSECT</v>
      </c>
      <c r="S10" s="375" t="str">
        <f>IF('Site Description'!D$34="NO TRANSECT", "NO TRANSECT", I10/'Site Description'!D$34)</f>
        <v>NO TRANSECT</v>
      </c>
      <c r="T10" s="375" t="str">
        <f>IF('Site Description'!E$34="NO TRANSECT", "NO TRANSECT", J10/'Site Description'!E$34)</f>
        <v>NO TRANSECT</v>
      </c>
      <c r="U10" s="375" t="str">
        <f>IF('Site Description'!F$34="NO TRANSECT", "NO TRANSECT", K10/'Site Description'!F$34)</f>
        <v>NO TRANSECT</v>
      </c>
      <c r="V10" s="376" t="str">
        <f>IF('Site Description'!G$34="NO TRANSECT", "NO TRANSECT", L10/'Site Description'!G$34)</f>
        <v>NO TRANSECT</v>
      </c>
      <c r="W10" s="376" t="str">
        <f>IF('Site Description'!H$34="NO TRANSECT", "NO TRANSECT", M10/'Site Description'!H$34)</f>
        <v>NO TRANSECT</v>
      </c>
      <c r="X10" s="376" t="str">
        <f>IF('Site Description'!$I$34="NO TRANSECT", "NO TRANSECT", N10/'Site Description'!$I$34)</f>
        <v>NO TRANSECT</v>
      </c>
      <c r="Y10" s="140">
        <f t="shared" si="4"/>
        <v>0</v>
      </c>
      <c r="Z10" s="141" t="e">
        <f t="shared" si="5"/>
        <v>#DIV/0!</v>
      </c>
      <c r="AA10" s="374">
        <f>IF('Site Description'!B$34="NO TRANSECT", "NO TRANSECT",BE10*10)</f>
        <v>0</v>
      </c>
      <c r="AB10" s="375" t="str">
        <f>IF('Site Description'!C$34="NO TRANSECT", "NO TRANSECT",BF10*10)</f>
        <v>NO TRANSECT</v>
      </c>
      <c r="AC10" s="375" t="str">
        <f>IF('Site Description'!D$34="NO TRANSECT", "NO TRANSECT",BG10*10)</f>
        <v>NO TRANSECT</v>
      </c>
      <c r="AD10" s="375" t="str">
        <f>IF('Site Description'!E$34="NO TRANSECT", "NO TRANSECT",BH10*10)</f>
        <v>NO TRANSECT</v>
      </c>
      <c r="AE10" s="375" t="str">
        <f>IF('Site Description'!F$34="NO TRANSECT", "NO TRANSECT",BI10*10)</f>
        <v>NO TRANSECT</v>
      </c>
      <c r="AF10" s="376" t="str">
        <f>IF('Site Description'!G$34="NO TRANSECT", "NO TRANSECT",BJ10*10)</f>
        <v>NO TRANSECT</v>
      </c>
      <c r="AG10" s="376" t="str">
        <f>IF('Site Description'!H$34="NO TRANSECT", "NO TRANSECT",BK10*10)</f>
        <v>NO TRANSECT</v>
      </c>
      <c r="AH10" s="376" t="str">
        <f>IF('Site Description'!I$34="NO TRANSECT", "NO TRANSECT",BL10*10)</f>
        <v>NO TRANSECT</v>
      </c>
      <c r="AI10" s="140">
        <f t="shared" si="6"/>
        <v>0</v>
      </c>
      <c r="AJ10" s="141" t="e">
        <f t="shared" si="7"/>
        <v>#DIV/0!</v>
      </c>
      <c r="AK10" s="374">
        <f>IF('Site Description'!B$34="NO TRANSECT", "NO TRANSECT",BO10*10)</f>
        <v>0</v>
      </c>
      <c r="AL10" s="375" t="str">
        <f>IF('Site Description'!C$34="NO TRANSECT", "NO TRANSECT",BP10*10)</f>
        <v>NO TRANSECT</v>
      </c>
      <c r="AM10" s="375" t="str">
        <f>IF('Site Description'!D$34="NO TRANSECT", "NO TRANSECT",BQ10*10)</f>
        <v>NO TRANSECT</v>
      </c>
      <c r="AN10" s="375" t="str">
        <f>IF('Site Description'!E$34="NO TRANSECT", "NO TRANSECT",BR10*10)</f>
        <v>NO TRANSECT</v>
      </c>
      <c r="AO10" s="375" t="str">
        <f>IF('Site Description'!F$34="NO TRANSECT", "NO TRANSECT",BS10*10)</f>
        <v>NO TRANSECT</v>
      </c>
      <c r="AP10" s="376" t="str">
        <f>IF('Site Description'!G$34="NO TRANSECT", "NO TRANSECT",BT10*10)</f>
        <v>NO TRANSECT</v>
      </c>
      <c r="AQ10" s="376" t="str">
        <f>IF('Site Description'!H$34="NO TRANSECT", "NO TRANSECT",BU10*10)</f>
        <v>NO TRANSECT</v>
      </c>
      <c r="AR10" s="376" t="str">
        <f>IF('Site Description'!I$34="NO TRANSECT", "NO TRANSECT",BV10*10)</f>
        <v>NO TRANSECT</v>
      </c>
      <c r="AS10" s="140">
        <f t="shared" si="8"/>
        <v>0</v>
      </c>
      <c r="AT10" s="141" t="e">
        <f t="shared" si="9"/>
        <v>#DIV/0!</v>
      </c>
      <c r="AU10" s="374">
        <f>IF('Site Description'!B$34="NO TRANSECT","NO TRANSECT",BY10*10)</f>
        <v>0</v>
      </c>
      <c r="AV10" s="375" t="str">
        <f>IF('Site Description'!C$34="NO TRANSECT","NO TRANSECT",BZ10*10)</f>
        <v>NO TRANSECT</v>
      </c>
      <c r="AW10" s="375" t="str">
        <f>IF('Site Description'!D$34="NO TRANSECT","NO TRANSECT",CA10*10)</f>
        <v>NO TRANSECT</v>
      </c>
      <c r="AX10" s="375" t="str">
        <f>IF('Site Description'!E$34="NO TRANSECT","NO TRANSECT",CB10*10)</f>
        <v>NO TRANSECT</v>
      </c>
      <c r="AY10" s="375" t="str">
        <f>IF('Site Description'!F$34="NO TRANSECT","NO TRANSECT",CC10*10)</f>
        <v>NO TRANSECT</v>
      </c>
      <c r="AZ10" s="376" t="str">
        <f>IF('Site Description'!G$34="NO TRANSECT","NO TRANSECT",CD10*10)</f>
        <v>NO TRANSECT</v>
      </c>
      <c r="BA10" s="376" t="str">
        <f>IF('Site Description'!H$34="NO TRANSECT","NO TRANSECT",CE10*10)</f>
        <v>NO TRANSECT</v>
      </c>
      <c r="BB10" s="376" t="str">
        <f>IF('Site Description'!I$34="NO TRANSECT","NO TRANSECT",CF10*10)</f>
        <v>NO TRANSECT</v>
      </c>
      <c r="BC10" s="140">
        <f t="shared" si="10"/>
        <v>0</v>
      </c>
      <c r="BD10" s="141" t="e">
        <f t="shared" si="11"/>
        <v>#DIV/0!</v>
      </c>
      <c r="BE10" s="374">
        <f>IF('Site Description'!B$33="NO TRANSECT","NO TRANSECT",SUMIF('Data Entry'!$A$4:$A$192,A10,'Data Entry'!$F$4:$F$192)/('Site Description'!B$33*100))</f>
        <v>0</v>
      </c>
      <c r="BF10" s="375" t="str">
        <f>IF('Site Description'!C$33="NO TRANSECT","NO TRANSECT",SUMIF('Data Entry'!$I$4:$I$192,A10,'Data Entry'!$N$4:$N$192)/('Site Description'!C$33*100))</f>
        <v>NO TRANSECT</v>
      </c>
      <c r="BG10" s="375" t="str">
        <f>IF('Site Description'!D$33="NO TRANSECT","NO TRANSECT",SUMIF('Data Entry'!$Q$4:$Q$192,A10,'Data Entry'!$V$4:$V$192)/('Site Description'!D$33*100))</f>
        <v>NO TRANSECT</v>
      </c>
      <c r="BH10" s="375" t="str">
        <f>IF('Site Description'!E$33="NO TRANSECT","NO TRANSECT",SUMIF('Data Entry'!$Y$4:$Y$192,A10,'Data Entry'!$AD$4:$AD$192)/('Site Description'!E$33*100))</f>
        <v>NO TRANSECT</v>
      </c>
      <c r="BI10" s="375" t="str">
        <f>IF('Site Description'!F$33="NO TRANSECT","NO TRANSECT",SUMIF('Data Entry'!$AG$4:$AG$192,A10,'Data Entry'!$AL$4:$AL$192)/('Site Description'!F$33*100))</f>
        <v>NO TRANSECT</v>
      </c>
      <c r="BJ10" s="376" t="str">
        <f>IF('Site Description'!G$33="NO TRANSECT","NO TRANSECT",SUMIF('Data Entry'!$AO$4:$AO$192,A10,'Data Entry'!$AT$4:$AT$192)/('Site Description'!G$33*100))</f>
        <v>NO TRANSECT</v>
      </c>
      <c r="BK10" s="376" t="str">
        <f>IF('Site Description'!H$33="NO TRANSECT","NO TRANSECT",SUMIF('Data Entry'!$AW$4:$AW$192,A10,'Data Entry'!$BB$4:$BB$192)/('Site Description'!H$33*100))</f>
        <v>NO TRANSECT</v>
      </c>
      <c r="BL10" s="376" t="str">
        <f>IF('Site Description'!I$33="NO TRANSECT","NO TRANSECT",SUMIF('Data Entry'!$BE$4:$BE$192,A10,'Data Entry'!$BJ$4:$BJ$192)/('Site Description'!I$33*100))</f>
        <v>NO TRANSECT</v>
      </c>
      <c r="BM10" s="140">
        <f t="shared" si="12"/>
        <v>0</v>
      </c>
      <c r="BN10" s="141" t="e">
        <f t="shared" si="13"/>
        <v>#DIV/0!</v>
      </c>
      <c r="BO10" s="374">
        <f>IF('Site Description'!B$33="NO TRANSECT","NO TRANSECT",SUMIF('Data Entry'!$A$4:$A$192,A10,'Data Entry'!$G$4:$G$192)/('Site Description'!B$33*100))</f>
        <v>0</v>
      </c>
      <c r="BP10" s="375" t="str">
        <f>IF('Site Description'!C$33="NO TRANSECT","NO TRANSECT",SUMIF('Data Entry'!$I$4:$I$192,A10,'Data Entry'!$O$4:$O$192)/('Site Description'!C$33*100))</f>
        <v>NO TRANSECT</v>
      </c>
      <c r="BQ10" s="375" t="str">
        <f>IF('Site Description'!D$33="NO TRANSECT","NO TRANSECT",SUMIF('Data Entry'!$Q$4:$Q$192,A10,'Data Entry'!$W$4:$W$192)/('Site Description'!D$33*100))</f>
        <v>NO TRANSECT</v>
      </c>
      <c r="BR10" s="375" t="str">
        <f>IF('Site Description'!E$33="NO TRANSECT","NO TRANSECT",SUMIF('Data Entry'!$Y$4:$Y$192,A10,'Data Entry'!$AE$4:$AE$192)/('Site Description'!E$33*100))</f>
        <v>NO TRANSECT</v>
      </c>
      <c r="BS10" s="375" t="str">
        <f>IF('Site Description'!F$33="NO TRANSECT","NO TRANSECT",SUMIF('Data Entry'!$AG$4:$AG$192,A10,'Data Entry'!$AM$4:$AM$192)/('Site Description'!F$33*100))</f>
        <v>NO TRANSECT</v>
      </c>
      <c r="BT10" s="376" t="str">
        <f>IF('Site Description'!G$33="NO TRANSECT","NO TRANSECT",SUMIF('Data Entry'!$AO$4:$AO$192,A10,'Data Entry'!$AU$4:$AU$192)/('Site Description'!G$33*100))</f>
        <v>NO TRANSECT</v>
      </c>
      <c r="BU10" s="376" t="str">
        <f>IF('Site Description'!H$33="NO TRANSECT","NO TRANSECT",SUMIF('Data Entry'!$AW$4:$AW$192,A10,'Data Entry'!$BC$4:$BC$192)/('Site Description'!H$33*100))</f>
        <v>NO TRANSECT</v>
      </c>
      <c r="BV10" s="376" t="str">
        <f>IF('Site Description'!I$33="NO TRANSECT","NO TRANSECT",SUMIF('Data Entry'!$BE$4:$BE$192,A10,'Data Entry'!$BK$4:$BK$192)/('Site Description'!I$33*100))</f>
        <v>NO TRANSECT</v>
      </c>
      <c r="BW10" s="140">
        <f t="shared" si="14"/>
        <v>0</v>
      </c>
      <c r="BX10" s="141" t="e">
        <f t="shared" si="15"/>
        <v>#DIV/0!</v>
      </c>
      <c r="BY10" s="382">
        <f>IF('Site Description'!B$33="NO TRANSECT","NO TRANSECT",SUMIF('Data Entry'!$A$4:$A$192,A10,'Data Entry'!$H$4:$H$192)/('Site Description'!B$33*100))</f>
        <v>0</v>
      </c>
      <c r="BZ10" s="375" t="str">
        <f>IF('Site Description'!C$33="NO TRANSECT","NO TRANSECT",SUMIF('Data Entry'!$I$4:$I$192,A10,'Data Entry'!$P$4:$P$192)/('Site Description'!C$33*100))</f>
        <v>NO TRANSECT</v>
      </c>
      <c r="CA10" s="375" t="str">
        <f>IF('Site Description'!D$33="NO TRANSECT","NO TRANSECT",SUMIF('Data Entry'!$Q$4:$Q$192,A10,'Data Entry'!$X$4:$X$192)/('Site Description'!D$33*100))</f>
        <v>NO TRANSECT</v>
      </c>
      <c r="CB10" s="375" t="str">
        <f>IF('Site Description'!E$33="NO TRANSECT","NO TRANSECT",SUMIF('Data Entry'!$Y$4:$Y$192,A10,'Data Entry'!$AF$4:$AF$192)/('Site Description'!E$33*100))</f>
        <v>NO TRANSECT</v>
      </c>
      <c r="CC10" s="375" t="str">
        <f>IF('Site Description'!F$33="NO TRANSECT","NO TRANSECT",SUMIF('Data Entry'!$AG$4:$AG$192,A10,'Data Entry'!$AN$4:$AN$192)/('Site Description'!F$33*100))</f>
        <v>NO TRANSECT</v>
      </c>
      <c r="CD10" s="376" t="str">
        <f>IF('Site Description'!G$33="NO TRANSECT","NO TRANSECT",SUMIF('Data Entry'!$AO$4:$AO$192,A10,'Data Entry'!$AV$4:$AV$192)/('Site Description'!G$33*100))</f>
        <v>NO TRANSECT</v>
      </c>
      <c r="CE10" s="376" t="str">
        <f>IF('Site Description'!H$33="NO TRANSECT","NO TRANSECT",SUMIF('Data Entry'!$AW$4:$AW$192,A10,'Data Entry'!$BD$4:$BD$192)/('Site Description'!H$33*100))</f>
        <v>NO TRANSECT</v>
      </c>
      <c r="CF10" s="376" t="str">
        <f>IF('Site Description'!I$33="NO TRANSECT","NO TRANSECT",SUMIF('Data Entry'!$BE$4:$BE$192,A10,'Data Entry'!$BL$4:$BL$192)/('Site Description'!I$33*100))</f>
        <v>NO TRANSECT</v>
      </c>
      <c r="CG10" s="140">
        <f t="shared" si="16"/>
        <v>0</v>
      </c>
      <c r="CH10" s="141" t="e">
        <f t="shared" si="17"/>
        <v>#DIV/0!</v>
      </c>
    </row>
    <row r="11" spans="1:86" x14ac:dyDescent="0.3">
      <c r="A11" s="9" t="s">
        <v>162</v>
      </c>
      <c r="B11" s="32" t="s">
        <v>294</v>
      </c>
      <c r="C11" s="32" t="s">
        <v>163</v>
      </c>
      <c r="D11" s="25" t="s">
        <v>87</v>
      </c>
      <c r="E11" s="26" t="s">
        <v>32</v>
      </c>
      <c r="F11" s="26">
        <v>2</v>
      </c>
      <c r="G11" s="378">
        <f>IF('Site Description'!B$33="NO TRANSECT","NO TRANSECT",SUMIF('Data Entry'!$A$4:$A$192,A11,'Data Entry'!$C$4:$C$192))</f>
        <v>0</v>
      </c>
      <c r="H11" s="379" t="str">
        <f>IF('Site Description'!C$33="NO TRANSECT","NO TRANSECT",SUMIF('Data Entry'!$I$4:$I$192,A11,'Data Entry'!$K$4:$K$192))</f>
        <v>NO TRANSECT</v>
      </c>
      <c r="I11" s="379" t="str">
        <f>IF('Site Description'!D$33="NO TRANSECT","NO TRANSECT",SUMIF('Data Entry'!$Q$4:$Q$192,A11,'Data Entry'!$S$4:$S$192))</f>
        <v>NO TRANSECT</v>
      </c>
      <c r="J11" s="379" t="str">
        <f>IF('Site Description'!E$33="NO TRANSECT","NO TRANSECT",SUMIF('Data Entry'!$Y$4:$Y$192,A11,'Data Entry'!$AA$4:$AA$192))</f>
        <v>NO TRANSECT</v>
      </c>
      <c r="K11" s="379" t="str">
        <f>IF('Site Description'!F$33="NO TRANSECT","NO TRANSECT",SUMIF('Data Entry'!$AG$4:$AG$192,A11,'Data Entry'!$AI$4:$AI$192))</f>
        <v>NO TRANSECT</v>
      </c>
      <c r="L11" s="380" t="str">
        <f>IF('Site Description'!G$33="NO TRANSECT","NO TRANSECT",SUMIF('Data Entry'!$AO$4:$AO$192,A11,'Data Entry'!$AQ$4:$AQ$192))</f>
        <v>NO TRANSECT</v>
      </c>
      <c r="M11" s="380" t="str">
        <f>IF('Site Description'!H$33="NO TRANSECT","NO TRANSECT",SUMIF('Data Entry'!$AW$4:$AW$192,A11,'Data Entry'!$AY$4:$AY$192))</f>
        <v>NO TRANSECT</v>
      </c>
      <c r="N11" s="381" t="str">
        <f>IF('Site Description'!I$33="NO TRANSECT","NO TRANSECT",SUMIF('Data Entry'!$BE$4:$BE$192,A11,'Data Entry'!$BG$4:$BG$192))</f>
        <v>NO TRANSECT</v>
      </c>
      <c r="O11" s="140">
        <f t="shared" si="2"/>
        <v>0</v>
      </c>
      <c r="P11" s="141" t="e">
        <f t="shared" si="3"/>
        <v>#DIV/0!</v>
      </c>
      <c r="Q11" s="374">
        <f>IF('Site Description'!B$34="NO TRANSECT", "NO TRANSECT", G11/'Site Description'!B$34)</f>
        <v>0</v>
      </c>
      <c r="R11" s="375" t="str">
        <f>IF('Site Description'!C$34="NO TRANSECT", "NO TRANSECT", H11/'Site Description'!C$34)</f>
        <v>NO TRANSECT</v>
      </c>
      <c r="S11" s="375" t="str">
        <f>IF('Site Description'!D$34="NO TRANSECT", "NO TRANSECT", I11/'Site Description'!D$34)</f>
        <v>NO TRANSECT</v>
      </c>
      <c r="T11" s="375" t="str">
        <f>IF('Site Description'!E$34="NO TRANSECT", "NO TRANSECT", J11/'Site Description'!E$34)</f>
        <v>NO TRANSECT</v>
      </c>
      <c r="U11" s="375" t="str">
        <f>IF('Site Description'!F$34="NO TRANSECT", "NO TRANSECT", K11/'Site Description'!F$34)</f>
        <v>NO TRANSECT</v>
      </c>
      <c r="V11" s="376" t="str">
        <f>IF('Site Description'!G$34="NO TRANSECT", "NO TRANSECT", L11/'Site Description'!G$34)</f>
        <v>NO TRANSECT</v>
      </c>
      <c r="W11" s="376" t="str">
        <f>IF('Site Description'!H$34="NO TRANSECT", "NO TRANSECT", M11/'Site Description'!H$34)</f>
        <v>NO TRANSECT</v>
      </c>
      <c r="X11" s="376" t="str">
        <f>IF('Site Description'!$I$34="NO TRANSECT", "NO TRANSECT", N11/'Site Description'!$I$34)</f>
        <v>NO TRANSECT</v>
      </c>
      <c r="Y11" s="140">
        <f t="shared" si="4"/>
        <v>0</v>
      </c>
      <c r="Z11" s="141" t="e">
        <f t="shared" si="5"/>
        <v>#DIV/0!</v>
      </c>
      <c r="AA11" s="374">
        <f>IF('Site Description'!B$34="NO TRANSECT", "NO TRANSECT",BE11*10)</f>
        <v>0</v>
      </c>
      <c r="AB11" s="375" t="str">
        <f>IF('Site Description'!C$34="NO TRANSECT", "NO TRANSECT",BF11*10)</f>
        <v>NO TRANSECT</v>
      </c>
      <c r="AC11" s="375" t="str">
        <f>IF('Site Description'!D$34="NO TRANSECT", "NO TRANSECT",BG11*10)</f>
        <v>NO TRANSECT</v>
      </c>
      <c r="AD11" s="375" t="str">
        <f>IF('Site Description'!E$34="NO TRANSECT", "NO TRANSECT",BH11*10)</f>
        <v>NO TRANSECT</v>
      </c>
      <c r="AE11" s="375" t="str">
        <f>IF('Site Description'!F$34="NO TRANSECT", "NO TRANSECT",BI11*10)</f>
        <v>NO TRANSECT</v>
      </c>
      <c r="AF11" s="376" t="str">
        <f>IF('Site Description'!G$34="NO TRANSECT", "NO TRANSECT",BJ11*10)</f>
        <v>NO TRANSECT</v>
      </c>
      <c r="AG11" s="376" t="str">
        <f>IF('Site Description'!H$34="NO TRANSECT", "NO TRANSECT",BK11*10)</f>
        <v>NO TRANSECT</v>
      </c>
      <c r="AH11" s="376" t="str">
        <f>IF('Site Description'!I$34="NO TRANSECT", "NO TRANSECT",BL11*10)</f>
        <v>NO TRANSECT</v>
      </c>
      <c r="AI11" s="140">
        <f t="shared" si="6"/>
        <v>0</v>
      </c>
      <c r="AJ11" s="141" t="e">
        <f t="shared" si="7"/>
        <v>#DIV/0!</v>
      </c>
      <c r="AK11" s="374">
        <f>IF('Site Description'!B$34="NO TRANSECT", "NO TRANSECT",BO11*10)</f>
        <v>0</v>
      </c>
      <c r="AL11" s="375" t="str">
        <f>IF('Site Description'!C$34="NO TRANSECT", "NO TRANSECT",BP11*10)</f>
        <v>NO TRANSECT</v>
      </c>
      <c r="AM11" s="375" t="str">
        <f>IF('Site Description'!D$34="NO TRANSECT", "NO TRANSECT",BQ11*10)</f>
        <v>NO TRANSECT</v>
      </c>
      <c r="AN11" s="375" t="str">
        <f>IF('Site Description'!E$34="NO TRANSECT", "NO TRANSECT",BR11*10)</f>
        <v>NO TRANSECT</v>
      </c>
      <c r="AO11" s="375" t="str">
        <f>IF('Site Description'!F$34="NO TRANSECT", "NO TRANSECT",BS11*10)</f>
        <v>NO TRANSECT</v>
      </c>
      <c r="AP11" s="376" t="str">
        <f>IF('Site Description'!G$34="NO TRANSECT", "NO TRANSECT",BT11*10)</f>
        <v>NO TRANSECT</v>
      </c>
      <c r="AQ11" s="376" t="str">
        <f>IF('Site Description'!H$34="NO TRANSECT", "NO TRANSECT",BU11*10)</f>
        <v>NO TRANSECT</v>
      </c>
      <c r="AR11" s="376" t="str">
        <f>IF('Site Description'!I$34="NO TRANSECT", "NO TRANSECT",BV11*10)</f>
        <v>NO TRANSECT</v>
      </c>
      <c r="AS11" s="140">
        <f t="shared" si="8"/>
        <v>0</v>
      </c>
      <c r="AT11" s="141" t="e">
        <f t="shared" si="9"/>
        <v>#DIV/0!</v>
      </c>
      <c r="AU11" s="374">
        <f>IF('Site Description'!B$34="NO TRANSECT","NO TRANSECT",BY11*10)</f>
        <v>0</v>
      </c>
      <c r="AV11" s="375" t="str">
        <f>IF('Site Description'!C$34="NO TRANSECT","NO TRANSECT",BZ11*10)</f>
        <v>NO TRANSECT</v>
      </c>
      <c r="AW11" s="375" t="str">
        <f>IF('Site Description'!D$34="NO TRANSECT","NO TRANSECT",CA11*10)</f>
        <v>NO TRANSECT</v>
      </c>
      <c r="AX11" s="375" t="str">
        <f>IF('Site Description'!E$34="NO TRANSECT","NO TRANSECT",CB11*10)</f>
        <v>NO TRANSECT</v>
      </c>
      <c r="AY11" s="375" t="str">
        <f>IF('Site Description'!F$34="NO TRANSECT","NO TRANSECT",CC11*10)</f>
        <v>NO TRANSECT</v>
      </c>
      <c r="AZ11" s="376" t="str">
        <f>IF('Site Description'!G$34="NO TRANSECT","NO TRANSECT",CD11*10)</f>
        <v>NO TRANSECT</v>
      </c>
      <c r="BA11" s="376" t="str">
        <f>IF('Site Description'!H$34="NO TRANSECT","NO TRANSECT",CE11*10)</f>
        <v>NO TRANSECT</v>
      </c>
      <c r="BB11" s="376" t="str">
        <f>IF('Site Description'!I$34="NO TRANSECT","NO TRANSECT",CF11*10)</f>
        <v>NO TRANSECT</v>
      </c>
      <c r="BC11" s="140">
        <f t="shared" si="10"/>
        <v>0</v>
      </c>
      <c r="BD11" s="141" t="e">
        <f t="shared" si="11"/>
        <v>#DIV/0!</v>
      </c>
      <c r="BE11" s="374">
        <f>IF('Site Description'!B$33="NO TRANSECT","NO TRANSECT",SUMIF('Data Entry'!$A$4:$A$192,A11,'Data Entry'!$F$4:$F$192)/('Site Description'!B$33*100))</f>
        <v>0</v>
      </c>
      <c r="BF11" s="375" t="str">
        <f>IF('Site Description'!C$33="NO TRANSECT","NO TRANSECT",SUMIF('Data Entry'!$I$4:$I$192,A11,'Data Entry'!$N$4:$N$192)/('Site Description'!C$33*100))</f>
        <v>NO TRANSECT</v>
      </c>
      <c r="BG11" s="375" t="str">
        <f>IF('Site Description'!D$33="NO TRANSECT","NO TRANSECT",SUMIF('Data Entry'!$Q$4:$Q$192,A11,'Data Entry'!$V$4:$V$192)/('Site Description'!D$33*100))</f>
        <v>NO TRANSECT</v>
      </c>
      <c r="BH11" s="375" t="str">
        <f>IF('Site Description'!E$33="NO TRANSECT","NO TRANSECT",SUMIF('Data Entry'!$Y$4:$Y$192,A11,'Data Entry'!$AD$4:$AD$192)/('Site Description'!E$33*100))</f>
        <v>NO TRANSECT</v>
      </c>
      <c r="BI11" s="375" t="str">
        <f>IF('Site Description'!F$33="NO TRANSECT","NO TRANSECT",SUMIF('Data Entry'!$AG$4:$AG$192,A11,'Data Entry'!$AL$4:$AL$192)/('Site Description'!F$33*100))</f>
        <v>NO TRANSECT</v>
      </c>
      <c r="BJ11" s="376" t="str">
        <f>IF('Site Description'!G$33="NO TRANSECT","NO TRANSECT",SUMIF('Data Entry'!$AO$4:$AO$192,A11,'Data Entry'!$AT$4:$AT$192)/('Site Description'!G$33*100))</f>
        <v>NO TRANSECT</v>
      </c>
      <c r="BK11" s="376" t="str">
        <f>IF('Site Description'!H$33="NO TRANSECT","NO TRANSECT",SUMIF('Data Entry'!$AW$4:$AW$192,A11,'Data Entry'!$BB$4:$BB$192)/('Site Description'!H$33*100))</f>
        <v>NO TRANSECT</v>
      </c>
      <c r="BL11" s="376" t="str">
        <f>IF('Site Description'!I$33="NO TRANSECT","NO TRANSECT",SUMIF('Data Entry'!$BE$4:$BE$192,A11,'Data Entry'!$BJ$4:$BJ$192)/('Site Description'!I$33*100))</f>
        <v>NO TRANSECT</v>
      </c>
      <c r="BM11" s="140">
        <f t="shared" si="12"/>
        <v>0</v>
      </c>
      <c r="BN11" s="141" t="e">
        <f t="shared" si="13"/>
        <v>#DIV/0!</v>
      </c>
      <c r="BO11" s="374">
        <f>IF('Site Description'!B$33="NO TRANSECT","NO TRANSECT",SUMIF('Data Entry'!$A$4:$A$192,A11,'Data Entry'!$G$4:$G$192)/('Site Description'!B$33*100))</f>
        <v>0</v>
      </c>
      <c r="BP11" s="375" t="str">
        <f>IF('Site Description'!C$33="NO TRANSECT","NO TRANSECT",SUMIF('Data Entry'!$I$4:$I$192,A11,'Data Entry'!$O$4:$O$192)/('Site Description'!C$33*100))</f>
        <v>NO TRANSECT</v>
      </c>
      <c r="BQ11" s="375" t="str">
        <f>IF('Site Description'!D$33="NO TRANSECT","NO TRANSECT",SUMIF('Data Entry'!$Q$4:$Q$192,A11,'Data Entry'!$W$4:$W$192)/('Site Description'!D$33*100))</f>
        <v>NO TRANSECT</v>
      </c>
      <c r="BR11" s="375" t="str">
        <f>IF('Site Description'!E$33="NO TRANSECT","NO TRANSECT",SUMIF('Data Entry'!$Y$4:$Y$192,A11,'Data Entry'!$AE$4:$AE$192)/('Site Description'!E$33*100))</f>
        <v>NO TRANSECT</v>
      </c>
      <c r="BS11" s="375" t="str">
        <f>IF('Site Description'!F$33="NO TRANSECT","NO TRANSECT",SUMIF('Data Entry'!$AG$4:$AG$192,A11,'Data Entry'!$AM$4:$AM$192)/('Site Description'!F$33*100))</f>
        <v>NO TRANSECT</v>
      </c>
      <c r="BT11" s="376" t="str">
        <f>IF('Site Description'!G$33="NO TRANSECT","NO TRANSECT",SUMIF('Data Entry'!$AO$4:$AO$192,A11,'Data Entry'!$AU$4:$AU$192)/('Site Description'!G$33*100))</f>
        <v>NO TRANSECT</v>
      </c>
      <c r="BU11" s="376" t="str">
        <f>IF('Site Description'!H$33="NO TRANSECT","NO TRANSECT",SUMIF('Data Entry'!$AW$4:$AW$192,A11,'Data Entry'!$BC$4:$BC$192)/('Site Description'!H$33*100))</f>
        <v>NO TRANSECT</v>
      </c>
      <c r="BV11" s="376" t="str">
        <f>IF('Site Description'!I$33="NO TRANSECT","NO TRANSECT",SUMIF('Data Entry'!$BE$4:$BE$192,A11,'Data Entry'!$BK$4:$BK$192)/('Site Description'!I$33*100))</f>
        <v>NO TRANSECT</v>
      </c>
      <c r="BW11" s="140">
        <f t="shared" si="14"/>
        <v>0</v>
      </c>
      <c r="BX11" s="141" t="e">
        <f t="shared" si="15"/>
        <v>#DIV/0!</v>
      </c>
      <c r="BY11" s="382">
        <f>IF('Site Description'!B$33="NO TRANSECT","NO TRANSECT",SUMIF('Data Entry'!$A$4:$A$192,A11,'Data Entry'!$H$4:$H$192)/('Site Description'!B$33*100))</f>
        <v>0</v>
      </c>
      <c r="BZ11" s="375" t="str">
        <f>IF('Site Description'!C$33="NO TRANSECT","NO TRANSECT",SUMIF('Data Entry'!$I$4:$I$192,A11,'Data Entry'!$P$4:$P$192)/('Site Description'!C$33*100))</f>
        <v>NO TRANSECT</v>
      </c>
      <c r="CA11" s="375" t="str">
        <f>IF('Site Description'!D$33="NO TRANSECT","NO TRANSECT",SUMIF('Data Entry'!$Q$4:$Q$192,A11,'Data Entry'!$X$4:$X$192)/('Site Description'!D$33*100))</f>
        <v>NO TRANSECT</v>
      </c>
      <c r="CB11" s="375" t="str">
        <f>IF('Site Description'!E$33="NO TRANSECT","NO TRANSECT",SUMIF('Data Entry'!$Y$4:$Y$192,A11,'Data Entry'!$AF$4:$AF$192)/('Site Description'!E$33*100))</f>
        <v>NO TRANSECT</v>
      </c>
      <c r="CC11" s="375" t="str">
        <f>IF('Site Description'!F$33="NO TRANSECT","NO TRANSECT",SUMIF('Data Entry'!$AG$4:$AG$192,A11,'Data Entry'!$AN$4:$AN$192)/('Site Description'!F$33*100))</f>
        <v>NO TRANSECT</v>
      </c>
      <c r="CD11" s="376" t="str">
        <f>IF('Site Description'!G$33="NO TRANSECT","NO TRANSECT",SUMIF('Data Entry'!$AO$4:$AO$192,A11,'Data Entry'!$AV$4:$AV$192)/('Site Description'!G$33*100))</f>
        <v>NO TRANSECT</v>
      </c>
      <c r="CE11" s="376" t="str">
        <f>IF('Site Description'!H$33="NO TRANSECT","NO TRANSECT",SUMIF('Data Entry'!$AW$4:$AW$192,A11,'Data Entry'!$BD$4:$BD$192)/('Site Description'!H$33*100))</f>
        <v>NO TRANSECT</v>
      </c>
      <c r="CF11" s="376" t="str">
        <f>IF('Site Description'!I$33="NO TRANSECT","NO TRANSECT",SUMIF('Data Entry'!$BE$4:$BE$192,A11,'Data Entry'!$BL$4:$BL$192)/('Site Description'!I$33*100))</f>
        <v>NO TRANSECT</v>
      </c>
      <c r="CG11" s="140">
        <f t="shared" si="16"/>
        <v>0</v>
      </c>
      <c r="CH11" s="141" t="e">
        <f t="shared" si="17"/>
        <v>#DIV/0!</v>
      </c>
    </row>
    <row r="12" spans="1:86" x14ac:dyDescent="0.3">
      <c r="A12" s="9" t="s">
        <v>164</v>
      </c>
      <c r="B12" s="32" t="s">
        <v>294</v>
      </c>
      <c r="C12" s="32" t="s">
        <v>165</v>
      </c>
      <c r="D12" s="25" t="s">
        <v>87</v>
      </c>
      <c r="E12" s="26" t="s">
        <v>32</v>
      </c>
      <c r="F12" s="383">
        <v>2</v>
      </c>
      <c r="G12" s="378">
        <f>IF('Site Description'!B$33="NO TRANSECT","NO TRANSECT",SUMIF('Data Entry'!$A$4:$A$192,A12,'Data Entry'!$C$4:$C$192))</f>
        <v>0</v>
      </c>
      <c r="H12" s="379" t="str">
        <f>IF('Site Description'!C$33="NO TRANSECT","NO TRANSECT",SUMIF('Data Entry'!$I$4:$I$192,A12,'Data Entry'!$K$4:$K$192))</f>
        <v>NO TRANSECT</v>
      </c>
      <c r="I12" s="379" t="str">
        <f>IF('Site Description'!D$33="NO TRANSECT","NO TRANSECT",SUMIF('Data Entry'!$Q$4:$Q$192,A12,'Data Entry'!$S$4:$S$192))</f>
        <v>NO TRANSECT</v>
      </c>
      <c r="J12" s="379" t="str">
        <f>IF('Site Description'!E$33="NO TRANSECT","NO TRANSECT",SUMIF('Data Entry'!$Y$4:$Y$192,A12,'Data Entry'!$AA$4:$AA$192))</f>
        <v>NO TRANSECT</v>
      </c>
      <c r="K12" s="379" t="str">
        <f>IF('Site Description'!F$33="NO TRANSECT","NO TRANSECT",SUMIF('Data Entry'!$AG$4:$AG$192,A12,'Data Entry'!$AI$4:$AI$192))</f>
        <v>NO TRANSECT</v>
      </c>
      <c r="L12" s="380" t="str">
        <f>IF('Site Description'!G$33="NO TRANSECT","NO TRANSECT",SUMIF('Data Entry'!$AO$4:$AO$192,A12,'Data Entry'!$AQ$4:$AQ$192))</f>
        <v>NO TRANSECT</v>
      </c>
      <c r="M12" s="380" t="str">
        <f>IF('Site Description'!H$33="NO TRANSECT","NO TRANSECT",SUMIF('Data Entry'!$AW$4:$AW$192,A12,'Data Entry'!$AY$4:$AY$192))</f>
        <v>NO TRANSECT</v>
      </c>
      <c r="N12" s="381" t="str">
        <f>IF('Site Description'!I$33="NO TRANSECT","NO TRANSECT",SUMIF('Data Entry'!$BE$4:$BE$192,A12,'Data Entry'!$BG$4:$BG$192))</f>
        <v>NO TRANSECT</v>
      </c>
      <c r="O12" s="140">
        <f t="shared" si="2"/>
        <v>0</v>
      </c>
      <c r="P12" s="141" t="e">
        <f t="shared" si="3"/>
        <v>#DIV/0!</v>
      </c>
      <c r="Q12" s="374">
        <f>IF('Site Description'!B$34="NO TRANSECT", "NO TRANSECT", G12/'Site Description'!B$34)</f>
        <v>0</v>
      </c>
      <c r="R12" s="375" t="str">
        <f>IF('Site Description'!C$34="NO TRANSECT", "NO TRANSECT", H12/'Site Description'!C$34)</f>
        <v>NO TRANSECT</v>
      </c>
      <c r="S12" s="375" t="str">
        <f>IF('Site Description'!D$34="NO TRANSECT", "NO TRANSECT", I12/'Site Description'!D$34)</f>
        <v>NO TRANSECT</v>
      </c>
      <c r="T12" s="375" t="str">
        <f>IF('Site Description'!E$34="NO TRANSECT", "NO TRANSECT", J12/'Site Description'!E$34)</f>
        <v>NO TRANSECT</v>
      </c>
      <c r="U12" s="375" t="str">
        <f>IF('Site Description'!F$34="NO TRANSECT", "NO TRANSECT", K12/'Site Description'!F$34)</f>
        <v>NO TRANSECT</v>
      </c>
      <c r="V12" s="376" t="str">
        <f>IF('Site Description'!G$34="NO TRANSECT", "NO TRANSECT", L12/'Site Description'!G$34)</f>
        <v>NO TRANSECT</v>
      </c>
      <c r="W12" s="376" t="str">
        <f>IF('Site Description'!H$34="NO TRANSECT", "NO TRANSECT", M12/'Site Description'!H$34)</f>
        <v>NO TRANSECT</v>
      </c>
      <c r="X12" s="376" t="str">
        <f>IF('Site Description'!$I$34="NO TRANSECT", "NO TRANSECT", N12/'Site Description'!$I$34)</f>
        <v>NO TRANSECT</v>
      </c>
      <c r="Y12" s="140">
        <f t="shared" si="4"/>
        <v>0</v>
      </c>
      <c r="Z12" s="141" t="e">
        <f t="shared" si="5"/>
        <v>#DIV/0!</v>
      </c>
      <c r="AA12" s="374">
        <f>IF('Site Description'!B$34="NO TRANSECT", "NO TRANSECT",BE12*10)</f>
        <v>0</v>
      </c>
      <c r="AB12" s="375" t="str">
        <f>IF('Site Description'!C$34="NO TRANSECT", "NO TRANSECT",BF12*10)</f>
        <v>NO TRANSECT</v>
      </c>
      <c r="AC12" s="375" t="str">
        <f>IF('Site Description'!D$34="NO TRANSECT", "NO TRANSECT",BG12*10)</f>
        <v>NO TRANSECT</v>
      </c>
      <c r="AD12" s="375" t="str">
        <f>IF('Site Description'!E$34="NO TRANSECT", "NO TRANSECT",BH12*10)</f>
        <v>NO TRANSECT</v>
      </c>
      <c r="AE12" s="375" t="str">
        <f>IF('Site Description'!F$34="NO TRANSECT", "NO TRANSECT",BI12*10)</f>
        <v>NO TRANSECT</v>
      </c>
      <c r="AF12" s="376" t="str">
        <f>IF('Site Description'!G$34="NO TRANSECT", "NO TRANSECT",BJ12*10)</f>
        <v>NO TRANSECT</v>
      </c>
      <c r="AG12" s="376" t="str">
        <f>IF('Site Description'!H$34="NO TRANSECT", "NO TRANSECT",BK12*10)</f>
        <v>NO TRANSECT</v>
      </c>
      <c r="AH12" s="376" t="str">
        <f>IF('Site Description'!I$34="NO TRANSECT", "NO TRANSECT",BL12*10)</f>
        <v>NO TRANSECT</v>
      </c>
      <c r="AI12" s="140">
        <f t="shared" si="6"/>
        <v>0</v>
      </c>
      <c r="AJ12" s="141" t="e">
        <f t="shared" si="7"/>
        <v>#DIV/0!</v>
      </c>
      <c r="AK12" s="374">
        <f>IF('Site Description'!B$34="NO TRANSECT", "NO TRANSECT",BO12*10)</f>
        <v>0</v>
      </c>
      <c r="AL12" s="375" t="str">
        <f>IF('Site Description'!C$34="NO TRANSECT", "NO TRANSECT",BP12*10)</f>
        <v>NO TRANSECT</v>
      </c>
      <c r="AM12" s="375" t="str">
        <f>IF('Site Description'!D$34="NO TRANSECT", "NO TRANSECT",BQ12*10)</f>
        <v>NO TRANSECT</v>
      </c>
      <c r="AN12" s="375" t="str">
        <f>IF('Site Description'!E$34="NO TRANSECT", "NO TRANSECT",BR12*10)</f>
        <v>NO TRANSECT</v>
      </c>
      <c r="AO12" s="375" t="str">
        <f>IF('Site Description'!F$34="NO TRANSECT", "NO TRANSECT",BS12*10)</f>
        <v>NO TRANSECT</v>
      </c>
      <c r="AP12" s="376" t="str">
        <f>IF('Site Description'!G$34="NO TRANSECT", "NO TRANSECT",BT12*10)</f>
        <v>NO TRANSECT</v>
      </c>
      <c r="AQ12" s="376" t="str">
        <f>IF('Site Description'!H$34="NO TRANSECT", "NO TRANSECT",BU12*10)</f>
        <v>NO TRANSECT</v>
      </c>
      <c r="AR12" s="376" t="str">
        <f>IF('Site Description'!I$34="NO TRANSECT", "NO TRANSECT",BV12*10)</f>
        <v>NO TRANSECT</v>
      </c>
      <c r="AS12" s="140">
        <f t="shared" si="8"/>
        <v>0</v>
      </c>
      <c r="AT12" s="141" t="e">
        <f t="shared" si="9"/>
        <v>#DIV/0!</v>
      </c>
      <c r="AU12" s="374">
        <f>IF('Site Description'!B$34="NO TRANSECT","NO TRANSECT",BY12*10)</f>
        <v>0</v>
      </c>
      <c r="AV12" s="375" t="str">
        <f>IF('Site Description'!C$34="NO TRANSECT","NO TRANSECT",BZ12*10)</f>
        <v>NO TRANSECT</v>
      </c>
      <c r="AW12" s="375" t="str">
        <f>IF('Site Description'!D$34="NO TRANSECT","NO TRANSECT",CA12*10)</f>
        <v>NO TRANSECT</v>
      </c>
      <c r="AX12" s="375" t="str">
        <f>IF('Site Description'!E$34="NO TRANSECT","NO TRANSECT",CB12*10)</f>
        <v>NO TRANSECT</v>
      </c>
      <c r="AY12" s="375" t="str">
        <f>IF('Site Description'!F$34="NO TRANSECT","NO TRANSECT",CC12*10)</f>
        <v>NO TRANSECT</v>
      </c>
      <c r="AZ12" s="376" t="str">
        <f>IF('Site Description'!G$34="NO TRANSECT","NO TRANSECT",CD12*10)</f>
        <v>NO TRANSECT</v>
      </c>
      <c r="BA12" s="376" t="str">
        <f>IF('Site Description'!H$34="NO TRANSECT","NO TRANSECT",CE12*10)</f>
        <v>NO TRANSECT</v>
      </c>
      <c r="BB12" s="376" t="str">
        <f>IF('Site Description'!I$34="NO TRANSECT","NO TRANSECT",CF12*10)</f>
        <v>NO TRANSECT</v>
      </c>
      <c r="BC12" s="140">
        <f t="shared" si="10"/>
        <v>0</v>
      </c>
      <c r="BD12" s="141" t="e">
        <f t="shared" si="11"/>
        <v>#DIV/0!</v>
      </c>
      <c r="BE12" s="374">
        <f>IF('Site Description'!B$33="NO TRANSECT","NO TRANSECT",SUMIF('Data Entry'!$A$4:$A$192,A12,'Data Entry'!$F$4:$F$192)/('Site Description'!B$33*100))</f>
        <v>0</v>
      </c>
      <c r="BF12" s="375" t="str">
        <f>IF('Site Description'!C$33="NO TRANSECT","NO TRANSECT",SUMIF('Data Entry'!$I$4:$I$192,A12,'Data Entry'!$N$4:$N$192)/('Site Description'!C$33*100))</f>
        <v>NO TRANSECT</v>
      </c>
      <c r="BG12" s="375" t="str">
        <f>IF('Site Description'!D$33="NO TRANSECT","NO TRANSECT",SUMIF('Data Entry'!$Q$4:$Q$192,A12,'Data Entry'!$V$4:$V$192)/('Site Description'!D$33*100))</f>
        <v>NO TRANSECT</v>
      </c>
      <c r="BH12" s="375" t="str">
        <f>IF('Site Description'!E$33="NO TRANSECT","NO TRANSECT",SUMIF('Data Entry'!$Y$4:$Y$192,A12,'Data Entry'!$AD$4:$AD$192)/('Site Description'!E$33*100))</f>
        <v>NO TRANSECT</v>
      </c>
      <c r="BI12" s="375" t="str">
        <f>IF('Site Description'!F$33="NO TRANSECT","NO TRANSECT",SUMIF('Data Entry'!$AG$4:$AG$192,A12,'Data Entry'!$AL$4:$AL$192)/('Site Description'!F$33*100))</f>
        <v>NO TRANSECT</v>
      </c>
      <c r="BJ12" s="376" t="str">
        <f>IF('Site Description'!G$33="NO TRANSECT","NO TRANSECT",SUMIF('Data Entry'!$AO$4:$AO$192,A12,'Data Entry'!$AT$4:$AT$192)/('Site Description'!G$33*100))</f>
        <v>NO TRANSECT</v>
      </c>
      <c r="BK12" s="376" t="str">
        <f>IF('Site Description'!H$33="NO TRANSECT","NO TRANSECT",SUMIF('Data Entry'!$AW$4:$AW$192,A12,'Data Entry'!$BB$4:$BB$192)/('Site Description'!H$33*100))</f>
        <v>NO TRANSECT</v>
      </c>
      <c r="BL12" s="376" t="str">
        <f>IF('Site Description'!I$33="NO TRANSECT","NO TRANSECT",SUMIF('Data Entry'!$BE$4:$BE$192,A12,'Data Entry'!$BJ$4:$BJ$192)/('Site Description'!I$33*100))</f>
        <v>NO TRANSECT</v>
      </c>
      <c r="BM12" s="140">
        <f t="shared" si="12"/>
        <v>0</v>
      </c>
      <c r="BN12" s="141" t="e">
        <f t="shared" si="13"/>
        <v>#DIV/0!</v>
      </c>
      <c r="BO12" s="374">
        <f>IF('Site Description'!B$33="NO TRANSECT","NO TRANSECT",SUMIF('Data Entry'!$A$4:$A$192,A12,'Data Entry'!$G$4:$G$192)/('Site Description'!B$33*100))</f>
        <v>0</v>
      </c>
      <c r="BP12" s="375" t="str">
        <f>IF('Site Description'!C$33="NO TRANSECT","NO TRANSECT",SUMIF('Data Entry'!$I$4:$I$192,A12,'Data Entry'!$O$4:$O$192)/('Site Description'!C$33*100))</f>
        <v>NO TRANSECT</v>
      </c>
      <c r="BQ12" s="375" t="str">
        <f>IF('Site Description'!D$33="NO TRANSECT","NO TRANSECT",SUMIF('Data Entry'!$Q$4:$Q$192,A12,'Data Entry'!$W$4:$W$192)/('Site Description'!D$33*100))</f>
        <v>NO TRANSECT</v>
      </c>
      <c r="BR12" s="375" t="str">
        <f>IF('Site Description'!E$33="NO TRANSECT","NO TRANSECT",SUMIF('Data Entry'!$Y$4:$Y$192,A12,'Data Entry'!$AE$4:$AE$192)/('Site Description'!E$33*100))</f>
        <v>NO TRANSECT</v>
      </c>
      <c r="BS12" s="375" t="str">
        <f>IF('Site Description'!F$33="NO TRANSECT","NO TRANSECT",SUMIF('Data Entry'!$AG$4:$AG$192,A12,'Data Entry'!$AM$4:$AM$192)/('Site Description'!F$33*100))</f>
        <v>NO TRANSECT</v>
      </c>
      <c r="BT12" s="376" t="str">
        <f>IF('Site Description'!G$33="NO TRANSECT","NO TRANSECT",SUMIF('Data Entry'!$AO$4:$AO$192,A12,'Data Entry'!$AU$4:$AU$192)/('Site Description'!G$33*100))</f>
        <v>NO TRANSECT</v>
      </c>
      <c r="BU12" s="376" t="str">
        <f>IF('Site Description'!H$33="NO TRANSECT","NO TRANSECT",SUMIF('Data Entry'!$AW$4:$AW$192,A12,'Data Entry'!$BC$4:$BC$192)/('Site Description'!H$33*100))</f>
        <v>NO TRANSECT</v>
      </c>
      <c r="BV12" s="376" t="str">
        <f>IF('Site Description'!I$33="NO TRANSECT","NO TRANSECT",SUMIF('Data Entry'!$BE$4:$BE$192,A12,'Data Entry'!$BK$4:$BK$192)/('Site Description'!I$33*100))</f>
        <v>NO TRANSECT</v>
      </c>
      <c r="BW12" s="140">
        <f t="shared" si="14"/>
        <v>0</v>
      </c>
      <c r="BX12" s="141" t="e">
        <f t="shared" si="15"/>
        <v>#DIV/0!</v>
      </c>
      <c r="BY12" s="382">
        <f>IF('Site Description'!B$33="NO TRANSECT","NO TRANSECT",SUMIF('Data Entry'!$A$4:$A$192,A12,'Data Entry'!$H$4:$H$192)/('Site Description'!B$33*100))</f>
        <v>0</v>
      </c>
      <c r="BZ12" s="375" t="str">
        <f>IF('Site Description'!C$33="NO TRANSECT","NO TRANSECT",SUMIF('Data Entry'!$I$4:$I$192,A12,'Data Entry'!$P$4:$P$192)/('Site Description'!C$33*100))</f>
        <v>NO TRANSECT</v>
      </c>
      <c r="CA12" s="375" t="str">
        <f>IF('Site Description'!D$33="NO TRANSECT","NO TRANSECT",SUMIF('Data Entry'!$Q$4:$Q$192,A12,'Data Entry'!$X$4:$X$192)/('Site Description'!D$33*100))</f>
        <v>NO TRANSECT</v>
      </c>
      <c r="CB12" s="375" t="str">
        <f>IF('Site Description'!E$33="NO TRANSECT","NO TRANSECT",SUMIF('Data Entry'!$Y$4:$Y$192,A12,'Data Entry'!$AF$4:$AF$192)/('Site Description'!E$33*100))</f>
        <v>NO TRANSECT</v>
      </c>
      <c r="CC12" s="375" t="str">
        <f>IF('Site Description'!F$33="NO TRANSECT","NO TRANSECT",SUMIF('Data Entry'!$AG$4:$AG$192,A12,'Data Entry'!$AN$4:$AN$192)/('Site Description'!F$33*100))</f>
        <v>NO TRANSECT</v>
      </c>
      <c r="CD12" s="376" t="str">
        <f>IF('Site Description'!G$33="NO TRANSECT","NO TRANSECT",SUMIF('Data Entry'!$AO$4:$AO$192,A12,'Data Entry'!$AV$4:$AV$192)/('Site Description'!G$33*100))</f>
        <v>NO TRANSECT</v>
      </c>
      <c r="CE12" s="376" t="str">
        <f>IF('Site Description'!H$33="NO TRANSECT","NO TRANSECT",SUMIF('Data Entry'!$AW$4:$AW$192,A12,'Data Entry'!$BD$4:$BD$192)/('Site Description'!H$33*100))</f>
        <v>NO TRANSECT</v>
      </c>
      <c r="CF12" s="376" t="str">
        <f>IF('Site Description'!I$33="NO TRANSECT","NO TRANSECT",SUMIF('Data Entry'!$BE$4:$BE$192,A12,'Data Entry'!$BL$4:$BL$192)/('Site Description'!I$33*100))</f>
        <v>NO TRANSECT</v>
      </c>
      <c r="CG12" s="140">
        <f t="shared" si="16"/>
        <v>0</v>
      </c>
      <c r="CH12" s="141" t="e">
        <f t="shared" si="17"/>
        <v>#DIV/0!</v>
      </c>
    </row>
    <row r="13" spans="1:86" x14ac:dyDescent="0.3">
      <c r="A13" s="9" t="s">
        <v>166</v>
      </c>
      <c r="B13" s="32" t="s">
        <v>294</v>
      </c>
      <c r="C13" s="32" t="s">
        <v>167</v>
      </c>
      <c r="D13" s="25" t="s">
        <v>79</v>
      </c>
      <c r="E13" s="26" t="s">
        <v>32</v>
      </c>
      <c r="F13" s="26">
        <v>2</v>
      </c>
      <c r="G13" s="378">
        <f>IF('Site Description'!B$33="NO TRANSECT","NO TRANSECT",SUMIF('Data Entry'!$A$4:$A$192,A13,'Data Entry'!$C$4:$C$192))</f>
        <v>0</v>
      </c>
      <c r="H13" s="379" t="str">
        <f>IF('Site Description'!C$33="NO TRANSECT","NO TRANSECT",SUMIF('Data Entry'!$I$4:$I$192,A13,'Data Entry'!$K$4:$K$192))</f>
        <v>NO TRANSECT</v>
      </c>
      <c r="I13" s="379" t="str">
        <f>IF('Site Description'!D$33="NO TRANSECT","NO TRANSECT",SUMIF('Data Entry'!$Q$4:$Q$192,A13,'Data Entry'!$S$4:$S$192))</f>
        <v>NO TRANSECT</v>
      </c>
      <c r="J13" s="379" t="str">
        <f>IF('Site Description'!E$33="NO TRANSECT","NO TRANSECT",SUMIF('Data Entry'!$Y$4:$Y$192,A13,'Data Entry'!$AA$4:$AA$192))</f>
        <v>NO TRANSECT</v>
      </c>
      <c r="K13" s="379" t="str">
        <f>IF('Site Description'!F$33="NO TRANSECT","NO TRANSECT",SUMIF('Data Entry'!$AG$4:$AG$192,A13,'Data Entry'!$AI$4:$AI$192))</f>
        <v>NO TRANSECT</v>
      </c>
      <c r="L13" s="380" t="str">
        <f>IF('Site Description'!G$33="NO TRANSECT","NO TRANSECT",SUMIF('Data Entry'!$AO$4:$AO$192,A13,'Data Entry'!$AQ$4:$AQ$192))</f>
        <v>NO TRANSECT</v>
      </c>
      <c r="M13" s="380" t="str">
        <f>IF('Site Description'!H$33="NO TRANSECT","NO TRANSECT",SUMIF('Data Entry'!$AW$4:$AW$192,A13,'Data Entry'!$AY$4:$AY$192))</f>
        <v>NO TRANSECT</v>
      </c>
      <c r="N13" s="381" t="str">
        <f>IF('Site Description'!I$33="NO TRANSECT","NO TRANSECT",SUMIF('Data Entry'!$BE$4:$BE$192,A13,'Data Entry'!$BG$4:$BG$192))</f>
        <v>NO TRANSECT</v>
      </c>
      <c r="O13" s="140">
        <f t="shared" ref="O13" si="18">AVERAGE(G13:N13)</f>
        <v>0</v>
      </c>
      <c r="P13" s="141" t="e">
        <f t="shared" ref="P13" si="19">STDEV(G13:N13)</f>
        <v>#DIV/0!</v>
      </c>
      <c r="Q13" s="374">
        <f>IF('Site Description'!B$34="NO TRANSECT", "NO TRANSECT", G13/'Site Description'!B$34)</f>
        <v>0</v>
      </c>
      <c r="R13" s="375" t="str">
        <f>IF('Site Description'!C$34="NO TRANSECT", "NO TRANSECT", H13/'Site Description'!C$34)</f>
        <v>NO TRANSECT</v>
      </c>
      <c r="S13" s="375" t="str">
        <f>IF('Site Description'!D$34="NO TRANSECT", "NO TRANSECT", I13/'Site Description'!D$34)</f>
        <v>NO TRANSECT</v>
      </c>
      <c r="T13" s="375" t="str">
        <f>IF('Site Description'!E$34="NO TRANSECT", "NO TRANSECT", J13/'Site Description'!E$34)</f>
        <v>NO TRANSECT</v>
      </c>
      <c r="U13" s="375" t="str">
        <f>IF('Site Description'!F$34="NO TRANSECT", "NO TRANSECT", K13/'Site Description'!F$34)</f>
        <v>NO TRANSECT</v>
      </c>
      <c r="V13" s="376" t="str">
        <f>IF('Site Description'!G$34="NO TRANSECT", "NO TRANSECT", L13/'Site Description'!G$34)</f>
        <v>NO TRANSECT</v>
      </c>
      <c r="W13" s="376" t="str">
        <f>IF('Site Description'!H$34="NO TRANSECT", "NO TRANSECT", M13/'Site Description'!H$34)</f>
        <v>NO TRANSECT</v>
      </c>
      <c r="X13" s="376" t="str">
        <f>IF('Site Description'!$I$34="NO TRANSECT", "NO TRANSECT", N13/'Site Description'!$I$34)</f>
        <v>NO TRANSECT</v>
      </c>
      <c r="Y13" s="140">
        <f t="shared" ref="Y13" si="20">AVERAGE(Q13:X13)</f>
        <v>0</v>
      </c>
      <c r="Z13" s="141" t="e">
        <f t="shared" ref="Z13" si="21">STDEV(Q13:X13)</f>
        <v>#DIV/0!</v>
      </c>
      <c r="AA13" s="374">
        <f>IF('Site Description'!B$34="NO TRANSECT", "NO TRANSECT",BE13*10)</f>
        <v>0</v>
      </c>
      <c r="AB13" s="375" t="str">
        <f>IF('Site Description'!C$34="NO TRANSECT", "NO TRANSECT",BF13*10)</f>
        <v>NO TRANSECT</v>
      </c>
      <c r="AC13" s="375" t="str">
        <f>IF('Site Description'!D$34="NO TRANSECT", "NO TRANSECT",BG13*10)</f>
        <v>NO TRANSECT</v>
      </c>
      <c r="AD13" s="375" t="str">
        <f>IF('Site Description'!E$34="NO TRANSECT", "NO TRANSECT",BH13*10)</f>
        <v>NO TRANSECT</v>
      </c>
      <c r="AE13" s="375" t="str">
        <f>IF('Site Description'!F$34="NO TRANSECT", "NO TRANSECT",BI13*10)</f>
        <v>NO TRANSECT</v>
      </c>
      <c r="AF13" s="376" t="str">
        <f>IF('Site Description'!G$34="NO TRANSECT", "NO TRANSECT",BJ13*10)</f>
        <v>NO TRANSECT</v>
      </c>
      <c r="AG13" s="376" t="str">
        <f>IF('Site Description'!H$34="NO TRANSECT", "NO TRANSECT",BK13*10)</f>
        <v>NO TRANSECT</v>
      </c>
      <c r="AH13" s="376" t="str">
        <f>IF('Site Description'!I$34="NO TRANSECT", "NO TRANSECT",BL13*10)</f>
        <v>NO TRANSECT</v>
      </c>
      <c r="AI13" s="140">
        <f t="shared" ref="AI13" si="22">AVERAGE(AA13:AH13)</f>
        <v>0</v>
      </c>
      <c r="AJ13" s="141" t="e">
        <f t="shared" ref="AJ13" si="23">STDEV(AA13:AH13)</f>
        <v>#DIV/0!</v>
      </c>
      <c r="AK13" s="374">
        <f>IF('Site Description'!B$34="NO TRANSECT", "NO TRANSECT",BO13*10)</f>
        <v>0</v>
      </c>
      <c r="AL13" s="375" t="str">
        <f>IF('Site Description'!C$34="NO TRANSECT", "NO TRANSECT",BP13*10)</f>
        <v>NO TRANSECT</v>
      </c>
      <c r="AM13" s="375" t="str">
        <f>IF('Site Description'!D$34="NO TRANSECT", "NO TRANSECT",BQ13*10)</f>
        <v>NO TRANSECT</v>
      </c>
      <c r="AN13" s="375" t="str">
        <f>IF('Site Description'!E$34="NO TRANSECT", "NO TRANSECT",BR13*10)</f>
        <v>NO TRANSECT</v>
      </c>
      <c r="AO13" s="375" t="str">
        <f>IF('Site Description'!F$34="NO TRANSECT", "NO TRANSECT",BS13*10)</f>
        <v>NO TRANSECT</v>
      </c>
      <c r="AP13" s="376" t="str">
        <f>IF('Site Description'!G$34="NO TRANSECT", "NO TRANSECT",BT13*10)</f>
        <v>NO TRANSECT</v>
      </c>
      <c r="AQ13" s="376" t="str">
        <f>IF('Site Description'!H$34="NO TRANSECT", "NO TRANSECT",BU13*10)</f>
        <v>NO TRANSECT</v>
      </c>
      <c r="AR13" s="376" t="str">
        <f>IF('Site Description'!I$34="NO TRANSECT", "NO TRANSECT",BV13*10)</f>
        <v>NO TRANSECT</v>
      </c>
      <c r="AS13" s="140">
        <f t="shared" ref="AS13" si="24">AVERAGE(AK13:AR13)</f>
        <v>0</v>
      </c>
      <c r="AT13" s="141" t="e">
        <f t="shared" ref="AT13" si="25">STDEV(AK13:AR13)</f>
        <v>#DIV/0!</v>
      </c>
      <c r="AU13" s="374">
        <f>IF('Site Description'!B$34="NO TRANSECT","NO TRANSECT",BY13*10)</f>
        <v>0</v>
      </c>
      <c r="AV13" s="375" t="str">
        <f>IF('Site Description'!C$34="NO TRANSECT","NO TRANSECT",BZ13*10)</f>
        <v>NO TRANSECT</v>
      </c>
      <c r="AW13" s="375" t="str">
        <f>IF('Site Description'!D$34="NO TRANSECT","NO TRANSECT",CA13*10)</f>
        <v>NO TRANSECT</v>
      </c>
      <c r="AX13" s="375" t="str">
        <f>IF('Site Description'!E$34="NO TRANSECT","NO TRANSECT",CB13*10)</f>
        <v>NO TRANSECT</v>
      </c>
      <c r="AY13" s="375" t="str">
        <f>IF('Site Description'!F$34="NO TRANSECT","NO TRANSECT",CC13*10)</f>
        <v>NO TRANSECT</v>
      </c>
      <c r="AZ13" s="376" t="str">
        <f>IF('Site Description'!G$34="NO TRANSECT","NO TRANSECT",CD13*10)</f>
        <v>NO TRANSECT</v>
      </c>
      <c r="BA13" s="376" t="str">
        <f>IF('Site Description'!H$34="NO TRANSECT","NO TRANSECT",CE13*10)</f>
        <v>NO TRANSECT</v>
      </c>
      <c r="BB13" s="376" t="str">
        <f>IF('Site Description'!I$34="NO TRANSECT","NO TRANSECT",CF13*10)</f>
        <v>NO TRANSECT</v>
      </c>
      <c r="BC13" s="140">
        <f t="shared" ref="BC13" si="26">AVERAGE(AU13:BB13)</f>
        <v>0</v>
      </c>
      <c r="BD13" s="141" t="e">
        <f t="shared" ref="BD13" si="27">STDEV(AU13:BB13)</f>
        <v>#DIV/0!</v>
      </c>
      <c r="BE13" s="374">
        <f>IF('Site Description'!B$33="NO TRANSECT","NO TRANSECT",SUMIF('Data Entry'!$A$4:$A$192,A13,'Data Entry'!$F$4:$F$192)/('Site Description'!B$33*100))</f>
        <v>0</v>
      </c>
      <c r="BF13" s="375" t="str">
        <f>IF('Site Description'!C$33="NO TRANSECT","NO TRANSECT",SUMIF('Data Entry'!$I$4:$I$192,A13,'Data Entry'!$N$4:$N$192)/('Site Description'!C$33*100))</f>
        <v>NO TRANSECT</v>
      </c>
      <c r="BG13" s="375" t="str">
        <f>IF('Site Description'!D$33="NO TRANSECT","NO TRANSECT",SUMIF('Data Entry'!$Q$4:$Q$192,A13,'Data Entry'!$V$4:$V$192)/('Site Description'!D$33*100))</f>
        <v>NO TRANSECT</v>
      </c>
      <c r="BH13" s="375" t="str">
        <f>IF('Site Description'!E$33="NO TRANSECT","NO TRANSECT",SUMIF('Data Entry'!$Y$4:$Y$192,A13,'Data Entry'!$AD$4:$AD$192)/('Site Description'!E$33*100))</f>
        <v>NO TRANSECT</v>
      </c>
      <c r="BI13" s="375" t="str">
        <f>IF('Site Description'!F$33="NO TRANSECT","NO TRANSECT",SUMIF('Data Entry'!$AG$4:$AG$192,A13,'Data Entry'!$AL$4:$AL$192)/('Site Description'!F$33*100))</f>
        <v>NO TRANSECT</v>
      </c>
      <c r="BJ13" s="376" t="str">
        <f>IF('Site Description'!G$33="NO TRANSECT","NO TRANSECT",SUMIF('Data Entry'!$AO$4:$AO$192,A13,'Data Entry'!$AT$4:$AT$192)/('Site Description'!G$33*100))</f>
        <v>NO TRANSECT</v>
      </c>
      <c r="BK13" s="376" t="str">
        <f>IF('Site Description'!H$33="NO TRANSECT","NO TRANSECT",SUMIF('Data Entry'!$AW$4:$AW$192,A13,'Data Entry'!$BB$4:$BB$192)/('Site Description'!H$33*100))</f>
        <v>NO TRANSECT</v>
      </c>
      <c r="BL13" s="376" t="str">
        <f>IF('Site Description'!I$33="NO TRANSECT","NO TRANSECT",SUMIF('Data Entry'!$BE$4:$BE$192,A13,'Data Entry'!$BJ$4:$BJ$192)/('Site Description'!I$33*100))</f>
        <v>NO TRANSECT</v>
      </c>
      <c r="BM13" s="140">
        <f t="shared" ref="BM13" si="28">AVERAGE(BE13:BL13)</f>
        <v>0</v>
      </c>
      <c r="BN13" s="141" t="e">
        <f t="shared" ref="BN13" si="29">STDEV(BE13:BL13)</f>
        <v>#DIV/0!</v>
      </c>
      <c r="BO13" s="374">
        <f>IF('Site Description'!B$33="NO TRANSECT","NO TRANSECT",SUMIF('Data Entry'!$A$4:$A$192,A13,'Data Entry'!$G$4:$G$192)/('Site Description'!B$33*100))</f>
        <v>0</v>
      </c>
      <c r="BP13" s="375" t="str">
        <f>IF('Site Description'!C$33="NO TRANSECT","NO TRANSECT",SUMIF('Data Entry'!$I$4:$I$192,A13,'Data Entry'!$O$4:$O$192)/('Site Description'!C$33*100))</f>
        <v>NO TRANSECT</v>
      </c>
      <c r="BQ13" s="375" t="str">
        <f>IF('Site Description'!D$33="NO TRANSECT","NO TRANSECT",SUMIF('Data Entry'!$Q$4:$Q$192,A13,'Data Entry'!$W$4:$W$192)/('Site Description'!D$33*100))</f>
        <v>NO TRANSECT</v>
      </c>
      <c r="BR13" s="375" t="str">
        <f>IF('Site Description'!E$33="NO TRANSECT","NO TRANSECT",SUMIF('Data Entry'!$Y$4:$Y$192,A13,'Data Entry'!$AE$4:$AE$192)/('Site Description'!E$33*100))</f>
        <v>NO TRANSECT</v>
      </c>
      <c r="BS13" s="375" t="str">
        <f>IF('Site Description'!F$33="NO TRANSECT","NO TRANSECT",SUMIF('Data Entry'!$AG$4:$AG$192,A13,'Data Entry'!$AM$4:$AM$192)/('Site Description'!F$33*100))</f>
        <v>NO TRANSECT</v>
      </c>
      <c r="BT13" s="376" t="str">
        <f>IF('Site Description'!G$33="NO TRANSECT","NO TRANSECT",SUMIF('Data Entry'!$AO$4:$AO$192,A13,'Data Entry'!$AU$4:$AU$192)/('Site Description'!G$33*100))</f>
        <v>NO TRANSECT</v>
      </c>
      <c r="BU13" s="376" t="str">
        <f>IF('Site Description'!H$33="NO TRANSECT","NO TRANSECT",SUMIF('Data Entry'!$AW$4:$AW$192,A13,'Data Entry'!$BC$4:$BC$192)/('Site Description'!H$33*100))</f>
        <v>NO TRANSECT</v>
      </c>
      <c r="BV13" s="376" t="str">
        <f>IF('Site Description'!I$33="NO TRANSECT","NO TRANSECT",SUMIF('Data Entry'!$BE$4:$BE$192,A13,'Data Entry'!$BK$4:$BK$192)/('Site Description'!I$33*100))</f>
        <v>NO TRANSECT</v>
      </c>
      <c r="BW13" s="140">
        <f t="shared" ref="BW13" si="30">AVERAGE(BO13:BT13)</f>
        <v>0</v>
      </c>
      <c r="BX13" s="141" t="e">
        <f t="shared" ref="BX13" si="31">STDEV(BO13:BT13)</f>
        <v>#DIV/0!</v>
      </c>
      <c r="BY13" s="382">
        <f>IF('Site Description'!B$33="NO TRANSECT","NO TRANSECT",SUMIF('Data Entry'!$A$4:$A$192,A13,'Data Entry'!$H$4:$H$192)/('Site Description'!B$33*100))</f>
        <v>0</v>
      </c>
      <c r="BZ13" s="375" t="str">
        <f>IF('Site Description'!C$33="NO TRANSECT","NO TRANSECT",SUMIF('Data Entry'!$I$4:$I$192,A13,'Data Entry'!$P$4:$P$192)/('Site Description'!C$33*100))</f>
        <v>NO TRANSECT</v>
      </c>
      <c r="CA13" s="375" t="str">
        <f>IF('Site Description'!D$33="NO TRANSECT","NO TRANSECT",SUMIF('Data Entry'!$Q$4:$Q$192,A13,'Data Entry'!$X$4:$X$192)/('Site Description'!D$33*100))</f>
        <v>NO TRANSECT</v>
      </c>
      <c r="CB13" s="375" t="str">
        <f>IF('Site Description'!E$33="NO TRANSECT","NO TRANSECT",SUMIF('Data Entry'!$Y$4:$Y$192,A13,'Data Entry'!$AF$4:$AF$192)/('Site Description'!E$33*100))</f>
        <v>NO TRANSECT</v>
      </c>
      <c r="CC13" s="375" t="str">
        <f>IF('Site Description'!F$33="NO TRANSECT","NO TRANSECT",SUMIF('Data Entry'!$AG$4:$AG$192,A13,'Data Entry'!$AN$4:$AN$192)/('Site Description'!F$33*100))</f>
        <v>NO TRANSECT</v>
      </c>
      <c r="CD13" s="376" t="str">
        <f>IF('Site Description'!G$33="NO TRANSECT","NO TRANSECT",SUMIF('Data Entry'!$AO$4:$AO$192,A13,'Data Entry'!$AV$4:$AV$192)/('Site Description'!G$33*100))</f>
        <v>NO TRANSECT</v>
      </c>
      <c r="CE13" s="376" t="str">
        <f>IF('Site Description'!H$33="NO TRANSECT","NO TRANSECT",SUMIF('Data Entry'!$AW$4:$AW$192,A13,'Data Entry'!$BD$4:$BD$192)/('Site Description'!H$33*100))</f>
        <v>NO TRANSECT</v>
      </c>
      <c r="CF13" s="376" t="str">
        <f>IF('Site Description'!I$33="NO TRANSECT","NO TRANSECT",SUMIF('Data Entry'!$BE$4:$BE$192,A13,'Data Entry'!$BL$4:$BL$192)/('Site Description'!I$33*100))</f>
        <v>NO TRANSECT</v>
      </c>
      <c r="CG13" s="140">
        <f t="shared" ref="CG13" si="32">AVERAGE(BY13:CF13)</f>
        <v>0</v>
      </c>
      <c r="CH13" s="141" t="e">
        <f t="shared" ref="CH13" si="33">STDEV(BY13:CF13)</f>
        <v>#DIV/0!</v>
      </c>
    </row>
    <row r="14" spans="1:86" x14ac:dyDescent="0.3">
      <c r="A14" s="9" t="s">
        <v>168</v>
      </c>
      <c r="B14" s="32" t="s">
        <v>294</v>
      </c>
      <c r="C14" s="32" t="s">
        <v>169</v>
      </c>
      <c r="D14" s="25" t="s">
        <v>87</v>
      </c>
      <c r="E14" s="26" t="s">
        <v>32</v>
      </c>
      <c r="F14" s="26">
        <v>2</v>
      </c>
      <c r="G14" s="378">
        <f>IF('Site Description'!B$33="NO TRANSECT","NO TRANSECT",SUMIF('Data Entry'!$A$4:$A$192,A14,'Data Entry'!$C$4:$C$192))</f>
        <v>0</v>
      </c>
      <c r="H14" s="379" t="str">
        <f>IF('Site Description'!C$33="NO TRANSECT","NO TRANSECT",SUMIF('Data Entry'!$I$4:$I$192,A14,'Data Entry'!$K$4:$K$192))</f>
        <v>NO TRANSECT</v>
      </c>
      <c r="I14" s="379" t="str">
        <f>IF('Site Description'!D$33="NO TRANSECT","NO TRANSECT",SUMIF('Data Entry'!$Q$4:$Q$192,A14,'Data Entry'!$S$4:$S$192))</f>
        <v>NO TRANSECT</v>
      </c>
      <c r="J14" s="379" t="str">
        <f>IF('Site Description'!E$33="NO TRANSECT","NO TRANSECT",SUMIF('Data Entry'!$Y$4:$Y$192,A14,'Data Entry'!$AA$4:$AA$192))</f>
        <v>NO TRANSECT</v>
      </c>
      <c r="K14" s="379" t="str">
        <f>IF('Site Description'!F$33="NO TRANSECT","NO TRANSECT",SUMIF('Data Entry'!$AG$4:$AG$192,A14,'Data Entry'!$AI$4:$AI$192))</f>
        <v>NO TRANSECT</v>
      </c>
      <c r="L14" s="380" t="str">
        <f>IF('Site Description'!G$33="NO TRANSECT","NO TRANSECT",SUMIF('Data Entry'!$AO$4:$AO$192,A14,'Data Entry'!$AQ$4:$AQ$192))</f>
        <v>NO TRANSECT</v>
      </c>
      <c r="M14" s="380" t="str">
        <f>IF('Site Description'!H$33="NO TRANSECT","NO TRANSECT",SUMIF('Data Entry'!$AW$4:$AW$192,A14,'Data Entry'!$AY$4:$AY$192))</f>
        <v>NO TRANSECT</v>
      </c>
      <c r="N14" s="381" t="str">
        <f>IF('Site Description'!I$33="NO TRANSECT","NO TRANSECT",SUMIF('Data Entry'!$BE$4:$BE$192,A14,'Data Entry'!$BG$4:$BG$192))</f>
        <v>NO TRANSECT</v>
      </c>
      <c r="O14" s="140">
        <f t="shared" ref="O14:O80" si="34">AVERAGE(G14:N14)</f>
        <v>0</v>
      </c>
      <c r="P14" s="141" t="e">
        <f t="shared" ref="P14:P80" si="35">STDEV(G14:N14)</f>
        <v>#DIV/0!</v>
      </c>
      <c r="Q14" s="374">
        <f>IF('Site Description'!B$34="NO TRANSECT", "NO TRANSECT", G14/'Site Description'!B$34)</f>
        <v>0</v>
      </c>
      <c r="R14" s="375" t="str">
        <f>IF('Site Description'!C$34="NO TRANSECT", "NO TRANSECT", H14/'Site Description'!C$34)</f>
        <v>NO TRANSECT</v>
      </c>
      <c r="S14" s="375" t="str">
        <f>IF('Site Description'!D$34="NO TRANSECT", "NO TRANSECT", I14/'Site Description'!D$34)</f>
        <v>NO TRANSECT</v>
      </c>
      <c r="T14" s="375" t="str">
        <f>IF('Site Description'!E$34="NO TRANSECT", "NO TRANSECT", J14/'Site Description'!E$34)</f>
        <v>NO TRANSECT</v>
      </c>
      <c r="U14" s="375" t="str">
        <f>IF('Site Description'!F$34="NO TRANSECT", "NO TRANSECT", K14/'Site Description'!F$34)</f>
        <v>NO TRANSECT</v>
      </c>
      <c r="V14" s="376" t="str">
        <f>IF('Site Description'!G$34="NO TRANSECT", "NO TRANSECT", L14/'Site Description'!G$34)</f>
        <v>NO TRANSECT</v>
      </c>
      <c r="W14" s="375" t="str">
        <f>IF('Site Description'!H$34="NO TRANSECT", "NO TRANSECT", M14/'Site Description'!H$34)</f>
        <v>NO TRANSECT</v>
      </c>
      <c r="X14" s="384" t="str">
        <f>IF('Site Description'!$I$34="NO TRANSECT", "NO TRANSECT", N14/'Site Description'!$I$34)</f>
        <v>NO TRANSECT</v>
      </c>
      <c r="Y14" s="140">
        <f t="shared" ref="Y14:Y80" si="36">AVERAGE(Q14:X14)</f>
        <v>0</v>
      </c>
      <c r="Z14" s="141" t="e">
        <f t="shared" ref="Z14:Z80" si="37">STDEV(Q14:X14)</f>
        <v>#DIV/0!</v>
      </c>
      <c r="AA14" s="374">
        <f>IF('Site Description'!B$34="NO TRANSECT", "NO TRANSECT",BE14*10)</f>
        <v>0</v>
      </c>
      <c r="AB14" s="375" t="str">
        <f>IF('Site Description'!C$34="NO TRANSECT", "NO TRANSECT",BF14*10)</f>
        <v>NO TRANSECT</v>
      </c>
      <c r="AC14" s="375" t="str">
        <f>IF('Site Description'!D$34="NO TRANSECT", "NO TRANSECT",BG14*10)</f>
        <v>NO TRANSECT</v>
      </c>
      <c r="AD14" s="375" t="str">
        <f>IF('Site Description'!E$34="NO TRANSECT", "NO TRANSECT",BH14*10)</f>
        <v>NO TRANSECT</v>
      </c>
      <c r="AE14" s="375" t="str">
        <f>IF('Site Description'!F$34="NO TRANSECT", "NO TRANSECT",BI14*10)</f>
        <v>NO TRANSECT</v>
      </c>
      <c r="AF14" s="376" t="str">
        <f>IF('Site Description'!G$34="NO TRANSECT", "NO TRANSECT",BJ14*10)</f>
        <v>NO TRANSECT</v>
      </c>
      <c r="AG14" s="375" t="str">
        <f>IF('Site Description'!H$34="NO TRANSECT", "NO TRANSECT",BK14*10)</f>
        <v>NO TRANSECT</v>
      </c>
      <c r="AH14" s="384" t="str">
        <f>IF('Site Description'!I$34="NO TRANSECT", "NO TRANSECT",BL14*10)</f>
        <v>NO TRANSECT</v>
      </c>
      <c r="AI14" s="140">
        <f t="shared" si="0"/>
        <v>0</v>
      </c>
      <c r="AJ14" s="141" t="e">
        <f t="shared" si="1"/>
        <v>#DIV/0!</v>
      </c>
      <c r="AK14" s="374">
        <f>IF('Site Description'!B$34="NO TRANSECT", "NO TRANSECT",BO14*10)</f>
        <v>0</v>
      </c>
      <c r="AL14" s="375" t="str">
        <f>IF('Site Description'!C$34="NO TRANSECT", "NO TRANSECT",BP14*10)</f>
        <v>NO TRANSECT</v>
      </c>
      <c r="AM14" s="375" t="str">
        <f>IF('Site Description'!D$34="NO TRANSECT", "NO TRANSECT",BQ14*10)</f>
        <v>NO TRANSECT</v>
      </c>
      <c r="AN14" s="375" t="str">
        <f>IF('Site Description'!E$34="NO TRANSECT", "NO TRANSECT",BR14*10)</f>
        <v>NO TRANSECT</v>
      </c>
      <c r="AO14" s="375" t="str">
        <f>IF('Site Description'!F$34="NO TRANSECT", "NO TRANSECT",BS14*10)</f>
        <v>NO TRANSECT</v>
      </c>
      <c r="AP14" s="376" t="str">
        <f>IF('Site Description'!G$34="NO TRANSECT", "NO TRANSECT",BT14*10)</f>
        <v>NO TRANSECT</v>
      </c>
      <c r="AQ14" s="376" t="str">
        <f>IF('Site Description'!H$34="NO TRANSECT", "NO TRANSECT",BU14*10)</f>
        <v>NO TRANSECT</v>
      </c>
      <c r="AR14" s="376" t="str">
        <f>IF('Site Description'!I$34="NO TRANSECT", "NO TRANSECT",BV14*10)</f>
        <v>NO TRANSECT</v>
      </c>
      <c r="AS14" s="140">
        <f t="shared" ref="AS14:AS80" si="38">AVERAGE(AK14:AR14)</f>
        <v>0</v>
      </c>
      <c r="AT14" s="141" t="e">
        <f t="shared" ref="AT14:AT80" si="39">STDEV(AK14:AR14)</f>
        <v>#DIV/0!</v>
      </c>
      <c r="AU14" s="374">
        <f>IF('Site Description'!B$34="NO TRANSECT","NO TRANSECT",BY14*10)</f>
        <v>0</v>
      </c>
      <c r="AV14" s="375" t="str">
        <f>IF('Site Description'!C$34="NO TRANSECT","NO TRANSECT",BZ14*10)</f>
        <v>NO TRANSECT</v>
      </c>
      <c r="AW14" s="375" t="str">
        <f>IF('Site Description'!D$34="NO TRANSECT","NO TRANSECT",CA14*10)</f>
        <v>NO TRANSECT</v>
      </c>
      <c r="AX14" s="375" t="str">
        <f>IF('Site Description'!E$34="NO TRANSECT","NO TRANSECT",CB14*10)</f>
        <v>NO TRANSECT</v>
      </c>
      <c r="AY14" s="375" t="str">
        <f>IF('Site Description'!F$34="NO TRANSECT","NO TRANSECT",CC14*10)</f>
        <v>NO TRANSECT</v>
      </c>
      <c r="AZ14" s="376" t="str">
        <f>IF('Site Description'!G$34="NO TRANSECT","NO TRANSECT",CD14*10)</f>
        <v>NO TRANSECT</v>
      </c>
      <c r="BA14" s="376" t="str">
        <f>IF('Site Description'!H$34="NO TRANSECT","NO TRANSECT",CE14*10)</f>
        <v>NO TRANSECT</v>
      </c>
      <c r="BB14" s="376" t="str">
        <f>IF('Site Description'!I$34="NO TRANSECT","NO TRANSECT",CF14*10)</f>
        <v>NO TRANSECT</v>
      </c>
      <c r="BC14" s="140">
        <f t="shared" ref="BC14:BC80" si="40">AVERAGE(AU14:AZ14)</f>
        <v>0</v>
      </c>
      <c r="BD14" s="141" t="e">
        <f t="shared" ref="BD14:BD80" si="41">STDEV(AU14:AZ14)</f>
        <v>#DIV/0!</v>
      </c>
      <c r="BE14" s="374">
        <f>IF('Site Description'!B$33="NO TRANSECT","NO TRANSECT",SUMIF('Data Entry'!$A$4:$A$192,A14,'Data Entry'!$F$4:$F$192)/('Site Description'!B$33*100))</f>
        <v>0</v>
      </c>
      <c r="BF14" s="375" t="str">
        <f>IF('Site Description'!C$33="NO TRANSECT","NO TRANSECT",SUMIF('Data Entry'!$I$4:$I$192,A14,'Data Entry'!$N$4:$N$192)/('Site Description'!C$33*100))</f>
        <v>NO TRANSECT</v>
      </c>
      <c r="BG14" s="375" t="str">
        <f>IF('Site Description'!D$33="NO TRANSECT","NO TRANSECT",SUMIF('Data Entry'!$Q$4:$Q$192,A14,'Data Entry'!$V$4:$V$192)/('Site Description'!D$33*100))</f>
        <v>NO TRANSECT</v>
      </c>
      <c r="BH14" s="375" t="str">
        <f>IF('Site Description'!E$33="NO TRANSECT","NO TRANSECT",SUMIF('Data Entry'!$Y$4:$Y$192,A14,'Data Entry'!$AD$4:$AD$192)/('Site Description'!E$33*100))</f>
        <v>NO TRANSECT</v>
      </c>
      <c r="BI14" s="375" t="str">
        <f>IF('Site Description'!F$33="NO TRANSECT","NO TRANSECT",SUMIF('Data Entry'!$AG$4:$AG$192,A14,'Data Entry'!$AL$4:$AL$192)/('Site Description'!F$33*100))</f>
        <v>NO TRANSECT</v>
      </c>
      <c r="BJ14" s="376" t="str">
        <f>IF('Site Description'!G$33="NO TRANSECT","NO TRANSECT",SUMIF('Data Entry'!$AO$4:$AO$192,A14,'Data Entry'!$AT$4:$AT$192)/('Site Description'!G$33*100))</f>
        <v>NO TRANSECT</v>
      </c>
      <c r="BK14" s="376" t="str">
        <f>IF('Site Description'!H$33="NO TRANSECT","NO TRANSECT",SUMIF('Data Entry'!$AW$4:$AW$192,A14,'Data Entry'!$BB$4:$BB$192)/('Site Description'!H$33*100))</f>
        <v>NO TRANSECT</v>
      </c>
      <c r="BL14" s="376" t="str">
        <f>IF('Site Description'!I$33="NO TRANSECT","NO TRANSECT",SUMIF('Data Entry'!$BE$4:$BE$192,A14,'Data Entry'!$BJ$4:$BJ$192)/('Site Description'!I$33*100))</f>
        <v>NO TRANSECT</v>
      </c>
      <c r="BM14" s="140">
        <f t="shared" ref="BM14:BM80" si="42">AVERAGE(BE14:BL14)</f>
        <v>0</v>
      </c>
      <c r="BN14" s="141" t="e">
        <f t="shared" ref="BN14:BN80" si="43">STDEV(BE14:BL14)</f>
        <v>#DIV/0!</v>
      </c>
      <c r="BO14" s="374">
        <f>IF('Site Description'!B$33="NO TRANSECT","NO TRANSECT",SUMIF('Data Entry'!$A$4:$A$192,A14,'Data Entry'!$G$4:$G$192)/('Site Description'!B$33*100))</f>
        <v>0</v>
      </c>
      <c r="BP14" s="375" t="str">
        <f>IF('Site Description'!C$33="NO TRANSECT","NO TRANSECT",SUMIF('Data Entry'!$I$4:$I$192,A14,'Data Entry'!$O$4:$O$192)/('Site Description'!C$33*100))</f>
        <v>NO TRANSECT</v>
      </c>
      <c r="BQ14" s="375" t="str">
        <f>IF('Site Description'!D$33="NO TRANSECT","NO TRANSECT",SUMIF('Data Entry'!$Q$4:$Q$192,A14,'Data Entry'!$W$4:$W$192)/('Site Description'!D$33*100))</f>
        <v>NO TRANSECT</v>
      </c>
      <c r="BR14" s="375" t="str">
        <f>IF('Site Description'!E$33="NO TRANSECT","NO TRANSECT",SUMIF('Data Entry'!$Y$4:$Y$192,A14,'Data Entry'!$AE$4:$AE$192)/('Site Description'!E$33*100))</f>
        <v>NO TRANSECT</v>
      </c>
      <c r="BS14" s="375" t="str">
        <f>IF('Site Description'!F$33="NO TRANSECT","NO TRANSECT",SUMIF('Data Entry'!$AG$4:$AG$192,A14,'Data Entry'!$AM$4:$AM$192)/('Site Description'!F$33*100))</f>
        <v>NO TRANSECT</v>
      </c>
      <c r="BT14" s="376" t="str">
        <f>IF('Site Description'!G$33="NO TRANSECT","NO TRANSECT",SUMIF('Data Entry'!$AO$4:$AO$192,A14,'Data Entry'!$AU$4:$AU$192)/('Site Description'!G$33*100))</f>
        <v>NO TRANSECT</v>
      </c>
      <c r="BU14" s="375" t="str">
        <f>IF('Site Description'!H$33="NO TRANSECT","NO TRANSECT",SUMIF('Data Entry'!$AW$4:$AW$192,A14,'Data Entry'!$BC$4:$BC$192)/('Site Description'!H$33*100))</f>
        <v>NO TRANSECT</v>
      </c>
      <c r="BV14" s="384" t="str">
        <f>IF('Site Description'!I$33="NO TRANSECT","NO TRANSECT",SUMIF('Data Entry'!$BE$4:$BE$192,A14,'Data Entry'!$BK$4:$BK$192)/('Site Description'!I$33*100))</f>
        <v>NO TRANSECT</v>
      </c>
      <c r="BW14" s="140">
        <f t="shared" ref="BW14:BW80" si="44">AVERAGE(BO14:BT14)</f>
        <v>0</v>
      </c>
      <c r="BX14" s="141" t="e">
        <f t="shared" ref="BX14:BX80" si="45">STDEV(BO14:BT14)</f>
        <v>#DIV/0!</v>
      </c>
      <c r="BY14" s="382">
        <f>IF('Site Description'!B$33="NO TRANSECT","NO TRANSECT",SUMIF('Data Entry'!$A$4:$A$192,A14,'Data Entry'!$H$4:$H$192)/('Site Description'!B$33*100))</f>
        <v>0</v>
      </c>
      <c r="BZ14" s="375" t="str">
        <f>IF('Site Description'!C$33="NO TRANSECT","NO TRANSECT",SUMIF('Data Entry'!$I$4:$I$192,A14,'Data Entry'!$P$4:$P$192)/('Site Description'!C$33*100))</f>
        <v>NO TRANSECT</v>
      </c>
      <c r="CA14" s="375" t="str">
        <f>IF('Site Description'!D$33="NO TRANSECT","NO TRANSECT",SUMIF('Data Entry'!$Q$4:$Q$192,A14,'Data Entry'!$X$4:$X$192)/('Site Description'!D$33*100))</f>
        <v>NO TRANSECT</v>
      </c>
      <c r="CB14" s="375" t="str">
        <f>IF('Site Description'!E$33="NO TRANSECT","NO TRANSECT",SUMIF('Data Entry'!$Y$4:$Y$192,A14,'Data Entry'!$AF$4:$AF$192)/('Site Description'!E$33*100))</f>
        <v>NO TRANSECT</v>
      </c>
      <c r="CC14" s="375" t="str">
        <f>IF('Site Description'!F$33="NO TRANSECT","NO TRANSECT",SUMIF('Data Entry'!$AG$4:$AG$192,A14,'Data Entry'!$AN$4:$AN$192)/('Site Description'!F$33*100))</f>
        <v>NO TRANSECT</v>
      </c>
      <c r="CD14" s="376" t="str">
        <f>IF('Site Description'!G$33="NO TRANSECT","NO TRANSECT",SUMIF('Data Entry'!$AO$4:$AO$192,A14,'Data Entry'!$AV$4:$AV$192)/('Site Description'!G$33*100))</f>
        <v>NO TRANSECT</v>
      </c>
      <c r="CE14" s="375" t="str">
        <f>IF('Site Description'!H$33="NO TRANSECT","NO TRANSECT",SUMIF('Data Entry'!$AW$4:$AW$192,A14,'Data Entry'!$BD$4:$BD$192)/('Site Description'!H$33*100))</f>
        <v>NO TRANSECT</v>
      </c>
      <c r="CF14" s="384" t="str">
        <f>IF('Site Description'!I$33="NO TRANSECT","NO TRANSECT",SUMIF('Data Entry'!$BE$4:$BE$192,A14,'Data Entry'!$BL$4:$BL$192)/('Site Description'!I$33*100))</f>
        <v>NO TRANSECT</v>
      </c>
      <c r="CG14" s="140">
        <f t="shared" ref="CG14:CG80" si="46">AVERAGE(BY14:CF14)</f>
        <v>0</v>
      </c>
      <c r="CH14" s="141" t="e">
        <f t="shared" ref="CH14:CH80" si="47">STDEV(BY14:CF14)</f>
        <v>#DIV/0!</v>
      </c>
    </row>
    <row r="15" spans="1:86" x14ac:dyDescent="0.3">
      <c r="A15" s="9" t="s">
        <v>170</v>
      </c>
      <c r="B15" s="32" t="s">
        <v>294</v>
      </c>
      <c r="C15" s="32" t="s">
        <v>171</v>
      </c>
      <c r="D15" s="25" t="s">
        <v>87</v>
      </c>
      <c r="E15" s="26" t="s">
        <v>32</v>
      </c>
      <c r="F15" s="26">
        <v>2</v>
      </c>
      <c r="G15" s="378">
        <f>IF('Site Description'!B$33="NO TRANSECT","NO TRANSECT",SUMIF('Data Entry'!$A$4:$A$192,A15,'Data Entry'!$C$4:$C$192))</f>
        <v>0</v>
      </c>
      <c r="H15" s="379" t="str">
        <f>IF('Site Description'!C$33="NO TRANSECT","NO TRANSECT",SUMIF('Data Entry'!$I$4:$I$192,A15,'Data Entry'!$K$4:$K$192))</f>
        <v>NO TRANSECT</v>
      </c>
      <c r="I15" s="379" t="str">
        <f>IF('Site Description'!D$33="NO TRANSECT","NO TRANSECT",SUMIF('Data Entry'!$Q$4:$Q$192,A15,'Data Entry'!$S$4:$S$192))</f>
        <v>NO TRANSECT</v>
      </c>
      <c r="J15" s="379" t="str">
        <f>IF('Site Description'!E$33="NO TRANSECT","NO TRANSECT",SUMIF('Data Entry'!$Y$4:$Y$192,A15,'Data Entry'!$AA$4:$AA$192))</f>
        <v>NO TRANSECT</v>
      </c>
      <c r="K15" s="379" t="str">
        <f>IF('Site Description'!F$33="NO TRANSECT","NO TRANSECT",SUMIF('Data Entry'!$AG$4:$AG$192,A15,'Data Entry'!$AI$4:$AI$192))</f>
        <v>NO TRANSECT</v>
      </c>
      <c r="L15" s="380" t="str">
        <f>IF('Site Description'!G$33="NO TRANSECT","NO TRANSECT",SUMIF('Data Entry'!$AO$4:$AO$192,A15,'Data Entry'!$AQ$4:$AQ$192))</f>
        <v>NO TRANSECT</v>
      </c>
      <c r="M15" s="380" t="str">
        <f>IF('Site Description'!H$33="NO TRANSECT","NO TRANSECT",SUMIF('Data Entry'!$AW$4:$AW$192,A15,'Data Entry'!$AY$4:$AY$192))</f>
        <v>NO TRANSECT</v>
      </c>
      <c r="N15" s="381" t="str">
        <f>IF('Site Description'!I$33="NO TRANSECT","NO TRANSECT",SUMIF('Data Entry'!$BE$4:$BE$192,A15,'Data Entry'!$BG$4:$BG$192))</f>
        <v>NO TRANSECT</v>
      </c>
      <c r="O15" s="140">
        <f t="shared" si="34"/>
        <v>0</v>
      </c>
      <c r="P15" s="141" t="e">
        <f t="shared" si="35"/>
        <v>#DIV/0!</v>
      </c>
      <c r="Q15" s="374">
        <f>IF('Site Description'!B$34="NO TRANSECT", "NO TRANSECT", G15/'Site Description'!B$34)</f>
        <v>0</v>
      </c>
      <c r="R15" s="375" t="str">
        <f>IF('Site Description'!C$34="NO TRANSECT", "NO TRANSECT", H15/'Site Description'!C$34)</f>
        <v>NO TRANSECT</v>
      </c>
      <c r="S15" s="375" t="str">
        <f>IF('Site Description'!D$34="NO TRANSECT", "NO TRANSECT", I15/'Site Description'!D$34)</f>
        <v>NO TRANSECT</v>
      </c>
      <c r="T15" s="375" t="str">
        <f>IF('Site Description'!E$34="NO TRANSECT", "NO TRANSECT", J15/'Site Description'!E$34)</f>
        <v>NO TRANSECT</v>
      </c>
      <c r="U15" s="375" t="str">
        <f>IF('Site Description'!F$34="NO TRANSECT", "NO TRANSECT", K15/'Site Description'!F$34)</f>
        <v>NO TRANSECT</v>
      </c>
      <c r="V15" s="376" t="str">
        <f>IF('Site Description'!G$34="NO TRANSECT", "NO TRANSECT", L15/'Site Description'!G$34)</f>
        <v>NO TRANSECT</v>
      </c>
      <c r="W15" s="375" t="str">
        <f>IF('Site Description'!H$34="NO TRANSECT", "NO TRANSECT", M15/'Site Description'!H$34)</f>
        <v>NO TRANSECT</v>
      </c>
      <c r="X15" s="384" t="str">
        <f>IF('Site Description'!$I$34="NO TRANSECT", "NO TRANSECT", N15/'Site Description'!$I$34)</f>
        <v>NO TRANSECT</v>
      </c>
      <c r="Y15" s="140">
        <f t="shared" si="36"/>
        <v>0</v>
      </c>
      <c r="Z15" s="141" t="e">
        <f t="shared" si="37"/>
        <v>#DIV/0!</v>
      </c>
      <c r="AA15" s="374">
        <f>IF('Site Description'!B$34="NO TRANSECT", "NO TRANSECT",BE15*10)</f>
        <v>0</v>
      </c>
      <c r="AB15" s="375" t="str">
        <f>IF('Site Description'!C$34="NO TRANSECT", "NO TRANSECT",BF15*10)</f>
        <v>NO TRANSECT</v>
      </c>
      <c r="AC15" s="375" t="str">
        <f>IF('Site Description'!D$34="NO TRANSECT", "NO TRANSECT",BG15*10)</f>
        <v>NO TRANSECT</v>
      </c>
      <c r="AD15" s="375" t="str">
        <f>IF('Site Description'!E$34="NO TRANSECT", "NO TRANSECT",BH15*10)</f>
        <v>NO TRANSECT</v>
      </c>
      <c r="AE15" s="375" t="str">
        <f>IF('Site Description'!F$34="NO TRANSECT", "NO TRANSECT",BI15*10)</f>
        <v>NO TRANSECT</v>
      </c>
      <c r="AF15" s="376" t="str">
        <f>IF('Site Description'!G$34="NO TRANSECT", "NO TRANSECT",BJ15*10)</f>
        <v>NO TRANSECT</v>
      </c>
      <c r="AG15" s="375" t="str">
        <f>IF('Site Description'!H$34="NO TRANSECT", "NO TRANSECT",BK15*10)</f>
        <v>NO TRANSECT</v>
      </c>
      <c r="AH15" s="384" t="str">
        <f>IF('Site Description'!I$34="NO TRANSECT", "NO TRANSECT",BL15*10)</f>
        <v>NO TRANSECT</v>
      </c>
      <c r="AI15" s="140">
        <f t="shared" si="0"/>
        <v>0</v>
      </c>
      <c r="AJ15" s="141" t="e">
        <f t="shared" si="1"/>
        <v>#DIV/0!</v>
      </c>
      <c r="AK15" s="374">
        <f>IF('Site Description'!B$34="NO TRANSECT", "NO TRANSECT",BO15*10)</f>
        <v>0</v>
      </c>
      <c r="AL15" s="375" t="str">
        <f>IF('Site Description'!C$34="NO TRANSECT", "NO TRANSECT",BP15*10)</f>
        <v>NO TRANSECT</v>
      </c>
      <c r="AM15" s="375" t="str">
        <f>IF('Site Description'!D$34="NO TRANSECT", "NO TRANSECT",BQ15*10)</f>
        <v>NO TRANSECT</v>
      </c>
      <c r="AN15" s="375" t="str">
        <f>IF('Site Description'!E$34="NO TRANSECT", "NO TRANSECT",BR15*10)</f>
        <v>NO TRANSECT</v>
      </c>
      <c r="AO15" s="375" t="str">
        <f>IF('Site Description'!F$34="NO TRANSECT", "NO TRANSECT",BS15*10)</f>
        <v>NO TRANSECT</v>
      </c>
      <c r="AP15" s="376" t="str">
        <f>IF('Site Description'!G$34="NO TRANSECT", "NO TRANSECT",BT15*10)</f>
        <v>NO TRANSECT</v>
      </c>
      <c r="AQ15" s="376" t="str">
        <f>IF('Site Description'!H$34="NO TRANSECT", "NO TRANSECT",BU15*10)</f>
        <v>NO TRANSECT</v>
      </c>
      <c r="AR15" s="376" t="str">
        <f>IF('Site Description'!I$34="NO TRANSECT", "NO TRANSECT",BV15*10)</f>
        <v>NO TRANSECT</v>
      </c>
      <c r="AS15" s="140">
        <f t="shared" si="38"/>
        <v>0</v>
      </c>
      <c r="AT15" s="141" t="e">
        <f t="shared" si="39"/>
        <v>#DIV/0!</v>
      </c>
      <c r="AU15" s="374">
        <f>IF('Site Description'!B$34="NO TRANSECT","NO TRANSECT",BY15*10)</f>
        <v>0</v>
      </c>
      <c r="AV15" s="375" t="str">
        <f>IF('Site Description'!C$34="NO TRANSECT","NO TRANSECT",BZ15*10)</f>
        <v>NO TRANSECT</v>
      </c>
      <c r="AW15" s="375" t="str">
        <f>IF('Site Description'!D$34="NO TRANSECT","NO TRANSECT",CA15*10)</f>
        <v>NO TRANSECT</v>
      </c>
      <c r="AX15" s="375" t="str">
        <f>IF('Site Description'!E$34="NO TRANSECT","NO TRANSECT",CB15*10)</f>
        <v>NO TRANSECT</v>
      </c>
      <c r="AY15" s="375" t="str">
        <f>IF('Site Description'!F$34="NO TRANSECT","NO TRANSECT",CC15*10)</f>
        <v>NO TRANSECT</v>
      </c>
      <c r="AZ15" s="376" t="str">
        <f>IF('Site Description'!G$34="NO TRANSECT","NO TRANSECT",CD15*10)</f>
        <v>NO TRANSECT</v>
      </c>
      <c r="BA15" s="376" t="str">
        <f>IF('Site Description'!H$34="NO TRANSECT","NO TRANSECT",CE15*10)</f>
        <v>NO TRANSECT</v>
      </c>
      <c r="BB15" s="376" t="str">
        <f>IF('Site Description'!I$34="NO TRANSECT","NO TRANSECT",CF15*10)</f>
        <v>NO TRANSECT</v>
      </c>
      <c r="BC15" s="140">
        <f t="shared" si="40"/>
        <v>0</v>
      </c>
      <c r="BD15" s="141" t="e">
        <f t="shared" si="41"/>
        <v>#DIV/0!</v>
      </c>
      <c r="BE15" s="374">
        <f>IF('Site Description'!B$33="NO TRANSECT","NO TRANSECT",SUMIF('Data Entry'!$A$4:$A$192,A15,'Data Entry'!$F$4:$F$192)/('Site Description'!B$33*100))</f>
        <v>0</v>
      </c>
      <c r="BF15" s="375" t="str">
        <f>IF('Site Description'!C$33="NO TRANSECT","NO TRANSECT",SUMIF('Data Entry'!$I$4:$I$192,A15,'Data Entry'!$N$4:$N$192)/('Site Description'!C$33*100))</f>
        <v>NO TRANSECT</v>
      </c>
      <c r="BG15" s="375" t="str">
        <f>IF('Site Description'!D$33="NO TRANSECT","NO TRANSECT",SUMIF('Data Entry'!$Q$4:$Q$192,A15,'Data Entry'!$V$4:$V$192)/('Site Description'!D$33*100))</f>
        <v>NO TRANSECT</v>
      </c>
      <c r="BH15" s="375" t="str">
        <f>IF('Site Description'!E$33="NO TRANSECT","NO TRANSECT",SUMIF('Data Entry'!$Y$4:$Y$192,A15,'Data Entry'!$AD$4:$AD$192)/('Site Description'!E$33*100))</f>
        <v>NO TRANSECT</v>
      </c>
      <c r="BI15" s="375" t="str">
        <f>IF('Site Description'!F$33="NO TRANSECT","NO TRANSECT",SUMIF('Data Entry'!$AG$4:$AG$192,A15,'Data Entry'!$AL$4:$AL$192)/('Site Description'!F$33*100))</f>
        <v>NO TRANSECT</v>
      </c>
      <c r="BJ15" s="376" t="str">
        <f>IF('Site Description'!G$33="NO TRANSECT","NO TRANSECT",SUMIF('Data Entry'!$AO$4:$AO$192,A15,'Data Entry'!$AT$4:$AT$192)/('Site Description'!G$33*100))</f>
        <v>NO TRANSECT</v>
      </c>
      <c r="BK15" s="376" t="str">
        <f>IF('Site Description'!H$33="NO TRANSECT","NO TRANSECT",SUMIF('Data Entry'!$AW$4:$AW$192,A15,'Data Entry'!$BB$4:$BB$192)/('Site Description'!H$33*100))</f>
        <v>NO TRANSECT</v>
      </c>
      <c r="BL15" s="376" t="str">
        <f>IF('Site Description'!I$33="NO TRANSECT","NO TRANSECT",SUMIF('Data Entry'!$BE$4:$BE$192,A15,'Data Entry'!$BJ$4:$BJ$192)/('Site Description'!I$33*100))</f>
        <v>NO TRANSECT</v>
      </c>
      <c r="BM15" s="140">
        <f t="shared" si="42"/>
        <v>0</v>
      </c>
      <c r="BN15" s="141" t="e">
        <f t="shared" si="43"/>
        <v>#DIV/0!</v>
      </c>
      <c r="BO15" s="374">
        <f>IF('Site Description'!B$33="NO TRANSECT","NO TRANSECT",SUMIF('Data Entry'!$A$4:$A$192,A15,'Data Entry'!$G$4:$G$192)/('Site Description'!B$33*100))</f>
        <v>0</v>
      </c>
      <c r="BP15" s="375" t="str">
        <f>IF('Site Description'!C$33="NO TRANSECT","NO TRANSECT",SUMIF('Data Entry'!$I$4:$I$192,A15,'Data Entry'!$O$4:$O$192)/('Site Description'!C$33*100))</f>
        <v>NO TRANSECT</v>
      </c>
      <c r="BQ15" s="375" t="str">
        <f>IF('Site Description'!D$33="NO TRANSECT","NO TRANSECT",SUMIF('Data Entry'!$Q$4:$Q$192,A15,'Data Entry'!$W$4:$W$192)/('Site Description'!D$33*100))</f>
        <v>NO TRANSECT</v>
      </c>
      <c r="BR15" s="375" t="str">
        <f>IF('Site Description'!E$33="NO TRANSECT","NO TRANSECT",SUMIF('Data Entry'!$Y$4:$Y$192,A15,'Data Entry'!$AE$4:$AE$192)/('Site Description'!E$33*100))</f>
        <v>NO TRANSECT</v>
      </c>
      <c r="BS15" s="375" t="str">
        <f>IF('Site Description'!F$33="NO TRANSECT","NO TRANSECT",SUMIF('Data Entry'!$AG$4:$AG$192,A15,'Data Entry'!$AM$4:$AM$192)/('Site Description'!F$33*100))</f>
        <v>NO TRANSECT</v>
      </c>
      <c r="BT15" s="376" t="str">
        <f>IF('Site Description'!G$33="NO TRANSECT","NO TRANSECT",SUMIF('Data Entry'!$AO$4:$AO$192,A15,'Data Entry'!$AU$4:$AU$192)/('Site Description'!G$33*100))</f>
        <v>NO TRANSECT</v>
      </c>
      <c r="BU15" s="375" t="str">
        <f>IF('Site Description'!H$33="NO TRANSECT","NO TRANSECT",SUMIF('Data Entry'!$AW$4:$AW$192,A15,'Data Entry'!$BC$4:$BC$192)/('Site Description'!H$33*100))</f>
        <v>NO TRANSECT</v>
      </c>
      <c r="BV15" s="384" t="str">
        <f>IF('Site Description'!I$33="NO TRANSECT","NO TRANSECT",SUMIF('Data Entry'!$BE$4:$BE$192,A15,'Data Entry'!$BK$4:$BK$192)/('Site Description'!I$33*100))</f>
        <v>NO TRANSECT</v>
      </c>
      <c r="BW15" s="140">
        <f t="shared" si="44"/>
        <v>0</v>
      </c>
      <c r="BX15" s="141" t="e">
        <f t="shared" si="45"/>
        <v>#DIV/0!</v>
      </c>
      <c r="BY15" s="382">
        <f>IF('Site Description'!B$33="NO TRANSECT","NO TRANSECT",SUMIF('Data Entry'!$A$4:$A$192,A15,'Data Entry'!$H$4:$H$192)/('Site Description'!B$33*100))</f>
        <v>0</v>
      </c>
      <c r="BZ15" s="375" t="str">
        <f>IF('Site Description'!C$33="NO TRANSECT","NO TRANSECT",SUMIF('Data Entry'!$I$4:$I$192,A15,'Data Entry'!$P$4:$P$192)/('Site Description'!C$33*100))</f>
        <v>NO TRANSECT</v>
      </c>
      <c r="CA15" s="375" t="str">
        <f>IF('Site Description'!D$33="NO TRANSECT","NO TRANSECT",SUMIF('Data Entry'!$Q$4:$Q$192,A15,'Data Entry'!$X$4:$X$192)/('Site Description'!D$33*100))</f>
        <v>NO TRANSECT</v>
      </c>
      <c r="CB15" s="375" t="str">
        <f>IF('Site Description'!E$33="NO TRANSECT","NO TRANSECT",SUMIF('Data Entry'!$Y$4:$Y$192,A15,'Data Entry'!$AF$4:$AF$192)/('Site Description'!E$33*100))</f>
        <v>NO TRANSECT</v>
      </c>
      <c r="CC15" s="375" t="str">
        <f>IF('Site Description'!F$33="NO TRANSECT","NO TRANSECT",SUMIF('Data Entry'!$AG$4:$AG$192,A15,'Data Entry'!$AN$4:$AN$192)/('Site Description'!F$33*100))</f>
        <v>NO TRANSECT</v>
      </c>
      <c r="CD15" s="376" t="str">
        <f>IF('Site Description'!G$33="NO TRANSECT","NO TRANSECT",SUMIF('Data Entry'!$AO$4:$AO$192,A15,'Data Entry'!$AV$4:$AV$192)/('Site Description'!G$33*100))</f>
        <v>NO TRANSECT</v>
      </c>
      <c r="CE15" s="375" t="str">
        <f>IF('Site Description'!H$33="NO TRANSECT","NO TRANSECT",SUMIF('Data Entry'!$AW$4:$AW$192,A15,'Data Entry'!$BD$4:$BD$192)/('Site Description'!H$33*100))</f>
        <v>NO TRANSECT</v>
      </c>
      <c r="CF15" s="384" t="str">
        <f>IF('Site Description'!I$33="NO TRANSECT","NO TRANSECT",SUMIF('Data Entry'!$BE$4:$BE$192,A15,'Data Entry'!$BL$4:$BL$192)/('Site Description'!I$33*100))</f>
        <v>NO TRANSECT</v>
      </c>
      <c r="CG15" s="140">
        <f t="shared" si="46"/>
        <v>0</v>
      </c>
      <c r="CH15" s="141" t="e">
        <f t="shared" si="47"/>
        <v>#DIV/0!</v>
      </c>
    </row>
    <row r="16" spans="1:86" x14ac:dyDescent="0.3">
      <c r="A16" s="9" t="s">
        <v>172</v>
      </c>
      <c r="B16" s="32" t="s">
        <v>294</v>
      </c>
      <c r="C16" s="32" t="s">
        <v>173</v>
      </c>
      <c r="D16" s="25" t="s">
        <v>87</v>
      </c>
      <c r="E16" s="26" t="s">
        <v>32</v>
      </c>
      <c r="F16" s="383">
        <v>2</v>
      </c>
      <c r="G16" s="378">
        <f>IF('Site Description'!B$33="NO TRANSECT","NO TRANSECT",SUMIF('Data Entry'!$A$4:$A$192,A16,'Data Entry'!$C$4:$C$192))</f>
        <v>0</v>
      </c>
      <c r="H16" s="379" t="str">
        <f>IF('Site Description'!C$33="NO TRANSECT","NO TRANSECT",SUMIF('Data Entry'!$I$4:$I$192,A16,'Data Entry'!$K$4:$K$192))</f>
        <v>NO TRANSECT</v>
      </c>
      <c r="I16" s="379" t="str">
        <f>IF('Site Description'!D$33="NO TRANSECT","NO TRANSECT",SUMIF('Data Entry'!$Q$4:$Q$192,A16,'Data Entry'!$S$4:$S$192))</f>
        <v>NO TRANSECT</v>
      </c>
      <c r="J16" s="379" t="str">
        <f>IF('Site Description'!E$33="NO TRANSECT","NO TRANSECT",SUMIF('Data Entry'!$Y$4:$Y$192,A16,'Data Entry'!$AA$4:$AA$192))</f>
        <v>NO TRANSECT</v>
      </c>
      <c r="K16" s="379" t="str">
        <f>IF('Site Description'!F$33="NO TRANSECT","NO TRANSECT",SUMIF('Data Entry'!$AG$4:$AG$192,A16,'Data Entry'!$AI$4:$AI$192))</f>
        <v>NO TRANSECT</v>
      </c>
      <c r="L16" s="380" t="str">
        <f>IF('Site Description'!G$33="NO TRANSECT","NO TRANSECT",SUMIF('Data Entry'!$AO$4:$AO$192,A16,'Data Entry'!$AQ$4:$AQ$192))</f>
        <v>NO TRANSECT</v>
      </c>
      <c r="M16" s="380" t="str">
        <f>IF('Site Description'!H$33="NO TRANSECT","NO TRANSECT",SUMIF('Data Entry'!$AW$4:$AW$192,A16,'Data Entry'!$AY$4:$AY$192))</f>
        <v>NO TRANSECT</v>
      </c>
      <c r="N16" s="381" t="str">
        <f>IF('Site Description'!I$33="NO TRANSECT","NO TRANSECT",SUMIF('Data Entry'!$BE$4:$BE$192,A16,'Data Entry'!$BG$4:$BG$192))</f>
        <v>NO TRANSECT</v>
      </c>
      <c r="O16" s="140">
        <f t="shared" si="34"/>
        <v>0</v>
      </c>
      <c r="P16" s="141" t="e">
        <f t="shared" si="35"/>
        <v>#DIV/0!</v>
      </c>
      <c r="Q16" s="374">
        <f>IF('Site Description'!B$34="NO TRANSECT", "NO TRANSECT", G16/'Site Description'!B$34)</f>
        <v>0</v>
      </c>
      <c r="R16" s="375" t="str">
        <f>IF('Site Description'!C$34="NO TRANSECT", "NO TRANSECT", H16/'Site Description'!C$34)</f>
        <v>NO TRANSECT</v>
      </c>
      <c r="S16" s="375" t="str">
        <f>IF('Site Description'!D$34="NO TRANSECT", "NO TRANSECT", I16/'Site Description'!D$34)</f>
        <v>NO TRANSECT</v>
      </c>
      <c r="T16" s="375" t="str">
        <f>IF('Site Description'!E$34="NO TRANSECT", "NO TRANSECT", J16/'Site Description'!E$34)</f>
        <v>NO TRANSECT</v>
      </c>
      <c r="U16" s="375" t="str">
        <f>IF('Site Description'!F$34="NO TRANSECT", "NO TRANSECT", K16/'Site Description'!F$34)</f>
        <v>NO TRANSECT</v>
      </c>
      <c r="V16" s="376" t="str">
        <f>IF('Site Description'!G$34="NO TRANSECT", "NO TRANSECT", L16/'Site Description'!G$34)</f>
        <v>NO TRANSECT</v>
      </c>
      <c r="W16" s="375" t="str">
        <f>IF('Site Description'!H$34="NO TRANSECT", "NO TRANSECT", M16/'Site Description'!H$34)</f>
        <v>NO TRANSECT</v>
      </c>
      <c r="X16" s="384" t="str">
        <f>IF('Site Description'!$I$34="NO TRANSECT", "NO TRANSECT", N16/'Site Description'!$I$34)</f>
        <v>NO TRANSECT</v>
      </c>
      <c r="Y16" s="140">
        <f t="shared" si="36"/>
        <v>0</v>
      </c>
      <c r="Z16" s="141" t="e">
        <f t="shared" si="37"/>
        <v>#DIV/0!</v>
      </c>
      <c r="AA16" s="374">
        <f>IF('Site Description'!B$34="NO TRANSECT", "NO TRANSECT",BE16*10)</f>
        <v>0</v>
      </c>
      <c r="AB16" s="375" t="str">
        <f>IF('Site Description'!C$34="NO TRANSECT", "NO TRANSECT",BF16*10)</f>
        <v>NO TRANSECT</v>
      </c>
      <c r="AC16" s="375" t="str">
        <f>IF('Site Description'!D$34="NO TRANSECT", "NO TRANSECT",BG16*10)</f>
        <v>NO TRANSECT</v>
      </c>
      <c r="AD16" s="375" t="str">
        <f>IF('Site Description'!E$34="NO TRANSECT", "NO TRANSECT",BH16*10)</f>
        <v>NO TRANSECT</v>
      </c>
      <c r="AE16" s="375" t="str">
        <f>IF('Site Description'!F$34="NO TRANSECT", "NO TRANSECT",BI16*10)</f>
        <v>NO TRANSECT</v>
      </c>
      <c r="AF16" s="376" t="str">
        <f>IF('Site Description'!G$34="NO TRANSECT", "NO TRANSECT",BJ16*10)</f>
        <v>NO TRANSECT</v>
      </c>
      <c r="AG16" s="375" t="str">
        <f>IF('Site Description'!H$34="NO TRANSECT", "NO TRANSECT",BK16*10)</f>
        <v>NO TRANSECT</v>
      </c>
      <c r="AH16" s="384" t="str">
        <f>IF('Site Description'!I$34="NO TRANSECT", "NO TRANSECT",BL16*10)</f>
        <v>NO TRANSECT</v>
      </c>
      <c r="AI16" s="140">
        <f t="shared" si="0"/>
        <v>0</v>
      </c>
      <c r="AJ16" s="141" t="e">
        <f t="shared" si="1"/>
        <v>#DIV/0!</v>
      </c>
      <c r="AK16" s="374">
        <f>IF('Site Description'!B$34="NO TRANSECT", "NO TRANSECT",BO16*10)</f>
        <v>0</v>
      </c>
      <c r="AL16" s="375" t="str">
        <f>IF('Site Description'!C$34="NO TRANSECT", "NO TRANSECT",BP16*10)</f>
        <v>NO TRANSECT</v>
      </c>
      <c r="AM16" s="375" t="str">
        <f>IF('Site Description'!D$34="NO TRANSECT", "NO TRANSECT",BQ16*10)</f>
        <v>NO TRANSECT</v>
      </c>
      <c r="AN16" s="375" t="str">
        <f>IF('Site Description'!E$34="NO TRANSECT", "NO TRANSECT",BR16*10)</f>
        <v>NO TRANSECT</v>
      </c>
      <c r="AO16" s="375" t="str">
        <f>IF('Site Description'!F$34="NO TRANSECT", "NO TRANSECT",BS16*10)</f>
        <v>NO TRANSECT</v>
      </c>
      <c r="AP16" s="376" t="str">
        <f>IF('Site Description'!G$34="NO TRANSECT", "NO TRANSECT",BT16*10)</f>
        <v>NO TRANSECT</v>
      </c>
      <c r="AQ16" s="376" t="str">
        <f>IF('Site Description'!H$34="NO TRANSECT", "NO TRANSECT",BU16*10)</f>
        <v>NO TRANSECT</v>
      </c>
      <c r="AR16" s="376" t="str">
        <f>IF('Site Description'!I$34="NO TRANSECT", "NO TRANSECT",BV16*10)</f>
        <v>NO TRANSECT</v>
      </c>
      <c r="AS16" s="140">
        <f t="shared" si="38"/>
        <v>0</v>
      </c>
      <c r="AT16" s="141" t="e">
        <f t="shared" si="39"/>
        <v>#DIV/0!</v>
      </c>
      <c r="AU16" s="374">
        <f>IF('Site Description'!B$34="NO TRANSECT","NO TRANSECT",BY16*10)</f>
        <v>0</v>
      </c>
      <c r="AV16" s="375" t="str">
        <f>IF('Site Description'!C$34="NO TRANSECT","NO TRANSECT",BZ16*10)</f>
        <v>NO TRANSECT</v>
      </c>
      <c r="AW16" s="375" t="str">
        <f>IF('Site Description'!D$34="NO TRANSECT","NO TRANSECT",CA16*10)</f>
        <v>NO TRANSECT</v>
      </c>
      <c r="AX16" s="375" t="str">
        <f>IF('Site Description'!E$34="NO TRANSECT","NO TRANSECT",CB16*10)</f>
        <v>NO TRANSECT</v>
      </c>
      <c r="AY16" s="375" t="str">
        <f>IF('Site Description'!F$34="NO TRANSECT","NO TRANSECT",CC16*10)</f>
        <v>NO TRANSECT</v>
      </c>
      <c r="AZ16" s="376" t="str">
        <f>IF('Site Description'!G$34="NO TRANSECT","NO TRANSECT",CD16*10)</f>
        <v>NO TRANSECT</v>
      </c>
      <c r="BA16" s="376" t="str">
        <f>IF('Site Description'!H$34="NO TRANSECT","NO TRANSECT",CE16*10)</f>
        <v>NO TRANSECT</v>
      </c>
      <c r="BB16" s="376" t="str">
        <f>IF('Site Description'!I$34="NO TRANSECT","NO TRANSECT",CF16*10)</f>
        <v>NO TRANSECT</v>
      </c>
      <c r="BC16" s="140">
        <f t="shared" si="40"/>
        <v>0</v>
      </c>
      <c r="BD16" s="141" t="e">
        <f t="shared" si="41"/>
        <v>#DIV/0!</v>
      </c>
      <c r="BE16" s="374">
        <f>IF('Site Description'!B$33="NO TRANSECT","NO TRANSECT",SUMIF('Data Entry'!$A$4:$A$192,A16,'Data Entry'!$F$4:$F$192)/('Site Description'!B$33*100))</f>
        <v>0</v>
      </c>
      <c r="BF16" s="375" t="str">
        <f>IF('Site Description'!C$33="NO TRANSECT","NO TRANSECT",SUMIF('Data Entry'!$I$4:$I$192,A16,'Data Entry'!$N$4:$N$192)/('Site Description'!C$33*100))</f>
        <v>NO TRANSECT</v>
      </c>
      <c r="BG16" s="375" t="str">
        <f>IF('Site Description'!D$33="NO TRANSECT","NO TRANSECT",SUMIF('Data Entry'!$Q$4:$Q$192,A16,'Data Entry'!$V$4:$V$192)/('Site Description'!D$33*100))</f>
        <v>NO TRANSECT</v>
      </c>
      <c r="BH16" s="375" t="str">
        <f>IF('Site Description'!E$33="NO TRANSECT","NO TRANSECT",SUMIF('Data Entry'!$Y$4:$Y$192,A16,'Data Entry'!$AD$4:$AD$192)/('Site Description'!E$33*100))</f>
        <v>NO TRANSECT</v>
      </c>
      <c r="BI16" s="375" t="str">
        <f>IF('Site Description'!F$33="NO TRANSECT","NO TRANSECT",SUMIF('Data Entry'!$AG$4:$AG$192,A16,'Data Entry'!$AL$4:$AL$192)/('Site Description'!F$33*100))</f>
        <v>NO TRANSECT</v>
      </c>
      <c r="BJ16" s="376" t="str">
        <f>IF('Site Description'!G$33="NO TRANSECT","NO TRANSECT",SUMIF('Data Entry'!$AO$4:$AO$192,A16,'Data Entry'!$AT$4:$AT$192)/('Site Description'!G$33*100))</f>
        <v>NO TRANSECT</v>
      </c>
      <c r="BK16" s="376" t="str">
        <f>IF('Site Description'!H$33="NO TRANSECT","NO TRANSECT",SUMIF('Data Entry'!$AW$4:$AW$192,A16,'Data Entry'!$BB$4:$BB$192)/('Site Description'!H$33*100))</f>
        <v>NO TRANSECT</v>
      </c>
      <c r="BL16" s="376" t="str">
        <f>IF('Site Description'!I$33="NO TRANSECT","NO TRANSECT",SUMIF('Data Entry'!$BE$4:$BE$192,A16,'Data Entry'!$BJ$4:$BJ$192)/('Site Description'!I$33*100))</f>
        <v>NO TRANSECT</v>
      </c>
      <c r="BM16" s="140">
        <f t="shared" si="42"/>
        <v>0</v>
      </c>
      <c r="BN16" s="141" t="e">
        <f t="shared" si="43"/>
        <v>#DIV/0!</v>
      </c>
      <c r="BO16" s="374">
        <f>IF('Site Description'!B$33="NO TRANSECT","NO TRANSECT",SUMIF('Data Entry'!$A$4:$A$192,A16,'Data Entry'!$G$4:$G$192)/('Site Description'!B$33*100))</f>
        <v>0</v>
      </c>
      <c r="BP16" s="375" t="str">
        <f>IF('Site Description'!C$33="NO TRANSECT","NO TRANSECT",SUMIF('Data Entry'!$I$4:$I$192,A16,'Data Entry'!$O$4:$O$192)/('Site Description'!C$33*100))</f>
        <v>NO TRANSECT</v>
      </c>
      <c r="BQ16" s="375" t="str">
        <f>IF('Site Description'!D$33="NO TRANSECT","NO TRANSECT",SUMIF('Data Entry'!$Q$4:$Q$192,A16,'Data Entry'!$W$4:$W$192)/('Site Description'!D$33*100))</f>
        <v>NO TRANSECT</v>
      </c>
      <c r="BR16" s="375" t="str">
        <f>IF('Site Description'!E$33="NO TRANSECT","NO TRANSECT",SUMIF('Data Entry'!$Y$4:$Y$192,A16,'Data Entry'!$AE$4:$AE$192)/('Site Description'!E$33*100))</f>
        <v>NO TRANSECT</v>
      </c>
      <c r="BS16" s="375" t="str">
        <f>IF('Site Description'!F$33="NO TRANSECT","NO TRANSECT",SUMIF('Data Entry'!$AG$4:$AG$192,A16,'Data Entry'!$AM$4:$AM$192)/('Site Description'!F$33*100))</f>
        <v>NO TRANSECT</v>
      </c>
      <c r="BT16" s="376" t="str">
        <f>IF('Site Description'!G$33="NO TRANSECT","NO TRANSECT",SUMIF('Data Entry'!$AO$4:$AO$192,A16,'Data Entry'!$AU$4:$AU$192)/('Site Description'!G$33*100))</f>
        <v>NO TRANSECT</v>
      </c>
      <c r="BU16" s="375" t="str">
        <f>IF('Site Description'!H$33="NO TRANSECT","NO TRANSECT",SUMIF('Data Entry'!$AW$4:$AW$192,A16,'Data Entry'!$BC$4:$BC$192)/('Site Description'!H$33*100))</f>
        <v>NO TRANSECT</v>
      </c>
      <c r="BV16" s="384" t="str">
        <f>IF('Site Description'!I$33="NO TRANSECT","NO TRANSECT",SUMIF('Data Entry'!$BE$4:$BE$192,A16,'Data Entry'!$BK$4:$BK$192)/('Site Description'!I$33*100))</f>
        <v>NO TRANSECT</v>
      </c>
      <c r="BW16" s="140">
        <f t="shared" si="44"/>
        <v>0</v>
      </c>
      <c r="BX16" s="141" t="e">
        <f t="shared" si="45"/>
        <v>#DIV/0!</v>
      </c>
      <c r="BY16" s="382">
        <f>IF('Site Description'!B$33="NO TRANSECT","NO TRANSECT",SUMIF('Data Entry'!$A$4:$A$192,A16,'Data Entry'!$H$4:$H$192)/('Site Description'!B$33*100))</f>
        <v>0</v>
      </c>
      <c r="BZ16" s="375" t="str">
        <f>IF('Site Description'!C$33="NO TRANSECT","NO TRANSECT",SUMIF('Data Entry'!$I$4:$I$192,A16,'Data Entry'!$P$4:$P$192)/('Site Description'!C$33*100))</f>
        <v>NO TRANSECT</v>
      </c>
      <c r="CA16" s="375" t="str">
        <f>IF('Site Description'!D$33="NO TRANSECT","NO TRANSECT",SUMIF('Data Entry'!$Q$4:$Q$192,A16,'Data Entry'!$X$4:$X$192)/('Site Description'!D$33*100))</f>
        <v>NO TRANSECT</v>
      </c>
      <c r="CB16" s="375" t="str">
        <f>IF('Site Description'!E$33="NO TRANSECT","NO TRANSECT",SUMIF('Data Entry'!$Y$4:$Y$192,A16,'Data Entry'!$AF$4:$AF$192)/('Site Description'!E$33*100))</f>
        <v>NO TRANSECT</v>
      </c>
      <c r="CC16" s="375" t="str">
        <f>IF('Site Description'!F$33="NO TRANSECT","NO TRANSECT",SUMIF('Data Entry'!$AG$4:$AG$192,A16,'Data Entry'!$AN$4:$AN$192)/('Site Description'!F$33*100))</f>
        <v>NO TRANSECT</v>
      </c>
      <c r="CD16" s="376" t="str">
        <f>IF('Site Description'!G$33="NO TRANSECT","NO TRANSECT",SUMIF('Data Entry'!$AO$4:$AO$192,A16,'Data Entry'!$AV$4:$AV$192)/('Site Description'!G$33*100))</f>
        <v>NO TRANSECT</v>
      </c>
      <c r="CE16" s="375" t="str">
        <f>IF('Site Description'!H$33="NO TRANSECT","NO TRANSECT",SUMIF('Data Entry'!$AW$4:$AW$192,A16,'Data Entry'!$BD$4:$BD$192)/('Site Description'!H$33*100))</f>
        <v>NO TRANSECT</v>
      </c>
      <c r="CF16" s="384" t="str">
        <f>IF('Site Description'!I$33="NO TRANSECT","NO TRANSECT",SUMIF('Data Entry'!$BE$4:$BE$192,A16,'Data Entry'!$BL$4:$BL$192)/('Site Description'!I$33*100))</f>
        <v>NO TRANSECT</v>
      </c>
      <c r="CG16" s="140">
        <f t="shared" si="46"/>
        <v>0</v>
      </c>
      <c r="CH16" s="141" t="e">
        <f t="shared" si="47"/>
        <v>#DIV/0!</v>
      </c>
    </row>
    <row r="17" spans="1:86" x14ac:dyDescent="0.3">
      <c r="A17" s="9" t="s">
        <v>2</v>
      </c>
      <c r="B17" s="30" t="s">
        <v>322</v>
      </c>
      <c r="C17" s="33" t="s">
        <v>84</v>
      </c>
      <c r="D17" s="25" t="s">
        <v>83</v>
      </c>
      <c r="E17" s="26" t="s">
        <v>33</v>
      </c>
      <c r="F17" s="26"/>
      <c r="G17" s="378">
        <f>IF('Site Description'!B$33="NO TRANSECT","NO TRANSECT",SUMIF('Data Entry'!$A$4:$A$192,A17,'Data Entry'!$C$4:$C$192))</f>
        <v>0</v>
      </c>
      <c r="H17" s="379" t="str">
        <f>IF('Site Description'!C$33="NO TRANSECT","NO TRANSECT",SUMIF('Data Entry'!$I$4:$I$192,A17,'Data Entry'!$K$4:$K$192))</f>
        <v>NO TRANSECT</v>
      </c>
      <c r="I17" s="379" t="str">
        <f>IF('Site Description'!D$33="NO TRANSECT","NO TRANSECT",SUMIF('Data Entry'!$Q$4:$Q$192,A17,'Data Entry'!$S$4:$S$192))</f>
        <v>NO TRANSECT</v>
      </c>
      <c r="J17" s="379" t="str">
        <f>IF('Site Description'!E$33="NO TRANSECT","NO TRANSECT",SUMIF('Data Entry'!$Y$4:$Y$192,A17,'Data Entry'!$AA$4:$AA$192))</f>
        <v>NO TRANSECT</v>
      </c>
      <c r="K17" s="379" t="str">
        <f>IF('Site Description'!F$33="NO TRANSECT","NO TRANSECT",SUMIF('Data Entry'!$AG$4:$AG$192,A17,'Data Entry'!$AI$4:$AI$192))</f>
        <v>NO TRANSECT</v>
      </c>
      <c r="L17" s="380" t="str">
        <f>IF('Site Description'!G$33="NO TRANSECT","NO TRANSECT",SUMIF('Data Entry'!$AO$4:$AO$192,A17,'Data Entry'!$AQ$4:$AQ$192))</f>
        <v>NO TRANSECT</v>
      </c>
      <c r="M17" s="380" t="str">
        <f>IF('Site Description'!H$33="NO TRANSECT","NO TRANSECT",SUMIF('Data Entry'!$AW$4:$AW$192,A17,'Data Entry'!$AY$4:$AY$192))</f>
        <v>NO TRANSECT</v>
      </c>
      <c r="N17" s="381" t="str">
        <f>IF('Site Description'!I$33="NO TRANSECT","NO TRANSECT",SUMIF('Data Entry'!$BE$4:$BE$192,A17,'Data Entry'!$BG$4:$BG$192))</f>
        <v>NO TRANSECT</v>
      </c>
      <c r="O17" s="140">
        <f t="shared" si="34"/>
        <v>0</v>
      </c>
      <c r="P17" s="141" t="e">
        <f t="shared" si="35"/>
        <v>#DIV/0!</v>
      </c>
      <c r="Q17" s="374">
        <f>IF('Site Description'!B$34="NO TRANSECT", "NO TRANSECT", G17/'Site Description'!B$34)</f>
        <v>0</v>
      </c>
      <c r="R17" s="375" t="str">
        <f>IF('Site Description'!C$34="NO TRANSECT", "NO TRANSECT", H17/'Site Description'!C$34)</f>
        <v>NO TRANSECT</v>
      </c>
      <c r="S17" s="375" t="str">
        <f>IF('Site Description'!D$34="NO TRANSECT", "NO TRANSECT", I17/'Site Description'!D$34)</f>
        <v>NO TRANSECT</v>
      </c>
      <c r="T17" s="375" t="str">
        <f>IF('Site Description'!E$34="NO TRANSECT", "NO TRANSECT", J17/'Site Description'!E$34)</f>
        <v>NO TRANSECT</v>
      </c>
      <c r="U17" s="375" t="str">
        <f>IF('Site Description'!F$34="NO TRANSECT", "NO TRANSECT", K17/'Site Description'!F$34)</f>
        <v>NO TRANSECT</v>
      </c>
      <c r="V17" s="376" t="str">
        <f>IF('Site Description'!G$34="NO TRANSECT", "NO TRANSECT", L17/'Site Description'!G$34)</f>
        <v>NO TRANSECT</v>
      </c>
      <c r="W17" s="375" t="str">
        <f>IF('Site Description'!H$34="NO TRANSECT", "NO TRANSECT", M17/'Site Description'!H$34)</f>
        <v>NO TRANSECT</v>
      </c>
      <c r="X17" s="384" t="str">
        <f>IF('Site Description'!$I$34="NO TRANSECT", "NO TRANSECT", N17/'Site Description'!$I$34)</f>
        <v>NO TRANSECT</v>
      </c>
      <c r="Y17" s="140">
        <f t="shared" si="36"/>
        <v>0</v>
      </c>
      <c r="Z17" s="141" t="e">
        <f t="shared" si="37"/>
        <v>#DIV/0!</v>
      </c>
      <c r="AA17" s="374">
        <f>IF('Site Description'!B$34="NO TRANSECT", "NO TRANSECT",BE17*10)</f>
        <v>0</v>
      </c>
      <c r="AB17" s="375" t="str">
        <f>IF('Site Description'!C$34="NO TRANSECT", "NO TRANSECT",BF17*10)</f>
        <v>NO TRANSECT</v>
      </c>
      <c r="AC17" s="375" t="str">
        <f>IF('Site Description'!D$34="NO TRANSECT", "NO TRANSECT",BG17*10)</f>
        <v>NO TRANSECT</v>
      </c>
      <c r="AD17" s="375" t="str">
        <f>IF('Site Description'!E$34="NO TRANSECT", "NO TRANSECT",BH17*10)</f>
        <v>NO TRANSECT</v>
      </c>
      <c r="AE17" s="375" t="str">
        <f>IF('Site Description'!F$34="NO TRANSECT", "NO TRANSECT",BI17*10)</f>
        <v>NO TRANSECT</v>
      </c>
      <c r="AF17" s="376" t="str">
        <f>IF('Site Description'!G$34="NO TRANSECT", "NO TRANSECT",BJ17*10)</f>
        <v>NO TRANSECT</v>
      </c>
      <c r="AG17" s="375" t="str">
        <f>IF('Site Description'!H$34="NO TRANSECT", "NO TRANSECT",BK17*10)</f>
        <v>NO TRANSECT</v>
      </c>
      <c r="AH17" s="384" t="str">
        <f>IF('Site Description'!I$34="NO TRANSECT", "NO TRANSECT",BL17*10)</f>
        <v>NO TRANSECT</v>
      </c>
      <c r="AI17" s="140">
        <f t="shared" si="0"/>
        <v>0</v>
      </c>
      <c r="AJ17" s="141" t="e">
        <f t="shared" si="1"/>
        <v>#DIV/0!</v>
      </c>
      <c r="AK17" s="374">
        <f>IF('Site Description'!B$34="NO TRANSECT", "NO TRANSECT",BO17*10)</f>
        <v>0</v>
      </c>
      <c r="AL17" s="375" t="str">
        <f>IF('Site Description'!C$34="NO TRANSECT", "NO TRANSECT",BP17*10)</f>
        <v>NO TRANSECT</v>
      </c>
      <c r="AM17" s="375" t="str">
        <f>IF('Site Description'!D$34="NO TRANSECT", "NO TRANSECT",BQ17*10)</f>
        <v>NO TRANSECT</v>
      </c>
      <c r="AN17" s="375" t="str">
        <f>IF('Site Description'!E$34="NO TRANSECT", "NO TRANSECT",BR17*10)</f>
        <v>NO TRANSECT</v>
      </c>
      <c r="AO17" s="375" t="str">
        <f>IF('Site Description'!F$34="NO TRANSECT", "NO TRANSECT",BS17*10)</f>
        <v>NO TRANSECT</v>
      </c>
      <c r="AP17" s="376" t="str">
        <f>IF('Site Description'!G$34="NO TRANSECT", "NO TRANSECT",BT17*10)</f>
        <v>NO TRANSECT</v>
      </c>
      <c r="AQ17" s="376" t="str">
        <f>IF('Site Description'!H$34="NO TRANSECT", "NO TRANSECT",BU17*10)</f>
        <v>NO TRANSECT</v>
      </c>
      <c r="AR17" s="376" t="str">
        <f>IF('Site Description'!I$34="NO TRANSECT", "NO TRANSECT",BV17*10)</f>
        <v>NO TRANSECT</v>
      </c>
      <c r="AS17" s="140">
        <f t="shared" si="38"/>
        <v>0</v>
      </c>
      <c r="AT17" s="141" t="e">
        <f t="shared" si="39"/>
        <v>#DIV/0!</v>
      </c>
      <c r="AU17" s="374">
        <f>IF('Site Description'!B$34="NO TRANSECT","NO TRANSECT",BY17*10)</f>
        <v>0</v>
      </c>
      <c r="AV17" s="375" t="str">
        <f>IF('Site Description'!C$34="NO TRANSECT","NO TRANSECT",BZ17*10)</f>
        <v>NO TRANSECT</v>
      </c>
      <c r="AW17" s="375" t="str">
        <f>IF('Site Description'!D$34="NO TRANSECT","NO TRANSECT",CA17*10)</f>
        <v>NO TRANSECT</v>
      </c>
      <c r="AX17" s="375" t="str">
        <f>IF('Site Description'!E$34="NO TRANSECT","NO TRANSECT",CB17*10)</f>
        <v>NO TRANSECT</v>
      </c>
      <c r="AY17" s="375" t="str">
        <f>IF('Site Description'!F$34="NO TRANSECT","NO TRANSECT",CC17*10)</f>
        <v>NO TRANSECT</v>
      </c>
      <c r="AZ17" s="376" t="str">
        <f>IF('Site Description'!G$34="NO TRANSECT","NO TRANSECT",CD17*10)</f>
        <v>NO TRANSECT</v>
      </c>
      <c r="BA17" s="376" t="str">
        <f>IF('Site Description'!H$34="NO TRANSECT","NO TRANSECT",CE17*10)</f>
        <v>NO TRANSECT</v>
      </c>
      <c r="BB17" s="376" t="str">
        <f>IF('Site Description'!I$34="NO TRANSECT","NO TRANSECT",CF17*10)</f>
        <v>NO TRANSECT</v>
      </c>
      <c r="BC17" s="140">
        <f t="shared" si="40"/>
        <v>0</v>
      </c>
      <c r="BD17" s="141" t="e">
        <f t="shared" si="41"/>
        <v>#DIV/0!</v>
      </c>
      <c r="BE17" s="374">
        <f>IF('Site Description'!B$33="NO TRANSECT","NO TRANSECT",SUMIF('Data Entry'!$A$4:$A$192,A17,'Data Entry'!$F$4:$F$192)/('Site Description'!B$33*100))</f>
        <v>0</v>
      </c>
      <c r="BF17" s="375" t="str">
        <f>IF('Site Description'!C$33="NO TRANSECT","NO TRANSECT",SUMIF('Data Entry'!$I$4:$I$192,A17,'Data Entry'!$N$4:$N$192)/('Site Description'!C$33*100))</f>
        <v>NO TRANSECT</v>
      </c>
      <c r="BG17" s="375" t="str">
        <f>IF('Site Description'!D$33="NO TRANSECT","NO TRANSECT",SUMIF('Data Entry'!$Q$4:$Q$192,A17,'Data Entry'!$V$4:$V$192)/('Site Description'!D$33*100))</f>
        <v>NO TRANSECT</v>
      </c>
      <c r="BH17" s="375" t="str">
        <f>IF('Site Description'!E$33="NO TRANSECT","NO TRANSECT",SUMIF('Data Entry'!$Y$4:$Y$192,A17,'Data Entry'!$AD$4:$AD$192)/('Site Description'!E$33*100))</f>
        <v>NO TRANSECT</v>
      </c>
      <c r="BI17" s="375" t="str">
        <f>IF('Site Description'!F$33="NO TRANSECT","NO TRANSECT",SUMIF('Data Entry'!$AG$4:$AG$192,A17,'Data Entry'!$AL$4:$AL$192)/('Site Description'!F$33*100))</f>
        <v>NO TRANSECT</v>
      </c>
      <c r="BJ17" s="376" t="str">
        <f>IF('Site Description'!G$33="NO TRANSECT","NO TRANSECT",SUMIF('Data Entry'!$AO$4:$AO$192,A17,'Data Entry'!$AT$4:$AT$192)/('Site Description'!G$33*100))</f>
        <v>NO TRANSECT</v>
      </c>
      <c r="BK17" s="376" t="str">
        <f>IF('Site Description'!H$33="NO TRANSECT","NO TRANSECT",SUMIF('Data Entry'!$AW$4:$AW$192,A17,'Data Entry'!$BB$4:$BB$192)/('Site Description'!H$33*100))</f>
        <v>NO TRANSECT</v>
      </c>
      <c r="BL17" s="376" t="str">
        <f>IF('Site Description'!I$33="NO TRANSECT","NO TRANSECT",SUMIF('Data Entry'!$BE$4:$BE$192,A17,'Data Entry'!$BJ$4:$BJ$192)/('Site Description'!I$33*100))</f>
        <v>NO TRANSECT</v>
      </c>
      <c r="BM17" s="140">
        <f t="shared" si="42"/>
        <v>0</v>
      </c>
      <c r="BN17" s="141" t="e">
        <f t="shared" si="43"/>
        <v>#DIV/0!</v>
      </c>
      <c r="BO17" s="374">
        <f>IF('Site Description'!B$33="NO TRANSECT","NO TRANSECT",SUMIF('Data Entry'!$A$4:$A$192,A17,'Data Entry'!$G$4:$G$192)/('Site Description'!B$33*100))</f>
        <v>0</v>
      </c>
      <c r="BP17" s="375" t="str">
        <f>IF('Site Description'!C$33="NO TRANSECT","NO TRANSECT",SUMIF('Data Entry'!$I$4:$I$192,A17,'Data Entry'!$O$4:$O$192)/('Site Description'!C$33*100))</f>
        <v>NO TRANSECT</v>
      </c>
      <c r="BQ17" s="375" t="str">
        <f>IF('Site Description'!D$33="NO TRANSECT","NO TRANSECT",SUMIF('Data Entry'!$Q$4:$Q$192,A17,'Data Entry'!$W$4:$W$192)/('Site Description'!D$33*100))</f>
        <v>NO TRANSECT</v>
      </c>
      <c r="BR17" s="375" t="str">
        <f>IF('Site Description'!E$33="NO TRANSECT","NO TRANSECT",SUMIF('Data Entry'!$Y$4:$Y$192,A17,'Data Entry'!$AE$4:$AE$192)/('Site Description'!E$33*100))</f>
        <v>NO TRANSECT</v>
      </c>
      <c r="BS17" s="375" t="str">
        <f>IF('Site Description'!F$33="NO TRANSECT","NO TRANSECT",SUMIF('Data Entry'!$AG$4:$AG$192,A17,'Data Entry'!$AM$4:$AM$192)/('Site Description'!F$33*100))</f>
        <v>NO TRANSECT</v>
      </c>
      <c r="BT17" s="376" t="str">
        <f>IF('Site Description'!G$33="NO TRANSECT","NO TRANSECT",SUMIF('Data Entry'!$AO$4:$AO$192,A17,'Data Entry'!$AU$4:$AU$192)/('Site Description'!G$33*100))</f>
        <v>NO TRANSECT</v>
      </c>
      <c r="BU17" s="375" t="str">
        <f>IF('Site Description'!H$33="NO TRANSECT","NO TRANSECT",SUMIF('Data Entry'!$AW$4:$AW$192,A17,'Data Entry'!$BC$4:$BC$192)/('Site Description'!H$33*100))</f>
        <v>NO TRANSECT</v>
      </c>
      <c r="BV17" s="384" t="str">
        <f>IF('Site Description'!I$33="NO TRANSECT","NO TRANSECT",SUMIF('Data Entry'!$BE$4:$BE$192,A17,'Data Entry'!$BK$4:$BK$192)/('Site Description'!I$33*100))</f>
        <v>NO TRANSECT</v>
      </c>
      <c r="BW17" s="140">
        <f t="shared" si="44"/>
        <v>0</v>
      </c>
      <c r="BX17" s="141" t="e">
        <f t="shared" si="45"/>
        <v>#DIV/0!</v>
      </c>
      <c r="BY17" s="382">
        <f>IF('Site Description'!B$33="NO TRANSECT","NO TRANSECT",SUMIF('Data Entry'!$A$4:$A$192,A17,'Data Entry'!$H$4:$H$192)/('Site Description'!B$33*100))</f>
        <v>0</v>
      </c>
      <c r="BZ17" s="375" t="str">
        <f>IF('Site Description'!C$33="NO TRANSECT","NO TRANSECT",SUMIF('Data Entry'!$I$4:$I$192,A17,'Data Entry'!$P$4:$P$192)/('Site Description'!C$33*100))</f>
        <v>NO TRANSECT</v>
      </c>
      <c r="CA17" s="375" t="str">
        <f>IF('Site Description'!D$33="NO TRANSECT","NO TRANSECT",SUMIF('Data Entry'!$Q$4:$Q$192,A17,'Data Entry'!$X$4:$X$192)/('Site Description'!D$33*100))</f>
        <v>NO TRANSECT</v>
      </c>
      <c r="CB17" s="375" t="str">
        <f>IF('Site Description'!E$33="NO TRANSECT","NO TRANSECT",SUMIF('Data Entry'!$Y$4:$Y$192,A17,'Data Entry'!$AF$4:$AF$192)/('Site Description'!E$33*100))</f>
        <v>NO TRANSECT</v>
      </c>
      <c r="CC17" s="375" t="str">
        <f>IF('Site Description'!F$33="NO TRANSECT","NO TRANSECT",SUMIF('Data Entry'!$AG$4:$AG$192,A17,'Data Entry'!$AN$4:$AN$192)/('Site Description'!F$33*100))</f>
        <v>NO TRANSECT</v>
      </c>
      <c r="CD17" s="376" t="str">
        <f>IF('Site Description'!G$33="NO TRANSECT","NO TRANSECT",SUMIF('Data Entry'!$AO$4:$AO$192,A17,'Data Entry'!$AV$4:$AV$192)/('Site Description'!G$33*100))</f>
        <v>NO TRANSECT</v>
      </c>
      <c r="CE17" s="375" t="str">
        <f>IF('Site Description'!H$33="NO TRANSECT","NO TRANSECT",SUMIF('Data Entry'!$AW$4:$AW$192,A17,'Data Entry'!$BD$4:$BD$192)/('Site Description'!H$33*100))</f>
        <v>NO TRANSECT</v>
      </c>
      <c r="CF17" s="384" t="str">
        <f>IF('Site Description'!I$33="NO TRANSECT","NO TRANSECT",SUMIF('Data Entry'!$BE$4:$BE$192,A17,'Data Entry'!$BL$4:$BL$192)/('Site Description'!I$33*100))</f>
        <v>NO TRANSECT</v>
      </c>
      <c r="CG17" s="140">
        <f t="shared" si="46"/>
        <v>0</v>
      </c>
      <c r="CH17" s="141" t="e">
        <f t="shared" si="47"/>
        <v>#DIV/0!</v>
      </c>
    </row>
    <row r="18" spans="1:86" x14ac:dyDescent="0.3">
      <c r="A18" s="9" t="s">
        <v>3</v>
      </c>
      <c r="B18" s="30" t="s">
        <v>3</v>
      </c>
      <c r="C18" s="33" t="s">
        <v>85</v>
      </c>
      <c r="D18" s="25" t="s">
        <v>3</v>
      </c>
      <c r="E18" s="26" t="s">
        <v>56</v>
      </c>
      <c r="F18" s="26"/>
      <c r="G18" s="378">
        <f>IF('Site Description'!B$33="NO TRANSECT","NO TRANSECT",SUMIF('Data Entry'!$A$4:$A$192,A18,'Data Entry'!$C$4:$C$192))</f>
        <v>0</v>
      </c>
      <c r="H18" s="379" t="str">
        <f>IF('Site Description'!C$33="NO TRANSECT","NO TRANSECT",SUMIF('Data Entry'!$I$4:$I$192,A18,'Data Entry'!$K$4:$K$192))</f>
        <v>NO TRANSECT</v>
      </c>
      <c r="I18" s="379" t="str">
        <f>IF('Site Description'!D$33="NO TRANSECT","NO TRANSECT",SUMIF('Data Entry'!$Q$4:$Q$192,A18,'Data Entry'!$S$4:$S$192))</f>
        <v>NO TRANSECT</v>
      </c>
      <c r="J18" s="379" t="str">
        <f>IF('Site Description'!E$33="NO TRANSECT","NO TRANSECT",SUMIF('Data Entry'!$Y$4:$Y$192,A18,'Data Entry'!$AA$4:$AA$192))</f>
        <v>NO TRANSECT</v>
      </c>
      <c r="K18" s="379" t="str">
        <f>IF('Site Description'!F$33="NO TRANSECT","NO TRANSECT",SUMIF('Data Entry'!$AG$4:$AG$192,A18,'Data Entry'!$AI$4:$AI$192))</f>
        <v>NO TRANSECT</v>
      </c>
      <c r="L18" s="380" t="str">
        <f>IF('Site Description'!G$33="NO TRANSECT","NO TRANSECT",SUMIF('Data Entry'!$AO$4:$AO$192,A18,'Data Entry'!$AQ$4:$AQ$192))</f>
        <v>NO TRANSECT</v>
      </c>
      <c r="M18" s="380" t="str">
        <f>IF('Site Description'!H$33="NO TRANSECT","NO TRANSECT",SUMIF('Data Entry'!$AW$4:$AW$192,A18,'Data Entry'!$AY$4:$AY$192))</f>
        <v>NO TRANSECT</v>
      </c>
      <c r="N18" s="381" t="str">
        <f>IF('Site Description'!I$33="NO TRANSECT","NO TRANSECT",SUMIF('Data Entry'!$BE$4:$BE$192,A18,'Data Entry'!$BG$4:$BG$192))</f>
        <v>NO TRANSECT</v>
      </c>
      <c r="O18" s="140">
        <f t="shared" si="34"/>
        <v>0</v>
      </c>
      <c r="P18" s="141" t="e">
        <f t="shared" si="35"/>
        <v>#DIV/0!</v>
      </c>
      <c r="Q18" s="374">
        <f>IF('Site Description'!B$34="NO TRANSECT", "NO TRANSECT", G18/'Site Description'!B$34)</f>
        <v>0</v>
      </c>
      <c r="R18" s="375" t="str">
        <f>IF('Site Description'!C$34="NO TRANSECT", "NO TRANSECT", H18/'Site Description'!C$34)</f>
        <v>NO TRANSECT</v>
      </c>
      <c r="S18" s="375" t="str">
        <f>IF('Site Description'!D$34="NO TRANSECT", "NO TRANSECT", I18/'Site Description'!D$34)</f>
        <v>NO TRANSECT</v>
      </c>
      <c r="T18" s="375" t="str">
        <f>IF('Site Description'!E$34="NO TRANSECT", "NO TRANSECT", J18/'Site Description'!E$34)</f>
        <v>NO TRANSECT</v>
      </c>
      <c r="U18" s="375" t="str">
        <f>IF('Site Description'!F$34="NO TRANSECT", "NO TRANSECT", K18/'Site Description'!F$34)</f>
        <v>NO TRANSECT</v>
      </c>
      <c r="V18" s="376" t="str">
        <f>IF('Site Description'!G$34="NO TRANSECT", "NO TRANSECT", L18/'Site Description'!G$34)</f>
        <v>NO TRANSECT</v>
      </c>
      <c r="W18" s="375" t="str">
        <f>IF('Site Description'!H$34="NO TRANSECT", "NO TRANSECT", M18/'Site Description'!H$34)</f>
        <v>NO TRANSECT</v>
      </c>
      <c r="X18" s="384" t="str">
        <f>IF('Site Description'!$I$34="NO TRANSECT", "NO TRANSECT", N18/'Site Description'!$I$34)</f>
        <v>NO TRANSECT</v>
      </c>
      <c r="Y18" s="140">
        <f t="shared" si="36"/>
        <v>0</v>
      </c>
      <c r="Z18" s="141" t="e">
        <f t="shared" si="37"/>
        <v>#DIV/0!</v>
      </c>
      <c r="AA18" s="374">
        <f>IF('Site Description'!B$34="NO TRANSECT", "NO TRANSECT",BE18*10)</f>
        <v>0</v>
      </c>
      <c r="AB18" s="375" t="str">
        <f>IF('Site Description'!C$34="NO TRANSECT", "NO TRANSECT",BF18*10)</f>
        <v>NO TRANSECT</v>
      </c>
      <c r="AC18" s="375" t="str">
        <f>IF('Site Description'!D$34="NO TRANSECT", "NO TRANSECT",BG18*10)</f>
        <v>NO TRANSECT</v>
      </c>
      <c r="AD18" s="375" t="str">
        <f>IF('Site Description'!E$34="NO TRANSECT", "NO TRANSECT",BH18*10)</f>
        <v>NO TRANSECT</v>
      </c>
      <c r="AE18" s="375" t="str">
        <f>IF('Site Description'!F$34="NO TRANSECT", "NO TRANSECT",BI18*10)</f>
        <v>NO TRANSECT</v>
      </c>
      <c r="AF18" s="376" t="str">
        <f>IF('Site Description'!G$34="NO TRANSECT", "NO TRANSECT",BJ18*10)</f>
        <v>NO TRANSECT</v>
      </c>
      <c r="AG18" s="375" t="str">
        <f>IF('Site Description'!H$34="NO TRANSECT", "NO TRANSECT",BK18*10)</f>
        <v>NO TRANSECT</v>
      </c>
      <c r="AH18" s="384" t="str">
        <f>IF('Site Description'!I$34="NO TRANSECT", "NO TRANSECT",BL18*10)</f>
        <v>NO TRANSECT</v>
      </c>
      <c r="AI18" s="140">
        <f t="shared" si="0"/>
        <v>0</v>
      </c>
      <c r="AJ18" s="141" t="e">
        <f t="shared" si="1"/>
        <v>#DIV/0!</v>
      </c>
      <c r="AK18" s="374">
        <f>IF('Site Description'!B$34="NO TRANSECT", "NO TRANSECT",BO18*10)</f>
        <v>0</v>
      </c>
      <c r="AL18" s="375" t="str">
        <f>IF('Site Description'!C$34="NO TRANSECT", "NO TRANSECT",BP18*10)</f>
        <v>NO TRANSECT</v>
      </c>
      <c r="AM18" s="375" t="str">
        <f>IF('Site Description'!D$34="NO TRANSECT", "NO TRANSECT",BQ18*10)</f>
        <v>NO TRANSECT</v>
      </c>
      <c r="AN18" s="375" t="str">
        <f>IF('Site Description'!E$34="NO TRANSECT", "NO TRANSECT",BR18*10)</f>
        <v>NO TRANSECT</v>
      </c>
      <c r="AO18" s="375" t="str">
        <f>IF('Site Description'!F$34="NO TRANSECT", "NO TRANSECT",BS18*10)</f>
        <v>NO TRANSECT</v>
      </c>
      <c r="AP18" s="376" t="str">
        <f>IF('Site Description'!G$34="NO TRANSECT", "NO TRANSECT",BT18*10)</f>
        <v>NO TRANSECT</v>
      </c>
      <c r="AQ18" s="376" t="str">
        <f>IF('Site Description'!H$34="NO TRANSECT", "NO TRANSECT",BU18*10)</f>
        <v>NO TRANSECT</v>
      </c>
      <c r="AR18" s="376" t="str">
        <f>IF('Site Description'!I$34="NO TRANSECT", "NO TRANSECT",BV18*10)</f>
        <v>NO TRANSECT</v>
      </c>
      <c r="AS18" s="140">
        <f t="shared" si="38"/>
        <v>0</v>
      </c>
      <c r="AT18" s="141" t="e">
        <f t="shared" si="39"/>
        <v>#DIV/0!</v>
      </c>
      <c r="AU18" s="374">
        <f>IF('Site Description'!B$34="NO TRANSECT","NO TRANSECT",BY18*10)</f>
        <v>0</v>
      </c>
      <c r="AV18" s="375" t="str">
        <f>IF('Site Description'!C$34="NO TRANSECT","NO TRANSECT",BZ18*10)</f>
        <v>NO TRANSECT</v>
      </c>
      <c r="AW18" s="375" t="str">
        <f>IF('Site Description'!D$34="NO TRANSECT","NO TRANSECT",CA18*10)</f>
        <v>NO TRANSECT</v>
      </c>
      <c r="AX18" s="375" t="str">
        <f>IF('Site Description'!E$34="NO TRANSECT","NO TRANSECT",CB18*10)</f>
        <v>NO TRANSECT</v>
      </c>
      <c r="AY18" s="375" t="str">
        <f>IF('Site Description'!F$34="NO TRANSECT","NO TRANSECT",CC18*10)</f>
        <v>NO TRANSECT</v>
      </c>
      <c r="AZ18" s="376" t="str">
        <f>IF('Site Description'!G$34="NO TRANSECT","NO TRANSECT",CD18*10)</f>
        <v>NO TRANSECT</v>
      </c>
      <c r="BA18" s="376" t="str">
        <f>IF('Site Description'!H$34="NO TRANSECT","NO TRANSECT",CE18*10)</f>
        <v>NO TRANSECT</v>
      </c>
      <c r="BB18" s="376" t="str">
        <f>IF('Site Description'!I$34="NO TRANSECT","NO TRANSECT",CF18*10)</f>
        <v>NO TRANSECT</v>
      </c>
      <c r="BC18" s="140">
        <f t="shared" si="40"/>
        <v>0</v>
      </c>
      <c r="BD18" s="141" t="e">
        <f t="shared" si="41"/>
        <v>#DIV/0!</v>
      </c>
      <c r="BE18" s="374">
        <f>IF('Site Description'!B$33="NO TRANSECT","NO TRANSECT",SUMIF('Data Entry'!$A$4:$A$192,A18,'Data Entry'!$F$4:$F$192)/('Site Description'!B$33*100))</f>
        <v>0</v>
      </c>
      <c r="BF18" s="375" t="str">
        <f>IF('Site Description'!C$33="NO TRANSECT","NO TRANSECT",SUMIF('Data Entry'!$I$4:$I$192,A18,'Data Entry'!$N$4:$N$192)/('Site Description'!C$33*100))</f>
        <v>NO TRANSECT</v>
      </c>
      <c r="BG18" s="375" t="str">
        <f>IF('Site Description'!D$33="NO TRANSECT","NO TRANSECT",SUMIF('Data Entry'!$Q$4:$Q$192,A18,'Data Entry'!$V$4:$V$192)/('Site Description'!D$33*100))</f>
        <v>NO TRANSECT</v>
      </c>
      <c r="BH18" s="375" t="str">
        <f>IF('Site Description'!E$33="NO TRANSECT","NO TRANSECT",SUMIF('Data Entry'!$Y$4:$Y$192,A18,'Data Entry'!$AD$4:$AD$192)/('Site Description'!E$33*100))</f>
        <v>NO TRANSECT</v>
      </c>
      <c r="BI18" s="375" t="str">
        <f>IF('Site Description'!F$33="NO TRANSECT","NO TRANSECT",SUMIF('Data Entry'!$AG$4:$AG$192,A18,'Data Entry'!$AL$4:$AL$192)/('Site Description'!F$33*100))</f>
        <v>NO TRANSECT</v>
      </c>
      <c r="BJ18" s="376" t="str">
        <f>IF('Site Description'!G$33="NO TRANSECT","NO TRANSECT",SUMIF('Data Entry'!$AO$4:$AO$192,A18,'Data Entry'!$AT$4:$AT$192)/('Site Description'!G$33*100))</f>
        <v>NO TRANSECT</v>
      </c>
      <c r="BK18" s="376" t="str">
        <f>IF('Site Description'!H$33="NO TRANSECT","NO TRANSECT",SUMIF('Data Entry'!$AW$4:$AW$192,A18,'Data Entry'!$BB$4:$BB$192)/('Site Description'!H$33*100))</f>
        <v>NO TRANSECT</v>
      </c>
      <c r="BL18" s="376" t="str">
        <f>IF('Site Description'!I$33="NO TRANSECT","NO TRANSECT",SUMIF('Data Entry'!$BE$4:$BE$192,A18,'Data Entry'!$BJ$4:$BJ$192)/('Site Description'!I$33*100))</f>
        <v>NO TRANSECT</v>
      </c>
      <c r="BM18" s="140">
        <f t="shared" si="42"/>
        <v>0</v>
      </c>
      <c r="BN18" s="141" t="e">
        <f t="shared" si="43"/>
        <v>#DIV/0!</v>
      </c>
      <c r="BO18" s="374">
        <f>IF('Site Description'!B$33="NO TRANSECT","NO TRANSECT",SUMIF('Data Entry'!$A$4:$A$192,A18,'Data Entry'!$G$4:$G$192)/('Site Description'!B$33*100))</f>
        <v>0</v>
      </c>
      <c r="BP18" s="375" t="str">
        <f>IF('Site Description'!C$33="NO TRANSECT","NO TRANSECT",SUMIF('Data Entry'!$I$4:$I$192,A18,'Data Entry'!$O$4:$O$192)/('Site Description'!C$33*100))</f>
        <v>NO TRANSECT</v>
      </c>
      <c r="BQ18" s="375" t="str">
        <f>IF('Site Description'!D$33="NO TRANSECT","NO TRANSECT",SUMIF('Data Entry'!$Q$4:$Q$192,A18,'Data Entry'!$W$4:$W$192)/('Site Description'!D$33*100))</f>
        <v>NO TRANSECT</v>
      </c>
      <c r="BR18" s="375" t="str">
        <f>IF('Site Description'!E$33="NO TRANSECT","NO TRANSECT",SUMIF('Data Entry'!$Y$4:$Y$192,A18,'Data Entry'!$AE$4:$AE$192)/('Site Description'!E$33*100))</f>
        <v>NO TRANSECT</v>
      </c>
      <c r="BS18" s="375" t="str">
        <f>IF('Site Description'!F$33="NO TRANSECT","NO TRANSECT",SUMIF('Data Entry'!$AG$4:$AG$192,A18,'Data Entry'!$AM$4:$AM$192)/('Site Description'!F$33*100))</f>
        <v>NO TRANSECT</v>
      </c>
      <c r="BT18" s="376" t="str">
        <f>IF('Site Description'!G$33="NO TRANSECT","NO TRANSECT",SUMIF('Data Entry'!$AO$4:$AO$192,A18,'Data Entry'!$AU$4:$AU$192)/('Site Description'!G$33*100))</f>
        <v>NO TRANSECT</v>
      </c>
      <c r="BU18" s="375" t="str">
        <f>IF('Site Description'!H$33="NO TRANSECT","NO TRANSECT",SUMIF('Data Entry'!$AW$4:$AW$192,A18,'Data Entry'!$BC$4:$BC$192)/('Site Description'!H$33*100))</f>
        <v>NO TRANSECT</v>
      </c>
      <c r="BV18" s="384" t="str">
        <f>IF('Site Description'!I$33="NO TRANSECT","NO TRANSECT",SUMIF('Data Entry'!$BE$4:$BE$192,A18,'Data Entry'!$BK$4:$BK$192)/('Site Description'!I$33*100))</f>
        <v>NO TRANSECT</v>
      </c>
      <c r="BW18" s="140">
        <f t="shared" si="44"/>
        <v>0</v>
      </c>
      <c r="BX18" s="141" t="e">
        <f t="shared" si="45"/>
        <v>#DIV/0!</v>
      </c>
      <c r="BY18" s="382">
        <f>IF('Site Description'!B$33="NO TRANSECT","NO TRANSECT",SUMIF('Data Entry'!$A$4:$A$192,A18,'Data Entry'!$H$4:$H$192)/('Site Description'!B$33*100))</f>
        <v>0</v>
      </c>
      <c r="BZ18" s="375" t="str">
        <f>IF('Site Description'!C$33="NO TRANSECT","NO TRANSECT",SUMIF('Data Entry'!$I$4:$I$192,A18,'Data Entry'!$P$4:$P$192)/('Site Description'!C$33*100))</f>
        <v>NO TRANSECT</v>
      </c>
      <c r="CA18" s="375" t="str">
        <f>IF('Site Description'!D$33="NO TRANSECT","NO TRANSECT",SUMIF('Data Entry'!$Q$4:$Q$192,A18,'Data Entry'!$X$4:$X$192)/('Site Description'!D$33*100))</f>
        <v>NO TRANSECT</v>
      </c>
      <c r="CB18" s="375" t="str">
        <f>IF('Site Description'!E$33="NO TRANSECT","NO TRANSECT",SUMIF('Data Entry'!$Y$4:$Y$192,A18,'Data Entry'!$AF$4:$AF$192)/('Site Description'!E$33*100))</f>
        <v>NO TRANSECT</v>
      </c>
      <c r="CC18" s="375" t="str">
        <f>IF('Site Description'!F$33="NO TRANSECT","NO TRANSECT",SUMIF('Data Entry'!$AG$4:$AG$192,A18,'Data Entry'!$AN$4:$AN$192)/('Site Description'!F$33*100))</f>
        <v>NO TRANSECT</v>
      </c>
      <c r="CD18" s="376" t="str">
        <f>IF('Site Description'!G$33="NO TRANSECT","NO TRANSECT",SUMIF('Data Entry'!$AO$4:$AO$192,A18,'Data Entry'!$AV$4:$AV$192)/('Site Description'!G$33*100))</f>
        <v>NO TRANSECT</v>
      </c>
      <c r="CE18" s="375" t="str">
        <f>IF('Site Description'!H$33="NO TRANSECT","NO TRANSECT",SUMIF('Data Entry'!$AW$4:$AW$192,A18,'Data Entry'!$BD$4:$BD$192)/('Site Description'!H$33*100))</f>
        <v>NO TRANSECT</v>
      </c>
      <c r="CF18" s="384" t="str">
        <f>IF('Site Description'!I$33="NO TRANSECT","NO TRANSECT",SUMIF('Data Entry'!$BE$4:$BE$192,A18,'Data Entry'!$BL$4:$BL$192)/('Site Description'!I$33*100))</f>
        <v>NO TRANSECT</v>
      </c>
      <c r="CG18" s="140">
        <f t="shared" si="46"/>
        <v>0</v>
      </c>
      <c r="CH18" s="141" t="e">
        <f t="shared" si="47"/>
        <v>#DIV/0!</v>
      </c>
    </row>
    <row r="19" spans="1:86" x14ac:dyDescent="0.3">
      <c r="A19" s="9" t="s">
        <v>174</v>
      </c>
      <c r="B19" s="30" t="s">
        <v>300</v>
      </c>
      <c r="C19" s="32" t="s">
        <v>175</v>
      </c>
      <c r="D19" s="25" t="s">
        <v>1</v>
      </c>
      <c r="E19" s="26" t="s">
        <v>32</v>
      </c>
      <c r="F19" s="383">
        <v>3</v>
      </c>
      <c r="G19" s="378">
        <f>IF('Site Description'!B$33="NO TRANSECT","NO TRANSECT",SUMIF('Data Entry'!$A$4:$A$192,A19,'Data Entry'!$C$4:$C$192))</f>
        <v>0</v>
      </c>
      <c r="H19" s="379" t="str">
        <f>IF('Site Description'!C$33="NO TRANSECT","NO TRANSECT",SUMIF('Data Entry'!$I$4:$I$192,A19,'Data Entry'!$K$4:$K$192))</f>
        <v>NO TRANSECT</v>
      </c>
      <c r="I19" s="379" t="str">
        <f>IF('Site Description'!D$33="NO TRANSECT","NO TRANSECT",SUMIF('Data Entry'!$Q$4:$Q$192,A19,'Data Entry'!$S$4:$S$192))</f>
        <v>NO TRANSECT</v>
      </c>
      <c r="J19" s="379" t="str">
        <f>IF('Site Description'!E$33="NO TRANSECT","NO TRANSECT",SUMIF('Data Entry'!$Y$4:$Y$192,A19,'Data Entry'!$AA$4:$AA$192))</f>
        <v>NO TRANSECT</v>
      </c>
      <c r="K19" s="379" t="str">
        <f>IF('Site Description'!F$33="NO TRANSECT","NO TRANSECT",SUMIF('Data Entry'!$AG$4:$AG$192,A19,'Data Entry'!$AI$4:$AI$192))</f>
        <v>NO TRANSECT</v>
      </c>
      <c r="L19" s="380" t="str">
        <f>IF('Site Description'!G$33="NO TRANSECT","NO TRANSECT",SUMIF('Data Entry'!$AO$4:$AO$192,A19,'Data Entry'!$AQ$4:$AQ$192))</f>
        <v>NO TRANSECT</v>
      </c>
      <c r="M19" s="380" t="str">
        <f>IF('Site Description'!H$33="NO TRANSECT","NO TRANSECT",SUMIF('Data Entry'!$AW$4:$AW$192,A19,'Data Entry'!$AY$4:$AY$192))</f>
        <v>NO TRANSECT</v>
      </c>
      <c r="N19" s="381" t="str">
        <f>IF('Site Description'!I$33="NO TRANSECT","NO TRANSECT",SUMIF('Data Entry'!$BE$4:$BE$192,A19,'Data Entry'!$BG$4:$BG$192))</f>
        <v>NO TRANSECT</v>
      </c>
      <c r="O19" s="140">
        <f t="shared" si="34"/>
        <v>0</v>
      </c>
      <c r="P19" s="141" t="e">
        <f t="shared" si="35"/>
        <v>#DIV/0!</v>
      </c>
      <c r="Q19" s="374">
        <f>IF('Site Description'!B$34="NO TRANSECT", "NO TRANSECT", G19/'Site Description'!B$34)</f>
        <v>0</v>
      </c>
      <c r="R19" s="375" t="str">
        <f>IF('Site Description'!C$34="NO TRANSECT", "NO TRANSECT", H19/'Site Description'!C$34)</f>
        <v>NO TRANSECT</v>
      </c>
      <c r="S19" s="375" t="str">
        <f>IF('Site Description'!D$34="NO TRANSECT", "NO TRANSECT", I19/'Site Description'!D$34)</f>
        <v>NO TRANSECT</v>
      </c>
      <c r="T19" s="375" t="str">
        <f>IF('Site Description'!E$34="NO TRANSECT", "NO TRANSECT", J19/'Site Description'!E$34)</f>
        <v>NO TRANSECT</v>
      </c>
      <c r="U19" s="375" t="str">
        <f>IF('Site Description'!F$34="NO TRANSECT", "NO TRANSECT", K19/'Site Description'!F$34)</f>
        <v>NO TRANSECT</v>
      </c>
      <c r="V19" s="376" t="str">
        <f>IF('Site Description'!G$34="NO TRANSECT", "NO TRANSECT", L19/'Site Description'!G$34)</f>
        <v>NO TRANSECT</v>
      </c>
      <c r="W19" s="375" t="str">
        <f>IF('Site Description'!H$34="NO TRANSECT", "NO TRANSECT", M19/'Site Description'!H$34)</f>
        <v>NO TRANSECT</v>
      </c>
      <c r="X19" s="384" t="str">
        <f>IF('Site Description'!$I$34="NO TRANSECT", "NO TRANSECT", N19/'Site Description'!$I$34)</f>
        <v>NO TRANSECT</v>
      </c>
      <c r="Y19" s="140">
        <f t="shared" si="36"/>
        <v>0</v>
      </c>
      <c r="Z19" s="141" t="e">
        <f t="shared" si="37"/>
        <v>#DIV/0!</v>
      </c>
      <c r="AA19" s="374">
        <f>IF('Site Description'!B$34="NO TRANSECT", "NO TRANSECT",BE19*10)</f>
        <v>0</v>
      </c>
      <c r="AB19" s="375" t="str">
        <f>IF('Site Description'!C$34="NO TRANSECT", "NO TRANSECT",BF19*10)</f>
        <v>NO TRANSECT</v>
      </c>
      <c r="AC19" s="375" t="str">
        <f>IF('Site Description'!D$34="NO TRANSECT", "NO TRANSECT",BG19*10)</f>
        <v>NO TRANSECT</v>
      </c>
      <c r="AD19" s="375" t="str">
        <f>IF('Site Description'!E$34="NO TRANSECT", "NO TRANSECT",BH19*10)</f>
        <v>NO TRANSECT</v>
      </c>
      <c r="AE19" s="375" t="str">
        <f>IF('Site Description'!F$34="NO TRANSECT", "NO TRANSECT",BI19*10)</f>
        <v>NO TRANSECT</v>
      </c>
      <c r="AF19" s="376" t="str">
        <f>IF('Site Description'!G$34="NO TRANSECT", "NO TRANSECT",BJ19*10)</f>
        <v>NO TRANSECT</v>
      </c>
      <c r="AG19" s="375" t="str">
        <f>IF('Site Description'!H$34="NO TRANSECT", "NO TRANSECT",BK19*10)</f>
        <v>NO TRANSECT</v>
      </c>
      <c r="AH19" s="384" t="str">
        <f>IF('Site Description'!I$34="NO TRANSECT", "NO TRANSECT",BL19*10)</f>
        <v>NO TRANSECT</v>
      </c>
      <c r="AI19" s="140">
        <f t="shared" si="0"/>
        <v>0</v>
      </c>
      <c r="AJ19" s="141" t="e">
        <f t="shared" si="1"/>
        <v>#DIV/0!</v>
      </c>
      <c r="AK19" s="374">
        <f>IF('Site Description'!B$34="NO TRANSECT", "NO TRANSECT",BO19*10)</f>
        <v>0</v>
      </c>
      <c r="AL19" s="375" t="str">
        <f>IF('Site Description'!C$34="NO TRANSECT", "NO TRANSECT",BP19*10)</f>
        <v>NO TRANSECT</v>
      </c>
      <c r="AM19" s="375" t="str">
        <f>IF('Site Description'!D$34="NO TRANSECT", "NO TRANSECT",BQ19*10)</f>
        <v>NO TRANSECT</v>
      </c>
      <c r="AN19" s="375" t="str">
        <f>IF('Site Description'!E$34="NO TRANSECT", "NO TRANSECT",BR19*10)</f>
        <v>NO TRANSECT</v>
      </c>
      <c r="AO19" s="375" t="str">
        <f>IF('Site Description'!F$34="NO TRANSECT", "NO TRANSECT",BS19*10)</f>
        <v>NO TRANSECT</v>
      </c>
      <c r="AP19" s="376" t="str">
        <f>IF('Site Description'!G$34="NO TRANSECT", "NO TRANSECT",BT19*10)</f>
        <v>NO TRANSECT</v>
      </c>
      <c r="AQ19" s="376" t="str">
        <f>IF('Site Description'!H$34="NO TRANSECT", "NO TRANSECT",BU19*10)</f>
        <v>NO TRANSECT</v>
      </c>
      <c r="AR19" s="376" t="str">
        <f>IF('Site Description'!I$34="NO TRANSECT", "NO TRANSECT",BV19*10)</f>
        <v>NO TRANSECT</v>
      </c>
      <c r="AS19" s="140">
        <f t="shared" si="38"/>
        <v>0</v>
      </c>
      <c r="AT19" s="141" t="e">
        <f t="shared" si="39"/>
        <v>#DIV/0!</v>
      </c>
      <c r="AU19" s="374">
        <f>IF('Site Description'!B$34="NO TRANSECT","NO TRANSECT",BY19*10)</f>
        <v>0</v>
      </c>
      <c r="AV19" s="375" t="str">
        <f>IF('Site Description'!C$34="NO TRANSECT","NO TRANSECT",BZ19*10)</f>
        <v>NO TRANSECT</v>
      </c>
      <c r="AW19" s="375" t="str">
        <f>IF('Site Description'!D$34="NO TRANSECT","NO TRANSECT",CA19*10)</f>
        <v>NO TRANSECT</v>
      </c>
      <c r="AX19" s="375" t="str">
        <f>IF('Site Description'!E$34="NO TRANSECT","NO TRANSECT",CB19*10)</f>
        <v>NO TRANSECT</v>
      </c>
      <c r="AY19" s="375" t="str">
        <f>IF('Site Description'!F$34="NO TRANSECT","NO TRANSECT",CC19*10)</f>
        <v>NO TRANSECT</v>
      </c>
      <c r="AZ19" s="376" t="str">
        <f>IF('Site Description'!G$34="NO TRANSECT","NO TRANSECT",CD19*10)</f>
        <v>NO TRANSECT</v>
      </c>
      <c r="BA19" s="376" t="str">
        <f>IF('Site Description'!H$34="NO TRANSECT","NO TRANSECT",CE19*10)</f>
        <v>NO TRANSECT</v>
      </c>
      <c r="BB19" s="376" t="str">
        <f>IF('Site Description'!I$34="NO TRANSECT","NO TRANSECT",CF19*10)</f>
        <v>NO TRANSECT</v>
      </c>
      <c r="BC19" s="140">
        <f t="shared" si="40"/>
        <v>0</v>
      </c>
      <c r="BD19" s="141" t="e">
        <f t="shared" si="41"/>
        <v>#DIV/0!</v>
      </c>
      <c r="BE19" s="374">
        <f>IF('Site Description'!B$33="NO TRANSECT","NO TRANSECT",SUMIF('Data Entry'!$A$4:$A$192,A19,'Data Entry'!$F$4:$F$192)/('Site Description'!B$33*100))</f>
        <v>0</v>
      </c>
      <c r="BF19" s="375" t="str">
        <f>IF('Site Description'!C$33="NO TRANSECT","NO TRANSECT",SUMIF('Data Entry'!$I$4:$I$192,A19,'Data Entry'!$N$4:$N$192)/('Site Description'!C$33*100))</f>
        <v>NO TRANSECT</v>
      </c>
      <c r="BG19" s="375" t="str">
        <f>IF('Site Description'!D$33="NO TRANSECT","NO TRANSECT",SUMIF('Data Entry'!$Q$4:$Q$192,A19,'Data Entry'!$V$4:$V$192)/('Site Description'!D$33*100))</f>
        <v>NO TRANSECT</v>
      </c>
      <c r="BH19" s="375" t="str">
        <f>IF('Site Description'!E$33="NO TRANSECT","NO TRANSECT",SUMIF('Data Entry'!$Y$4:$Y$192,A19,'Data Entry'!$AD$4:$AD$192)/('Site Description'!E$33*100))</f>
        <v>NO TRANSECT</v>
      </c>
      <c r="BI19" s="375" t="str">
        <f>IF('Site Description'!F$33="NO TRANSECT","NO TRANSECT",SUMIF('Data Entry'!$AG$4:$AG$192,A19,'Data Entry'!$AL$4:$AL$192)/('Site Description'!F$33*100))</f>
        <v>NO TRANSECT</v>
      </c>
      <c r="BJ19" s="376" t="str">
        <f>IF('Site Description'!G$33="NO TRANSECT","NO TRANSECT",SUMIF('Data Entry'!$AO$4:$AO$192,A19,'Data Entry'!$AT$4:$AT$192)/('Site Description'!G$33*100))</f>
        <v>NO TRANSECT</v>
      </c>
      <c r="BK19" s="376" t="str">
        <f>IF('Site Description'!H$33="NO TRANSECT","NO TRANSECT",SUMIF('Data Entry'!$AW$4:$AW$192,A19,'Data Entry'!$BB$4:$BB$192)/('Site Description'!H$33*100))</f>
        <v>NO TRANSECT</v>
      </c>
      <c r="BL19" s="376" t="str">
        <f>IF('Site Description'!I$33="NO TRANSECT","NO TRANSECT",SUMIF('Data Entry'!$BE$4:$BE$192,A19,'Data Entry'!$BJ$4:$BJ$192)/('Site Description'!I$33*100))</f>
        <v>NO TRANSECT</v>
      </c>
      <c r="BM19" s="140">
        <f t="shared" si="42"/>
        <v>0</v>
      </c>
      <c r="BN19" s="141" t="e">
        <f t="shared" si="43"/>
        <v>#DIV/0!</v>
      </c>
      <c r="BO19" s="374">
        <f>IF('Site Description'!B$33="NO TRANSECT","NO TRANSECT",SUMIF('Data Entry'!$A$4:$A$192,A19,'Data Entry'!$G$4:$G$192)/('Site Description'!B$33*100))</f>
        <v>0</v>
      </c>
      <c r="BP19" s="375" t="str">
        <f>IF('Site Description'!C$33="NO TRANSECT","NO TRANSECT",SUMIF('Data Entry'!$I$4:$I$192,A19,'Data Entry'!$O$4:$O$192)/('Site Description'!C$33*100))</f>
        <v>NO TRANSECT</v>
      </c>
      <c r="BQ19" s="375" t="str">
        <f>IF('Site Description'!D$33="NO TRANSECT","NO TRANSECT",SUMIF('Data Entry'!$Q$4:$Q$192,A19,'Data Entry'!$W$4:$W$192)/('Site Description'!D$33*100))</f>
        <v>NO TRANSECT</v>
      </c>
      <c r="BR19" s="375" t="str">
        <f>IF('Site Description'!E$33="NO TRANSECT","NO TRANSECT",SUMIF('Data Entry'!$Y$4:$Y$192,A19,'Data Entry'!$AE$4:$AE$192)/('Site Description'!E$33*100))</f>
        <v>NO TRANSECT</v>
      </c>
      <c r="BS19" s="375" t="str">
        <f>IF('Site Description'!F$33="NO TRANSECT","NO TRANSECT",SUMIF('Data Entry'!$AG$4:$AG$192,A19,'Data Entry'!$AM$4:$AM$192)/('Site Description'!F$33*100))</f>
        <v>NO TRANSECT</v>
      </c>
      <c r="BT19" s="376" t="str">
        <f>IF('Site Description'!G$33="NO TRANSECT","NO TRANSECT",SUMIF('Data Entry'!$AO$4:$AO$192,A19,'Data Entry'!$AU$4:$AU$192)/('Site Description'!G$33*100))</f>
        <v>NO TRANSECT</v>
      </c>
      <c r="BU19" s="375" t="str">
        <f>IF('Site Description'!H$33="NO TRANSECT","NO TRANSECT",SUMIF('Data Entry'!$AW$4:$AW$192,A19,'Data Entry'!$BC$4:$BC$192)/('Site Description'!H$33*100))</f>
        <v>NO TRANSECT</v>
      </c>
      <c r="BV19" s="384" t="str">
        <f>IF('Site Description'!I$33="NO TRANSECT","NO TRANSECT",SUMIF('Data Entry'!$BE$4:$BE$192,A19,'Data Entry'!$BK$4:$BK$192)/('Site Description'!I$33*100))</f>
        <v>NO TRANSECT</v>
      </c>
      <c r="BW19" s="140">
        <f t="shared" si="44"/>
        <v>0</v>
      </c>
      <c r="BX19" s="141" t="e">
        <f t="shared" si="45"/>
        <v>#DIV/0!</v>
      </c>
      <c r="BY19" s="382">
        <f>IF('Site Description'!B$33="NO TRANSECT","NO TRANSECT",SUMIF('Data Entry'!$A$4:$A$192,A19,'Data Entry'!$H$4:$H$192)/('Site Description'!B$33*100))</f>
        <v>0</v>
      </c>
      <c r="BZ19" s="375" t="str">
        <f>IF('Site Description'!C$33="NO TRANSECT","NO TRANSECT",SUMIF('Data Entry'!$I$4:$I$192,A19,'Data Entry'!$P$4:$P$192)/('Site Description'!C$33*100))</f>
        <v>NO TRANSECT</v>
      </c>
      <c r="CA19" s="375" t="str">
        <f>IF('Site Description'!D$33="NO TRANSECT","NO TRANSECT",SUMIF('Data Entry'!$Q$4:$Q$192,A19,'Data Entry'!$X$4:$X$192)/('Site Description'!D$33*100))</f>
        <v>NO TRANSECT</v>
      </c>
      <c r="CB19" s="375" t="str">
        <f>IF('Site Description'!E$33="NO TRANSECT","NO TRANSECT",SUMIF('Data Entry'!$Y$4:$Y$192,A19,'Data Entry'!$AF$4:$AF$192)/('Site Description'!E$33*100))</f>
        <v>NO TRANSECT</v>
      </c>
      <c r="CC19" s="375" t="str">
        <f>IF('Site Description'!F$33="NO TRANSECT","NO TRANSECT",SUMIF('Data Entry'!$AG$4:$AG$192,A19,'Data Entry'!$AN$4:$AN$192)/('Site Description'!F$33*100))</f>
        <v>NO TRANSECT</v>
      </c>
      <c r="CD19" s="376" t="str">
        <f>IF('Site Description'!G$33="NO TRANSECT","NO TRANSECT",SUMIF('Data Entry'!$AO$4:$AO$192,A19,'Data Entry'!$AV$4:$AV$192)/('Site Description'!G$33*100))</f>
        <v>NO TRANSECT</v>
      </c>
      <c r="CE19" s="375" t="str">
        <f>IF('Site Description'!H$33="NO TRANSECT","NO TRANSECT",SUMIF('Data Entry'!$AW$4:$AW$192,A19,'Data Entry'!$BD$4:$BD$192)/('Site Description'!H$33*100))</f>
        <v>NO TRANSECT</v>
      </c>
      <c r="CF19" s="384" t="str">
        <f>IF('Site Description'!I$33="NO TRANSECT","NO TRANSECT",SUMIF('Data Entry'!$BE$4:$BE$192,A19,'Data Entry'!$BL$4:$BL$192)/('Site Description'!I$33*100))</f>
        <v>NO TRANSECT</v>
      </c>
      <c r="CG19" s="140">
        <f t="shared" si="46"/>
        <v>0</v>
      </c>
      <c r="CH19" s="141" t="e">
        <f t="shared" si="47"/>
        <v>#DIV/0!</v>
      </c>
    </row>
    <row r="20" spans="1:86" x14ac:dyDescent="0.3">
      <c r="A20" s="9" t="s">
        <v>176</v>
      </c>
      <c r="B20" s="30" t="s">
        <v>295</v>
      </c>
      <c r="C20" s="34" t="s">
        <v>177</v>
      </c>
      <c r="D20" s="25" t="s">
        <v>80</v>
      </c>
      <c r="E20" s="26" t="s">
        <v>32</v>
      </c>
      <c r="F20" s="26">
        <v>4</v>
      </c>
      <c r="G20" s="378">
        <f>IF('Site Description'!B$33="NO TRANSECT","NO TRANSECT",SUMIF('Data Entry'!$A$4:$A$192,A20,'Data Entry'!$C$4:$C$192))</f>
        <v>0</v>
      </c>
      <c r="H20" s="379" t="str">
        <f>IF('Site Description'!C$33="NO TRANSECT","NO TRANSECT",SUMIF('Data Entry'!$I$4:$I$192,A20,'Data Entry'!$K$4:$K$192))</f>
        <v>NO TRANSECT</v>
      </c>
      <c r="I20" s="379" t="str">
        <f>IF('Site Description'!D$33="NO TRANSECT","NO TRANSECT",SUMIF('Data Entry'!$Q$4:$Q$192,A20,'Data Entry'!$S$4:$S$192))</f>
        <v>NO TRANSECT</v>
      </c>
      <c r="J20" s="379" t="str">
        <f>IF('Site Description'!E$33="NO TRANSECT","NO TRANSECT",SUMIF('Data Entry'!$Y$4:$Y$192,A20,'Data Entry'!$AA$4:$AA$192))</f>
        <v>NO TRANSECT</v>
      </c>
      <c r="K20" s="379" t="str">
        <f>IF('Site Description'!F$33="NO TRANSECT","NO TRANSECT",SUMIF('Data Entry'!$AG$4:$AG$192,A20,'Data Entry'!$AI$4:$AI$192))</f>
        <v>NO TRANSECT</v>
      </c>
      <c r="L20" s="380" t="str">
        <f>IF('Site Description'!G$33="NO TRANSECT","NO TRANSECT",SUMIF('Data Entry'!$AO$4:$AO$192,A20,'Data Entry'!$AQ$4:$AQ$192))</f>
        <v>NO TRANSECT</v>
      </c>
      <c r="M20" s="380" t="str">
        <f>IF('Site Description'!H$33="NO TRANSECT","NO TRANSECT",SUMIF('Data Entry'!$AW$4:$AW$192,A20,'Data Entry'!$AY$4:$AY$192))</f>
        <v>NO TRANSECT</v>
      </c>
      <c r="N20" s="381" t="str">
        <f>IF('Site Description'!I$33="NO TRANSECT","NO TRANSECT",SUMIF('Data Entry'!$BE$4:$BE$192,A20,'Data Entry'!$BG$4:$BG$192))</f>
        <v>NO TRANSECT</v>
      </c>
      <c r="O20" s="140">
        <f t="shared" si="34"/>
        <v>0</v>
      </c>
      <c r="P20" s="141" t="e">
        <f t="shared" si="35"/>
        <v>#DIV/0!</v>
      </c>
      <c r="Q20" s="374">
        <f>IF('Site Description'!B$34="NO TRANSECT", "NO TRANSECT", G20/'Site Description'!B$34)</f>
        <v>0</v>
      </c>
      <c r="R20" s="375" t="str">
        <f>IF('Site Description'!C$34="NO TRANSECT", "NO TRANSECT", H20/'Site Description'!C$34)</f>
        <v>NO TRANSECT</v>
      </c>
      <c r="S20" s="375" t="str">
        <f>IF('Site Description'!D$34="NO TRANSECT", "NO TRANSECT", I20/'Site Description'!D$34)</f>
        <v>NO TRANSECT</v>
      </c>
      <c r="T20" s="375" t="str">
        <f>IF('Site Description'!E$34="NO TRANSECT", "NO TRANSECT", J20/'Site Description'!E$34)</f>
        <v>NO TRANSECT</v>
      </c>
      <c r="U20" s="375" t="str">
        <f>IF('Site Description'!F$34="NO TRANSECT", "NO TRANSECT", K20/'Site Description'!F$34)</f>
        <v>NO TRANSECT</v>
      </c>
      <c r="V20" s="376" t="str">
        <f>IF('Site Description'!G$34="NO TRANSECT", "NO TRANSECT", L20/'Site Description'!G$34)</f>
        <v>NO TRANSECT</v>
      </c>
      <c r="W20" s="375" t="str">
        <f>IF('Site Description'!H$34="NO TRANSECT", "NO TRANSECT", M20/'Site Description'!H$34)</f>
        <v>NO TRANSECT</v>
      </c>
      <c r="X20" s="384" t="str">
        <f>IF('Site Description'!$I$34="NO TRANSECT", "NO TRANSECT", N20/'Site Description'!$I$34)</f>
        <v>NO TRANSECT</v>
      </c>
      <c r="Y20" s="140">
        <f t="shared" si="36"/>
        <v>0</v>
      </c>
      <c r="Z20" s="141" t="e">
        <f t="shared" si="37"/>
        <v>#DIV/0!</v>
      </c>
      <c r="AA20" s="374">
        <f>IF('Site Description'!B$34="NO TRANSECT", "NO TRANSECT",BE20*10)</f>
        <v>0</v>
      </c>
      <c r="AB20" s="375" t="str">
        <f>IF('Site Description'!C$34="NO TRANSECT", "NO TRANSECT",BF20*10)</f>
        <v>NO TRANSECT</v>
      </c>
      <c r="AC20" s="375" t="str">
        <f>IF('Site Description'!D$34="NO TRANSECT", "NO TRANSECT",BG20*10)</f>
        <v>NO TRANSECT</v>
      </c>
      <c r="AD20" s="375" t="str">
        <f>IF('Site Description'!E$34="NO TRANSECT", "NO TRANSECT",BH20*10)</f>
        <v>NO TRANSECT</v>
      </c>
      <c r="AE20" s="375" t="str">
        <f>IF('Site Description'!F$34="NO TRANSECT", "NO TRANSECT",BI20*10)</f>
        <v>NO TRANSECT</v>
      </c>
      <c r="AF20" s="376" t="str">
        <f>IF('Site Description'!G$34="NO TRANSECT", "NO TRANSECT",BJ20*10)</f>
        <v>NO TRANSECT</v>
      </c>
      <c r="AG20" s="375" t="str">
        <f>IF('Site Description'!H$34="NO TRANSECT", "NO TRANSECT",BK20*10)</f>
        <v>NO TRANSECT</v>
      </c>
      <c r="AH20" s="384" t="str">
        <f>IF('Site Description'!I$34="NO TRANSECT", "NO TRANSECT",BL20*10)</f>
        <v>NO TRANSECT</v>
      </c>
      <c r="AI20" s="140">
        <f t="shared" si="0"/>
        <v>0</v>
      </c>
      <c r="AJ20" s="141" t="e">
        <f t="shared" si="1"/>
        <v>#DIV/0!</v>
      </c>
      <c r="AK20" s="374">
        <f>IF('Site Description'!B$34="NO TRANSECT", "NO TRANSECT",BO20*10)</f>
        <v>0</v>
      </c>
      <c r="AL20" s="375" t="str">
        <f>IF('Site Description'!C$34="NO TRANSECT", "NO TRANSECT",BP20*10)</f>
        <v>NO TRANSECT</v>
      </c>
      <c r="AM20" s="375" t="str">
        <f>IF('Site Description'!D$34="NO TRANSECT", "NO TRANSECT",BQ20*10)</f>
        <v>NO TRANSECT</v>
      </c>
      <c r="AN20" s="375" t="str">
        <f>IF('Site Description'!E$34="NO TRANSECT", "NO TRANSECT",BR20*10)</f>
        <v>NO TRANSECT</v>
      </c>
      <c r="AO20" s="375" t="str">
        <f>IF('Site Description'!F$34="NO TRANSECT", "NO TRANSECT",BS20*10)</f>
        <v>NO TRANSECT</v>
      </c>
      <c r="AP20" s="376" t="str">
        <f>IF('Site Description'!G$34="NO TRANSECT", "NO TRANSECT",BT20*10)</f>
        <v>NO TRANSECT</v>
      </c>
      <c r="AQ20" s="376" t="str">
        <f>IF('Site Description'!H$34="NO TRANSECT", "NO TRANSECT",BU20*10)</f>
        <v>NO TRANSECT</v>
      </c>
      <c r="AR20" s="376" t="str">
        <f>IF('Site Description'!I$34="NO TRANSECT", "NO TRANSECT",BV20*10)</f>
        <v>NO TRANSECT</v>
      </c>
      <c r="AS20" s="140">
        <f t="shared" si="38"/>
        <v>0</v>
      </c>
      <c r="AT20" s="141" t="e">
        <f t="shared" si="39"/>
        <v>#DIV/0!</v>
      </c>
      <c r="AU20" s="374">
        <f>IF('Site Description'!B$34="NO TRANSECT","NO TRANSECT",BY20*10)</f>
        <v>0</v>
      </c>
      <c r="AV20" s="375" t="str">
        <f>IF('Site Description'!C$34="NO TRANSECT","NO TRANSECT",BZ20*10)</f>
        <v>NO TRANSECT</v>
      </c>
      <c r="AW20" s="375" t="str">
        <f>IF('Site Description'!D$34="NO TRANSECT","NO TRANSECT",CA20*10)</f>
        <v>NO TRANSECT</v>
      </c>
      <c r="AX20" s="375" t="str">
        <f>IF('Site Description'!E$34="NO TRANSECT","NO TRANSECT",CB20*10)</f>
        <v>NO TRANSECT</v>
      </c>
      <c r="AY20" s="375" t="str">
        <f>IF('Site Description'!F$34="NO TRANSECT","NO TRANSECT",CC20*10)</f>
        <v>NO TRANSECT</v>
      </c>
      <c r="AZ20" s="376" t="str">
        <f>IF('Site Description'!G$34="NO TRANSECT","NO TRANSECT",CD20*10)</f>
        <v>NO TRANSECT</v>
      </c>
      <c r="BA20" s="376" t="str">
        <f>IF('Site Description'!H$34="NO TRANSECT","NO TRANSECT",CE20*10)</f>
        <v>NO TRANSECT</v>
      </c>
      <c r="BB20" s="376" t="str">
        <f>IF('Site Description'!I$34="NO TRANSECT","NO TRANSECT",CF20*10)</f>
        <v>NO TRANSECT</v>
      </c>
      <c r="BC20" s="140">
        <f t="shared" si="40"/>
        <v>0</v>
      </c>
      <c r="BD20" s="141" t="e">
        <f t="shared" si="41"/>
        <v>#DIV/0!</v>
      </c>
      <c r="BE20" s="374">
        <f>IF('Site Description'!B$33="NO TRANSECT","NO TRANSECT",SUMIF('Data Entry'!$A$4:$A$192,A20,'Data Entry'!$F$4:$F$192)/('Site Description'!B$33*100))</f>
        <v>0</v>
      </c>
      <c r="BF20" s="375" t="str">
        <f>IF('Site Description'!C$33="NO TRANSECT","NO TRANSECT",SUMIF('Data Entry'!$I$4:$I$192,A20,'Data Entry'!$N$4:$N$192)/('Site Description'!C$33*100))</f>
        <v>NO TRANSECT</v>
      </c>
      <c r="BG20" s="375" t="str">
        <f>IF('Site Description'!D$33="NO TRANSECT","NO TRANSECT",SUMIF('Data Entry'!$Q$4:$Q$192,A20,'Data Entry'!$V$4:$V$192)/('Site Description'!D$33*100))</f>
        <v>NO TRANSECT</v>
      </c>
      <c r="BH20" s="375" t="str">
        <f>IF('Site Description'!E$33="NO TRANSECT","NO TRANSECT",SUMIF('Data Entry'!$Y$4:$Y$192,A20,'Data Entry'!$AD$4:$AD$192)/('Site Description'!E$33*100))</f>
        <v>NO TRANSECT</v>
      </c>
      <c r="BI20" s="375" t="str">
        <f>IF('Site Description'!F$33="NO TRANSECT","NO TRANSECT",SUMIF('Data Entry'!$AG$4:$AG$192,A20,'Data Entry'!$AL$4:$AL$192)/('Site Description'!F$33*100))</f>
        <v>NO TRANSECT</v>
      </c>
      <c r="BJ20" s="376" t="str">
        <f>IF('Site Description'!G$33="NO TRANSECT","NO TRANSECT",SUMIF('Data Entry'!$AO$4:$AO$192,A20,'Data Entry'!$AT$4:$AT$192)/('Site Description'!G$33*100))</f>
        <v>NO TRANSECT</v>
      </c>
      <c r="BK20" s="376" t="str">
        <f>IF('Site Description'!H$33="NO TRANSECT","NO TRANSECT",SUMIF('Data Entry'!$AW$4:$AW$192,A20,'Data Entry'!$BB$4:$BB$192)/('Site Description'!H$33*100))</f>
        <v>NO TRANSECT</v>
      </c>
      <c r="BL20" s="376" t="str">
        <f>IF('Site Description'!I$33="NO TRANSECT","NO TRANSECT",SUMIF('Data Entry'!$BE$4:$BE$192,A20,'Data Entry'!$BJ$4:$BJ$192)/('Site Description'!I$33*100))</f>
        <v>NO TRANSECT</v>
      </c>
      <c r="BM20" s="140">
        <f t="shared" si="42"/>
        <v>0</v>
      </c>
      <c r="BN20" s="141" t="e">
        <f t="shared" si="43"/>
        <v>#DIV/0!</v>
      </c>
      <c r="BO20" s="374">
        <f>IF('Site Description'!B$33="NO TRANSECT","NO TRANSECT",SUMIF('Data Entry'!$A$4:$A$192,A20,'Data Entry'!$G$4:$G$192)/('Site Description'!B$33*100))</f>
        <v>0</v>
      </c>
      <c r="BP20" s="375" t="str">
        <f>IF('Site Description'!C$33="NO TRANSECT","NO TRANSECT",SUMIF('Data Entry'!$I$4:$I$192,A20,'Data Entry'!$O$4:$O$192)/('Site Description'!C$33*100))</f>
        <v>NO TRANSECT</v>
      </c>
      <c r="BQ20" s="375" t="str">
        <f>IF('Site Description'!D$33="NO TRANSECT","NO TRANSECT",SUMIF('Data Entry'!$Q$4:$Q$192,A20,'Data Entry'!$W$4:$W$192)/('Site Description'!D$33*100))</f>
        <v>NO TRANSECT</v>
      </c>
      <c r="BR20" s="375" t="str">
        <f>IF('Site Description'!E$33="NO TRANSECT","NO TRANSECT",SUMIF('Data Entry'!$Y$4:$Y$192,A20,'Data Entry'!$AE$4:$AE$192)/('Site Description'!E$33*100))</f>
        <v>NO TRANSECT</v>
      </c>
      <c r="BS20" s="375" t="str">
        <f>IF('Site Description'!F$33="NO TRANSECT","NO TRANSECT",SUMIF('Data Entry'!$AG$4:$AG$192,A20,'Data Entry'!$AM$4:$AM$192)/('Site Description'!F$33*100))</f>
        <v>NO TRANSECT</v>
      </c>
      <c r="BT20" s="376" t="str">
        <f>IF('Site Description'!G$33="NO TRANSECT","NO TRANSECT",SUMIF('Data Entry'!$AO$4:$AO$192,A20,'Data Entry'!$AU$4:$AU$192)/('Site Description'!G$33*100))</f>
        <v>NO TRANSECT</v>
      </c>
      <c r="BU20" s="375" t="str">
        <f>IF('Site Description'!H$33="NO TRANSECT","NO TRANSECT",SUMIF('Data Entry'!$AW$4:$AW$192,A20,'Data Entry'!$BC$4:$BC$192)/('Site Description'!H$33*100))</f>
        <v>NO TRANSECT</v>
      </c>
      <c r="BV20" s="384" t="str">
        <f>IF('Site Description'!I$33="NO TRANSECT","NO TRANSECT",SUMIF('Data Entry'!$BE$4:$BE$192,A20,'Data Entry'!$BK$4:$BK$192)/('Site Description'!I$33*100))</f>
        <v>NO TRANSECT</v>
      </c>
      <c r="BW20" s="140">
        <f t="shared" si="44"/>
        <v>0</v>
      </c>
      <c r="BX20" s="141" t="e">
        <f t="shared" si="45"/>
        <v>#DIV/0!</v>
      </c>
      <c r="BY20" s="382">
        <f>IF('Site Description'!B$33="NO TRANSECT","NO TRANSECT",SUMIF('Data Entry'!$A$4:$A$192,A20,'Data Entry'!$H$4:$H$192)/('Site Description'!B$33*100))</f>
        <v>0</v>
      </c>
      <c r="BZ20" s="375" t="str">
        <f>IF('Site Description'!C$33="NO TRANSECT","NO TRANSECT",SUMIF('Data Entry'!$I$4:$I$192,A20,'Data Entry'!$P$4:$P$192)/('Site Description'!C$33*100))</f>
        <v>NO TRANSECT</v>
      </c>
      <c r="CA20" s="375" t="str">
        <f>IF('Site Description'!D$33="NO TRANSECT","NO TRANSECT",SUMIF('Data Entry'!$Q$4:$Q$192,A20,'Data Entry'!$X$4:$X$192)/('Site Description'!D$33*100))</f>
        <v>NO TRANSECT</v>
      </c>
      <c r="CB20" s="375" t="str">
        <f>IF('Site Description'!E$33="NO TRANSECT","NO TRANSECT",SUMIF('Data Entry'!$Y$4:$Y$192,A20,'Data Entry'!$AF$4:$AF$192)/('Site Description'!E$33*100))</f>
        <v>NO TRANSECT</v>
      </c>
      <c r="CC20" s="375" t="str">
        <f>IF('Site Description'!F$33="NO TRANSECT","NO TRANSECT",SUMIF('Data Entry'!$AG$4:$AG$192,A20,'Data Entry'!$AN$4:$AN$192)/('Site Description'!F$33*100))</f>
        <v>NO TRANSECT</v>
      </c>
      <c r="CD20" s="376" t="str">
        <f>IF('Site Description'!G$33="NO TRANSECT","NO TRANSECT",SUMIF('Data Entry'!$AO$4:$AO$192,A20,'Data Entry'!$AV$4:$AV$192)/('Site Description'!G$33*100))</f>
        <v>NO TRANSECT</v>
      </c>
      <c r="CE20" s="375" t="str">
        <f>IF('Site Description'!H$33="NO TRANSECT","NO TRANSECT",SUMIF('Data Entry'!$AW$4:$AW$192,A20,'Data Entry'!$BD$4:$BD$192)/('Site Description'!H$33*100))</f>
        <v>NO TRANSECT</v>
      </c>
      <c r="CF20" s="384" t="str">
        <f>IF('Site Description'!I$33="NO TRANSECT","NO TRANSECT",SUMIF('Data Entry'!$BE$4:$BE$192,A20,'Data Entry'!$BL$4:$BL$192)/('Site Description'!I$33*100))</f>
        <v>NO TRANSECT</v>
      </c>
      <c r="CG20" s="140">
        <f t="shared" si="46"/>
        <v>0</v>
      </c>
      <c r="CH20" s="141" t="e">
        <f t="shared" si="47"/>
        <v>#DIV/0!</v>
      </c>
    </row>
    <row r="21" spans="1:86" x14ac:dyDescent="0.3">
      <c r="A21" s="9" t="s">
        <v>483</v>
      </c>
      <c r="B21" s="30" t="s">
        <v>117</v>
      </c>
      <c r="C21" s="30" t="s">
        <v>496</v>
      </c>
      <c r="D21" s="25" t="s">
        <v>83</v>
      </c>
      <c r="E21" s="26" t="s">
        <v>8</v>
      </c>
      <c r="F21" s="26"/>
      <c r="G21" s="378">
        <f>IF('Site Description'!B$33="NO TRANSECT","NO TRANSECT",SUMIF('Data Entry'!$A$4:$A$192,A21,'Data Entry'!$C$4:$C$192))</f>
        <v>0</v>
      </c>
      <c r="H21" s="379" t="str">
        <f>IF('Site Description'!C$33="NO TRANSECT","NO TRANSECT",SUMIF('Data Entry'!$I$4:$I$192,A21,'Data Entry'!$K$4:$K$192))</f>
        <v>NO TRANSECT</v>
      </c>
      <c r="I21" s="379" t="str">
        <f>IF('Site Description'!D$33="NO TRANSECT","NO TRANSECT",SUMIF('Data Entry'!$Q$4:$Q$192,A21,'Data Entry'!$S$4:$S$192))</f>
        <v>NO TRANSECT</v>
      </c>
      <c r="J21" s="379" t="str">
        <f>IF('Site Description'!E$33="NO TRANSECT","NO TRANSECT",SUMIF('Data Entry'!$Y$4:$Y$192,A21,'Data Entry'!$AA$4:$AA$192))</f>
        <v>NO TRANSECT</v>
      </c>
      <c r="K21" s="379" t="str">
        <f>IF('Site Description'!F$33="NO TRANSECT","NO TRANSECT",SUMIF('Data Entry'!$AG$4:$AG$192,A21,'Data Entry'!$AI$4:$AI$192))</f>
        <v>NO TRANSECT</v>
      </c>
      <c r="L21" s="380" t="str">
        <f>IF('Site Description'!G$33="NO TRANSECT","NO TRANSECT",SUMIF('Data Entry'!$AO$4:$AO$192,A21,'Data Entry'!$AQ$4:$AQ$192))</f>
        <v>NO TRANSECT</v>
      </c>
      <c r="M21" s="380" t="str">
        <f>IF('Site Description'!H$33="NO TRANSECT","NO TRANSECT",SUMIF('Data Entry'!$AW$4:$AW$192,A21,'Data Entry'!$AY$4:$AY$192))</f>
        <v>NO TRANSECT</v>
      </c>
      <c r="N21" s="381" t="str">
        <f>IF('Site Description'!I$33="NO TRANSECT","NO TRANSECT",SUMIF('Data Entry'!$BE$4:$BE$192,A21,'Data Entry'!$BG$4:$BG$192))</f>
        <v>NO TRANSECT</v>
      </c>
      <c r="O21" s="140">
        <f t="shared" ref="O21" si="48">AVERAGE(G21:N21)</f>
        <v>0</v>
      </c>
      <c r="P21" s="141" t="e">
        <f t="shared" ref="P21" si="49">STDEV(G21:N21)</f>
        <v>#DIV/0!</v>
      </c>
      <c r="Q21" s="374">
        <f>IF('Site Description'!B$34="NO TRANSECT", "NO TRANSECT", G21/'Site Description'!B$34)</f>
        <v>0</v>
      </c>
      <c r="R21" s="375" t="str">
        <f>IF('Site Description'!C$34="NO TRANSECT", "NO TRANSECT", H21/'Site Description'!C$34)</f>
        <v>NO TRANSECT</v>
      </c>
      <c r="S21" s="375" t="str">
        <f>IF('Site Description'!D$34="NO TRANSECT", "NO TRANSECT", I21/'Site Description'!D$34)</f>
        <v>NO TRANSECT</v>
      </c>
      <c r="T21" s="375" t="str">
        <f>IF('Site Description'!E$34="NO TRANSECT", "NO TRANSECT", J21/'Site Description'!E$34)</f>
        <v>NO TRANSECT</v>
      </c>
      <c r="U21" s="375" t="str">
        <f>IF('Site Description'!F$34="NO TRANSECT", "NO TRANSECT", K21/'Site Description'!F$34)</f>
        <v>NO TRANSECT</v>
      </c>
      <c r="V21" s="376" t="str">
        <f>IF('Site Description'!G$34="NO TRANSECT", "NO TRANSECT", L21/'Site Description'!G$34)</f>
        <v>NO TRANSECT</v>
      </c>
      <c r="W21" s="375" t="str">
        <f>IF('Site Description'!H$34="NO TRANSECT", "NO TRANSECT", M21/'Site Description'!H$34)</f>
        <v>NO TRANSECT</v>
      </c>
      <c r="X21" s="384" t="str">
        <f>IF('Site Description'!$I$34="NO TRANSECT", "NO TRANSECT", N21/'Site Description'!$I$34)</f>
        <v>NO TRANSECT</v>
      </c>
      <c r="Y21" s="140">
        <f t="shared" ref="Y21" si="50">AVERAGE(Q21:X21)</f>
        <v>0</v>
      </c>
      <c r="Z21" s="141" t="e">
        <f t="shared" ref="Z21" si="51">STDEV(Q21:X21)</f>
        <v>#DIV/0!</v>
      </c>
      <c r="AA21" s="374">
        <f>IF('Site Description'!B$34="NO TRANSECT", "NO TRANSECT",BE21*10)</f>
        <v>0</v>
      </c>
      <c r="AB21" s="375" t="str">
        <f>IF('Site Description'!C$34="NO TRANSECT", "NO TRANSECT",BF21*10)</f>
        <v>NO TRANSECT</v>
      </c>
      <c r="AC21" s="375" t="str">
        <f>IF('Site Description'!D$34="NO TRANSECT", "NO TRANSECT",BG21*10)</f>
        <v>NO TRANSECT</v>
      </c>
      <c r="AD21" s="375" t="str">
        <f>IF('Site Description'!E$34="NO TRANSECT", "NO TRANSECT",BH21*10)</f>
        <v>NO TRANSECT</v>
      </c>
      <c r="AE21" s="375" t="str">
        <f>IF('Site Description'!F$34="NO TRANSECT", "NO TRANSECT",BI21*10)</f>
        <v>NO TRANSECT</v>
      </c>
      <c r="AF21" s="376" t="str">
        <f>IF('Site Description'!G$34="NO TRANSECT", "NO TRANSECT",BJ21*10)</f>
        <v>NO TRANSECT</v>
      </c>
      <c r="AG21" s="375" t="str">
        <f>IF('Site Description'!H$34="NO TRANSECT", "NO TRANSECT",BK21*10)</f>
        <v>NO TRANSECT</v>
      </c>
      <c r="AH21" s="384" t="str">
        <f>IF('Site Description'!I$34="NO TRANSECT", "NO TRANSECT",BL21*10)</f>
        <v>NO TRANSECT</v>
      </c>
      <c r="AI21" s="140">
        <f t="shared" ref="AI21" si="52">AVERAGE(AA21:AH21)</f>
        <v>0</v>
      </c>
      <c r="AJ21" s="141" t="e">
        <f t="shared" ref="AJ21" si="53">STDEV(AA21:AH21)</f>
        <v>#DIV/0!</v>
      </c>
      <c r="AK21" s="374">
        <f>IF('Site Description'!B$34="NO TRANSECT", "NO TRANSECT",BO21*10)</f>
        <v>0</v>
      </c>
      <c r="AL21" s="375" t="str">
        <f>IF('Site Description'!C$34="NO TRANSECT", "NO TRANSECT",BP21*10)</f>
        <v>NO TRANSECT</v>
      </c>
      <c r="AM21" s="375" t="str">
        <f>IF('Site Description'!D$34="NO TRANSECT", "NO TRANSECT",BQ21*10)</f>
        <v>NO TRANSECT</v>
      </c>
      <c r="AN21" s="375" t="str">
        <f>IF('Site Description'!E$34="NO TRANSECT", "NO TRANSECT",BR21*10)</f>
        <v>NO TRANSECT</v>
      </c>
      <c r="AO21" s="375" t="str">
        <f>IF('Site Description'!F$34="NO TRANSECT", "NO TRANSECT",BS21*10)</f>
        <v>NO TRANSECT</v>
      </c>
      <c r="AP21" s="376" t="str">
        <f>IF('Site Description'!G$34="NO TRANSECT", "NO TRANSECT",BT21*10)</f>
        <v>NO TRANSECT</v>
      </c>
      <c r="AQ21" s="376" t="str">
        <f>IF('Site Description'!H$34="NO TRANSECT", "NO TRANSECT",BU21*10)</f>
        <v>NO TRANSECT</v>
      </c>
      <c r="AR21" s="376" t="str">
        <f>IF('Site Description'!I$34="NO TRANSECT", "NO TRANSECT",BV21*10)</f>
        <v>NO TRANSECT</v>
      </c>
      <c r="AS21" s="140">
        <f t="shared" ref="AS21" si="54">AVERAGE(AK21:AR21)</f>
        <v>0</v>
      </c>
      <c r="AT21" s="141" t="e">
        <f t="shared" ref="AT21" si="55">STDEV(AK21:AR21)</f>
        <v>#DIV/0!</v>
      </c>
      <c r="AU21" s="374">
        <f>IF('Site Description'!B$34="NO TRANSECT","NO TRANSECT",BY21*10)</f>
        <v>0</v>
      </c>
      <c r="AV21" s="375" t="str">
        <f>IF('Site Description'!C$34="NO TRANSECT","NO TRANSECT",BZ21*10)</f>
        <v>NO TRANSECT</v>
      </c>
      <c r="AW21" s="375" t="str">
        <f>IF('Site Description'!D$34="NO TRANSECT","NO TRANSECT",CA21*10)</f>
        <v>NO TRANSECT</v>
      </c>
      <c r="AX21" s="375" t="str">
        <f>IF('Site Description'!E$34="NO TRANSECT","NO TRANSECT",CB21*10)</f>
        <v>NO TRANSECT</v>
      </c>
      <c r="AY21" s="375" t="str">
        <f>IF('Site Description'!F$34="NO TRANSECT","NO TRANSECT",CC21*10)</f>
        <v>NO TRANSECT</v>
      </c>
      <c r="AZ21" s="376" t="str">
        <f>IF('Site Description'!G$34="NO TRANSECT","NO TRANSECT",CD21*10)</f>
        <v>NO TRANSECT</v>
      </c>
      <c r="BA21" s="376" t="str">
        <f>IF('Site Description'!H$34="NO TRANSECT","NO TRANSECT",CE21*10)</f>
        <v>NO TRANSECT</v>
      </c>
      <c r="BB21" s="376" t="str">
        <f>IF('Site Description'!I$34="NO TRANSECT","NO TRANSECT",CF21*10)</f>
        <v>NO TRANSECT</v>
      </c>
      <c r="BC21" s="140">
        <f t="shared" ref="BC21" si="56">AVERAGE(AU21:AZ21)</f>
        <v>0</v>
      </c>
      <c r="BD21" s="141" t="e">
        <f t="shared" ref="BD21" si="57">STDEV(AU21:AZ21)</f>
        <v>#DIV/0!</v>
      </c>
      <c r="BE21" s="374">
        <f>IF('Site Description'!B$33="NO TRANSECT","NO TRANSECT",SUMIF('Data Entry'!$A$4:$A$192,A21,'Data Entry'!$F$4:$F$192)/('Site Description'!B$33*100))</f>
        <v>0</v>
      </c>
      <c r="BF21" s="375" t="str">
        <f>IF('Site Description'!C$33="NO TRANSECT","NO TRANSECT",SUMIF('Data Entry'!$I$4:$I$192,A21,'Data Entry'!$N$4:$N$192)/('Site Description'!C$33*100))</f>
        <v>NO TRANSECT</v>
      </c>
      <c r="BG21" s="375" t="str">
        <f>IF('Site Description'!D$33="NO TRANSECT","NO TRANSECT",SUMIF('Data Entry'!$Q$4:$Q$192,A21,'Data Entry'!$V$4:$V$192)/('Site Description'!D$33*100))</f>
        <v>NO TRANSECT</v>
      </c>
      <c r="BH21" s="375" t="str">
        <f>IF('Site Description'!E$33="NO TRANSECT","NO TRANSECT",SUMIF('Data Entry'!$Y$4:$Y$192,A21,'Data Entry'!$AD$4:$AD$192)/('Site Description'!E$33*100))</f>
        <v>NO TRANSECT</v>
      </c>
      <c r="BI21" s="375" t="str">
        <f>IF('Site Description'!F$33="NO TRANSECT","NO TRANSECT",SUMIF('Data Entry'!$AG$4:$AG$192,A21,'Data Entry'!$AL$4:$AL$192)/('Site Description'!F$33*100))</f>
        <v>NO TRANSECT</v>
      </c>
      <c r="BJ21" s="376" t="str">
        <f>IF('Site Description'!G$33="NO TRANSECT","NO TRANSECT",SUMIF('Data Entry'!$AO$4:$AO$192,A21,'Data Entry'!$AT$4:$AT$192)/('Site Description'!G$33*100))</f>
        <v>NO TRANSECT</v>
      </c>
      <c r="BK21" s="376" t="str">
        <f>IF('Site Description'!H$33="NO TRANSECT","NO TRANSECT",SUMIF('Data Entry'!$AW$4:$AW$192,A21,'Data Entry'!$BB$4:$BB$192)/('Site Description'!H$33*100))</f>
        <v>NO TRANSECT</v>
      </c>
      <c r="BL21" s="376" t="str">
        <f>IF('Site Description'!I$33="NO TRANSECT","NO TRANSECT",SUMIF('Data Entry'!$BE$4:$BE$192,A21,'Data Entry'!$BJ$4:$BJ$192)/('Site Description'!I$33*100))</f>
        <v>NO TRANSECT</v>
      </c>
      <c r="BM21" s="140">
        <f t="shared" ref="BM21" si="58">AVERAGE(BE21:BL21)</f>
        <v>0</v>
      </c>
      <c r="BN21" s="141" t="e">
        <f t="shared" ref="BN21" si="59">STDEV(BE21:BL21)</f>
        <v>#DIV/0!</v>
      </c>
      <c r="BO21" s="374">
        <f>IF('Site Description'!B$33="NO TRANSECT","NO TRANSECT",SUMIF('Data Entry'!$A$4:$A$192,A21,'Data Entry'!$G$4:$G$192)/('Site Description'!B$33*100))</f>
        <v>0</v>
      </c>
      <c r="BP21" s="375" t="str">
        <f>IF('Site Description'!C$33="NO TRANSECT","NO TRANSECT",SUMIF('Data Entry'!$I$4:$I$192,A21,'Data Entry'!$O$4:$O$192)/('Site Description'!C$33*100))</f>
        <v>NO TRANSECT</v>
      </c>
      <c r="BQ21" s="375" t="str">
        <f>IF('Site Description'!D$33="NO TRANSECT","NO TRANSECT",SUMIF('Data Entry'!$Q$4:$Q$192,A21,'Data Entry'!$W$4:$W$192)/('Site Description'!D$33*100))</f>
        <v>NO TRANSECT</v>
      </c>
      <c r="BR21" s="375" t="str">
        <f>IF('Site Description'!E$33="NO TRANSECT","NO TRANSECT",SUMIF('Data Entry'!$Y$4:$Y$192,A21,'Data Entry'!$AE$4:$AE$192)/('Site Description'!E$33*100))</f>
        <v>NO TRANSECT</v>
      </c>
      <c r="BS21" s="375" t="str">
        <f>IF('Site Description'!F$33="NO TRANSECT","NO TRANSECT",SUMIF('Data Entry'!$AG$4:$AG$192,A21,'Data Entry'!$AM$4:$AM$192)/('Site Description'!F$33*100))</f>
        <v>NO TRANSECT</v>
      </c>
      <c r="BT21" s="376" t="str">
        <f>IF('Site Description'!G$33="NO TRANSECT","NO TRANSECT",SUMIF('Data Entry'!$AO$4:$AO$192,A21,'Data Entry'!$AU$4:$AU$192)/('Site Description'!G$33*100))</f>
        <v>NO TRANSECT</v>
      </c>
      <c r="BU21" s="375" t="str">
        <f>IF('Site Description'!H$33="NO TRANSECT","NO TRANSECT",SUMIF('Data Entry'!$AW$4:$AW$192,A21,'Data Entry'!$BC$4:$BC$192)/('Site Description'!H$33*100))</f>
        <v>NO TRANSECT</v>
      </c>
      <c r="BV21" s="384" t="str">
        <f>IF('Site Description'!I$33="NO TRANSECT","NO TRANSECT",SUMIF('Data Entry'!$BE$4:$BE$192,A21,'Data Entry'!$BK$4:$BK$192)/('Site Description'!I$33*100))</f>
        <v>NO TRANSECT</v>
      </c>
      <c r="BW21" s="140">
        <f t="shared" ref="BW21" si="60">AVERAGE(BO21:BT21)</f>
        <v>0</v>
      </c>
      <c r="BX21" s="141" t="e">
        <f t="shared" ref="BX21" si="61">STDEV(BO21:BT21)</f>
        <v>#DIV/0!</v>
      </c>
      <c r="BY21" s="382">
        <f>IF('Site Description'!B$33="NO TRANSECT","NO TRANSECT",SUMIF('Data Entry'!$A$4:$A$192,A21,'Data Entry'!$H$4:$H$192)/('Site Description'!B$33*100))</f>
        <v>0</v>
      </c>
      <c r="BZ21" s="375" t="str">
        <f>IF('Site Description'!C$33="NO TRANSECT","NO TRANSECT",SUMIF('Data Entry'!$I$4:$I$192,A21,'Data Entry'!$P$4:$P$192)/('Site Description'!C$33*100))</f>
        <v>NO TRANSECT</v>
      </c>
      <c r="CA21" s="375" t="str">
        <f>IF('Site Description'!D$33="NO TRANSECT","NO TRANSECT",SUMIF('Data Entry'!$Q$4:$Q$192,A21,'Data Entry'!$X$4:$X$192)/('Site Description'!D$33*100))</f>
        <v>NO TRANSECT</v>
      </c>
      <c r="CB21" s="375" t="str">
        <f>IF('Site Description'!E$33="NO TRANSECT","NO TRANSECT",SUMIF('Data Entry'!$Y$4:$Y$192,A21,'Data Entry'!$AF$4:$AF$192)/('Site Description'!E$33*100))</f>
        <v>NO TRANSECT</v>
      </c>
      <c r="CC21" s="375" t="str">
        <f>IF('Site Description'!F$33="NO TRANSECT","NO TRANSECT",SUMIF('Data Entry'!$AG$4:$AG$192,A21,'Data Entry'!$AN$4:$AN$192)/('Site Description'!F$33*100))</f>
        <v>NO TRANSECT</v>
      </c>
      <c r="CD21" s="376" t="str">
        <f>IF('Site Description'!G$33="NO TRANSECT","NO TRANSECT",SUMIF('Data Entry'!$AO$4:$AO$192,A21,'Data Entry'!$AV$4:$AV$192)/('Site Description'!G$33*100))</f>
        <v>NO TRANSECT</v>
      </c>
      <c r="CE21" s="375" t="str">
        <f>IF('Site Description'!H$33="NO TRANSECT","NO TRANSECT",SUMIF('Data Entry'!$AW$4:$AW$192,A21,'Data Entry'!$BD$4:$BD$192)/('Site Description'!H$33*100))</f>
        <v>NO TRANSECT</v>
      </c>
      <c r="CF21" s="384" t="str">
        <f>IF('Site Description'!I$33="NO TRANSECT","NO TRANSECT",SUMIF('Data Entry'!$BE$4:$BE$192,A21,'Data Entry'!$BL$4:$BL$192)/('Site Description'!I$33*100))</f>
        <v>NO TRANSECT</v>
      </c>
      <c r="CG21" s="140">
        <f t="shared" ref="CG21" si="62">AVERAGE(BY21:CF21)</f>
        <v>0</v>
      </c>
      <c r="CH21" s="141" t="e">
        <f t="shared" ref="CH21" si="63">STDEV(BY21:CF21)</f>
        <v>#DIV/0!</v>
      </c>
    </row>
    <row r="22" spans="1:86" x14ac:dyDescent="0.3">
      <c r="A22" s="9" t="s">
        <v>4</v>
      </c>
      <c r="B22" s="30" t="s">
        <v>301</v>
      </c>
      <c r="C22" s="33" t="s">
        <v>88</v>
      </c>
      <c r="D22" s="27" t="s">
        <v>83</v>
      </c>
      <c r="E22" s="26" t="s">
        <v>34</v>
      </c>
      <c r="F22" s="26"/>
      <c r="G22" s="378">
        <f>IF('Site Description'!B$33="NO TRANSECT","NO TRANSECT",SUMIF('Data Entry'!$A$4:$A$192,A22,'Data Entry'!$C$4:$C$192))</f>
        <v>0</v>
      </c>
      <c r="H22" s="379" t="str">
        <f>IF('Site Description'!C$33="NO TRANSECT","NO TRANSECT",SUMIF('Data Entry'!$I$4:$I$192,A22,'Data Entry'!$K$4:$K$192))</f>
        <v>NO TRANSECT</v>
      </c>
      <c r="I22" s="379" t="str">
        <f>IF('Site Description'!D$33="NO TRANSECT","NO TRANSECT",SUMIF('Data Entry'!$Q$4:$Q$192,A22,'Data Entry'!$S$4:$S$192))</f>
        <v>NO TRANSECT</v>
      </c>
      <c r="J22" s="379" t="str">
        <f>IF('Site Description'!E$33="NO TRANSECT","NO TRANSECT",SUMIF('Data Entry'!$Y$4:$Y$192,A22,'Data Entry'!$AA$4:$AA$192))</f>
        <v>NO TRANSECT</v>
      </c>
      <c r="K22" s="379" t="str">
        <f>IF('Site Description'!F$33="NO TRANSECT","NO TRANSECT",SUMIF('Data Entry'!$AG$4:$AG$192,A22,'Data Entry'!$AI$4:$AI$192))</f>
        <v>NO TRANSECT</v>
      </c>
      <c r="L22" s="380" t="str">
        <f>IF('Site Description'!G$33="NO TRANSECT","NO TRANSECT",SUMIF('Data Entry'!$AO$4:$AO$192,A22,'Data Entry'!$AQ$4:$AQ$192))</f>
        <v>NO TRANSECT</v>
      </c>
      <c r="M22" s="380" t="str">
        <f>IF('Site Description'!H$33="NO TRANSECT","NO TRANSECT",SUMIF('Data Entry'!$AW$4:$AW$192,A22,'Data Entry'!$AY$4:$AY$192))</f>
        <v>NO TRANSECT</v>
      </c>
      <c r="N22" s="381" t="str">
        <f>IF('Site Description'!I$33="NO TRANSECT","NO TRANSECT",SUMIF('Data Entry'!$BE$4:$BE$192,A22,'Data Entry'!$BG$4:$BG$192))</f>
        <v>NO TRANSECT</v>
      </c>
      <c r="O22" s="140">
        <f t="shared" si="34"/>
        <v>0</v>
      </c>
      <c r="P22" s="141" t="e">
        <f t="shared" si="35"/>
        <v>#DIV/0!</v>
      </c>
      <c r="Q22" s="374">
        <f>IF('Site Description'!B$34="NO TRANSECT", "NO TRANSECT", G22/'Site Description'!B$34)</f>
        <v>0</v>
      </c>
      <c r="R22" s="375" t="str">
        <f>IF('Site Description'!C$34="NO TRANSECT", "NO TRANSECT", H22/'Site Description'!C$34)</f>
        <v>NO TRANSECT</v>
      </c>
      <c r="S22" s="375" t="str">
        <f>IF('Site Description'!D$34="NO TRANSECT", "NO TRANSECT", I22/'Site Description'!D$34)</f>
        <v>NO TRANSECT</v>
      </c>
      <c r="T22" s="375" t="str">
        <f>IF('Site Description'!E$34="NO TRANSECT", "NO TRANSECT", J22/'Site Description'!E$34)</f>
        <v>NO TRANSECT</v>
      </c>
      <c r="U22" s="375" t="str">
        <f>IF('Site Description'!F$34="NO TRANSECT", "NO TRANSECT", K22/'Site Description'!F$34)</f>
        <v>NO TRANSECT</v>
      </c>
      <c r="V22" s="376" t="str">
        <f>IF('Site Description'!G$34="NO TRANSECT", "NO TRANSECT", L22/'Site Description'!G$34)</f>
        <v>NO TRANSECT</v>
      </c>
      <c r="W22" s="375" t="str">
        <f>IF('Site Description'!H$34="NO TRANSECT", "NO TRANSECT", M22/'Site Description'!H$34)</f>
        <v>NO TRANSECT</v>
      </c>
      <c r="X22" s="384" t="str">
        <f>IF('Site Description'!$I$34="NO TRANSECT", "NO TRANSECT", N22/'Site Description'!$I$34)</f>
        <v>NO TRANSECT</v>
      </c>
      <c r="Y22" s="140">
        <f t="shared" si="36"/>
        <v>0</v>
      </c>
      <c r="Z22" s="141" t="e">
        <f t="shared" si="37"/>
        <v>#DIV/0!</v>
      </c>
      <c r="AA22" s="374">
        <f>IF('Site Description'!B$34="NO TRANSECT", "NO TRANSECT",BE22*10)</f>
        <v>0</v>
      </c>
      <c r="AB22" s="375" t="str">
        <f>IF('Site Description'!C$34="NO TRANSECT", "NO TRANSECT",BF22*10)</f>
        <v>NO TRANSECT</v>
      </c>
      <c r="AC22" s="375" t="str">
        <f>IF('Site Description'!D$34="NO TRANSECT", "NO TRANSECT",BG22*10)</f>
        <v>NO TRANSECT</v>
      </c>
      <c r="AD22" s="375" t="str">
        <f>IF('Site Description'!E$34="NO TRANSECT", "NO TRANSECT",BH22*10)</f>
        <v>NO TRANSECT</v>
      </c>
      <c r="AE22" s="375" t="str">
        <f>IF('Site Description'!F$34="NO TRANSECT", "NO TRANSECT",BI22*10)</f>
        <v>NO TRANSECT</v>
      </c>
      <c r="AF22" s="376" t="str">
        <f>IF('Site Description'!G$34="NO TRANSECT", "NO TRANSECT",BJ22*10)</f>
        <v>NO TRANSECT</v>
      </c>
      <c r="AG22" s="375" t="str">
        <f>IF('Site Description'!H$34="NO TRANSECT", "NO TRANSECT",BK22*10)</f>
        <v>NO TRANSECT</v>
      </c>
      <c r="AH22" s="384" t="str">
        <f>IF('Site Description'!I$34="NO TRANSECT", "NO TRANSECT",BL22*10)</f>
        <v>NO TRANSECT</v>
      </c>
      <c r="AI22" s="140">
        <f t="shared" si="0"/>
        <v>0</v>
      </c>
      <c r="AJ22" s="141" t="e">
        <f t="shared" si="1"/>
        <v>#DIV/0!</v>
      </c>
      <c r="AK22" s="374">
        <f>IF('Site Description'!B$34="NO TRANSECT", "NO TRANSECT",BO22*10)</f>
        <v>0</v>
      </c>
      <c r="AL22" s="375" t="str">
        <f>IF('Site Description'!C$34="NO TRANSECT", "NO TRANSECT",BP22*10)</f>
        <v>NO TRANSECT</v>
      </c>
      <c r="AM22" s="375" t="str">
        <f>IF('Site Description'!D$34="NO TRANSECT", "NO TRANSECT",BQ22*10)</f>
        <v>NO TRANSECT</v>
      </c>
      <c r="AN22" s="375" t="str">
        <f>IF('Site Description'!E$34="NO TRANSECT", "NO TRANSECT",BR22*10)</f>
        <v>NO TRANSECT</v>
      </c>
      <c r="AO22" s="375" t="str">
        <f>IF('Site Description'!F$34="NO TRANSECT", "NO TRANSECT",BS22*10)</f>
        <v>NO TRANSECT</v>
      </c>
      <c r="AP22" s="376" t="str">
        <f>IF('Site Description'!G$34="NO TRANSECT", "NO TRANSECT",BT22*10)</f>
        <v>NO TRANSECT</v>
      </c>
      <c r="AQ22" s="376" t="str">
        <f>IF('Site Description'!H$34="NO TRANSECT", "NO TRANSECT",BU22*10)</f>
        <v>NO TRANSECT</v>
      </c>
      <c r="AR22" s="376" t="str">
        <f>IF('Site Description'!I$34="NO TRANSECT", "NO TRANSECT",BV22*10)</f>
        <v>NO TRANSECT</v>
      </c>
      <c r="AS22" s="140">
        <f t="shared" si="38"/>
        <v>0</v>
      </c>
      <c r="AT22" s="141" t="e">
        <f t="shared" si="39"/>
        <v>#DIV/0!</v>
      </c>
      <c r="AU22" s="374">
        <f>IF('Site Description'!B$34="NO TRANSECT","NO TRANSECT",BY22*10)</f>
        <v>0</v>
      </c>
      <c r="AV22" s="375" t="str">
        <f>IF('Site Description'!C$34="NO TRANSECT","NO TRANSECT",BZ22*10)</f>
        <v>NO TRANSECT</v>
      </c>
      <c r="AW22" s="375" t="str">
        <f>IF('Site Description'!D$34="NO TRANSECT","NO TRANSECT",CA22*10)</f>
        <v>NO TRANSECT</v>
      </c>
      <c r="AX22" s="375" t="str">
        <f>IF('Site Description'!E$34="NO TRANSECT","NO TRANSECT",CB22*10)</f>
        <v>NO TRANSECT</v>
      </c>
      <c r="AY22" s="375" t="str">
        <f>IF('Site Description'!F$34="NO TRANSECT","NO TRANSECT",CC22*10)</f>
        <v>NO TRANSECT</v>
      </c>
      <c r="AZ22" s="376" t="str">
        <f>IF('Site Description'!G$34="NO TRANSECT","NO TRANSECT",CD22*10)</f>
        <v>NO TRANSECT</v>
      </c>
      <c r="BA22" s="376" t="str">
        <f>IF('Site Description'!H$34="NO TRANSECT","NO TRANSECT",CE22*10)</f>
        <v>NO TRANSECT</v>
      </c>
      <c r="BB22" s="376" t="str">
        <f>IF('Site Description'!I$34="NO TRANSECT","NO TRANSECT",CF22*10)</f>
        <v>NO TRANSECT</v>
      </c>
      <c r="BC22" s="140">
        <f t="shared" si="40"/>
        <v>0</v>
      </c>
      <c r="BD22" s="141" t="e">
        <f t="shared" si="41"/>
        <v>#DIV/0!</v>
      </c>
      <c r="BE22" s="374">
        <f>IF('Site Description'!B$33="NO TRANSECT","NO TRANSECT",SUMIF('Data Entry'!$A$4:$A$192,A22,'Data Entry'!$F$4:$F$192)/('Site Description'!B$33*100))</f>
        <v>0</v>
      </c>
      <c r="BF22" s="375" t="str">
        <f>IF('Site Description'!C$33="NO TRANSECT","NO TRANSECT",SUMIF('Data Entry'!$I$4:$I$192,A22,'Data Entry'!$N$4:$N$192)/('Site Description'!C$33*100))</f>
        <v>NO TRANSECT</v>
      </c>
      <c r="BG22" s="375" t="str">
        <f>IF('Site Description'!D$33="NO TRANSECT","NO TRANSECT",SUMIF('Data Entry'!$Q$4:$Q$192,A22,'Data Entry'!$V$4:$V$192)/('Site Description'!D$33*100))</f>
        <v>NO TRANSECT</v>
      </c>
      <c r="BH22" s="375" t="str">
        <f>IF('Site Description'!E$33="NO TRANSECT","NO TRANSECT",SUMIF('Data Entry'!$Y$4:$Y$192,A22,'Data Entry'!$AD$4:$AD$192)/('Site Description'!E$33*100))</f>
        <v>NO TRANSECT</v>
      </c>
      <c r="BI22" s="375" t="str">
        <f>IF('Site Description'!F$33="NO TRANSECT","NO TRANSECT",SUMIF('Data Entry'!$AG$4:$AG$192,A22,'Data Entry'!$AL$4:$AL$192)/('Site Description'!F$33*100))</f>
        <v>NO TRANSECT</v>
      </c>
      <c r="BJ22" s="376" t="str">
        <f>IF('Site Description'!G$33="NO TRANSECT","NO TRANSECT",SUMIF('Data Entry'!$AO$4:$AO$192,A22,'Data Entry'!$AT$4:$AT$192)/('Site Description'!G$33*100))</f>
        <v>NO TRANSECT</v>
      </c>
      <c r="BK22" s="376" t="str">
        <f>IF('Site Description'!H$33="NO TRANSECT","NO TRANSECT",SUMIF('Data Entry'!$AW$4:$AW$192,A22,'Data Entry'!$BB$4:$BB$192)/('Site Description'!H$33*100))</f>
        <v>NO TRANSECT</v>
      </c>
      <c r="BL22" s="376" t="str">
        <f>IF('Site Description'!I$33="NO TRANSECT","NO TRANSECT",SUMIF('Data Entry'!$BE$4:$BE$192,A22,'Data Entry'!$BJ$4:$BJ$192)/('Site Description'!I$33*100))</f>
        <v>NO TRANSECT</v>
      </c>
      <c r="BM22" s="140">
        <f t="shared" si="42"/>
        <v>0</v>
      </c>
      <c r="BN22" s="141" t="e">
        <f t="shared" si="43"/>
        <v>#DIV/0!</v>
      </c>
      <c r="BO22" s="374">
        <f>IF('Site Description'!B$33="NO TRANSECT","NO TRANSECT",SUMIF('Data Entry'!$A$4:$A$192,A22,'Data Entry'!$G$4:$G$192)/('Site Description'!B$33*100))</f>
        <v>0</v>
      </c>
      <c r="BP22" s="375" t="str">
        <f>IF('Site Description'!C$33="NO TRANSECT","NO TRANSECT",SUMIF('Data Entry'!$I$4:$I$192,A22,'Data Entry'!$O$4:$O$192)/('Site Description'!C$33*100))</f>
        <v>NO TRANSECT</v>
      </c>
      <c r="BQ22" s="375" t="str">
        <f>IF('Site Description'!D$33="NO TRANSECT","NO TRANSECT",SUMIF('Data Entry'!$Q$4:$Q$192,A22,'Data Entry'!$W$4:$W$192)/('Site Description'!D$33*100))</f>
        <v>NO TRANSECT</v>
      </c>
      <c r="BR22" s="375" t="str">
        <f>IF('Site Description'!E$33="NO TRANSECT","NO TRANSECT",SUMIF('Data Entry'!$Y$4:$Y$192,A22,'Data Entry'!$AE$4:$AE$192)/('Site Description'!E$33*100))</f>
        <v>NO TRANSECT</v>
      </c>
      <c r="BS22" s="375" t="str">
        <f>IF('Site Description'!F$33="NO TRANSECT","NO TRANSECT",SUMIF('Data Entry'!$AG$4:$AG$192,A22,'Data Entry'!$AM$4:$AM$192)/('Site Description'!F$33*100))</f>
        <v>NO TRANSECT</v>
      </c>
      <c r="BT22" s="376" t="str">
        <f>IF('Site Description'!G$33="NO TRANSECT","NO TRANSECT",SUMIF('Data Entry'!$AO$4:$AO$192,A22,'Data Entry'!$AU$4:$AU$192)/('Site Description'!G$33*100))</f>
        <v>NO TRANSECT</v>
      </c>
      <c r="BU22" s="375" t="str">
        <f>IF('Site Description'!H$33="NO TRANSECT","NO TRANSECT",SUMIF('Data Entry'!$AW$4:$AW$192,A22,'Data Entry'!$BC$4:$BC$192)/('Site Description'!H$33*100))</f>
        <v>NO TRANSECT</v>
      </c>
      <c r="BV22" s="384" t="str">
        <f>IF('Site Description'!I$33="NO TRANSECT","NO TRANSECT",SUMIF('Data Entry'!$BE$4:$BE$192,A22,'Data Entry'!$BK$4:$BK$192)/('Site Description'!I$33*100))</f>
        <v>NO TRANSECT</v>
      </c>
      <c r="BW22" s="140">
        <f t="shared" si="44"/>
        <v>0</v>
      </c>
      <c r="BX22" s="141" t="e">
        <f t="shared" si="45"/>
        <v>#DIV/0!</v>
      </c>
      <c r="BY22" s="382">
        <f>IF('Site Description'!B$33="NO TRANSECT","NO TRANSECT",SUMIF('Data Entry'!$A$4:$A$192,A22,'Data Entry'!$H$4:$H$192)/('Site Description'!B$33*100))</f>
        <v>0</v>
      </c>
      <c r="BZ22" s="375" t="str">
        <f>IF('Site Description'!C$33="NO TRANSECT","NO TRANSECT",SUMIF('Data Entry'!$I$4:$I$192,A22,'Data Entry'!$P$4:$P$192)/('Site Description'!C$33*100))</f>
        <v>NO TRANSECT</v>
      </c>
      <c r="CA22" s="375" t="str">
        <f>IF('Site Description'!D$33="NO TRANSECT","NO TRANSECT",SUMIF('Data Entry'!$Q$4:$Q$192,A22,'Data Entry'!$X$4:$X$192)/('Site Description'!D$33*100))</f>
        <v>NO TRANSECT</v>
      </c>
      <c r="CB22" s="375" t="str">
        <f>IF('Site Description'!E$33="NO TRANSECT","NO TRANSECT",SUMIF('Data Entry'!$Y$4:$Y$192,A22,'Data Entry'!$AF$4:$AF$192)/('Site Description'!E$33*100))</f>
        <v>NO TRANSECT</v>
      </c>
      <c r="CC22" s="375" t="str">
        <f>IF('Site Description'!F$33="NO TRANSECT","NO TRANSECT",SUMIF('Data Entry'!$AG$4:$AG$192,A22,'Data Entry'!$AN$4:$AN$192)/('Site Description'!F$33*100))</f>
        <v>NO TRANSECT</v>
      </c>
      <c r="CD22" s="376" t="str">
        <f>IF('Site Description'!G$33="NO TRANSECT","NO TRANSECT",SUMIF('Data Entry'!$AO$4:$AO$192,A22,'Data Entry'!$AV$4:$AV$192)/('Site Description'!G$33*100))</f>
        <v>NO TRANSECT</v>
      </c>
      <c r="CE22" s="375" t="str">
        <f>IF('Site Description'!H$33="NO TRANSECT","NO TRANSECT",SUMIF('Data Entry'!$AW$4:$AW$192,A22,'Data Entry'!$BD$4:$BD$192)/('Site Description'!H$33*100))</f>
        <v>NO TRANSECT</v>
      </c>
      <c r="CF22" s="384" t="str">
        <f>IF('Site Description'!I$33="NO TRANSECT","NO TRANSECT",SUMIF('Data Entry'!$BE$4:$BE$192,A22,'Data Entry'!$BL$4:$BL$192)/('Site Description'!I$33*100))</f>
        <v>NO TRANSECT</v>
      </c>
      <c r="CG22" s="140">
        <f t="shared" si="46"/>
        <v>0</v>
      </c>
      <c r="CH22" s="141" t="e">
        <f t="shared" si="47"/>
        <v>#DIV/0!</v>
      </c>
    </row>
    <row r="23" spans="1:86" x14ac:dyDescent="0.3">
      <c r="A23" s="9" t="s">
        <v>178</v>
      </c>
      <c r="B23" s="30" t="s">
        <v>302</v>
      </c>
      <c r="C23" s="32" t="s">
        <v>179</v>
      </c>
      <c r="D23" s="27" t="s">
        <v>86</v>
      </c>
      <c r="E23" s="26" t="s">
        <v>32</v>
      </c>
      <c r="F23" s="26">
        <v>1</v>
      </c>
      <c r="G23" s="378">
        <f>IF('Site Description'!B$33="NO TRANSECT","NO TRANSECT",SUMIF('Data Entry'!$A$4:$A$192,A23,'Data Entry'!$C$4:$C$192))</f>
        <v>0</v>
      </c>
      <c r="H23" s="379" t="str">
        <f>IF('Site Description'!C$33="NO TRANSECT","NO TRANSECT",SUMIF('Data Entry'!$I$4:$I$192,A23,'Data Entry'!$K$4:$K$192))</f>
        <v>NO TRANSECT</v>
      </c>
      <c r="I23" s="379" t="str">
        <f>IF('Site Description'!D$33="NO TRANSECT","NO TRANSECT",SUMIF('Data Entry'!$Q$4:$Q$192,A23,'Data Entry'!$S$4:$S$192))</f>
        <v>NO TRANSECT</v>
      </c>
      <c r="J23" s="379" t="str">
        <f>IF('Site Description'!E$33="NO TRANSECT","NO TRANSECT",SUMIF('Data Entry'!$Y$4:$Y$192,A23,'Data Entry'!$AA$4:$AA$192))</f>
        <v>NO TRANSECT</v>
      </c>
      <c r="K23" s="379" t="str">
        <f>IF('Site Description'!F$33="NO TRANSECT","NO TRANSECT",SUMIF('Data Entry'!$AG$4:$AG$192,A23,'Data Entry'!$AI$4:$AI$192))</f>
        <v>NO TRANSECT</v>
      </c>
      <c r="L23" s="380" t="str">
        <f>IF('Site Description'!G$33="NO TRANSECT","NO TRANSECT",SUMIF('Data Entry'!$AO$4:$AO$192,A23,'Data Entry'!$AQ$4:$AQ$192))</f>
        <v>NO TRANSECT</v>
      </c>
      <c r="M23" s="380" t="str">
        <f>IF('Site Description'!H$33="NO TRANSECT","NO TRANSECT",SUMIF('Data Entry'!$AW$4:$AW$192,A23,'Data Entry'!$AY$4:$AY$192))</f>
        <v>NO TRANSECT</v>
      </c>
      <c r="N23" s="381" t="str">
        <f>IF('Site Description'!I$33="NO TRANSECT","NO TRANSECT",SUMIF('Data Entry'!$BE$4:$BE$192,A23,'Data Entry'!$BG$4:$BG$192))</f>
        <v>NO TRANSECT</v>
      </c>
      <c r="O23" s="140">
        <f t="shared" si="34"/>
        <v>0</v>
      </c>
      <c r="P23" s="141" t="e">
        <f t="shared" si="35"/>
        <v>#DIV/0!</v>
      </c>
      <c r="Q23" s="374">
        <f>IF('Site Description'!B$34="NO TRANSECT", "NO TRANSECT", G23/'Site Description'!B$34)</f>
        <v>0</v>
      </c>
      <c r="R23" s="375" t="str">
        <f>IF('Site Description'!C$34="NO TRANSECT", "NO TRANSECT", H23/'Site Description'!C$34)</f>
        <v>NO TRANSECT</v>
      </c>
      <c r="S23" s="375" t="str">
        <f>IF('Site Description'!D$34="NO TRANSECT", "NO TRANSECT", I23/'Site Description'!D$34)</f>
        <v>NO TRANSECT</v>
      </c>
      <c r="T23" s="375" t="str">
        <f>IF('Site Description'!E$34="NO TRANSECT", "NO TRANSECT", J23/'Site Description'!E$34)</f>
        <v>NO TRANSECT</v>
      </c>
      <c r="U23" s="375" t="str">
        <f>IF('Site Description'!F$34="NO TRANSECT", "NO TRANSECT", K23/'Site Description'!F$34)</f>
        <v>NO TRANSECT</v>
      </c>
      <c r="V23" s="376" t="str">
        <f>IF('Site Description'!G$34="NO TRANSECT", "NO TRANSECT", L23/'Site Description'!G$34)</f>
        <v>NO TRANSECT</v>
      </c>
      <c r="W23" s="375" t="str">
        <f>IF('Site Description'!H$34="NO TRANSECT", "NO TRANSECT", M23/'Site Description'!H$34)</f>
        <v>NO TRANSECT</v>
      </c>
      <c r="X23" s="384" t="str">
        <f>IF('Site Description'!$I$34="NO TRANSECT", "NO TRANSECT", N23/'Site Description'!$I$34)</f>
        <v>NO TRANSECT</v>
      </c>
      <c r="Y23" s="140">
        <f t="shared" si="36"/>
        <v>0</v>
      </c>
      <c r="Z23" s="141" t="e">
        <f t="shared" si="37"/>
        <v>#DIV/0!</v>
      </c>
      <c r="AA23" s="374">
        <f>IF('Site Description'!B$34="NO TRANSECT", "NO TRANSECT",BE23*10)</f>
        <v>0</v>
      </c>
      <c r="AB23" s="375" t="str">
        <f>IF('Site Description'!C$34="NO TRANSECT", "NO TRANSECT",BF23*10)</f>
        <v>NO TRANSECT</v>
      </c>
      <c r="AC23" s="375" t="str">
        <f>IF('Site Description'!D$34="NO TRANSECT", "NO TRANSECT",BG23*10)</f>
        <v>NO TRANSECT</v>
      </c>
      <c r="AD23" s="375" t="str">
        <f>IF('Site Description'!E$34="NO TRANSECT", "NO TRANSECT",BH23*10)</f>
        <v>NO TRANSECT</v>
      </c>
      <c r="AE23" s="375" t="str">
        <f>IF('Site Description'!F$34="NO TRANSECT", "NO TRANSECT",BI23*10)</f>
        <v>NO TRANSECT</v>
      </c>
      <c r="AF23" s="376" t="str">
        <f>IF('Site Description'!G$34="NO TRANSECT", "NO TRANSECT",BJ23*10)</f>
        <v>NO TRANSECT</v>
      </c>
      <c r="AG23" s="375" t="str">
        <f>IF('Site Description'!H$34="NO TRANSECT", "NO TRANSECT",BK23*10)</f>
        <v>NO TRANSECT</v>
      </c>
      <c r="AH23" s="384" t="str">
        <f>IF('Site Description'!I$34="NO TRANSECT", "NO TRANSECT",BL23*10)</f>
        <v>NO TRANSECT</v>
      </c>
      <c r="AI23" s="140">
        <f t="shared" si="0"/>
        <v>0</v>
      </c>
      <c r="AJ23" s="141" t="e">
        <f t="shared" si="1"/>
        <v>#DIV/0!</v>
      </c>
      <c r="AK23" s="374">
        <f>IF('Site Description'!B$34="NO TRANSECT", "NO TRANSECT",BO23*10)</f>
        <v>0</v>
      </c>
      <c r="AL23" s="375" t="str">
        <f>IF('Site Description'!C$34="NO TRANSECT", "NO TRANSECT",BP23*10)</f>
        <v>NO TRANSECT</v>
      </c>
      <c r="AM23" s="375" t="str">
        <f>IF('Site Description'!D$34="NO TRANSECT", "NO TRANSECT",BQ23*10)</f>
        <v>NO TRANSECT</v>
      </c>
      <c r="AN23" s="375" t="str">
        <f>IF('Site Description'!E$34="NO TRANSECT", "NO TRANSECT",BR23*10)</f>
        <v>NO TRANSECT</v>
      </c>
      <c r="AO23" s="375" t="str">
        <f>IF('Site Description'!F$34="NO TRANSECT", "NO TRANSECT",BS23*10)</f>
        <v>NO TRANSECT</v>
      </c>
      <c r="AP23" s="376" t="str">
        <f>IF('Site Description'!G$34="NO TRANSECT", "NO TRANSECT",BT23*10)</f>
        <v>NO TRANSECT</v>
      </c>
      <c r="AQ23" s="376" t="str">
        <f>IF('Site Description'!H$34="NO TRANSECT", "NO TRANSECT",BU23*10)</f>
        <v>NO TRANSECT</v>
      </c>
      <c r="AR23" s="376" t="str">
        <f>IF('Site Description'!I$34="NO TRANSECT", "NO TRANSECT",BV23*10)</f>
        <v>NO TRANSECT</v>
      </c>
      <c r="AS23" s="140">
        <f t="shared" si="38"/>
        <v>0</v>
      </c>
      <c r="AT23" s="141" t="e">
        <f t="shared" si="39"/>
        <v>#DIV/0!</v>
      </c>
      <c r="AU23" s="374">
        <f>IF('Site Description'!B$34="NO TRANSECT","NO TRANSECT",BY23*10)</f>
        <v>0</v>
      </c>
      <c r="AV23" s="375" t="str">
        <f>IF('Site Description'!C$34="NO TRANSECT","NO TRANSECT",BZ23*10)</f>
        <v>NO TRANSECT</v>
      </c>
      <c r="AW23" s="375" t="str">
        <f>IF('Site Description'!D$34="NO TRANSECT","NO TRANSECT",CA23*10)</f>
        <v>NO TRANSECT</v>
      </c>
      <c r="AX23" s="375" t="str">
        <f>IF('Site Description'!E$34="NO TRANSECT","NO TRANSECT",CB23*10)</f>
        <v>NO TRANSECT</v>
      </c>
      <c r="AY23" s="375" t="str">
        <f>IF('Site Description'!F$34="NO TRANSECT","NO TRANSECT",CC23*10)</f>
        <v>NO TRANSECT</v>
      </c>
      <c r="AZ23" s="376" t="str">
        <f>IF('Site Description'!G$34="NO TRANSECT","NO TRANSECT",CD23*10)</f>
        <v>NO TRANSECT</v>
      </c>
      <c r="BA23" s="376" t="str">
        <f>IF('Site Description'!H$34="NO TRANSECT","NO TRANSECT",CE23*10)</f>
        <v>NO TRANSECT</v>
      </c>
      <c r="BB23" s="376" t="str">
        <f>IF('Site Description'!I$34="NO TRANSECT","NO TRANSECT",CF23*10)</f>
        <v>NO TRANSECT</v>
      </c>
      <c r="BC23" s="140">
        <f t="shared" si="40"/>
        <v>0</v>
      </c>
      <c r="BD23" s="141" t="e">
        <f t="shared" si="41"/>
        <v>#DIV/0!</v>
      </c>
      <c r="BE23" s="374">
        <f>IF('Site Description'!B$33="NO TRANSECT","NO TRANSECT",SUMIF('Data Entry'!$A$4:$A$192,A23,'Data Entry'!$F$4:$F$192)/('Site Description'!B$33*100))</f>
        <v>0</v>
      </c>
      <c r="BF23" s="375" t="str">
        <f>IF('Site Description'!C$33="NO TRANSECT","NO TRANSECT",SUMIF('Data Entry'!$I$4:$I$192,A23,'Data Entry'!$N$4:$N$192)/('Site Description'!C$33*100))</f>
        <v>NO TRANSECT</v>
      </c>
      <c r="BG23" s="375" t="str">
        <f>IF('Site Description'!D$33="NO TRANSECT","NO TRANSECT",SUMIF('Data Entry'!$Q$4:$Q$192,A23,'Data Entry'!$V$4:$V$192)/('Site Description'!D$33*100))</f>
        <v>NO TRANSECT</v>
      </c>
      <c r="BH23" s="375" t="str">
        <f>IF('Site Description'!E$33="NO TRANSECT","NO TRANSECT",SUMIF('Data Entry'!$Y$4:$Y$192,A23,'Data Entry'!$AD$4:$AD$192)/('Site Description'!E$33*100))</f>
        <v>NO TRANSECT</v>
      </c>
      <c r="BI23" s="375" t="str">
        <f>IF('Site Description'!F$33="NO TRANSECT","NO TRANSECT",SUMIF('Data Entry'!$AG$4:$AG$192,A23,'Data Entry'!$AL$4:$AL$192)/('Site Description'!F$33*100))</f>
        <v>NO TRANSECT</v>
      </c>
      <c r="BJ23" s="376" t="str">
        <f>IF('Site Description'!G$33="NO TRANSECT","NO TRANSECT",SUMIF('Data Entry'!$AO$4:$AO$192,A23,'Data Entry'!$AT$4:$AT$192)/('Site Description'!G$33*100))</f>
        <v>NO TRANSECT</v>
      </c>
      <c r="BK23" s="376" t="str">
        <f>IF('Site Description'!H$33="NO TRANSECT","NO TRANSECT",SUMIF('Data Entry'!$AW$4:$AW$192,A23,'Data Entry'!$BB$4:$BB$192)/('Site Description'!H$33*100))</f>
        <v>NO TRANSECT</v>
      </c>
      <c r="BL23" s="376" t="str">
        <f>IF('Site Description'!I$33="NO TRANSECT","NO TRANSECT",SUMIF('Data Entry'!$BE$4:$BE$192,A23,'Data Entry'!$BJ$4:$BJ$192)/('Site Description'!I$33*100))</f>
        <v>NO TRANSECT</v>
      </c>
      <c r="BM23" s="140">
        <f t="shared" si="42"/>
        <v>0</v>
      </c>
      <c r="BN23" s="141" t="e">
        <f t="shared" si="43"/>
        <v>#DIV/0!</v>
      </c>
      <c r="BO23" s="374">
        <f>IF('Site Description'!B$33="NO TRANSECT","NO TRANSECT",SUMIF('Data Entry'!$A$4:$A$192,A23,'Data Entry'!$G$4:$G$192)/('Site Description'!B$33*100))</f>
        <v>0</v>
      </c>
      <c r="BP23" s="375" t="str">
        <f>IF('Site Description'!C$33="NO TRANSECT","NO TRANSECT",SUMIF('Data Entry'!$I$4:$I$192,A23,'Data Entry'!$O$4:$O$192)/('Site Description'!C$33*100))</f>
        <v>NO TRANSECT</v>
      </c>
      <c r="BQ23" s="375" t="str">
        <f>IF('Site Description'!D$33="NO TRANSECT","NO TRANSECT",SUMIF('Data Entry'!$Q$4:$Q$192,A23,'Data Entry'!$W$4:$W$192)/('Site Description'!D$33*100))</f>
        <v>NO TRANSECT</v>
      </c>
      <c r="BR23" s="375" t="str">
        <f>IF('Site Description'!E$33="NO TRANSECT","NO TRANSECT",SUMIF('Data Entry'!$Y$4:$Y$192,A23,'Data Entry'!$AE$4:$AE$192)/('Site Description'!E$33*100))</f>
        <v>NO TRANSECT</v>
      </c>
      <c r="BS23" s="375" t="str">
        <f>IF('Site Description'!F$33="NO TRANSECT","NO TRANSECT",SUMIF('Data Entry'!$AG$4:$AG$192,A23,'Data Entry'!$AM$4:$AM$192)/('Site Description'!F$33*100))</f>
        <v>NO TRANSECT</v>
      </c>
      <c r="BT23" s="376" t="str">
        <f>IF('Site Description'!G$33="NO TRANSECT","NO TRANSECT",SUMIF('Data Entry'!$AO$4:$AO$192,A23,'Data Entry'!$AU$4:$AU$192)/('Site Description'!G$33*100))</f>
        <v>NO TRANSECT</v>
      </c>
      <c r="BU23" s="375" t="str">
        <f>IF('Site Description'!H$33="NO TRANSECT","NO TRANSECT",SUMIF('Data Entry'!$AW$4:$AW$192,A23,'Data Entry'!$BC$4:$BC$192)/('Site Description'!H$33*100))</f>
        <v>NO TRANSECT</v>
      </c>
      <c r="BV23" s="384" t="str">
        <f>IF('Site Description'!I$33="NO TRANSECT","NO TRANSECT",SUMIF('Data Entry'!$BE$4:$BE$192,A23,'Data Entry'!$BK$4:$BK$192)/('Site Description'!I$33*100))</f>
        <v>NO TRANSECT</v>
      </c>
      <c r="BW23" s="140">
        <f t="shared" si="44"/>
        <v>0</v>
      </c>
      <c r="BX23" s="141" t="e">
        <f t="shared" si="45"/>
        <v>#DIV/0!</v>
      </c>
      <c r="BY23" s="382">
        <f>IF('Site Description'!B$33="NO TRANSECT","NO TRANSECT",SUMIF('Data Entry'!$A$4:$A$192,A23,'Data Entry'!$H$4:$H$192)/('Site Description'!B$33*100))</f>
        <v>0</v>
      </c>
      <c r="BZ23" s="375" t="str">
        <f>IF('Site Description'!C$33="NO TRANSECT","NO TRANSECT",SUMIF('Data Entry'!$I$4:$I$192,A23,'Data Entry'!$P$4:$P$192)/('Site Description'!C$33*100))</f>
        <v>NO TRANSECT</v>
      </c>
      <c r="CA23" s="375" t="str">
        <f>IF('Site Description'!D$33="NO TRANSECT","NO TRANSECT",SUMIF('Data Entry'!$Q$4:$Q$192,A23,'Data Entry'!$X$4:$X$192)/('Site Description'!D$33*100))</f>
        <v>NO TRANSECT</v>
      </c>
      <c r="CB23" s="375" t="str">
        <f>IF('Site Description'!E$33="NO TRANSECT","NO TRANSECT",SUMIF('Data Entry'!$Y$4:$Y$192,A23,'Data Entry'!$AF$4:$AF$192)/('Site Description'!E$33*100))</f>
        <v>NO TRANSECT</v>
      </c>
      <c r="CC23" s="375" t="str">
        <f>IF('Site Description'!F$33="NO TRANSECT","NO TRANSECT",SUMIF('Data Entry'!$AG$4:$AG$192,A23,'Data Entry'!$AN$4:$AN$192)/('Site Description'!F$33*100))</f>
        <v>NO TRANSECT</v>
      </c>
      <c r="CD23" s="376" t="str">
        <f>IF('Site Description'!G$33="NO TRANSECT","NO TRANSECT",SUMIF('Data Entry'!$AO$4:$AO$192,A23,'Data Entry'!$AV$4:$AV$192)/('Site Description'!G$33*100))</f>
        <v>NO TRANSECT</v>
      </c>
      <c r="CE23" s="375" t="str">
        <f>IF('Site Description'!H$33="NO TRANSECT","NO TRANSECT",SUMIF('Data Entry'!$AW$4:$AW$192,A23,'Data Entry'!$BD$4:$BD$192)/('Site Description'!H$33*100))</f>
        <v>NO TRANSECT</v>
      </c>
      <c r="CF23" s="384" t="str">
        <f>IF('Site Description'!I$33="NO TRANSECT","NO TRANSECT",SUMIF('Data Entry'!$BE$4:$BE$192,A23,'Data Entry'!$BL$4:$BL$192)/('Site Description'!I$33*100))</f>
        <v>NO TRANSECT</v>
      </c>
      <c r="CG23" s="140">
        <f t="shared" si="46"/>
        <v>0</v>
      </c>
      <c r="CH23" s="141" t="e">
        <f t="shared" si="47"/>
        <v>#DIV/0!</v>
      </c>
    </row>
    <row r="24" spans="1:86" x14ac:dyDescent="0.3">
      <c r="A24" s="9" t="s">
        <v>180</v>
      </c>
      <c r="B24" s="30" t="s">
        <v>303</v>
      </c>
      <c r="C24" s="34" t="s">
        <v>181</v>
      </c>
      <c r="D24" s="27" t="s">
        <v>80</v>
      </c>
      <c r="E24" s="26" t="s">
        <v>32</v>
      </c>
      <c r="F24" s="383">
        <v>4</v>
      </c>
      <c r="G24" s="378">
        <f>IF('Site Description'!B$33="NO TRANSECT","NO TRANSECT",SUMIF('Data Entry'!$A$4:$A$192,A24,'Data Entry'!$C$4:$C$192))</f>
        <v>0</v>
      </c>
      <c r="H24" s="379" t="str">
        <f>IF('Site Description'!C$33="NO TRANSECT","NO TRANSECT",SUMIF('Data Entry'!$I$4:$I$192,A24,'Data Entry'!$K$4:$K$192))</f>
        <v>NO TRANSECT</v>
      </c>
      <c r="I24" s="379" t="str">
        <f>IF('Site Description'!D$33="NO TRANSECT","NO TRANSECT",SUMIF('Data Entry'!$Q$4:$Q$192,A24,'Data Entry'!$S$4:$S$192))</f>
        <v>NO TRANSECT</v>
      </c>
      <c r="J24" s="379" t="str">
        <f>IF('Site Description'!E$33="NO TRANSECT","NO TRANSECT",SUMIF('Data Entry'!$Y$4:$Y$192,A24,'Data Entry'!$AA$4:$AA$192))</f>
        <v>NO TRANSECT</v>
      </c>
      <c r="K24" s="379" t="str">
        <f>IF('Site Description'!F$33="NO TRANSECT","NO TRANSECT",SUMIF('Data Entry'!$AG$4:$AG$192,A24,'Data Entry'!$AI$4:$AI$192))</f>
        <v>NO TRANSECT</v>
      </c>
      <c r="L24" s="380" t="str">
        <f>IF('Site Description'!G$33="NO TRANSECT","NO TRANSECT",SUMIF('Data Entry'!$AO$4:$AO$192,A24,'Data Entry'!$AQ$4:$AQ$192))</f>
        <v>NO TRANSECT</v>
      </c>
      <c r="M24" s="380" t="str">
        <f>IF('Site Description'!H$33="NO TRANSECT","NO TRANSECT",SUMIF('Data Entry'!$AW$4:$AW$192,A24,'Data Entry'!$AY$4:$AY$192))</f>
        <v>NO TRANSECT</v>
      </c>
      <c r="N24" s="381" t="str">
        <f>IF('Site Description'!I$33="NO TRANSECT","NO TRANSECT",SUMIF('Data Entry'!$BE$4:$BE$192,A24,'Data Entry'!$BG$4:$BG$192))</f>
        <v>NO TRANSECT</v>
      </c>
      <c r="O24" s="140">
        <f t="shared" si="34"/>
        <v>0</v>
      </c>
      <c r="P24" s="141" t="e">
        <f t="shared" si="35"/>
        <v>#DIV/0!</v>
      </c>
      <c r="Q24" s="374">
        <f>IF('Site Description'!B$34="NO TRANSECT", "NO TRANSECT", G24/'Site Description'!B$34)</f>
        <v>0</v>
      </c>
      <c r="R24" s="375" t="str">
        <f>IF('Site Description'!C$34="NO TRANSECT", "NO TRANSECT", H24/'Site Description'!C$34)</f>
        <v>NO TRANSECT</v>
      </c>
      <c r="S24" s="375" t="str">
        <f>IF('Site Description'!D$34="NO TRANSECT", "NO TRANSECT", I24/'Site Description'!D$34)</f>
        <v>NO TRANSECT</v>
      </c>
      <c r="T24" s="375" t="str">
        <f>IF('Site Description'!E$34="NO TRANSECT", "NO TRANSECT", J24/'Site Description'!E$34)</f>
        <v>NO TRANSECT</v>
      </c>
      <c r="U24" s="375" t="str">
        <f>IF('Site Description'!F$34="NO TRANSECT", "NO TRANSECT", K24/'Site Description'!F$34)</f>
        <v>NO TRANSECT</v>
      </c>
      <c r="V24" s="376" t="str">
        <f>IF('Site Description'!G$34="NO TRANSECT", "NO TRANSECT", L24/'Site Description'!G$34)</f>
        <v>NO TRANSECT</v>
      </c>
      <c r="W24" s="375" t="str">
        <f>IF('Site Description'!H$34="NO TRANSECT", "NO TRANSECT", M24/'Site Description'!H$34)</f>
        <v>NO TRANSECT</v>
      </c>
      <c r="X24" s="384" t="str">
        <f>IF('Site Description'!$I$34="NO TRANSECT", "NO TRANSECT", N24/'Site Description'!$I$34)</f>
        <v>NO TRANSECT</v>
      </c>
      <c r="Y24" s="140">
        <f t="shared" si="36"/>
        <v>0</v>
      </c>
      <c r="Z24" s="141" t="e">
        <f t="shared" si="37"/>
        <v>#DIV/0!</v>
      </c>
      <c r="AA24" s="374">
        <f>IF('Site Description'!B$34="NO TRANSECT", "NO TRANSECT",BE24*10)</f>
        <v>0</v>
      </c>
      <c r="AB24" s="375" t="str">
        <f>IF('Site Description'!C$34="NO TRANSECT", "NO TRANSECT",BF24*10)</f>
        <v>NO TRANSECT</v>
      </c>
      <c r="AC24" s="375" t="str">
        <f>IF('Site Description'!D$34="NO TRANSECT", "NO TRANSECT",BG24*10)</f>
        <v>NO TRANSECT</v>
      </c>
      <c r="AD24" s="375" t="str">
        <f>IF('Site Description'!E$34="NO TRANSECT", "NO TRANSECT",BH24*10)</f>
        <v>NO TRANSECT</v>
      </c>
      <c r="AE24" s="375" t="str">
        <f>IF('Site Description'!F$34="NO TRANSECT", "NO TRANSECT",BI24*10)</f>
        <v>NO TRANSECT</v>
      </c>
      <c r="AF24" s="376" t="str">
        <f>IF('Site Description'!G$34="NO TRANSECT", "NO TRANSECT",BJ24*10)</f>
        <v>NO TRANSECT</v>
      </c>
      <c r="AG24" s="375" t="str">
        <f>IF('Site Description'!H$34="NO TRANSECT", "NO TRANSECT",BK24*10)</f>
        <v>NO TRANSECT</v>
      </c>
      <c r="AH24" s="384" t="str">
        <f>IF('Site Description'!I$34="NO TRANSECT", "NO TRANSECT",BL24*10)</f>
        <v>NO TRANSECT</v>
      </c>
      <c r="AI24" s="140">
        <f t="shared" si="0"/>
        <v>0</v>
      </c>
      <c r="AJ24" s="141" t="e">
        <f t="shared" si="1"/>
        <v>#DIV/0!</v>
      </c>
      <c r="AK24" s="374">
        <f>IF('Site Description'!B$34="NO TRANSECT", "NO TRANSECT",BO24*10)</f>
        <v>0</v>
      </c>
      <c r="AL24" s="375" t="str">
        <f>IF('Site Description'!C$34="NO TRANSECT", "NO TRANSECT",BP24*10)</f>
        <v>NO TRANSECT</v>
      </c>
      <c r="AM24" s="375" t="str">
        <f>IF('Site Description'!D$34="NO TRANSECT", "NO TRANSECT",BQ24*10)</f>
        <v>NO TRANSECT</v>
      </c>
      <c r="AN24" s="375" t="str">
        <f>IF('Site Description'!E$34="NO TRANSECT", "NO TRANSECT",BR24*10)</f>
        <v>NO TRANSECT</v>
      </c>
      <c r="AO24" s="375" t="str">
        <f>IF('Site Description'!F$34="NO TRANSECT", "NO TRANSECT",BS24*10)</f>
        <v>NO TRANSECT</v>
      </c>
      <c r="AP24" s="376" t="str">
        <f>IF('Site Description'!G$34="NO TRANSECT", "NO TRANSECT",BT24*10)</f>
        <v>NO TRANSECT</v>
      </c>
      <c r="AQ24" s="376" t="str">
        <f>IF('Site Description'!H$34="NO TRANSECT", "NO TRANSECT",BU24*10)</f>
        <v>NO TRANSECT</v>
      </c>
      <c r="AR24" s="376" t="str">
        <f>IF('Site Description'!I$34="NO TRANSECT", "NO TRANSECT",BV24*10)</f>
        <v>NO TRANSECT</v>
      </c>
      <c r="AS24" s="140">
        <f t="shared" si="38"/>
        <v>0</v>
      </c>
      <c r="AT24" s="141" t="e">
        <f t="shared" si="39"/>
        <v>#DIV/0!</v>
      </c>
      <c r="AU24" s="374">
        <f>IF('Site Description'!B$34="NO TRANSECT","NO TRANSECT",BY24*10)</f>
        <v>0</v>
      </c>
      <c r="AV24" s="375" t="str">
        <f>IF('Site Description'!C$34="NO TRANSECT","NO TRANSECT",BZ24*10)</f>
        <v>NO TRANSECT</v>
      </c>
      <c r="AW24" s="375" t="str">
        <f>IF('Site Description'!D$34="NO TRANSECT","NO TRANSECT",CA24*10)</f>
        <v>NO TRANSECT</v>
      </c>
      <c r="AX24" s="375" t="str">
        <f>IF('Site Description'!E$34="NO TRANSECT","NO TRANSECT",CB24*10)</f>
        <v>NO TRANSECT</v>
      </c>
      <c r="AY24" s="375" t="str">
        <f>IF('Site Description'!F$34="NO TRANSECT","NO TRANSECT",CC24*10)</f>
        <v>NO TRANSECT</v>
      </c>
      <c r="AZ24" s="376" t="str">
        <f>IF('Site Description'!G$34="NO TRANSECT","NO TRANSECT",CD24*10)</f>
        <v>NO TRANSECT</v>
      </c>
      <c r="BA24" s="376" t="str">
        <f>IF('Site Description'!H$34="NO TRANSECT","NO TRANSECT",CE24*10)</f>
        <v>NO TRANSECT</v>
      </c>
      <c r="BB24" s="376" t="str">
        <f>IF('Site Description'!I$34="NO TRANSECT","NO TRANSECT",CF24*10)</f>
        <v>NO TRANSECT</v>
      </c>
      <c r="BC24" s="140">
        <f t="shared" si="40"/>
        <v>0</v>
      </c>
      <c r="BD24" s="141" t="e">
        <f t="shared" si="41"/>
        <v>#DIV/0!</v>
      </c>
      <c r="BE24" s="374">
        <f>IF('Site Description'!B$33="NO TRANSECT","NO TRANSECT",SUMIF('Data Entry'!$A$4:$A$192,A24,'Data Entry'!$F$4:$F$192)/('Site Description'!B$33*100))</f>
        <v>0</v>
      </c>
      <c r="BF24" s="375" t="str">
        <f>IF('Site Description'!C$33="NO TRANSECT","NO TRANSECT",SUMIF('Data Entry'!$I$4:$I$192,A24,'Data Entry'!$N$4:$N$192)/('Site Description'!C$33*100))</f>
        <v>NO TRANSECT</v>
      </c>
      <c r="BG24" s="375" t="str">
        <f>IF('Site Description'!D$33="NO TRANSECT","NO TRANSECT",SUMIF('Data Entry'!$Q$4:$Q$192,A24,'Data Entry'!$V$4:$V$192)/('Site Description'!D$33*100))</f>
        <v>NO TRANSECT</v>
      </c>
      <c r="BH24" s="375" t="str">
        <f>IF('Site Description'!E$33="NO TRANSECT","NO TRANSECT",SUMIF('Data Entry'!$Y$4:$Y$192,A24,'Data Entry'!$AD$4:$AD$192)/('Site Description'!E$33*100))</f>
        <v>NO TRANSECT</v>
      </c>
      <c r="BI24" s="375" t="str">
        <f>IF('Site Description'!F$33="NO TRANSECT","NO TRANSECT",SUMIF('Data Entry'!$AG$4:$AG$192,A24,'Data Entry'!$AL$4:$AL$192)/('Site Description'!F$33*100))</f>
        <v>NO TRANSECT</v>
      </c>
      <c r="BJ24" s="376" t="str">
        <f>IF('Site Description'!G$33="NO TRANSECT","NO TRANSECT",SUMIF('Data Entry'!$AO$4:$AO$192,A24,'Data Entry'!$AT$4:$AT$192)/('Site Description'!G$33*100))</f>
        <v>NO TRANSECT</v>
      </c>
      <c r="BK24" s="376" t="str">
        <f>IF('Site Description'!H$33="NO TRANSECT","NO TRANSECT",SUMIF('Data Entry'!$AW$4:$AW$192,A24,'Data Entry'!$BB$4:$BB$192)/('Site Description'!H$33*100))</f>
        <v>NO TRANSECT</v>
      </c>
      <c r="BL24" s="376" t="str">
        <f>IF('Site Description'!I$33="NO TRANSECT","NO TRANSECT",SUMIF('Data Entry'!$BE$4:$BE$192,A24,'Data Entry'!$BJ$4:$BJ$192)/('Site Description'!I$33*100))</f>
        <v>NO TRANSECT</v>
      </c>
      <c r="BM24" s="140">
        <f t="shared" si="42"/>
        <v>0</v>
      </c>
      <c r="BN24" s="141" t="e">
        <f t="shared" si="43"/>
        <v>#DIV/0!</v>
      </c>
      <c r="BO24" s="374">
        <f>IF('Site Description'!B$33="NO TRANSECT","NO TRANSECT",SUMIF('Data Entry'!$A$4:$A$192,A24,'Data Entry'!$G$4:$G$192)/('Site Description'!B$33*100))</f>
        <v>0</v>
      </c>
      <c r="BP24" s="375" t="str">
        <f>IF('Site Description'!C$33="NO TRANSECT","NO TRANSECT",SUMIF('Data Entry'!$I$4:$I$192,A24,'Data Entry'!$O$4:$O$192)/('Site Description'!C$33*100))</f>
        <v>NO TRANSECT</v>
      </c>
      <c r="BQ24" s="375" t="str">
        <f>IF('Site Description'!D$33="NO TRANSECT","NO TRANSECT",SUMIF('Data Entry'!$Q$4:$Q$192,A24,'Data Entry'!$W$4:$W$192)/('Site Description'!D$33*100))</f>
        <v>NO TRANSECT</v>
      </c>
      <c r="BR24" s="375" t="str">
        <f>IF('Site Description'!E$33="NO TRANSECT","NO TRANSECT",SUMIF('Data Entry'!$Y$4:$Y$192,A24,'Data Entry'!$AE$4:$AE$192)/('Site Description'!E$33*100))</f>
        <v>NO TRANSECT</v>
      </c>
      <c r="BS24" s="375" t="str">
        <f>IF('Site Description'!F$33="NO TRANSECT","NO TRANSECT",SUMIF('Data Entry'!$AG$4:$AG$192,A24,'Data Entry'!$AM$4:$AM$192)/('Site Description'!F$33*100))</f>
        <v>NO TRANSECT</v>
      </c>
      <c r="BT24" s="376" t="str">
        <f>IF('Site Description'!G$33="NO TRANSECT","NO TRANSECT",SUMIF('Data Entry'!$AO$4:$AO$192,A24,'Data Entry'!$AU$4:$AU$192)/('Site Description'!G$33*100))</f>
        <v>NO TRANSECT</v>
      </c>
      <c r="BU24" s="375" t="str">
        <f>IF('Site Description'!H$33="NO TRANSECT","NO TRANSECT",SUMIF('Data Entry'!$AW$4:$AW$192,A24,'Data Entry'!$BC$4:$BC$192)/('Site Description'!H$33*100))</f>
        <v>NO TRANSECT</v>
      </c>
      <c r="BV24" s="384" t="str">
        <f>IF('Site Description'!I$33="NO TRANSECT","NO TRANSECT",SUMIF('Data Entry'!$BE$4:$BE$192,A24,'Data Entry'!$BK$4:$BK$192)/('Site Description'!I$33*100))</f>
        <v>NO TRANSECT</v>
      </c>
      <c r="BW24" s="140">
        <f t="shared" si="44"/>
        <v>0</v>
      </c>
      <c r="BX24" s="141" t="e">
        <f t="shared" si="45"/>
        <v>#DIV/0!</v>
      </c>
      <c r="BY24" s="382">
        <f>IF('Site Description'!B$33="NO TRANSECT","NO TRANSECT",SUMIF('Data Entry'!$A$4:$A$192,A24,'Data Entry'!$H$4:$H$192)/('Site Description'!B$33*100))</f>
        <v>0</v>
      </c>
      <c r="BZ24" s="375" t="str">
        <f>IF('Site Description'!C$33="NO TRANSECT","NO TRANSECT",SUMIF('Data Entry'!$I$4:$I$192,A24,'Data Entry'!$P$4:$P$192)/('Site Description'!C$33*100))</f>
        <v>NO TRANSECT</v>
      </c>
      <c r="CA24" s="375" t="str">
        <f>IF('Site Description'!D$33="NO TRANSECT","NO TRANSECT",SUMIF('Data Entry'!$Q$4:$Q$192,A24,'Data Entry'!$X$4:$X$192)/('Site Description'!D$33*100))</f>
        <v>NO TRANSECT</v>
      </c>
      <c r="CB24" s="375" t="str">
        <f>IF('Site Description'!E$33="NO TRANSECT","NO TRANSECT",SUMIF('Data Entry'!$Y$4:$Y$192,A24,'Data Entry'!$AF$4:$AF$192)/('Site Description'!E$33*100))</f>
        <v>NO TRANSECT</v>
      </c>
      <c r="CC24" s="375" t="str">
        <f>IF('Site Description'!F$33="NO TRANSECT","NO TRANSECT",SUMIF('Data Entry'!$AG$4:$AG$192,A24,'Data Entry'!$AN$4:$AN$192)/('Site Description'!F$33*100))</f>
        <v>NO TRANSECT</v>
      </c>
      <c r="CD24" s="376" t="str">
        <f>IF('Site Description'!G$33="NO TRANSECT","NO TRANSECT",SUMIF('Data Entry'!$AO$4:$AO$192,A24,'Data Entry'!$AV$4:$AV$192)/('Site Description'!G$33*100))</f>
        <v>NO TRANSECT</v>
      </c>
      <c r="CE24" s="375" t="str">
        <f>IF('Site Description'!H$33="NO TRANSECT","NO TRANSECT",SUMIF('Data Entry'!$AW$4:$AW$192,A24,'Data Entry'!$BD$4:$BD$192)/('Site Description'!H$33*100))</f>
        <v>NO TRANSECT</v>
      </c>
      <c r="CF24" s="384" t="str">
        <f>IF('Site Description'!I$33="NO TRANSECT","NO TRANSECT",SUMIF('Data Entry'!$BE$4:$BE$192,A24,'Data Entry'!$BL$4:$BL$192)/('Site Description'!I$33*100))</f>
        <v>NO TRANSECT</v>
      </c>
      <c r="CG24" s="140">
        <f t="shared" si="46"/>
        <v>0</v>
      </c>
      <c r="CH24" s="141" t="e">
        <f t="shared" si="47"/>
        <v>#DIV/0!</v>
      </c>
    </row>
    <row r="25" spans="1:86" x14ac:dyDescent="0.3">
      <c r="A25" s="9" t="s">
        <v>182</v>
      </c>
      <c r="B25" s="30" t="s">
        <v>296</v>
      </c>
      <c r="C25" s="32" t="s">
        <v>183</v>
      </c>
      <c r="D25" s="27" t="s">
        <v>80</v>
      </c>
      <c r="E25" s="26" t="s">
        <v>32</v>
      </c>
      <c r="F25" s="26">
        <v>4</v>
      </c>
      <c r="G25" s="378">
        <f>IF('Site Description'!B$33="NO TRANSECT","NO TRANSECT",SUMIF('Data Entry'!$A$4:$A$192,A25,'Data Entry'!$C$4:$C$192))</f>
        <v>0</v>
      </c>
      <c r="H25" s="379" t="str">
        <f>IF('Site Description'!C$33="NO TRANSECT","NO TRANSECT",SUMIF('Data Entry'!$I$4:$I$192,A25,'Data Entry'!$K$4:$K$192))</f>
        <v>NO TRANSECT</v>
      </c>
      <c r="I25" s="379" t="str">
        <f>IF('Site Description'!D$33="NO TRANSECT","NO TRANSECT",SUMIF('Data Entry'!$Q$4:$Q$192,A25,'Data Entry'!$S$4:$S$192))</f>
        <v>NO TRANSECT</v>
      </c>
      <c r="J25" s="379" t="str">
        <f>IF('Site Description'!E$33="NO TRANSECT","NO TRANSECT",SUMIF('Data Entry'!$Y$4:$Y$192,A25,'Data Entry'!$AA$4:$AA$192))</f>
        <v>NO TRANSECT</v>
      </c>
      <c r="K25" s="379" t="str">
        <f>IF('Site Description'!F$33="NO TRANSECT","NO TRANSECT",SUMIF('Data Entry'!$AG$4:$AG$192,A25,'Data Entry'!$AI$4:$AI$192))</f>
        <v>NO TRANSECT</v>
      </c>
      <c r="L25" s="380" t="str">
        <f>IF('Site Description'!G$33="NO TRANSECT","NO TRANSECT",SUMIF('Data Entry'!$AO$4:$AO$192,A25,'Data Entry'!$AQ$4:$AQ$192))</f>
        <v>NO TRANSECT</v>
      </c>
      <c r="M25" s="380" t="str">
        <f>IF('Site Description'!H$33="NO TRANSECT","NO TRANSECT",SUMIF('Data Entry'!$AW$4:$AW$192,A25,'Data Entry'!$AY$4:$AY$192))</f>
        <v>NO TRANSECT</v>
      </c>
      <c r="N25" s="381" t="str">
        <f>IF('Site Description'!I$33="NO TRANSECT","NO TRANSECT",SUMIF('Data Entry'!$BE$4:$BE$192,A25,'Data Entry'!$BG$4:$BG$192))</f>
        <v>NO TRANSECT</v>
      </c>
      <c r="O25" s="140">
        <f t="shared" si="34"/>
        <v>0</v>
      </c>
      <c r="P25" s="141" t="e">
        <f t="shared" si="35"/>
        <v>#DIV/0!</v>
      </c>
      <c r="Q25" s="374">
        <f>IF('Site Description'!B$34="NO TRANSECT", "NO TRANSECT", G25/'Site Description'!B$34)</f>
        <v>0</v>
      </c>
      <c r="R25" s="375" t="str">
        <f>IF('Site Description'!C$34="NO TRANSECT", "NO TRANSECT", H25/'Site Description'!C$34)</f>
        <v>NO TRANSECT</v>
      </c>
      <c r="S25" s="375" t="str">
        <f>IF('Site Description'!D$34="NO TRANSECT", "NO TRANSECT", I25/'Site Description'!D$34)</f>
        <v>NO TRANSECT</v>
      </c>
      <c r="T25" s="375" t="str">
        <f>IF('Site Description'!E$34="NO TRANSECT", "NO TRANSECT", J25/'Site Description'!E$34)</f>
        <v>NO TRANSECT</v>
      </c>
      <c r="U25" s="375" t="str">
        <f>IF('Site Description'!F$34="NO TRANSECT", "NO TRANSECT", K25/'Site Description'!F$34)</f>
        <v>NO TRANSECT</v>
      </c>
      <c r="V25" s="376" t="str">
        <f>IF('Site Description'!G$34="NO TRANSECT", "NO TRANSECT", L25/'Site Description'!G$34)</f>
        <v>NO TRANSECT</v>
      </c>
      <c r="W25" s="375" t="str">
        <f>IF('Site Description'!H$34="NO TRANSECT", "NO TRANSECT", M25/'Site Description'!H$34)</f>
        <v>NO TRANSECT</v>
      </c>
      <c r="X25" s="384" t="str">
        <f>IF('Site Description'!$I$34="NO TRANSECT", "NO TRANSECT", N25/'Site Description'!$I$34)</f>
        <v>NO TRANSECT</v>
      </c>
      <c r="Y25" s="140">
        <f t="shared" si="36"/>
        <v>0</v>
      </c>
      <c r="Z25" s="141" t="e">
        <f t="shared" si="37"/>
        <v>#DIV/0!</v>
      </c>
      <c r="AA25" s="374">
        <f>IF('Site Description'!B$34="NO TRANSECT", "NO TRANSECT",BE25*10)</f>
        <v>0</v>
      </c>
      <c r="AB25" s="375" t="str">
        <f>IF('Site Description'!C$34="NO TRANSECT", "NO TRANSECT",BF25*10)</f>
        <v>NO TRANSECT</v>
      </c>
      <c r="AC25" s="375" t="str">
        <f>IF('Site Description'!D$34="NO TRANSECT", "NO TRANSECT",BG25*10)</f>
        <v>NO TRANSECT</v>
      </c>
      <c r="AD25" s="375" t="str">
        <f>IF('Site Description'!E$34="NO TRANSECT", "NO TRANSECT",BH25*10)</f>
        <v>NO TRANSECT</v>
      </c>
      <c r="AE25" s="375" t="str">
        <f>IF('Site Description'!F$34="NO TRANSECT", "NO TRANSECT",BI25*10)</f>
        <v>NO TRANSECT</v>
      </c>
      <c r="AF25" s="376" t="str">
        <f>IF('Site Description'!G$34="NO TRANSECT", "NO TRANSECT",BJ25*10)</f>
        <v>NO TRANSECT</v>
      </c>
      <c r="AG25" s="375" t="str">
        <f>IF('Site Description'!H$34="NO TRANSECT", "NO TRANSECT",BK25*10)</f>
        <v>NO TRANSECT</v>
      </c>
      <c r="AH25" s="384" t="str">
        <f>IF('Site Description'!I$34="NO TRANSECT", "NO TRANSECT",BL25*10)</f>
        <v>NO TRANSECT</v>
      </c>
      <c r="AI25" s="140">
        <f t="shared" si="0"/>
        <v>0</v>
      </c>
      <c r="AJ25" s="141" t="e">
        <f t="shared" si="1"/>
        <v>#DIV/0!</v>
      </c>
      <c r="AK25" s="374">
        <f>IF('Site Description'!B$34="NO TRANSECT", "NO TRANSECT",BO25*10)</f>
        <v>0</v>
      </c>
      <c r="AL25" s="375" t="str">
        <f>IF('Site Description'!C$34="NO TRANSECT", "NO TRANSECT",BP25*10)</f>
        <v>NO TRANSECT</v>
      </c>
      <c r="AM25" s="375" t="str">
        <f>IF('Site Description'!D$34="NO TRANSECT", "NO TRANSECT",BQ25*10)</f>
        <v>NO TRANSECT</v>
      </c>
      <c r="AN25" s="375" t="str">
        <f>IF('Site Description'!E$34="NO TRANSECT", "NO TRANSECT",BR25*10)</f>
        <v>NO TRANSECT</v>
      </c>
      <c r="AO25" s="375" t="str">
        <f>IF('Site Description'!F$34="NO TRANSECT", "NO TRANSECT",BS25*10)</f>
        <v>NO TRANSECT</v>
      </c>
      <c r="AP25" s="376" t="str">
        <f>IF('Site Description'!G$34="NO TRANSECT", "NO TRANSECT",BT25*10)</f>
        <v>NO TRANSECT</v>
      </c>
      <c r="AQ25" s="376" t="str">
        <f>IF('Site Description'!H$34="NO TRANSECT", "NO TRANSECT",BU25*10)</f>
        <v>NO TRANSECT</v>
      </c>
      <c r="AR25" s="376" t="str">
        <f>IF('Site Description'!I$34="NO TRANSECT", "NO TRANSECT",BV25*10)</f>
        <v>NO TRANSECT</v>
      </c>
      <c r="AS25" s="140">
        <f t="shared" si="38"/>
        <v>0</v>
      </c>
      <c r="AT25" s="141" t="e">
        <f t="shared" si="39"/>
        <v>#DIV/0!</v>
      </c>
      <c r="AU25" s="374">
        <f>IF('Site Description'!B$34="NO TRANSECT","NO TRANSECT",BY25*10)</f>
        <v>0</v>
      </c>
      <c r="AV25" s="375" t="str">
        <f>IF('Site Description'!C$34="NO TRANSECT","NO TRANSECT",BZ25*10)</f>
        <v>NO TRANSECT</v>
      </c>
      <c r="AW25" s="375" t="str">
        <f>IF('Site Description'!D$34="NO TRANSECT","NO TRANSECT",CA25*10)</f>
        <v>NO TRANSECT</v>
      </c>
      <c r="AX25" s="375" t="str">
        <f>IF('Site Description'!E$34="NO TRANSECT","NO TRANSECT",CB25*10)</f>
        <v>NO TRANSECT</v>
      </c>
      <c r="AY25" s="375" t="str">
        <f>IF('Site Description'!F$34="NO TRANSECT","NO TRANSECT",CC25*10)</f>
        <v>NO TRANSECT</v>
      </c>
      <c r="AZ25" s="376" t="str">
        <f>IF('Site Description'!G$34="NO TRANSECT","NO TRANSECT",CD25*10)</f>
        <v>NO TRANSECT</v>
      </c>
      <c r="BA25" s="376" t="str">
        <f>IF('Site Description'!H$34="NO TRANSECT","NO TRANSECT",CE25*10)</f>
        <v>NO TRANSECT</v>
      </c>
      <c r="BB25" s="376" t="str">
        <f>IF('Site Description'!I$34="NO TRANSECT","NO TRANSECT",CF25*10)</f>
        <v>NO TRANSECT</v>
      </c>
      <c r="BC25" s="140">
        <f t="shared" si="40"/>
        <v>0</v>
      </c>
      <c r="BD25" s="141" t="e">
        <f t="shared" si="41"/>
        <v>#DIV/0!</v>
      </c>
      <c r="BE25" s="374">
        <f>IF('Site Description'!B$33="NO TRANSECT","NO TRANSECT",SUMIF('Data Entry'!$A$4:$A$192,A25,'Data Entry'!$F$4:$F$192)/('Site Description'!B$33*100))</f>
        <v>0</v>
      </c>
      <c r="BF25" s="375" t="str">
        <f>IF('Site Description'!C$33="NO TRANSECT","NO TRANSECT",SUMIF('Data Entry'!$I$4:$I$192,A25,'Data Entry'!$N$4:$N$192)/('Site Description'!C$33*100))</f>
        <v>NO TRANSECT</v>
      </c>
      <c r="BG25" s="375" t="str">
        <f>IF('Site Description'!D$33="NO TRANSECT","NO TRANSECT",SUMIF('Data Entry'!$Q$4:$Q$192,A25,'Data Entry'!$V$4:$V$192)/('Site Description'!D$33*100))</f>
        <v>NO TRANSECT</v>
      </c>
      <c r="BH25" s="375" t="str">
        <f>IF('Site Description'!E$33="NO TRANSECT","NO TRANSECT",SUMIF('Data Entry'!$Y$4:$Y$192,A25,'Data Entry'!$AD$4:$AD$192)/('Site Description'!E$33*100))</f>
        <v>NO TRANSECT</v>
      </c>
      <c r="BI25" s="375" t="str">
        <f>IF('Site Description'!F$33="NO TRANSECT","NO TRANSECT",SUMIF('Data Entry'!$AG$4:$AG$192,A25,'Data Entry'!$AL$4:$AL$192)/('Site Description'!F$33*100))</f>
        <v>NO TRANSECT</v>
      </c>
      <c r="BJ25" s="376" t="str">
        <f>IF('Site Description'!G$33="NO TRANSECT","NO TRANSECT",SUMIF('Data Entry'!$AO$4:$AO$192,A25,'Data Entry'!$AT$4:$AT$192)/('Site Description'!G$33*100))</f>
        <v>NO TRANSECT</v>
      </c>
      <c r="BK25" s="376" t="str">
        <f>IF('Site Description'!H$33="NO TRANSECT","NO TRANSECT",SUMIF('Data Entry'!$AW$4:$AW$192,A25,'Data Entry'!$BB$4:$BB$192)/('Site Description'!H$33*100))</f>
        <v>NO TRANSECT</v>
      </c>
      <c r="BL25" s="376" t="str">
        <f>IF('Site Description'!I$33="NO TRANSECT","NO TRANSECT",SUMIF('Data Entry'!$BE$4:$BE$192,A25,'Data Entry'!$BJ$4:$BJ$192)/('Site Description'!I$33*100))</f>
        <v>NO TRANSECT</v>
      </c>
      <c r="BM25" s="140">
        <f t="shared" si="42"/>
        <v>0</v>
      </c>
      <c r="BN25" s="141" t="e">
        <f t="shared" si="43"/>
        <v>#DIV/0!</v>
      </c>
      <c r="BO25" s="374">
        <f>IF('Site Description'!B$33="NO TRANSECT","NO TRANSECT",SUMIF('Data Entry'!$A$4:$A$192,A25,'Data Entry'!$G$4:$G$192)/('Site Description'!B$33*100))</f>
        <v>0</v>
      </c>
      <c r="BP25" s="375" t="str">
        <f>IF('Site Description'!C$33="NO TRANSECT","NO TRANSECT",SUMIF('Data Entry'!$I$4:$I$192,A25,'Data Entry'!$O$4:$O$192)/('Site Description'!C$33*100))</f>
        <v>NO TRANSECT</v>
      </c>
      <c r="BQ25" s="375" t="str">
        <f>IF('Site Description'!D$33="NO TRANSECT","NO TRANSECT",SUMIF('Data Entry'!$Q$4:$Q$192,A25,'Data Entry'!$W$4:$W$192)/('Site Description'!D$33*100))</f>
        <v>NO TRANSECT</v>
      </c>
      <c r="BR25" s="375" t="str">
        <f>IF('Site Description'!E$33="NO TRANSECT","NO TRANSECT",SUMIF('Data Entry'!$Y$4:$Y$192,A25,'Data Entry'!$AE$4:$AE$192)/('Site Description'!E$33*100))</f>
        <v>NO TRANSECT</v>
      </c>
      <c r="BS25" s="375" t="str">
        <f>IF('Site Description'!F$33="NO TRANSECT","NO TRANSECT",SUMIF('Data Entry'!$AG$4:$AG$192,A25,'Data Entry'!$AM$4:$AM$192)/('Site Description'!F$33*100))</f>
        <v>NO TRANSECT</v>
      </c>
      <c r="BT25" s="376" t="str">
        <f>IF('Site Description'!G$33="NO TRANSECT","NO TRANSECT",SUMIF('Data Entry'!$AO$4:$AO$192,A25,'Data Entry'!$AU$4:$AU$192)/('Site Description'!G$33*100))</f>
        <v>NO TRANSECT</v>
      </c>
      <c r="BU25" s="375" t="str">
        <f>IF('Site Description'!H$33="NO TRANSECT","NO TRANSECT",SUMIF('Data Entry'!$AW$4:$AW$192,A25,'Data Entry'!$BC$4:$BC$192)/('Site Description'!H$33*100))</f>
        <v>NO TRANSECT</v>
      </c>
      <c r="BV25" s="384" t="str">
        <f>IF('Site Description'!I$33="NO TRANSECT","NO TRANSECT",SUMIF('Data Entry'!$BE$4:$BE$192,A25,'Data Entry'!$BK$4:$BK$192)/('Site Description'!I$33*100))</f>
        <v>NO TRANSECT</v>
      </c>
      <c r="BW25" s="140">
        <f t="shared" si="44"/>
        <v>0</v>
      </c>
      <c r="BX25" s="141" t="e">
        <f t="shared" si="45"/>
        <v>#DIV/0!</v>
      </c>
      <c r="BY25" s="382">
        <f>IF('Site Description'!B$33="NO TRANSECT","NO TRANSECT",SUMIF('Data Entry'!$A$4:$A$192,A25,'Data Entry'!$H$4:$H$192)/('Site Description'!B$33*100))</f>
        <v>0</v>
      </c>
      <c r="BZ25" s="375" t="str">
        <f>IF('Site Description'!C$33="NO TRANSECT","NO TRANSECT",SUMIF('Data Entry'!$I$4:$I$192,A25,'Data Entry'!$P$4:$P$192)/('Site Description'!C$33*100))</f>
        <v>NO TRANSECT</v>
      </c>
      <c r="CA25" s="375" t="str">
        <f>IF('Site Description'!D$33="NO TRANSECT","NO TRANSECT",SUMIF('Data Entry'!$Q$4:$Q$192,A25,'Data Entry'!$X$4:$X$192)/('Site Description'!D$33*100))</f>
        <v>NO TRANSECT</v>
      </c>
      <c r="CB25" s="375" t="str">
        <f>IF('Site Description'!E$33="NO TRANSECT","NO TRANSECT",SUMIF('Data Entry'!$Y$4:$Y$192,A25,'Data Entry'!$AF$4:$AF$192)/('Site Description'!E$33*100))</f>
        <v>NO TRANSECT</v>
      </c>
      <c r="CC25" s="375" t="str">
        <f>IF('Site Description'!F$33="NO TRANSECT","NO TRANSECT",SUMIF('Data Entry'!$AG$4:$AG$192,A25,'Data Entry'!$AN$4:$AN$192)/('Site Description'!F$33*100))</f>
        <v>NO TRANSECT</v>
      </c>
      <c r="CD25" s="376" t="str">
        <f>IF('Site Description'!G$33="NO TRANSECT","NO TRANSECT",SUMIF('Data Entry'!$AO$4:$AO$192,A25,'Data Entry'!$AV$4:$AV$192)/('Site Description'!G$33*100))</f>
        <v>NO TRANSECT</v>
      </c>
      <c r="CE25" s="375" t="str">
        <f>IF('Site Description'!H$33="NO TRANSECT","NO TRANSECT",SUMIF('Data Entry'!$AW$4:$AW$192,A25,'Data Entry'!$BD$4:$BD$192)/('Site Description'!H$33*100))</f>
        <v>NO TRANSECT</v>
      </c>
      <c r="CF25" s="384" t="str">
        <f>IF('Site Description'!I$33="NO TRANSECT","NO TRANSECT",SUMIF('Data Entry'!$BE$4:$BE$192,A25,'Data Entry'!$BL$4:$BL$192)/('Site Description'!I$33*100))</f>
        <v>NO TRANSECT</v>
      </c>
      <c r="CG25" s="140">
        <f t="shared" si="46"/>
        <v>0</v>
      </c>
      <c r="CH25" s="141" t="e">
        <f t="shared" si="47"/>
        <v>#DIV/0!</v>
      </c>
    </row>
    <row r="26" spans="1:86" x14ac:dyDescent="0.3">
      <c r="A26" s="9" t="s">
        <v>184</v>
      </c>
      <c r="B26" s="30" t="s">
        <v>304</v>
      </c>
      <c r="C26" s="32" t="s">
        <v>185</v>
      </c>
      <c r="D26" s="27" t="s">
        <v>1</v>
      </c>
      <c r="E26" s="26" t="s">
        <v>32</v>
      </c>
      <c r="F26" s="26">
        <v>4</v>
      </c>
      <c r="G26" s="378">
        <f>IF('Site Description'!B$33="NO TRANSECT","NO TRANSECT",SUMIF('Data Entry'!$A$4:$A$192,A26,'Data Entry'!$C$4:$C$192))</f>
        <v>0</v>
      </c>
      <c r="H26" s="379" t="str">
        <f>IF('Site Description'!C$33="NO TRANSECT","NO TRANSECT",SUMIF('Data Entry'!$I$4:$I$192,A26,'Data Entry'!$K$4:$K$192))</f>
        <v>NO TRANSECT</v>
      </c>
      <c r="I26" s="379" t="str">
        <f>IF('Site Description'!D$33="NO TRANSECT","NO TRANSECT",SUMIF('Data Entry'!$Q$4:$Q$192,A26,'Data Entry'!$S$4:$S$192))</f>
        <v>NO TRANSECT</v>
      </c>
      <c r="J26" s="379" t="str">
        <f>IF('Site Description'!E$33="NO TRANSECT","NO TRANSECT",SUMIF('Data Entry'!$Y$4:$Y$192,A26,'Data Entry'!$AA$4:$AA$192))</f>
        <v>NO TRANSECT</v>
      </c>
      <c r="K26" s="379" t="str">
        <f>IF('Site Description'!F$33="NO TRANSECT","NO TRANSECT",SUMIF('Data Entry'!$AG$4:$AG$192,A26,'Data Entry'!$AI$4:$AI$192))</f>
        <v>NO TRANSECT</v>
      </c>
      <c r="L26" s="380" t="str">
        <f>IF('Site Description'!G$33="NO TRANSECT","NO TRANSECT",SUMIF('Data Entry'!$AO$4:$AO$192,A26,'Data Entry'!$AQ$4:$AQ$192))</f>
        <v>NO TRANSECT</v>
      </c>
      <c r="M26" s="380" t="str">
        <f>IF('Site Description'!H$33="NO TRANSECT","NO TRANSECT",SUMIF('Data Entry'!$AW$4:$AW$192,A26,'Data Entry'!$AY$4:$AY$192))</f>
        <v>NO TRANSECT</v>
      </c>
      <c r="N26" s="381" t="str">
        <f>IF('Site Description'!I$33="NO TRANSECT","NO TRANSECT",SUMIF('Data Entry'!$BE$4:$BE$192,A26,'Data Entry'!$BG$4:$BG$192))</f>
        <v>NO TRANSECT</v>
      </c>
      <c r="O26" s="140">
        <f t="shared" si="34"/>
        <v>0</v>
      </c>
      <c r="P26" s="141" t="e">
        <f t="shared" si="35"/>
        <v>#DIV/0!</v>
      </c>
      <c r="Q26" s="374">
        <f>IF('Site Description'!B$34="NO TRANSECT", "NO TRANSECT", G26/'Site Description'!B$34)</f>
        <v>0</v>
      </c>
      <c r="R26" s="375" t="str">
        <f>IF('Site Description'!C$34="NO TRANSECT", "NO TRANSECT", H26/'Site Description'!C$34)</f>
        <v>NO TRANSECT</v>
      </c>
      <c r="S26" s="375" t="str">
        <f>IF('Site Description'!D$34="NO TRANSECT", "NO TRANSECT", I26/'Site Description'!D$34)</f>
        <v>NO TRANSECT</v>
      </c>
      <c r="T26" s="375" t="str">
        <f>IF('Site Description'!E$34="NO TRANSECT", "NO TRANSECT", J26/'Site Description'!E$34)</f>
        <v>NO TRANSECT</v>
      </c>
      <c r="U26" s="375" t="str">
        <f>IF('Site Description'!F$34="NO TRANSECT", "NO TRANSECT", K26/'Site Description'!F$34)</f>
        <v>NO TRANSECT</v>
      </c>
      <c r="V26" s="376" t="str">
        <f>IF('Site Description'!G$34="NO TRANSECT", "NO TRANSECT", L26/'Site Description'!G$34)</f>
        <v>NO TRANSECT</v>
      </c>
      <c r="W26" s="375" t="str">
        <f>IF('Site Description'!H$34="NO TRANSECT", "NO TRANSECT", M26/'Site Description'!H$34)</f>
        <v>NO TRANSECT</v>
      </c>
      <c r="X26" s="384" t="str">
        <f>IF('Site Description'!$I$34="NO TRANSECT", "NO TRANSECT", N26/'Site Description'!$I$34)</f>
        <v>NO TRANSECT</v>
      </c>
      <c r="Y26" s="140">
        <f t="shared" si="36"/>
        <v>0</v>
      </c>
      <c r="Z26" s="141" t="e">
        <f t="shared" si="37"/>
        <v>#DIV/0!</v>
      </c>
      <c r="AA26" s="374">
        <f>IF('Site Description'!B$34="NO TRANSECT", "NO TRANSECT",BE26*10)</f>
        <v>0</v>
      </c>
      <c r="AB26" s="375" t="str">
        <f>IF('Site Description'!C$34="NO TRANSECT", "NO TRANSECT",BF26*10)</f>
        <v>NO TRANSECT</v>
      </c>
      <c r="AC26" s="375" t="str">
        <f>IF('Site Description'!D$34="NO TRANSECT", "NO TRANSECT",BG26*10)</f>
        <v>NO TRANSECT</v>
      </c>
      <c r="AD26" s="375" t="str">
        <f>IF('Site Description'!E$34="NO TRANSECT", "NO TRANSECT",BH26*10)</f>
        <v>NO TRANSECT</v>
      </c>
      <c r="AE26" s="375" t="str">
        <f>IF('Site Description'!F$34="NO TRANSECT", "NO TRANSECT",BI26*10)</f>
        <v>NO TRANSECT</v>
      </c>
      <c r="AF26" s="376" t="str">
        <f>IF('Site Description'!G$34="NO TRANSECT", "NO TRANSECT",BJ26*10)</f>
        <v>NO TRANSECT</v>
      </c>
      <c r="AG26" s="375" t="str">
        <f>IF('Site Description'!H$34="NO TRANSECT", "NO TRANSECT",BK26*10)</f>
        <v>NO TRANSECT</v>
      </c>
      <c r="AH26" s="384" t="str">
        <f>IF('Site Description'!I$34="NO TRANSECT", "NO TRANSECT",BL26*10)</f>
        <v>NO TRANSECT</v>
      </c>
      <c r="AI26" s="140">
        <f t="shared" si="0"/>
        <v>0</v>
      </c>
      <c r="AJ26" s="141" t="e">
        <f t="shared" si="1"/>
        <v>#DIV/0!</v>
      </c>
      <c r="AK26" s="374">
        <f>IF('Site Description'!B$34="NO TRANSECT", "NO TRANSECT",BO26*10)</f>
        <v>0</v>
      </c>
      <c r="AL26" s="375" t="str">
        <f>IF('Site Description'!C$34="NO TRANSECT", "NO TRANSECT",BP26*10)</f>
        <v>NO TRANSECT</v>
      </c>
      <c r="AM26" s="375" t="str">
        <f>IF('Site Description'!D$34="NO TRANSECT", "NO TRANSECT",BQ26*10)</f>
        <v>NO TRANSECT</v>
      </c>
      <c r="AN26" s="375" t="str">
        <f>IF('Site Description'!E$34="NO TRANSECT", "NO TRANSECT",BR26*10)</f>
        <v>NO TRANSECT</v>
      </c>
      <c r="AO26" s="375" t="str">
        <f>IF('Site Description'!F$34="NO TRANSECT", "NO TRANSECT",BS26*10)</f>
        <v>NO TRANSECT</v>
      </c>
      <c r="AP26" s="376" t="str">
        <f>IF('Site Description'!G$34="NO TRANSECT", "NO TRANSECT",BT26*10)</f>
        <v>NO TRANSECT</v>
      </c>
      <c r="AQ26" s="376" t="str">
        <f>IF('Site Description'!H$34="NO TRANSECT", "NO TRANSECT",BU26*10)</f>
        <v>NO TRANSECT</v>
      </c>
      <c r="AR26" s="376" t="str">
        <f>IF('Site Description'!I$34="NO TRANSECT", "NO TRANSECT",BV26*10)</f>
        <v>NO TRANSECT</v>
      </c>
      <c r="AS26" s="140">
        <f t="shared" si="38"/>
        <v>0</v>
      </c>
      <c r="AT26" s="141" t="e">
        <f t="shared" si="39"/>
        <v>#DIV/0!</v>
      </c>
      <c r="AU26" s="374">
        <f>IF('Site Description'!B$34="NO TRANSECT","NO TRANSECT",BY26*10)</f>
        <v>0</v>
      </c>
      <c r="AV26" s="375" t="str">
        <f>IF('Site Description'!C$34="NO TRANSECT","NO TRANSECT",BZ26*10)</f>
        <v>NO TRANSECT</v>
      </c>
      <c r="AW26" s="375" t="str">
        <f>IF('Site Description'!D$34="NO TRANSECT","NO TRANSECT",CA26*10)</f>
        <v>NO TRANSECT</v>
      </c>
      <c r="AX26" s="375" t="str">
        <f>IF('Site Description'!E$34="NO TRANSECT","NO TRANSECT",CB26*10)</f>
        <v>NO TRANSECT</v>
      </c>
      <c r="AY26" s="375" t="str">
        <f>IF('Site Description'!F$34="NO TRANSECT","NO TRANSECT",CC26*10)</f>
        <v>NO TRANSECT</v>
      </c>
      <c r="AZ26" s="376" t="str">
        <f>IF('Site Description'!G$34="NO TRANSECT","NO TRANSECT",CD26*10)</f>
        <v>NO TRANSECT</v>
      </c>
      <c r="BA26" s="376" t="str">
        <f>IF('Site Description'!H$34="NO TRANSECT","NO TRANSECT",CE26*10)</f>
        <v>NO TRANSECT</v>
      </c>
      <c r="BB26" s="376" t="str">
        <f>IF('Site Description'!I$34="NO TRANSECT","NO TRANSECT",CF26*10)</f>
        <v>NO TRANSECT</v>
      </c>
      <c r="BC26" s="140">
        <f t="shared" si="40"/>
        <v>0</v>
      </c>
      <c r="BD26" s="141" t="e">
        <f t="shared" si="41"/>
        <v>#DIV/0!</v>
      </c>
      <c r="BE26" s="374">
        <f>IF('Site Description'!B$33="NO TRANSECT","NO TRANSECT",SUMIF('Data Entry'!$A$4:$A$192,A26,'Data Entry'!$F$4:$F$192)/('Site Description'!B$33*100))</f>
        <v>0</v>
      </c>
      <c r="BF26" s="375" t="str">
        <f>IF('Site Description'!C$33="NO TRANSECT","NO TRANSECT",SUMIF('Data Entry'!$I$4:$I$192,A26,'Data Entry'!$N$4:$N$192)/('Site Description'!C$33*100))</f>
        <v>NO TRANSECT</v>
      </c>
      <c r="BG26" s="375" t="str">
        <f>IF('Site Description'!D$33="NO TRANSECT","NO TRANSECT",SUMIF('Data Entry'!$Q$4:$Q$192,A26,'Data Entry'!$V$4:$V$192)/('Site Description'!D$33*100))</f>
        <v>NO TRANSECT</v>
      </c>
      <c r="BH26" s="375" t="str">
        <f>IF('Site Description'!E$33="NO TRANSECT","NO TRANSECT",SUMIF('Data Entry'!$Y$4:$Y$192,A26,'Data Entry'!$AD$4:$AD$192)/('Site Description'!E$33*100))</f>
        <v>NO TRANSECT</v>
      </c>
      <c r="BI26" s="375" t="str">
        <f>IF('Site Description'!F$33="NO TRANSECT","NO TRANSECT",SUMIF('Data Entry'!$AG$4:$AG$192,A26,'Data Entry'!$AL$4:$AL$192)/('Site Description'!F$33*100))</f>
        <v>NO TRANSECT</v>
      </c>
      <c r="BJ26" s="376" t="str">
        <f>IF('Site Description'!G$33="NO TRANSECT","NO TRANSECT",SUMIF('Data Entry'!$AO$4:$AO$192,A26,'Data Entry'!$AT$4:$AT$192)/('Site Description'!G$33*100))</f>
        <v>NO TRANSECT</v>
      </c>
      <c r="BK26" s="376" t="str">
        <f>IF('Site Description'!H$33="NO TRANSECT","NO TRANSECT",SUMIF('Data Entry'!$AW$4:$AW$192,A26,'Data Entry'!$BB$4:$BB$192)/('Site Description'!H$33*100))</f>
        <v>NO TRANSECT</v>
      </c>
      <c r="BL26" s="376" t="str">
        <f>IF('Site Description'!I$33="NO TRANSECT","NO TRANSECT",SUMIF('Data Entry'!$BE$4:$BE$192,A26,'Data Entry'!$BJ$4:$BJ$192)/('Site Description'!I$33*100))</f>
        <v>NO TRANSECT</v>
      </c>
      <c r="BM26" s="140">
        <f t="shared" si="42"/>
        <v>0</v>
      </c>
      <c r="BN26" s="141" t="e">
        <f t="shared" si="43"/>
        <v>#DIV/0!</v>
      </c>
      <c r="BO26" s="374">
        <f>IF('Site Description'!B$33="NO TRANSECT","NO TRANSECT",SUMIF('Data Entry'!$A$4:$A$192,A26,'Data Entry'!$G$4:$G$192)/('Site Description'!B$33*100))</f>
        <v>0</v>
      </c>
      <c r="BP26" s="375" t="str">
        <f>IF('Site Description'!C$33="NO TRANSECT","NO TRANSECT",SUMIF('Data Entry'!$I$4:$I$192,A26,'Data Entry'!$O$4:$O$192)/('Site Description'!C$33*100))</f>
        <v>NO TRANSECT</v>
      </c>
      <c r="BQ26" s="375" t="str">
        <f>IF('Site Description'!D$33="NO TRANSECT","NO TRANSECT",SUMIF('Data Entry'!$Q$4:$Q$192,A26,'Data Entry'!$W$4:$W$192)/('Site Description'!D$33*100))</f>
        <v>NO TRANSECT</v>
      </c>
      <c r="BR26" s="375" t="str">
        <f>IF('Site Description'!E$33="NO TRANSECT","NO TRANSECT",SUMIF('Data Entry'!$Y$4:$Y$192,A26,'Data Entry'!$AE$4:$AE$192)/('Site Description'!E$33*100))</f>
        <v>NO TRANSECT</v>
      </c>
      <c r="BS26" s="375" t="str">
        <f>IF('Site Description'!F$33="NO TRANSECT","NO TRANSECT",SUMIF('Data Entry'!$AG$4:$AG$192,A26,'Data Entry'!$AM$4:$AM$192)/('Site Description'!F$33*100))</f>
        <v>NO TRANSECT</v>
      </c>
      <c r="BT26" s="376" t="str">
        <f>IF('Site Description'!G$33="NO TRANSECT","NO TRANSECT",SUMIF('Data Entry'!$AO$4:$AO$192,A26,'Data Entry'!$AU$4:$AU$192)/('Site Description'!G$33*100))</f>
        <v>NO TRANSECT</v>
      </c>
      <c r="BU26" s="375" t="str">
        <f>IF('Site Description'!H$33="NO TRANSECT","NO TRANSECT",SUMIF('Data Entry'!$AW$4:$AW$192,A26,'Data Entry'!$BC$4:$BC$192)/('Site Description'!H$33*100))</f>
        <v>NO TRANSECT</v>
      </c>
      <c r="BV26" s="384" t="str">
        <f>IF('Site Description'!I$33="NO TRANSECT","NO TRANSECT",SUMIF('Data Entry'!$BE$4:$BE$192,A26,'Data Entry'!$BK$4:$BK$192)/('Site Description'!I$33*100))</f>
        <v>NO TRANSECT</v>
      </c>
      <c r="BW26" s="140">
        <f t="shared" si="44"/>
        <v>0</v>
      </c>
      <c r="BX26" s="141" t="e">
        <f t="shared" si="45"/>
        <v>#DIV/0!</v>
      </c>
      <c r="BY26" s="382">
        <f>IF('Site Description'!B$33="NO TRANSECT","NO TRANSECT",SUMIF('Data Entry'!$A$4:$A$192,A26,'Data Entry'!$H$4:$H$192)/('Site Description'!B$33*100))</f>
        <v>0</v>
      </c>
      <c r="BZ26" s="375" t="str">
        <f>IF('Site Description'!C$33="NO TRANSECT","NO TRANSECT",SUMIF('Data Entry'!$I$4:$I$192,A26,'Data Entry'!$P$4:$P$192)/('Site Description'!C$33*100))</f>
        <v>NO TRANSECT</v>
      </c>
      <c r="CA26" s="375" t="str">
        <f>IF('Site Description'!D$33="NO TRANSECT","NO TRANSECT",SUMIF('Data Entry'!$Q$4:$Q$192,A26,'Data Entry'!$X$4:$X$192)/('Site Description'!D$33*100))</f>
        <v>NO TRANSECT</v>
      </c>
      <c r="CB26" s="375" t="str">
        <f>IF('Site Description'!E$33="NO TRANSECT","NO TRANSECT",SUMIF('Data Entry'!$Y$4:$Y$192,A26,'Data Entry'!$AF$4:$AF$192)/('Site Description'!E$33*100))</f>
        <v>NO TRANSECT</v>
      </c>
      <c r="CC26" s="375" t="str">
        <f>IF('Site Description'!F$33="NO TRANSECT","NO TRANSECT",SUMIF('Data Entry'!$AG$4:$AG$192,A26,'Data Entry'!$AN$4:$AN$192)/('Site Description'!F$33*100))</f>
        <v>NO TRANSECT</v>
      </c>
      <c r="CD26" s="376" t="str">
        <f>IF('Site Description'!G$33="NO TRANSECT","NO TRANSECT",SUMIF('Data Entry'!$AO$4:$AO$192,A26,'Data Entry'!$AV$4:$AV$192)/('Site Description'!G$33*100))</f>
        <v>NO TRANSECT</v>
      </c>
      <c r="CE26" s="375" t="str">
        <f>IF('Site Description'!H$33="NO TRANSECT","NO TRANSECT",SUMIF('Data Entry'!$AW$4:$AW$192,A26,'Data Entry'!$BD$4:$BD$192)/('Site Description'!H$33*100))</f>
        <v>NO TRANSECT</v>
      </c>
      <c r="CF26" s="384" t="str">
        <f>IF('Site Description'!I$33="NO TRANSECT","NO TRANSECT",SUMIF('Data Entry'!$BE$4:$BE$192,A26,'Data Entry'!$BL$4:$BL$192)/('Site Description'!I$33*100))</f>
        <v>NO TRANSECT</v>
      </c>
      <c r="CG26" s="140">
        <f t="shared" si="46"/>
        <v>0</v>
      </c>
      <c r="CH26" s="141" t="e">
        <f t="shared" si="47"/>
        <v>#DIV/0!</v>
      </c>
    </row>
    <row r="27" spans="1:86" x14ac:dyDescent="0.3">
      <c r="A27" s="9" t="s">
        <v>186</v>
      </c>
      <c r="B27" s="30" t="s">
        <v>89</v>
      </c>
      <c r="C27" s="32" t="s">
        <v>187</v>
      </c>
      <c r="D27" s="27" t="s">
        <v>82</v>
      </c>
      <c r="E27" s="26" t="s">
        <v>32</v>
      </c>
      <c r="F27" s="26">
        <v>4</v>
      </c>
      <c r="G27" s="378">
        <f>IF('Site Description'!B$33="NO TRANSECT","NO TRANSECT",SUMIF('Data Entry'!$A$4:$A$192,A27,'Data Entry'!$C$4:$C$192))</f>
        <v>0</v>
      </c>
      <c r="H27" s="379" t="str">
        <f>IF('Site Description'!C$33="NO TRANSECT","NO TRANSECT",SUMIF('Data Entry'!$I$4:$I$192,A27,'Data Entry'!$K$4:$K$192))</f>
        <v>NO TRANSECT</v>
      </c>
      <c r="I27" s="379" t="str">
        <f>IF('Site Description'!D$33="NO TRANSECT","NO TRANSECT",SUMIF('Data Entry'!$Q$4:$Q$192,A27,'Data Entry'!$S$4:$S$192))</f>
        <v>NO TRANSECT</v>
      </c>
      <c r="J27" s="379" t="str">
        <f>IF('Site Description'!E$33="NO TRANSECT","NO TRANSECT",SUMIF('Data Entry'!$Y$4:$Y$192,A27,'Data Entry'!$AA$4:$AA$192))</f>
        <v>NO TRANSECT</v>
      </c>
      <c r="K27" s="379" t="str">
        <f>IF('Site Description'!F$33="NO TRANSECT","NO TRANSECT",SUMIF('Data Entry'!$AG$4:$AG$192,A27,'Data Entry'!$AI$4:$AI$192))</f>
        <v>NO TRANSECT</v>
      </c>
      <c r="L27" s="380" t="str">
        <f>IF('Site Description'!G$33="NO TRANSECT","NO TRANSECT",SUMIF('Data Entry'!$AO$4:$AO$192,A27,'Data Entry'!$AQ$4:$AQ$192))</f>
        <v>NO TRANSECT</v>
      </c>
      <c r="M27" s="380" t="str">
        <f>IF('Site Description'!H$33="NO TRANSECT","NO TRANSECT",SUMIF('Data Entry'!$AW$4:$AW$192,A27,'Data Entry'!$AY$4:$AY$192))</f>
        <v>NO TRANSECT</v>
      </c>
      <c r="N27" s="381" t="str">
        <f>IF('Site Description'!I$33="NO TRANSECT","NO TRANSECT",SUMIF('Data Entry'!$BE$4:$BE$192,A27,'Data Entry'!$BG$4:$BG$192))</f>
        <v>NO TRANSECT</v>
      </c>
      <c r="O27" s="140">
        <f t="shared" si="34"/>
        <v>0</v>
      </c>
      <c r="P27" s="141" t="e">
        <f t="shared" si="35"/>
        <v>#DIV/0!</v>
      </c>
      <c r="Q27" s="374">
        <f>IF('Site Description'!B$34="NO TRANSECT", "NO TRANSECT", G27/'Site Description'!B$34)</f>
        <v>0</v>
      </c>
      <c r="R27" s="375" t="str">
        <f>IF('Site Description'!C$34="NO TRANSECT", "NO TRANSECT", H27/'Site Description'!C$34)</f>
        <v>NO TRANSECT</v>
      </c>
      <c r="S27" s="375" t="str">
        <f>IF('Site Description'!D$34="NO TRANSECT", "NO TRANSECT", I27/'Site Description'!D$34)</f>
        <v>NO TRANSECT</v>
      </c>
      <c r="T27" s="375" t="str">
        <f>IF('Site Description'!E$34="NO TRANSECT", "NO TRANSECT", J27/'Site Description'!E$34)</f>
        <v>NO TRANSECT</v>
      </c>
      <c r="U27" s="375" t="str">
        <f>IF('Site Description'!F$34="NO TRANSECT", "NO TRANSECT", K27/'Site Description'!F$34)</f>
        <v>NO TRANSECT</v>
      </c>
      <c r="V27" s="376" t="str">
        <f>IF('Site Description'!G$34="NO TRANSECT", "NO TRANSECT", L27/'Site Description'!G$34)</f>
        <v>NO TRANSECT</v>
      </c>
      <c r="W27" s="375" t="str">
        <f>IF('Site Description'!H$34="NO TRANSECT", "NO TRANSECT", M27/'Site Description'!H$34)</f>
        <v>NO TRANSECT</v>
      </c>
      <c r="X27" s="384" t="str">
        <f>IF('Site Description'!$I$34="NO TRANSECT", "NO TRANSECT", N27/'Site Description'!$I$34)</f>
        <v>NO TRANSECT</v>
      </c>
      <c r="Y27" s="140">
        <f t="shared" si="36"/>
        <v>0</v>
      </c>
      <c r="Z27" s="141" t="e">
        <f t="shared" si="37"/>
        <v>#DIV/0!</v>
      </c>
      <c r="AA27" s="374">
        <f>IF('Site Description'!B$34="NO TRANSECT", "NO TRANSECT",BE27*10)</f>
        <v>0</v>
      </c>
      <c r="AB27" s="375" t="str">
        <f>IF('Site Description'!C$34="NO TRANSECT", "NO TRANSECT",BF27*10)</f>
        <v>NO TRANSECT</v>
      </c>
      <c r="AC27" s="375" t="str">
        <f>IF('Site Description'!D$34="NO TRANSECT", "NO TRANSECT",BG27*10)</f>
        <v>NO TRANSECT</v>
      </c>
      <c r="AD27" s="375" t="str">
        <f>IF('Site Description'!E$34="NO TRANSECT", "NO TRANSECT",BH27*10)</f>
        <v>NO TRANSECT</v>
      </c>
      <c r="AE27" s="375" t="str">
        <f>IF('Site Description'!F$34="NO TRANSECT", "NO TRANSECT",BI27*10)</f>
        <v>NO TRANSECT</v>
      </c>
      <c r="AF27" s="376" t="str">
        <f>IF('Site Description'!G$34="NO TRANSECT", "NO TRANSECT",BJ27*10)</f>
        <v>NO TRANSECT</v>
      </c>
      <c r="AG27" s="375" t="str">
        <f>IF('Site Description'!H$34="NO TRANSECT", "NO TRANSECT",BK27*10)</f>
        <v>NO TRANSECT</v>
      </c>
      <c r="AH27" s="384" t="str">
        <f>IF('Site Description'!I$34="NO TRANSECT", "NO TRANSECT",BL27*10)</f>
        <v>NO TRANSECT</v>
      </c>
      <c r="AI27" s="140">
        <f t="shared" si="0"/>
        <v>0</v>
      </c>
      <c r="AJ27" s="141" t="e">
        <f t="shared" si="1"/>
        <v>#DIV/0!</v>
      </c>
      <c r="AK27" s="374">
        <f>IF('Site Description'!B$34="NO TRANSECT", "NO TRANSECT",BO27*10)</f>
        <v>0</v>
      </c>
      <c r="AL27" s="375" t="str">
        <f>IF('Site Description'!C$34="NO TRANSECT", "NO TRANSECT",BP27*10)</f>
        <v>NO TRANSECT</v>
      </c>
      <c r="AM27" s="375" t="str">
        <f>IF('Site Description'!D$34="NO TRANSECT", "NO TRANSECT",BQ27*10)</f>
        <v>NO TRANSECT</v>
      </c>
      <c r="AN27" s="375" t="str">
        <f>IF('Site Description'!E$34="NO TRANSECT", "NO TRANSECT",BR27*10)</f>
        <v>NO TRANSECT</v>
      </c>
      <c r="AO27" s="375" t="str">
        <f>IF('Site Description'!F$34="NO TRANSECT", "NO TRANSECT",BS27*10)</f>
        <v>NO TRANSECT</v>
      </c>
      <c r="AP27" s="376" t="str">
        <f>IF('Site Description'!G$34="NO TRANSECT", "NO TRANSECT",BT27*10)</f>
        <v>NO TRANSECT</v>
      </c>
      <c r="AQ27" s="376" t="str">
        <f>IF('Site Description'!H$34="NO TRANSECT", "NO TRANSECT",BU27*10)</f>
        <v>NO TRANSECT</v>
      </c>
      <c r="AR27" s="376" t="str">
        <f>IF('Site Description'!I$34="NO TRANSECT", "NO TRANSECT",BV27*10)</f>
        <v>NO TRANSECT</v>
      </c>
      <c r="AS27" s="140">
        <f t="shared" si="38"/>
        <v>0</v>
      </c>
      <c r="AT27" s="141" t="e">
        <f t="shared" si="39"/>
        <v>#DIV/0!</v>
      </c>
      <c r="AU27" s="374">
        <f>IF('Site Description'!B$34="NO TRANSECT","NO TRANSECT",BY27*10)</f>
        <v>0</v>
      </c>
      <c r="AV27" s="375" t="str">
        <f>IF('Site Description'!C$34="NO TRANSECT","NO TRANSECT",BZ27*10)</f>
        <v>NO TRANSECT</v>
      </c>
      <c r="AW27" s="375" t="str">
        <f>IF('Site Description'!D$34="NO TRANSECT","NO TRANSECT",CA27*10)</f>
        <v>NO TRANSECT</v>
      </c>
      <c r="AX27" s="375" t="str">
        <f>IF('Site Description'!E$34="NO TRANSECT","NO TRANSECT",CB27*10)</f>
        <v>NO TRANSECT</v>
      </c>
      <c r="AY27" s="375" t="str">
        <f>IF('Site Description'!F$34="NO TRANSECT","NO TRANSECT",CC27*10)</f>
        <v>NO TRANSECT</v>
      </c>
      <c r="AZ27" s="376" t="str">
        <f>IF('Site Description'!G$34="NO TRANSECT","NO TRANSECT",CD27*10)</f>
        <v>NO TRANSECT</v>
      </c>
      <c r="BA27" s="376" t="str">
        <f>IF('Site Description'!H$34="NO TRANSECT","NO TRANSECT",CE27*10)</f>
        <v>NO TRANSECT</v>
      </c>
      <c r="BB27" s="376" t="str">
        <f>IF('Site Description'!I$34="NO TRANSECT","NO TRANSECT",CF27*10)</f>
        <v>NO TRANSECT</v>
      </c>
      <c r="BC27" s="140">
        <f t="shared" si="40"/>
        <v>0</v>
      </c>
      <c r="BD27" s="141" t="e">
        <f t="shared" si="41"/>
        <v>#DIV/0!</v>
      </c>
      <c r="BE27" s="374">
        <f>IF('Site Description'!B$33="NO TRANSECT","NO TRANSECT",SUMIF('Data Entry'!$A$4:$A$192,A27,'Data Entry'!$F$4:$F$192)/('Site Description'!B$33*100))</f>
        <v>0</v>
      </c>
      <c r="BF27" s="375" t="str">
        <f>IF('Site Description'!C$33="NO TRANSECT","NO TRANSECT",SUMIF('Data Entry'!$I$4:$I$192,A27,'Data Entry'!$N$4:$N$192)/('Site Description'!C$33*100))</f>
        <v>NO TRANSECT</v>
      </c>
      <c r="BG27" s="375" t="str">
        <f>IF('Site Description'!D$33="NO TRANSECT","NO TRANSECT",SUMIF('Data Entry'!$Q$4:$Q$192,A27,'Data Entry'!$V$4:$V$192)/('Site Description'!D$33*100))</f>
        <v>NO TRANSECT</v>
      </c>
      <c r="BH27" s="375" t="str">
        <f>IF('Site Description'!E$33="NO TRANSECT","NO TRANSECT",SUMIF('Data Entry'!$Y$4:$Y$192,A27,'Data Entry'!$AD$4:$AD$192)/('Site Description'!E$33*100))</f>
        <v>NO TRANSECT</v>
      </c>
      <c r="BI27" s="375" t="str">
        <f>IF('Site Description'!F$33="NO TRANSECT","NO TRANSECT",SUMIF('Data Entry'!$AG$4:$AG$192,A27,'Data Entry'!$AL$4:$AL$192)/('Site Description'!F$33*100))</f>
        <v>NO TRANSECT</v>
      </c>
      <c r="BJ27" s="376" t="str">
        <f>IF('Site Description'!G$33="NO TRANSECT","NO TRANSECT",SUMIF('Data Entry'!$AO$4:$AO$192,A27,'Data Entry'!$AT$4:$AT$192)/('Site Description'!G$33*100))</f>
        <v>NO TRANSECT</v>
      </c>
      <c r="BK27" s="376" t="str">
        <f>IF('Site Description'!H$33="NO TRANSECT","NO TRANSECT",SUMIF('Data Entry'!$AW$4:$AW$192,A27,'Data Entry'!$BB$4:$BB$192)/('Site Description'!H$33*100))</f>
        <v>NO TRANSECT</v>
      </c>
      <c r="BL27" s="376" t="str">
        <f>IF('Site Description'!I$33="NO TRANSECT","NO TRANSECT",SUMIF('Data Entry'!$BE$4:$BE$192,A27,'Data Entry'!$BJ$4:$BJ$192)/('Site Description'!I$33*100))</f>
        <v>NO TRANSECT</v>
      </c>
      <c r="BM27" s="140">
        <f t="shared" si="42"/>
        <v>0</v>
      </c>
      <c r="BN27" s="141" t="e">
        <f t="shared" si="43"/>
        <v>#DIV/0!</v>
      </c>
      <c r="BO27" s="374">
        <f>IF('Site Description'!B$33="NO TRANSECT","NO TRANSECT",SUMIF('Data Entry'!$A$4:$A$192,A27,'Data Entry'!$G$4:$G$192)/('Site Description'!B$33*100))</f>
        <v>0</v>
      </c>
      <c r="BP27" s="375" t="str">
        <f>IF('Site Description'!C$33="NO TRANSECT","NO TRANSECT",SUMIF('Data Entry'!$I$4:$I$192,A27,'Data Entry'!$O$4:$O$192)/('Site Description'!C$33*100))</f>
        <v>NO TRANSECT</v>
      </c>
      <c r="BQ27" s="375" t="str">
        <f>IF('Site Description'!D$33="NO TRANSECT","NO TRANSECT",SUMIF('Data Entry'!$Q$4:$Q$192,A27,'Data Entry'!$W$4:$W$192)/('Site Description'!D$33*100))</f>
        <v>NO TRANSECT</v>
      </c>
      <c r="BR27" s="375" t="str">
        <f>IF('Site Description'!E$33="NO TRANSECT","NO TRANSECT",SUMIF('Data Entry'!$Y$4:$Y$192,A27,'Data Entry'!$AE$4:$AE$192)/('Site Description'!E$33*100))</f>
        <v>NO TRANSECT</v>
      </c>
      <c r="BS27" s="375" t="str">
        <f>IF('Site Description'!F$33="NO TRANSECT","NO TRANSECT",SUMIF('Data Entry'!$AG$4:$AG$192,A27,'Data Entry'!$AM$4:$AM$192)/('Site Description'!F$33*100))</f>
        <v>NO TRANSECT</v>
      </c>
      <c r="BT27" s="376" t="str">
        <f>IF('Site Description'!G$33="NO TRANSECT","NO TRANSECT",SUMIF('Data Entry'!$AO$4:$AO$192,A27,'Data Entry'!$AU$4:$AU$192)/('Site Description'!G$33*100))</f>
        <v>NO TRANSECT</v>
      </c>
      <c r="BU27" s="375" t="str">
        <f>IF('Site Description'!H$33="NO TRANSECT","NO TRANSECT",SUMIF('Data Entry'!$AW$4:$AW$192,A27,'Data Entry'!$BC$4:$BC$192)/('Site Description'!H$33*100))</f>
        <v>NO TRANSECT</v>
      </c>
      <c r="BV27" s="384" t="str">
        <f>IF('Site Description'!I$33="NO TRANSECT","NO TRANSECT",SUMIF('Data Entry'!$BE$4:$BE$192,A27,'Data Entry'!$BK$4:$BK$192)/('Site Description'!I$33*100))</f>
        <v>NO TRANSECT</v>
      </c>
      <c r="BW27" s="140">
        <f t="shared" si="44"/>
        <v>0</v>
      </c>
      <c r="BX27" s="141" t="e">
        <f t="shared" si="45"/>
        <v>#DIV/0!</v>
      </c>
      <c r="BY27" s="382">
        <f>IF('Site Description'!B$33="NO TRANSECT","NO TRANSECT",SUMIF('Data Entry'!$A$4:$A$192,A27,'Data Entry'!$H$4:$H$192)/('Site Description'!B$33*100))</f>
        <v>0</v>
      </c>
      <c r="BZ27" s="375" t="str">
        <f>IF('Site Description'!C$33="NO TRANSECT","NO TRANSECT",SUMIF('Data Entry'!$I$4:$I$192,A27,'Data Entry'!$P$4:$P$192)/('Site Description'!C$33*100))</f>
        <v>NO TRANSECT</v>
      </c>
      <c r="CA27" s="375" t="str">
        <f>IF('Site Description'!D$33="NO TRANSECT","NO TRANSECT",SUMIF('Data Entry'!$Q$4:$Q$192,A27,'Data Entry'!$X$4:$X$192)/('Site Description'!D$33*100))</f>
        <v>NO TRANSECT</v>
      </c>
      <c r="CB27" s="375" t="str">
        <f>IF('Site Description'!E$33="NO TRANSECT","NO TRANSECT",SUMIF('Data Entry'!$Y$4:$Y$192,A27,'Data Entry'!$AF$4:$AF$192)/('Site Description'!E$33*100))</f>
        <v>NO TRANSECT</v>
      </c>
      <c r="CC27" s="375" t="str">
        <f>IF('Site Description'!F$33="NO TRANSECT","NO TRANSECT",SUMIF('Data Entry'!$AG$4:$AG$192,A27,'Data Entry'!$AN$4:$AN$192)/('Site Description'!F$33*100))</f>
        <v>NO TRANSECT</v>
      </c>
      <c r="CD27" s="376" t="str">
        <f>IF('Site Description'!G$33="NO TRANSECT","NO TRANSECT",SUMIF('Data Entry'!$AO$4:$AO$192,A27,'Data Entry'!$AV$4:$AV$192)/('Site Description'!G$33*100))</f>
        <v>NO TRANSECT</v>
      </c>
      <c r="CE27" s="375" t="str">
        <f>IF('Site Description'!H$33="NO TRANSECT","NO TRANSECT",SUMIF('Data Entry'!$AW$4:$AW$192,A27,'Data Entry'!$BD$4:$BD$192)/('Site Description'!H$33*100))</f>
        <v>NO TRANSECT</v>
      </c>
      <c r="CF27" s="384" t="str">
        <f>IF('Site Description'!I$33="NO TRANSECT","NO TRANSECT",SUMIF('Data Entry'!$BE$4:$BE$192,A27,'Data Entry'!$BL$4:$BL$192)/('Site Description'!I$33*100))</f>
        <v>NO TRANSECT</v>
      </c>
      <c r="CG27" s="140">
        <f t="shared" si="46"/>
        <v>0</v>
      </c>
      <c r="CH27" s="141" t="e">
        <f t="shared" si="47"/>
        <v>#DIV/0!</v>
      </c>
    </row>
    <row r="28" spans="1:86" x14ac:dyDescent="0.3">
      <c r="A28" s="9" t="s">
        <v>5</v>
      </c>
      <c r="B28" s="30" t="s">
        <v>90</v>
      </c>
      <c r="C28" s="32" t="s">
        <v>90</v>
      </c>
      <c r="D28" s="27" t="s">
        <v>83</v>
      </c>
      <c r="E28" s="26" t="s">
        <v>33</v>
      </c>
      <c r="F28" s="26"/>
      <c r="G28" s="378">
        <f>IF('Site Description'!B$33="NO TRANSECT","NO TRANSECT",SUMIF('Data Entry'!$A$4:$A$192,A28,'Data Entry'!$C$4:$C$192))</f>
        <v>0</v>
      </c>
      <c r="H28" s="379" t="str">
        <f>IF('Site Description'!C$33="NO TRANSECT","NO TRANSECT",SUMIF('Data Entry'!$I$4:$I$192,A28,'Data Entry'!$K$4:$K$192))</f>
        <v>NO TRANSECT</v>
      </c>
      <c r="I28" s="379" t="str">
        <f>IF('Site Description'!D$33="NO TRANSECT","NO TRANSECT",SUMIF('Data Entry'!$Q$4:$Q$192,A28,'Data Entry'!$S$4:$S$192))</f>
        <v>NO TRANSECT</v>
      </c>
      <c r="J28" s="379" t="str">
        <f>IF('Site Description'!E$33="NO TRANSECT","NO TRANSECT",SUMIF('Data Entry'!$Y$4:$Y$192,A28,'Data Entry'!$AA$4:$AA$192))</f>
        <v>NO TRANSECT</v>
      </c>
      <c r="K28" s="379" t="str">
        <f>IF('Site Description'!F$33="NO TRANSECT","NO TRANSECT",SUMIF('Data Entry'!$AG$4:$AG$192,A28,'Data Entry'!$AI$4:$AI$192))</f>
        <v>NO TRANSECT</v>
      </c>
      <c r="L28" s="380" t="str">
        <f>IF('Site Description'!G$33="NO TRANSECT","NO TRANSECT",SUMIF('Data Entry'!$AO$4:$AO$192,A28,'Data Entry'!$AQ$4:$AQ$192))</f>
        <v>NO TRANSECT</v>
      </c>
      <c r="M28" s="380" t="str">
        <f>IF('Site Description'!H$33="NO TRANSECT","NO TRANSECT",SUMIF('Data Entry'!$AW$4:$AW$192,A28,'Data Entry'!$AY$4:$AY$192))</f>
        <v>NO TRANSECT</v>
      </c>
      <c r="N28" s="381" t="str">
        <f>IF('Site Description'!I$33="NO TRANSECT","NO TRANSECT",SUMIF('Data Entry'!$BE$4:$BE$192,A28,'Data Entry'!$BG$4:$BG$192))</f>
        <v>NO TRANSECT</v>
      </c>
      <c r="O28" s="140">
        <f t="shared" si="34"/>
        <v>0</v>
      </c>
      <c r="P28" s="141" t="e">
        <f t="shared" si="35"/>
        <v>#DIV/0!</v>
      </c>
      <c r="Q28" s="374">
        <f>IF('Site Description'!B$34="NO TRANSECT", "NO TRANSECT", G28/'Site Description'!B$34)</f>
        <v>0</v>
      </c>
      <c r="R28" s="375" t="str">
        <f>IF('Site Description'!C$34="NO TRANSECT", "NO TRANSECT", H28/'Site Description'!C$34)</f>
        <v>NO TRANSECT</v>
      </c>
      <c r="S28" s="375" t="str">
        <f>IF('Site Description'!D$34="NO TRANSECT", "NO TRANSECT", I28/'Site Description'!D$34)</f>
        <v>NO TRANSECT</v>
      </c>
      <c r="T28" s="375" t="str">
        <f>IF('Site Description'!E$34="NO TRANSECT", "NO TRANSECT", J28/'Site Description'!E$34)</f>
        <v>NO TRANSECT</v>
      </c>
      <c r="U28" s="375" t="str">
        <f>IF('Site Description'!F$34="NO TRANSECT", "NO TRANSECT", K28/'Site Description'!F$34)</f>
        <v>NO TRANSECT</v>
      </c>
      <c r="V28" s="376" t="str">
        <f>IF('Site Description'!G$34="NO TRANSECT", "NO TRANSECT", L28/'Site Description'!G$34)</f>
        <v>NO TRANSECT</v>
      </c>
      <c r="W28" s="375" t="str">
        <f>IF('Site Description'!H$34="NO TRANSECT", "NO TRANSECT", M28/'Site Description'!H$34)</f>
        <v>NO TRANSECT</v>
      </c>
      <c r="X28" s="384" t="str">
        <f>IF('Site Description'!$I$34="NO TRANSECT", "NO TRANSECT", N28/'Site Description'!$I$34)</f>
        <v>NO TRANSECT</v>
      </c>
      <c r="Y28" s="140">
        <f t="shared" si="36"/>
        <v>0</v>
      </c>
      <c r="Z28" s="141" t="e">
        <f t="shared" si="37"/>
        <v>#DIV/0!</v>
      </c>
      <c r="AA28" s="374">
        <f>IF('Site Description'!B$34="NO TRANSECT", "NO TRANSECT",BE28*10)</f>
        <v>0</v>
      </c>
      <c r="AB28" s="375" t="str">
        <f>IF('Site Description'!C$34="NO TRANSECT", "NO TRANSECT",BF28*10)</f>
        <v>NO TRANSECT</v>
      </c>
      <c r="AC28" s="375" t="str">
        <f>IF('Site Description'!D$34="NO TRANSECT", "NO TRANSECT",BG28*10)</f>
        <v>NO TRANSECT</v>
      </c>
      <c r="AD28" s="375" t="str">
        <f>IF('Site Description'!E$34="NO TRANSECT", "NO TRANSECT",BH28*10)</f>
        <v>NO TRANSECT</v>
      </c>
      <c r="AE28" s="375" t="str">
        <f>IF('Site Description'!F$34="NO TRANSECT", "NO TRANSECT",BI28*10)</f>
        <v>NO TRANSECT</v>
      </c>
      <c r="AF28" s="376" t="str">
        <f>IF('Site Description'!G$34="NO TRANSECT", "NO TRANSECT",BJ28*10)</f>
        <v>NO TRANSECT</v>
      </c>
      <c r="AG28" s="375" t="str">
        <f>IF('Site Description'!H$34="NO TRANSECT", "NO TRANSECT",BK28*10)</f>
        <v>NO TRANSECT</v>
      </c>
      <c r="AH28" s="384" t="str">
        <f>IF('Site Description'!I$34="NO TRANSECT", "NO TRANSECT",BL28*10)</f>
        <v>NO TRANSECT</v>
      </c>
      <c r="AI28" s="140">
        <f t="shared" si="0"/>
        <v>0</v>
      </c>
      <c r="AJ28" s="141" t="e">
        <f t="shared" si="1"/>
        <v>#DIV/0!</v>
      </c>
      <c r="AK28" s="374">
        <f>IF('Site Description'!B$34="NO TRANSECT", "NO TRANSECT",BO28*10)</f>
        <v>0</v>
      </c>
      <c r="AL28" s="375" t="str">
        <f>IF('Site Description'!C$34="NO TRANSECT", "NO TRANSECT",BP28*10)</f>
        <v>NO TRANSECT</v>
      </c>
      <c r="AM28" s="375" t="str">
        <f>IF('Site Description'!D$34="NO TRANSECT", "NO TRANSECT",BQ28*10)</f>
        <v>NO TRANSECT</v>
      </c>
      <c r="AN28" s="375" t="str">
        <f>IF('Site Description'!E$34="NO TRANSECT", "NO TRANSECT",BR28*10)</f>
        <v>NO TRANSECT</v>
      </c>
      <c r="AO28" s="375" t="str">
        <f>IF('Site Description'!F$34="NO TRANSECT", "NO TRANSECT",BS28*10)</f>
        <v>NO TRANSECT</v>
      </c>
      <c r="AP28" s="376" t="str">
        <f>IF('Site Description'!G$34="NO TRANSECT", "NO TRANSECT",BT28*10)</f>
        <v>NO TRANSECT</v>
      </c>
      <c r="AQ28" s="376" t="str">
        <f>IF('Site Description'!H$34="NO TRANSECT", "NO TRANSECT",BU28*10)</f>
        <v>NO TRANSECT</v>
      </c>
      <c r="AR28" s="376" t="str">
        <f>IF('Site Description'!I$34="NO TRANSECT", "NO TRANSECT",BV28*10)</f>
        <v>NO TRANSECT</v>
      </c>
      <c r="AS28" s="140">
        <f t="shared" si="38"/>
        <v>0</v>
      </c>
      <c r="AT28" s="141" t="e">
        <f t="shared" si="39"/>
        <v>#DIV/0!</v>
      </c>
      <c r="AU28" s="374">
        <f>IF('Site Description'!B$34="NO TRANSECT","NO TRANSECT",BY28*10)</f>
        <v>0</v>
      </c>
      <c r="AV28" s="375" t="str">
        <f>IF('Site Description'!C$34="NO TRANSECT","NO TRANSECT",BZ28*10)</f>
        <v>NO TRANSECT</v>
      </c>
      <c r="AW28" s="375" t="str">
        <f>IF('Site Description'!D$34="NO TRANSECT","NO TRANSECT",CA28*10)</f>
        <v>NO TRANSECT</v>
      </c>
      <c r="AX28" s="375" t="str">
        <f>IF('Site Description'!E$34="NO TRANSECT","NO TRANSECT",CB28*10)</f>
        <v>NO TRANSECT</v>
      </c>
      <c r="AY28" s="375" t="str">
        <f>IF('Site Description'!F$34="NO TRANSECT","NO TRANSECT",CC28*10)</f>
        <v>NO TRANSECT</v>
      </c>
      <c r="AZ28" s="376" t="str">
        <f>IF('Site Description'!G$34="NO TRANSECT","NO TRANSECT",CD28*10)</f>
        <v>NO TRANSECT</v>
      </c>
      <c r="BA28" s="376" t="str">
        <f>IF('Site Description'!H$34="NO TRANSECT","NO TRANSECT",CE28*10)</f>
        <v>NO TRANSECT</v>
      </c>
      <c r="BB28" s="376" t="str">
        <f>IF('Site Description'!I$34="NO TRANSECT","NO TRANSECT",CF28*10)</f>
        <v>NO TRANSECT</v>
      </c>
      <c r="BC28" s="140">
        <f t="shared" si="40"/>
        <v>0</v>
      </c>
      <c r="BD28" s="141" t="e">
        <f t="shared" si="41"/>
        <v>#DIV/0!</v>
      </c>
      <c r="BE28" s="374">
        <f>IF('Site Description'!B$33="NO TRANSECT","NO TRANSECT",SUMIF('Data Entry'!$A$4:$A$192,A28,'Data Entry'!$F$4:$F$192)/('Site Description'!B$33*100))</f>
        <v>0</v>
      </c>
      <c r="BF28" s="375" t="str">
        <f>IF('Site Description'!C$33="NO TRANSECT","NO TRANSECT",SUMIF('Data Entry'!$I$4:$I$192,A28,'Data Entry'!$N$4:$N$192)/('Site Description'!C$33*100))</f>
        <v>NO TRANSECT</v>
      </c>
      <c r="BG28" s="375" t="str">
        <f>IF('Site Description'!D$33="NO TRANSECT","NO TRANSECT",SUMIF('Data Entry'!$Q$4:$Q$192,A28,'Data Entry'!$V$4:$V$192)/('Site Description'!D$33*100))</f>
        <v>NO TRANSECT</v>
      </c>
      <c r="BH28" s="375" t="str">
        <f>IF('Site Description'!E$33="NO TRANSECT","NO TRANSECT",SUMIF('Data Entry'!$Y$4:$Y$192,A28,'Data Entry'!$AD$4:$AD$192)/('Site Description'!E$33*100))</f>
        <v>NO TRANSECT</v>
      </c>
      <c r="BI28" s="375" t="str">
        <f>IF('Site Description'!F$33="NO TRANSECT","NO TRANSECT",SUMIF('Data Entry'!$AG$4:$AG$192,A28,'Data Entry'!$AL$4:$AL$192)/('Site Description'!F$33*100))</f>
        <v>NO TRANSECT</v>
      </c>
      <c r="BJ28" s="376" t="str">
        <f>IF('Site Description'!G$33="NO TRANSECT","NO TRANSECT",SUMIF('Data Entry'!$AO$4:$AO$192,A28,'Data Entry'!$AT$4:$AT$192)/('Site Description'!G$33*100))</f>
        <v>NO TRANSECT</v>
      </c>
      <c r="BK28" s="376" t="str">
        <f>IF('Site Description'!H$33="NO TRANSECT","NO TRANSECT",SUMIF('Data Entry'!$AW$4:$AW$192,A28,'Data Entry'!$BB$4:$BB$192)/('Site Description'!H$33*100))</f>
        <v>NO TRANSECT</v>
      </c>
      <c r="BL28" s="376" t="str">
        <f>IF('Site Description'!I$33="NO TRANSECT","NO TRANSECT",SUMIF('Data Entry'!$BE$4:$BE$192,A28,'Data Entry'!$BJ$4:$BJ$192)/('Site Description'!I$33*100))</f>
        <v>NO TRANSECT</v>
      </c>
      <c r="BM28" s="140">
        <f t="shared" si="42"/>
        <v>0</v>
      </c>
      <c r="BN28" s="141" t="e">
        <f t="shared" si="43"/>
        <v>#DIV/0!</v>
      </c>
      <c r="BO28" s="374">
        <f>IF('Site Description'!B$33="NO TRANSECT","NO TRANSECT",SUMIF('Data Entry'!$A$4:$A$192,A28,'Data Entry'!$G$4:$G$192)/('Site Description'!B$33*100))</f>
        <v>0</v>
      </c>
      <c r="BP28" s="375" t="str">
        <f>IF('Site Description'!C$33="NO TRANSECT","NO TRANSECT",SUMIF('Data Entry'!$I$4:$I$192,A28,'Data Entry'!$O$4:$O$192)/('Site Description'!C$33*100))</f>
        <v>NO TRANSECT</v>
      </c>
      <c r="BQ28" s="375" t="str">
        <f>IF('Site Description'!D$33="NO TRANSECT","NO TRANSECT",SUMIF('Data Entry'!$Q$4:$Q$192,A28,'Data Entry'!$W$4:$W$192)/('Site Description'!D$33*100))</f>
        <v>NO TRANSECT</v>
      </c>
      <c r="BR28" s="375" t="str">
        <f>IF('Site Description'!E$33="NO TRANSECT","NO TRANSECT",SUMIF('Data Entry'!$Y$4:$Y$192,A28,'Data Entry'!$AE$4:$AE$192)/('Site Description'!E$33*100))</f>
        <v>NO TRANSECT</v>
      </c>
      <c r="BS28" s="375" t="str">
        <f>IF('Site Description'!F$33="NO TRANSECT","NO TRANSECT",SUMIF('Data Entry'!$AG$4:$AG$192,A28,'Data Entry'!$AM$4:$AM$192)/('Site Description'!F$33*100))</f>
        <v>NO TRANSECT</v>
      </c>
      <c r="BT28" s="376" t="str">
        <f>IF('Site Description'!G$33="NO TRANSECT","NO TRANSECT",SUMIF('Data Entry'!$AO$4:$AO$192,A28,'Data Entry'!$AU$4:$AU$192)/('Site Description'!G$33*100))</f>
        <v>NO TRANSECT</v>
      </c>
      <c r="BU28" s="375" t="str">
        <f>IF('Site Description'!H$33="NO TRANSECT","NO TRANSECT",SUMIF('Data Entry'!$AW$4:$AW$192,A28,'Data Entry'!$BC$4:$BC$192)/('Site Description'!H$33*100))</f>
        <v>NO TRANSECT</v>
      </c>
      <c r="BV28" s="384" t="str">
        <f>IF('Site Description'!I$33="NO TRANSECT","NO TRANSECT",SUMIF('Data Entry'!$BE$4:$BE$192,A28,'Data Entry'!$BK$4:$BK$192)/('Site Description'!I$33*100))</f>
        <v>NO TRANSECT</v>
      </c>
      <c r="BW28" s="140">
        <f t="shared" si="44"/>
        <v>0</v>
      </c>
      <c r="BX28" s="141" t="e">
        <f t="shared" si="45"/>
        <v>#DIV/0!</v>
      </c>
      <c r="BY28" s="382">
        <f>IF('Site Description'!B$33="NO TRANSECT","NO TRANSECT",SUMIF('Data Entry'!$A$4:$A$192,A28,'Data Entry'!$H$4:$H$192)/('Site Description'!B$33*100))</f>
        <v>0</v>
      </c>
      <c r="BZ28" s="375" t="str">
        <f>IF('Site Description'!C$33="NO TRANSECT","NO TRANSECT",SUMIF('Data Entry'!$I$4:$I$192,A28,'Data Entry'!$P$4:$P$192)/('Site Description'!C$33*100))</f>
        <v>NO TRANSECT</v>
      </c>
      <c r="CA28" s="375" t="str">
        <f>IF('Site Description'!D$33="NO TRANSECT","NO TRANSECT",SUMIF('Data Entry'!$Q$4:$Q$192,A28,'Data Entry'!$X$4:$X$192)/('Site Description'!D$33*100))</f>
        <v>NO TRANSECT</v>
      </c>
      <c r="CB28" s="375" t="str">
        <f>IF('Site Description'!E$33="NO TRANSECT","NO TRANSECT",SUMIF('Data Entry'!$Y$4:$Y$192,A28,'Data Entry'!$AF$4:$AF$192)/('Site Description'!E$33*100))</f>
        <v>NO TRANSECT</v>
      </c>
      <c r="CC28" s="375" t="str">
        <f>IF('Site Description'!F$33="NO TRANSECT","NO TRANSECT",SUMIF('Data Entry'!$AG$4:$AG$192,A28,'Data Entry'!$AN$4:$AN$192)/('Site Description'!F$33*100))</f>
        <v>NO TRANSECT</v>
      </c>
      <c r="CD28" s="376" t="str">
        <f>IF('Site Description'!G$33="NO TRANSECT","NO TRANSECT",SUMIF('Data Entry'!$AO$4:$AO$192,A28,'Data Entry'!$AV$4:$AV$192)/('Site Description'!G$33*100))</f>
        <v>NO TRANSECT</v>
      </c>
      <c r="CE28" s="375" t="str">
        <f>IF('Site Description'!H$33="NO TRANSECT","NO TRANSECT",SUMIF('Data Entry'!$AW$4:$AW$192,A28,'Data Entry'!$BD$4:$BD$192)/('Site Description'!H$33*100))</f>
        <v>NO TRANSECT</v>
      </c>
      <c r="CF28" s="384" t="str">
        <f>IF('Site Description'!I$33="NO TRANSECT","NO TRANSECT",SUMIF('Data Entry'!$BE$4:$BE$192,A28,'Data Entry'!$BL$4:$BL$192)/('Site Description'!I$33*100))</f>
        <v>NO TRANSECT</v>
      </c>
      <c r="CG28" s="140">
        <f t="shared" si="46"/>
        <v>0</v>
      </c>
      <c r="CH28" s="141" t="e">
        <f t="shared" si="47"/>
        <v>#DIV/0!</v>
      </c>
    </row>
    <row r="29" spans="1:86" x14ac:dyDescent="0.3">
      <c r="A29" s="9" t="s">
        <v>123</v>
      </c>
      <c r="B29" s="30" t="s">
        <v>305</v>
      </c>
      <c r="C29" s="33" t="s">
        <v>188</v>
      </c>
      <c r="D29" s="27" t="s">
        <v>1</v>
      </c>
      <c r="E29" s="26" t="s">
        <v>32</v>
      </c>
      <c r="F29" s="26"/>
      <c r="G29" s="378">
        <f>IF('Site Description'!B$33="NO TRANSECT","NO TRANSECT",SUMIF('Data Entry'!$A$4:$A$192,A29,'Data Entry'!$C$4:$C$192))</f>
        <v>0</v>
      </c>
      <c r="H29" s="379" t="str">
        <f>IF('Site Description'!C$33="NO TRANSECT","NO TRANSECT",SUMIF('Data Entry'!$I$4:$I$192,A29,'Data Entry'!$K$4:$K$192))</f>
        <v>NO TRANSECT</v>
      </c>
      <c r="I29" s="379" t="str">
        <f>IF('Site Description'!D$33="NO TRANSECT","NO TRANSECT",SUMIF('Data Entry'!$Q$4:$Q$192,A29,'Data Entry'!$S$4:$S$192))</f>
        <v>NO TRANSECT</v>
      </c>
      <c r="J29" s="379" t="str">
        <f>IF('Site Description'!E$33="NO TRANSECT","NO TRANSECT",SUMIF('Data Entry'!$Y$4:$Y$192,A29,'Data Entry'!$AA$4:$AA$192))</f>
        <v>NO TRANSECT</v>
      </c>
      <c r="K29" s="379" t="str">
        <f>IF('Site Description'!F$33="NO TRANSECT","NO TRANSECT",SUMIF('Data Entry'!$AG$4:$AG$192,A29,'Data Entry'!$AI$4:$AI$192))</f>
        <v>NO TRANSECT</v>
      </c>
      <c r="L29" s="380" t="str">
        <f>IF('Site Description'!G$33="NO TRANSECT","NO TRANSECT",SUMIF('Data Entry'!$AO$4:$AO$192,A29,'Data Entry'!$AQ$4:$AQ$192))</f>
        <v>NO TRANSECT</v>
      </c>
      <c r="M29" s="380" t="str">
        <f>IF('Site Description'!H$33="NO TRANSECT","NO TRANSECT",SUMIF('Data Entry'!$AW$4:$AW$192,A29,'Data Entry'!$AY$4:$AY$192))</f>
        <v>NO TRANSECT</v>
      </c>
      <c r="N29" s="381" t="str">
        <f>IF('Site Description'!I$33="NO TRANSECT","NO TRANSECT",SUMIF('Data Entry'!$BE$4:$BE$192,A29,'Data Entry'!$BG$4:$BG$192))</f>
        <v>NO TRANSECT</v>
      </c>
      <c r="O29" s="140">
        <f t="shared" si="34"/>
        <v>0</v>
      </c>
      <c r="P29" s="141" t="e">
        <f t="shared" si="35"/>
        <v>#DIV/0!</v>
      </c>
      <c r="Q29" s="374">
        <f>IF('Site Description'!B$34="NO TRANSECT", "NO TRANSECT", G29/'Site Description'!B$34)</f>
        <v>0</v>
      </c>
      <c r="R29" s="375" t="str">
        <f>IF('Site Description'!C$34="NO TRANSECT", "NO TRANSECT", H29/'Site Description'!C$34)</f>
        <v>NO TRANSECT</v>
      </c>
      <c r="S29" s="375" t="str">
        <f>IF('Site Description'!D$34="NO TRANSECT", "NO TRANSECT", I29/'Site Description'!D$34)</f>
        <v>NO TRANSECT</v>
      </c>
      <c r="T29" s="375" t="str">
        <f>IF('Site Description'!E$34="NO TRANSECT", "NO TRANSECT", J29/'Site Description'!E$34)</f>
        <v>NO TRANSECT</v>
      </c>
      <c r="U29" s="375" t="str">
        <f>IF('Site Description'!F$34="NO TRANSECT", "NO TRANSECT", K29/'Site Description'!F$34)</f>
        <v>NO TRANSECT</v>
      </c>
      <c r="V29" s="376" t="str">
        <f>IF('Site Description'!G$34="NO TRANSECT", "NO TRANSECT", L29/'Site Description'!G$34)</f>
        <v>NO TRANSECT</v>
      </c>
      <c r="W29" s="375" t="str">
        <f>IF('Site Description'!H$34="NO TRANSECT", "NO TRANSECT", M29/'Site Description'!H$34)</f>
        <v>NO TRANSECT</v>
      </c>
      <c r="X29" s="384" t="str">
        <f>IF('Site Description'!$I$34="NO TRANSECT", "NO TRANSECT", N29/'Site Description'!$I$34)</f>
        <v>NO TRANSECT</v>
      </c>
      <c r="Y29" s="140">
        <f t="shared" si="36"/>
        <v>0</v>
      </c>
      <c r="Z29" s="141" t="e">
        <f t="shared" si="37"/>
        <v>#DIV/0!</v>
      </c>
      <c r="AA29" s="374">
        <f>IF('Site Description'!B$34="NO TRANSECT", "NO TRANSECT",BE29*10)</f>
        <v>0</v>
      </c>
      <c r="AB29" s="375" t="str">
        <f>IF('Site Description'!C$34="NO TRANSECT", "NO TRANSECT",BF29*10)</f>
        <v>NO TRANSECT</v>
      </c>
      <c r="AC29" s="375" t="str">
        <f>IF('Site Description'!D$34="NO TRANSECT", "NO TRANSECT",BG29*10)</f>
        <v>NO TRANSECT</v>
      </c>
      <c r="AD29" s="375" t="str">
        <f>IF('Site Description'!E$34="NO TRANSECT", "NO TRANSECT",BH29*10)</f>
        <v>NO TRANSECT</v>
      </c>
      <c r="AE29" s="375" t="str">
        <f>IF('Site Description'!F$34="NO TRANSECT", "NO TRANSECT",BI29*10)</f>
        <v>NO TRANSECT</v>
      </c>
      <c r="AF29" s="376" t="str">
        <f>IF('Site Description'!G$34="NO TRANSECT", "NO TRANSECT",BJ29*10)</f>
        <v>NO TRANSECT</v>
      </c>
      <c r="AG29" s="375" t="str">
        <f>IF('Site Description'!H$34="NO TRANSECT", "NO TRANSECT",BK29*10)</f>
        <v>NO TRANSECT</v>
      </c>
      <c r="AH29" s="384" t="str">
        <f>IF('Site Description'!I$34="NO TRANSECT", "NO TRANSECT",BL29*10)</f>
        <v>NO TRANSECT</v>
      </c>
      <c r="AI29" s="140">
        <f t="shared" si="0"/>
        <v>0</v>
      </c>
      <c r="AJ29" s="141" t="e">
        <f t="shared" si="1"/>
        <v>#DIV/0!</v>
      </c>
      <c r="AK29" s="374">
        <f>IF('Site Description'!B$34="NO TRANSECT", "NO TRANSECT",BO29*10)</f>
        <v>0</v>
      </c>
      <c r="AL29" s="375" t="str">
        <f>IF('Site Description'!C$34="NO TRANSECT", "NO TRANSECT",BP29*10)</f>
        <v>NO TRANSECT</v>
      </c>
      <c r="AM29" s="375" t="str">
        <f>IF('Site Description'!D$34="NO TRANSECT", "NO TRANSECT",BQ29*10)</f>
        <v>NO TRANSECT</v>
      </c>
      <c r="AN29" s="375" t="str">
        <f>IF('Site Description'!E$34="NO TRANSECT", "NO TRANSECT",BR29*10)</f>
        <v>NO TRANSECT</v>
      </c>
      <c r="AO29" s="375" t="str">
        <f>IF('Site Description'!F$34="NO TRANSECT", "NO TRANSECT",BS29*10)</f>
        <v>NO TRANSECT</v>
      </c>
      <c r="AP29" s="376" t="str">
        <f>IF('Site Description'!G$34="NO TRANSECT", "NO TRANSECT",BT29*10)</f>
        <v>NO TRANSECT</v>
      </c>
      <c r="AQ29" s="376" t="str">
        <f>IF('Site Description'!H$34="NO TRANSECT", "NO TRANSECT",BU29*10)</f>
        <v>NO TRANSECT</v>
      </c>
      <c r="AR29" s="376" t="str">
        <f>IF('Site Description'!I$34="NO TRANSECT", "NO TRANSECT",BV29*10)</f>
        <v>NO TRANSECT</v>
      </c>
      <c r="AS29" s="140">
        <f t="shared" si="38"/>
        <v>0</v>
      </c>
      <c r="AT29" s="141" t="e">
        <f t="shared" si="39"/>
        <v>#DIV/0!</v>
      </c>
      <c r="AU29" s="374">
        <f>IF('Site Description'!B$34="NO TRANSECT","NO TRANSECT",BY29*10)</f>
        <v>0</v>
      </c>
      <c r="AV29" s="375" t="str">
        <f>IF('Site Description'!C$34="NO TRANSECT","NO TRANSECT",BZ29*10)</f>
        <v>NO TRANSECT</v>
      </c>
      <c r="AW29" s="375" t="str">
        <f>IF('Site Description'!D$34="NO TRANSECT","NO TRANSECT",CA29*10)</f>
        <v>NO TRANSECT</v>
      </c>
      <c r="AX29" s="375" t="str">
        <f>IF('Site Description'!E$34="NO TRANSECT","NO TRANSECT",CB29*10)</f>
        <v>NO TRANSECT</v>
      </c>
      <c r="AY29" s="375" t="str">
        <f>IF('Site Description'!F$34="NO TRANSECT","NO TRANSECT",CC29*10)</f>
        <v>NO TRANSECT</v>
      </c>
      <c r="AZ29" s="376" t="str">
        <f>IF('Site Description'!G$34="NO TRANSECT","NO TRANSECT",CD29*10)</f>
        <v>NO TRANSECT</v>
      </c>
      <c r="BA29" s="376" t="str">
        <f>IF('Site Description'!H$34="NO TRANSECT","NO TRANSECT",CE29*10)</f>
        <v>NO TRANSECT</v>
      </c>
      <c r="BB29" s="376" t="str">
        <f>IF('Site Description'!I$34="NO TRANSECT","NO TRANSECT",CF29*10)</f>
        <v>NO TRANSECT</v>
      </c>
      <c r="BC29" s="140">
        <f t="shared" si="40"/>
        <v>0</v>
      </c>
      <c r="BD29" s="141" t="e">
        <f t="shared" si="41"/>
        <v>#DIV/0!</v>
      </c>
      <c r="BE29" s="374">
        <f>IF('Site Description'!B$33="NO TRANSECT","NO TRANSECT",SUMIF('Data Entry'!$A$4:$A$192,A29,'Data Entry'!$F$4:$F$192)/('Site Description'!B$33*100))</f>
        <v>0</v>
      </c>
      <c r="BF29" s="375" t="str">
        <f>IF('Site Description'!C$33="NO TRANSECT","NO TRANSECT",SUMIF('Data Entry'!$I$4:$I$192,A29,'Data Entry'!$N$4:$N$192)/('Site Description'!C$33*100))</f>
        <v>NO TRANSECT</v>
      </c>
      <c r="BG29" s="375" t="str">
        <f>IF('Site Description'!D$33="NO TRANSECT","NO TRANSECT",SUMIF('Data Entry'!$Q$4:$Q$192,A29,'Data Entry'!$V$4:$V$192)/('Site Description'!D$33*100))</f>
        <v>NO TRANSECT</v>
      </c>
      <c r="BH29" s="375" t="str">
        <f>IF('Site Description'!E$33="NO TRANSECT","NO TRANSECT",SUMIF('Data Entry'!$Y$4:$Y$192,A29,'Data Entry'!$AD$4:$AD$192)/('Site Description'!E$33*100))</f>
        <v>NO TRANSECT</v>
      </c>
      <c r="BI29" s="375" t="str">
        <f>IF('Site Description'!F$33="NO TRANSECT","NO TRANSECT",SUMIF('Data Entry'!$AG$4:$AG$192,A29,'Data Entry'!$AL$4:$AL$192)/('Site Description'!F$33*100))</f>
        <v>NO TRANSECT</v>
      </c>
      <c r="BJ29" s="376" t="str">
        <f>IF('Site Description'!G$33="NO TRANSECT","NO TRANSECT",SUMIF('Data Entry'!$AO$4:$AO$192,A29,'Data Entry'!$AT$4:$AT$192)/('Site Description'!G$33*100))</f>
        <v>NO TRANSECT</v>
      </c>
      <c r="BK29" s="376" t="str">
        <f>IF('Site Description'!H$33="NO TRANSECT","NO TRANSECT",SUMIF('Data Entry'!$AW$4:$AW$192,A29,'Data Entry'!$BB$4:$BB$192)/('Site Description'!H$33*100))</f>
        <v>NO TRANSECT</v>
      </c>
      <c r="BL29" s="376" t="str">
        <f>IF('Site Description'!I$33="NO TRANSECT","NO TRANSECT",SUMIF('Data Entry'!$BE$4:$BE$192,A29,'Data Entry'!$BJ$4:$BJ$192)/('Site Description'!I$33*100))</f>
        <v>NO TRANSECT</v>
      </c>
      <c r="BM29" s="140">
        <f t="shared" si="42"/>
        <v>0</v>
      </c>
      <c r="BN29" s="141" t="e">
        <f t="shared" si="43"/>
        <v>#DIV/0!</v>
      </c>
      <c r="BO29" s="374">
        <f>IF('Site Description'!B$33="NO TRANSECT","NO TRANSECT",SUMIF('Data Entry'!$A$4:$A$192,A29,'Data Entry'!$G$4:$G$192)/('Site Description'!B$33*100))</f>
        <v>0</v>
      </c>
      <c r="BP29" s="375" t="str">
        <f>IF('Site Description'!C$33="NO TRANSECT","NO TRANSECT",SUMIF('Data Entry'!$I$4:$I$192,A29,'Data Entry'!$O$4:$O$192)/('Site Description'!C$33*100))</f>
        <v>NO TRANSECT</v>
      </c>
      <c r="BQ29" s="375" t="str">
        <f>IF('Site Description'!D$33="NO TRANSECT","NO TRANSECT",SUMIF('Data Entry'!$Q$4:$Q$192,A29,'Data Entry'!$W$4:$W$192)/('Site Description'!D$33*100))</f>
        <v>NO TRANSECT</v>
      </c>
      <c r="BR29" s="375" t="str">
        <f>IF('Site Description'!E$33="NO TRANSECT","NO TRANSECT",SUMIF('Data Entry'!$Y$4:$Y$192,A29,'Data Entry'!$AE$4:$AE$192)/('Site Description'!E$33*100))</f>
        <v>NO TRANSECT</v>
      </c>
      <c r="BS29" s="375" t="str">
        <f>IF('Site Description'!F$33="NO TRANSECT","NO TRANSECT",SUMIF('Data Entry'!$AG$4:$AG$192,A29,'Data Entry'!$AM$4:$AM$192)/('Site Description'!F$33*100))</f>
        <v>NO TRANSECT</v>
      </c>
      <c r="BT29" s="376" t="str">
        <f>IF('Site Description'!G$33="NO TRANSECT","NO TRANSECT",SUMIF('Data Entry'!$AO$4:$AO$192,A29,'Data Entry'!$AU$4:$AU$192)/('Site Description'!G$33*100))</f>
        <v>NO TRANSECT</v>
      </c>
      <c r="BU29" s="375" t="str">
        <f>IF('Site Description'!H$33="NO TRANSECT","NO TRANSECT",SUMIF('Data Entry'!$AW$4:$AW$192,A29,'Data Entry'!$BC$4:$BC$192)/('Site Description'!H$33*100))</f>
        <v>NO TRANSECT</v>
      </c>
      <c r="BV29" s="384" t="str">
        <f>IF('Site Description'!I$33="NO TRANSECT","NO TRANSECT",SUMIF('Data Entry'!$BE$4:$BE$192,A29,'Data Entry'!$BK$4:$BK$192)/('Site Description'!I$33*100))</f>
        <v>NO TRANSECT</v>
      </c>
      <c r="BW29" s="140">
        <f t="shared" si="44"/>
        <v>0</v>
      </c>
      <c r="BX29" s="141" t="e">
        <f t="shared" si="45"/>
        <v>#DIV/0!</v>
      </c>
      <c r="BY29" s="382">
        <f>IF('Site Description'!B$33="NO TRANSECT","NO TRANSECT",SUMIF('Data Entry'!$A$4:$A$192,A29,'Data Entry'!$H$4:$H$192)/('Site Description'!B$33*100))</f>
        <v>0</v>
      </c>
      <c r="BZ29" s="375" t="str">
        <f>IF('Site Description'!C$33="NO TRANSECT","NO TRANSECT",SUMIF('Data Entry'!$I$4:$I$192,A29,'Data Entry'!$P$4:$P$192)/('Site Description'!C$33*100))</f>
        <v>NO TRANSECT</v>
      </c>
      <c r="CA29" s="375" t="str">
        <f>IF('Site Description'!D$33="NO TRANSECT","NO TRANSECT",SUMIF('Data Entry'!$Q$4:$Q$192,A29,'Data Entry'!$X$4:$X$192)/('Site Description'!D$33*100))</f>
        <v>NO TRANSECT</v>
      </c>
      <c r="CB29" s="375" t="str">
        <f>IF('Site Description'!E$33="NO TRANSECT","NO TRANSECT",SUMIF('Data Entry'!$Y$4:$Y$192,A29,'Data Entry'!$AF$4:$AF$192)/('Site Description'!E$33*100))</f>
        <v>NO TRANSECT</v>
      </c>
      <c r="CC29" s="375" t="str">
        <f>IF('Site Description'!F$33="NO TRANSECT","NO TRANSECT",SUMIF('Data Entry'!$AG$4:$AG$192,A29,'Data Entry'!$AN$4:$AN$192)/('Site Description'!F$33*100))</f>
        <v>NO TRANSECT</v>
      </c>
      <c r="CD29" s="376" t="str">
        <f>IF('Site Description'!G$33="NO TRANSECT","NO TRANSECT",SUMIF('Data Entry'!$AO$4:$AO$192,A29,'Data Entry'!$AV$4:$AV$192)/('Site Description'!G$33*100))</f>
        <v>NO TRANSECT</v>
      </c>
      <c r="CE29" s="375" t="str">
        <f>IF('Site Description'!H$33="NO TRANSECT","NO TRANSECT",SUMIF('Data Entry'!$AW$4:$AW$192,A29,'Data Entry'!$BD$4:$BD$192)/('Site Description'!H$33*100))</f>
        <v>NO TRANSECT</v>
      </c>
      <c r="CF29" s="384" t="str">
        <f>IF('Site Description'!I$33="NO TRANSECT","NO TRANSECT",SUMIF('Data Entry'!$BE$4:$BE$192,A29,'Data Entry'!$BL$4:$BL$192)/('Site Description'!I$33*100))</f>
        <v>NO TRANSECT</v>
      </c>
      <c r="CG29" s="140">
        <f t="shared" si="46"/>
        <v>0</v>
      </c>
      <c r="CH29" s="141" t="e">
        <f t="shared" si="47"/>
        <v>#DIV/0!</v>
      </c>
    </row>
    <row r="30" spans="1:86" x14ac:dyDescent="0.3">
      <c r="A30" s="9" t="s">
        <v>124</v>
      </c>
      <c r="B30" s="30" t="s">
        <v>305</v>
      </c>
      <c r="C30" s="33" t="s">
        <v>189</v>
      </c>
      <c r="D30" s="27" t="s">
        <v>79</v>
      </c>
      <c r="E30" s="26" t="s">
        <v>32</v>
      </c>
      <c r="F30" s="26"/>
      <c r="G30" s="378">
        <f>IF('Site Description'!B$33="NO TRANSECT","NO TRANSECT",SUMIF('Data Entry'!$A$4:$A$192,A30,'Data Entry'!$C$4:$C$192))</f>
        <v>0</v>
      </c>
      <c r="H30" s="379" t="str">
        <f>IF('Site Description'!C$33="NO TRANSECT","NO TRANSECT",SUMIF('Data Entry'!$I$4:$I$192,A30,'Data Entry'!$K$4:$K$192))</f>
        <v>NO TRANSECT</v>
      </c>
      <c r="I30" s="379" t="str">
        <f>IF('Site Description'!D$33="NO TRANSECT","NO TRANSECT",SUMIF('Data Entry'!$Q$4:$Q$192,A30,'Data Entry'!$S$4:$S$192))</f>
        <v>NO TRANSECT</v>
      </c>
      <c r="J30" s="379" t="str">
        <f>IF('Site Description'!E$33="NO TRANSECT","NO TRANSECT",SUMIF('Data Entry'!$Y$4:$Y$192,A30,'Data Entry'!$AA$4:$AA$192))</f>
        <v>NO TRANSECT</v>
      </c>
      <c r="K30" s="379" t="str">
        <f>IF('Site Description'!F$33="NO TRANSECT","NO TRANSECT",SUMIF('Data Entry'!$AG$4:$AG$192,A30,'Data Entry'!$AI$4:$AI$192))</f>
        <v>NO TRANSECT</v>
      </c>
      <c r="L30" s="380" t="str">
        <f>IF('Site Description'!G$33="NO TRANSECT","NO TRANSECT",SUMIF('Data Entry'!$AO$4:$AO$192,A30,'Data Entry'!$AQ$4:$AQ$192))</f>
        <v>NO TRANSECT</v>
      </c>
      <c r="M30" s="380" t="str">
        <f>IF('Site Description'!H$33="NO TRANSECT","NO TRANSECT",SUMIF('Data Entry'!$AW$4:$AW$192,A30,'Data Entry'!$AY$4:$AY$192))</f>
        <v>NO TRANSECT</v>
      </c>
      <c r="N30" s="381" t="str">
        <f>IF('Site Description'!I$33="NO TRANSECT","NO TRANSECT",SUMIF('Data Entry'!$BE$4:$BE$192,A30,'Data Entry'!$BG$4:$BG$192))</f>
        <v>NO TRANSECT</v>
      </c>
      <c r="O30" s="140">
        <f t="shared" si="34"/>
        <v>0</v>
      </c>
      <c r="P30" s="141" t="e">
        <f t="shared" si="35"/>
        <v>#DIV/0!</v>
      </c>
      <c r="Q30" s="374">
        <f>IF('Site Description'!B$34="NO TRANSECT", "NO TRANSECT", G30/'Site Description'!B$34)</f>
        <v>0</v>
      </c>
      <c r="R30" s="375" t="str">
        <f>IF('Site Description'!C$34="NO TRANSECT", "NO TRANSECT", H30/'Site Description'!C$34)</f>
        <v>NO TRANSECT</v>
      </c>
      <c r="S30" s="375" t="str">
        <f>IF('Site Description'!D$34="NO TRANSECT", "NO TRANSECT", I30/'Site Description'!D$34)</f>
        <v>NO TRANSECT</v>
      </c>
      <c r="T30" s="375" t="str">
        <f>IF('Site Description'!E$34="NO TRANSECT", "NO TRANSECT", J30/'Site Description'!E$34)</f>
        <v>NO TRANSECT</v>
      </c>
      <c r="U30" s="375" t="str">
        <f>IF('Site Description'!F$34="NO TRANSECT", "NO TRANSECT", K30/'Site Description'!F$34)</f>
        <v>NO TRANSECT</v>
      </c>
      <c r="V30" s="376" t="str">
        <f>IF('Site Description'!G$34="NO TRANSECT", "NO TRANSECT", L30/'Site Description'!G$34)</f>
        <v>NO TRANSECT</v>
      </c>
      <c r="W30" s="375" t="str">
        <f>IF('Site Description'!H$34="NO TRANSECT", "NO TRANSECT", M30/'Site Description'!H$34)</f>
        <v>NO TRANSECT</v>
      </c>
      <c r="X30" s="384" t="str">
        <f>IF('Site Description'!$I$34="NO TRANSECT", "NO TRANSECT", N30/'Site Description'!$I$34)</f>
        <v>NO TRANSECT</v>
      </c>
      <c r="Y30" s="140">
        <f t="shared" si="36"/>
        <v>0</v>
      </c>
      <c r="Z30" s="141" t="e">
        <f t="shared" si="37"/>
        <v>#DIV/0!</v>
      </c>
      <c r="AA30" s="374">
        <f>IF('Site Description'!B$34="NO TRANSECT", "NO TRANSECT",BE30*10)</f>
        <v>0</v>
      </c>
      <c r="AB30" s="375" t="str">
        <f>IF('Site Description'!C$34="NO TRANSECT", "NO TRANSECT",BF30*10)</f>
        <v>NO TRANSECT</v>
      </c>
      <c r="AC30" s="375" t="str">
        <f>IF('Site Description'!D$34="NO TRANSECT", "NO TRANSECT",BG30*10)</f>
        <v>NO TRANSECT</v>
      </c>
      <c r="AD30" s="375" t="str">
        <f>IF('Site Description'!E$34="NO TRANSECT", "NO TRANSECT",BH30*10)</f>
        <v>NO TRANSECT</v>
      </c>
      <c r="AE30" s="375" t="str">
        <f>IF('Site Description'!F$34="NO TRANSECT", "NO TRANSECT",BI30*10)</f>
        <v>NO TRANSECT</v>
      </c>
      <c r="AF30" s="376" t="str">
        <f>IF('Site Description'!G$34="NO TRANSECT", "NO TRANSECT",BJ30*10)</f>
        <v>NO TRANSECT</v>
      </c>
      <c r="AG30" s="375" t="str">
        <f>IF('Site Description'!H$34="NO TRANSECT", "NO TRANSECT",BK30*10)</f>
        <v>NO TRANSECT</v>
      </c>
      <c r="AH30" s="384" t="str">
        <f>IF('Site Description'!I$34="NO TRANSECT", "NO TRANSECT",BL30*10)</f>
        <v>NO TRANSECT</v>
      </c>
      <c r="AI30" s="140">
        <f t="shared" si="0"/>
        <v>0</v>
      </c>
      <c r="AJ30" s="141" t="e">
        <f t="shared" si="1"/>
        <v>#DIV/0!</v>
      </c>
      <c r="AK30" s="374">
        <f>IF('Site Description'!B$34="NO TRANSECT", "NO TRANSECT",BO30*10)</f>
        <v>0</v>
      </c>
      <c r="AL30" s="375" t="str">
        <f>IF('Site Description'!C$34="NO TRANSECT", "NO TRANSECT",BP30*10)</f>
        <v>NO TRANSECT</v>
      </c>
      <c r="AM30" s="375" t="str">
        <f>IF('Site Description'!D$34="NO TRANSECT", "NO TRANSECT",BQ30*10)</f>
        <v>NO TRANSECT</v>
      </c>
      <c r="AN30" s="375" t="str">
        <f>IF('Site Description'!E$34="NO TRANSECT", "NO TRANSECT",BR30*10)</f>
        <v>NO TRANSECT</v>
      </c>
      <c r="AO30" s="375" t="str">
        <f>IF('Site Description'!F$34="NO TRANSECT", "NO TRANSECT",BS30*10)</f>
        <v>NO TRANSECT</v>
      </c>
      <c r="AP30" s="376" t="str">
        <f>IF('Site Description'!G$34="NO TRANSECT", "NO TRANSECT",BT30*10)</f>
        <v>NO TRANSECT</v>
      </c>
      <c r="AQ30" s="376" t="str">
        <f>IF('Site Description'!H$34="NO TRANSECT", "NO TRANSECT",BU30*10)</f>
        <v>NO TRANSECT</v>
      </c>
      <c r="AR30" s="376" t="str">
        <f>IF('Site Description'!I$34="NO TRANSECT", "NO TRANSECT",BV30*10)</f>
        <v>NO TRANSECT</v>
      </c>
      <c r="AS30" s="140">
        <f t="shared" si="38"/>
        <v>0</v>
      </c>
      <c r="AT30" s="141" t="e">
        <f t="shared" si="39"/>
        <v>#DIV/0!</v>
      </c>
      <c r="AU30" s="374">
        <f>IF('Site Description'!B$34="NO TRANSECT","NO TRANSECT",BY30*10)</f>
        <v>0</v>
      </c>
      <c r="AV30" s="375" t="str">
        <f>IF('Site Description'!C$34="NO TRANSECT","NO TRANSECT",BZ30*10)</f>
        <v>NO TRANSECT</v>
      </c>
      <c r="AW30" s="375" t="str">
        <f>IF('Site Description'!D$34="NO TRANSECT","NO TRANSECT",CA30*10)</f>
        <v>NO TRANSECT</v>
      </c>
      <c r="AX30" s="375" t="str">
        <f>IF('Site Description'!E$34="NO TRANSECT","NO TRANSECT",CB30*10)</f>
        <v>NO TRANSECT</v>
      </c>
      <c r="AY30" s="375" t="str">
        <f>IF('Site Description'!F$34="NO TRANSECT","NO TRANSECT",CC30*10)</f>
        <v>NO TRANSECT</v>
      </c>
      <c r="AZ30" s="376" t="str">
        <f>IF('Site Description'!G$34="NO TRANSECT","NO TRANSECT",CD30*10)</f>
        <v>NO TRANSECT</v>
      </c>
      <c r="BA30" s="376" t="str">
        <f>IF('Site Description'!H$34="NO TRANSECT","NO TRANSECT",CE30*10)</f>
        <v>NO TRANSECT</v>
      </c>
      <c r="BB30" s="376" t="str">
        <f>IF('Site Description'!I$34="NO TRANSECT","NO TRANSECT",CF30*10)</f>
        <v>NO TRANSECT</v>
      </c>
      <c r="BC30" s="140">
        <f t="shared" si="40"/>
        <v>0</v>
      </c>
      <c r="BD30" s="141" t="e">
        <f t="shared" si="41"/>
        <v>#DIV/0!</v>
      </c>
      <c r="BE30" s="374">
        <f>IF('Site Description'!B$33="NO TRANSECT","NO TRANSECT",SUMIF('Data Entry'!$A$4:$A$192,A30,'Data Entry'!$F$4:$F$192)/('Site Description'!B$33*100))</f>
        <v>0</v>
      </c>
      <c r="BF30" s="375" t="str">
        <f>IF('Site Description'!C$33="NO TRANSECT","NO TRANSECT",SUMIF('Data Entry'!$I$4:$I$192,A30,'Data Entry'!$N$4:$N$192)/('Site Description'!C$33*100))</f>
        <v>NO TRANSECT</v>
      </c>
      <c r="BG30" s="375" t="str">
        <f>IF('Site Description'!D$33="NO TRANSECT","NO TRANSECT",SUMIF('Data Entry'!$Q$4:$Q$192,A30,'Data Entry'!$V$4:$V$192)/('Site Description'!D$33*100))</f>
        <v>NO TRANSECT</v>
      </c>
      <c r="BH30" s="375" t="str">
        <f>IF('Site Description'!E$33="NO TRANSECT","NO TRANSECT",SUMIF('Data Entry'!$Y$4:$Y$192,A30,'Data Entry'!$AD$4:$AD$192)/('Site Description'!E$33*100))</f>
        <v>NO TRANSECT</v>
      </c>
      <c r="BI30" s="375" t="str">
        <f>IF('Site Description'!F$33="NO TRANSECT","NO TRANSECT",SUMIF('Data Entry'!$AG$4:$AG$192,A30,'Data Entry'!$AL$4:$AL$192)/('Site Description'!F$33*100))</f>
        <v>NO TRANSECT</v>
      </c>
      <c r="BJ30" s="376" t="str">
        <f>IF('Site Description'!G$33="NO TRANSECT","NO TRANSECT",SUMIF('Data Entry'!$AO$4:$AO$192,A30,'Data Entry'!$AT$4:$AT$192)/('Site Description'!G$33*100))</f>
        <v>NO TRANSECT</v>
      </c>
      <c r="BK30" s="376" t="str">
        <f>IF('Site Description'!H$33="NO TRANSECT","NO TRANSECT",SUMIF('Data Entry'!$AW$4:$AW$192,A30,'Data Entry'!$BB$4:$BB$192)/('Site Description'!H$33*100))</f>
        <v>NO TRANSECT</v>
      </c>
      <c r="BL30" s="376" t="str">
        <f>IF('Site Description'!I$33="NO TRANSECT","NO TRANSECT",SUMIF('Data Entry'!$BE$4:$BE$192,A30,'Data Entry'!$BJ$4:$BJ$192)/('Site Description'!I$33*100))</f>
        <v>NO TRANSECT</v>
      </c>
      <c r="BM30" s="140">
        <f t="shared" si="42"/>
        <v>0</v>
      </c>
      <c r="BN30" s="141" t="e">
        <f t="shared" si="43"/>
        <v>#DIV/0!</v>
      </c>
      <c r="BO30" s="374">
        <f>IF('Site Description'!B$33="NO TRANSECT","NO TRANSECT",SUMIF('Data Entry'!$A$4:$A$192,A30,'Data Entry'!$G$4:$G$192)/('Site Description'!B$33*100))</f>
        <v>0</v>
      </c>
      <c r="BP30" s="375" t="str">
        <f>IF('Site Description'!C$33="NO TRANSECT","NO TRANSECT",SUMIF('Data Entry'!$I$4:$I$192,A30,'Data Entry'!$O$4:$O$192)/('Site Description'!C$33*100))</f>
        <v>NO TRANSECT</v>
      </c>
      <c r="BQ30" s="375" t="str">
        <f>IF('Site Description'!D$33="NO TRANSECT","NO TRANSECT",SUMIF('Data Entry'!$Q$4:$Q$192,A30,'Data Entry'!$W$4:$W$192)/('Site Description'!D$33*100))</f>
        <v>NO TRANSECT</v>
      </c>
      <c r="BR30" s="375" t="str">
        <f>IF('Site Description'!E$33="NO TRANSECT","NO TRANSECT",SUMIF('Data Entry'!$Y$4:$Y$192,A30,'Data Entry'!$AE$4:$AE$192)/('Site Description'!E$33*100))</f>
        <v>NO TRANSECT</v>
      </c>
      <c r="BS30" s="375" t="str">
        <f>IF('Site Description'!F$33="NO TRANSECT","NO TRANSECT",SUMIF('Data Entry'!$AG$4:$AG$192,A30,'Data Entry'!$AM$4:$AM$192)/('Site Description'!F$33*100))</f>
        <v>NO TRANSECT</v>
      </c>
      <c r="BT30" s="376" t="str">
        <f>IF('Site Description'!G$33="NO TRANSECT","NO TRANSECT",SUMIF('Data Entry'!$AO$4:$AO$192,A30,'Data Entry'!$AU$4:$AU$192)/('Site Description'!G$33*100))</f>
        <v>NO TRANSECT</v>
      </c>
      <c r="BU30" s="375" t="str">
        <f>IF('Site Description'!H$33="NO TRANSECT","NO TRANSECT",SUMIF('Data Entry'!$AW$4:$AW$192,A30,'Data Entry'!$BC$4:$BC$192)/('Site Description'!H$33*100))</f>
        <v>NO TRANSECT</v>
      </c>
      <c r="BV30" s="384" t="str">
        <f>IF('Site Description'!I$33="NO TRANSECT","NO TRANSECT",SUMIF('Data Entry'!$BE$4:$BE$192,A30,'Data Entry'!$BK$4:$BK$192)/('Site Description'!I$33*100))</f>
        <v>NO TRANSECT</v>
      </c>
      <c r="BW30" s="140">
        <f t="shared" si="44"/>
        <v>0</v>
      </c>
      <c r="BX30" s="141" t="e">
        <f t="shared" si="45"/>
        <v>#DIV/0!</v>
      </c>
      <c r="BY30" s="382">
        <f>IF('Site Description'!B$33="NO TRANSECT","NO TRANSECT",SUMIF('Data Entry'!$A$4:$A$192,A30,'Data Entry'!$H$4:$H$192)/('Site Description'!B$33*100))</f>
        <v>0</v>
      </c>
      <c r="BZ30" s="375" t="str">
        <f>IF('Site Description'!C$33="NO TRANSECT","NO TRANSECT",SUMIF('Data Entry'!$I$4:$I$192,A30,'Data Entry'!$P$4:$P$192)/('Site Description'!C$33*100))</f>
        <v>NO TRANSECT</v>
      </c>
      <c r="CA30" s="375" t="str">
        <f>IF('Site Description'!D$33="NO TRANSECT","NO TRANSECT",SUMIF('Data Entry'!$Q$4:$Q$192,A30,'Data Entry'!$X$4:$X$192)/('Site Description'!D$33*100))</f>
        <v>NO TRANSECT</v>
      </c>
      <c r="CB30" s="375" t="str">
        <f>IF('Site Description'!E$33="NO TRANSECT","NO TRANSECT",SUMIF('Data Entry'!$Y$4:$Y$192,A30,'Data Entry'!$AF$4:$AF$192)/('Site Description'!E$33*100))</f>
        <v>NO TRANSECT</v>
      </c>
      <c r="CC30" s="375" t="str">
        <f>IF('Site Description'!F$33="NO TRANSECT","NO TRANSECT",SUMIF('Data Entry'!$AG$4:$AG$192,A30,'Data Entry'!$AN$4:$AN$192)/('Site Description'!F$33*100))</f>
        <v>NO TRANSECT</v>
      </c>
      <c r="CD30" s="376" t="str">
        <f>IF('Site Description'!G$33="NO TRANSECT","NO TRANSECT",SUMIF('Data Entry'!$AO$4:$AO$192,A30,'Data Entry'!$AV$4:$AV$192)/('Site Description'!G$33*100))</f>
        <v>NO TRANSECT</v>
      </c>
      <c r="CE30" s="375" t="str">
        <f>IF('Site Description'!H$33="NO TRANSECT","NO TRANSECT",SUMIF('Data Entry'!$AW$4:$AW$192,A30,'Data Entry'!$BD$4:$BD$192)/('Site Description'!H$33*100))</f>
        <v>NO TRANSECT</v>
      </c>
      <c r="CF30" s="384" t="str">
        <f>IF('Site Description'!I$33="NO TRANSECT","NO TRANSECT",SUMIF('Data Entry'!$BE$4:$BE$192,A30,'Data Entry'!$BL$4:$BL$192)/('Site Description'!I$33*100))</f>
        <v>NO TRANSECT</v>
      </c>
      <c r="CG30" s="140">
        <f t="shared" si="46"/>
        <v>0</v>
      </c>
      <c r="CH30" s="141" t="e">
        <f t="shared" si="47"/>
        <v>#DIV/0!</v>
      </c>
    </row>
    <row r="31" spans="1:86" x14ac:dyDescent="0.3">
      <c r="A31" s="9" t="s">
        <v>125</v>
      </c>
      <c r="B31" s="30" t="s">
        <v>305</v>
      </c>
      <c r="C31" s="30" t="s">
        <v>190</v>
      </c>
      <c r="D31" s="27" t="s">
        <v>80</v>
      </c>
      <c r="E31" s="26" t="s">
        <v>32</v>
      </c>
      <c r="F31" s="26"/>
      <c r="G31" s="378">
        <f>IF('Site Description'!B$33="NO TRANSECT","NO TRANSECT",SUMIF('Data Entry'!$A$4:$A$192,A31,'Data Entry'!$C$4:$C$192))</f>
        <v>0</v>
      </c>
      <c r="H31" s="379" t="str">
        <f>IF('Site Description'!C$33="NO TRANSECT","NO TRANSECT",SUMIF('Data Entry'!$I$4:$I$192,A31,'Data Entry'!$K$4:$K$192))</f>
        <v>NO TRANSECT</v>
      </c>
      <c r="I31" s="379" t="str">
        <f>IF('Site Description'!D$33="NO TRANSECT","NO TRANSECT",SUMIF('Data Entry'!$Q$4:$Q$192,A31,'Data Entry'!$S$4:$S$192))</f>
        <v>NO TRANSECT</v>
      </c>
      <c r="J31" s="379" t="str">
        <f>IF('Site Description'!E$33="NO TRANSECT","NO TRANSECT",SUMIF('Data Entry'!$Y$4:$Y$192,A31,'Data Entry'!$AA$4:$AA$192))</f>
        <v>NO TRANSECT</v>
      </c>
      <c r="K31" s="379" t="str">
        <f>IF('Site Description'!F$33="NO TRANSECT","NO TRANSECT",SUMIF('Data Entry'!$AG$4:$AG$192,A31,'Data Entry'!$AI$4:$AI$192))</f>
        <v>NO TRANSECT</v>
      </c>
      <c r="L31" s="380" t="str">
        <f>IF('Site Description'!G$33="NO TRANSECT","NO TRANSECT",SUMIF('Data Entry'!$AO$4:$AO$192,A31,'Data Entry'!$AQ$4:$AQ$192))</f>
        <v>NO TRANSECT</v>
      </c>
      <c r="M31" s="380" t="str">
        <f>IF('Site Description'!H$33="NO TRANSECT","NO TRANSECT",SUMIF('Data Entry'!$AW$4:$AW$192,A31,'Data Entry'!$AY$4:$AY$192))</f>
        <v>NO TRANSECT</v>
      </c>
      <c r="N31" s="381" t="str">
        <f>IF('Site Description'!I$33="NO TRANSECT","NO TRANSECT",SUMIF('Data Entry'!$BE$4:$BE$192,A31,'Data Entry'!$BG$4:$BG$192))</f>
        <v>NO TRANSECT</v>
      </c>
      <c r="O31" s="140">
        <f t="shared" si="34"/>
        <v>0</v>
      </c>
      <c r="P31" s="141" t="e">
        <f t="shared" si="35"/>
        <v>#DIV/0!</v>
      </c>
      <c r="Q31" s="374">
        <f>IF('Site Description'!B$34="NO TRANSECT", "NO TRANSECT", G31/'Site Description'!B$34)</f>
        <v>0</v>
      </c>
      <c r="R31" s="375" t="str">
        <f>IF('Site Description'!C$34="NO TRANSECT", "NO TRANSECT", H31/'Site Description'!C$34)</f>
        <v>NO TRANSECT</v>
      </c>
      <c r="S31" s="375" t="str">
        <f>IF('Site Description'!D$34="NO TRANSECT", "NO TRANSECT", I31/'Site Description'!D$34)</f>
        <v>NO TRANSECT</v>
      </c>
      <c r="T31" s="375" t="str">
        <f>IF('Site Description'!E$34="NO TRANSECT", "NO TRANSECT", J31/'Site Description'!E$34)</f>
        <v>NO TRANSECT</v>
      </c>
      <c r="U31" s="375" t="str">
        <f>IF('Site Description'!F$34="NO TRANSECT", "NO TRANSECT", K31/'Site Description'!F$34)</f>
        <v>NO TRANSECT</v>
      </c>
      <c r="V31" s="376" t="str">
        <f>IF('Site Description'!G$34="NO TRANSECT", "NO TRANSECT", L31/'Site Description'!G$34)</f>
        <v>NO TRANSECT</v>
      </c>
      <c r="W31" s="375" t="str">
        <f>IF('Site Description'!H$34="NO TRANSECT", "NO TRANSECT", M31/'Site Description'!H$34)</f>
        <v>NO TRANSECT</v>
      </c>
      <c r="X31" s="384" t="str">
        <f>IF('Site Description'!$I$34="NO TRANSECT", "NO TRANSECT", N31/'Site Description'!$I$34)</f>
        <v>NO TRANSECT</v>
      </c>
      <c r="Y31" s="140">
        <f t="shared" si="36"/>
        <v>0</v>
      </c>
      <c r="Z31" s="141" t="e">
        <f t="shared" si="37"/>
        <v>#DIV/0!</v>
      </c>
      <c r="AA31" s="374">
        <f>IF('Site Description'!B$34="NO TRANSECT", "NO TRANSECT",BE31*10)</f>
        <v>0</v>
      </c>
      <c r="AB31" s="375" t="str">
        <f>IF('Site Description'!C$34="NO TRANSECT", "NO TRANSECT",BF31*10)</f>
        <v>NO TRANSECT</v>
      </c>
      <c r="AC31" s="375" t="str">
        <f>IF('Site Description'!D$34="NO TRANSECT", "NO TRANSECT",BG31*10)</f>
        <v>NO TRANSECT</v>
      </c>
      <c r="AD31" s="375" t="str">
        <f>IF('Site Description'!E$34="NO TRANSECT", "NO TRANSECT",BH31*10)</f>
        <v>NO TRANSECT</v>
      </c>
      <c r="AE31" s="375" t="str">
        <f>IF('Site Description'!F$34="NO TRANSECT", "NO TRANSECT",BI31*10)</f>
        <v>NO TRANSECT</v>
      </c>
      <c r="AF31" s="376" t="str">
        <f>IF('Site Description'!G$34="NO TRANSECT", "NO TRANSECT",BJ31*10)</f>
        <v>NO TRANSECT</v>
      </c>
      <c r="AG31" s="375" t="str">
        <f>IF('Site Description'!H$34="NO TRANSECT", "NO TRANSECT",BK31*10)</f>
        <v>NO TRANSECT</v>
      </c>
      <c r="AH31" s="384" t="str">
        <f>IF('Site Description'!I$34="NO TRANSECT", "NO TRANSECT",BL31*10)</f>
        <v>NO TRANSECT</v>
      </c>
      <c r="AI31" s="140">
        <f t="shared" si="0"/>
        <v>0</v>
      </c>
      <c r="AJ31" s="141" t="e">
        <f t="shared" si="1"/>
        <v>#DIV/0!</v>
      </c>
      <c r="AK31" s="374">
        <f>IF('Site Description'!B$34="NO TRANSECT", "NO TRANSECT",BO31*10)</f>
        <v>0</v>
      </c>
      <c r="AL31" s="375" t="str">
        <f>IF('Site Description'!C$34="NO TRANSECT", "NO TRANSECT",BP31*10)</f>
        <v>NO TRANSECT</v>
      </c>
      <c r="AM31" s="375" t="str">
        <f>IF('Site Description'!D$34="NO TRANSECT", "NO TRANSECT",BQ31*10)</f>
        <v>NO TRANSECT</v>
      </c>
      <c r="AN31" s="375" t="str">
        <f>IF('Site Description'!E$34="NO TRANSECT", "NO TRANSECT",BR31*10)</f>
        <v>NO TRANSECT</v>
      </c>
      <c r="AO31" s="375" t="str">
        <f>IF('Site Description'!F$34="NO TRANSECT", "NO TRANSECT",BS31*10)</f>
        <v>NO TRANSECT</v>
      </c>
      <c r="AP31" s="376" t="str">
        <f>IF('Site Description'!G$34="NO TRANSECT", "NO TRANSECT",BT31*10)</f>
        <v>NO TRANSECT</v>
      </c>
      <c r="AQ31" s="376" t="str">
        <f>IF('Site Description'!H$34="NO TRANSECT", "NO TRANSECT",BU31*10)</f>
        <v>NO TRANSECT</v>
      </c>
      <c r="AR31" s="376" t="str">
        <f>IF('Site Description'!I$34="NO TRANSECT", "NO TRANSECT",BV31*10)</f>
        <v>NO TRANSECT</v>
      </c>
      <c r="AS31" s="140">
        <f t="shared" si="38"/>
        <v>0</v>
      </c>
      <c r="AT31" s="141" t="e">
        <f t="shared" si="39"/>
        <v>#DIV/0!</v>
      </c>
      <c r="AU31" s="374">
        <f>IF('Site Description'!B$34="NO TRANSECT","NO TRANSECT",BY31*10)</f>
        <v>0</v>
      </c>
      <c r="AV31" s="375" t="str">
        <f>IF('Site Description'!C$34="NO TRANSECT","NO TRANSECT",BZ31*10)</f>
        <v>NO TRANSECT</v>
      </c>
      <c r="AW31" s="375" t="str">
        <f>IF('Site Description'!D$34="NO TRANSECT","NO TRANSECT",CA31*10)</f>
        <v>NO TRANSECT</v>
      </c>
      <c r="AX31" s="375" t="str">
        <f>IF('Site Description'!E$34="NO TRANSECT","NO TRANSECT",CB31*10)</f>
        <v>NO TRANSECT</v>
      </c>
      <c r="AY31" s="375" t="str">
        <f>IF('Site Description'!F$34="NO TRANSECT","NO TRANSECT",CC31*10)</f>
        <v>NO TRANSECT</v>
      </c>
      <c r="AZ31" s="376" t="str">
        <f>IF('Site Description'!G$34="NO TRANSECT","NO TRANSECT",CD31*10)</f>
        <v>NO TRANSECT</v>
      </c>
      <c r="BA31" s="376" t="str">
        <f>IF('Site Description'!H$34="NO TRANSECT","NO TRANSECT",CE31*10)</f>
        <v>NO TRANSECT</v>
      </c>
      <c r="BB31" s="376" t="str">
        <f>IF('Site Description'!I$34="NO TRANSECT","NO TRANSECT",CF31*10)</f>
        <v>NO TRANSECT</v>
      </c>
      <c r="BC31" s="140">
        <f t="shared" si="40"/>
        <v>0</v>
      </c>
      <c r="BD31" s="141" t="e">
        <f t="shared" si="41"/>
        <v>#DIV/0!</v>
      </c>
      <c r="BE31" s="374">
        <f>IF('Site Description'!B$33="NO TRANSECT","NO TRANSECT",SUMIF('Data Entry'!$A$4:$A$192,A31,'Data Entry'!$F$4:$F$192)/('Site Description'!B$33*100))</f>
        <v>0</v>
      </c>
      <c r="BF31" s="375" t="str">
        <f>IF('Site Description'!C$33="NO TRANSECT","NO TRANSECT",SUMIF('Data Entry'!$I$4:$I$192,A31,'Data Entry'!$N$4:$N$192)/('Site Description'!C$33*100))</f>
        <v>NO TRANSECT</v>
      </c>
      <c r="BG31" s="375" t="str">
        <f>IF('Site Description'!D$33="NO TRANSECT","NO TRANSECT",SUMIF('Data Entry'!$Q$4:$Q$192,A31,'Data Entry'!$V$4:$V$192)/('Site Description'!D$33*100))</f>
        <v>NO TRANSECT</v>
      </c>
      <c r="BH31" s="375" t="str">
        <f>IF('Site Description'!E$33="NO TRANSECT","NO TRANSECT",SUMIF('Data Entry'!$Y$4:$Y$192,A31,'Data Entry'!$AD$4:$AD$192)/('Site Description'!E$33*100))</f>
        <v>NO TRANSECT</v>
      </c>
      <c r="BI31" s="375" t="str">
        <f>IF('Site Description'!F$33="NO TRANSECT","NO TRANSECT",SUMIF('Data Entry'!$AG$4:$AG$192,A31,'Data Entry'!$AL$4:$AL$192)/('Site Description'!F$33*100))</f>
        <v>NO TRANSECT</v>
      </c>
      <c r="BJ31" s="376" t="str">
        <f>IF('Site Description'!G$33="NO TRANSECT","NO TRANSECT",SUMIF('Data Entry'!$AO$4:$AO$192,A31,'Data Entry'!$AT$4:$AT$192)/('Site Description'!G$33*100))</f>
        <v>NO TRANSECT</v>
      </c>
      <c r="BK31" s="376" t="str">
        <f>IF('Site Description'!H$33="NO TRANSECT","NO TRANSECT",SUMIF('Data Entry'!$AW$4:$AW$192,A31,'Data Entry'!$BB$4:$BB$192)/('Site Description'!H$33*100))</f>
        <v>NO TRANSECT</v>
      </c>
      <c r="BL31" s="376" t="str">
        <f>IF('Site Description'!I$33="NO TRANSECT","NO TRANSECT",SUMIF('Data Entry'!$BE$4:$BE$192,A31,'Data Entry'!$BJ$4:$BJ$192)/('Site Description'!I$33*100))</f>
        <v>NO TRANSECT</v>
      </c>
      <c r="BM31" s="140">
        <f t="shared" si="42"/>
        <v>0</v>
      </c>
      <c r="BN31" s="141" t="e">
        <f t="shared" si="43"/>
        <v>#DIV/0!</v>
      </c>
      <c r="BO31" s="374">
        <f>IF('Site Description'!B$33="NO TRANSECT","NO TRANSECT",SUMIF('Data Entry'!$A$4:$A$192,A31,'Data Entry'!$G$4:$G$192)/('Site Description'!B$33*100))</f>
        <v>0</v>
      </c>
      <c r="BP31" s="375" t="str">
        <f>IF('Site Description'!C$33="NO TRANSECT","NO TRANSECT",SUMIF('Data Entry'!$I$4:$I$192,A31,'Data Entry'!$O$4:$O$192)/('Site Description'!C$33*100))</f>
        <v>NO TRANSECT</v>
      </c>
      <c r="BQ31" s="375" t="str">
        <f>IF('Site Description'!D$33="NO TRANSECT","NO TRANSECT",SUMIF('Data Entry'!$Q$4:$Q$192,A31,'Data Entry'!$W$4:$W$192)/('Site Description'!D$33*100))</f>
        <v>NO TRANSECT</v>
      </c>
      <c r="BR31" s="375" t="str">
        <f>IF('Site Description'!E$33="NO TRANSECT","NO TRANSECT",SUMIF('Data Entry'!$Y$4:$Y$192,A31,'Data Entry'!$AE$4:$AE$192)/('Site Description'!E$33*100))</f>
        <v>NO TRANSECT</v>
      </c>
      <c r="BS31" s="375" t="str">
        <f>IF('Site Description'!F$33="NO TRANSECT","NO TRANSECT",SUMIF('Data Entry'!$AG$4:$AG$192,A31,'Data Entry'!$AM$4:$AM$192)/('Site Description'!F$33*100))</f>
        <v>NO TRANSECT</v>
      </c>
      <c r="BT31" s="376" t="str">
        <f>IF('Site Description'!G$33="NO TRANSECT","NO TRANSECT",SUMIF('Data Entry'!$AO$4:$AO$192,A31,'Data Entry'!$AU$4:$AU$192)/('Site Description'!G$33*100))</f>
        <v>NO TRANSECT</v>
      </c>
      <c r="BU31" s="375" t="str">
        <f>IF('Site Description'!H$33="NO TRANSECT","NO TRANSECT",SUMIF('Data Entry'!$AW$4:$AW$192,A31,'Data Entry'!$BC$4:$BC$192)/('Site Description'!H$33*100))</f>
        <v>NO TRANSECT</v>
      </c>
      <c r="BV31" s="384" t="str">
        <f>IF('Site Description'!I$33="NO TRANSECT","NO TRANSECT",SUMIF('Data Entry'!$BE$4:$BE$192,A31,'Data Entry'!$BK$4:$BK$192)/('Site Description'!I$33*100))</f>
        <v>NO TRANSECT</v>
      </c>
      <c r="BW31" s="140">
        <f t="shared" si="44"/>
        <v>0</v>
      </c>
      <c r="BX31" s="141" t="e">
        <f t="shared" si="45"/>
        <v>#DIV/0!</v>
      </c>
      <c r="BY31" s="382">
        <f>IF('Site Description'!B$33="NO TRANSECT","NO TRANSECT",SUMIF('Data Entry'!$A$4:$A$192,A31,'Data Entry'!$H$4:$H$192)/('Site Description'!B$33*100))</f>
        <v>0</v>
      </c>
      <c r="BZ31" s="375" t="str">
        <f>IF('Site Description'!C$33="NO TRANSECT","NO TRANSECT",SUMIF('Data Entry'!$I$4:$I$192,A31,'Data Entry'!$P$4:$P$192)/('Site Description'!C$33*100))</f>
        <v>NO TRANSECT</v>
      </c>
      <c r="CA31" s="375" t="str">
        <f>IF('Site Description'!D$33="NO TRANSECT","NO TRANSECT",SUMIF('Data Entry'!$Q$4:$Q$192,A31,'Data Entry'!$X$4:$X$192)/('Site Description'!D$33*100))</f>
        <v>NO TRANSECT</v>
      </c>
      <c r="CB31" s="375" t="str">
        <f>IF('Site Description'!E$33="NO TRANSECT","NO TRANSECT",SUMIF('Data Entry'!$Y$4:$Y$192,A31,'Data Entry'!$AF$4:$AF$192)/('Site Description'!E$33*100))</f>
        <v>NO TRANSECT</v>
      </c>
      <c r="CC31" s="375" t="str">
        <f>IF('Site Description'!F$33="NO TRANSECT","NO TRANSECT",SUMIF('Data Entry'!$AG$4:$AG$192,A31,'Data Entry'!$AN$4:$AN$192)/('Site Description'!F$33*100))</f>
        <v>NO TRANSECT</v>
      </c>
      <c r="CD31" s="376" t="str">
        <f>IF('Site Description'!G$33="NO TRANSECT","NO TRANSECT",SUMIF('Data Entry'!$AO$4:$AO$192,A31,'Data Entry'!$AV$4:$AV$192)/('Site Description'!G$33*100))</f>
        <v>NO TRANSECT</v>
      </c>
      <c r="CE31" s="375" t="str">
        <f>IF('Site Description'!H$33="NO TRANSECT","NO TRANSECT",SUMIF('Data Entry'!$AW$4:$AW$192,A31,'Data Entry'!$BD$4:$BD$192)/('Site Description'!H$33*100))</f>
        <v>NO TRANSECT</v>
      </c>
      <c r="CF31" s="384" t="str">
        <f>IF('Site Description'!I$33="NO TRANSECT","NO TRANSECT",SUMIF('Data Entry'!$BE$4:$BE$192,A31,'Data Entry'!$BL$4:$BL$192)/('Site Description'!I$33*100))</f>
        <v>NO TRANSECT</v>
      </c>
      <c r="CG31" s="140">
        <f t="shared" si="46"/>
        <v>0</v>
      </c>
      <c r="CH31" s="141" t="e">
        <f t="shared" si="47"/>
        <v>#DIV/0!</v>
      </c>
    </row>
    <row r="32" spans="1:86" x14ac:dyDescent="0.3">
      <c r="A32" s="9" t="s">
        <v>126</v>
      </c>
      <c r="B32" s="30" t="s">
        <v>305</v>
      </c>
      <c r="C32" s="30" t="s">
        <v>191</v>
      </c>
      <c r="D32" s="27" t="s">
        <v>87</v>
      </c>
      <c r="E32" s="26" t="s">
        <v>32</v>
      </c>
      <c r="F32" s="26"/>
      <c r="G32" s="378">
        <f>IF('Site Description'!B$33="NO TRANSECT","NO TRANSECT",SUMIF('Data Entry'!$A$4:$A$192,A32,'Data Entry'!$C$4:$C$192))</f>
        <v>0</v>
      </c>
      <c r="H32" s="379" t="str">
        <f>IF('Site Description'!C$33="NO TRANSECT","NO TRANSECT",SUMIF('Data Entry'!$I$4:$I$192,A32,'Data Entry'!$K$4:$K$192))</f>
        <v>NO TRANSECT</v>
      </c>
      <c r="I32" s="379" t="str">
        <f>IF('Site Description'!D$33="NO TRANSECT","NO TRANSECT",SUMIF('Data Entry'!$Q$4:$Q$192,A32,'Data Entry'!$S$4:$S$192))</f>
        <v>NO TRANSECT</v>
      </c>
      <c r="J32" s="379" t="str">
        <f>IF('Site Description'!E$33="NO TRANSECT","NO TRANSECT",SUMIF('Data Entry'!$Y$4:$Y$192,A32,'Data Entry'!$AA$4:$AA$192))</f>
        <v>NO TRANSECT</v>
      </c>
      <c r="K32" s="379" t="str">
        <f>IF('Site Description'!F$33="NO TRANSECT","NO TRANSECT",SUMIF('Data Entry'!$AG$4:$AG$192,A32,'Data Entry'!$AI$4:$AI$192))</f>
        <v>NO TRANSECT</v>
      </c>
      <c r="L32" s="380" t="str">
        <f>IF('Site Description'!G$33="NO TRANSECT","NO TRANSECT",SUMIF('Data Entry'!$AO$4:$AO$192,A32,'Data Entry'!$AQ$4:$AQ$192))</f>
        <v>NO TRANSECT</v>
      </c>
      <c r="M32" s="380" t="str">
        <f>IF('Site Description'!H$33="NO TRANSECT","NO TRANSECT",SUMIF('Data Entry'!$AW$4:$AW$192,A32,'Data Entry'!$AY$4:$AY$192))</f>
        <v>NO TRANSECT</v>
      </c>
      <c r="N32" s="381" t="str">
        <f>IF('Site Description'!I$33="NO TRANSECT","NO TRANSECT",SUMIF('Data Entry'!$BE$4:$BE$192,A32,'Data Entry'!$BG$4:$BG$192))</f>
        <v>NO TRANSECT</v>
      </c>
      <c r="O32" s="140">
        <f t="shared" si="34"/>
        <v>0</v>
      </c>
      <c r="P32" s="141" t="e">
        <f t="shared" si="35"/>
        <v>#DIV/0!</v>
      </c>
      <c r="Q32" s="374">
        <f>IF('Site Description'!B$34="NO TRANSECT", "NO TRANSECT", G32/'Site Description'!B$34)</f>
        <v>0</v>
      </c>
      <c r="R32" s="375" t="str">
        <f>IF('Site Description'!C$34="NO TRANSECT", "NO TRANSECT", H32/'Site Description'!C$34)</f>
        <v>NO TRANSECT</v>
      </c>
      <c r="S32" s="375" t="str">
        <f>IF('Site Description'!D$34="NO TRANSECT", "NO TRANSECT", I32/'Site Description'!D$34)</f>
        <v>NO TRANSECT</v>
      </c>
      <c r="T32" s="375" t="str">
        <f>IF('Site Description'!E$34="NO TRANSECT", "NO TRANSECT", J32/'Site Description'!E$34)</f>
        <v>NO TRANSECT</v>
      </c>
      <c r="U32" s="375" t="str">
        <f>IF('Site Description'!F$34="NO TRANSECT", "NO TRANSECT", K32/'Site Description'!F$34)</f>
        <v>NO TRANSECT</v>
      </c>
      <c r="V32" s="376" t="str">
        <f>IF('Site Description'!G$34="NO TRANSECT", "NO TRANSECT", L32/'Site Description'!G$34)</f>
        <v>NO TRANSECT</v>
      </c>
      <c r="W32" s="375" t="str">
        <f>IF('Site Description'!H$34="NO TRANSECT", "NO TRANSECT", M32/'Site Description'!H$34)</f>
        <v>NO TRANSECT</v>
      </c>
      <c r="X32" s="384" t="str">
        <f>IF('Site Description'!$I$34="NO TRANSECT", "NO TRANSECT", N32/'Site Description'!$I$34)</f>
        <v>NO TRANSECT</v>
      </c>
      <c r="Y32" s="140">
        <f t="shared" si="36"/>
        <v>0</v>
      </c>
      <c r="Z32" s="141" t="e">
        <f t="shared" si="37"/>
        <v>#DIV/0!</v>
      </c>
      <c r="AA32" s="374">
        <f>IF('Site Description'!B$34="NO TRANSECT", "NO TRANSECT",BE32*10)</f>
        <v>0</v>
      </c>
      <c r="AB32" s="375" t="str">
        <f>IF('Site Description'!C$34="NO TRANSECT", "NO TRANSECT",BF32*10)</f>
        <v>NO TRANSECT</v>
      </c>
      <c r="AC32" s="375" t="str">
        <f>IF('Site Description'!D$34="NO TRANSECT", "NO TRANSECT",BG32*10)</f>
        <v>NO TRANSECT</v>
      </c>
      <c r="AD32" s="375" t="str">
        <f>IF('Site Description'!E$34="NO TRANSECT", "NO TRANSECT",BH32*10)</f>
        <v>NO TRANSECT</v>
      </c>
      <c r="AE32" s="375" t="str">
        <f>IF('Site Description'!F$34="NO TRANSECT", "NO TRANSECT",BI32*10)</f>
        <v>NO TRANSECT</v>
      </c>
      <c r="AF32" s="376" t="str">
        <f>IF('Site Description'!G$34="NO TRANSECT", "NO TRANSECT",BJ32*10)</f>
        <v>NO TRANSECT</v>
      </c>
      <c r="AG32" s="375" t="str">
        <f>IF('Site Description'!H$34="NO TRANSECT", "NO TRANSECT",BK32*10)</f>
        <v>NO TRANSECT</v>
      </c>
      <c r="AH32" s="384" t="str">
        <f>IF('Site Description'!I$34="NO TRANSECT", "NO TRANSECT",BL32*10)</f>
        <v>NO TRANSECT</v>
      </c>
      <c r="AI32" s="140">
        <f t="shared" si="0"/>
        <v>0</v>
      </c>
      <c r="AJ32" s="141" t="e">
        <f t="shared" si="1"/>
        <v>#DIV/0!</v>
      </c>
      <c r="AK32" s="374">
        <f>IF('Site Description'!B$34="NO TRANSECT", "NO TRANSECT",BO32*10)</f>
        <v>0</v>
      </c>
      <c r="AL32" s="375" t="str">
        <f>IF('Site Description'!C$34="NO TRANSECT", "NO TRANSECT",BP32*10)</f>
        <v>NO TRANSECT</v>
      </c>
      <c r="AM32" s="375" t="str">
        <f>IF('Site Description'!D$34="NO TRANSECT", "NO TRANSECT",BQ32*10)</f>
        <v>NO TRANSECT</v>
      </c>
      <c r="AN32" s="375" t="str">
        <f>IF('Site Description'!E$34="NO TRANSECT", "NO TRANSECT",BR32*10)</f>
        <v>NO TRANSECT</v>
      </c>
      <c r="AO32" s="375" t="str">
        <f>IF('Site Description'!F$34="NO TRANSECT", "NO TRANSECT",BS32*10)</f>
        <v>NO TRANSECT</v>
      </c>
      <c r="AP32" s="376" t="str">
        <f>IF('Site Description'!G$34="NO TRANSECT", "NO TRANSECT",BT32*10)</f>
        <v>NO TRANSECT</v>
      </c>
      <c r="AQ32" s="376" t="str">
        <f>IF('Site Description'!H$34="NO TRANSECT", "NO TRANSECT",BU32*10)</f>
        <v>NO TRANSECT</v>
      </c>
      <c r="AR32" s="376" t="str">
        <f>IF('Site Description'!I$34="NO TRANSECT", "NO TRANSECT",BV32*10)</f>
        <v>NO TRANSECT</v>
      </c>
      <c r="AS32" s="140">
        <f t="shared" si="38"/>
        <v>0</v>
      </c>
      <c r="AT32" s="141" t="e">
        <f t="shared" si="39"/>
        <v>#DIV/0!</v>
      </c>
      <c r="AU32" s="374">
        <f>IF('Site Description'!B$34="NO TRANSECT","NO TRANSECT",BY32*10)</f>
        <v>0</v>
      </c>
      <c r="AV32" s="375" t="str">
        <f>IF('Site Description'!C$34="NO TRANSECT","NO TRANSECT",BZ32*10)</f>
        <v>NO TRANSECT</v>
      </c>
      <c r="AW32" s="375" t="str">
        <f>IF('Site Description'!D$34="NO TRANSECT","NO TRANSECT",CA32*10)</f>
        <v>NO TRANSECT</v>
      </c>
      <c r="AX32" s="375" t="str">
        <f>IF('Site Description'!E$34="NO TRANSECT","NO TRANSECT",CB32*10)</f>
        <v>NO TRANSECT</v>
      </c>
      <c r="AY32" s="375" t="str">
        <f>IF('Site Description'!F$34="NO TRANSECT","NO TRANSECT",CC32*10)</f>
        <v>NO TRANSECT</v>
      </c>
      <c r="AZ32" s="376" t="str">
        <f>IF('Site Description'!G$34="NO TRANSECT","NO TRANSECT",CD32*10)</f>
        <v>NO TRANSECT</v>
      </c>
      <c r="BA32" s="376" t="str">
        <f>IF('Site Description'!H$34="NO TRANSECT","NO TRANSECT",CE32*10)</f>
        <v>NO TRANSECT</v>
      </c>
      <c r="BB32" s="376" t="str">
        <f>IF('Site Description'!I$34="NO TRANSECT","NO TRANSECT",CF32*10)</f>
        <v>NO TRANSECT</v>
      </c>
      <c r="BC32" s="140">
        <f t="shared" si="40"/>
        <v>0</v>
      </c>
      <c r="BD32" s="141" t="e">
        <f t="shared" si="41"/>
        <v>#DIV/0!</v>
      </c>
      <c r="BE32" s="374">
        <f>IF('Site Description'!B$33="NO TRANSECT","NO TRANSECT",SUMIF('Data Entry'!$A$4:$A$192,A32,'Data Entry'!$F$4:$F$192)/('Site Description'!B$33*100))</f>
        <v>0</v>
      </c>
      <c r="BF32" s="375" t="str">
        <f>IF('Site Description'!C$33="NO TRANSECT","NO TRANSECT",SUMIF('Data Entry'!$I$4:$I$192,A32,'Data Entry'!$N$4:$N$192)/('Site Description'!C$33*100))</f>
        <v>NO TRANSECT</v>
      </c>
      <c r="BG32" s="375" t="str">
        <f>IF('Site Description'!D$33="NO TRANSECT","NO TRANSECT",SUMIF('Data Entry'!$Q$4:$Q$192,A32,'Data Entry'!$V$4:$V$192)/('Site Description'!D$33*100))</f>
        <v>NO TRANSECT</v>
      </c>
      <c r="BH32" s="375" t="str">
        <f>IF('Site Description'!E$33="NO TRANSECT","NO TRANSECT",SUMIF('Data Entry'!$Y$4:$Y$192,A32,'Data Entry'!$AD$4:$AD$192)/('Site Description'!E$33*100))</f>
        <v>NO TRANSECT</v>
      </c>
      <c r="BI32" s="375" t="str">
        <f>IF('Site Description'!F$33="NO TRANSECT","NO TRANSECT",SUMIF('Data Entry'!$AG$4:$AG$192,A32,'Data Entry'!$AL$4:$AL$192)/('Site Description'!F$33*100))</f>
        <v>NO TRANSECT</v>
      </c>
      <c r="BJ32" s="376" t="str">
        <f>IF('Site Description'!G$33="NO TRANSECT","NO TRANSECT",SUMIF('Data Entry'!$AO$4:$AO$192,A32,'Data Entry'!$AT$4:$AT$192)/('Site Description'!G$33*100))</f>
        <v>NO TRANSECT</v>
      </c>
      <c r="BK32" s="376" t="str">
        <f>IF('Site Description'!H$33="NO TRANSECT","NO TRANSECT",SUMIF('Data Entry'!$AW$4:$AW$192,A32,'Data Entry'!$BB$4:$BB$192)/('Site Description'!H$33*100))</f>
        <v>NO TRANSECT</v>
      </c>
      <c r="BL32" s="376" t="str">
        <f>IF('Site Description'!I$33="NO TRANSECT","NO TRANSECT",SUMIF('Data Entry'!$BE$4:$BE$192,A32,'Data Entry'!$BJ$4:$BJ$192)/('Site Description'!I$33*100))</f>
        <v>NO TRANSECT</v>
      </c>
      <c r="BM32" s="140">
        <f t="shared" si="42"/>
        <v>0</v>
      </c>
      <c r="BN32" s="141" t="e">
        <f t="shared" si="43"/>
        <v>#DIV/0!</v>
      </c>
      <c r="BO32" s="374">
        <f>IF('Site Description'!B$33="NO TRANSECT","NO TRANSECT",SUMIF('Data Entry'!$A$4:$A$192,A32,'Data Entry'!$G$4:$G$192)/('Site Description'!B$33*100))</f>
        <v>0</v>
      </c>
      <c r="BP32" s="375" t="str">
        <f>IF('Site Description'!C$33="NO TRANSECT","NO TRANSECT",SUMIF('Data Entry'!$I$4:$I$192,A32,'Data Entry'!$O$4:$O$192)/('Site Description'!C$33*100))</f>
        <v>NO TRANSECT</v>
      </c>
      <c r="BQ32" s="375" t="str">
        <f>IF('Site Description'!D$33="NO TRANSECT","NO TRANSECT",SUMIF('Data Entry'!$Q$4:$Q$192,A32,'Data Entry'!$W$4:$W$192)/('Site Description'!D$33*100))</f>
        <v>NO TRANSECT</v>
      </c>
      <c r="BR32" s="375" t="str">
        <f>IF('Site Description'!E$33="NO TRANSECT","NO TRANSECT",SUMIF('Data Entry'!$Y$4:$Y$192,A32,'Data Entry'!$AE$4:$AE$192)/('Site Description'!E$33*100))</f>
        <v>NO TRANSECT</v>
      </c>
      <c r="BS32" s="375" t="str">
        <f>IF('Site Description'!F$33="NO TRANSECT","NO TRANSECT",SUMIF('Data Entry'!$AG$4:$AG$192,A32,'Data Entry'!$AM$4:$AM$192)/('Site Description'!F$33*100))</f>
        <v>NO TRANSECT</v>
      </c>
      <c r="BT32" s="376" t="str">
        <f>IF('Site Description'!G$33="NO TRANSECT","NO TRANSECT",SUMIF('Data Entry'!$AO$4:$AO$192,A32,'Data Entry'!$AU$4:$AU$192)/('Site Description'!G$33*100))</f>
        <v>NO TRANSECT</v>
      </c>
      <c r="BU32" s="375" t="str">
        <f>IF('Site Description'!H$33="NO TRANSECT","NO TRANSECT",SUMIF('Data Entry'!$AW$4:$AW$192,A32,'Data Entry'!$BC$4:$BC$192)/('Site Description'!H$33*100))</f>
        <v>NO TRANSECT</v>
      </c>
      <c r="BV32" s="384" t="str">
        <f>IF('Site Description'!I$33="NO TRANSECT","NO TRANSECT",SUMIF('Data Entry'!$BE$4:$BE$192,A32,'Data Entry'!$BK$4:$BK$192)/('Site Description'!I$33*100))</f>
        <v>NO TRANSECT</v>
      </c>
      <c r="BW32" s="140">
        <f t="shared" si="44"/>
        <v>0</v>
      </c>
      <c r="BX32" s="141" t="e">
        <f t="shared" si="45"/>
        <v>#DIV/0!</v>
      </c>
      <c r="BY32" s="382">
        <f>IF('Site Description'!B$33="NO TRANSECT","NO TRANSECT",SUMIF('Data Entry'!$A$4:$A$192,A32,'Data Entry'!$H$4:$H$192)/('Site Description'!B$33*100))</f>
        <v>0</v>
      </c>
      <c r="BZ32" s="375" t="str">
        <f>IF('Site Description'!C$33="NO TRANSECT","NO TRANSECT",SUMIF('Data Entry'!$I$4:$I$192,A32,'Data Entry'!$P$4:$P$192)/('Site Description'!C$33*100))</f>
        <v>NO TRANSECT</v>
      </c>
      <c r="CA32" s="375" t="str">
        <f>IF('Site Description'!D$33="NO TRANSECT","NO TRANSECT",SUMIF('Data Entry'!$Q$4:$Q$192,A32,'Data Entry'!$X$4:$X$192)/('Site Description'!D$33*100))</f>
        <v>NO TRANSECT</v>
      </c>
      <c r="CB32" s="375" t="str">
        <f>IF('Site Description'!E$33="NO TRANSECT","NO TRANSECT",SUMIF('Data Entry'!$Y$4:$Y$192,A32,'Data Entry'!$AF$4:$AF$192)/('Site Description'!E$33*100))</f>
        <v>NO TRANSECT</v>
      </c>
      <c r="CC32" s="375" t="str">
        <f>IF('Site Description'!F$33="NO TRANSECT","NO TRANSECT",SUMIF('Data Entry'!$AG$4:$AG$192,A32,'Data Entry'!$AN$4:$AN$192)/('Site Description'!F$33*100))</f>
        <v>NO TRANSECT</v>
      </c>
      <c r="CD32" s="376" t="str">
        <f>IF('Site Description'!G$33="NO TRANSECT","NO TRANSECT",SUMIF('Data Entry'!$AO$4:$AO$192,A32,'Data Entry'!$AV$4:$AV$192)/('Site Description'!G$33*100))</f>
        <v>NO TRANSECT</v>
      </c>
      <c r="CE32" s="375" t="str">
        <f>IF('Site Description'!H$33="NO TRANSECT","NO TRANSECT",SUMIF('Data Entry'!$AW$4:$AW$192,A32,'Data Entry'!$BD$4:$BD$192)/('Site Description'!H$33*100))</f>
        <v>NO TRANSECT</v>
      </c>
      <c r="CF32" s="384" t="str">
        <f>IF('Site Description'!I$33="NO TRANSECT","NO TRANSECT",SUMIF('Data Entry'!$BE$4:$BE$192,A32,'Data Entry'!$BL$4:$BL$192)/('Site Description'!I$33*100))</f>
        <v>NO TRANSECT</v>
      </c>
      <c r="CG32" s="140">
        <f t="shared" si="46"/>
        <v>0</v>
      </c>
      <c r="CH32" s="141" t="e">
        <f t="shared" si="47"/>
        <v>#DIV/0!</v>
      </c>
    </row>
    <row r="33" spans="1:86" x14ac:dyDescent="0.3">
      <c r="A33" s="9" t="s">
        <v>192</v>
      </c>
      <c r="B33" s="30" t="s">
        <v>306</v>
      </c>
      <c r="C33" s="34" t="s">
        <v>193</v>
      </c>
      <c r="D33" s="27" t="s">
        <v>87</v>
      </c>
      <c r="E33" s="26" t="s">
        <v>32</v>
      </c>
      <c r="F33" s="383">
        <v>2</v>
      </c>
      <c r="G33" s="378">
        <f>IF('Site Description'!B$33="NO TRANSECT","NO TRANSECT",SUMIF('Data Entry'!$A$4:$A$192,A33,'Data Entry'!$C$4:$C$192))</f>
        <v>0</v>
      </c>
      <c r="H33" s="379" t="str">
        <f>IF('Site Description'!C$33="NO TRANSECT","NO TRANSECT",SUMIF('Data Entry'!$I$4:$I$192,A33,'Data Entry'!$K$4:$K$192))</f>
        <v>NO TRANSECT</v>
      </c>
      <c r="I33" s="379" t="str">
        <f>IF('Site Description'!D$33="NO TRANSECT","NO TRANSECT",SUMIF('Data Entry'!$Q$4:$Q$192,A33,'Data Entry'!$S$4:$S$192))</f>
        <v>NO TRANSECT</v>
      </c>
      <c r="J33" s="379" t="str">
        <f>IF('Site Description'!E$33="NO TRANSECT","NO TRANSECT",SUMIF('Data Entry'!$Y$4:$Y$192,A33,'Data Entry'!$AA$4:$AA$192))</f>
        <v>NO TRANSECT</v>
      </c>
      <c r="K33" s="379" t="str">
        <f>IF('Site Description'!F$33="NO TRANSECT","NO TRANSECT",SUMIF('Data Entry'!$AG$4:$AG$192,A33,'Data Entry'!$AI$4:$AI$192))</f>
        <v>NO TRANSECT</v>
      </c>
      <c r="L33" s="380" t="str">
        <f>IF('Site Description'!G$33="NO TRANSECT","NO TRANSECT",SUMIF('Data Entry'!$AO$4:$AO$192,A33,'Data Entry'!$AQ$4:$AQ$192))</f>
        <v>NO TRANSECT</v>
      </c>
      <c r="M33" s="380" t="str">
        <f>IF('Site Description'!H$33="NO TRANSECT","NO TRANSECT",SUMIF('Data Entry'!$AW$4:$AW$192,A33,'Data Entry'!$AY$4:$AY$192))</f>
        <v>NO TRANSECT</v>
      </c>
      <c r="N33" s="381" t="str">
        <f>IF('Site Description'!I$33="NO TRANSECT","NO TRANSECT",SUMIF('Data Entry'!$BE$4:$BE$192,A33,'Data Entry'!$BG$4:$BG$192))</f>
        <v>NO TRANSECT</v>
      </c>
      <c r="O33" s="140">
        <f t="shared" si="34"/>
        <v>0</v>
      </c>
      <c r="P33" s="141" t="e">
        <f t="shared" si="35"/>
        <v>#DIV/0!</v>
      </c>
      <c r="Q33" s="374">
        <f>IF('Site Description'!B$34="NO TRANSECT", "NO TRANSECT", G33/'Site Description'!B$34)</f>
        <v>0</v>
      </c>
      <c r="R33" s="375" t="str">
        <f>IF('Site Description'!C$34="NO TRANSECT", "NO TRANSECT", H33/'Site Description'!C$34)</f>
        <v>NO TRANSECT</v>
      </c>
      <c r="S33" s="375" t="str">
        <f>IF('Site Description'!D$34="NO TRANSECT", "NO TRANSECT", I33/'Site Description'!D$34)</f>
        <v>NO TRANSECT</v>
      </c>
      <c r="T33" s="375" t="str">
        <f>IF('Site Description'!E$34="NO TRANSECT", "NO TRANSECT", J33/'Site Description'!E$34)</f>
        <v>NO TRANSECT</v>
      </c>
      <c r="U33" s="375" t="str">
        <f>IF('Site Description'!F$34="NO TRANSECT", "NO TRANSECT", K33/'Site Description'!F$34)</f>
        <v>NO TRANSECT</v>
      </c>
      <c r="V33" s="376" t="str">
        <f>IF('Site Description'!G$34="NO TRANSECT", "NO TRANSECT", L33/'Site Description'!G$34)</f>
        <v>NO TRANSECT</v>
      </c>
      <c r="W33" s="375" t="str">
        <f>IF('Site Description'!H$34="NO TRANSECT", "NO TRANSECT", M33/'Site Description'!H$34)</f>
        <v>NO TRANSECT</v>
      </c>
      <c r="X33" s="384" t="str">
        <f>IF('Site Description'!$I$34="NO TRANSECT", "NO TRANSECT", N33/'Site Description'!$I$34)</f>
        <v>NO TRANSECT</v>
      </c>
      <c r="Y33" s="140">
        <f t="shared" si="36"/>
        <v>0</v>
      </c>
      <c r="Z33" s="141" t="e">
        <f t="shared" si="37"/>
        <v>#DIV/0!</v>
      </c>
      <c r="AA33" s="374">
        <f>IF('Site Description'!B$34="NO TRANSECT", "NO TRANSECT",BE33*10)</f>
        <v>0</v>
      </c>
      <c r="AB33" s="375" t="str">
        <f>IF('Site Description'!C$34="NO TRANSECT", "NO TRANSECT",BF33*10)</f>
        <v>NO TRANSECT</v>
      </c>
      <c r="AC33" s="375" t="str">
        <f>IF('Site Description'!D$34="NO TRANSECT", "NO TRANSECT",BG33*10)</f>
        <v>NO TRANSECT</v>
      </c>
      <c r="AD33" s="375" t="str">
        <f>IF('Site Description'!E$34="NO TRANSECT", "NO TRANSECT",BH33*10)</f>
        <v>NO TRANSECT</v>
      </c>
      <c r="AE33" s="375" t="str">
        <f>IF('Site Description'!F$34="NO TRANSECT", "NO TRANSECT",BI33*10)</f>
        <v>NO TRANSECT</v>
      </c>
      <c r="AF33" s="376" t="str">
        <f>IF('Site Description'!G$34="NO TRANSECT", "NO TRANSECT",BJ33*10)</f>
        <v>NO TRANSECT</v>
      </c>
      <c r="AG33" s="375" t="str">
        <f>IF('Site Description'!H$34="NO TRANSECT", "NO TRANSECT",BK33*10)</f>
        <v>NO TRANSECT</v>
      </c>
      <c r="AH33" s="384" t="str">
        <f>IF('Site Description'!I$34="NO TRANSECT", "NO TRANSECT",BL33*10)</f>
        <v>NO TRANSECT</v>
      </c>
      <c r="AI33" s="140">
        <f t="shared" si="0"/>
        <v>0</v>
      </c>
      <c r="AJ33" s="141" t="e">
        <f t="shared" si="1"/>
        <v>#DIV/0!</v>
      </c>
      <c r="AK33" s="374">
        <f>IF('Site Description'!B$34="NO TRANSECT", "NO TRANSECT",BO33*10)</f>
        <v>0</v>
      </c>
      <c r="AL33" s="375" t="str">
        <f>IF('Site Description'!C$34="NO TRANSECT", "NO TRANSECT",BP33*10)</f>
        <v>NO TRANSECT</v>
      </c>
      <c r="AM33" s="375" t="str">
        <f>IF('Site Description'!D$34="NO TRANSECT", "NO TRANSECT",BQ33*10)</f>
        <v>NO TRANSECT</v>
      </c>
      <c r="AN33" s="375" t="str">
        <f>IF('Site Description'!E$34="NO TRANSECT", "NO TRANSECT",BR33*10)</f>
        <v>NO TRANSECT</v>
      </c>
      <c r="AO33" s="375" t="str">
        <f>IF('Site Description'!F$34="NO TRANSECT", "NO TRANSECT",BS33*10)</f>
        <v>NO TRANSECT</v>
      </c>
      <c r="AP33" s="376" t="str">
        <f>IF('Site Description'!G$34="NO TRANSECT", "NO TRANSECT",BT33*10)</f>
        <v>NO TRANSECT</v>
      </c>
      <c r="AQ33" s="376" t="str">
        <f>IF('Site Description'!H$34="NO TRANSECT", "NO TRANSECT",BU33*10)</f>
        <v>NO TRANSECT</v>
      </c>
      <c r="AR33" s="376" t="str">
        <f>IF('Site Description'!I$34="NO TRANSECT", "NO TRANSECT",BV33*10)</f>
        <v>NO TRANSECT</v>
      </c>
      <c r="AS33" s="140">
        <f t="shared" si="38"/>
        <v>0</v>
      </c>
      <c r="AT33" s="141" t="e">
        <f t="shared" si="39"/>
        <v>#DIV/0!</v>
      </c>
      <c r="AU33" s="374">
        <f>IF('Site Description'!B$34="NO TRANSECT","NO TRANSECT",BY33*10)</f>
        <v>0</v>
      </c>
      <c r="AV33" s="375" t="str">
        <f>IF('Site Description'!C$34="NO TRANSECT","NO TRANSECT",BZ33*10)</f>
        <v>NO TRANSECT</v>
      </c>
      <c r="AW33" s="375" t="str">
        <f>IF('Site Description'!D$34="NO TRANSECT","NO TRANSECT",CA33*10)</f>
        <v>NO TRANSECT</v>
      </c>
      <c r="AX33" s="375" t="str">
        <f>IF('Site Description'!E$34="NO TRANSECT","NO TRANSECT",CB33*10)</f>
        <v>NO TRANSECT</v>
      </c>
      <c r="AY33" s="375" t="str">
        <f>IF('Site Description'!F$34="NO TRANSECT","NO TRANSECT",CC33*10)</f>
        <v>NO TRANSECT</v>
      </c>
      <c r="AZ33" s="376" t="str">
        <f>IF('Site Description'!G$34="NO TRANSECT","NO TRANSECT",CD33*10)</f>
        <v>NO TRANSECT</v>
      </c>
      <c r="BA33" s="376" t="str">
        <f>IF('Site Description'!H$34="NO TRANSECT","NO TRANSECT",CE33*10)</f>
        <v>NO TRANSECT</v>
      </c>
      <c r="BB33" s="376" t="str">
        <f>IF('Site Description'!I$34="NO TRANSECT","NO TRANSECT",CF33*10)</f>
        <v>NO TRANSECT</v>
      </c>
      <c r="BC33" s="140">
        <f t="shared" si="40"/>
        <v>0</v>
      </c>
      <c r="BD33" s="141" t="e">
        <f t="shared" si="41"/>
        <v>#DIV/0!</v>
      </c>
      <c r="BE33" s="374">
        <f>IF('Site Description'!B$33="NO TRANSECT","NO TRANSECT",SUMIF('Data Entry'!$A$4:$A$192,A33,'Data Entry'!$F$4:$F$192)/('Site Description'!B$33*100))</f>
        <v>0</v>
      </c>
      <c r="BF33" s="375" t="str">
        <f>IF('Site Description'!C$33="NO TRANSECT","NO TRANSECT",SUMIF('Data Entry'!$I$4:$I$192,A33,'Data Entry'!$N$4:$N$192)/('Site Description'!C$33*100))</f>
        <v>NO TRANSECT</v>
      </c>
      <c r="BG33" s="375" t="str">
        <f>IF('Site Description'!D$33="NO TRANSECT","NO TRANSECT",SUMIF('Data Entry'!$Q$4:$Q$192,A33,'Data Entry'!$V$4:$V$192)/('Site Description'!D$33*100))</f>
        <v>NO TRANSECT</v>
      </c>
      <c r="BH33" s="375" t="str">
        <f>IF('Site Description'!E$33="NO TRANSECT","NO TRANSECT",SUMIF('Data Entry'!$Y$4:$Y$192,A33,'Data Entry'!$AD$4:$AD$192)/('Site Description'!E$33*100))</f>
        <v>NO TRANSECT</v>
      </c>
      <c r="BI33" s="375" t="str">
        <f>IF('Site Description'!F$33="NO TRANSECT","NO TRANSECT",SUMIF('Data Entry'!$AG$4:$AG$192,A33,'Data Entry'!$AL$4:$AL$192)/('Site Description'!F$33*100))</f>
        <v>NO TRANSECT</v>
      </c>
      <c r="BJ33" s="376" t="str">
        <f>IF('Site Description'!G$33="NO TRANSECT","NO TRANSECT",SUMIF('Data Entry'!$AO$4:$AO$192,A33,'Data Entry'!$AT$4:$AT$192)/('Site Description'!G$33*100))</f>
        <v>NO TRANSECT</v>
      </c>
      <c r="BK33" s="376" t="str">
        <f>IF('Site Description'!H$33="NO TRANSECT","NO TRANSECT",SUMIF('Data Entry'!$AW$4:$AW$192,A33,'Data Entry'!$BB$4:$BB$192)/('Site Description'!H$33*100))</f>
        <v>NO TRANSECT</v>
      </c>
      <c r="BL33" s="376" t="str">
        <f>IF('Site Description'!I$33="NO TRANSECT","NO TRANSECT",SUMIF('Data Entry'!$BE$4:$BE$192,A33,'Data Entry'!$BJ$4:$BJ$192)/('Site Description'!I$33*100))</f>
        <v>NO TRANSECT</v>
      </c>
      <c r="BM33" s="140">
        <f t="shared" si="42"/>
        <v>0</v>
      </c>
      <c r="BN33" s="141" t="e">
        <f t="shared" si="43"/>
        <v>#DIV/0!</v>
      </c>
      <c r="BO33" s="374">
        <f>IF('Site Description'!B$33="NO TRANSECT","NO TRANSECT",SUMIF('Data Entry'!$A$4:$A$192,A33,'Data Entry'!$G$4:$G$192)/('Site Description'!B$33*100))</f>
        <v>0</v>
      </c>
      <c r="BP33" s="375" t="str">
        <f>IF('Site Description'!C$33="NO TRANSECT","NO TRANSECT",SUMIF('Data Entry'!$I$4:$I$192,A33,'Data Entry'!$O$4:$O$192)/('Site Description'!C$33*100))</f>
        <v>NO TRANSECT</v>
      </c>
      <c r="BQ33" s="375" t="str">
        <f>IF('Site Description'!D$33="NO TRANSECT","NO TRANSECT",SUMIF('Data Entry'!$Q$4:$Q$192,A33,'Data Entry'!$W$4:$W$192)/('Site Description'!D$33*100))</f>
        <v>NO TRANSECT</v>
      </c>
      <c r="BR33" s="375" t="str">
        <f>IF('Site Description'!E$33="NO TRANSECT","NO TRANSECT",SUMIF('Data Entry'!$Y$4:$Y$192,A33,'Data Entry'!$AE$4:$AE$192)/('Site Description'!E$33*100))</f>
        <v>NO TRANSECT</v>
      </c>
      <c r="BS33" s="375" t="str">
        <f>IF('Site Description'!F$33="NO TRANSECT","NO TRANSECT",SUMIF('Data Entry'!$AG$4:$AG$192,A33,'Data Entry'!$AM$4:$AM$192)/('Site Description'!F$33*100))</f>
        <v>NO TRANSECT</v>
      </c>
      <c r="BT33" s="376" t="str">
        <f>IF('Site Description'!G$33="NO TRANSECT","NO TRANSECT",SUMIF('Data Entry'!$AO$4:$AO$192,A33,'Data Entry'!$AU$4:$AU$192)/('Site Description'!G$33*100))</f>
        <v>NO TRANSECT</v>
      </c>
      <c r="BU33" s="375" t="str">
        <f>IF('Site Description'!H$33="NO TRANSECT","NO TRANSECT",SUMIF('Data Entry'!$AW$4:$AW$192,A33,'Data Entry'!$BC$4:$BC$192)/('Site Description'!H$33*100))</f>
        <v>NO TRANSECT</v>
      </c>
      <c r="BV33" s="384" t="str">
        <f>IF('Site Description'!I$33="NO TRANSECT","NO TRANSECT",SUMIF('Data Entry'!$BE$4:$BE$192,A33,'Data Entry'!$BK$4:$BK$192)/('Site Description'!I$33*100))</f>
        <v>NO TRANSECT</v>
      </c>
      <c r="BW33" s="140">
        <f t="shared" si="44"/>
        <v>0</v>
      </c>
      <c r="BX33" s="141" t="e">
        <f t="shared" si="45"/>
        <v>#DIV/0!</v>
      </c>
      <c r="BY33" s="382">
        <f>IF('Site Description'!B$33="NO TRANSECT","NO TRANSECT",SUMIF('Data Entry'!$A$4:$A$192,A33,'Data Entry'!$H$4:$H$192)/('Site Description'!B$33*100))</f>
        <v>0</v>
      </c>
      <c r="BZ33" s="375" t="str">
        <f>IF('Site Description'!C$33="NO TRANSECT","NO TRANSECT",SUMIF('Data Entry'!$I$4:$I$192,A33,'Data Entry'!$P$4:$P$192)/('Site Description'!C$33*100))</f>
        <v>NO TRANSECT</v>
      </c>
      <c r="CA33" s="375" t="str">
        <f>IF('Site Description'!D$33="NO TRANSECT","NO TRANSECT",SUMIF('Data Entry'!$Q$4:$Q$192,A33,'Data Entry'!$X$4:$X$192)/('Site Description'!D$33*100))</f>
        <v>NO TRANSECT</v>
      </c>
      <c r="CB33" s="375" t="str">
        <f>IF('Site Description'!E$33="NO TRANSECT","NO TRANSECT",SUMIF('Data Entry'!$Y$4:$Y$192,A33,'Data Entry'!$AF$4:$AF$192)/('Site Description'!E$33*100))</f>
        <v>NO TRANSECT</v>
      </c>
      <c r="CC33" s="375" t="str">
        <f>IF('Site Description'!F$33="NO TRANSECT","NO TRANSECT",SUMIF('Data Entry'!$AG$4:$AG$192,A33,'Data Entry'!$AN$4:$AN$192)/('Site Description'!F$33*100))</f>
        <v>NO TRANSECT</v>
      </c>
      <c r="CD33" s="376" t="str">
        <f>IF('Site Description'!G$33="NO TRANSECT","NO TRANSECT",SUMIF('Data Entry'!$AO$4:$AO$192,A33,'Data Entry'!$AV$4:$AV$192)/('Site Description'!G$33*100))</f>
        <v>NO TRANSECT</v>
      </c>
      <c r="CE33" s="375" t="str">
        <f>IF('Site Description'!H$33="NO TRANSECT","NO TRANSECT",SUMIF('Data Entry'!$AW$4:$AW$192,A33,'Data Entry'!$BD$4:$BD$192)/('Site Description'!H$33*100))</f>
        <v>NO TRANSECT</v>
      </c>
      <c r="CF33" s="384" t="str">
        <f>IF('Site Description'!I$33="NO TRANSECT","NO TRANSECT",SUMIF('Data Entry'!$BE$4:$BE$192,A33,'Data Entry'!$BL$4:$BL$192)/('Site Description'!I$33*100))</f>
        <v>NO TRANSECT</v>
      </c>
      <c r="CG33" s="140">
        <f t="shared" si="46"/>
        <v>0</v>
      </c>
      <c r="CH33" s="141" t="e">
        <f t="shared" si="47"/>
        <v>#DIV/0!</v>
      </c>
    </row>
    <row r="34" spans="1:86" x14ac:dyDescent="0.3">
      <c r="A34" s="9" t="s">
        <v>194</v>
      </c>
      <c r="B34" s="30" t="s">
        <v>307</v>
      </c>
      <c r="C34" s="34" t="s">
        <v>195</v>
      </c>
      <c r="D34" s="27" t="s">
        <v>80</v>
      </c>
      <c r="E34" s="26" t="s">
        <v>32</v>
      </c>
      <c r="F34" s="383">
        <v>2</v>
      </c>
      <c r="G34" s="378">
        <f>IF('Site Description'!B$33="NO TRANSECT","NO TRANSECT",SUMIF('Data Entry'!$A$4:$A$192,A34,'Data Entry'!$C$4:$C$192))</f>
        <v>0</v>
      </c>
      <c r="H34" s="379" t="str">
        <f>IF('Site Description'!C$33="NO TRANSECT","NO TRANSECT",SUMIF('Data Entry'!$I$4:$I$192,A34,'Data Entry'!$K$4:$K$192))</f>
        <v>NO TRANSECT</v>
      </c>
      <c r="I34" s="379" t="str">
        <f>IF('Site Description'!D$33="NO TRANSECT","NO TRANSECT",SUMIF('Data Entry'!$Q$4:$Q$192,A34,'Data Entry'!$S$4:$S$192))</f>
        <v>NO TRANSECT</v>
      </c>
      <c r="J34" s="379" t="str">
        <f>IF('Site Description'!E$33="NO TRANSECT","NO TRANSECT",SUMIF('Data Entry'!$Y$4:$Y$192,A34,'Data Entry'!$AA$4:$AA$192))</f>
        <v>NO TRANSECT</v>
      </c>
      <c r="K34" s="379" t="str">
        <f>IF('Site Description'!F$33="NO TRANSECT","NO TRANSECT",SUMIF('Data Entry'!$AG$4:$AG$192,A34,'Data Entry'!$AI$4:$AI$192))</f>
        <v>NO TRANSECT</v>
      </c>
      <c r="L34" s="380" t="str">
        <f>IF('Site Description'!G$33="NO TRANSECT","NO TRANSECT",SUMIF('Data Entry'!$AO$4:$AO$192,A34,'Data Entry'!$AQ$4:$AQ$192))</f>
        <v>NO TRANSECT</v>
      </c>
      <c r="M34" s="380" t="str">
        <f>IF('Site Description'!H$33="NO TRANSECT","NO TRANSECT",SUMIF('Data Entry'!$AW$4:$AW$192,A34,'Data Entry'!$AY$4:$AY$192))</f>
        <v>NO TRANSECT</v>
      </c>
      <c r="N34" s="381" t="str">
        <f>IF('Site Description'!I$33="NO TRANSECT","NO TRANSECT",SUMIF('Data Entry'!$BE$4:$BE$192,A34,'Data Entry'!$BG$4:$BG$192))</f>
        <v>NO TRANSECT</v>
      </c>
      <c r="O34" s="140">
        <f t="shared" si="34"/>
        <v>0</v>
      </c>
      <c r="P34" s="141" t="e">
        <f t="shared" si="35"/>
        <v>#DIV/0!</v>
      </c>
      <c r="Q34" s="374">
        <f>IF('Site Description'!B$34="NO TRANSECT", "NO TRANSECT", G34/'Site Description'!B$34)</f>
        <v>0</v>
      </c>
      <c r="R34" s="375" t="str">
        <f>IF('Site Description'!C$34="NO TRANSECT", "NO TRANSECT", H34/'Site Description'!C$34)</f>
        <v>NO TRANSECT</v>
      </c>
      <c r="S34" s="375" t="str">
        <f>IF('Site Description'!D$34="NO TRANSECT", "NO TRANSECT", I34/'Site Description'!D$34)</f>
        <v>NO TRANSECT</v>
      </c>
      <c r="T34" s="375" t="str">
        <f>IF('Site Description'!E$34="NO TRANSECT", "NO TRANSECT", J34/'Site Description'!E$34)</f>
        <v>NO TRANSECT</v>
      </c>
      <c r="U34" s="375" t="str">
        <f>IF('Site Description'!F$34="NO TRANSECT", "NO TRANSECT", K34/'Site Description'!F$34)</f>
        <v>NO TRANSECT</v>
      </c>
      <c r="V34" s="376" t="str">
        <f>IF('Site Description'!G$34="NO TRANSECT", "NO TRANSECT", L34/'Site Description'!G$34)</f>
        <v>NO TRANSECT</v>
      </c>
      <c r="W34" s="375" t="str">
        <f>IF('Site Description'!H$34="NO TRANSECT", "NO TRANSECT", M34/'Site Description'!H$34)</f>
        <v>NO TRANSECT</v>
      </c>
      <c r="X34" s="384" t="str">
        <f>IF('Site Description'!$I$34="NO TRANSECT", "NO TRANSECT", N34/'Site Description'!$I$34)</f>
        <v>NO TRANSECT</v>
      </c>
      <c r="Y34" s="140">
        <f t="shared" si="36"/>
        <v>0</v>
      </c>
      <c r="Z34" s="141" t="e">
        <f t="shared" si="37"/>
        <v>#DIV/0!</v>
      </c>
      <c r="AA34" s="374">
        <f>IF('Site Description'!B$34="NO TRANSECT", "NO TRANSECT",BE34*10)</f>
        <v>0</v>
      </c>
      <c r="AB34" s="375" t="str">
        <f>IF('Site Description'!C$34="NO TRANSECT", "NO TRANSECT",BF34*10)</f>
        <v>NO TRANSECT</v>
      </c>
      <c r="AC34" s="375" t="str">
        <f>IF('Site Description'!D$34="NO TRANSECT", "NO TRANSECT",BG34*10)</f>
        <v>NO TRANSECT</v>
      </c>
      <c r="AD34" s="375" t="str">
        <f>IF('Site Description'!E$34="NO TRANSECT", "NO TRANSECT",BH34*10)</f>
        <v>NO TRANSECT</v>
      </c>
      <c r="AE34" s="375" t="str">
        <f>IF('Site Description'!F$34="NO TRANSECT", "NO TRANSECT",BI34*10)</f>
        <v>NO TRANSECT</v>
      </c>
      <c r="AF34" s="376" t="str">
        <f>IF('Site Description'!G$34="NO TRANSECT", "NO TRANSECT",BJ34*10)</f>
        <v>NO TRANSECT</v>
      </c>
      <c r="AG34" s="375" t="str">
        <f>IF('Site Description'!H$34="NO TRANSECT", "NO TRANSECT",BK34*10)</f>
        <v>NO TRANSECT</v>
      </c>
      <c r="AH34" s="384" t="str">
        <f>IF('Site Description'!I$34="NO TRANSECT", "NO TRANSECT",BL34*10)</f>
        <v>NO TRANSECT</v>
      </c>
      <c r="AI34" s="140">
        <f t="shared" si="0"/>
        <v>0</v>
      </c>
      <c r="AJ34" s="141" t="e">
        <f t="shared" si="1"/>
        <v>#DIV/0!</v>
      </c>
      <c r="AK34" s="374">
        <f>IF('Site Description'!B$34="NO TRANSECT", "NO TRANSECT",BO34*10)</f>
        <v>0</v>
      </c>
      <c r="AL34" s="375" t="str">
        <f>IF('Site Description'!C$34="NO TRANSECT", "NO TRANSECT",BP34*10)</f>
        <v>NO TRANSECT</v>
      </c>
      <c r="AM34" s="375" t="str">
        <f>IF('Site Description'!D$34="NO TRANSECT", "NO TRANSECT",BQ34*10)</f>
        <v>NO TRANSECT</v>
      </c>
      <c r="AN34" s="375" t="str">
        <f>IF('Site Description'!E$34="NO TRANSECT", "NO TRANSECT",BR34*10)</f>
        <v>NO TRANSECT</v>
      </c>
      <c r="AO34" s="375" t="str">
        <f>IF('Site Description'!F$34="NO TRANSECT", "NO TRANSECT",BS34*10)</f>
        <v>NO TRANSECT</v>
      </c>
      <c r="AP34" s="376" t="str">
        <f>IF('Site Description'!G$34="NO TRANSECT", "NO TRANSECT",BT34*10)</f>
        <v>NO TRANSECT</v>
      </c>
      <c r="AQ34" s="376" t="str">
        <f>IF('Site Description'!H$34="NO TRANSECT", "NO TRANSECT",BU34*10)</f>
        <v>NO TRANSECT</v>
      </c>
      <c r="AR34" s="376" t="str">
        <f>IF('Site Description'!I$34="NO TRANSECT", "NO TRANSECT",BV34*10)</f>
        <v>NO TRANSECT</v>
      </c>
      <c r="AS34" s="140">
        <f t="shared" si="38"/>
        <v>0</v>
      </c>
      <c r="AT34" s="141" t="e">
        <f t="shared" si="39"/>
        <v>#DIV/0!</v>
      </c>
      <c r="AU34" s="374">
        <f>IF('Site Description'!B$34="NO TRANSECT","NO TRANSECT",BY34*10)</f>
        <v>0</v>
      </c>
      <c r="AV34" s="375" t="str">
        <f>IF('Site Description'!C$34="NO TRANSECT","NO TRANSECT",BZ34*10)</f>
        <v>NO TRANSECT</v>
      </c>
      <c r="AW34" s="375" t="str">
        <f>IF('Site Description'!D$34="NO TRANSECT","NO TRANSECT",CA34*10)</f>
        <v>NO TRANSECT</v>
      </c>
      <c r="AX34" s="375" t="str">
        <f>IF('Site Description'!E$34="NO TRANSECT","NO TRANSECT",CB34*10)</f>
        <v>NO TRANSECT</v>
      </c>
      <c r="AY34" s="375" t="str">
        <f>IF('Site Description'!F$34="NO TRANSECT","NO TRANSECT",CC34*10)</f>
        <v>NO TRANSECT</v>
      </c>
      <c r="AZ34" s="376" t="str">
        <f>IF('Site Description'!G$34="NO TRANSECT","NO TRANSECT",CD34*10)</f>
        <v>NO TRANSECT</v>
      </c>
      <c r="BA34" s="376" t="str">
        <f>IF('Site Description'!H$34="NO TRANSECT","NO TRANSECT",CE34*10)</f>
        <v>NO TRANSECT</v>
      </c>
      <c r="BB34" s="376" t="str">
        <f>IF('Site Description'!I$34="NO TRANSECT","NO TRANSECT",CF34*10)</f>
        <v>NO TRANSECT</v>
      </c>
      <c r="BC34" s="140">
        <f t="shared" si="40"/>
        <v>0</v>
      </c>
      <c r="BD34" s="141" t="e">
        <f t="shared" si="41"/>
        <v>#DIV/0!</v>
      </c>
      <c r="BE34" s="374">
        <f>IF('Site Description'!B$33="NO TRANSECT","NO TRANSECT",SUMIF('Data Entry'!$A$4:$A$192,A34,'Data Entry'!$F$4:$F$192)/('Site Description'!B$33*100))</f>
        <v>0</v>
      </c>
      <c r="BF34" s="375" t="str">
        <f>IF('Site Description'!C$33="NO TRANSECT","NO TRANSECT",SUMIF('Data Entry'!$I$4:$I$192,A34,'Data Entry'!$N$4:$N$192)/('Site Description'!C$33*100))</f>
        <v>NO TRANSECT</v>
      </c>
      <c r="BG34" s="375" t="str">
        <f>IF('Site Description'!D$33="NO TRANSECT","NO TRANSECT",SUMIF('Data Entry'!$Q$4:$Q$192,A34,'Data Entry'!$V$4:$V$192)/('Site Description'!D$33*100))</f>
        <v>NO TRANSECT</v>
      </c>
      <c r="BH34" s="375" t="str">
        <f>IF('Site Description'!E$33="NO TRANSECT","NO TRANSECT",SUMIF('Data Entry'!$Y$4:$Y$192,A34,'Data Entry'!$AD$4:$AD$192)/('Site Description'!E$33*100))</f>
        <v>NO TRANSECT</v>
      </c>
      <c r="BI34" s="375" t="str">
        <f>IF('Site Description'!F$33="NO TRANSECT","NO TRANSECT",SUMIF('Data Entry'!$AG$4:$AG$192,A34,'Data Entry'!$AL$4:$AL$192)/('Site Description'!F$33*100))</f>
        <v>NO TRANSECT</v>
      </c>
      <c r="BJ34" s="376" t="str">
        <f>IF('Site Description'!G$33="NO TRANSECT","NO TRANSECT",SUMIF('Data Entry'!$AO$4:$AO$192,A34,'Data Entry'!$AT$4:$AT$192)/('Site Description'!G$33*100))</f>
        <v>NO TRANSECT</v>
      </c>
      <c r="BK34" s="376" t="str">
        <f>IF('Site Description'!H$33="NO TRANSECT","NO TRANSECT",SUMIF('Data Entry'!$AW$4:$AW$192,A34,'Data Entry'!$BB$4:$BB$192)/('Site Description'!H$33*100))</f>
        <v>NO TRANSECT</v>
      </c>
      <c r="BL34" s="376" t="str">
        <f>IF('Site Description'!I$33="NO TRANSECT","NO TRANSECT",SUMIF('Data Entry'!$BE$4:$BE$192,A34,'Data Entry'!$BJ$4:$BJ$192)/('Site Description'!I$33*100))</f>
        <v>NO TRANSECT</v>
      </c>
      <c r="BM34" s="140">
        <f t="shared" si="42"/>
        <v>0</v>
      </c>
      <c r="BN34" s="141" t="e">
        <f t="shared" si="43"/>
        <v>#DIV/0!</v>
      </c>
      <c r="BO34" s="374">
        <f>IF('Site Description'!B$33="NO TRANSECT","NO TRANSECT",SUMIF('Data Entry'!$A$4:$A$192,A34,'Data Entry'!$G$4:$G$192)/('Site Description'!B$33*100))</f>
        <v>0</v>
      </c>
      <c r="BP34" s="375" t="str">
        <f>IF('Site Description'!C$33="NO TRANSECT","NO TRANSECT",SUMIF('Data Entry'!$I$4:$I$192,A34,'Data Entry'!$O$4:$O$192)/('Site Description'!C$33*100))</f>
        <v>NO TRANSECT</v>
      </c>
      <c r="BQ34" s="375" t="str">
        <f>IF('Site Description'!D$33="NO TRANSECT","NO TRANSECT",SUMIF('Data Entry'!$Q$4:$Q$192,A34,'Data Entry'!$W$4:$W$192)/('Site Description'!D$33*100))</f>
        <v>NO TRANSECT</v>
      </c>
      <c r="BR34" s="375" t="str">
        <f>IF('Site Description'!E$33="NO TRANSECT","NO TRANSECT",SUMIF('Data Entry'!$Y$4:$Y$192,A34,'Data Entry'!$AE$4:$AE$192)/('Site Description'!E$33*100))</f>
        <v>NO TRANSECT</v>
      </c>
      <c r="BS34" s="375" t="str">
        <f>IF('Site Description'!F$33="NO TRANSECT","NO TRANSECT",SUMIF('Data Entry'!$AG$4:$AG$192,A34,'Data Entry'!$AM$4:$AM$192)/('Site Description'!F$33*100))</f>
        <v>NO TRANSECT</v>
      </c>
      <c r="BT34" s="376" t="str">
        <f>IF('Site Description'!G$33="NO TRANSECT","NO TRANSECT",SUMIF('Data Entry'!$AO$4:$AO$192,A34,'Data Entry'!$AU$4:$AU$192)/('Site Description'!G$33*100))</f>
        <v>NO TRANSECT</v>
      </c>
      <c r="BU34" s="375" t="str">
        <f>IF('Site Description'!H$33="NO TRANSECT","NO TRANSECT",SUMIF('Data Entry'!$AW$4:$AW$192,A34,'Data Entry'!$BC$4:$BC$192)/('Site Description'!H$33*100))</f>
        <v>NO TRANSECT</v>
      </c>
      <c r="BV34" s="384" t="str">
        <f>IF('Site Description'!I$33="NO TRANSECT","NO TRANSECT",SUMIF('Data Entry'!$BE$4:$BE$192,A34,'Data Entry'!$BK$4:$BK$192)/('Site Description'!I$33*100))</f>
        <v>NO TRANSECT</v>
      </c>
      <c r="BW34" s="140">
        <f t="shared" si="44"/>
        <v>0</v>
      </c>
      <c r="BX34" s="141" t="e">
        <f t="shared" si="45"/>
        <v>#DIV/0!</v>
      </c>
      <c r="BY34" s="382">
        <f>IF('Site Description'!B$33="NO TRANSECT","NO TRANSECT",SUMIF('Data Entry'!$A$4:$A$192,A34,'Data Entry'!$H$4:$H$192)/('Site Description'!B$33*100))</f>
        <v>0</v>
      </c>
      <c r="BZ34" s="375" t="str">
        <f>IF('Site Description'!C$33="NO TRANSECT","NO TRANSECT",SUMIF('Data Entry'!$I$4:$I$192,A34,'Data Entry'!$P$4:$P$192)/('Site Description'!C$33*100))</f>
        <v>NO TRANSECT</v>
      </c>
      <c r="CA34" s="375" t="str">
        <f>IF('Site Description'!D$33="NO TRANSECT","NO TRANSECT",SUMIF('Data Entry'!$Q$4:$Q$192,A34,'Data Entry'!$X$4:$X$192)/('Site Description'!D$33*100))</f>
        <v>NO TRANSECT</v>
      </c>
      <c r="CB34" s="375" t="str">
        <f>IF('Site Description'!E$33="NO TRANSECT","NO TRANSECT",SUMIF('Data Entry'!$Y$4:$Y$192,A34,'Data Entry'!$AF$4:$AF$192)/('Site Description'!E$33*100))</f>
        <v>NO TRANSECT</v>
      </c>
      <c r="CC34" s="375" t="str">
        <f>IF('Site Description'!F$33="NO TRANSECT","NO TRANSECT",SUMIF('Data Entry'!$AG$4:$AG$192,A34,'Data Entry'!$AN$4:$AN$192)/('Site Description'!F$33*100))</f>
        <v>NO TRANSECT</v>
      </c>
      <c r="CD34" s="376" t="str">
        <f>IF('Site Description'!G$33="NO TRANSECT","NO TRANSECT",SUMIF('Data Entry'!$AO$4:$AO$192,A34,'Data Entry'!$AV$4:$AV$192)/('Site Description'!G$33*100))</f>
        <v>NO TRANSECT</v>
      </c>
      <c r="CE34" s="375" t="str">
        <f>IF('Site Description'!H$33="NO TRANSECT","NO TRANSECT",SUMIF('Data Entry'!$AW$4:$AW$192,A34,'Data Entry'!$BD$4:$BD$192)/('Site Description'!H$33*100))</f>
        <v>NO TRANSECT</v>
      </c>
      <c r="CF34" s="384" t="str">
        <f>IF('Site Description'!I$33="NO TRANSECT","NO TRANSECT",SUMIF('Data Entry'!$BE$4:$BE$192,A34,'Data Entry'!$BL$4:$BL$192)/('Site Description'!I$33*100))</f>
        <v>NO TRANSECT</v>
      </c>
      <c r="CG34" s="140">
        <f t="shared" si="46"/>
        <v>0</v>
      </c>
      <c r="CH34" s="141" t="e">
        <f t="shared" si="47"/>
        <v>#DIV/0!</v>
      </c>
    </row>
    <row r="35" spans="1:86" x14ac:dyDescent="0.3">
      <c r="A35" s="9" t="s">
        <v>196</v>
      </c>
      <c r="B35" s="30" t="s">
        <v>307</v>
      </c>
      <c r="C35" s="34" t="s">
        <v>197</v>
      </c>
      <c r="D35" s="27" t="s">
        <v>80</v>
      </c>
      <c r="E35" s="26" t="s">
        <v>32</v>
      </c>
      <c r="F35" s="26">
        <v>2</v>
      </c>
      <c r="G35" s="378">
        <f>IF('Site Description'!B$33="NO TRANSECT","NO TRANSECT",SUMIF('Data Entry'!$A$4:$A$192,A35,'Data Entry'!$C$4:$C$192))</f>
        <v>0</v>
      </c>
      <c r="H35" s="379" t="str">
        <f>IF('Site Description'!C$33="NO TRANSECT","NO TRANSECT",SUMIF('Data Entry'!$I$4:$I$192,A35,'Data Entry'!$K$4:$K$192))</f>
        <v>NO TRANSECT</v>
      </c>
      <c r="I35" s="379" t="str">
        <f>IF('Site Description'!D$33="NO TRANSECT","NO TRANSECT",SUMIF('Data Entry'!$Q$4:$Q$192,A35,'Data Entry'!$S$4:$S$192))</f>
        <v>NO TRANSECT</v>
      </c>
      <c r="J35" s="379" t="str">
        <f>IF('Site Description'!E$33="NO TRANSECT","NO TRANSECT",SUMIF('Data Entry'!$Y$4:$Y$192,A35,'Data Entry'!$AA$4:$AA$192))</f>
        <v>NO TRANSECT</v>
      </c>
      <c r="K35" s="379" t="str">
        <f>IF('Site Description'!F$33="NO TRANSECT","NO TRANSECT",SUMIF('Data Entry'!$AG$4:$AG$192,A35,'Data Entry'!$AI$4:$AI$192))</f>
        <v>NO TRANSECT</v>
      </c>
      <c r="L35" s="380" t="str">
        <f>IF('Site Description'!G$33="NO TRANSECT","NO TRANSECT",SUMIF('Data Entry'!$AO$4:$AO$192,A35,'Data Entry'!$AQ$4:$AQ$192))</f>
        <v>NO TRANSECT</v>
      </c>
      <c r="M35" s="380" t="str">
        <f>IF('Site Description'!H$33="NO TRANSECT","NO TRANSECT",SUMIF('Data Entry'!$AW$4:$AW$192,A35,'Data Entry'!$AY$4:$AY$192))</f>
        <v>NO TRANSECT</v>
      </c>
      <c r="N35" s="381" t="str">
        <f>IF('Site Description'!I$33="NO TRANSECT","NO TRANSECT",SUMIF('Data Entry'!$BE$4:$BE$192,A35,'Data Entry'!$BG$4:$BG$192))</f>
        <v>NO TRANSECT</v>
      </c>
      <c r="O35" s="140">
        <f t="shared" si="34"/>
        <v>0</v>
      </c>
      <c r="P35" s="141" t="e">
        <f t="shared" si="35"/>
        <v>#DIV/0!</v>
      </c>
      <c r="Q35" s="374">
        <f>IF('Site Description'!B$34="NO TRANSECT", "NO TRANSECT", G35/'Site Description'!B$34)</f>
        <v>0</v>
      </c>
      <c r="R35" s="375" t="str">
        <f>IF('Site Description'!C$34="NO TRANSECT", "NO TRANSECT", H35/'Site Description'!C$34)</f>
        <v>NO TRANSECT</v>
      </c>
      <c r="S35" s="375" t="str">
        <f>IF('Site Description'!D$34="NO TRANSECT", "NO TRANSECT", I35/'Site Description'!D$34)</f>
        <v>NO TRANSECT</v>
      </c>
      <c r="T35" s="375" t="str">
        <f>IF('Site Description'!E$34="NO TRANSECT", "NO TRANSECT", J35/'Site Description'!E$34)</f>
        <v>NO TRANSECT</v>
      </c>
      <c r="U35" s="375" t="str">
        <f>IF('Site Description'!F$34="NO TRANSECT", "NO TRANSECT", K35/'Site Description'!F$34)</f>
        <v>NO TRANSECT</v>
      </c>
      <c r="V35" s="376" t="str">
        <f>IF('Site Description'!G$34="NO TRANSECT", "NO TRANSECT", L35/'Site Description'!G$34)</f>
        <v>NO TRANSECT</v>
      </c>
      <c r="W35" s="375" t="str">
        <f>IF('Site Description'!H$34="NO TRANSECT", "NO TRANSECT", M35/'Site Description'!H$34)</f>
        <v>NO TRANSECT</v>
      </c>
      <c r="X35" s="384" t="str">
        <f>IF('Site Description'!$I$34="NO TRANSECT", "NO TRANSECT", N35/'Site Description'!$I$34)</f>
        <v>NO TRANSECT</v>
      </c>
      <c r="Y35" s="140">
        <f t="shared" si="36"/>
        <v>0</v>
      </c>
      <c r="Z35" s="141" t="e">
        <f t="shared" si="37"/>
        <v>#DIV/0!</v>
      </c>
      <c r="AA35" s="374">
        <f>IF('Site Description'!B$34="NO TRANSECT", "NO TRANSECT",BE35*10)</f>
        <v>0</v>
      </c>
      <c r="AB35" s="375" t="str">
        <f>IF('Site Description'!C$34="NO TRANSECT", "NO TRANSECT",BF35*10)</f>
        <v>NO TRANSECT</v>
      </c>
      <c r="AC35" s="375" t="str">
        <f>IF('Site Description'!D$34="NO TRANSECT", "NO TRANSECT",BG35*10)</f>
        <v>NO TRANSECT</v>
      </c>
      <c r="AD35" s="375" t="str">
        <f>IF('Site Description'!E$34="NO TRANSECT", "NO TRANSECT",BH35*10)</f>
        <v>NO TRANSECT</v>
      </c>
      <c r="AE35" s="375" t="str">
        <f>IF('Site Description'!F$34="NO TRANSECT", "NO TRANSECT",BI35*10)</f>
        <v>NO TRANSECT</v>
      </c>
      <c r="AF35" s="376" t="str">
        <f>IF('Site Description'!G$34="NO TRANSECT", "NO TRANSECT",BJ35*10)</f>
        <v>NO TRANSECT</v>
      </c>
      <c r="AG35" s="375" t="str">
        <f>IF('Site Description'!H$34="NO TRANSECT", "NO TRANSECT",BK35*10)</f>
        <v>NO TRANSECT</v>
      </c>
      <c r="AH35" s="384" t="str">
        <f>IF('Site Description'!I$34="NO TRANSECT", "NO TRANSECT",BL35*10)</f>
        <v>NO TRANSECT</v>
      </c>
      <c r="AI35" s="140">
        <f t="shared" si="0"/>
        <v>0</v>
      </c>
      <c r="AJ35" s="141" t="e">
        <f t="shared" si="1"/>
        <v>#DIV/0!</v>
      </c>
      <c r="AK35" s="374">
        <f>IF('Site Description'!B$34="NO TRANSECT", "NO TRANSECT",BO35*10)</f>
        <v>0</v>
      </c>
      <c r="AL35" s="375" t="str">
        <f>IF('Site Description'!C$34="NO TRANSECT", "NO TRANSECT",BP35*10)</f>
        <v>NO TRANSECT</v>
      </c>
      <c r="AM35" s="375" t="str">
        <f>IF('Site Description'!D$34="NO TRANSECT", "NO TRANSECT",BQ35*10)</f>
        <v>NO TRANSECT</v>
      </c>
      <c r="AN35" s="375" t="str">
        <f>IF('Site Description'!E$34="NO TRANSECT", "NO TRANSECT",BR35*10)</f>
        <v>NO TRANSECT</v>
      </c>
      <c r="AO35" s="375" t="str">
        <f>IF('Site Description'!F$34="NO TRANSECT", "NO TRANSECT",BS35*10)</f>
        <v>NO TRANSECT</v>
      </c>
      <c r="AP35" s="376" t="str">
        <f>IF('Site Description'!G$34="NO TRANSECT", "NO TRANSECT",BT35*10)</f>
        <v>NO TRANSECT</v>
      </c>
      <c r="AQ35" s="376" t="str">
        <f>IF('Site Description'!H$34="NO TRANSECT", "NO TRANSECT",BU35*10)</f>
        <v>NO TRANSECT</v>
      </c>
      <c r="AR35" s="376" t="str">
        <f>IF('Site Description'!I$34="NO TRANSECT", "NO TRANSECT",BV35*10)</f>
        <v>NO TRANSECT</v>
      </c>
      <c r="AS35" s="140">
        <f t="shared" si="38"/>
        <v>0</v>
      </c>
      <c r="AT35" s="141" t="e">
        <f t="shared" si="39"/>
        <v>#DIV/0!</v>
      </c>
      <c r="AU35" s="374">
        <f>IF('Site Description'!B$34="NO TRANSECT","NO TRANSECT",BY35*10)</f>
        <v>0</v>
      </c>
      <c r="AV35" s="375" t="str">
        <f>IF('Site Description'!C$34="NO TRANSECT","NO TRANSECT",BZ35*10)</f>
        <v>NO TRANSECT</v>
      </c>
      <c r="AW35" s="375" t="str">
        <f>IF('Site Description'!D$34="NO TRANSECT","NO TRANSECT",CA35*10)</f>
        <v>NO TRANSECT</v>
      </c>
      <c r="AX35" s="375" t="str">
        <f>IF('Site Description'!E$34="NO TRANSECT","NO TRANSECT",CB35*10)</f>
        <v>NO TRANSECT</v>
      </c>
      <c r="AY35" s="375" t="str">
        <f>IF('Site Description'!F$34="NO TRANSECT","NO TRANSECT",CC35*10)</f>
        <v>NO TRANSECT</v>
      </c>
      <c r="AZ35" s="376" t="str">
        <f>IF('Site Description'!G$34="NO TRANSECT","NO TRANSECT",CD35*10)</f>
        <v>NO TRANSECT</v>
      </c>
      <c r="BA35" s="376" t="str">
        <f>IF('Site Description'!H$34="NO TRANSECT","NO TRANSECT",CE35*10)</f>
        <v>NO TRANSECT</v>
      </c>
      <c r="BB35" s="376" t="str">
        <f>IF('Site Description'!I$34="NO TRANSECT","NO TRANSECT",CF35*10)</f>
        <v>NO TRANSECT</v>
      </c>
      <c r="BC35" s="140">
        <f t="shared" si="40"/>
        <v>0</v>
      </c>
      <c r="BD35" s="141" t="e">
        <f t="shared" si="41"/>
        <v>#DIV/0!</v>
      </c>
      <c r="BE35" s="374">
        <f>IF('Site Description'!B$33="NO TRANSECT","NO TRANSECT",SUMIF('Data Entry'!$A$4:$A$192,A35,'Data Entry'!$F$4:$F$192)/('Site Description'!B$33*100))</f>
        <v>0</v>
      </c>
      <c r="BF35" s="375" t="str">
        <f>IF('Site Description'!C$33="NO TRANSECT","NO TRANSECT",SUMIF('Data Entry'!$I$4:$I$192,A35,'Data Entry'!$N$4:$N$192)/('Site Description'!C$33*100))</f>
        <v>NO TRANSECT</v>
      </c>
      <c r="BG35" s="375" t="str">
        <f>IF('Site Description'!D$33="NO TRANSECT","NO TRANSECT",SUMIF('Data Entry'!$Q$4:$Q$192,A35,'Data Entry'!$V$4:$V$192)/('Site Description'!D$33*100))</f>
        <v>NO TRANSECT</v>
      </c>
      <c r="BH35" s="375" t="str">
        <f>IF('Site Description'!E$33="NO TRANSECT","NO TRANSECT",SUMIF('Data Entry'!$Y$4:$Y$192,A35,'Data Entry'!$AD$4:$AD$192)/('Site Description'!E$33*100))</f>
        <v>NO TRANSECT</v>
      </c>
      <c r="BI35" s="375" t="str">
        <f>IF('Site Description'!F$33="NO TRANSECT","NO TRANSECT",SUMIF('Data Entry'!$AG$4:$AG$192,A35,'Data Entry'!$AL$4:$AL$192)/('Site Description'!F$33*100))</f>
        <v>NO TRANSECT</v>
      </c>
      <c r="BJ35" s="376" t="str">
        <f>IF('Site Description'!G$33="NO TRANSECT","NO TRANSECT",SUMIF('Data Entry'!$AO$4:$AO$192,A35,'Data Entry'!$AT$4:$AT$192)/('Site Description'!G$33*100))</f>
        <v>NO TRANSECT</v>
      </c>
      <c r="BK35" s="376" t="str">
        <f>IF('Site Description'!H$33="NO TRANSECT","NO TRANSECT",SUMIF('Data Entry'!$AW$4:$AW$192,A35,'Data Entry'!$BB$4:$BB$192)/('Site Description'!H$33*100))</f>
        <v>NO TRANSECT</v>
      </c>
      <c r="BL35" s="376" t="str">
        <f>IF('Site Description'!I$33="NO TRANSECT","NO TRANSECT",SUMIF('Data Entry'!$BE$4:$BE$192,A35,'Data Entry'!$BJ$4:$BJ$192)/('Site Description'!I$33*100))</f>
        <v>NO TRANSECT</v>
      </c>
      <c r="BM35" s="140">
        <f t="shared" si="42"/>
        <v>0</v>
      </c>
      <c r="BN35" s="141" t="e">
        <f t="shared" si="43"/>
        <v>#DIV/0!</v>
      </c>
      <c r="BO35" s="374">
        <f>IF('Site Description'!B$33="NO TRANSECT","NO TRANSECT",SUMIF('Data Entry'!$A$4:$A$192,A35,'Data Entry'!$G$4:$G$192)/('Site Description'!B$33*100))</f>
        <v>0</v>
      </c>
      <c r="BP35" s="375" t="str">
        <f>IF('Site Description'!C$33="NO TRANSECT","NO TRANSECT",SUMIF('Data Entry'!$I$4:$I$192,A35,'Data Entry'!$O$4:$O$192)/('Site Description'!C$33*100))</f>
        <v>NO TRANSECT</v>
      </c>
      <c r="BQ35" s="375" t="str">
        <f>IF('Site Description'!D$33="NO TRANSECT","NO TRANSECT",SUMIF('Data Entry'!$Q$4:$Q$192,A35,'Data Entry'!$W$4:$W$192)/('Site Description'!D$33*100))</f>
        <v>NO TRANSECT</v>
      </c>
      <c r="BR35" s="375" t="str">
        <f>IF('Site Description'!E$33="NO TRANSECT","NO TRANSECT",SUMIF('Data Entry'!$Y$4:$Y$192,A35,'Data Entry'!$AE$4:$AE$192)/('Site Description'!E$33*100))</f>
        <v>NO TRANSECT</v>
      </c>
      <c r="BS35" s="375" t="str">
        <f>IF('Site Description'!F$33="NO TRANSECT","NO TRANSECT",SUMIF('Data Entry'!$AG$4:$AG$192,A35,'Data Entry'!$AM$4:$AM$192)/('Site Description'!F$33*100))</f>
        <v>NO TRANSECT</v>
      </c>
      <c r="BT35" s="376" t="str">
        <f>IF('Site Description'!G$33="NO TRANSECT","NO TRANSECT",SUMIF('Data Entry'!$AO$4:$AO$192,A35,'Data Entry'!$AU$4:$AU$192)/('Site Description'!G$33*100))</f>
        <v>NO TRANSECT</v>
      </c>
      <c r="BU35" s="375" t="str">
        <f>IF('Site Description'!H$33="NO TRANSECT","NO TRANSECT",SUMIF('Data Entry'!$AW$4:$AW$192,A35,'Data Entry'!$BC$4:$BC$192)/('Site Description'!H$33*100))</f>
        <v>NO TRANSECT</v>
      </c>
      <c r="BV35" s="384" t="str">
        <f>IF('Site Description'!I$33="NO TRANSECT","NO TRANSECT",SUMIF('Data Entry'!$BE$4:$BE$192,A35,'Data Entry'!$BK$4:$BK$192)/('Site Description'!I$33*100))</f>
        <v>NO TRANSECT</v>
      </c>
      <c r="BW35" s="140">
        <f t="shared" si="44"/>
        <v>0</v>
      </c>
      <c r="BX35" s="141" t="e">
        <f t="shared" si="45"/>
        <v>#DIV/0!</v>
      </c>
      <c r="BY35" s="382">
        <f>IF('Site Description'!B$33="NO TRANSECT","NO TRANSECT",SUMIF('Data Entry'!$A$4:$A$192,A35,'Data Entry'!$H$4:$H$192)/('Site Description'!B$33*100))</f>
        <v>0</v>
      </c>
      <c r="BZ35" s="375" t="str">
        <f>IF('Site Description'!C$33="NO TRANSECT","NO TRANSECT",SUMIF('Data Entry'!$I$4:$I$192,A35,'Data Entry'!$P$4:$P$192)/('Site Description'!C$33*100))</f>
        <v>NO TRANSECT</v>
      </c>
      <c r="CA35" s="375" t="str">
        <f>IF('Site Description'!D$33="NO TRANSECT","NO TRANSECT",SUMIF('Data Entry'!$Q$4:$Q$192,A35,'Data Entry'!$X$4:$X$192)/('Site Description'!D$33*100))</f>
        <v>NO TRANSECT</v>
      </c>
      <c r="CB35" s="375" t="str">
        <f>IF('Site Description'!E$33="NO TRANSECT","NO TRANSECT",SUMIF('Data Entry'!$Y$4:$Y$192,A35,'Data Entry'!$AF$4:$AF$192)/('Site Description'!E$33*100))</f>
        <v>NO TRANSECT</v>
      </c>
      <c r="CC35" s="375" t="str">
        <f>IF('Site Description'!F$33="NO TRANSECT","NO TRANSECT",SUMIF('Data Entry'!$AG$4:$AG$192,A35,'Data Entry'!$AN$4:$AN$192)/('Site Description'!F$33*100))</f>
        <v>NO TRANSECT</v>
      </c>
      <c r="CD35" s="376" t="str">
        <f>IF('Site Description'!G$33="NO TRANSECT","NO TRANSECT",SUMIF('Data Entry'!$AO$4:$AO$192,A35,'Data Entry'!$AV$4:$AV$192)/('Site Description'!G$33*100))</f>
        <v>NO TRANSECT</v>
      </c>
      <c r="CE35" s="375" t="str">
        <f>IF('Site Description'!H$33="NO TRANSECT","NO TRANSECT",SUMIF('Data Entry'!$AW$4:$AW$192,A35,'Data Entry'!$BD$4:$BD$192)/('Site Description'!H$33*100))</f>
        <v>NO TRANSECT</v>
      </c>
      <c r="CF35" s="384" t="str">
        <f>IF('Site Description'!I$33="NO TRANSECT","NO TRANSECT",SUMIF('Data Entry'!$BE$4:$BE$192,A35,'Data Entry'!$BL$4:$BL$192)/('Site Description'!I$33*100))</f>
        <v>NO TRANSECT</v>
      </c>
      <c r="CG35" s="140">
        <f t="shared" si="46"/>
        <v>0</v>
      </c>
      <c r="CH35" s="141" t="e">
        <f t="shared" si="47"/>
        <v>#DIV/0!</v>
      </c>
    </row>
    <row r="36" spans="1:86" x14ac:dyDescent="0.3">
      <c r="A36" s="9" t="s">
        <v>127</v>
      </c>
      <c r="B36" s="30" t="s">
        <v>308</v>
      </c>
      <c r="C36" s="30" t="s">
        <v>128</v>
      </c>
      <c r="D36" s="27" t="s">
        <v>83</v>
      </c>
      <c r="E36" s="26" t="s">
        <v>34</v>
      </c>
      <c r="F36" s="26"/>
      <c r="G36" s="378">
        <f>IF('Site Description'!B$33="NO TRANSECT","NO TRANSECT",SUMIF('Data Entry'!$A$4:$A$192,A36,'Data Entry'!$C$4:$C$192))</f>
        <v>0</v>
      </c>
      <c r="H36" s="379" t="str">
        <f>IF('Site Description'!C$33="NO TRANSECT","NO TRANSECT",SUMIF('Data Entry'!$I$4:$I$192,A36,'Data Entry'!$K$4:$K$192))</f>
        <v>NO TRANSECT</v>
      </c>
      <c r="I36" s="379" t="str">
        <f>IF('Site Description'!D$33="NO TRANSECT","NO TRANSECT",SUMIF('Data Entry'!$Q$4:$Q$192,A36,'Data Entry'!$S$4:$S$192))</f>
        <v>NO TRANSECT</v>
      </c>
      <c r="J36" s="379" t="str">
        <f>IF('Site Description'!E$33="NO TRANSECT","NO TRANSECT",SUMIF('Data Entry'!$Y$4:$Y$192,A36,'Data Entry'!$AA$4:$AA$192))</f>
        <v>NO TRANSECT</v>
      </c>
      <c r="K36" s="379" t="str">
        <f>IF('Site Description'!F$33="NO TRANSECT","NO TRANSECT",SUMIF('Data Entry'!$AG$4:$AG$192,A36,'Data Entry'!$AI$4:$AI$192))</f>
        <v>NO TRANSECT</v>
      </c>
      <c r="L36" s="380" t="str">
        <f>IF('Site Description'!G$33="NO TRANSECT","NO TRANSECT",SUMIF('Data Entry'!$AO$4:$AO$192,A36,'Data Entry'!$AQ$4:$AQ$192))</f>
        <v>NO TRANSECT</v>
      </c>
      <c r="M36" s="380" t="str">
        <f>IF('Site Description'!H$33="NO TRANSECT","NO TRANSECT",SUMIF('Data Entry'!$AW$4:$AW$192,A36,'Data Entry'!$AY$4:$AY$192))</f>
        <v>NO TRANSECT</v>
      </c>
      <c r="N36" s="381" t="str">
        <f>IF('Site Description'!I$33="NO TRANSECT","NO TRANSECT",SUMIF('Data Entry'!$BE$4:$BE$192,A36,'Data Entry'!$BG$4:$BG$192))</f>
        <v>NO TRANSECT</v>
      </c>
      <c r="O36" s="140">
        <f t="shared" ref="O36" si="64">AVERAGE(G36:N36)</f>
        <v>0</v>
      </c>
      <c r="P36" s="141" t="e">
        <f t="shared" ref="P36" si="65">STDEV(G36:N36)</f>
        <v>#DIV/0!</v>
      </c>
      <c r="Q36" s="374">
        <f>IF('Site Description'!B$34="NO TRANSECT", "NO TRANSECT", G36/'Site Description'!B$34)</f>
        <v>0</v>
      </c>
      <c r="R36" s="375" t="str">
        <f>IF('Site Description'!C$34="NO TRANSECT", "NO TRANSECT", H36/'Site Description'!C$34)</f>
        <v>NO TRANSECT</v>
      </c>
      <c r="S36" s="375" t="str">
        <f>IF('Site Description'!D$34="NO TRANSECT", "NO TRANSECT", I36/'Site Description'!D$34)</f>
        <v>NO TRANSECT</v>
      </c>
      <c r="T36" s="375" t="str">
        <f>IF('Site Description'!E$34="NO TRANSECT", "NO TRANSECT", J36/'Site Description'!E$34)</f>
        <v>NO TRANSECT</v>
      </c>
      <c r="U36" s="375" t="str">
        <f>IF('Site Description'!F$34="NO TRANSECT", "NO TRANSECT", K36/'Site Description'!F$34)</f>
        <v>NO TRANSECT</v>
      </c>
      <c r="V36" s="376" t="str">
        <f>IF('Site Description'!G$34="NO TRANSECT", "NO TRANSECT", L36/'Site Description'!G$34)</f>
        <v>NO TRANSECT</v>
      </c>
      <c r="W36" s="375" t="str">
        <f>IF('Site Description'!H$34="NO TRANSECT", "NO TRANSECT", M36/'Site Description'!H$34)</f>
        <v>NO TRANSECT</v>
      </c>
      <c r="X36" s="384" t="str">
        <f>IF('Site Description'!$I$34="NO TRANSECT", "NO TRANSECT", N36/'Site Description'!$I$34)</f>
        <v>NO TRANSECT</v>
      </c>
      <c r="Y36" s="140">
        <f t="shared" ref="Y36" si="66">AVERAGE(Q36:X36)</f>
        <v>0</v>
      </c>
      <c r="Z36" s="141" t="e">
        <f t="shared" ref="Z36" si="67">STDEV(Q36:X36)</f>
        <v>#DIV/0!</v>
      </c>
      <c r="AA36" s="374">
        <f>IF('Site Description'!B$34="NO TRANSECT", "NO TRANSECT",BE36*10)</f>
        <v>0</v>
      </c>
      <c r="AB36" s="375" t="str">
        <f>IF('Site Description'!C$34="NO TRANSECT", "NO TRANSECT",BF36*10)</f>
        <v>NO TRANSECT</v>
      </c>
      <c r="AC36" s="375" t="str">
        <f>IF('Site Description'!D$34="NO TRANSECT", "NO TRANSECT",BG36*10)</f>
        <v>NO TRANSECT</v>
      </c>
      <c r="AD36" s="375" t="str">
        <f>IF('Site Description'!E$34="NO TRANSECT", "NO TRANSECT",BH36*10)</f>
        <v>NO TRANSECT</v>
      </c>
      <c r="AE36" s="375" t="str">
        <f>IF('Site Description'!F$34="NO TRANSECT", "NO TRANSECT",BI36*10)</f>
        <v>NO TRANSECT</v>
      </c>
      <c r="AF36" s="376" t="str">
        <f>IF('Site Description'!G$34="NO TRANSECT", "NO TRANSECT",BJ36*10)</f>
        <v>NO TRANSECT</v>
      </c>
      <c r="AG36" s="375" t="str">
        <f>IF('Site Description'!H$34="NO TRANSECT", "NO TRANSECT",BK36*10)</f>
        <v>NO TRANSECT</v>
      </c>
      <c r="AH36" s="384" t="str">
        <f>IF('Site Description'!I$34="NO TRANSECT", "NO TRANSECT",BL36*10)</f>
        <v>NO TRANSECT</v>
      </c>
      <c r="AI36" s="140">
        <f t="shared" ref="AI36" si="68">AVERAGE(AA36:AH36)</f>
        <v>0</v>
      </c>
      <c r="AJ36" s="141" t="e">
        <f t="shared" ref="AJ36" si="69">STDEV(AA36:AH36)</f>
        <v>#DIV/0!</v>
      </c>
      <c r="AK36" s="374">
        <f>IF('Site Description'!B$34="NO TRANSECT", "NO TRANSECT",BO36*10)</f>
        <v>0</v>
      </c>
      <c r="AL36" s="375" t="str">
        <f>IF('Site Description'!C$34="NO TRANSECT", "NO TRANSECT",BP36*10)</f>
        <v>NO TRANSECT</v>
      </c>
      <c r="AM36" s="375" t="str">
        <f>IF('Site Description'!D$34="NO TRANSECT", "NO TRANSECT",BQ36*10)</f>
        <v>NO TRANSECT</v>
      </c>
      <c r="AN36" s="375" t="str">
        <f>IF('Site Description'!E$34="NO TRANSECT", "NO TRANSECT",BR36*10)</f>
        <v>NO TRANSECT</v>
      </c>
      <c r="AO36" s="375" t="str">
        <f>IF('Site Description'!F$34="NO TRANSECT", "NO TRANSECT",BS36*10)</f>
        <v>NO TRANSECT</v>
      </c>
      <c r="AP36" s="376" t="str">
        <f>IF('Site Description'!G$34="NO TRANSECT", "NO TRANSECT",BT36*10)</f>
        <v>NO TRANSECT</v>
      </c>
      <c r="AQ36" s="376" t="str">
        <f>IF('Site Description'!H$34="NO TRANSECT", "NO TRANSECT",BU36*10)</f>
        <v>NO TRANSECT</v>
      </c>
      <c r="AR36" s="376" t="str">
        <f>IF('Site Description'!I$34="NO TRANSECT", "NO TRANSECT",BV36*10)</f>
        <v>NO TRANSECT</v>
      </c>
      <c r="AS36" s="140">
        <f t="shared" ref="AS36" si="70">AVERAGE(AK36:AR36)</f>
        <v>0</v>
      </c>
      <c r="AT36" s="141" t="e">
        <f t="shared" ref="AT36" si="71">STDEV(AK36:AR36)</f>
        <v>#DIV/0!</v>
      </c>
      <c r="AU36" s="374">
        <f>IF('Site Description'!B$34="NO TRANSECT","NO TRANSECT",BY36*10)</f>
        <v>0</v>
      </c>
      <c r="AV36" s="375" t="str">
        <f>IF('Site Description'!C$34="NO TRANSECT","NO TRANSECT",BZ36*10)</f>
        <v>NO TRANSECT</v>
      </c>
      <c r="AW36" s="375" t="str">
        <f>IF('Site Description'!D$34="NO TRANSECT","NO TRANSECT",CA36*10)</f>
        <v>NO TRANSECT</v>
      </c>
      <c r="AX36" s="375" t="str">
        <f>IF('Site Description'!E$34="NO TRANSECT","NO TRANSECT",CB36*10)</f>
        <v>NO TRANSECT</v>
      </c>
      <c r="AY36" s="375" t="str">
        <f>IF('Site Description'!F$34="NO TRANSECT","NO TRANSECT",CC36*10)</f>
        <v>NO TRANSECT</v>
      </c>
      <c r="AZ36" s="376" t="str">
        <f>IF('Site Description'!G$34="NO TRANSECT","NO TRANSECT",CD36*10)</f>
        <v>NO TRANSECT</v>
      </c>
      <c r="BA36" s="376" t="str">
        <f>IF('Site Description'!H$34="NO TRANSECT","NO TRANSECT",CE36*10)</f>
        <v>NO TRANSECT</v>
      </c>
      <c r="BB36" s="376" t="str">
        <f>IF('Site Description'!I$34="NO TRANSECT","NO TRANSECT",CF36*10)</f>
        <v>NO TRANSECT</v>
      </c>
      <c r="BC36" s="140">
        <f t="shared" si="40"/>
        <v>0</v>
      </c>
      <c r="BD36" s="141" t="e">
        <f t="shared" si="41"/>
        <v>#DIV/0!</v>
      </c>
      <c r="BE36" s="374">
        <f>IF('Site Description'!B$33="NO TRANSECT","NO TRANSECT",SUMIF('Data Entry'!$A$4:$A$192,A36,'Data Entry'!$F$4:$F$192)/('Site Description'!B$33*100))</f>
        <v>0</v>
      </c>
      <c r="BF36" s="375" t="str">
        <f>IF('Site Description'!C$33="NO TRANSECT","NO TRANSECT",SUMIF('Data Entry'!$I$4:$I$192,A36,'Data Entry'!$N$4:$N$192)/('Site Description'!C$33*100))</f>
        <v>NO TRANSECT</v>
      </c>
      <c r="BG36" s="375" t="str">
        <f>IF('Site Description'!D$33="NO TRANSECT","NO TRANSECT",SUMIF('Data Entry'!$Q$4:$Q$192,A36,'Data Entry'!$V$4:$V$192)/('Site Description'!D$33*100))</f>
        <v>NO TRANSECT</v>
      </c>
      <c r="BH36" s="375" t="str">
        <f>IF('Site Description'!E$33="NO TRANSECT","NO TRANSECT",SUMIF('Data Entry'!$Y$4:$Y$192,A36,'Data Entry'!$AD$4:$AD$192)/('Site Description'!E$33*100))</f>
        <v>NO TRANSECT</v>
      </c>
      <c r="BI36" s="375" t="str">
        <f>IF('Site Description'!F$33="NO TRANSECT","NO TRANSECT",SUMIF('Data Entry'!$AG$4:$AG$192,A36,'Data Entry'!$AL$4:$AL$192)/('Site Description'!F$33*100))</f>
        <v>NO TRANSECT</v>
      </c>
      <c r="BJ36" s="376" t="str">
        <f>IF('Site Description'!G$33="NO TRANSECT","NO TRANSECT",SUMIF('Data Entry'!$AO$4:$AO$192,A36,'Data Entry'!$AT$4:$AT$192)/('Site Description'!G$33*100))</f>
        <v>NO TRANSECT</v>
      </c>
      <c r="BK36" s="376" t="str">
        <f>IF('Site Description'!H$33="NO TRANSECT","NO TRANSECT",SUMIF('Data Entry'!$AW$4:$AW$192,A36,'Data Entry'!$BB$4:$BB$192)/('Site Description'!H$33*100))</f>
        <v>NO TRANSECT</v>
      </c>
      <c r="BL36" s="376" t="str">
        <f>IF('Site Description'!I$33="NO TRANSECT","NO TRANSECT",SUMIF('Data Entry'!$BE$4:$BE$192,A36,'Data Entry'!$BJ$4:$BJ$192)/('Site Description'!I$33*100))</f>
        <v>NO TRANSECT</v>
      </c>
      <c r="BM36" s="140">
        <f t="shared" si="42"/>
        <v>0</v>
      </c>
      <c r="BN36" s="141" t="e">
        <f t="shared" si="43"/>
        <v>#DIV/0!</v>
      </c>
      <c r="BO36" s="374">
        <f>IF('Site Description'!B$33="NO TRANSECT","NO TRANSECT",SUMIF('Data Entry'!$A$4:$A$192,A36,'Data Entry'!$G$4:$G$192)/('Site Description'!B$33*100))</f>
        <v>0</v>
      </c>
      <c r="BP36" s="375" t="str">
        <f>IF('Site Description'!C$33="NO TRANSECT","NO TRANSECT",SUMIF('Data Entry'!$I$4:$I$192,A36,'Data Entry'!$O$4:$O$192)/('Site Description'!C$33*100))</f>
        <v>NO TRANSECT</v>
      </c>
      <c r="BQ36" s="375" t="str">
        <f>IF('Site Description'!D$33="NO TRANSECT","NO TRANSECT",SUMIF('Data Entry'!$Q$4:$Q$192,A36,'Data Entry'!$W$4:$W$192)/('Site Description'!D$33*100))</f>
        <v>NO TRANSECT</v>
      </c>
      <c r="BR36" s="375" t="str">
        <f>IF('Site Description'!E$33="NO TRANSECT","NO TRANSECT",SUMIF('Data Entry'!$Y$4:$Y$192,A36,'Data Entry'!$AE$4:$AE$192)/('Site Description'!E$33*100))</f>
        <v>NO TRANSECT</v>
      </c>
      <c r="BS36" s="375" t="str">
        <f>IF('Site Description'!F$33="NO TRANSECT","NO TRANSECT",SUMIF('Data Entry'!$AG$4:$AG$192,A36,'Data Entry'!$AM$4:$AM$192)/('Site Description'!F$33*100))</f>
        <v>NO TRANSECT</v>
      </c>
      <c r="BT36" s="376" t="str">
        <f>IF('Site Description'!G$33="NO TRANSECT","NO TRANSECT",SUMIF('Data Entry'!$AO$4:$AO$192,A36,'Data Entry'!$AU$4:$AU$192)/('Site Description'!G$33*100))</f>
        <v>NO TRANSECT</v>
      </c>
      <c r="BU36" s="375" t="str">
        <f>IF('Site Description'!H$33="NO TRANSECT","NO TRANSECT",SUMIF('Data Entry'!$AW$4:$AW$192,A36,'Data Entry'!$BC$4:$BC$192)/('Site Description'!H$33*100))</f>
        <v>NO TRANSECT</v>
      </c>
      <c r="BV36" s="384" t="str">
        <f>IF('Site Description'!I$33="NO TRANSECT","NO TRANSECT",SUMIF('Data Entry'!$BE$4:$BE$192,A36,'Data Entry'!$BK$4:$BK$192)/('Site Description'!I$33*100))</f>
        <v>NO TRANSECT</v>
      </c>
      <c r="BW36" s="140">
        <f t="shared" si="44"/>
        <v>0</v>
      </c>
      <c r="BX36" s="141" t="e">
        <f t="shared" si="45"/>
        <v>#DIV/0!</v>
      </c>
      <c r="BY36" s="382">
        <f>IF('Site Description'!B$33="NO TRANSECT","NO TRANSECT",SUMIF('Data Entry'!$A$4:$A$192,A36,'Data Entry'!$H$4:$H$192)/('Site Description'!B$33*100))</f>
        <v>0</v>
      </c>
      <c r="BZ36" s="375" t="str">
        <f>IF('Site Description'!C$33="NO TRANSECT","NO TRANSECT",SUMIF('Data Entry'!$I$4:$I$192,A36,'Data Entry'!$P$4:$P$192)/('Site Description'!C$33*100))</f>
        <v>NO TRANSECT</v>
      </c>
      <c r="CA36" s="375" t="str">
        <f>IF('Site Description'!D$33="NO TRANSECT","NO TRANSECT",SUMIF('Data Entry'!$Q$4:$Q$192,A36,'Data Entry'!$X$4:$X$192)/('Site Description'!D$33*100))</f>
        <v>NO TRANSECT</v>
      </c>
      <c r="CB36" s="375" t="str">
        <f>IF('Site Description'!E$33="NO TRANSECT","NO TRANSECT",SUMIF('Data Entry'!$Y$4:$Y$192,A36,'Data Entry'!$AF$4:$AF$192)/('Site Description'!E$33*100))</f>
        <v>NO TRANSECT</v>
      </c>
      <c r="CC36" s="375" t="str">
        <f>IF('Site Description'!F$33="NO TRANSECT","NO TRANSECT",SUMIF('Data Entry'!$AG$4:$AG$192,A36,'Data Entry'!$AN$4:$AN$192)/('Site Description'!F$33*100))</f>
        <v>NO TRANSECT</v>
      </c>
      <c r="CD36" s="376" t="str">
        <f>IF('Site Description'!G$33="NO TRANSECT","NO TRANSECT",SUMIF('Data Entry'!$AO$4:$AO$192,A36,'Data Entry'!$AV$4:$AV$192)/('Site Description'!G$33*100))</f>
        <v>NO TRANSECT</v>
      </c>
      <c r="CE36" s="375" t="str">
        <f>IF('Site Description'!H$33="NO TRANSECT","NO TRANSECT",SUMIF('Data Entry'!$AW$4:$AW$192,A36,'Data Entry'!$BD$4:$BD$192)/('Site Description'!H$33*100))</f>
        <v>NO TRANSECT</v>
      </c>
      <c r="CF36" s="384" t="str">
        <f>IF('Site Description'!I$33="NO TRANSECT","NO TRANSECT",SUMIF('Data Entry'!$BE$4:$BE$192,A36,'Data Entry'!$BL$4:$BL$192)/('Site Description'!I$33*100))</f>
        <v>NO TRANSECT</v>
      </c>
      <c r="CG36" s="140">
        <f t="shared" si="46"/>
        <v>0</v>
      </c>
      <c r="CH36" s="141" t="e">
        <f t="shared" si="47"/>
        <v>#DIV/0!</v>
      </c>
    </row>
    <row r="37" spans="1:86" x14ac:dyDescent="0.3">
      <c r="A37" s="9" t="s">
        <v>6</v>
      </c>
      <c r="B37" s="30" t="s">
        <v>64</v>
      </c>
      <c r="C37" s="30" t="s">
        <v>64</v>
      </c>
      <c r="D37" s="27" t="s">
        <v>83</v>
      </c>
      <c r="E37" s="26" t="s">
        <v>61</v>
      </c>
      <c r="F37" s="26"/>
      <c r="G37" s="378">
        <f>IF('Site Description'!B$33="NO TRANSECT","NO TRANSECT",SUMIF('Data Entry'!$A$4:$A$192,A37,'Data Entry'!$C$4:$C$192))</f>
        <v>0</v>
      </c>
      <c r="H37" s="379" t="str">
        <f>IF('Site Description'!C$33="NO TRANSECT","NO TRANSECT",SUMIF('Data Entry'!$I$4:$I$192,A37,'Data Entry'!$K$4:$K$192))</f>
        <v>NO TRANSECT</v>
      </c>
      <c r="I37" s="379" t="str">
        <f>IF('Site Description'!D$33="NO TRANSECT","NO TRANSECT",SUMIF('Data Entry'!$Q$4:$Q$192,A37,'Data Entry'!$S$4:$S$192))</f>
        <v>NO TRANSECT</v>
      </c>
      <c r="J37" s="379" t="str">
        <f>IF('Site Description'!E$33="NO TRANSECT","NO TRANSECT",SUMIF('Data Entry'!$Y$4:$Y$192,A37,'Data Entry'!$AA$4:$AA$192))</f>
        <v>NO TRANSECT</v>
      </c>
      <c r="K37" s="379" t="str">
        <f>IF('Site Description'!F$33="NO TRANSECT","NO TRANSECT",SUMIF('Data Entry'!$AG$4:$AG$192,A37,'Data Entry'!$AI$4:$AI$192))</f>
        <v>NO TRANSECT</v>
      </c>
      <c r="L37" s="380" t="str">
        <f>IF('Site Description'!G$33="NO TRANSECT","NO TRANSECT",SUMIF('Data Entry'!$AO$4:$AO$192,A37,'Data Entry'!$AQ$4:$AQ$192))</f>
        <v>NO TRANSECT</v>
      </c>
      <c r="M37" s="380" t="str">
        <f>IF('Site Description'!H$33="NO TRANSECT","NO TRANSECT",SUMIF('Data Entry'!$AW$4:$AW$192,A37,'Data Entry'!$AY$4:$AY$192))</f>
        <v>NO TRANSECT</v>
      </c>
      <c r="N37" s="381" t="str">
        <f>IF('Site Description'!I$33="NO TRANSECT","NO TRANSECT",SUMIF('Data Entry'!$BE$4:$BE$192,A37,'Data Entry'!$BG$4:$BG$192))</f>
        <v>NO TRANSECT</v>
      </c>
      <c r="O37" s="140">
        <f t="shared" si="34"/>
        <v>0</v>
      </c>
      <c r="P37" s="141" t="e">
        <f t="shared" si="35"/>
        <v>#DIV/0!</v>
      </c>
      <c r="Q37" s="374">
        <f>IF('Site Description'!B$34="NO TRANSECT", "NO TRANSECT", G37/'Site Description'!B$34)</f>
        <v>0</v>
      </c>
      <c r="R37" s="375" t="str">
        <f>IF('Site Description'!C$34="NO TRANSECT", "NO TRANSECT", H37/'Site Description'!C$34)</f>
        <v>NO TRANSECT</v>
      </c>
      <c r="S37" s="375" t="str">
        <f>IF('Site Description'!D$34="NO TRANSECT", "NO TRANSECT", I37/'Site Description'!D$34)</f>
        <v>NO TRANSECT</v>
      </c>
      <c r="T37" s="375" t="str">
        <f>IF('Site Description'!E$34="NO TRANSECT", "NO TRANSECT", J37/'Site Description'!E$34)</f>
        <v>NO TRANSECT</v>
      </c>
      <c r="U37" s="375" t="str">
        <f>IF('Site Description'!F$34="NO TRANSECT", "NO TRANSECT", K37/'Site Description'!F$34)</f>
        <v>NO TRANSECT</v>
      </c>
      <c r="V37" s="376" t="str">
        <f>IF('Site Description'!G$34="NO TRANSECT", "NO TRANSECT", L37/'Site Description'!G$34)</f>
        <v>NO TRANSECT</v>
      </c>
      <c r="W37" s="375" t="str">
        <f>IF('Site Description'!H$34="NO TRANSECT", "NO TRANSECT", M37/'Site Description'!H$34)</f>
        <v>NO TRANSECT</v>
      </c>
      <c r="X37" s="384" t="str">
        <f>IF('Site Description'!$I$34="NO TRANSECT", "NO TRANSECT", N37/'Site Description'!$I$34)</f>
        <v>NO TRANSECT</v>
      </c>
      <c r="Y37" s="140">
        <f t="shared" si="36"/>
        <v>0</v>
      </c>
      <c r="Z37" s="141" t="e">
        <f t="shared" si="37"/>
        <v>#DIV/0!</v>
      </c>
      <c r="AA37" s="374">
        <f>IF('Site Description'!B$34="NO TRANSECT", "NO TRANSECT",BE37*10)</f>
        <v>0</v>
      </c>
      <c r="AB37" s="375" t="str">
        <f>IF('Site Description'!C$34="NO TRANSECT", "NO TRANSECT",BF37*10)</f>
        <v>NO TRANSECT</v>
      </c>
      <c r="AC37" s="375" t="str">
        <f>IF('Site Description'!D$34="NO TRANSECT", "NO TRANSECT",BG37*10)</f>
        <v>NO TRANSECT</v>
      </c>
      <c r="AD37" s="375" t="str">
        <f>IF('Site Description'!E$34="NO TRANSECT", "NO TRANSECT",BH37*10)</f>
        <v>NO TRANSECT</v>
      </c>
      <c r="AE37" s="375" t="str">
        <f>IF('Site Description'!F$34="NO TRANSECT", "NO TRANSECT",BI37*10)</f>
        <v>NO TRANSECT</v>
      </c>
      <c r="AF37" s="376" t="str">
        <f>IF('Site Description'!G$34="NO TRANSECT", "NO TRANSECT",BJ37*10)</f>
        <v>NO TRANSECT</v>
      </c>
      <c r="AG37" s="375" t="str">
        <f>IF('Site Description'!H$34="NO TRANSECT", "NO TRANSECT",BK37*10)</f>
        <v>NO TRANSECT</v>
      </c>
      <c r="AH37" s="384" t="str">
        <f>IF('Site Description'!I$34="NO TRANSECT", "NO TRANSECT",BL37*10)</f>
        <v>NO TRANSECT</v>
      </c>
      <c r="AI37" s="140">
        <f t="shared" si="0"/>
        <v>0</v>
      </c>
      <c r="AJ37" s="141" t="e">
        <f t="shared" si="1"/>
        <v>#DIV/0!</v>
      </c>
      <c r="AK37" s="374">
        <f>IF('Site Description'!B$34="NO TRANSECT", "NO TRANSECT",BO37*10)</f>
        <v>0</v>
      </c>
      <c r="AL37" s="375" t="str">
        <f>IF('Site Description'!C$34="NO TRANSECT", "NO TRANSECT",BP37*10)</f>
        <v>NO TRANSECT</v>
      </c>
      <c r="AM37" s="375" t="str">
        <f>IF('Site Description'!D$34="NO TRANSECT", "NO TRANSECT",BQ37*10)</f>
        <v>NO TRANSECT</v>
      </c>
      <c r="AN37" s="375" t="str">
        <f>IF('Site Description'!E$34="NO TRANSECT", "NO TRANSECT",BR37*10)</f>
        <v>NO TRANSECT</v>
      </c>
      <c r="AO37" s="375" t="str">
        <f>IF('Site Description'!F$34="NO TRANSECT", "NO TRANSECT",BS37*10)</f>
        <v>NO TRANSECT</v>
      </c>
      <c r="AP37" s="376" t="str">
        <f>IF('Site Description'!G$34="NO TRANSECT", "NO TRANSECT",BT37*10)</f>
        <v>NO TRANSECT</v>
      </c>
      <c r="AQ37" s="376" t="str">
        <f>IF('Site Description'!H$34="NO TRANSECT", "NO TRANSECT",BU37*10)</f>
        <v>NO TRANSECT</v>
      </c>
      <c r="AR37" s="376" t="str">
        <f>IF('Site Description'!I$34="NO TRANSECT", "NO TRANSECT",BV37*10)</f>
        <v>NO TRANSECT</v>
      </c>
      <c r="AS37" s="140">
        <f t="shared" si="38"/>
        <v>0</v>
      </c>
      <c r="AT37" s="141" t="e">
        <f t="shared" si="39"/>
        <v>#DIV/0!</v>
      </c>
      <c r="AU37" s="374">
        <f>IF('Site Description'!B$34="NO TRANSECT","NO TRANSECT",BY37*10)</f>
        <v>0</v>
      </c>
      <c r="AV37" s="375" t="str">
        <f>IF('Site Description'!C$34="NO TRANSECT","NO TRANSECT",BZ37*10)</f>
        <v>NO TRANSECT</v>
      </c>
      <c r="AW37" s="375" t="str">
        <f>IF('Site Description'!D$34="NO TRANSECT","NO TRANSECT",CA37*10)</f>
        <v>NO TRANSECT</v>
      </c>
      <c r="AX37" s="375" t="str">
        <f>IF('Site Description'!E$34="NO TRANSECT","NO TRANSECT",CB37*10)</f>
        <v>NO TRANSECT</v>
      </c>
      <c r="AY37" s="375" t="str">
        <f>IF('Site Description'!F$34="NO TRANSECT","NO TRANSECT",CC37*10)</f>
        <v>NO TRANSECT</v>
      </c>
      <c r="AZ37" s="376" t="str">
        <f>IF('Site Description'!G$34="NO TRANSECT","NO TRANSECT",CD37*10)</f>
        <v>NO TRANSECT</v>
      </c>
      <c r="BA37" s="376" t="str">
        <f>IF('Site Description'!H$34="NO TRANSECT","NO TRANSECT",CE37*10)</f>
        <v>NO TRANSECT</v>
      </c>
      <c r="BB37" s="376" t="str">
        <f>IF('Site Description'!I$34="NO TRANSECT","NO TRANSECT",CF37*10)</f>
        <v>NO TRANSECT</v>
      </c>
      <c r="BC37" s="140">
        <f t="shared" si="40"/>
        <v>0</v>
      </c>
      <c r="BD37" s="141" t="e">
        <f t="shared" si="41"/>
        <v>#DIV/0!</v>
      </c>
      <c r="BE37" s="374">
        <f>IF('Site Description'!B$33="NO TRANSECT","NO TRANSECT",SUMIF('Data Entry'!$A$4:$A$192,A37,'Data Entry'!$F$4:$F$192)/('Site Description'!B$33*100))</f>
        <v>0</v>
      </c>
      <c r="BF37" s="375" t="str">
        <f>IF('Site Description'!C$33="NO TRANSECT","NO TRANSECT",SUMIF('Data Entry'!$I$4:$I$192,A37,'Data Entry'!$N$4:$N$192)/('Site Description'!C$33*100))</f>
        <v>NO TRANSECT</v>
      </c>
      <c r="BG37" s="375" t="str">
        <f>IF('Site Description'!D$33="NO TRANSECT","NO TRANSECT",SUMIF('Data Entry'!$Q$4:$Q$192,A37,'Data Entry'!$V$4:$V$192)/('Site Description'!D$33*100))</f>
        <v>NO TRANSECT</v>
      </c>
      <c r="BH37" s="375" t="str">
        <f>IF('Site Description'!E$33="NO TRANSECT","NO TRANSECT",SUMIF('Data Entry'!$Y$4:$Y$192,A37,'Data Entry'!$AD$4:$AD$192)/('Site Description'!E$33*100))</f>
        <v>NO TRANSECT</v>
      </c>
      <c r="BI37" s="375" t="str">
        <f>IF('Site Description'!F$33="NO TRANSECT","NO TRANSECT",SUMIF('Data Entry'!$AG$4:$AG$192,A37,'Data Entry'!$AL$4:$AL$192)/('Site Description'!F$33*100))</f>
        <v>NO TRANSECT</v>
      </c>
      <c r="BJ37" s="376" t="str">
        <f>IF('Site Description'!G$33="NO TRANSECT","NO TRANSECT",SUMIF('Data Entry'!$AO$4:$AO$192,A37,'Data Entry'!$AT$4:$AT$192)/('Site Description'!G$33*100))</f>
        <v>NO TRANSECT</v>
      </c>
      <c r="BK37" s="376" t="str">
        <f>IF('Site Description'!H$33="NO TRANSECT","NO TRANSECT",SUMIF('Data Entry'!$AW$4:$AW$192,A37,'Data Entry'!$BB$4:$BB$192)/('Site Description'!H$33*100))</f>
        <v>NO TRANSECT</v>
      </c>
      <c r="BL37" s="376" t="str">
        <f>IF('Site Description'!I$33="NO TRANSECT","NO TRANSECT",SUMIF('Data Entry'!$BE$4:$BE$192,A37,'Data Entry'!$BJ$4:$BJ$192)/('Site Description'!I$33*100))</f>
        <v>NO TRANSECT</v>
      </c>
      <c r="BM37" s="140">
        <f t="shared" si="42"/>
        <v>0</v>
      </c>
      <c r="BN37" s="141" t="e">
        <f t="shared" si="43"/>
        <v>#DIV/0!</v>
      </c>
      <c r="BO37" s="374">
        <f>IF('Site Description'!B$33="NO TRANSECT","NO TRANSECT",SUMIF('Data Entry'!$A$4:$A$192,A37,'Data Entry'!$G$4:$G$192)/('Site Description'!B$33*100))</f>
        <v>0</v>
      </c>
      <c r="BP37" s="375" t="str">
        <f>IF('Site Description'!C$33="NO TRANSECT","NO TRANSECT",SUMIF('Data Entry'!$I$4:$I$192,A37,'Data Entry'!$O$4:$O$192)/('Site Description'!C$33*100))</f>
        <v>NO TRANSECT</v>
      </c>
      <c r="BQ37" s="375" t="str">
        <f>IF('Site Description'!D$33="NO TRANSECT","NO TRANSECT",SUMIF('Data Entry'!$Q$4:$Q$192,A37,'Data Entry'!$W$4:$W$192)/('Site Description'!D$33*100))</f>
        <v>NO TRANSECT</v>
      </c>
      <c r="BR37" s="375" t="str">
        <f>IF('Site Description'!E$33="NO TRANSECT","NO TRANSECT",SUMIF('Data Entry'!$Y$4:$Y$192,A37,'Data Entry'!$AE$4:$AE$192)/('Site Description'!E$33*100))</f>
        <v>NO TRANSECT</v>
      </c>
      <c r="BS37" s="375" t="str">
        <f>IF('Site Description'!F$33="NO TRANSECT","NO TRANSECT",SUMIF('Data Entry'!$AG$4:$AG$192,A37,'Data Entry'!$AM$4:$AM$192)/('Site Description'!F$33*100))</f>
        <v>NO TRANSECT</v>
      </c>
      <c r="BT37" s="376" t="str">
        <f>IF('Site Description'!G$33="NO TRANSECT","NO TRANSECT",SUMIF('Data Entry'!$AO$4:$AO$192,A37,'Data Entry'!$AU$4:$AU$192)/('Site Description'!G$33*100))</f>
        <v>NO TRANSECT</v>
      </c>
      <c r="BU37" s="375" t="str">
        <f>IF('Site Description'!H$33="NO TRANSECT","NO TRANSECT",SUMIF('Data Entry'!$AW$4:$AW$192,A37,'Data Entry'!$BC$4:$BC$192)/('Site Description'!H$33*100))</f>
        <v>NO TRANSECT</v>
      </c>
      <c r="BV37" s="384" t="str">
        <f>IF('Site Description'!I$33="NO TRANSECT","NO TRANSECT",SUMIF('Data Entry'!$BE$4:$BE$192,A37,'Data Entry'!$BK$4:$BK$192)/('Site Description'!I$33*100))</f>
        <v>NO TRANSECT</v>
      </c>
      <c r="BW37" s="140">
        <f t="shared" si="44"/>
        <v>0</v>
      </c>
      <c r="BX37" s="141" t="e">
        <f t="shared" si="45"/>
        <v>#DIV/0!</v>
      </c>
      <c r="BY37" s="382">
        <f>IF('Site Description'!B$33="NO TRANSECT","NO TRANSECT",SUMIF('Data Entry'!$A$4:$A$192,A37,'Data Entry'!$H$4:$H$192)/('Site Description'!B$33*100))</f>
        <v>0</v>
      </c>
      <c r="BZ37" s="375" t="str">
        <f>IF('Site Description'!C$33="NO TRANSECT","NO TRANSECT",SUMIF('Data Entry'!$I$4:$I$192,A37,'Data Entry'!$P$4:$P$192)/('Site Description'!C$33*100))</f>
        <v>NO TRANSECT</v>
      </c>
      <c r="CA37" s="375" t="str">
        <f>IF('Site Description'!D$33="NO TRANSECT","NO TRANSECT",SUMIF('Data Entry'!$Q$4:$Q$192,A37,'Data Entry'!$X$4:$X$192)/('Site Description'!D$33*100))</f>
        <v>NO TRANSECT</v>
      </c>
      <c r="CB37" s="375" t="str">
        <f>IF('Site Description'!E$33="NO TRANSECT","NO TRANSECT",SUMIF('Data Entry'!$Y$4:$Y$192,A37,'Data Entry'!$AF$4:$AF$192)/('Site Description'!E$33*100))</f>
        <v>NO TRANSECT</v>
      </c>
      <c r="CC37" s="375" t="str">
        <f>IF('Site Description'!F$33="NO TRANSECT","NO TRANSECT",SUMIF('Data Entry'!$AG$4:$AG$192,A37,'Data Entry'!$AN$4:$AN$192)/('Site Description'!F$33*100))</f>
        <v>NO TRANSECT</v>
      </c>
      <c r="CD37" s="376" t="str">
        <f>IF('Site Description'!G$33="NO TRANSECT","NO TRANSECT",SUMIF('Data Entry'!$AO$4:$AO$192,A37,'Data Entry'!$AV$4:$AV$192)/('Site Description'!G$33*100))</f>
        <v>NO TRANSECT</v>
      </c>
      <c r="CE37" s="375" t="str">
        <f>IF('Site Description'!H$33="NO TRANSECT","NO TRANSECT",SUMIF('Data Entry'!$AW$4:$AW$192,A37,'Data Entry'!$BD$4:$BD$192)/('Site Description'!H$33*100))</f>
        <v>NO TRANSECT</v>
      </c>
      <c r="CF37" s="384" t="str">
        <f>IF('Site Description'!I$33="NO TRANSECT","NO TRANSECT",SUMIF('Data Entry'!$BE$4:$BE$192,A37,'Data Entry'!$BL$4:$BL$192)/('Site Description'!I$33*100))</f>
        <v>NO TRANSECT</v>
      </c>
      <c r="CG37" s="140">
        <f t="shared" si="46"/>
        <v>0</v>
      </c>
      <c r="CH37" s="141" t="e">
        <f t="shared" si="47"/>
        <v>#DIV/0!</v>
      </c>
    </row>
    <row r="38" spans="1:86" x14ac:dyDescent="0.3">
      <c r="A38" s="9" t="s">
        <v>198</v>
      </c>
      <c r="B38" s="30" t="s">
        <v>64</v>
      </c>
      <c r="C38" s="30" t="s">
        <v>199</v>
      </c>
      <c r="D38" s="27" t="s">
        <v>3</v>
      </c>
      <c r="E38" s="26" t="s">
        <v>56</v>
      </c>
      <c r="F38" s="26"/>
      <c r="G38" s="378">
        <f>IF('Site Description'!B$33="NO TRANSECT","NO TRANSECT",SUMIF('Data Entry'!$A$4:$A$192,A38,'Data Entry'!$C$4:$C$192))</f>
        <v>0</v>
      </c>
      <c r="H38" s="379" t="str">
        <f>IF('Site Description'!C$33="NO TRANSECT","NO TRANSECT",SUMIF('Data Entry'!$I$4:$I$192,A38,'Data Entry'!$K$4:$K$192))</f>
        <v>NO TRANSECT</v>
      </c>
      <c r="I38" s="379" t="str">
        <f>IF('Site Description'!D$33="NO TRANSECT","NO TRANSECT",SUMIF('Data Entry'!$Q$4:$Q$192,A38,'Data Entry'!$S$4:$S$192))</f>
        <v>NO TRANSECT</v>
      </c>
      <c r="J38" s="379" t="str">
        <f>IF('Site Description'!E$33="NO TRANSECT","NO TRANSECT",SUMIF('Data Entry'!$Y$4:$Y$192,A38,'Data Entry'!$AA$4:$AA$192))</f>
        <v>NO TRANSECT</v>
      </c>
      <c r="K38" s="379" t="str">
        <f>IF('Site Description'!F$33="NO TRANSECT","NO TRANSECT",SUMIF('Data Entry'!$AG$4:$AG$192,A38,'Data Entry'!$AI$4:$AI$192))</f>
        <v>NO TRANSECT</v>
      </c>
      <c r="L38" s="380" t="str">
        <f>IF('Site Description'!G$33="NO TRANSECT","NO TRANSECT",SUMIF('Data Entry'!$AO$4:$AO$192,A38,'Data Entry'!$AQ$4:$AQ$192))</f>
        <v>NO TRANSECT</v>
      </c>
      <c r="M38" s="380" t="str">
        <f>IF('Site Description'!H$33="NO TRANSECT","NO TRANSECT",SUMIF('Data Entry'!$AW$4:$AW$192,A38,'Data Entry'!$AY$4:$AY$192))</f>
        <v>NO TRANSECT</v>
      </c>
      <c r="N38" s="381" t="str">
        <f>IF('Site Description'!I$33="NO TRANSECT","NO TRANSECT",SUMIF('Data Entry'!$BE$4:$BE$192,A38,'Data Entry'!$BG$4:$BG$192))</f>
        <v>NO TRANSECT</v>
      </c>
      <c r="O38" s="140">
        <f t="shared" si="34"/>
        <v>0</v>
      </c>
      <c r="P38" s="141" t="e">
        <f t="shared" si="35"/>
        <v>#DIV/0!</v>
      </c>
      <c r="Q38" s="374">
        <f>IF('Site Description'!B$34="NO TRANSECT", "NO TRANSECT", G38/'Site Description'!B$34)</f>
        <v>0</v>
      </c>
      <c r="R38" s="375" t="str">
        <f>IF('Site Description'!C$34="NO TRANSECT", "NO TRANSECT", H38/'Site Description'!C$34)</f>
        <v>NO TRANSECT</v>
      </c>
      <c r="S38" s="375" t="str">
        <f>IF('Site Description'!D$34="NO TRANSECT", "NO TRANSECT", I38/'Site Description'!D$34)</f>
        <v>NO TRANSECT</v>
      </c>
      <c r="T38" s="375" t="str">
        <f>IF('Site Description'!E$34="NO TRANSECT", "NO TRANSECT", J38/'Site Description'!E$34)</f>
        <v>NO TRANSECT</v>
      </c>
      <c r="U38" s="375" t="str">
        <f>IF('Site Description'!F$34="NO TRANSECT", "NO TRANSECT", K38/'Site Description'!F$34)</f>
        <v>NO TRANSECT</v>
      </c>
      <c r="V38" s="376" t="str">
        <f>IF('Site Description'!G$34="NO TRANSECT", "NO TRANSECT", L38/'Site Description'!G$34)</f>
        <v>NO TRANSECT</v>
      </c>
      <c r="W38" s="375" t="str">
        <f>IF('Site Description'!H$34="NO TRANSECT", "NO TRANSECT", M38/'Site Description'!H$34)</f>
        <v>NO TRANSECT</v>
      </c>
      <c r="X38" s="384" t="str">
        <f>IF('Site Description'!$I$34="NO TRANSECT", "NO TRANSECT", N38/'Site Description'!$I$34)</f>
        <v>NO TRANSECT</v>
      </c>
      <c r="Y38" s="140">
        <f t="shared" si="36"/>
        <v>0</v>
      </c>
      <c r="Z38" s="141" t="e">
        <f t="shared" si="37"/>
        <v>#DIV/0!</v>
      </c>
      <c r="AA38" s="374">
        <f>IF('Site Description'!B$34="NO TRANSECT", "NO TRANSECT",BE38*10)</f>
        <v>0</v>
      </c>
      <c r="AB38" s="375" t="str">
        <f>IF('Site Description'!C$34="NO TRANSECT", "NO TRANSECT",BF38*10)</f>
        <v>NO TRANSECT</v>
      </c>
      <c r="AC38" s="375" t="str">
        <f>IF('Site Description'!D$34="NO TRANSECT", "NO TRANSECT",BG38*10)</f>
        <v>NO TRANSECT</v>
      </c>
      <c r="AD38" s="375" t="str">
        <f>IF('Site Description'!E$34="NO TRANSECT", "NO TRANSECT",BH38*10)</f>
        <v>NO TRANSECT</v>
      </c>
      <c r="AE38" s="375" t="str">
        <f>IF('Site Description'!F$34="NO TRANSECT", "NO TRANSECT",BI38*10)</f>
        <v>NO TRANSECT</v>
      </c>
      <c r="AF38" s="376" t="str">
        <f>IF('Site Description'!G$34="NO TRANSECT", "NO TRANSECT",BJ38*10)</f>
        <v>NO TRANSECT</v>
      </c>
      <c r="AG38" s="375" t="str">
        <f>IF('Site Description'!H$34="NO TRANSECT", "NO TRANSECT",BK38*10)</f>
        <v>NO TRANSECT</v>
      </c>
      <c r="AH38" s="384" t="str">
        <f>IF('Site Description'!I$34="NO TRANSECT", "NO TRANSECT",BL38*10)</f>
        <v>NO TRANSECT</v>
      </c>
      <c r="AI38" s="140">
        <f t="shared" si="0"/>
        <v>0</v>
      </c>
      <c r="AJ38" s="141" t="e">
        <f t="shared" si="1"/>
        <v>#DIV/0!</v>
      </c>
      <c r="AK38" s="374">
        <f>IF('Site Description'!B$34="NO TRANSECT", "NO TRANSECT",BO38*10)</f>
        <v>0</v>
      </c>
      <c r="AL38" s="375" t="str">
        <f>IF('Site Description'!C$34="NO TRANSECT", "NO TRANSECT",BP38*10)</f>
        <v>NO TRANSECT</v>
      </c>
      <c r="AM38" s="375" t="str">
        <f>IF('Site Description'!D$34="NO TRANSECT", "NO TRANSECT",BQ38*10)</f>
        <v>NO TRANSECT</v>
      </c>
      <c r="AN38" s="375" t="str">
        <f>IF('Site Description'!E$34="NO TRANSECT", "NO TRANSECT",BR38*10)</f>
        <v>NO TRANSECT</v>
      </c>
      <c r="AO38" s="375" t="str">
        <f>IF('Site Description'!F$34="NO TRANSECT", "NO TRANSECT",BS38*10)</f>
        <v>NO TRANSECT</v>
      </c>
      <c r="AP38" s="376" t="str">
        <f>IF('Site Description'!G$34="NO TRANSECT", "NO TRANSECT",BT38*10)</f>
        <v>NO TRANSECT</v>
      </c>
      <c r="AQ38" s="376" t="str">
        <f>IF('Site Description'!H$34="NO TRANSECT", "NO TRANSECT",BU38*10)</f>
        <v>NO TRANSECT</v>
      </c>
      <c r="AR38" s="376" t="str">
        <f>IF('Site Description'!I$34="NO TRANSECT", "NO TRANSECT",BV38*10)</f>
        <v>NO TRANSECT</v>
      </c>
      <c r="AS38" s="140">
        <f t="shared" si="38"/>
        <v>0</v>
      </c>
      <c r="AT38" s="141" t="e">
        <f t="shared" si="39"/>
        <v>#DIV/0!</v>
      </c>
      <c r="AU38" s="374">
        <f>IF('Site Description'!B$34="NO TRANSECT","NO TRANSECT",BY38*10)</f>
        <v>0</v>
      </c>
      <c r="AV38" s="375" t="str">
        <f>IF('Site Description'!C$34="NO TRANSECT","NO TRANSECT",BZ38*10)</f>
        <v>NO TRANSECT</v>
      </c>
      <c r="AW38" s="375" t="str">
        <f>IF('Site Description'!D$34="NO TRANSECT","NO TRANSECT",CA38*10)</f>
        <v>NO TRANSECT</v>
      </c>
      <c r="AX38" s="375" t="str">
        <f>IF('Site Description'!E$34="NO TRANSECT","NO TRANSECT",CB38*10)</f>
        <v>NO TRANSECT</v>
      </c>
      <c r="AY38" s="375" t="str">
        <f>IF('Site Description'!F$34="NO TRANSECT","NO TRANSECT",CC38*10)</f>
        <v>NO TRANSECT</v>
      </c>
      <c r="AZ38" s="376" t="str">
        <f>IF('Site Description'!G$34="NO TRANSECT","NO TRANSECT",CD38*10)</f>
        <v>NO TRANSECT</v>
      </c>
      <c r="BA38" s="376" t="str">
        <f>IF('Site Description'!H$34="NO TRANSECT","NO TRANSECT",CE38*10)</f>
        <v>NO TRANSECT</v>
      </c>
      <c r="BB38" s="376" t="str">
        <f>IF('Site Description'!I$34="NO TRANSECT","NO TRANSECT",CF38*10)</f>
        <v>NO TRANSECT</v>
      </c>
      <c r="BC38" s="140">
        <f t="shared" si="40"/>
        <v>0</v>
      </c>
      <c r="BD38" s="141" t="e">
        <f t="shared" si="41"/>
        <v>#DIV/0!</v>
      </c>
      <c r="BE38" s="374">
        <f>IF('Site Description'!B$33="NO TRANSECT","NO TRANSECT",SUMIF('Data Entry'!$A$4:$A$192,A38,'Data Entry'!$F$4:$F$192)/('Site Description'!B$33*100))</f>
        <v>0</v>
      </c>
      <c r="BF38" s="375" t="str">
        <f>IF('Site Description'!C$33="NO TRANSECT","NO TRANSECT",SUMIF('Data Entry'!$I$4:$I$192,A38,'Data Entry'!$N$4:$N$192)/('Site Description'!C$33*100))</f>
        <v>NO TRANSECT</v>
      </c>
      <c r="BG38" s="375" t="str">
        <f>IF('Site Description'!D$33="NO TRANSECT","NO TRANSECT",SUMIF('Data Entry'!$Q$4:$Q$192,A38,'Data Entry'!$V$4:$V$192)/('Site Description'!D$33*100))</f>
        <v>NO TRANSECT</v>
      </c>
      <c r="BH38" s="375" t="str">
        <f>IF('Site Description'!E$33="NO TRANSECT","NO TRANSECT",SUMIF('Data Entry'!$Y$4:$Y$192,A38,'Data Entry'!$AD$4:$AD$192)/('Site Description'!E$33*100))</f>
        <v>NO TRANSECT</v>
      </c>
      <c r="BI38" s="375" t="str">
        <f>IF('Site Description'!F$33="NO TRANSECT","NO TRANSECT",SUMIF('Data Entry'!$AG$4:$AG$192,A38,'Data Entry'!$AL$4:$AL$192)/('Site Description'!F$33*100))</f>
        <v>NO TRANSECT</v>
      </c>
      <c r="BJ38" s="376" t="str">
        <f>IF('Site Description'!G$33="NO TRANSECT","NO TRANSECT",SUMIF('Data Entry'!$AO$4:$AO$192,A38,'Data Entry'!$AT$4:$AT$192)/('Site Description'!G$33*100))</f>
        <v>NO TRANSECT</v>
      </c>
      <c r="BK38" s="376" t="str">
        <f>IF('Site Description'!H$33="NO TRANSECT","NO TRANSECT",SUMIF('Data Entry'!$AW$4:$AW$192,A38,'Data Entry'!$BB$4:$BB$192)/('Site Description'!H$33*100))</f>
        <v>NO TRANSECT</v>
      </c>
      <c r="BL38" s="376" t="str">
        <f>IF('Site Description'!I$33="NO TRANSECT","NO TRANSECT",SUMIF('Data Entry'!$BE$4:$BE$192,A38,'Data Entry'!$BJ$4:$BJ$192)/('Site Description'!I$33*100))</f>
        <v>NO TRANSECT</v>
      </c>
      <c r="BM38" s="140">
        <f t="shared" si="42"/>
        <v>0</v>
      </c>
      <c r="BN38" s="141" t="e">
        <f t="shared" si="43"/>
        <v>#DIV/0!</v>
      </c>
      <c r="BO38" s="374">
        <f>IF('Site Description'!B$33="NO TRANSECT","NO TRANSECT",SUMIF('Data Entry'!$A$4:$A$192,A38,'Data Entry'!$G$4:$G$192)/('Site Description'!B$33*100))</f>
        <v>0</v>
      </c>
      <c r="BP38" s="375" t="str">
        <f>IF('Site Description'!C$33="NO TRANSECT","NO TRANSECT",SUMIF('Data Entry'!$I$4:$I$192,A38,'Data Entry'!$O$4:$O$192)/('Site Description'!C$33*100))</f>
        <v>NO TRANSECT</v>
      </c>
      <c r="BQ38" s="375" t="str">
        <f>IF('Site Description'!D$33="NO TRANSECT","NO TRANSECT",SUMIF('Data Entry'!$Q$4:$Q$192,A38,'Data Entry'!$W$4:$W$192)/('Site Description'!D$33*100))</f>
        <v>NO TRANSECT</v>
      </c>
      <c r="BR38" s="375" t="str">
        <f>IF('Site Description'!E$33="NO TRANSECT","NO TRANSECT",SUMIF('Data Entry'!$Y$4:$Y$192,A38,'Data Entry'!$AE$4:$AE$192)/('Site Description'!E$33*100))</f>
        <v>NO TRANSECT</v>
      </c>
      <c r="BS38" s="375" t="str">
        <f>IF('Site Description'!F$33="NO TRANSECT","NO TRANSECT",SUMIF('Data Entry'!$AG$4:$AG$192,A38,'Data Entry'!$AM$4:$AM$192)/('Site Description'!F$33*100))</f>
        <v>NO TRANSECT</v>
      </c>
      <c r="BT38" s="376" t="str">
        <f>IF('Site Description'!G$33="NO TRANSECT","NO TRANSECT",SUMIF('Data Entry'!$AO$4:$AO$192,A38,'Data Entry'!$AU$4:$AU$192)/('Site Description'!G$33*100))</f>
        <v>NO TRANSECT</v>
      </c>
      <c r="BU38" s="375" t="str">
        <f>IF('Site Description'!H$33="NO TRANSECT","NO TRANSECT",SUMIF('Data Entry'!$AW$4:$AW$192,A38,'Data Entry'!$BC$4:$BC$192)/('Site Description'!H$33*100))</f>
        <v>NO TRANSECT</v>
      </c>
      <c r="BV38" s="384" t="str">
        <f>IF('Site Description'!I$33="NO TRANSECT","NO TRANSECT",SUMIF('Data Entry'!$BE$4:$BE$192,A38,'Data Entry'!$BK$4:$BK$192)/('Site Description'!I$33*100))</f>
        <v>NO TRANSECT</v>
      </c>
      <c r="BW38" s="140">
        <f t="shared" si="44"/>
        <v>0</v>
      </c>
      <c r="BX38" s="141" t="e">
        <f t="shared" si="45"/>
        <v>#DIV/0!</v>
      </c>
      <c r="BY38" s="382">
        <f>IF('Site Description'!B$33="NO TRANSECT","NO TRANSECT",SUMIF('Data Entry'!$A$4:$A$192,A38,'Data Entry'!$H$4:$H$192)/('Site Description'!B$33*100))</f>
        <v>0</v>
      </c>
      <c r="BZ38" s="375" t="str">
        <f>IF('Site Description'!C$33="NO TRANSECT","NO TRANSECT",SUMIF('Data Entry'!$I$4:$I$192,A38,'Data Entry'!$P$4:$P$192)/('Site Description'!C$33*100))</f>
        <v>NO TRANSECT</v>
      </c>
      <c r="CA38" s="375" t="str">
        <f>IF('Site Description'!D$33="NO TRANSECT","NO TRANSECT",SUMIF('Data Entry'!$Q$4:$Q$192,A38,'Data Entry'!$X$4:$X$192)/('Site Description'!D$33*100))</f>
        <v>NO TRANSECT</v>
      </c>
      <c r="CB38" s="375" t="str">
        <f>IF('Site Description'!E$33="NO TRANSECT","NO TRANSECT",SUMIF('Data Entry'!$Y$4:$Y$192,A38,'Data Entry'!$AF$4:$AF$192)/('Site Description'!E$33*100))</f>
        <v>NO TRANSECT</v>
      </c>
      <c r="CC38" s="375" t="str">
        <f>IF('Site Description'!F$33="NO TRANSECT","NO TRANSECT",SUMIF('Data Entry'!$AG$4:$AG$192,A38,'Data Entry'!$AN$4:$AN$192)/('Site Description'!F$33*100))</f>
        <v>NO TRANSECT</v>
      </c>
      <c r="CD38" s="376" t="str">
        <f>IF('Site Description'!G$33="NO TRANSECT","NO TRANSECT",SUMIF('Data Entry'!$AO$4:$AO$192,A38,'Data Entry'!$AV$4:$AV$192)/('Site Description'!G$33*100))</f>
        <v>NO TRANSECT</v>
      </c>
      <c r="CE38" s="375" t="str">
        <f>IF('Site Description'!H$33="NO TRANSECT","NO TRANSECT",SUMIF('Data Entry'!$AW$4:$AW$192,A38,'Data Entry'!$BD$4:$BD$192)/('Site Description'!H$33*100))</f>
        <v>NO TRANSECT</v>
      </c>
      <c r="CF38" s="384" t="str">
        <f>IF('Site Description'!I$33="NO TRANSECT","NO TRANSECT",SUMIF('Data Entry'!$BE$4:$BE$192,A38,'Data Entry'!$BL$4:$BL$192)/('Site Description'!I$33*100))</f>
        <v>NO TRANSECT</v>
      </c>
      <c r="CG38" s="140">
        <f t="shared" si="46"/>
        <v>0</v>
      </c>
      <c r="CH38" s="141" t="e">
        <f t="shared" si="47"/>
        <v>#DIV/0!</v>
      </c>
    </row>
    <row r="39" spans="1:86" x14ac:dyDescent="0.3">
      <c r="A39" s="9" t="s">
        <v>200</v>
      </c>
      <c r="B39" s="30" t="s">
        <v>297</v>
      </c>
      <c r="C39" s="32" t="s">
        <v>201</v>
      </c>
      <c r="D39" s="27" t="s">
        <v>1</v>
      </c>
      <c r="E39" s="26" t="s">
        <v>32</v>
      </c>
      <c r="F39" s="26">
        <v>2</v>
      </c>
      <c r="G39" s="378">
        <f>IF('Site Description'!B$33="NO TRANSECT","NO TRANSECT",SUMIF('Data Entry'!$A$4:$A$192,A39,'Data Entry'!$C$4:$C$192))</f>
        <v>0</v>
      </c>
      <c r="H39" s="379" t="str">
        <f>IF('Site Description'!C$33="NO TRANSECT","NO TRANSECT",SUMIF('Data Entry'!$I$4:$I$192,A39,'Data Entry'!$K$4:$K$192))</f>
        <v>NO TRANSECT</v>
      </c>
      <c r="I39" s="379" t="str">
        <f>IF('Site Description'!D$33="NO TRANSECT","NO TRANSECT",SUMIF('Data Entry'!$Q$4:$Q$192,A39,'Data Entry'!$S$4:$S$192))</f>
        <v>NO TRANSECT</v>
      </c>
      <c r="J39" s="379" t="str">
        <f>IF('Site Description'!E$33="NO TRANSECT","NO TRANSECT",SUMIF('Data Entry'!$Y$4:$Y$192,A39,'Data Entry'!$AA$4:$AA$192))</f>
        <v>NO TRANSECT</v>
      </c>
      <c r="K39" s="379" t="str">
        <f>IF('Site Description'!F$33="NO TRANSECT","NO TRANSECT",SUMIF('Data Entry'!$AG$4:$AG$192,A39,'Data Entry'!$AI$4:$AI$192))</f>
        <v>NO TRANSECT</v>
      </c>
      <c r="L39" s="380" t="str">
        <f>IF('Site Description'!G$33="NO TRANSECT","NO TRANSECT",SUMIF('Data Entry'!$AO$4:$AO$192,A39,'Data Entry'!$AQ$4:$AQ$192))</f>
        <v>NO TRANSECT</v>
      </c>
      <c r="M39" s="380" t="str">
        <f>IF('Site Description'!H$33="NO TRANSECT","NO TRANSECT",SUMIF('Data Entry'!$AW$4:$AW$192,A39,'Data Entry'!$AY$4:$AY$192))</f>
        <v>NO TRANSECT</v>
      </c>
      <c r="N39" s="381" t="str">
        <f>IF('Site Description'!I$33="NO TRANSECT","NO TRANSECT",SUMIF('Data Entry'!$BE$4:$BE$192,A39,'Data Entry'!$BG$4:$BG$192))</f>
        <v>NO TRANSECT</v>
      </c>
      <c r="O39" s="140">
        <f t="shared" si="34"/>
        <v>0</v>
      </c>
      <c r="P39" s="141" t="e">
        <f t="shared" si="35"/>
        <v>#DIV/0!</v>
      </c>
      <c r="Q39" s="374">
        <f>IF('Site Description'!B$34="NO TRANSECT", "NO TRANSECT", G39/'Site Description'!B$34)</f>
        <v>0</v>
      </c>
      <c r="R39" s="375" t="str">
        <f>IF('Site Description'!C$34="NO TRANSECT", "NO TRANSECT", H39/'Site Description'!C$34)</f>
        <v>NO TRANSECT</v>
      </c>
      <c r="S39" s="375" t="str">
        <f>IF('Site Description'!D$34="NO TRANSECT", "NO TRANSECT", I39/'Site Description'!D$34)</f>
        <v>NO TRANSECT</v>
      </c>
      <c r="T39" s="375" t="str">
        <f>IF('Site Description'!E$34="NO TRANSECT", "NO TRANSECT", J39/'Site Description'!E$34)</f>
        <v>NO TRANSECT</v>
      </c>
      <c r="U39" s="375" t="str">
        <f>IF('Site Description'!F$34="NO TRANSECT", "NO TRANSECT", K39/'Site Description'!F$34)</f>
        <v>NO TRANSECT</v>
      </c>
      <c r="V39" s="376" t="str">
        <f>IF('Site Description'!G$34="NO TRANSECT", "NO TRANSECT", L39/'Site Description'!G$34)</f>
        <v>NO TRANSECT</v>
      </c>
      <c r="W39" s="375" t="str">
        <f>IF('Site Description'!H$34="NO TRANSECT", "NO TRANSECT", M39/'Site Description'!H$34)</f>
        <v>NO TRANSECT</v>
      </c>
      <c r="X39" s="384" t="str">
        <f>IF('Site Description'!$I$34="NO TRANSECT", "NO TRANSECT", N39/'Site Description'!$I$34)</f>
        <v>NO TRANSECT</v>
      </c>
      <c r="Y39" s="140">
        <f t="shared" si="36"/>
        <v>0</v>
      </c>
      <c r="Z39" s="141" t="e">
        <f t="shared" si="37"/>
        <v>#DIV/0!</v>
      </c>
      <c r="AA39" s="374">
        <f>IF('Site Description'!B$34="NO TRANSECT", "NO TRANSECT",BE39*10)</f>
        <v>0</v>
      </c>
      <c r="AB39" s="375" t="str">
        <f>IF('Site Description'!C$34="NO TRANSECT", "NO TRANSECT",BF39*10)</f>
        <v>NO TRANSECT</v>
      </c>
      <c r="AC39" s="375" t="str">
        <f>IF('Site Description'!D$34="NO TRANSECT", "NO TRANSECT",BG39*10)</f>
        <v>NO TRANSECT</v>
      </c>
      <c r="AD39" s="375" t="str">
        <f>IF('Site Description'!E$34="NO TRANSECT", "NO TRANSECT",BH39*10)</f>
        <v>NO TRANSECT</v>
      </c>
      <c r="AE39" s="375" t="str">
        <f>IF('Site Description'!F$34="NO TRANSECT", "NO TRANSECT",BI39*10)</f>
        <v>NO TRANSECT</v>
      </c>
      <c r="AF39" s="376" t="str">
        <f>IF('Site Description'!G$34="NO TRANSECT", "NO TRANSECT",BJ39*10)</f>
        <v>NO TRANSECT</v>
      </c>
      <c r="AG39" s="375" t="str">
        <f>IF('Site Description'!H$34="NO TRANSECT", "NO TRANSECT",BK39*10)</f>
        <v>NO TRANSECT</v>
      </c>
      <c r="AH39" s="384" t="str">
        <f>IF('Site Description'!I$34="NO TRANSECT", "NO TRANSECT",BL39*10)</f>
        <v>NO TRANSECT</v>
      </c>
      <c r="AI39" s="140">
        <f t="shared" si="0"/>
        <v>0</v>
      </c>
      <c r="AJ39" s="141" t="e">
        <f t="shared" si="1"/>
        <v>#DIV/0!</v>
      </c>
      <c r="AK39" s="374">
        <f>IF('Site Description'!B$34="NO TRANSECT", "NO TRANSECT",BO39*10)</f>
        <v>0</v>
      </c>
      <c r="AL39" s="375" t="str">
        <f>IF('Site Description'!C$34="NO TRANSECT", "NO TRANSECT",BP39*10)</f>
        <v>NO TRANSECT</v>
      </c>
      <c r="AM39" s="375" t="str">
        <f>IF('Site Description'!D$34="NO TRANSECT", "NO TRANSECT",BQ39*10)</f>
        <v>NO TRANSECT</v>
      </c>
      <c r="AN39" s="375" t="str">
        <f>IF('Site Description'!E$34="NO TRANSECT", "NO TRANSECT",BR39*10)</f>
        <v>NO TRANSECT</v>
      </c>
      <c r="AO39" s="375" t="str">
        <f>IF('Site Description'!F$34="NO TRANSECT", "NO TRANSECT",BS39*10)</f>
        <v>NO TRANSECT</v>
      </c>
      <c r="AP39" s="376" t="str">
        <f>IF('Site Description'!G$34="NO TRANSECT", "NO TRANSECT",BT39*10)</f>
        <v>NO TRANSECT</v>
      </c>
      <c r="AQ39" s="376" t="str">
        <f>IF('Site Description'!H$34="NO TRANSECT", "NO TRANSECT",BU39*10)</f>
        <v>NO TRANSECT</v>
      </c>
      <c r="AR39" s="376" t="str">
        <f>IF('Site Description'!I$34="NO TRANSECT", "NO TRANSECT",BV39*10)</f>
        <v>NO TRANSECT</v>
      </c>
      <c r="AS39" s="140">
        <f t="shared" si="38"/>
        <v>0</v>
      </c>
      <c r="AT39" s="141" t="e">
        <f t="shared" si="39"/>
        <v>#DIV/0!</v>
      </c>
      <c r="AU39" s="374">
        <f>IF('Site Description'!B$34="NO TRANSECT","NO TRANSECT",BY39*10)</f>
        <v>0</v>
      </c>
      <c r="AV39" s="375" t="str">
        <f>IF('Site Description'!C$34="NO TRANSECT","NO TRANSECT",BZ39*10)</f>
        <v>NO TRANSECT</v>
      </c>
      <c r="AW39" s="375" t="str">
        <f>IF('Site Description'!D$34="NO TRANSECT","NO TRANSECT",CA39*10)</f>
        <v>NO TRANSECT</v>
      </c>
      <c r="AX39" s="375" t="str">
        <f>IF('Site Description'!E$34="NO TRANSECT","NO TRANSECT",CB39*10)</f>
        <v>NO TRANSECT</v>
      </c>
      <c r="AY39" s="375" t="str">
        <f>IF('Site Description'!F$34="NO TRANSECT","NO TRANSECT",CC39*10)</f>
        <v>NO TRANSECT</v>
      </c>
      <c r="AZ39" s="376" t="str">
        <f>IF('Site Description'!G$34="NO TRANSECT","NO TRANSECT",CD39*10)</f>
        <v>NO TRANSECT</v>
      </c>
      <c r="BA39" s="376" t="str">
        <f>IF('Site Description'!H$34="NO TRANSECT","NO TRANSECT",CE39*10)</f>
        <v>NO TRANSECT</v>
      </c>
      <c r="BB39" s="376" t="str">
        <f>IF('Site Description'!I$34="NO TRANSECT","NO TRANSECT",CF39*10)</f>
        <v>NO TRANSECT</v>
      </c>
      <c r="BC39" s="140">
        <f t="shared" si="40"/>
        <v>0</v>
      </c>
      <c r="BD39" s="141" t="e">
        <f t="shared" si="41"/>
        <v>#DIV/0!</v>
      </c>
      <c r="BE39" s="374">
        <f>IF('Site Description'!B$33="NO TRANSECT","NO TRANSECT",SUMIF('Data Entry'!$A$4:$A$192,A39,'Data Entry'!$F$4:$F$192)/('Site Description'!B$33*100))</f>
        <v>0</v>
      </c>
      <c r="BF39" s="375" t="str">
        <f>IF('Site Description'!C$33="NO TRANSECT","NO TRANSECT",SUMIF('Data Entry'!$I$4:$I$192,A39,'Data Entry'!$N$4:$N$192)/('Site Description'!C$33*100))</f>
        <v>NO TRANSECT</v>
      </c>
      <c r="BG39" s="375" t="str">
        <f>IF('Site Description'!D$33="NO TRANSECT","NO TRANSECT",SUMIF('Data Entry'!$Q$4:$Q$192,A39,'Data Entry'!$V$4:$V$192)/('Site Description'!D$33*100))</f>
        <v>NO TRANSECT</v>
      </c>
      <c r="BH39" s="375" t="str">
        <f>IF('Site Description'!E$33="NO TRANSECT","NO TRANSECT",SUMIF('Data Entry'!$Y$4:$Y$192,A39,'Data Entry'!$AD$4:$AD$192)/('Site Description'!E$33*100))</f>
        <v>NO TRANSECT</v>
      </c>
      <c r="BI39" s="375" t="str">
        <f>IF('Site Description'!F$33="NO TRANSECT","NO TRANSECT",SUMIF('Data Entry'!$AG$4:$AG$192,A39,'Data Entry'!$AL$4:$AL$192)/('Site Description'!F$33*100))</f>
        <v>NO TRANSECT</v>
      </c>
      <c r="BJ39" s="376" t="str">
        <f>IF('Site Description'!G$33="NO TRANSECT","NO TRANSECT",SUMIF('Data Entry'!$AO$4:$AO$192,A39,'Data Entry'!$AT$4:$AT$192)/('Site Description'!G$33*100))</f>
        <v>NO TRANSECT</v>
      </c>
      <c r="BK39" s="376" t="str">
        <f>IF('Site Description'!H$33="NO TRANSECT","NO TRANSECT",SUMIF('Data Entry'!$AW$4:$AW$192,A39,'Data Entry'!$BB$4:$BB$192)/('Site Description'!H$33*100))</f>
        <v>NO TRANSECT</v>
      </c>
      <c r="BL39" s="376" t="str">
        <f>IF('Site Description'!I$33="NO TRANSECT","NO TRANSECT",SUMIF('Data Entry'!$BE$4:$BE$192,A39,'Data Entry'!$BJ$4:$BJ$192)/('Site Description'!I$33*100))</f>
        <v>NO TRANSECT</v>
      </c>
      <c r="BM39" s="140">
        <f t="shared" si="42"/>
        <v>0</v>
      </c>
      <c r="BN39" s="141" t="e">
        <f t="shared" si="43"/>
        <v>#DIV/0!</v>
      </c>
      <c r="BO39" s="374">
        <f>IF('Site Description'!B$33="NO TRANSECT","NO TRANSECT",SUMIF('Data Entry'!$A$4:$A$192,A39,'Data Entry'!$G$4:$G$192)/('Site Description'!B$33*100))</f>
        <v>0</v>
      </c>
      <c r="BP39" s="375" t="str">
        <f>IF('Site Description'!C$33="NO TRANSECT","NO TRANSECT",SUMIF('Data Entry'!$I$4:$I$192,A39,'Data Entry'!$O$4:$O$192)/('Site Description'!C$33*100))</f>
        <v>NO TRANSECT</v>
      </c>
      <c r="BQ39" s="375" t="str">
        <f>IF('Site Description'!D$33="NO TRANSECT","NO TRANSECT",SUMIF('Data Entry'!$Q$4:$Q$192,A39,'Data Entry'!$W$4:$W$192)/('Site Description'!D$33*100))</f>
        <v>NO TRANSECT</v>
      </c>
      <c r="BR39" s="375" t="str">
        <f>IF('Site Description'!E$33="NO TRANSECT","NO TRANSECT",SUMIF('Data Entry'!$Y$4:$Y$192,A39,'Data Entry'!$AE$4:$AE$192)/('Site Description'!E$33*100))</f>
        <v>NO TRANSECT</v>
      </c>
      <c r="BS39" s="375" t="str">
        <f>IF('Site Description'!F$33="NO TRANSECT","NO TRANSECT",SUMIF('Data Entry'!$AG$4:$AG$192,A39,'Data Entry'!$AM$4:$AM$192)/('Site Description'!F$33*100))</f>
        <v>NO TRANSECT</v>
      </c>
      <c r="BT39" s="376" t="str">
        <f>IF('Site Description'!G$33="NO TRANSECT","NO TRANSECT",SUMIF('Data Entry'!$AO$4:$AO$192,A39,'Data Entry'!$AU$4:$AU$192)/('Site Description'!G$33*100))</f>
        <v>NO TRANSECT</v>
      </c>
      <c r="BU39" s="375" t="str">
        <f>IF('Site Description'!H$33="NO TRANSECT","NO TRANSECT",SUMIF('Data Entry'!$AW$4:$AW$192,A39,'Data Entry'!$BC$4:$BC$192)/('Site Description'!H$33*100))</f>
        <v>NO TRANSECT</v>
      </c>
      <c r="BV39" s="384" t="str">
        <f>IF('Site Description'!I$33="NO TRANSECT","NO TRANSECT",SUMIF('Data Entry'!$BE$4:$BE$192,A39,'Data Entry'!$BK$4:$BK$192)/('Site Description'!I$33*100))</f>
        <v>NO TRANSECT</v>
      </c>
      <c r="BW39" s="140">
        <f t="shared" si="44"/>
        <v>0</v>
      </c>
      <c r="BX39" s="141" t="e">
        <f t="shared" si="45"/>
        <v>#DIV/0!</v>
      </c>
      <c r="BY39" s="382">
        <f>IF('Site Description'!B$33="NO TRANSECT","NO TRANSECT",SUMIF('Data Entry'!$A$4:$A$192,A39,'Data Entry'!$H$4:$H$192)/('Site Description'!B$33*100))</f>
        <v>0</v>
      </c>
      <c r="BZ39" s="375" t="str">
        <f>IF('Site Description'!C$33="NO TRANSECT","NO TRANSECT",SUMIF('Data Entry'!$I$4:$I$192,A39,'Data Entry'!$P$4:$P$192)/('Site Description'!C$33*100))</f>
        <v>NO TRANSECT</v>
      </c>
      <c r="CA39" s="375" t="str">
        <f>IF('Site Description'!D$33="NO TRANSECT","NO TRANSECT",SUMIF('Data Entry'!$Q$4:$Q$192,A39,'Data Entry'!$X$4:$X$192)/('Site Description'!D$33*100))</f>
        <v>NO TRANSECT</v>
      </c>
      <c r="CB39" s="375" t="str">
        <f>IF('Site Description'!E$33="NO TRANSECT","NO TRANSECT",SUMIF('Data Entry'!$Y$4:$Y$192,A39,'Data Entry'!$AF$4:$AF$192)/('Site Description'!E$33*100))</f>
        <v>NO TRANSECT</v>
      </c>
      <c r="CC39" s="375" t="str">
        <f>IF('Site Description'!F$33="NO TRANSECT","NO TRANSECT",SUMIF('Data Entry'!$AG$4:$AG$192,A39,'Data Entry'!$AN$4:$AN$192)/('Site Description'!F$33*100))</f>
        <v>NO TRANSECT</v>
      </c>
      <c r="CD39" s="376" t="str">
        <f>IF('Site Description'!G$33="NO TRANSECT","NO TRANSECT",SUMIF('Data Entry'!$AO$4:$AO$192,A39,'Data Entry'!$AV$4:$AV$192)/('Site Description'!G$33*100))</f>
        <v>NO TRANSECT</v>
      </c>
      <c r="CE39" s="375" t="str">
        <f>IF('Site Description'!H$33="NO TRANSECT","NO TRANSECT",SUMIF('Data Entry'!$AW$4:$AW$192,A39,'Data Entry'!$BD$4:$BD$192)/('Site Description'!H$33*100))</f>
        <v>NO TRANSECT</v>
      </c>
      <c r="CF39" s="384" t="str">
        <f>IF('Site Description'!I$33="NO TRANSECT","NO TRANSECT",SUMIF('Data Entry'!$BE$4:$BE$192,A39,'Data Entry'!$BL$4:$BL$192)/('Site Description'!I$33*100))</f>
        <v>NO TRANSECT</v>
      </c>
      <c r="CG39" s="140">
        <f t="shared" si="46"/>
        <v>0</v>
      </c>
      <c r="CH39" s="141" t="e">
        <f t="shared" si="47"/>
        <v>#DIV/0!</v>
      </c>
    </row>
    <row r="40" spans="1:86" x14ac:dyDescent="0.3">
      <c r="A40" s="9" t="s">
        <v>202</v>
      </c>
      <c r="B40" s="30" t="s">
        <v>297</v>
      </c>
      <c r="C40" s="32" t="s">
        <v>203</v>
      </c>
      <c r="D40" s="27" t="s">
        <v>1</v>
      </c>
      <c r="E40" s="26" t="s">
        <v>32</v>
      </c>
      <c r="F40" s="383">
        <v>2</v>
      </c>
      <c r="G40" s="378">
        <f>IF('Site Description'!B$33="NO TRANSECT","NO TRANSECT",SUMIF('Data Entry'!$A$4:$A$192,A40,'Data Entry'!$C$4:$C$192))</f>
        <v>0</v>
      </c>
      <c r="H40" s="379" t="str">
        <f>IF('Site Description'!C$33="NO TRANSECT","NO TRANSECT",SUMIF('Data Entry'!$I$4:$I$192,A40,'Data Entry'!$K$4:$K$192))</f>
        <v>NO TRANSECT</v>
      </c>
      <c r="I40" s="379" t="str">
        <f>IF('Site Description'!D$33="NO TRANSECT","NO TRANSECT",SUMIF('Data Entry'!$Q$4:$Q$192,A40,'Data Entry'!$S$4:$S$192))</f>
        <v>NO TRANSECT</v>
      </c>
      <c r="J40" s="379" t="str">
        <f>IF('Site Description'!E$33="NO TRANSECT","NO TRANSECT",SUMIF('Data Entry'!$Y$4:$Y$192,A40,'Data Entry'!$AA$4:$AA$192))</f>
        <v>NO TRANSECT</v>
      </c>
      <c r="K40" s="379" t="str">
        <f>IF('Site Description'!F$33="NO TRANSECT","NO TRANSECT",SUMIF('Data Entry'!$AG$4:$AG$192,A40,'Data Entry'!$AI$4:$AI$192))</f>
        <v>NO TRANSECT</v>
      </c>
      <c r="L40" s="380" t="str">
        <f>IF('Site Description'!G$33="NO TRANSECT","NO TRANSECT",SUMIF('Data Entry'!$AO$4:$AO$192,A40,'Data Entry'!$AQ$4:$AQ$192))</f>
        <v>NO TRANSECT</v>
      </c>
      <c r="M40" s="380" t="str">
        <f>IF('Site Description'!H$33="NO TRANSECT","NO TRANSECT",SUMIF('Data Entry'!$AW$4:$AW$192,A40,'Data Entry'!$AY$4:$AY$192))</f>
        <v>NO TRANSECT</v>
      </c>
      <c r="N40" s="381" t="str">
        <f>IF('Site Description'!I$33="NO TRANSECT","NO TRANSECT",SUMIF('Data Entry'!$BE$4:$BE$192,A40,'Data Entry'!$BG$4:$BG$192))</f>
        <v>NO TRANSECT</v>
      </c>
      <c r="O40" s="140">
        <f t="shared" si="34"/>
        <v>0</v>
      </c>
      <c r="P40" s="141" t="e">
        <f t="shared" si="35"/>
        <v>#DIV/0!</v>
      </c>
      <c r="Q40" s="374">
        <f>IF('Site Description'!B$34="NO TRANSECT", "NO TRANSECT", G40/'Site Description'!B$34)</f>
        <v>0</v>
      </c>
      <c r="R40" s="375" t="str">
        <f>IF('Site Description'!C$34="NO TRANSECT", "NO TRANSECT", H40/'Site Description'!C$34)</f>
        <v>NO TRANSECT</v>
      </c>
      <c r="S40" s="375" t="str">
        <f>IF('Site Description'!D$34="NO TRANSECT", "NO TRANSECT", I40/'Site Description'!D$34)</f>
        <v>NO TRANSECT</v>
      </c>
      <c r="T40" s="375" t="str">
        <f>IF('Site Description'!E$34="NO TRANSECT", "NO TRANSECT", J40/'Site Description'!E$34)</f>
        <v>NO TRANSECT</v>
      </c>
      <c r="U40" s="375" t="str">
        <f>IF('Site Description'!F$34="NO TRANSECT", "NO TRANSECT", K40/'Site Description'!F$34)</f>
        <v>NO TRANSECT</v>
      </c>
      <c r="V40" s="376" t="str">
        <f>IF('Site Description'!G$34="NO TRANSECT", "NO TRANSECT", L40/'Site Description'!G$34)</f>
        <v>NO TRANSECT</v>
      </c>
      <c r="W40" s="375" t="str">
        <f>IF('Site Description'!H$34="NO TRANSECT", "NO TRANSECT", M40/'Site Description'!H$34)</f>
        <v>NO TRANSECT</v>
      </c>
      <c r="X40" s="384" t="str">
        <f>IF('Site Description'!$I$34="NO TRANSECT", "NO TRANSECT", N40/'Site Description'!$I$34)</f>
        <v>NO TRANSECT</v>
      </c>
      <c r="Y40" s="140">
        <f t="shared" si="36"/>
        <v>0</v>
      </c>
      <c r="Z40" s="141" t="e">
        <f t="shared" si="37"/>
        <v>#DIV/0!</v>
      </c>
      <c r="AA40" s="374">
        <f>IF('Site Description'!B$34="NO TRANSECT", "NO TRANSECT",BE40*10)</f>
        <v>0</v>
      </c>
      <c r="AB40" s="375" t="str">
        <f>IF('Site Description'!C$34="NO TRANSECT", "NO TRANSECT",BF40*10)</f>
        <v>NO TRANSECT</v>
      </c>
      <c r="AC40" s="375" t="str">
        <f>IF('Site Description'!D$34="NO TRANSECT", "NO TRANSECT",BG40*10)</f>
        <v>NO TRANSECT</v>
      </c>
      <c r="AD40" s="375" t="str">
        <f>IF('Site Description'!E$34="NO TRANSECT", "NO TRANSECT",BH40*10)</f>
        <v>NO TRANSECT</v>
      </c>
      <c r="AE40" s="375" t="str">
        <f>IF('Site Description'!F$34="NO TRANSECT", "NO TRANSECT",BI40*10)</f>
        <v>NO TRANSECT</v>
      </c>
      <c r="AF40" s="376" t="str">
        <f>IF('Site Description'!G$34="NO TRANSECT", "NO TRANSECT",BJ40*10)</f>
        <v>NO TRANSECT</v>
      </c>
      <c r="AG40" s="375" t="str">
        <f>IF('Site Description'!H$34="NO TRANSECT", "NO TRANSECT",BK40*10)</f>
        <v>NO TRANSECT</v>
      </c>
      <c r="AH40" s="384" t="str">
        <f>IF('Site Description'!I$34="NO TRANSECT", "NO TRANSECT",BL40*10)</f>
        <v>NO TRANSECT</v>
      </c>
      <c r="AI40" s="140">
        <f t="shared" si="0"/>
        <v>0</v>
      </c>
      <c r="AJ40" s="141" t="e">
        <f t="shared" si="1"/>
        <v>#DIV/0!</v>
      </c>
      <c r="AK40" s="374">
        <f>IF('Site Description'!B$34="NO TRANSECT", "NO TRANSECT",BO40*10)</f>
        <v>0</v>
      </c>
      <c r="AL40" s="375" t="str">
        <f>IF('Site Description'!C$34="NO TRANSECT", "NO TRANSECT",BP40*10)</f>
        <v>NO TRANSECT</v>
      </c>
      <c r="AM40" s="375" t="str">
        <f>IF('Site Description'!D$34="NO TRANSECT", "NO TRANSECT",BQ40*10)</f>
        <v>NO TRANSECT</v>
      </c>
      <c r="AN40" s="375" t="str">
        <f>IF('Site Description'!E$34="NO TRANSECT", "NO TRANSECT",BR40*10)</f>
        <v>NO TRANSECT</v>
      </c>
      <c r="AO40" s="375" t="str">
        <f>IF('Site Description'!F$34="NO TRANSECT", "NO TRANSECT",BS40*10)</f>
        <v>NO TRANSECT</v>
      </c>
      <c r="AP40" s="376" t="str">
        <f>IF('Site Description'!G$34="NO TRANSECT", "NO TRANSECT",BT40*10)</f>
        <v>NO TRANSECT</v>
      </c>
      <c r="AQ40" s="376" t="str">
        <f>IF('Site Description'!H$34="NO TRANSECT", "NO TRANSECT",BU40*10)</f>
        <v>NO TRANSECT</v>
      </c>
      <c r="AR40" s="376" t="str">
        <f>IF('Site Description'!I$34="NO TRANSECT", "NO TRANSECT",BV40*10)</f>
        <v>NO TRANSECT</v>
      </c>
      <c r="AS40" s="140">
        <f t="shared" si="38"/>
        <v>0</v>
      </c>
      <c r="AT40" s="141" t="e">
        <f t="shared" si="39"/>
        <v>#DIV/0!</v>
      </c>
      <c r="AU40" s="374">
        <f>IF('Site Description'!B$34="NO TRANSECT","NO TRANSECT",BY40*10)</f>
        <v>0</v>
      </c>
      <c r="AV40" s="375" t="str">
        <f>IF('Site Description'!C$34="NO TRANSECT","NO TRANSECT",BZ40*10)</f>
        <v>NO TRANSECT</v>
      </c>
      <c r="AW40" s="375" t="str">
        <f>IF('Site Description'!D$34="NO TRANSECT","NO TRANSECT",CA40*10)</f>
        <v>NO TRANSECT</v>
      </c>
      <c r="AX40" s="375" t="str">
        <f>IF('Site Description'!E$34="NO TRANSECT","NO TRANSECT",CB40*10)</f>
        <v>NO TRANSECT</v>
      </c>
      <c r="AY40" s="375" t="str">
        <f>IF('Site Description'!F$34="NO TRANSECT","NO TRANSECT",CC40*10)</f>
        <v>NO TRANSECT</v>
      </c>
      <c r="AZ40" s="376" t="str">
        <f>IF('Site Description'!G$34="NO TRANSECT","NO TRANSECT",CD40*10)</f>
        <v>NO TRANSECT</v>
      </c>
      <c r="BA40" s="376" t="str">
        <f>IF('Site Description'!H$34="NO TRANSECT","NO TRANSECT",CE40*10)</f>
        <v>NO TRANSECT</v>
      </c>
      <c r="BB40" s="376" t="str">
        <f>IF('Site Description'!I$34="NO TRANSECT","NO TRANSECT",CF40*10)</f>
        <v>NO TRANSECT</v>
      </c>
      <c r="BC40" s="140">
        <f t="shared" si="40"/>
        <v>0</v>
      </c>
      <c r="BD40" s="141" t="e">
        <f t="shared" si="41"/>
        <v>#DIV/0!</v>
      </c>
      <c r="BE40" s="374">
        <f>IF('Site Description'!B$33="NO TRANSECT","NO TRANSECT",SUMIF('Data Entry'!$A$4:$A$192,A40,'Data Entry'!$F$4:$F$192)/('Site Description'!B$33*100))</f>
        <v>0</v>
      </c>
      <c r="BF40" s="375" t="str">
        <f>IF('Site Description'!C$33="NO TRANSECT","NO TRANSECT",SUMIF('Data Entry'!$I$4:$I$192,A40,'Data Entry'!$N$4:$N$192)/('Site Description'!C$33*100))</f>
        <v>NO TRANSECT</v>
      </c>
      <c r="BG40" s="375" t="str">
        <f>IF('Site Description'!D$33="NO TRANSECT","NO TRANSECT",SUMIF('Data Entry'!$Q$4:$Q$192,A40,'Data Entry'!$V$4:$V$192)/('Site Description'!D$33*100))</f>
        <v>NO TRANSECT</v>
      </c>
      <c r="BH40" s="375" t="str">
        <f>IF('Site Description'!E$33="NO TRANSECT","NO TRANSECT",SUMIF('Data Entry'!$Y$4:$Y$192,A40,'Data Entry'!$AD$4:$AD$192)/('Site Description'!E$33*100))</f>
        <v>NO TRANSECT</v>
      </c>
      <c r="BI40" s="375" t="str">
        <f>IF('Site Description'!F$33="NO TRANSECT","NO TRANSECT",SUMIF('Data Entry'!$AG$4:$AG$192,A40,'Data Entry'!$AL$4:$AL$192)/('Site Description'!F$33*100))</f>
        <v>NO TRANSECT</v>
      </c>
      <c r="BJ40" s="376" t="str">
        <f>IF('Site Description'!G$33="NO TRANSECT","NO TRANSECT",SUMIF('Data Entry'!$AO$4:$AO$192,A40,'Data Entry'!$AT$4:$AT$192)/('Site Description'!G$33*100))</f>
        <v>NO TRANSECT</v>
      </c>
      <c r="BK40" s="376" t="str">
        <f>IF('Site Description'!H$33="NO TRANSECT","NO TRANSECT",SUMIF('Data Entry'!$AW$4:$AW$192,A40,'Data Entry'!$BB$4:$BB$192)/('Site Description'!H$33*100))</f>
        <v>NO TRANSECT</v>
      </c>
      <c r="BL40" s="376" t="str">
        <f>IF('Site Description'!I$33="NO TRANSECT","NO TRANSECT",SUMIF('Data Entry'!$BE$4:$BE$192,A40,'Data Entry'!$BJ$4:$BJ$192)/('Site Description'!I$33*100))</f>
        <v>NO TRANSECT</v>
      </c>
      <c r="BM40" s="140">
        <f t="shared" si="42"/>
        <v>0</v>
      </c>
      <c r="BN40" s="141" t="e">
        <f t="shared" si="43"/>
        <v>#DIV/0!</v>
      </c>
      <c r="BO40" s="374">
        <f>IF('Site Description'!B$33="NO TRANSECT","NO TRANSECT",SUMIF('Data Entry'!$A$4:$A$192,A40,'Data Entry'!$G$4:$G$192)/('Site Description'!B$33*100))</f>
        <v>0</v>
      </c>
      <c r="BP40" s="375" t="str">
        <f>IF('Site Description'!C$33="NO TRANSECT","NO TRANSECT",SUMIF('Data Entry'!$I$4:$I$192,A40,'Data Entry'!$O$4:$O$192)/('Site Description'!C$33*100))</f>
        <v>NO TRANSECT</v>
      </c>
      <c r="BQ40" s="375" t="str">
        <f>IF('Site Description'!D$33="NO TRANSECT","NO TRANSECT",SUMIF('Data Entry'!$Q$4:$Q$192,A40,'Data Entry'!$W$4:$W$192)/('Site Description'!D$33*100))</f>
        <v>NO TRANSECT</v>
      </c>
      <c r="BR40" s="375" t="str">
        <f>IF('Site Description'!E$33="NO TRANSECT","NO TRANSECT",SUMIF('Data Entry'!$Y$4:$Y$192,A40,'Data Entry'!$AE$4:$AE$192)/('Site Description'!E$33*100))</f>
        <v>NO TRANSECT</v>
      </c>
      <c r="BS40" s="375" t="str">
        <f>IF('Site Description'!F$33="NO TRANSECT","NO TRANSECT",SUMIF('Data Entry'!$AG$4:$AG$192,A40,'Data Entry'!$AM$4:$AM$192)/('Site Description'!F$33*100))</f>
        <v>NO TRANSECT</v>
      </c>
      <c r="BT40" s="376" t="str">
        <f>IF('Site Description'!G$33="NO TRANSECT","NO TRANSECT",SUMIF('Data Entry'!$AO$4:$AO$192,A40,'Data Entry'!$AU$4:$AU$192)/('Site Description'!G$33*100))</f>
        <v>NO TRANSECT</v>
      </c>
      <c r="BU40" s="375" t="str">
        <f>IF('Site Description'!H$33="NO TRANSECT","NO TRANSECT",SUMIF('Data Entry'!$AW$4:$AW$192,A40,'Data Entry'!$BC$4:$BC$192)/('Site Description'!H$33*100))</f>
        <v>NO TRANSECT</v>
      </c>
      <c r="BV40" s="384" t="str">
        <f>IF('Site Description'!I$33="NO TRANSECT","NO TRANSECT",SUMIF('Data Entry'!$BE$4:$BE$192,A40,'Data Entry'!$BK$4:$BK$192)/('Site Description'!I$33*100))</f>
        <v>NO TRANSECT</v>
      </c>
      <c r="BW40" s="140">
        <f t="shared" si="44"/>
        <v>0</v>
      </c>
      <c r="BX40" s="141" t="e">
        <f t="shared" si="45"/>
        <v>#DIV/0!</v>
      </c>
      <c r="BY40" s="382">
        <f>IF('Site Description'!B$33="NO TRANSECT","NO TRANSECT",SUMIF('Data Entry'!$A$4:$A$192,A40,'Data Entry'!$H$4:$H$192)/('Site Description'!B$33*100))</f>
        <v>0</v>
      </c>
      <c r="BZ40" s="375" t="str">
        <f>IF('Site Description'!C$33="NO TRANSECT","NO TRANSECT",SUMIF('Data Entry'!$I$4:$I$192,A40,'Data Entry'!$P$4:$P$192)/('Site Description'!C$33*100))</f>
        <v>NO TRANSECT</v>
      </c>
      <c r="CA40" s="375" t="str">
        <f>IF('Site Description'!D$33="NO TRANSECT","NO TRANSECT",SUMIF('Data Entry'!$Q$4:$Q$192,A40,'Data Entry'!$X$4:$X$192)/('Site Description'!D$33*100))</f>
        <v>NO TRANSECT</v>
      </c>
      <c r="CB40" s="375" t="str">
        <f>IF('Site Description'!E$33="NO TRANSECT","NO TRANSECT",SUMIF('Data Entry'!$Y$4:$Y$192,A40,'Data Entry'!$AF$4:$AF$192)/('Site Description'!E$33*100))</f>
        <v>NO TRANSECT</v>
      </c>
      <c r="CC40" s="375" t="str">
        <f>IF('Site Description'!F$33="NO TRANSECT","NO TRANSECT",SUMIF('Data Entry'!$AG$4:$AG$192,A40,'Data Entry'!$AN$4:$AN$192)/('Site Description'!F$33*100))</f>
        <v>NO TRANSECT</v>
      </c>
      <c r="CD40" s="376" t="str">
        <f>IF('Site Description'!G$33="NO TRANSECT","NO TRANSECT",SUMIF('Data Entry'!$AO$4:$AO$192,A40,'Data Entry'!$AV$4:$AV$192)/('Site Description'!G$33*100))</f>
        <v>NO TRANSECT</v>
      </c>
      <c r="CE40" s="375" t="str">
        <f>IF('Site Description'!H$33="NO TRANSECT","NO TRANSECT",SUMIF('Data Entry'!$AW$4:$AW$192,A40,'Data Entry'!$BD$4:$BD$192)/('Site Description'!H$33*100))</f>
        <v>NO TRANSECT</v>
      </c>
      <c r="CF40" s="384" t="str">
        <f>IF('Site Description'!I$33="NO TRANSECT","NO TRANSECT",SUMIF('Data Entry'!$BE$4:$BE$192,A40,'Data Entry'!$BL$4:$BL$192)/('Site Description'!I$33*100))</f>
        <v>NO TRANSECT</v>
      </c>
      <c r="CG40" s="140">
        <f t="shared" si="46"/>
        <v>0</v>
      </c>
      <c r="CH40" s="141" t="e">
        <f t="shared" si="47"/>
        <v>#DIV/0!</v>
      </c>
    </row>
    <row r="41" spans="1:86" x14ac:dyDescent="0.3">
      <c r="A41" s="10" t="s">
        <v>204</v>
      </c>
      <c r="B41" s="31" t="s">
        <v>297</v>
      </c>
      <c r="C41" s="34" t="s">
        <v>205</v>
      </c>
      <c r="D41" s="27" t="s">
        <v>1</v>
      </c>
      <c r="E41" s="26" t="s">
        <v>32</v>
      </c>
      <c r="F41" s="383">
        <v>2</v>
      </c>
      <c r="G41" s="378">
        <f>IF('Site Description'!B$33="NO TRANSECT","NO TRANSECT",SUMIF('Data Entry'!$A$4:$A$192,A41,'Data Entry'!$C$4:$C$192))</f>
        <v>0</v>
      </c>
      <c r="H41" s="379" t="str">
        <f>IF('Site Description'!C$33="NO TRANSECT","NO TRANSECT",SUMIF('Data Entry'!$I$4:$I$192,A41,'Data Entry'!$K$4:$K$192))</f>
        <v>NO TRANSECT</v>
      </c>
      <c r="I41" s="379" t="str">
        <f>IF('Site Description'!D$33="NO TRANSECT","NO TRANSECT",SUMIF('Data Entry'!$Q$4:$Q$192,A41,'Data Entry'!$S$4:$S$192))</f>
        <v>NO TRANSECT</v>
      </c>
      <c r="J41" s="379" t="str">
        <f>IF('Site Description'!E$33="NO TRANSECT","NO TRANSECT",SUMIF('Data Entry'!$Y$4:$Y$192,A41,'Data Entry'!$AA$4:$AA$192))</f>
        <v>NO TRANSECT</v>
      </c>
      <c r="K41" s="379" t="str">
        <f>IF('Site Description'!F$33="NO TRANSECT","NO TRANSECT",SUMIF('Data Entry'!$AG$4:$AG$192,A41,'Data Entry'!$AI$4:$AI$192))</f>
        <v>NO TRANSECT</v>
      </c>
      <c r="L41" s="380" t="str">
        <f>IF('Site Description'!G$33="NO TRANSECT","NO TRANSECT",SUMIF('Data Entry'!$AO$4:$AO$192,A41,'Data Entry'!$AQ$4:$AQ$192))</f>
        <v>NO TRANSECT</v>
      </c>
      <c r="M41" s="380" t="str">
        <f>IF('Site Description'!H$33="NO TRANSECT","NO TRANSECT",SUMIF('Data Entry'!$AW$4:$AW$192,A41,'Data Entry'!$AY$4:$AY$192))</f>
        <v>NO TRANSECT</v>
      </c>
      <c r="N41" s="381" t="str">
        <f>IF('Site Description'!I$33="NO TRANSECT","NO TRANSECT",SUMIF('Data Entry'!$BE$4:$BE$192,A41,'Data Entry'!$BG$4:$BG$192))</f>
        <v>NO TRANSECT</v>
      </c>
      <c r="O41" s="140">
        <f t="shared" si="34"/>
        <v>0</v>
      </c>
      <c r="P41" s="141" t="e">
        <f t="shared" si="35"/>
        <v>#DIV/0!</v>
      </c>
      <c r="Q41" s="374">
        <f>IF('Site Description'!B$34="NO TRANSECT", "NO TRANSECT", G41/'Site Description'!B$34)</f>
        <v>0</v>
      </c>
      <c r="R41" s="375" t="str">
        <f>IF('Site Description'!C$34="NO TRANSECT", "NO TRANSECT", H41/'Site Description'!C$34)</f>
        <v>NO TRANSECT</v>
      </c>
      <c r="S41" s="375" t="str">
        <f>IF('Site Description'!D$34="NO TRANSECT", "NO TRANSECT", I41/'Site Description'!D$34)</f>
        <v>NO TRANSECT</v>
      </c>
      <c r="T41" s="375" t="str">
        <f>IF('Site Description'!E$34="NO TRANSECT", "NO TRANSECT", J41/'Site Description'!E$34)</f>
        <v>NO TRANSECT</v>
      </c>
      <c r="U41" s="375" t="str">
        <f>IF('Site Description'!F$34="NO TRANSECT", "NO TRANSECT", K41/'Site Description'!F$34)</f>
        <v>NO TRANSECT</v>
      </c>
      <c r="V41" s="376" t="str">
        <f>IF('Site Description'!G$34="NO TRANSECT", "NO TRANSECT", L41/'Site Description'!G$34)</f>
        <v>NO TRANSECT</v>
      </c>
      <c r="W41" s="375" t="str">
        <f>IF('Site Description'!H$34="NO TRANSECT", "NO TRANSECT", M41/'Site Description'!H$34)</f>
        <v>NO TRANSECT</v>
      </c>
      <c r="X41" s="384" t="str">
        <f>IF('Site Description'!$I$34="NO TRANSECT", "NO TRANSECT", N41/'Site Description'!$I$34)</f>
        <v>NO TRANSECT</v>
      </c>
      <c r="Y41" s="140">
        <f t="shared" si="36"/>
        <v>0</v>
      </c>
      <c r="Z41" s="141" t="e">
        <f t="shared" si="37"/>
        <v>#DIV/0!</v>
      </c>
      <c r="AA41" s="374">
        <f>IF('Site Description'!B$34="NO TRANSECT", "NO TRANSECT",BE41*10)</f>
        <v>0</v>
      </c>
      <c r="AB41" s="375" t="str">
        <f>IF('Site Description'!C$34="NO TRANSECT", "NO TRANSECT",BF41*10)</f>
        <v>NO TRANSECT</v>
      </c>
      <c r="AC41" s="375" t="str">
        <f>IF('Site Description'!D$34="NO TRANSECT", "NO TRANSECT",BG41*10)</f>
        <v>NO TRANSECT</v>
      </c>
      <c r="AD41" s="375" t="str">
        <f>IF('Site Description'!E$34="NO TRANSECT", "NO TRANSECT",BH41*10)</f>
        <v>NO TRANSECT</v>
      </c>
      <c r="AE41" s="375" t="str">
        <f>IF('Site Description'!F$34="NO TRANSECT", "NO TRANSECT",BI41*10)</f>
        <v>NO TRANSECT</v>
      </c>
      <c r="AF41" s="376" t="str">
        <f>IF('Site Description'!G$34="NO TRANSECT", "NO TRANSECT",BJ41*10)</f>
        <v>NO TRANSECT</v>
      </c>
      <c r="AG41" s="375" t="str">
        <f>IF('Site Description'!H$34="NO TRANSECT", "NO TRANSECT",BK41*10)</f>
        <v>NO TRANSECT</v>
      </c>
      <c r="AH41" s="384" t="str">
        <f>IF('Site Description'!I$34="NO TRANSECT", "NO TRANSECT",BL41*10)</f>
        <v>NO TRANSECT</v>
      </c>
      <c r="AI41" s="140">
        <f t="shared" si="0"/>
        <v>0</v>
      </c>
      <c r="AJ41" s="141" t="e">
        <f t="shared" si="1"/>
        <v>#DIV/0!</v>
      </c>
      <c r="AK41" s="374">
        <f>IF('Site Description'!B$34="NO TRANSECT", "NO TRANSECT",BO41*10)</f>
        <v>0</v>
      </c>
      <c r="AL41" s="375" t="str">
        <f>IF('Site Description'!C$34="NO TRANSECT", "NO TRANSECT",BP41*10)</f>
        <v>NO TRANSECT</v>
      </c>
      <c r="AM41" s="375" t="str">
        <f>IF('Site Description'!D$34="NO TRANSECT", "NO TRANSECT",BQ41*10)</f>
        <v>NO TRANSECT</v>
      </c>
      <c r="AN41" s="375" t="str">
        <f>IF('Site Description'!E$34="NO TRANSECT", "NO TRANSECT",BR41*10)</f>
        <v>NO TRANSECT</v>
      </c>
      <c r="AO41" s="375" t="str">
        <f>IF('Site Description'!F$34="NO TRANSECT", "NO TRANSECT",BS41*10)</f>
        <v>NO TRANSECT</v>
      </c>
      <c r="AP41" s="376" t="str">
        <f>IF('Site Description'!G$34="NO TRANSECT", "NO TRANSECT",BT41*10)</f>
        <v>NO TRANSECT</v>
      </c>
      <c r="AQ41" s="376" t="str">
        <f>IF('Site Description'!H$34="NO TRANSECT", "NO TRANSECT",BU41*10)</f>
        <v>NO TRANSECT</v>
      </c>
      <c r="AR41" s="376" t="str">
        <f>IF('Site Description'!I$34="NO TRANSECT", "NO TRANSECT",BV41*10)</f>
        <v>NO TRANSECT</v>
      </c>
      <c r="AS41" s="140">
        <f t="shared" si="38"/>
        <v>0</v>
      </c>
      <c r="AT41" s="141" t="e">
        <f t="shared" si="39"/>
        <v>#DIV/0!</v>
      </c>
      <c r="AU41" s="374">
        <f>IF('Site Description'!B$34="NO TRANSECT","NO TRANSECT",BY41*10)</f>
        <v>0</v>
      </c>
      <c r="AV41" s="375" t="str">
        <f>IF('Site Description'!C$34="NO TRANSECT","NO TRANSECT",BZ41*10)</f>
        <v>NO TRANSECT</v>
      </c>
      <c r="AW41" s="375" t="str">
        <f>IF('Site Description'!D$34="NO TRANSECT","NO TRANSECT",CA41*10)</f>
        <v>NO TRANSECT</v>
      </c>
      <c r="AX41" s="375" t="str">
        <f>IF('Site Description'!E$34="NO TRANSECT","NO TRANSECT",CB41*10)</f>
        <v>NO TRANSECT</v>
      </c>
      <c r="AY41" s="375" t="str">
        <f>IF('Site Description'!F$34="NO TRANSECT","NO TRANSECT",CC41*10)</f>
        <v>NO TRANSECT</v>
      </c>
      <c r="AZ41" s="376" t="str">
        <f>IF('Site Description'!G$34="NO TRANSECT","NO TRANSECT",CD41*10)</f>
        <v>NO TRANSECT</v>
      </c>
      <c r="BA41" s="376" t="str">
        <f>IF('Site Description'!H$34="NO TRANSECT","NO TRANSECT",CE41*10)</f>
        <v>NO TRANSECT</v>
      </c>
      <c r="BB41" s="376" t="str">
        <f>IF('Site Description'!I$34="NO TRANSECT","NO TRANSECT",CF41*10)</f>
        <v>NO TRANSECT</v>
      </c>
      <c r="BC41" s="140">
        <f t="shared" si="40"/>
        <v>0</v>
      </c>
      <c r="BD41" s="141" t="e">
        <f t="shared" si="41"/>
        <v>#DIV/0!</v>
      </c>
      <c r="BE41" s="374">
        <f>IF('Site Description'!B$33="NO TRANSECT","NO TRANSECT",SUMIF('Data Entry'!$A$4:$A$192,A41,'Data Entry'!$F$4:$F$192)/('Site Description'!B$33*100))</f>
        <v>0</v>
      </c>
      <c r="BF41" s="375" t="str">
        <f>IF('Site Description'!C$33="NO TRANSECT","NO TRANSECT",SUMIF('Data Entry'!$I$4:$I$192,A41,'Data Entry'!$N$4:$N$192)/('Site Description'!C$33*100))</f>
        <v>NO TRANSECT</v>
      </c>
      <c r="BG41" s="375" t="str">
        <f>IF('Site Description'!D$33="NO TRANSECT","NO TRANSECT",SUMIF('Data Entry'!$Q$4:$Q$192,A41,'Data Entry'!$V$4:$V$192)/('Site Description'!D$33*100))</f>
        <v>NO TRANSECT</v>
      </c>
      <c r="BH41" s="375" t="str">
        <f>IF('Site Description'!E$33="NO TRANSECT","NO TRANSECT",SUMIF('Data Entry'!$Y$4:$Y$192,A41,'Data Entry'!$AD$4:$AD$192)/('Site Description'!E$33*100))</f>
        <v>NO TRANSECT</v>
      </c>
      <c r="BI41" s="375" t="str">
        <f>IF('Site Description'!F$33="NO TRANSECT","NO TRANSECT",SUMIF('Data Entry'!$AG$4:$AG$192,A41,'Data Entry'!$AL$4:$AL$192)/('Site Description'!F$33*100))</f>
        <v>NO TRANSECT</v>
      </c>
      <c r="BJ41" s="376" t="str">
        <f>IF('Site Description'!G$33="NO TRANSECT","NO TRANSECT",SUMIF('Data Entry'!$AO$4:$AO$192,A41,'Data Entry'!$AT$4:$AT$192)/('Site Description'!G$33*100))</f>
        <v>NO TRANSECT</v>
      </c>
      <c r="BK41" s="376" t="str">
        <f>IF('Site Description'!H$33="NO TRANSECT","NO TRANSECT",SUMIF('Data Entry'!$AW$4:$AW$192,A41,'Data Entry'!$BB$4:$BB$192)/('Site Description'!H$33*100))</f>
        <v>NO TRANSECT</v>
      </c>
      <c r="BL41" s="376" t="str">
        <f>IF('Site Description'!I$33="NO TRANSECT","NO TRANSECT",SUMIF('Data Entry'!$BE$4:$BE$192,A41,'Data Entry'!$BJ$4:$BJ$192)/('Site Description'!I$33*100))</f>
        <v>NO TRANSECT</v>
      </c>
      <c r="BM41" s="140">
        <f t="shared" si="42"/>
        <v>0</v>
      </c>
      <c r="BN41" s="141" t="e">
        <f t="shared" si="43"/>
        <v>#DIV/0!</v>
      </c>
      <c r="BO41" s="374">
        <f>IF('Site Description'!B$33="NO TRANSECT","NO TRANSECT",SUMIF('Data Entry'!$A$4:$A$192,A41,'Data Entry'!$G$4:$G$192)/('Site Description'!B$33*100))</f>
        <v>0</v>
      </c>
      <c r="BP41" s="375" t="str">
        <f>IF('Site Description'!C$33="NO TRANSECT","NO TRANSECT",SUMIF('Data Entry'!$I$4:$I$192,A41,'Data Entry'!$O$4:$O$192)/('Site Description'!C$33*100))</f>
        <v>NO TRANSECT</v>
      </c>
      <c r="BQ41" s="375" t="str">
        <f>IF('Site Description'!D$33="NO TRANSECT","NO TRANSECT",SUMIF('Data Entry'!$Q$4:$Q$192,A41,'Data Entry'!$W$4:$W$192)/('Site Description'!D$33*100))</f>
        <v>NO TRANSECT</v>
      </c>
      <c r="BR41" s="375" t="str">
        <f>IF('Site Description'!E$33="NO TRANSECT","NO TRANSECT",SUMIF('Data Entry'!$Y$4:$Y$192,A41,'Data Entry'!$AE$4:$AE$192)/('Site Description'!E$33*100))</f>
        <v>NO TRANSECT</v>
      </c>
      <c r="BS41" s="375" t="str">
        <f>IF('Site Description'!F$33="NO TRANSECT","NO TRANSECT",SUMIF('Data Entry'!$AG$4:$AG$192,A41,'Data Entry'!$AM$4:$AM$192)/('Site Description'!F$33*100))</f>
        <v>NO TRANSECT</v>
      </c>
      <c r="BT41" s="376" t="str">
        <f>IF('Site Description'!G$33="NO TRANSECT","NO TRANSECT",SUMIF('Data Entry'!$AO$4:$AO$192,A41,'Data Entry'!$AU$4:$AU$192)/('Site Description'!G$33*100))</f>
        <v>NO TRANSECT</v>
      </c>
      <c r="BU41" s="375" t="str">
        <f>IF('Site Description'!H$33="NO TRANSECT","NO TRANSECT",SUMIF('Data Entry'!$AW$4:$AW$192,A41,'Data Entry'!$BC$4:$BC$192)/('Site Description'!H$33*100))</f>
        <v>NO TRANSECT</v>
      </c>
      <c r="BV41" s="384" t="str">
        <f>IF('Site Description'!I$33="NO TRANSECT","NO TRANSECT",SUMIF('Data Entry'!$BE$4:$BE$192,A41,'Data Entry'!$BK$4:$BK$192)/('Site Description'!I$33*100))</f>
        <v>NO TRANSECT</v>
      </c>
      <c r="BW41" s="140">
        <f t="shared" si="44"/>
        <v>0</v>
      </c>
      <c r="BX41" s="141" t="e">
        <f t="shared" si="45"/>
        <v>#DIV/0!</v>
      </c>
      <c r="BY41" s="382">
        <f>IF('Site Description'!B$33="NO TRANSECT","NO TRANSECT",SUMIF('Data Entry'!$A$4:$A$192,A41,'Data Entry'!$H$4:$H$192)/('Site Description'!B$33*100))</f>
        <v>0</v>
      </c>
      <c r="BZ41" s="375" t="str">
        <f>IF('Site Description'!C$33="NO TRANSECT","NO TRANSECT",SUMIF('Data Entry'!$I$4:$I$192,A41,'Data Entry'!$P$4:$P$192)/('Site Description'!C$33*100))</f>
        <v>NO TRANSECT</v>
      </c>
      <c r="CA41" s="375" t="str">
        <f>IF('Site Description'!D$33="NO TRANSECT","NO TRANSECT",SUMIF('Data Entry'!$Q$4:$Q$192,A41,'Data Entry'!$X$4:$X$192)/('Site Description'!D$33*100))</f>
        <v>NO TRANSECT</v>
      </c>
      <c r="CB41" s="375" t="str">
        <f>IF('Site Description'!E$33="NO TRANSECT","NO TRANSECT",SUMIF('Data Entry'!$Y$4:$Y$192,A41,'Data Entry'!$AF$4:$AF$192)/('Site Description'!E$33*100))</f>
        <v>NO TRANSECT</v>
      </c>
      <c r="CC41" s="375" t="str">
        <f>IF('Site Description'!F$33="NO TRANSECT","NO TRANSECT",SUMIF('Data Entry'!$AG$4:$AG$192,A41,'Data Entry'!$AN$4:$AN$192)/('Site Description'!F$33*100))</f>
        <v>NO TRANSECT</v>
      </c>
      <c r="CD41" s="376" t="str">
        <f>IF('Site Description'!G$33="NO TRANSECT","NO TRANSECT",SUMIF('Data Entry'!$AO$4:$AO$192,A41,'Data Entry'!$AV$4:$AV$192)/('Site Description'!G$33*100))</f>
        <v>NO TRANSECT</v>
      </c>
      <c r="CE41" s="375" t="str">
        <f>IF('Site Description'!H$33="NO TRANSECT","NO TRANSECT",SUMIF('Data Entry'!$AW$4:$AW$192,A41,'Data Entry'!$BD$4:$BD$192)/('Site Description'!H$33*100))</f>
        <v>NO TRANSECT</v>
      </c>
      <c r="CF41" s="384" t="str">
        <f>IF('Site Description'!I$33="NO TRANSECT","NO TRANSECT",SUMIF('Data Entry'!$BE$4:$BE$192,A41,'Data Entry'!$BL$4:$BL$192)/('Site Description'!I$33*100))</f>
        <v>NO TRANSECT</v>
      </c>
      <c r="CG41" s="140">
        <f t="shared" si="46"/>
        <v>0</v>
      </c>
      <c r="CH41" s="141" t="e">
        <f t="shared" si="47"/>
        <v>#DIV/0!</v>
      </c>
    </row>
    <row r="42" spans="1:86" x14ac:dyDescent="0.3">
      <c r="A42" s="9" t="s">
        <v>206</v>
      </c>
      <c r="B42" s="30" t="s">
        <v>297</v>
      </c>
      <c r="C42" s="32" t="s">
        <v>207</v>
      </c>
      <c r="D42" s="27" t="s">
        <v>1</v>
      </c>
      <c r="E42" s="26" t="s">
        <v>32</v>
      </c>
      <c r="F42" s="383">
        <v>2</v>
      </c>
      <c r="G42" s="378">
        <f>IF('Site Description'!B$33="NO TRANSECT","NO TRANSECT",SUMIF('Data Entry'!$A$4:$A$192,A42,'Data Entry'!$C$4:$C$192))</f>
        <v>0</v>
      </c>
      <c r="H42" s="379" t="str">
        <f>IF('Site Description'!C$33="NO TRANSECT","NO TRANSECT",SUMIF('Data Entry'!$I$4:$I$192,A42,'Data Entry'!$K$4:$K$192))</f>
        <v>NO TRANSECT</v>
      </c>
      <c r="I42" s="379" t="str">
        <f>IF('Site Description'!D$33="NO TRANSECT","NO TRANSECT",SUMIF('Data Entry'!$Q$4:$Q$192,A42,'Data Entry'!$S$4:$S$192))</f>
        <v>NO TRANSECT</v>
      </c>
      <c r="J42" s="379" t="str">
        <f>IF('Site Description'!E$33="NO TRANSECT","NO TRANSECT",SUMIF('Data Entry'!$Y$4:$Y$192,A42,'Data Entry'!$AA$4:$AA$192))</f>
        <v>NO TRANSECT</v>
      </c>
      <c r="K42" s="379" t="str">
        <f>IF('Site Description'!F$33="NO TRANSECT","NO TRANSECT",SUMIF('Data Entry'!$AG$4:$AG$192,A42,'Data Entry'!$AI$4:$AI$192))</f>
        <v>NO TRANSECT</v>
      </c>
      <c r="L42" s="380" t="str">
        <f>IF('Site Description'!G$33="NO TRANSECT","NO TRANSECT",SUMIF('Data Entry'!$AO$4:$AO$192,A42,'Data Entry'!$AQ$4:$AQ$192))</f>
        <v>NO TRANSECT</v>
      </c>
      <c r="M42" s="380" t="str">
        <f>IF('Site Description'!H$33="NO TRANSECT","NO TRANSECT",SUMIF('Data Entry'!$AW$4:$AW$192,A42,'Data Entry'!$AY$4:$AY$192))</f>
        <v>NO TRANSECT</v>
      </c>
      <c r="N42" s="381" t="str">
        <f>IF('Site Description'!I$33="NO TRANSECT","NO TRANSECT",SUMIF('Data Entry'!$BE$4:$BE$192,A42,'Data Entry'!$BG$4:$BG$192))</f>
        <v>NO TRANSECT</v>
      </c>
      <c r="O42" s="140">
        <f t="shared" si="34"/>
        <v>0</v>
      </c>
      <c r="P42" s="141" t="e">
        <f t="shared" si="35"/>
        <v>#DIV/0!</v>
      </c>
      <c r="Q42" s="374">
        <f>IF('Site Description'!B$34="NO TRANSECT", "NO TRANSECT", G42/'Site Description'!B$34)</f>
        <v>0</v>
      </c>
      <c r="R42" s="375" t="str">
        <f>IF('Site Description'!C$34="NO TRANSECT", "NO TRANSECT", H42/'Site Description'!C$34)</f>
        <v>NO TRANSECT</v>
      </c>
      <c r="S42" s="375" t="str">
        <f>IF('Site Description'!D$34="NO TRANSECT", "NO TRANSECT", I42/'Site Description'!D$34)</f>
        <v>NO TRANSECT</v>
      </c>
      <c r="T42" s="375" t="str">
        <f>IF('Site Description'!E$34="NO TRANSECT", "NO TRANSECT", J42/'Site Description'!E$34)</f>
        <v>NO TRANSECT</v>
      </c>
      <c r="U42" s="375" t="str">
        <f>IF('Site Description'!F$34="NO TRANSECT", "NO TRANSECT", K42/'Site Description'!F$34)</f>
        <v>NO TRANSECT</v>
      </c>
      <c r="V42" s="376" t="str">
        <f>IF('Site Description'!G$34="NO TRANSECT", "NO TRANSECT", L42/'Site Description'!G$34)</f>
        <v>NO TRANSECT</v>
      </c>
      <c r="W42" s="375" t="str">
        <f>IF('Site Description'!H$34="NO TRANSECT", "NO TRANSECT", M42/'Site Description'!H$34)</f>
        <v>NO TRANSECT</v>
      </c>
      <c r="X42" s="384" t="str">
        <f>IF('Site Description'!$I$34="NO TRANSECT", "NO TRANSECT", N42/'Site Description'!$I$34)</f>
        <v>NO TRANSECT</v>
      </c>
      <c r="Y42" s="140">
        <f t="shared" si="36"/>
        <v>0</v>
      </c>
      <c r="Z42" s="141" t="e">
        <f t="shared" si="37"/>
        <v>#DIV/0!</v>
      </c>
      <c r="AA42" s="374">
        <f>IF('Site Description'!B$34="NO TRANSECT", "NO TRANSECT",BE42*10)</f>
        <v>0</v>
      </c>
      <c r="AB42" s="375" t="str">
        <f>IF('Site Description'!C$34="NO TRANSECT", "NO TRANSECT",BF42*10)</f>
        <v>NO TRANSECT</v>
      </c>
      <c r="AC42" s="375" t="str">
        <f>IF('Site Description'!D$34="NO TRANSECT", "NO TRANSECT",BG42*10)</f>
        <v>NO TRANSECT</v>
      </c>
      <c r="AD42" s="375" t="str">
        <f>IF('Site Description'!E$34="NO TRANSECT", "NO TRANSECT",BH42*10)</f>
        <v>NO TRANSECT</v>
      </c>
      <c r="AE42" s="375" t="str">
        <f>IF('Site Description'!F$34="NO TRANSECT", "NO TRANSECT",BI42*10)</f>
        <v>NO TRANSECT</v>
      </c>
      <c r="AF42" s="376" t="str">
        <f>IF('Site Description'!G$34="NO TRANSECT", "NO TRANSECT",BJ42*10)</f>
        <v>NO TRANSECT</v>
      </c>
      <c r="AG42" s="375" t="str">
        <f>IF('Site Description'!H$34="NO TRANSECT", "NO TRANSECT",BK42*10)</f>
        <v>NO TRANSECT</v>
      </c>
      <c r="AH42" s="384" t="str">
        <f>IF('Site Description'!I$34="NO TRANSECT", "NO TRANSECT",BL42*10)</f>
        <v>NO TRANSECT</v>
      </c>
      <c r="AI42" s="140">
        <f t="shared" si="0"/>
        <v>0</v>
      </c>
      <c r="AJ42" s="141" t="e">
        <f t="shared" si="1"/>
        <v>#DIV/0!</v>
      </c>
      <c r="AK42" s="374">
        <f>IF('Site Description'!B$34="NO TRANSECT", "NO TRANSECT",BO42*10)</f>
        <v>0</v>
      </c>
      <c r="AL42" s="375" t="str">
        <f>IF('Site Description'!C$34="NO TRANSECT", "NO TRANSECT",BP42*10)</f>
        <v>NO TRANSECT</v>
      </c>
      <c r="AM42" s="375" t="str">
        <f>IF('Site Description'!D$34="NO TRANSECT", "NO TRANSECT",BQ42*10)</f>
        <v>NO TRANSECT</v>
      </c>
      <c r="AN42" s="375" t="str">
        <f>IF('Site Description'!E$34="NO TRANSECT", "NO TRANSECT",BR42*10)</f>
        <v>NO TRANSECT</v>
      </c>
      <c r="AO42" s="375" t="str">
        <f>IF('Site Description'!F$34="NO TRANSECT", "NO TRANSECT",BS42*10)</f>
        <v>NO TRANSECT</v>
      </c>
      <c r="AP42" s="376" t="str">
        <f>IF('Site Description'!G$34="NO TRANSECT", "NO TRANSECT",BT42*10)</f>
        <v>NO TRANSECT</v>
      </c>
      <c r="AQ42" s="376" t="str">
        <f>IF('Site Description'!H$34="NO TRANSECT", "NO TRANSECT",BU42*10)</f>
        <v>NO TRANSECT</v>
      </c>
      <c r="AR42" s="376" t="str">
        <f>IF('Site Description'!I$34="NO TRANSECT", "NO TRANSECT",BV42*10)</f>
        <v>NO TRANSECT</v>
      </c>
      <c r="AS42" s="140">
        <f t="shared" si="38"/>
        <v>0</v>
      </c>
      <c r="AT42" s="141" t="e">
        <f t="shared" si="39"/>
        <v>#DIV/0!</v>
      </c>
      <c r="AU42" s="374">
        <f>IF('Site Description'!B$34="NO TRANSECT","NO TRANSECT",BY42*10)</f>
        <v>0</v>
      </c>
      <c r="AV42" s="375" t="str">
        <f>IF('Site Description'!C$34="NO TRANSECT","NO TRANSECT",BZ42*10)</f>
        <v>NO TRANSECT</v>
      </c>
      <c r="AW42" s="375" t="str">
        <f>IF('Site Description'!D$34="NO TRANSECT","NO TRANSECT",CA42*10)</f>
        <v>NO TRANSECT</v>
      </c>
      <c r="AX42" s="375" t="str">
        <f>IF('Site Description'!E$34="NO TRANSECT","NO TRANSECT",CB42*10)</f>
        <v>NO TRANSECT</v>
      </c>
      <c r="AY42" s="375" t="str">
        <f>IF('Site Description'!F$34="NO TRANSECT","NO TRANSECT",CC42*10)</f>
        <v>NO TRANSECT</v>
      </c>
      <c r="AZ42" s="376" t="str">
        <f>IF('Site Description'!G$34="NO TRANSECT","NO TRANSECT",CD42*10)</f>
        <v>NO TRANSECT</v>
      </c>
      <c r="BA42" s="376" t="str">
        <f>IF('Site Description'!H$34="NO TRANSECT","NO TRANSECT",CE42*10)</f>
        <v>NO TRANSECT</v>
      </c>
      <c r="BB42" s="376" t="str">
        <f>IF('Site Description'!I$34="NO TRANSECT","NO TRANSECT",CF42*10)</f>
        <v>NO TRANSECT</v>
      </c>
      <c r="BC42" s="140">
        <f t="shared" si="40"/>
        <v>0</v>
      </c>
      <c r="BD42" s="141" t="e">
        <f t="shared" si="41"/>
        <v>#DIV/0!</v>
      </c>
      <c r="BE42" s="374">
        <f>IF('Site Description'!B$33="NO TRANSECT","NO TRANSECT",SUMIF('Data Entry'!$A$4:$A$192,A42,'Data Entry'!$F$4:$F$192)/('Site Description'!B$33*100))</f>
        <v>0</v>
      </c>
      <c r="BF42" s="375" t="str">
        <f>IF('Site Description'!C$33="NO TRANSECT","NO TRANSECT",SUMIF('Data Entry'!$I$4:$I$192,A42,'Data Entry'!$N$4:$N$192)/('Site Description'!C$33*100))</f>
        <v>NO TRANSECT</v>
      </c>
      <c r="BG42" s="375" t="str">
        <f>IF('Site Description'!D$33="NO TRANSECT","NO TRANSECT",SUMIF('Data Entry'!$Q$4:$Q$192,A42,'Data Entry'!$V$4:$V$192)/('Site Description'!D$33*100))</f>
        <v>NO TRANSECT</v>
      </c>
      <c r="BH42" s="375" t="str">
        <f>IF('Site Description'!E$33="NO TRANSECT","NO TRANSECT",SUMIF('Data Entry'!$Y$4:$Y$192,A42,'Data Entry'!$AD$4:$AD$192)/('Site Description'!E$33*100))</f>
        <v>NO TRANSECT</v>
      </c>
      <c r="BI42" s="375" t="str">
        <f>IF('Site Description'!F$33="NO TRANSECT","NO TRANSECT",SUMIF('Data Entry'!$AG$4:$AG$192,A42,'Data Entry'!$AL$4:$AL$192)/('Site Description'!F$33*100))</f>
        <v>NO TRANSECT</v>
      </c>
      <c r="BJ42" s="376" t="str">
        <f>IF('Site Description'!G$33="NO TRANSECT","NO TRANSECT",SUMIF('Data Entry'!$AO$4:$AO$192,A42,'Data Entry'!$AT$4:$AT$192)/('Site Description'!G$33*100))</f>
        <v>NO TRANSECT</v>
      </c>
      <c r="BK42" s="376" t="str">
        <f>IF('Site Description'!H$33="NO TRANSECT","NO TRANSECT",SUMIF('Data Entry'!$AW$4:$AW$192,A42,'Data Entry'!$BB$4:$BB$192)/('Site Description'!H$33*100))</f>
        <v>NO TRANSECT</v>
      </c>
      <c r="BL42" s="376" t="str">
        <f>IF('Site Description'!I$33="NO TRANSECT","NO TRANSECT",SUMIF('Data Entry'!$BE$4:$BE$192,A42,'Data Entry'!$BJ$4:$BJ$192)/('Site Description'!I$33*100))</f>
        <v>NO TRANSECT</v>
      </c>
      <c r="BM42" s="140">
        <f t="shared" si="42"/>
        <v>0</v>
      </c>
      <c r="BN42" s="141" t="e">
        <f t="shared" si="43"/>
        <v>#DIV/0!</v>
      </c>
      <c r="BO42" s="374">
        <f>IF('Site Description'!B$33="NO TRANSECT","NO TRANSECT",SUMIF('Data Entry'!$A$4:$A$192,A42,'Data Entry'!$G$4:$G$192)/('Site Description'!B$33*100))</f>
        <v>0</v>
      </c>
      <c r="BP42" s="375" t="str">
        <f>IF('Site Description'!C$33="NO TRANSECT","NO TRANSECT",SUMIF('Data Entry'!$I$4:$I$192,A42,'Data Entry'!$O$4:$O$192)/('Site Description'!C$33*100))</f>
        <v>NO TRANSECT</v>
      </c>
      <c r="BQ42" s="375" t="str">
        <f>IF('Site Description'!D$33="NO TRANSECT","NO TRANSECT",SUMIF('Data Entry'!$Q$4:$Q$192,A42,'Data Entry'!$W$4:$W$192)/('Site Description'!D$33*100))</f>
        <v>NO TRANSECT</v>
      </c>
      <c r="BR42" s="375" t="str">
        <f>IF('Site Description'!E$33="NO TRANSECT","NO TRANSECT",SUMIF('Data Entry'!$Y$4:$Y$192,A42,'Data Entry'!$AE$4:$AE$192)/('Site Description'!E$33*100))</f>
        <v>NO TRANSECT</v>
      </c>
      <c r="BS42" s="375" t="str">
        <f>IF('Site Description'!F$33="NO TRANSECT","NO TRANSECT",SUMIF('Data Entry'!$AG$4:$AG$192,A42,'Data Entry'!$AM$4:$AM$192)/('Site Description'!F$33*100))</f>
        <v>NO TRANSECT</v>
      </c>
      <c r="BT42" s="376" t="str">
        <f>IF('Site Description'!G$33="NO TRANSECT","NO TRANSECT",SUMIF('Data Entry'!$AO$4:$AO$192,A42,'Data Entry'!$AU$4:$AU$192)/('Site Description'!G$33*100))</f>
        <v>NO TRANSECT</v>
      </c>
      <c r="BU42" s="375" t="str">
        <f>IF('Site Description'!H$33="NO TRANSECT","NO TRANSECT",SUMIF('Data Entry'!$AW$4:$AW$192,A42,'Data Entry'!$BC$4:$BC$192)/('Site Description'!H$33*100))</f>
        <v>NO TRANSECT</v>
      </c>
      <c r="BV42" s="384" t="str">
        <f>IF('Site Description'!I$33="NO TRANSECT","NO TRANSECT",SUMIF('Data Entry'!$BE$4:$BE$192,A42,'Data Entry'!$BK$4:$BK$192)/('Site Description'!I$33*100))</f>
        <v>NO TRANSECT</v>
      </c>
      <c r="BW42" s="140">
        <f t="shared" si="44"/>
        <v>0</v>
      </c>
      <c r="BX42" s="141" t="e">
        <f t="shared" si="45"/>
        <v>#DIV/0!</v>
      </c>
      <c r="BY42" s="382">
        <f>IF('Site Description'!B$33="NO TRANSECT","NO TRANSECT",SUMIF('Data Entry'!$A$4:$A$192,A42,'Data Entry'!$H$4:$H$192)/('Site Description'!B$33*100))</f>
        <v>0</v>
      </c>
      <c r="BZ42" s="375" t="str">
        <f>IF('Site Description'!C$33="NO TRANSECT","NO TRANSECT",SUMIF('Data Entry'!$I$4:$I$192,A42,'Data Entry'!$P$4:$P$192)/('Site Description'!C$33*100))</f>
        <v>NO TRANSECT</v>
      </c>
      <c r="CA42" s="375" t="str">
        <f>IF('Site Description'!D$33="NO TRANSECT","NO TRANSECT",SUMIF('Data Entry'!$Q$4:$Q$192,A42,'Data Entry'!$X$4:$X$192)/('Site Description'!D$33*100))</f>
        <v>NO TRANSECT</v>
      </c>
      <c r="CB42" s="375" t="str">
        <f>IF('Site Description'!E$33="NO TRANSECT","NO TRANSECT",SUMIF('Data Entry'!$Y$4:$Y$192,A42,'Data Entry'!$AF$4:$AF$192)/('Site Description'!E$33*100))</f>
        <v>NO TRANSECT</v>
      </c>
      <c r="CC42" s="375" t="str">
        <f>IF('Site Description'!F$33="NO TRANSECT","NO TRANSECT",SUMIF('Data Entry'!$AG$4:$AG$192,A42,'Data Entry'!$AN$4:$AN$192)/('Site Description'!F$33*100))</f>
        <v>NO TRANSECT</v>
      </c>
      <c r="CD42" s="376" t="str">
        <f>IF('Site Description'!G$33="NO TRANSECT","NO TRANSECT",SUMIF('Data Entry'!$AO$4:$AO$192,A42,'Data Entry'!$AV$4:$AV$192)/('Site Description'!G$33*100))</f>
        <v>NO TRANSECT</v>
      </c>
      <c r="CE42" s="375" t="str">
        <f>IF('Site Description'!H$33="NO TRANSECT","NO TRANSECT",SUMIF('Data Entry'!$AW$4:$AW$192,A42,'Data Entry'!$BD$4:$BD$192)/('Site Description'!H$33*100))</f>
        <v>NO TRANSECT</v>
      </c>
      <c r="CF42" s="384" t="str">
        <f>IF('Site Description'!I$33="NO TRANSECT","NO TRANSECT",SUMIF('Data Entry'!$BE$4:$BE$192,A42,'Data Entry'!$BL$4:$BL$192)/('Site Description'!I$33*100))</f>
        <v>NO TRANSECT</v>
      </c>
      <c r="CG42" s="140">
        <f t="shared" si="46"/>
        <v>0</v>
      </c>
      <c r="CH42" s="141" t="e">
        <f t="shared" si="47"/>
        <v>#DIV/0!</v>
      </c>
    </row>
    <row r="43" spans="1:86" x14ac:dyDescent="0.3">
      <c r="A43" s="9" t="s">
        <v>208</v>
      </c>
      <c r="B43" s="30" t="s">
        <v>297</v>
      </c>
      <c r="C43" s="34" t="s">
        <v>209</v>
      </c>
      <c r="D43" s="27" t="s">
        <v>79</v>
      </c>
      <c r="E43" s="26" t="s">
        <v>32</v>
      </c>
      <c r="F43" s="26">
        <v>2</v>
      </c>
      <c r="G43" s="378">
        <f>IF('Site Description'!B$33="NO TRANSECT","NO TRANSECT",SUMIF('Data Entry'!$A$4:$A$192,A43,'Data Entry'!$C$4:$C$192))</f>
        <v>0</v>
      </c>
      <c r="H43" s="379" t="str">
        <f>IF('Site Description'!C$33="NO TRANSECT","NO TRANSECT",SUMIF('Data Entry'!$I$4:$I$192,A43,'Data Entry'!$K$4:$K$192))</f>
        <v>NO TRANSECT</v>
      </c>
      <c r="I43" s="379" t="str">
        <f>IF('Site Description'!D$33="NO TRANSECT","NO TRANSECT",SUMIF('Data Entry'!$Q$4:$Q$192,A43,'Data Entry'!$S$4:$S$192))</f>
        <v>NO TRANSECT</v>
      </c>
      <c r="J43" s="379" t="str">
        <f>IF('Site Description'!E$33="NO TRANSECT","NO TRANSECT",SUMIF('Data Entry'!$Y$4:$Y$192,A43,'Data Entry'!$AA$4:$AA$192))</f>
        <v>NO TRANSECT</v>
      </c>
      <c r="K43" s="379" t="str">
        <f>IF('Site Description'!F$33="NO TRANSECT","NO TRANSECT",SUMIF('Data Entry'!$AG$4:$AG$192,A43,'Data Entry'!$AI$4:$AI$192))</f>
        <v>NO TRANSECT</v>
      </c>
      <c r="L43" s="380" t="str">
        <f>IF('Site Description'!G$33="NO TRANSECT","NO TRANSECT",SUMIF('Data Entry'!$AO$4:$AO$192,A43,'Data Entry'!$AQ$4:$AQ$192))</f>
        <v>NO TRANSECT</v>
      </c>
      <c r="M43" s="380" t="str">
        <f>IF('Site Description'!H$33="NO TRANSECT","NO TRANSECT",SUMIF('Data Entry'!$AW$4:$AW$192,A43,'Data Entry'!$AY$4:$AY$192))</f>
        <v>NO TRANSECT</v>
      </c>
      <c r="N43" s="381" t="str">
        <f>IF('Site Description'!I$33="NO TRANSECT","NO TRANSECT",SUMIF('Data Entry'!$BE$4:$BE$192,A43,'Data Entry'!$BG$4:$BG$192))</f>
        <v>NO TRANSECT</v>
      </c>
      <c r="O43" s="140">
        <f t="shared" si="34"/>
        <v>0</v>
      </c>
      <c r="P43" s="141" t="e">
        <f t="shared" si="35"/>
        <v>#DIV/0!</v>
      </c>
      <c r="Q43" s="374">
        <f>IF('Site Description'!B$34="NO TRANSECT", "NO TRANSECT", G43/'Site Description'!B$34)</f>
        <v>0</v>
      </c>
      <c r="R43" s="375" t="str">
        <f>IF('Site Description'!C$34="NO TRANSECT", "NO TRANSECT", H43/'Site Description'!C$34)</f>
        <v>NO TRANSECT</v>
      </c>
      <c r="S43" s="375" t="str">
        <f>IF('Site Description'!D$34="NO TRANSECT", "NO TRANSECT", I43/'Site Description'!D$34)</f>
        <v>NO TRANSECT</v>
      </c>
      <c r="T43" s="375" t="str">
        <f>IF('Site Description'!E$34="NO TRANSECT", "NO TRANSECT", J43/'Site Description'!E$34)</f>
        <v>NO TRANSECT</v>
      </c>
      <c r="U43" s="375" t="str">
        <f>IF('Site Description'!F$34="NO TRANSECT", "NO TRANSECT", K43/'Site Description'!F$34)</f>
        <v>NO TRANSECT</v>
      </c>
      <c r="V43" s="376" t="str">
        <f>IF('Site Description'!G$34="NO TRANSECT", "NO TRANSECT", L43/'Site Description'!G$34)</f>
        <v>NO TRANSECT</v>
      </c>
      <c r="W43" s="375" t="str">
        <f>IF('Site Description'!H$34="NO TRANSECT", "NO TRANSECT", M43/'Site Description'!H$34)</f>
        <v>NO TRANSECT</v>
      </c>
      <c r="X43" s="384" t="str">
        <f>IF('Site Description'!$I$34="NO TRANSECT", "NO TRANSECT", N43/'Site Description'!$I$34)</f>
        <v>NO TRANSECT</v>
      </c>
      <c r="Y43" s="140">
        <f t="shared" si="36"/>
        <v>0</v>
      </c>
      <c r="Z43" s="141" t="e">
        <f t="shared" si="37"/>
        <v>#DIV/0!</v>
      </c>
      <c r="AA43" s="374">
        <f>IF('Site Description'!B$34="NO TRANSECT", "NO TRANSECT",BE43*10)</f>
        <v>0</v>
      </c>
      <c r="AB43" s="375" t="str">
        <f>IF('Site Description'!C$34="NO TRANSECT", "NO TRANSECT",BF43*10)</f>
        <v>NO TRANSECT</v>
      </c>
      <c r="AC43" s="375" t="str">
        <f>IF('Site Description'!D$34="NO TRANSECT", "NO TRANSECT",BG43*10)</f>
        <v>NO TRANSECT</v>
      </c>
      <c r="AD43" s="375" t="str">
        <f>IF('Site Description'!E$34="NO TRANSECT", "NO TRANSECT",BH43*10)</f>
        <v>NO TRANSECT</v>
      </c>
      <c r="AE43" s="375" t="str">
        <f>IF('Site Description'!F$34="NO TRANSECT", "NO TRANSECT",BI43*10)</f>
        <v>NO TRANSECT</v>
      </c>
      <c r="AF43" s="376" t="str">
        <f>IF('Site Description'!G$34="NO TRANSECT", "NO TRANSECT",BJ43*10)</f>
        <v>NO TRANSECT</v>
      </c>
      <c r="AG43" s="375" t="str">
        <f>IF('Site Description'!H$34="NO TRANSECT", "NO TRANSECT",BK43*10)</f>
        <v>NO TRANSECT</v>
      </c>
      <c r="AH43" s="384" t="str">
        <f>IF('Site Description'!I$34="NO TRANSECT", "NO TRANSECT",BL43*10)</f>
        <v>NO TRANSECT</v>
      </c>
      <c r="AI43" s="140">
        <f t="shared" si="0"/>
        <v>0</v>
      </c>
      <c r="AJ43" s="141" t="e">
        <f t="shared" si="1"/>
        <v>#DIV/0!</v>
      </c>
      <c r="AK43" s="374">
        <f>IF('Site Description'!B$34="NO TRANSECT", "NO TRANSECT",BO43*10)</f>
        <v>0</v>
      </c>
      <c r="AL43" s="375" t="str">
        <f>IF('Site Description'!C$34="NO TRANSECT", "NO TRANSECT",BP43*10)</f>
        <v>NO TRANSECT</v>
      </c>
      <c r="AM43" s="375" t="str">
        <f>IF('Site Description'!D$34="NO TRANSECT", "NO TRANSECT",BQ43*10)</f>
        <v>NO TRANSECT</v>
      </c>
      <c r="AN43" s="375" t="str">
        <f>IF('Site Description'!E$34="NO TRANSECT", "NO TRANSECT",BR43*10)</f>
        <v>NO TRANSECT</v>
      </c>
      <c r="AO43" s="375" t="str">
        <f>IF('Site Description'!F$34="NO TRANSECT", "NO TRANSECT",BS43*10)</f>
        <v>NO TRANSECT</v>
      </c>
      <c r="AP43" s="376" t="str">
        <f>IF('Site Description'!G$34="NO TRANSECT", "NO TRANSECT",BT43*10)</f>
        <v>NO TRANSECT</v>
      </c>
      <c r="AQ43" s="376" t="str">
        <f>IF('Site Description'!H$34="NO TRANSECT", "NO TRANSECT",BU43*10)</f>
        <v>NO TRANSECT</v>
      </c>
      <c r="AR43" s="376" t="str">
        <f>IF('Site Description'!I$34="NO TRANSECT", "NO TRANSECT",BV43*10)</f>
        <v>NO TRANSECT</v>
      </c>
      <c r="AS43" s="140">
        <f t="shared" si="38"/>
        <v>0</v>
      </c>
      <c r="AT43" s="141" t="e">
        <f t="shared" si="39"/>
        <v>#DIV/0!</v>
      </c>
      <c r="AU43" s="374">
        <f>IF('Site Description'!B$34="NO TRANSECT","NO TRANSECT",BY43*10)</f>
        <v>0</v>
      </c>
      <c r="AV43" s="375" t="str">
        <f>IF('Site Description'!C$34="NO TRANSECT","NO TRANSECT",BZ43*10)</f>
        <v>NO TRANSECT</v>
      </c>
      <c r="AW43" s="375" t="str">
        <f>IF('Site Description'!D$34="NO TRANSECT","NO TRANSECT",CA43*10)</f>
        <v>NO TRANSECT</v>
      </c>
      <c r="AX43" s="375" t="str">
        <f>IF('Site Description'!E$34="NO TRANSECT","NO TRANSECT",CB43*10)</f>
        <v>NO TRANSECT</v>
      </c>
      <c r="AY43" s="375" t="str">
        <f>IF('Site Description'!F$34="NO TRANSECT","NO TRANSECT",CC43*10)</f>
        <v>NO TRANSECT</v>
      </c>
      <c r="AZ43" s="376" t="str">
        <f>IF('Site Description'!G$34="NO TRANSECT","NO TRANSECT",CD43*10)</f>
        <v>NO TRANSECT</v>
      </c>
      <c r="BA43" s="376" t="str">
        <f>IF('Site Description'!H$34="NO TRANSECT","NO TRANSECT",CE43*10)</f>
        <v>NO TRANSECT</v>
      </c>
      <c r="BB43" s="376" t="str">
        <f>IF('Site Description'!I$34="NO TRANSECT","NO TRANSECT",CF43*10)</f>
        <v>NO TRANSECT</v>
      </c>
      <c r="BC43" s="140">
        <f t="shared" si="40"/>
        <v>0</v>
      </c>
      <c r="BD43" s="141" t="e">
        <f t="shared" si="41"/>
        <v>#DIV/0!</v>
      </c>
      <c r="BE43" s="374">
        <f>IF('Site Description'!B$33="NO TRANSECT","NO TRANSECT",SUMIF('Data Entry'!$A$4:$A$192,A43,'Data Entry'!$F$4:$F$192)/('Site Description'!B$33*100))</f>
        <v>0</v>
      </c>
      <c r="BF43" s="375" t="str">
        <f>IF('Site Description'!C$33="NO TRANSECT","NO TRANSECT",SUMIF('Data Entry'!$I$4:$I$192,A43,'Data Entry'!$N$4:$N$192)/('Site Description'!C$33*100))</f>
        <v>NO TRANSECT</v>
      </c>
      <c r="BG43" s="375" t="str">
        <f>IF('Site Description'!D$33="NO TRANSECT","NO TRANSECT",SUMIF('Data Entry'!$Q$4:$Q$192,A43,'Data Entry'!$V$4:$V$192)/('Site Description'!D$33*100))</f>
        <v>NO TRANSECT</v>
      </c>
      <c r="BH43" s="375" t="str">
        <f>IF('Site Description'!E$33="NO TRANSECT","NO TRANSECT",SUMIF('Data Entry'!$Y$4:$Y$192,A43,'Data Entry'!$AD$4:$AD$192)/('Site Description'!E$33*100))</f>
        <v>NO TRANSECT</v>
      </c>
      <c r="BI43" s="375" t="str">
        <f>IF('Site Description'!F$33="NO TRANSECT","NO TRANSECT",SUMIF('Data Entry'!$AG$4:$AG$192,A43,'Data Entry'!$AL$4:$AL$192)/('Site Description'!F$33*100))</f>
        <v>NO TRANSECT</v>
      </c>
      <c r="BJ43" s="376" t="str">
        <f>IF('Site Description'!G$33="NO TRANSECT","NO TRANSECT",SUMIF('Data Entry'!$AO$4:$AO$192,A43,'Data Entry'!$AT$4:$AT$192)/('Site Description'!G$33*100))</f>
        <v>NO TRANSECT</v>
      </c>
      <c r="BK43" s="376" t="str">
        <f>IF('Site Description'!H$33="NO TRANSECT","NO TRANSECT",SUMIF('Data Entry'!$AW$4:$AW$192,A43,'Data Entry'!$BB$4:$BB$192)/('Site Description'!H$33*100))</f>
        <v>NO TRANSECT</v>
      </c>
      <c r="BL43" s="376" t="str">
        <f>IF('Site Description'!I$33="NO TRANSECT","NO TRANSECT",SUMIF('Data Entry'!$BE$4:$BE$192,A43,'Data Entry'!$BJ$4:$BJ$192)/('Site Description'!I$33*100))</f>
        <v>NO TRANSECT</v>
      </c>
      <c r="BM43" s="140">
        <f t="shared" si="42"/>
        <v>0</v>
      </c>
      <c r="BN43" s="141" t="e">
        <f t="shared" si="43"/>
        <v>#DIV/0!</v>
      </c>
      <c r="BO43" s="374">
        <f>IF('Site Description'!B$33="NO TRANSECT","NO TRANSECT",SUMIF('Data Entry'!$A$4:$A$192,A43,'Data Entry'!$G$4:$G$192)/('Site Description'!B$33*100))</f>
        <v>0</v>
      </c>
      <c r="BP43" s="375" t="str">
        <f>IF('Site Description'!C$33="NO TRANSECT","NO TRANSECT",SUMIF('Data Entry'!$I$4:$I$192,A43,'Data Entry'!$O$4:$O$192)/('Site Description'!C$33*100))</f>
        <v>NO TRANSECT</v>
      </c>
      <c r="BQ43" s="375" t="str">
        <f>IF('Site Description'!D$33="NO TRANSECT","NO TRANSECT",SUMIF('Data Entry'!$Q$4:$Q$192,A43,'Data Entry'!$W$4:$W$192)/('Site Description'!D$33*100))</f>
        <v>NO TRANSECT</v>
      </c>
      <c r="BR43" s="375" t="str">
        <f>IF('Site Description'!E$33="NO TRANSECT","NO TRANSECT",SUMIF('Data Entry'!$Y$4:$Y$192,A43,'Data Entry'!$AE$4:$AE$192)/('Site Description'!E$33*100))</f>
        <v>NO TRANSECT</v>
      </c>
      <c r="BS43" s="375" t="str">
        <f>IF('Site Description'!F$33="NO TRANSECT","NO TRANSECT",SUMIF('Data Entry'!$AG$4:$AG$192,A43,'Data Entry'!$AM$4:$AM$192)/('Site Description'!F$33*100))</f>
        <v>NO TRANSECT</v>
      </c>
      <c r="BT43" s="376" t="str">
        <f>IF('Site Description'!G$33="NO TRANSECT","NO TRANSECT",SUMIF('Data Entry'!$AO$4:$AO$192,A43,'Data Entry'!$AU$4:$AU$192)/('Site Description'!G$33*100))</f>
        <v>NO TRANSECT</v>
      </c>
      <c r="BU43" s="375" t="str">
        <f>IF('Site Description'!H$33="NO TRANSECT","NO TRANSECT",SUMIF('Data Entry'!$AW$4:$AW$192,A43,'Data Entry'!$BC$4:$BC$192)/('Site Description'!H$33*100))</f>
        <v>NO TRANSECT</v>
      </c>
      <c r="BV43" s="384" t="str">
        <f>IF('Site Description'!I$33="NO TRANSECT","NO TRANSECT",SUMIF('Data Entry'!$BE$4:$BE$192,A43,'Data Entry'!$BK$4:$BK$192)/('Site Description'!I$33*100))</f>
        <v>NO TRANSECT</v>
      </c>
      <c r="BW43" s="140">
        <f t="shared" si="44"/>
        <v>0</v>
      </c>
      <c r="BX43" s="141" t="e">
        <f t="shared" si="45"/>
        <v>#DIV/0!</v>
      </c>
      <c r="BY43" s="382">
        <f>IF('Site Description'!B$33="NO TRANSECT","NO TRANSECT",SUMIF('Data Entry'!$A$4:$A$192,A43,'Data Entry'!$H$4:$H$192)/('Site Description'!B$33*100))</f>
        <v>0</v>
      </c>
      <c r="BZ43" s="375" t="str">
        <f>IF('Site Description'!C$33="NO TRANSECT","NO TRANSECT",SUMIF('Data Entry'!$I$4:$I$192,A43,'Data Entry'!$P$4:$P$192)/('Site Description'!C$33*100))</f>
        <v>NO TRANSECT</v>
      </c>
      <c r="CA43" s="375" t="str">
        <f>IF('Site Description'!D$33="NO TRANSECT","NO TRANSECT",SUMIF('Data Entry'!$Q$4:$Q$192,A43,'Data Entry'!$X$4:$X$192)/('Site Description'!D$33*100))</f>
        <v>NO TRANSECT</v>
      </c>
      <c r="CB43" s="375" t="str">
        <f>IF('Site Description'!E$33="NO TRANSECT","NO TRANSECT",SUMIF('Data Entry'!$Y$4:$Y$192,A43,'Data Entry'!$AF$4:$AF$192)/('Site Description'!E$33*100))</f>
        <v>NO TRANSECT</v>
      </c>
      <c r="CC43" s="375" t="str">
        <f>IF('Site Description'!F$33="NO TRANSECT","NO TRANSECT",SUMIF('Data Entry'!$AG$4:$AG$192,A43,'Data Entry'!$AN$4:$AN$192)/('Site Description'!F$33*100))</f>
        <v>NO TRANSECT</v>
      </c>
      <c r="CD43" s="376" t="str">
        <f>IF('Site Description'!G$33="NO TRANSECT","NO TRANSECT",SUMIF('Data Entry'!$AO$4:$AO$192,A43,'Data Entry'!$AV$4:$AV$192)/('Site Description'!G$33*100))</f>
        <v>NO TRANSECT</v>
      </c>
      <c r="CE43" s="375" t="str">
        <f>IF('Site Description'!H$33="NO TRANSECT","NO TRANSECT",SUMIF('Data Entry'!$AW$4:$AW$192,A43,'Data Entry'!$BD$4:$BD$192)/('Site Description'!H$33*100))</f>
        <v>NO TRANSECT</v>
      </c>
      <c r="CF43" s="384" t="str">
        <f>IF('Site Description'!I$33="NO TRANSECT","NO TRANSECT",SUMIF('Data Entry'!$BE$4:$BE$192,A43,'Data Entry'!$BL$4:$BL$192)/('Site Description'!I$33*100))</f>
        <v>NO TRANSECT</v>
      </c>
      <c r="CG43" s="140">
        <f t="shared" si="46"/>
        <v>0</v>
      </c>
      <c r="CH43" s="141" t="e">
        <f t="shared" si="47"/>
        <v>#DIV/0!</v>
      </c>
    </row>
    <row r="44" spans="1:86" x14ac:dyDescent="0.3">
      <c r="A44" s="9" t="s">
        <v>210</v>
      </c>
      <c r="B44" s="30" t="s">
        <v>297</v>
      </c>
      <c r="C44" s="32" t="s">
        <v>211</v>
      </c>
      <c r="D44" s="27" t="s">
        <v>1</v>
      </c>
      <c r="E44" s="26" t="s">
        <v>32</v>
      </c>
      <c r="F44" s="26">
        <v>2</v>
      </c>
      <c r="G44" s="378">
        <f>IF('Site Description'!B$33="NO TRANSECT","NO TRANSECT",SUMIF('Data Entry'!$A$4:$A$192,A44,'Data Entry'!$C$4:$C$192))</f>
        <v>0</v>
      </c>
      <c r="H44" s="379" t="str">
        <f>IF('Site Description'!C$33="NO TRANSECT","NO TRANSECT",SUMIF('Data Entry'!$I$4:$I$192,A44,'Data Entry'!$K$4:$K$192))</f>
        <v>NO TRANSECT</v>
      </c>
      <c r="I44" s="379" t="str">
        <f>IF('Site Description'!D$33="NO TRANSECT","NO TRANSECT",SUMIF('Data Entry'!$Q$4:$Q$192,A44,'Data Entry'!$S$4:$S$192))</f>
        <v>NO TRANSECT</v>
      </c>
      <c r="J44" s="379" t="str">
        <f>IF('Site Description'!E$33="NO TRANSECT","NO TRANSECT",SUMIF('Data Entry'!$Y$4:$Y$192,A44,'Data Entry'!$AA$4:$AA$192))</f>
        <v>NO TRANSECT</v>
      </c>
      <c r="K44" s="379" t="str">
        <f>IF('Site Description'!F$33="NO TRANSECT","NO TRANSECT",SUMIF('Data Entry'!$AG$4:$AG$192,A44,'Data Entry'!$AI$4:$AI$192))</f>
        <v>NO TRANSECT</v>
      </c>
      <c r="L44" s="380" t="str">
        <f>IF('Site Description'!G$33="NO TRANSECT","NO TRANSECT",SUMIF('Data Entry'!$AO$4:$AO$192,A44,'Data Entry'!$AQ$4:$AQ$192))</f>
        <v>NO TRANSECT</v>
      </c>
      <c r="M44" s="380" t="str">
        <f>IF('Site Description'!H$33="NO TRANSECT","NO TRANSECT",SUMIF('Data Entry'!$AW$4:$AW$192,A44,'Data Entry'!$AY$4:$AY$192))</f>
        <v>NO TRANSECT</v>
      </c>
      <c r="N44" s="381" t="str">
        <f>IF('Site Description'!I$33="NO TRANSECT","NO TRANSECT",SUMIF('Data Entry'!$BE$4:$BE$192,A44,'Data Entry'!$BG$4:$BG$192))</f>
        <v>NO TRANSECT</v>
      </c>
      <c r="O44" s="140">
        <f t="shared" si="34"/>
        <v>0</v>
      </c>
      <c r="P44" s="141" t="e">
        <f t="shared" si="35"/>
        <v>#DIV/0!</v>
      </c>
      <c r="Q44" s="374">
        <f>IF('Site Description'!B$34="NO TRANSECT", "NO TRANSECT", G44/'Site Description'!B$34)</f>
        <v>0</v>
      </c>
      <c r="R44" s="375" t="str">
        <f>IF('Site Description'!C$34="NO TRANSECT", "NO TRANSECT", H44/'Site Description'!C$34)</f>
        <v>NO TRANSECT</v>
      </c>
      <c r="S44" s="375" t="str">
        <f>IF('Site Description'!D$34="NO TRANSECT", "NO TRANSECT", I44/'Site Description'!D$34)</f>
        <v>NO TRANSECT</v>
      </c>
      <c r="T44" s="375" t="str">
        <f>IF('Site Description'!E$34="NO TRANSECT", "NO TRANSECT", J44/'Site Description'!E$34)</f>
        <v>NO TRANSECT</v>
      </c>
      <c r="U44" s="375" t="str">
        <f>IF('Site Description'!F$34="NO TRANSECT", "NO TRANSECT", K44/'Site Description'!F$34)</f>
        <v>NO TRANSECT</v>
      </c>
      <c r="V44" s="376" t="str">
        <f>IF('Site Description'!G$34="NO TRANSECT", "NO TRANSECT", L44/'Site Description'!G$34)</f>
        <v>NO TRANSECT</v>
      </c>
      <c r="W44" s="375" t="str">
        <f>IF('Site Description'!H$34="NO TRANSECT", "NO TRANSECT", M44/'Site Description'!H$34)</f>
        <v>NO TRANSECT</v>
      </c>
      <c r="X44" s="384" t="str">
        <f>IF('Site Description'!$I$34="NO TRANSECT", "NO TRANSECT", N44/'Site Description'!$I$34)</f>
        <v>NO TRANSECT</v>
      </c>
      <c r="Y44" s="140">
        <f t="shared" si="36"/>
        <v>0</v>
      </c>
      <c r="Z44" s="141" t="e">
        <f t="shared" si="37"/>
        <v>#DIV/0!</v>
      </c>
      <c r="AA44" s="374">
        <f>IF('Site Description'!B$34="NO TRANSECT", "NO TRANSECT",BE44*10)</f>
        <v>0</v>
      </c>
      <c r="AB44" s="375" t="str">
        <f>IF('Site Description'!C$34="NO TRANSECT", "NO TRANSECT",BF44*10)</f>
        <v>NO TRANSECT</v>
      </c>
      <c r="AC44" s="375" t="str">
        <f>IF('Site Description'!D$34="NO TRANSECT", "NO TRANSECT",BG44*10)</f>
        <v>NO TRANSECT</v>
      </c>
      <c r="AD44" s="375" t="str">
        <f>IF('Site Description'!E$34="NO TRANSECT", "NO TRANSECT",BH44*10)</f>
        <v>NO TRANSECT</v>
      </c>
      <c r="AE44" s="375" t="str">
        <f>IF('Site Description'!F$34="NO TRANSECT", "NO TRANSECT",BI44*10)</f>
        <v>NO TRANSECT</v>
      </c>
      <c r="AF44" s="376" t="str">
        <f>IF('Site Description'!G$34="NO TRANSECT", "NO TRANSECT",BJ44*10)</f>
        <v>NO TRANSECT</v>
      </c>
      <c r="AG44" s="375" t="str">
        <f>IF('Site Description'!H$34="NO TRANSECT", "NO TRANSECT",BK44*10)</f>
        <v>NO TRANSECT</v>
      </c>
      <c r="AH44" s="384" t="str">
        <f>IF('Site Description'!I$34="NO TRANSECT", "NO TRANSECT",BL44*10)</f>
        <v>NO TRANSECT</v>
      </c>
      <c r="AI44" s="140">
        <f t="shared" si="0"/>
        <v>0</v>
      </c>
      <c r="AJ44" s="141" t="e">
        <f t="shared" si="1"/>
        <v>#DIV/0!</v>
      </c>
      <c r="AK44" s="374">
        <f>IF('Site Description'!B$34="NO TRANSECT", "NO TRANSECT",BO44*10)</f>
        <v>0</v>
      </c>
      <c r="AL44" s="375" t="str">
        <f>IF('Site Description'!C$34="NO TRANSECT", "NO TRANSECT",BP44*10)</f>
        <v>NO TRANSECT</v>
      </c>
      <c r="AM44" s="375" t="str">
        <f>IF('Site Description'!D$34="NO TRANSECT", "NO TRANSECT",BQ44*10)</f>
        <v>NO TRANSECT</v>
      </c>
      <c r="AN44" s="375" t="str">
        <f>IF('Site Description'!E$34="NO TRANSECT", "NO TRANSECT",BR44*10)</f>
        <v>NO TRANSECT</v>
      </c>
      <c r="AO44" s="375" t="str">
        <f>IF('Site Description'!F$34="NO TRANSECT", "NO TRANSECT",BS44*10)</f>
        <v>NO TRANSECT</v>
      </c>
      <c r="AP44" s="376" t="str">
        <f>IF('Site Description'!G$34="NO TRANSECT", "NO TRANSECT",BT44*10)</f>
        <v>NO TRANSECT</v>
      </c>
      <c r="AQ44" s="376" t="str">
        <f>IF('Site Description'!H$34="NO TRANSECT", "NO TRANSECT",BU44*10)</f>
        <v>NO TRANSECT</v>
      </c>
      <c r="AR44" s="376" t="str">
        <f>IF('Site Description'!I$34="NO TRANSECT", "NO TRANSECT",BV44*10)</f>
        <v>NO TRANSECT</v>
      </c>
      <c r="AS44" s="140">
        <f t="shared" si="38"/>
        <v>0</v>
      </c>
      <c r="AT44" s="141" t="e">
        <f t="shared" si="39"/>
        <v>#DIV/0!</v>
      </c>
      <c r="AU44" s="374">
        <f>IF('Site Description'!B$34="NO TRANSECT","NO TRANSECT",BY44*10)</f>
        <v>0</v>
      </c>
      <c r="AV44" s="375" t="str">
        <f>IF('Site Description'!C$34="NO TRANSECT","NO TRANSECT",BZ44*10)</f>
        <v>NO TRANSECT</v>
      </c>
      <c r="AW44" s="375" t="str">
        <f>IF('Site Description'!D$34="NO TRANSECT","NO TRANSECT",CA44*10)</f>
        <v>NO TRANSECT</v>
      </c>
      <c r="AX44" s="375" t="str">
        <f>IF('Site Description'!E$34="NO TRANSECT","NO TRANSECT",CB44*10)</f>
        <v>NO TRANSECT</v>
      </c>
      <c r="AY44" s="375" t="str">
        <f>IF('Site Description'!F$34="NO TRANSECT","NO TRANSECT",CC44*10)</f>
        <v>NO TRANSECT</v>
      </c>
      <c r="AZ44" s="376" t="str">
        <f>IF('Site Description'!G$34="NO TRANSECT","NO TRANSECT",CD44*10)</f>
        <v>NO TRANSECT</v>
      </c>
      <c r="BA44" s="376" t="str">
        <f>IF('Site Description'!H$34="NO TRANSECT","NO TRANSECT",CE44*10)</f>
        <v>NO TRANSECT</v>
      </c>
      <c r="BB44" s="376" t="str">
        <f>IF('Site Description'!I$34="NO TRANSECT","NO TRANSECT",CF44*10)</f>
        <v>NO TRANSECT</v>
      </c>
      <c r="BC44" s="140">
        <f t="shared" si="40"/>
        <v>0</v>
      </c>
      <c r="BD44" s="141" t="e">
        <f t="shared" si="41"/>
        <v>#DIV/0!</v>
      </c>
      <c r="BE44" s="374">
        <f>IF('Site Description'!B$33="NO TRANSECT","NO TRANSECT",SUMIF('Data Entry'!$A$4:$A$192,A44,'Data Entry'!$F$4:$F$192)/('Site Description'!B$33*100))</f>
        <v>0</v>
      </c>
      <c r="BF44" s="375" t="str">
        <f>IF('Site Description'!C$33="NO TRANSECT","NO TRANSECT",SUMIF('Data Entry'!$I$4:$I$192,A44,'Data Entry'!$N$4:$N$192)/('Site Description'!C$33*100))</f>
        <v>NO TRANSECT</v>
      </c>
      <c r="BG44" s="375" t="str">
        <f>IF('Site Description'!D$33="NO TRANSECT","NO TRANSECT",SUMIF('Data Entry'!$Q$4:$Q$192,A44,'Data Entry'!$V$4:$V$192)/('Site Description'!D$33*100))</f>
        <v>NO TRANSECT</v>
      </c>
      <c r="BH44" s="375" t="str">
        <f>IF('Site Description'!E$33="NO TRANSECT","NO TRANSECT",SUMIF('Data Entry'!$Y$4:$Y$192,A44,'Data Entry'!$AD$4:$AD$192)/('Site Description'!E$33*100))</f>
        <v>NO TRANSECT</v>
      </c>
      <c r="BI44" s="375" t="str">
        <f>IF('Site Description'!F$33="NO TRANSECT","NO TRANSECT",SUMIF('Data Entry'!$AG$4:$AG$192,A44,'Data Entry'!$AL$4:$AL$192)/('Site Description'!F$33*100))</f>
        <v>NO TRANSECT</v>
      </c>
      <c r="BJ44" s="376" t="str">
        <f>IF('Site Description'!G$33="NO TRANSECT","NO TRANSECT",SUMIF('Data Entry'!$AO$4:$AO$192,A44,'Data Entry'!$AT$4:$AT$192)/('Site Description'!G$33*100))</f>
        <v>NO TRANSECT</v>
      </c>
      <c r="BK44" s="376" t="str">
        <f>IF('Site Description'!H$33="NO TRANSECT","NO TRANSECT",SUMIF('Data Entry'!$AW$4:$AW$192,A44,'Data Entry'!$BB$4:$BB$192)/('Site Description'!H$33*100))</f>
        <v>NO TRANSECT</v>
      </c>
      <c r="BL44" s="376" t="str">
        <f>IF('Site Description'!I$33="NO TRANSECT","NO TRANSECT",SUMIF('Data Entry'!$BE$4:$BE$192,A44,'Data Entry'!$BJ$4:$BJ$192)/('Site Description'!I$33*100))</f>
        <v>NO TRANSECT</v>
      </c>
      <c r="BM44" s="140">
        <f t="shared" si="42"/>
        <v>0</v>
      </c>
      <c r="BN44" s="141" t="e">
        <f t="shared" si="43"/>
        <v>#DIV/0!</v>
      </c>
      <c r="BO44" s="374">
        <f>IF('Site Description'!B$33="NO TRANSECT","NO TRANSECT",SUMIF('Data Entry'!$A$4:$A$192,A44,'Data Entry'!$G$4:$G$192)/('Site Description'!B$33*100))</f>
        <v>0</v>
      </c>
      <c r="BP44" s="375" t="str">
        <f>IF('Site Description'!C$33="NO TRANSECT","NO TRANSECT",SUMIF('Data Entry'!$I$4:$I$192,A44,'Data Entry'!$O$4:$O$192)/('Site Description'!C$33*100))</f>
        <v>NO TRANSECT</v>
      </c>
      <c r="BQ44" s="375" t="str">
        <f>IF('Site Description'!D$33="NO TRANSECT","NO TRANSECT",SUMIF('Data Entry'!$Q$4:$Q$192,A44,'Data Entry'!$W$4:$W$192)/('Site Description'!D$33*100))</f>
        <v>NO TRANSECT</v>
      </c>
      <c r="BR44" s="375" t="str">
        <f>IF('Site Description'!E$33="NO TRANSECT","NO TRANSECT",SUMIF('Data Entry'!$Y$4:$Y$192,A44,'Data Entry'!$AE$4:$AE$192)/('Site Description'!E$33*100))</f>
        <v>NO TRANSECT</v>
      </c>
      <c r="BS44" s="375" t="str">
        <f>IF('Site Description'!F$33="NO TRANSECT","NO TRANSECT",SUMIF('Data Entry'!$AG$4:$AG$192,A44,'Data Entry'!$AM$4:$AM$192)/('Site Description'!F$33*100))</f>
        <v>NO TRANSECT</v>
      </c>
      <c r="BT44" s="376" t="str">
        <f>IF('Site Description'!G$33="NO TRANSECT","NO TRANSECT",SUMIF('Data Entry'!$AO$4:$AO$192,A44,'Data Entry'!$AU$4:$AU$192)/('Site Description'!G$33*100))</f>
        <v>NO TRANSECT</v>
      </c>
      <c r="BU44" s="375" t="str">
        <f>IF('Site Description'!H$33="NO TRANSECT","NO TRANSECT",SUMIF('Data Entry'!$AW$4:$AW$192,A44,'Data Entry'!$BC$4:$BC$192)/('Site Description'!H$33*100))</f>
        <v>NO TRANSECT</v>
      </c>
      <c r="BV44" s="384" t="str">
        <f>IF('Site Description'!I$33="NO TRANSECT","NO TRANSECT",SUMIF('Data Entry'!$BE$4:$BE$192,A44,'Data Entry'!$BK$4:$BK$192)/('Site Description'!I$33*100))</f>
        <v>NO TRANSECT</v>
      </c>
      <c r="BW44" s="140">
        <f t="shared" si="44"/>
        <v>0</v>
      </c>
      <c r="BX44" s="141" t="e">
        <f t="shared" si="45"/>
        <v>#DIV/0!</v>
      </c>
      <c r="BY44" s="382">
        <f>IF('Site Description'!B$33="NO TRANSECT","NO TRANSECT",SUMIF('Data Entry'!$A$4:$A$192,A44,'Data Entry'!$H$4:$H$192)/('Site Description'!B$33*100))</f>
        <v>0</v>
      </c>
      <c r="BZ44" s="375" t="str">
        <f>IF('Site Description'!C$33="NO TRANSECT","NO TRANSECT",SUMIF('Data Entry'!$I$4:$I$192,A44,'Data Entry'!$P$4:$P$192)/('Site Description'!C$33*100))</f>
        <v>NO TRANSECT</v>
      </c>
      <c r="CA44" s="375" t="str">
        <f>IF('Site Description'!D$33="NO TRANSECT","NO TRANSECT",SUMIF('Data Entry'!$Q$4:$Q$192,A44,'Data Entry'!$X$4:$X$192)/('Site Description'!D$33*100))</f>
        <v>NO TRANSECT</v>
      </c>
      <c r="CB44" s="375" t="str">
        <f>IF('Site Description'!E$33="NO TRANSECT","NO TRANSECT",SUMIF('Data Entry'!$Y$4:$Y$192,A44,'Data Entry'!$AF$4:$AF$192)/('Site Description'!E$33*100))</f>
        <v>NO TRANSECT</v>
      </c>
      <c r="CC44" s="375" t="str">
        <f>IF('Site Description'!F$33="NO TRANSECT","NO TRANSECT",SUMIF('Data Entry'!$AG$4:$AG$192,A44,'Data Entry'!$AN$4:$AN$192)/('Site Description'!F$33*100))</f>
        <v>NO TRANSECT</v>
      </c>
      <c r="CD44" s="376" t="str">
        <f>IF('Site Description'!G$33="NO TRANSECT","NO TRANSECT",SUMIF('Data Entry'!$AO$4:$AO$192,A44,'Data Entry'!$AV$4:$AV$192)/('Site Description'!G$33*100))</f>
        <v>NO TRANSECT</v>
      </c>
      <c r="CE44" s="375" t="str">
        <f>IF('Site Description'!H$33="NO TRANSECT","NO TRANSECT",SUMIF('Data Entry'!$AW$4:$AW$192,A44,'Data Entry'!$BD$4:$BD$192)/('Site Description'!H$33*100))</f>
        <v>NO TRANSECT</v>
      </c>
      <c r="CF44" s="384" t="str">
        <f>IF('Site Description'!I$33="NO TRANSECT","NO TRANSECT",SUMIF('Data Entry'!$BE$4:$BE$192,A44,'Data Entry'!$BL$4:$BL$192)/('Site Description'!I$33*100))</f>
        <v>NO TRANSECT</v>
      </c>
      <c r="CG44" s="140">
        <f t="shared" si="46"/>
        <v>0</v>
      </c>
      <c r="CH44" s="141" t="e">
        <f t="shared" si="47"/>
        <v>#DIV/0!</v>
      </c>
    </row>
    <row r="45" spans="1:86" x14ac:dyDescent="0.3">
      <c r="A45" s="9" t="s">
        <v>212</v>
      </c>
      <c r="B45" s="30" t="s">
        <v>297</v>
      </c>
      <c r="C45" s="32" t="s">
        <v>213</v>
      </c>
      <c r="D45" s="27" t="s">
        <v>79</v>
      </c>
      <c r="E45" s="26" t="s">
        <v>32</v>
      </c>
      <c r="F45" s="26">
        <v>2</v>
      </c>
      <c r="G45" s="378">
        <f>IF('Site Description'!B$33="NO TRANSECT","NO TRANSECT",SUMIF('Data Entry'!$A$4:$A$192,A45,'Data Entry'!$C$4:$C$192))</f>
        <v>0</v>
      </c>
      <c r="H45" s="379" t="str">
        <f>IF('Site Description'!C$33="NO TRANSECT","NO TRANSECT",SUMIF('Data Entry'!$I$4:$I$192,A45,'Data Entry'!$K$4:$K$192))</f>
        <v>NO TRANSECT</v>
      </c>
      <c r="I45" s="379" t="str">
        <f>IF('Site Description'!D$33="NO TRANSECT","NO TRANSECT",SUMIF('Data Entry'!$Q$4:$Q$192,A45,'Data Entry'!$S$4:$S$192))</f>
        <v>NO TRANSECT</v>
      </c>
      <c r="J45" s="379" t="str">
        <f>IF('Site Description'!E$33="NO TRANSECT","NO TRANSECT",SUMIF('Data Entry'!$Y$4:$Y$192,A45,'Data Entry'!$AA$4:$AA$192))</f>
        <v>NO TRANSECT</v>
      </c>
      <c r="K45" s="379" t="str">
        <f>IF('Site Description'!F$33="NO TRANSECT","NO TRANSECT",SUMIF('Data Entry'!$AG$4:$AG$192,A45,'Data Entry'!$AI$4:$AI$192))</f>
        <v>NO TRANSECT</v>
      </c>
      <c r="L45" s="380" t="str">
        <f>IF('Site Description'!G$33="NO TRANSECT","NO TRANSECT",SUMIF('Data Entry'!$AO$4:$AO$192,A45,'Data Entry'!$AQ$4:$AQ$192))</f>
        <v>NO TRANSECT</v>
      </c>
      <c r="M45" s="380" t="str">
        <f>IF('Site Description'!H$33="NO TRANSECT","NO TRANSECT",SUMIF('Data Entry'!$AW$4:$AW$192,A45,'Data Entry'!$AY$4:$AY$192))</f>
        <v>NO TRANSECT</v>
      </c>
      <c r="N45" s="381" t="str">
        <f>IF('Site Description'!I$33="NO TRANSECT","NO TRANSECT",SUMIF('Data Entry'!$BE$4:$BE$192,A45,'Data Entry'!$BG$4:$BG$192))</f>
        <v>NO TRANSECT</v>
      </c>
      <c r="O45" s="140">
        <f t="shared" si="34"/>
        <v>0</v>
      </c>
      <c r="P45" s="141" t="e">
        <f t="shared" si="35"/>
        <v>#DIV/0!</v>
      </c>
      <c r="Q45" s="374">
        <f>IF('Site Description'!B$34="NO TRANSECT", "NO TRANSECT", G45/'Site Description'!B$34)</f>
        <v>0</v>
      </c>
      <c r="R45" s="375" t="str">
        <f>IF('Site Description'!C$34="NO TRANSECT", "NO TRANSECT", H45/'Site Description'!C$34)</f>
        <v>NO TRANSECT</v>
      </c>
      <c r="S45" s="375" t="str">
        <f>IF('Site Description'!D$34="NO TRANSECT", "NO TRANSECT", I45/'Site Description'!D$34)</f>
        <v>NO TRANSECT</v>
      </c>
      <c r="T45" s="375" t="str">
        <f>IF('Site Description'!E$34="NO TRANSECT", "NO TRANSECT", J45/'Site Description'!E$34)</f>
        <v>NO TRANSECT</v>
      </c>
      <c r="U45" s="375" t="str">
        <f>IF('Site Description'!F$34="NO TRANSECT", "NO TRANSECT", K45/'Site Description'!F$34)</f>
        <v>NO TRANSECT</v>
      </c>
      <c r="V45" s="376" t="str">
        <f>IF('Site Description'!G$34="NO TRANSECT", "NO TRANSECT", L45/'Site Description'!G$34)</f>
        <v>NO TRANSECT</v>
      </c>
      <c r="W45" s="375" t="str">
        <f>IF('Site Description'!H$34="NO TRANSECT", "NO TRANSECT", M45/'Site Description'!H$34)</f>
        <v>NO TRANSECT</v>
      </c>
      <c r="X45" s="384" t="str">
        <f>IF('Site Description'!$I$34="NO TRANSECT", "NO TRANSECT", N45/'Site Description'!$I$34)</f>
        <v>NO TRANSECT</v>
      </c>
      <c r="Y45" s="140">
        <f t="shared" si="36"/>
        <v>0</v>
      </c>
      <c r="Z45" s="141" t="e">
        <f t="shared" si="37"/>
        <v>#DIV/0!</v>
      </c>
      <c r="AA45" s="374">
        <f>IF('Site Description'!B$34="NO TRANSECT", "NO TRANSECT",BE45*10)</f>
        <v>0</v>
      </c>
      <c r="AB45" s="375" t="str">
        <f>IF('Site Description'!C$34="NO TRANSECT", "NO TRANSECT",BF45*10)</f>
        <v>NO TRANSECT</v>
      </c>
      <c r="AC45" s="375" t="str">
        <f>IF('Site Description'!D$34="NO TRANSECT", "NO TRANSECT",BG45*10)</f>
        <v>NO TRANSECT</v>
      </c>
      <c r="AD45" s="375" t="str">
        <f>IF('Site Description'!E$34="NO TRANSECT", "NO TRANSECT",BH45*10)</f>
        <v>NO TRANSECT</v>
      </c>
      <c r="AE45" s="375" t="str">
        <f>IF('Site Description'!F$34="NO TRANSECT", "NO TRANSECT",BI45*10)</f>
        <v>NO TRANSECT</v>
      </c>
      <c r="AF45" s="376" t="str">
        <f>IF('Site Description'!G$34="NO TRANSECT", "NO TRANSECT",BJ45*10)</f>
        <v>NO TRANSECT</v>
      </c>
      <c r="AG45" s="375" t="str">
        <f>IF('Site Description'!H$34="NO TRANSECT", "NO TRANSECT",BK45*10)</f>
        <v>NO TRANSECT</v>
      </c>
      <c r="AH45" s="384" t="str">
        <f>IF('Site Description'!I$34="NO TRANSECT", "NO TRANSECT",BL45*10)</f>
        <v>NO TRANSECT</v>
      </c>
      <c r="AI45" s="140">
        <f t="shared" si="0"/>
        <v>0</v>
      </c>
      <c r="AJ45" s="141" t="e">
        <f t="shared" si="1"/>
        <v>#DIV/0!</v>
      </c>
      <c r="AK45" s="374">
        <f>IF('Site Description'!B$34="NO TRANSECT", "NO TRANSECT",BO45*10)</f>
        <v>0</v>
      </c>
      <c r="AL45" s="375" t="str">
        <f>IF('Site Description'!C$34="NO TRANSECT", "NO TRANSECT",BP45*10)</f>
        <v>NO TRANSECT</v>
      </c>
      <c r="AM45" s="375" t="str">
        <f>IF('Site Description'!D$34="NO TRANSECT", "NO TRANSECT",BQ45*10)</f>
        <v>NO TRANSECT</v>
      </c>
      <c r="AN45" s="375" t="str">
        <f>IF('Site Description'!E$34="NO TRANSECT", "NO TRANSECT",BR45*10)</f>
        <v>NO TRANSECT</v>
      </c>
      <c r="AO45" s="375" t="str">
        <f>IF('Site Description'!F$34="NO TRANSECT", "NO TRANSECT",BS45*10)</f>
        <v>NO TRANSECT</v>
      </c>
      <c r="AP45" s="376" t="str">
        <f>IF('Site Description'!G$34="NO TRANSECT", "NO TRANSECT",BT45*10)</f>
        <v>NO TRANSECT</v>
      </c>
      <c r="AQ45" s="376" t="str">
        <f>IF('Site Description'!H$34="NO TRANSECT", "NO TRANSECT",BU45*10)</f>
        <v>NO TRANSECT</v>
      </c>
      <c r="AR45" s="376" t="str">
        <f>IF('Site Description'!I$34="NO TRANSECT", "NO TRANSECT",BV45*10)</f>
        <v>NO TRANSECT</v>
      </c>
      <c r="AS45" s="140">
        <f t="shared" si="38"/>
        <v>0</v>
      </c>
      <c r="AT45" s="141" t="e">
        <f t="shared" si="39"/>
        <v>#DIV/0!</v>
      </c>
      <c r="AU45" s="374">
        <f>IF('Site Description'!B$34="NO TRANSECT","NO TRANSECT",BY45*10)</f>
        <v>0</v>
      </c>
      <c r="AV45" s="375" t="str">
        <f>IF('Site Description'!C$34="NO TRANSECT","NO TRANSECT",BZ45*10)</f>
        <v>NO TRANSECT</v>
      </c>
      <c r="AW45" s="375" t="str">
        <f>IF('Site Description'!D$34="NO TRANSECT","NO TRANSECT",CA45*10)</f>
        <v>NO TRANSECT</v>
      </c>
      <c r="AX45" s="375" t="str">
        <f>IF('Site Description'!E$34="NO TRANSECT","NO TRANSECT",CB45*10)</f>
        <v>NO TRANSECT</v>
      </c>
      <c r="AY45" s="375" t="str">
        <f>IF('Site Description'!F$34="NO TRANSECT","NO TRANSECT",CC45*10)</f>
        <v>NO TRANSECT</v>
      </c>
      <c r="AZ45" s="376" t="str">
        <f>IF('Site Description'!G$34="NO TRANSECT","NO TRANSECT",CD45*10)</f>
        <v>NO TRANSECT</v>
      </c>
      <c r="BA45" s="376" t="str">
        <f>IF('Site Description'!H$34="NO TRANSECT","NO TRANSECT",CE45*10)</f>
        <v>NO TRANSECT</v>
      </c>
      <c r="BB45" s="376" t="str">
        <f>IF('Site Description'!I$34="NO TRANSECT","NO TRANSECT",CF45*10)</f>
        <v>NO TRANSECT</v>
      </c>
      <c r="BC45" s="140">
        <f t="shared" si="40"/>
        <v>0</v>
      </c>
      <c r="BD45" s="141" t="e">
        <f t="shared" si="41"/>
        <v>#DIV/0!</v>
      </c>
      <c r="BE45" s="374">
        <f>IF('Site Description'!B$33="NO TRANSECT","NO TRANSECT",SUMIF('Data Entry'!$A$4:$A$192,A45,'Data Entry'!$F$4:$F$192)/('Site Description'!B$33*100))</f>
        <v>0</v>
      </c>
      <c r="BF45" s="375" t="str">
        <f>IF('Site Description'!C$33="NO TRANSECT","NO TRANSECT",SUMIF('Data Entry'!$I$4:$I$192,A45,'Data Entry'!$N$4:$N$192)/('Site Description'!C$33*100))</f>
        <v>NO TRANSECT</v>
      </c>
      <c r="BG45" s="375" t="str">
        <f>IF('Site Description'!D$33="NO TRANSECT","NO TRANSECT",SUMIF('Data Entry'!$Q$4:$Q$192,A45,'Data Entry'!$V$4:$V$192)/('Site Description'!D$33*100))</f>
        <v>NO TRANSECT</v>
      </c>
      <c r="BH45" s="375" t="str">
        <f>IF('Site Description'!E$33="NO TRANSECT","NO TRANSECT",SUMIF('Data Entry'!$Y$4:$Y$192,A45,'Data Entry'!$AD$4:$AD$192)/('Site Description'!E$33*100))</f>
        <v>NO TRANSECT</v>
      </c>
      <c r="BI45" s="375" t="str">
        <f>IF('Site Description'!F$33="NO TRANSECT","NO TRANSECT",SUMIF('Data Entry'!$AG$4:$AG$192,A45,'Data Entry'!$AL$4:$AL$192)/('Site Description'!F$33*100))</f>
        <v>NO TRANSECT</v>
      </c>
      <c r="BJ45" s="376" t="str">
        <f>IF('Site Description'!G$33="NO TRANSECT","NO TRANSECT",SUMIF('Data Entry'!$AO$4:$AO$192,A45,'Data Entry'!$AT$4:$AT$192)/('Site Description'!G$33*100))</f>
        <v>NO TRANSECT</v>
      </c>
      <c r="BK45" s="376" t="str">
        <f>IF('Site Description'!H$33="NO TRANSECT","NO TRANSECT",SUMIF('Data Entry'!$AW$4:$AW$192,A45,'Data Entry'!$BB$4:$BB$192)/('Site Description'!H$33*100))</f>
        <v>NO TRANSECT</v>
      </c>
      <c r="BL45" s="376" t="str">
        <f>IF('Site Description'!I$33="NO TRANSECT","NO TRANSECT",SUMIF('Data Entry'!$BE$4:$BE$192,A45,'Data Entry'!$BJ$4:$BJ$192)/('Site Description'!I$33*100))</f>
        <v>NO TRANSECT</v>
      </c>
      <c r="BM45" s="140">
        <f t="shared" si="42"/>
        <v>0</v>
      </c>
      <c r="BN45" s="141" t="e">
        <f t="shared" si="43"/>
        <v>#DIV/0!</v>
      </c>
      <c r="BO45" s="374">
        <f>IF('Site Description'!B$33="NO TRANSECT","NO TRANSECT",SUMIF('Data Entry'!$A$4:$A$192,A45,'Data Entry'!$G$4:$G$192)/('Site Description'!B$33*100))</f>
        <v>0</v>
      </c>
      <c r="BP45" s="375" t="str">
        <f>IF('Site Description'!C$33="NO TRANSECT","NO TRANSECT",SUMIF('Data Entry'!$I$4:$I$192,A45,'Data Entry'!$O$4:$O$192)/('Site Description'!C$33*100))</f>
        <v>NO TRANSECT</v>
      </c>
      <c r="BQ45" s="375" t="str">
        <f>IF('Site Description'!D$33="NO TRANSECT","NO TRANSECT",SUMIF('Data Entry'!$Q$4:$Q$192,A45,'Data Entry'!$W$4:$W$192)/('Site Description'!D$33*100))</f>
        <v>NO TRANSECT</v>
      </c>
      <c r="BR45" s="375" t="str">
        <f>IF('Site Description'!E$33="NO TRANSECT","NO TRANSECT",SUMIF('Data Entry'!$Y$4:$Y$192,A45,'Data Entry'!$AE$4:$AE$192)/('Site Description'!E$33*100))</f>
        <v>NO TRANSECT</v>
      </c>
      <c r="BS45" s="375" t="str">
        <f>IF('Site Description'!F$33="NO TRANSECT","NO TRANSECT",SUMIF('Data Entry'!$AG$4:$AG$192,A45,'Data Entry'!$AM$4:$AM$192)/('Site Description'!F$33*100))</f>
        <v>NO TRANSECT</v>
      </c>
      <c r="BT45" s="376" t="str">
        <f>IF('Site Description'!G$33="NO TRANSECT","NO TRANSECT",SUMIF('Data Entry'!$AO$4:$AO$192,A45,'Data Entry'!$AU$4:$AU$192)/('Site Description'!G$33*100))</f>
        <v>NO TRANSECT</v>
      </c>
      <c r="BU45" s="375" t="str">
        <f>IF('Site Description'!H$33="NO TRANSECT","NO TRANSECT",SUMIF('Data Entry'!$AW$4:$AW$192,A45,'Data Entry'!$BC$4:$BC$192)/('Site Description'!H$33*100))</f>
        <v>NO TRANSECT</v>
      </c>
      <c r="BV45" s="384" t="str">
        <f>IF('Site Description'!I$33="NO TRANSECT","NO TRANSECT",SUMIF('Data Entry'!$BE$4:$BE$192,A45,'Data Entry'!$BK$4:$BK$192)/('Site Description'!I$33*100))</f>
        <v>NO TRANSECT</v>
      </c>
      <c r="BW45" s="140">
        <f t="shared" si="44"/>
        <v>0</v>
      </c>
      <c r="BX45" s="141" t="e">
        <f t="shared" si="45"/>
        <v>#DIV/0!</v>
      </c>
      <c r="BY45" s="382">
        <f>IF('Site Description'!B$33="NO TRANSECT","NO TRANSECT",SUMIF('Data Entry'!$A$4:$A$192,A45,'Data Entry'!$H$4:$H$192)/('Site Description'!B$33*100))</f>
        <v>0</v>
      </c>
      <c r="BZ45" s="375" t="str">
        <f>IF('Site Description'!C$33="NO TRANSECT","NO TRANSECT",SUMIF('Data Entry'!$I$4:$I$192,A45,'Data Entry'!$P$4:$P$192)/('Site Description'!C$33*100))</f>
        <v>NO TRANSECT</v>
      </c>
      <c r="CA45" s="375" t="str">
        <f>IF('Site Description'!D$33="NO TRANSECT","NO TRANSECT",SUMIF('Data Entry'!$Q$4:$Q$192,A45,'Data Entry'!$X$4:$X$192)/('Site Description'!D$33*100))</f>
        <v>NO TRANSECT</v>
      </c>
      <c r="CB45" s="375" t="str">
        <f>IF('Site Description'!E$33="NO TRANSECT","NO TRANSECT",SUMIF('Data Entry'!$Y$4:$Y$192,A45,'Data Entry'!$AF$4:$AF$192)/('Site Description'!E$33*100))</f>
        <v>NO TRANSECT</v>
      </c>
      <c r="CC45" s="375" t="str">
        <f>IF('Site Description'!F$33="NO TRANSECT","NO TRANSECT",SUMIF('Data Entry'!$AG$4:$AG$192,A45,'Data Entry'!$AN$4:$AN$192)/('Site Description'!F$33*100))</f>
        <v>NO TRANSECT</v>
      </c>
      <c r="CD45" s="376" t="str">
        <f>IF('Site Description'!G$33="NO TRANSECT","NO TRANSECT",SUMIF('Data Entry'!$AO$4:$AO$192,A45,'Data Entry'!$AV$4:$AV$192)/('Site Description'!G$33*100))</f>
        <v>NO TRANSECT</v>
      </c>
      <c r="CE45" s="375" t="str">
        <f>IF('Site Description'!H$33="NO TRANSECT","NO TRANSECT",SUMIF('Data Entry'!$AW$4:$AW$192,A45,'Data Entry'!$BD$4:$BD$192)/('Site Description'!H$33*100))</f>
        <v>NO TRANSECT</v>
      </c>
      <c r="CF45" s="384" t="str">
        <f>IF('Site Description'!I$33="NO TRANSECT","NO TRANSECT",SUMIF('Data Entry'!$BE$4:$BE$192,A45,'Data Entry'!$BL$4:$BL$192)/('Site Description'!I$33*100))</f>
        <v>NO TRANSECT</v>
      </c>
      <c r="CG45" s="140">
        <f t="shared" si="46"/>
        <v>0</v>
      </c>
      <c r="CH45" s="141" t="e">
        <f t="shared" si="47"/>
        <v>#DIV/0!</v>
      </c>
    </row>
    <row r="46" spans="1:86" x14ac:dyDescent="0.3">
      <c r="A46" s="9" t="s">
        <v>214</v>
      </c>
      <c r="B46" s="30" t="s">
        <v>297</v>
      </c>
      <c r="C46" s="32" t="s">
        <v>215</v>
      </c>
      <c r="D46" s="27" t="s">
        <v>79</v>
      </c>
      <c r="E46" s="26" t="s">
        <v>32</v>
      </c>
      <c r="F46" s="383">
        <v>2</v>
      </c>
      <c r="G46" s="378">
        <f>IF('Site Description'!B$33="NO TRANSECT","NO TRANSECT",SUMIF('Data Entry'!$A$4:$A$192,A46,'Data Entry'!$C$4:$C$192))</f>
        <v>0</v>
      </c>
      <c r="H46" s="379" t="str">
        <f>IF('Site Description'!C$33="NO TRANSECT","NO TRANSECT",SUMIF('Data Entry'!$I$4:$I$192,A46,'Data Entry'!$K$4:$K$192))</f>
        <v>NO TRANSECT</v>
      </c>
      <c r="I46" s="379" t="str">
        <f>IF('Site Description'!D$33="NO TRANSECT","NO TRANSECT",SUMIF('Data Entry'!$Q$4:$Q$192,A46,'Data Entry'!$S$4:$S$192))</f>
        <v>NO TRANSECT</v>
      </c>
      <c r="J46" s="379" t="str">
        <f>IF('Site Description'!E$33="NO TRANSECT","NO TRANSECT",SUMIF('Data Entry'!$Y$4:$Y$192,A46,'Data Entry'!$AA$4:$AA$192))</f>
        <v>NO TRANSECT</v>
      </c>
      <c r="K46" s="379" t="str">
        <f>IF('Site Description'!F$33="NO TRANSECT","NO TRANSECT",SUMIF('Data Entry'!$AG$4:$AG$192,A46,'Data Entry'!$AI$4:$AI$192))</f>
        <v>NO TRANSECT</v>
      </c>
      <c r="L46" s="380" t="str">
        <f>IF('Site Description'!G$33="NO TRANSECT","NO TRANSECT",SUMIF('Data Entry'!$AO$4:$AO$192,A46,'Data Entry'!$AQ$4:$AQ$192))</f>
        <v>NO TRANSECT</v>
      </c>
      <c r="M46" s="380" t="str">
        <f>IF('Site Description'!H$33="NO TRANSECT","NO TRANSECT",SUMIF('Data Entry'!$AW$4:$AW$192,A46,'Data Entry'!$AY$4:$AY$192))</f>
        <v>NO TRANSECT</v>
      </c>
      <c r="N46" s="381" t="str">
        <f>IF('Site Description'!I$33="NO TRANSECT","NO TRANSECT",SUMIF('Data Entry'!$BE$4:$BE$192,A46,'Data Entry'!$BG$4:$BG$192))</f>
        <v>NO TRANSECT</v>
      </c>
      <c r="O46" s="140">
        <f t="shared" si="34"/>
        <v>0</v>
      </c>
      <c r="P46" s="141" t="e">
        <f t="shared" si="35"/>
        <v>#DIV/0!</v>
      </c>
      <c r="Q46" s="374">
        <f>IF('Site Description'!B$34="NO TRANSECT", "NO TRANSECT", G46/'Site Description'!B$34)</f>
        <v>0</v>
      </c>
      <c r="R46" s="375" t="str">
        <f>IF('Site Description'!C$34="NO TRANSECT", "NO TRANSECT", H46/'Site Description'!C$34)</f>
        <v>NO TRANSECT</v>
      </c>
      <c r="S46" s="375" t="str">
        <f>IF('Site Description'!D$34="NO TRANSECT", "NO TRANSECT", I46/'Site Description'!D$34)</f>
        <v>NO TRANSECT</v>
      </c>
      <c r="T46" s="375" t="str">
        <f>IF('Site Description'!E$34="NO TRANSECT", "NO TRANSECT", J46/'Site Description'!E$34)</f>
        <v>NO TRANSECT</v>
      </c>
      <c r="U46" s="375" t="str">
        <f>IF('Site Description'!F$34="NO TRANSECT", "NO TRANSECT", K46/'Site Description'!F$34)</f>
        <v>NO TRANSECT</v>
      </c>
      <c r="V46" s="376" t="str">
        <f>IF('Site Description'!G$34="NO TRANSECT", "NO TRANSECT", L46/'Site Description'!G$34)</f>
        <v>NO TRANSECT</v>
      </c>
      <c r="W46" s="375" t="str">
        <f>IF('Site Description'!H$34="NO TRANSECT", "NO TRANSECT", M46/'Site Description'!H$34)</f>
        <v>NO TRANSECT</v>
      </c>
      <c r="X46" s="384" t="str">
        <f>IF('Site Description'!$I$34="NO TRANSECT", "NO TRANSECT", N46/'Site Description'!$I$34)</f>
        <v>NO TRANSECT</v>
      </c>
      <c r="Y46" s="140">
        <f t="shared" si="36"/>
        <v>0</v>
      </c>
      <c r="Z46" s="141" t="e">
        <f t="shared" si="37"/>
        <v>#DIV/0!</v>
      </c>
      <c r="AA46" s="374">
        <f>IF('Site Description'!B$34="NO TRANSECT", "NO TRANSECT",BE46*10)</f>
        <v>0</v>
      </c>
      <c r="AB46" s="375" t="str">
        <f>IF('Site Description'!C$34="NO TRANSECT", "NO TRANSECT",BF46*10)</f>
        <v>NO TRANSECT</v>
      </c>
      <c r="AC46" s="375" t="str">
        <f>IF('Site Description'!D$34="NO TRANSECT", "NO TRANSECT",BG46*10)</f>
        <v>NO TRANSECT</v>
      </c>
      <c r="AD46" s="375" t="str">
        <f>IF('Site Description'!E$34="NO TRANSECT", "NO TRANSECT",BH46*10)</f>
        <v>NO TRANSECT</v>
      </c>
      <c r="AE46" s="375" t="str">
        <f>IF('Site Description'!F$34="NO TRANSECT", "NO TRANSECT",BI46*10)</f>
        <v>NO TRANSECT</v>
      </c>
      <c r="AF46" s="376" t="str">
        <f>IF('Site Description'!G$34="NO TRANSECT", "NO TRANSECT",BJ46*10)</f>
        <v>NO TRANSECT</v>
      </c>
      <c r="AG46" s="375" t="str">
        <f>IF('Site Description'!H$34="NO TRANSECT", "NO TRANSECT",BK46*10)</f>
        <v>NO TRANSECT</v>
      </c>
      <c r="AH46" s="384" t="str">
        <f>IF('Site Description'!I$34="NO TRANSECT", "NO TRANSECT",BL46*10)</f>
        <v>NO TRANSECT</v>
      </c>
      <c r="AI46" s="140">
        <f t="shared" si="0"/>
        <v>0</v>
      </c>
      <c r="AJ46" s="141" t="e">
        <f t="shared" si="1"/>
        <v>#DIV/0!</v>
      </c>
      <c r="AK46" s="374">
        <f>IF('Site Description'!B$34="NO TRANSECT", "NO TRANSECT",BO46*10)</f>
        <v>0</v>
      </c>
      <c r="AL46" s="375" t="str">
        <f>IF('Site Description'!C$34="NO TRANSECT", "NO TRANSECT",BP46*10)</f>
        <v>NO TRANSECT</v>
      </c>
      <c r="AM46" s="375" t="str">
        <f>IF('Site Description'!D$34="NO TRANSECT", "NO TRANSECT",BQ46*10)</f>
        <v>NO TRANSECT</v>
      </c>
      <c r="AN46" s="375" t="str">
        <f>IF('Site Description'!E$34="NO TRANSECT", "NO TRANSECT",BR46*10)</f>
        <v>NO TRANSECT</v>
      </c>
      <c r="AO46" s="375" t="str">
        <f>IF('Site Description'!F$34="NO TRANSECT", "NO TRANSECT",BS46*10)</f>
        <v>NO TRANSECT</v>
      </c>
      <c r="AP46" s="376" t="str">
        <f>IF('Site Description'!G$34="NO TRANSECT", "NO TRANSECT",BT46*10)</f>
        <v>NO TRANSECT</v>
      </c>
      <c r="AQ46" s="376" t="str">
        <f>IF('Site Description'!H$34="NO TRANSECT", "NO TRANSECT",BU46*10)</f>
        <v>NO TRANSECT</v>
      </c>
      <c r="AR46" s="376" t="str">
        <f>IF('Site Description'!I$34="NO TRANSECT", "NO TRANSECT",BV46*10)</f>
        <v>NO TRANSECT</v>
      </c>
      <c r="AS46" s="140">
        <f t="shared" si="38"/>
        <v>0</v>
      </c>
      <c r="AT46" s="141" t="e">
        <f t="shared" si="39"/>
        <v>#DIV/0!</v>
      </c>
      <c r="AU46" s="374">
        <f>IF('Site Description'!B$34="NO TRANSECT","NO TRANSECT",BY46*10)</f>
        <v>0</v>
      </c>
      <c r="AV46" s="375" t="str">
        <f>IF('Site Description'!C$34="NO TRANSECT","NO TRANSECT",BZ46*10)</f>
        <v>NO TRANSECT</v>
      </c>
      <c r="AW46" s="375" t="str">
        <f>IF('Site Description'!D$34="NO TRANSECT","NO TRANSECT",CA46*10)</f>
        <v>NO TRANSECT</v>
      </c>
      <c r="AX46" s="375" t="str">
        <f>IF('Site Description'!E$34="NO TRANSECT","NO TRANSECT",CB46*10)</f>
        <v>NO TRANSECT</v>
      </c>
      <c r="AY46" s="375" t="str">
        <f>IF('Site Description'!F$34="NO TRANSECT","NO TRANSECT",CC46*10)</f>
        <v>NO TRANSECT</v>
      </c>
      <c r="AZ46" s="376" t="str">
        <f>IF('Site Description'!G$34="NO TRANSECT","NO TRANSECT",CD46*10)</f>
        <v>NO TRANSECT</v>
      </c>
      <c r="BA46" s="376" t="str">
        <f>IF('Site Description'!H$34="NO TRANSECT","NO TRANSECT",CE46*10)</f>
        <v>NO TRANSECT</v>
      </c>
      <c r="BB46" s="376" t="str">
        <f>IF('Site Description'!I$34="NO TRANSECT","NO TRANSECT",CF46*10)</f>
        <v>NO TRANSECT</v>
      </c>
      <c r="BC46" s="140">
        <f t="shared" si="40"/>
        <v>0</v>
      </c>
      <c r="BD46" s="141" t="e">
        <f t="shared" si="41"/>
        <v>#DIV/0!</v>
      </c>
      <c r="BE46" s="374">
        <f>IF('Site Description'!B$33="NO TRANSECT","NO TRANSECT",SUMIF('Data Entry'!$A$4:$A$192,A46,'Data Entry'!$F$4:$F$192)/('Site Description'!B$33*100))</f>
        <v>0</v>
      </c>
      <c r="BF46" s="375" t="str">
        <f>IF('Site Description'!C$33="NO TRANSECT","NO TRANSECT",SUMIF('Data Entry'!$I$4:$I$192,A46,'Data Entry'!$N$4:$N$192)/('Site Description'!C$33*100))</f>
        <v>NO TRANSECT</v>
      </c>
      <c r="BG46" s="375" t="str">
        <f>IF('Site Description'!D$33="NO TRANSECT","NO TRANSECT",SUMIF('Data Entry'!$Q$4:$Q$192,A46,'Data Entry'!$V$4:$V$192)/('Site Description'!D$33*100))</f>
        <v>NO TRANSECT</v>
      </c>
      <c r="BH46" s="375" t="str">
        <f>IF('Site Description'!E$33="NO TRANSECT","NO TRANSECT",SUMIF('Data Entry'!$Y$4:$Y$192,A46,'Data Entry'!$AD$4:$AD$192)/('Site Description'!E$33*100))</f>
        <v>NO TRANSECT</v>
      </c>
      <c r="BI46" s="375" t="str">
        <f>IF('Site Description'!F$33="NO TRANSECT","NO TRANSECT",SUMIF('Data Entry'!$AG$4:$AG$192,A46,'Data Entry'!$AL$4:$AL$192)/('Site Description'!F$33*100))</f>
        <v>NO TRANSECT</v>
      </c>
      <c r="BJ46" s="376" t="str">
        <f>IF('Site Description'!G$33="NO TRANSECT","NO TRANSECT",SUMIF('Data Entry'!$AO$4:$AO$192,A46,'Data Entry'!$AT$4:$AT$192)/('Site Description'!G$33*100))</f>
        <v>NO TRANSECT</v>
      </c>
      <c r="BK46" s="376" t="str">
        <f>IF('Site Description'!H$33="NO TRANSECT","NO TRANSECT",SUMIF('Data Entry'!$AW$4:$AW$192,A46,'Data Entry'!$BB$4:$BB$192)/('Site Description'!H$33*100))</f>
        <v>NO TRANSECT</v>
      </c>
      <c r="BL46" s="376" t="str">
        <f>IF('Site Description'!I$33="NO TRANSECT","NO TRANSECT",SUMIF('Data Entry'!$BE$4:$BE$192,A46,'Data Entry'!$BJ$4:$BJ$192)/('Site Description'!I$33*100))</f>
        <v>NO TRANSECT</v>
      </c>
      <c r="BM46" s="140">
        <f t="shared" si="42"/>
        <v>0</v>
      </c>
      <c r="BN46" s="141" t="e">
        <f t="shared" si="43"/>
        <v>#DIV/0!</v>
      </c>
      <c r="BO46" s="374">
        <f>IF('Site Description'!B$33="NO TRANSECT","NO TRANSECT",SUMIF('Data Entry'!$A$4:$A$192,A46,'Data Entry'!$G$4:$G$192)/('Site Description'!B$33*100))</f>
        <v>0</v>
      </c>
      <c r="BP46" s="375" t="str">
        <f>IF('Site Description'!C$33="NO TRANSECT","NO TRANSECT",SUMIF('Data Entry'!$I$4:$I$192,A46,'Data Entry'!$O$4:$O$192)/('Site Description'!C$33*100))</f>
        <v>NO TRANSECT</v>
      </c>
      <c r="BQ46" s="375" t="str">
        <f>IF('Site Description'!D$33="NO TRANSECT","NO TRANSECT",SUMIF('Data Entry'!$Q$4:$Q$192,A46,'Data Entry'!$W$4:$W$192)/('Site Description'!D$33*100))</f>
        <v>NO TRANSECT</v>
      </c>
      <c r="BR46" s="375" t="str">
        <f>IF('Site Description'!E$33="NO TRANSECT","NO TRANSECT",SUMIF('Data Entry'!$Y$4:$Y$192,A46,'Data Entry'!$AE$4:$AE$192)/('Site Description'!E$33*100))</f>
        <v>NO TRANSECT</v>
      </c>
      <c r="BS46" s="375" t="str">
        <f>IF('Site Description'!F$33="NO TRANSECT","NO TRANSECT",SUMIF('Data Entry'!$AG$4:$AG$192,A46,'Data Entry'!$AM$4:$AM$192)/('Site Description'!F$33*100))</f>
        <v>NO TRANSECT</v>
      </c>
      <c r="BT46" s="376" t="str">
        <f>IF('Site Description'!G$33="NO TRANSECT","NO TRANSECT",SUMIF('Data Entry'!$AO$4:$AO$192,A46,'Data Entry'!$AU$4:$AU$192)/('Site Description'!G$33*100))</f>
        <v>NO TRANSECT</v>
      </c>
      <c r="BU46" s="375" t="str">
        <f>IF('Site Description'!H$33="NO TRANSECT","NO TRANSECT",SUMIF('Data Entry'!$AW$4:$AW$192,A46,'Data Entry'!$BC$4:$BC$192)/('Site Description'!H$33*100))</f>
        <v>NO TRANSECT</v>
      </c>
      <c r="BV46" s="384" t="str">
        <f>IF('Site Description'!I$33="NO TRANSECT","NO TRANSECT",SUMIF('Data Entry'!$BE$4:$BE$192,A46,'Data Entry'!$BK$4:$BK$192)/('Site Description'!I$33*100))</f>
        <v>NO TRANSECT</v>
      </c>
      <c r="BW46" s="140">
        <f t="shared" si="44"/>
        <v>0</v>
      </c>
      <c r="BX46" s="141" t="e">
        <f t="shared" si="45"/>
        <v>#DIV/0!</v>
      </c>
      <c r="BY46" s="382">
        <f>IF('Site Description'!B$33="NO TRANSECT","NO TRANSECT",SUMIF('Data Entry'!$A$4:$A$192,A46,'Data Entry'!$H$4:$H$192)/('Site Description'!B$33*100))</f>
        <v>0</v>
      </c>
      <c r="BZ46" s="375" t="str">
        <f>IF('Site Description'!C$33="NO TRANSECT","NO TRANSECT",SUMIF('Data Entry'!$I$4:$I$192,A46,'Data Entry'!$P$4:$P$192)/('Site Description'!C$33*100))</f>
        <v>NO TRANSECT</v>
      </c>
      <c r="CA46" s="375" t="str">
        <f>IF('Site Description'!D$33="NO TRANSECT","NO TRANSECT",SUMIF('Data Entry'!$Q$4:$Q$192,A46,'Data Entry'!$X$4:$X$192)/('Site Description'!D$33*100))</f>
        <v>NO TRANSECT</v>
      </c>
      <c r="CB46" s="375" t="str">
        <f>IF('Site Description'!E$33="NO TRANSECT","NO TRANSECT",SUMIF('Data Entry'!$Y$4:$Y$192,A46,'Data Entry'!$AF$4:$AF$192)/('Site Description'!E$33*100))</f>
        <v>NO TRANSECT</v>
      </c>
      <c r="CC46" s="375" t="str">
        <f>IF('Site Description'!F$33="NO TRANSECT","NO TRANSECT",SUMIF('Data Entry'!$AG$4:$AG$192,A46,'Data Entry'!$AN$4:$AN$192)/('Site Description'!F$33*100))</f>
        <v>NO TRANSECT</v>
      </c>
      <c r="CD46" s="376" t="str">
        <f>IF('Site Description'!G$33="NO TRANSECT","NO TRANSECT",SUMIF('Data Entry'!$AO$4:$AO$192,A46,'Data Entry'!$AV$4:$AV$192)/('Site Description'!G$33*100))</f>
        <v>NO TRANSECT</v>
      </c>
      <c r="CE46" s="375" t="str">
        <f>IF('Site Description'!H$33="NO TRANSECT","NO TRANSECT",SUMIF('Data Entry'!$AW$4:$AW$192,A46,'Data Entry'!$BD$4:$BD$192)/('Site Description'!H$33*100))</f>
        <v>NO TRANSECT</v>
      </c>
      <c r="CF46" s="384" t="str">
        <f>IF('Site Description'!I$33="NO TRANSECT","NO TRANSECT",SUMIF('Data Entry'!$BE$4:$BE$192,A46,'Data Entry'!$BL$4:$BL$192)/('Site Description'!I$33*100))</f>
        <v>NO TRANSECT</v>
      </c>
      <c r="CG46" s="140">
        <f t="shared" si="46"/>
        <v>0</v>
      </c>
      <c r="CH46" s="141" t="e">
        <f t="shared" si="47"/>
        <v>#DIV/0!</v>
      </c>
    </row>
    <row r="47" spans="1:86" x14ac:dyDescent="0.3">
      <c r="A47" s="9" t="s">
        <v>216</v>
      </c>
      <c r="B47" s="30" t="s">
        <v>309</v>
      </c>
      <c r="C47" s="32" t="s">
        <v>217</v>
      </c>
      <c r="D47" s="27" t="s">
        <v>138</v>
      </c>
      <c r="E47" s="26" t="s">
        <v>32</v>
      </c>
      <c r="F47" s="26">
        <v>2</v>
      </c>
      <c r="G47" s="378">
        <f>IF('Site Description'!B$33="NO TRANSECT","NO TRANSECT",SUMIF('Data Entry'!$A$4:$A$192,A47,'Data Entry'!$C$4:$C$192))</f>
        <v>0</v>
      </c>
      <c r="H47" s="379" t="str">
        <f>IF('Site Description'!C$33="NO TRANSECT","NO TRANSECT",SUMIF('Data Entry'!$I$4:$I$192,A47,'Data Entry'!$K$4:$K$192))</f>
        <v>NO TRANSECT</v>
      </c>
      <c r="I47" s="379" t="str">
        <f>IF('Site Description'!D$33="NO TRANSECT","NO TRANSECT",SUMIF('Data Entry'!$Q$4:$Q$192,A47,'Data Entry'!$S$4:$S$192))</f>
        <v>NO TRANSECT</v>
      </c>
      <c r="J47" s="379" t="str">
        <f>IF('Site Description'!E$33="NO TRANSECT","NO TRANSECT",SUMIF('Data Entry'!$Y$4:$Y$192,A47,'Data Entry'!$AA$4:$AA$192))</f>
        <v>NO TRANSECT</v>
      </c>
      <c r="K47" s="379" t="str">
        <f>IF('Site Description'!F$33="NO TRANSECT","NO TRANSECT",SUMIF('Data Entry'!$AG$4:$AG$192,A47,'Data Entry'!$AI$4:$AI$192))</f>
        <v>NO TRANSECT</v>
      </c>
      <c r="L47" s="380" t="str">
        <f>IF('Site Description'!G$33="NO TRANSECT","NO TRANSECT",SUMIF('Data Entry'!$AO$4:$AO$192,A47,'Data Entry'!$AQ$4:$AQ$192))</f>
        <v>NO TRANSECT</v>
      </c>
      <c r="M47" s="380" t="str">
        <f>IF('Site Description'!H$33="NO TRANSECT","NO TRANSECT",SUMIF('Data Entry'!$AW$4:$AW$192,A47,'Data Entry'!$AY$4:$AY$192))</f>
        <v>NO TRANSECT</v>
      </c>
      <c r="N47" s="381" t="str">
        <f>IF('Site Description'!I$33="NO TRANSECT","NO TRANSECT",SUMIF('Data Entry'!$BE$4:$BE$192,A47,'Data Entry'!$BG$4:$BG$192))</f>
        <v>NO TRANSECT</v>
      </c>
      <c r="O47" s="140">
        <f t="shared" si="34"/>
        <v>0</v>
      </c>
      <c r="P47" s="141" t="e">
        <f t="shared" si="35"/>
        <v>#DIV/0!</v>
      </c>
      <c r="Q47" s="374">
        <f>IF('Site Description'!B$34="NO TRANSECT", "NO TRANSECT", G47/'Site Description'!B$34)</f>
        <v>0</v>
      </c>
      <c r="R47" s="375" t="str">
        <f>IF('Site Description'!C$34="NO TRANSECT", "NO TRANSECT", H47/'Site Description'!C$34)</f>
        <v>NO TRANSECT</v>
      </c>
      <c r="S47" s="375" t="str">
        <f>IF('Site Description'!D$34="NO TRANSECT", "NO TRANSECT", I47/'Site Description'!D$34)</f>
        <v>NO TRANSECT</v>
      </c>
      <c r="T47" s="375" t="str">
        <f>IF('Site Description'!E$34="NO TRANSECT", "NO TRANSECT", J47/'Site Description'!E$34)</f>
        <v>NO TRANSECT</v>
      </c>
      <c r="U47" s="375" t="str">
        <f>IF('Site Description'!F$34="NO TRANSECT", "NO TRANSECT", K47/'Site Description'!F$34)</f>
        <v>NO TRANSECT</v>
      </c>
      <c r="V47" s="376" t="str">
        <f>IF('Site Description'!G$34="NO TRANSECT", "NO TRANSECT", L47/'Site Description'!G$34)</f>
        <v>NO TRANSECT</v>
      </c>
      <c r="W47" s="375" t="str">
        <f>IF('Site Description'!H$34="NO TRANSECT", "NO TRANSECT", M47/'Site Description'!H$34)</f>
        <v>NO TRANSECT</v>
      </c>
      <c r="X47" s="384" t="str">
        <f>IF('Site Description'!$I$34="NO TRANSECT", "NO TRANSECT", N47/'Site Description'!$I$34)</f>
        <v>NO TRANSECT</v>
      </c>
      <c r="Y47" s="140">
        <f t="shared" si="36"/>
        <v>0</v>
      </c>
      <c r="Z47" s="141" t="e">
        <f t="shared" si="37"/>
        <v>#DIV/0!</v>
      </c>
      <c r="AA47" s="374">
        <f>IF('Site Description'!B$34="NO TRANSECT", "NO TRANSECT",BE47*10)</f>
        <v>0</v>
      </c>
      <c r="AB47" s="375" t="str">
        <f>IF('Site Description'!C$34="NO TRANSECT", "NO TRANSECT",BF47*10)</f>
        <v>NO TRANSECT</v>
      </c>
      <c r="AC47" s="375" t="str">
        <f>IF('Site Description'!D$34="NO TRANSECT", "NO TRANSECT",BG47*10)</f>
        <v>NO TRANSECT</v>
      </c>
      <c r="AD47" s="375" t="str">
        <f>IF('Site Description'!E$34="NO TRANSECT", "NO TRANSECT",BH47*10)</f>
        <v>NO TRANSECT</v>
      </c>
      <c r="AE47" s="375" t="str">
        <f>IF('Site Description'!F$34="NO TRANSECT", "NO TRANSECT",BI47*10)</f>
        <v>NO TRANSECT</v>
      </c>
      <c r="AF47" s="376" t="str">
        <f>IF('Site Description'!G$34="NO TRANSECT", "NO TRANSECT",BJ47*10)</f>
        <v>NO TRANSECT</v>
      </c>
      <c r="AG47" s="375" t="str">
        <f>IF('Site Description'!H$34="NO TRANSECT", "NO TRANSECT",BK47*10)</f>
        <v>NO TRANSECT</v>
      </c>
      <c r="AH47" s="384" t="str">
        <f>IF('Site Description'!I$34="NO TRANSECT", "NO TRANSECT",BL47*10)</f>
        <v>NO TRANSECT</v>
      </c>
      <c r="AI47" s="140">
        <f t="shared" si="0"/>
        <v>0</v>
      </c>
      <c r="AJ47" s="141" t="e">
        <f t="shared" si="1"/>
        <v>#DIV/0!</v>
      </c>
      <c r="AK47" s="374">
        <f>IF('Site Description'!B$34="NO TRANSECT", "NO TRANSECT",BO47*10)</f>
        <v>0</v>
      </c>
      <c r="AL47" s="375" t="str">
        <f>IF('Site Description'!C$34="NO TRANSECT", "NO TRANSECT",BP47*10)</f>
        <v>NO TRANSECT</v>
      </c>
      <c r="AM47" s="375" t="str">
        <f>IF('Site Description'!D$34="NO TRANSECT", "NO TRANSECT",BQ47*10)</f>
        <v>NO TRANSECT</v>
      </c>
      <c r="AN47" s="375" t="str">
        <f>IF('Site Description'!E$34="NO TRANSECT", "NO TRANSECT",BR47*10)</f>
        <v>NO TRANSECT</v>
      </c>
      <c r="AO47" s="375" t="str">
        <f>IF('Site Description'!F$34="NO TRANSECT", "NO TRANSECT",BS47*10)</f>
        <v>NO TRANSECT</v>
      </c>
      <c r="AP47" s="376" t="str">
        <f>IF('Site Description'!G$34="NO TRANSECT", "NO TRANSECT",BT47*10)</f>
        <v>NO TRANSECT</v>
      </c>
      <c r="AQ47" s="376" t="str">
        <f>IF('Site Description'!H$34="NO TRANSECT", "NO TRANSECT",BU47*10)</f>
        <v>NO TRANSECT</v>
      </c>
      <c r="AR47" s="376" t="str">
        <f>IF('Site Description'!I$34="NO TRANSECT", "NO TRANSECT",BV47*10)</f>
        <v>NO TRANSECT</v>
      </c>
      <c r="AS47" s="140">
        <f t="shared" si="38"/>
        <v>0</v>
      </c>
      <c r="AT47" s="141" t="e">
        <f t="shared" si="39"/>
        <v>#DIV/0!</v>
      </c>
      <c r="AU47" s="374">
        <f>IF('Site Description'!B$34="NO TRANSECT","NO TRANSECT",BY47*10)</f>
        <v>0</v>
      </c>
      <c r="AV47" s="375" t="str">
        <f>IF('Site Description'!C$34="NO TRANSECT","NO TRANSECT",BZ47*10)</f>
        <v>NO TRANSECT</v>
      </c>
      <c r="AW47" s="375" t="str">
        <f>IF('Site Description'!D$34="NO TRANSECT","NO TRANSECT",CA47*10)</f>
        <v>NO TRANSECT</v>
      </c>
      <c r="AX47" s="375" t="str">
        <f>IF('Site Description'!E$34="NO TRANSECT","NO TRANSECT",CB47*10)</f>
        <v>NO TRANSECT</v>
      </c>
      <c r="AY47" s="375" t="str">
        <f>IF('Site Description'!F$34="NO TRANSECT","NO TRANSECT",CC47*10)</f>
        <v>NO TRANSECT</v>
      </c>
      <c r="AZ47" s="376" t="str">
        <f>IF('Site Description'!G$34="NO TRANSECT","NO TRANSECT",CD47*10)</f>
        <v>NO TRANSECT</v>
      </c>
      <c r="BA47" s="376" t="str">
        <f>IF('Site Description'!H$34="NO TRANSECT","NO TRANSECT",CE47*10)</f>
        <v>NO TRANSECT</v>
      </c>
      <c r="BB47" s="376" t="str">
        <f>IF('Site Description'!I$34="NO TRANSECT","NO TRANSECT",CF47*10)</f>
        <v>NO TRANSECT</v>
      </c>
      <c r="BC47" s="140">
        <f t="shared" si="40"/>
        <v>0</v>
      </c>
      <c r="BD47" s="141" t="e">
        <f t="shared" si="41"/>
        <v>#DIV/0!</v>
      </c>
      <c r="BE47" s="374">
        <f>IF('Site Description'!B$33="NO TRANSECT","NO TRANSECT",SUMIF('Data Entry'!$A$4:$A$192,A47,'Data Entry'!$F$4:$F$192)/('Site Description'!B$33*100))</f>
        <v>0</v>
      </c>
      <c r="BF47" s="375" t="str">
        <f>IF('Site Description'!C$33="NO TRANSECT","NO TRANSECT",SUMIF('Data Entry'!$I$4:$I$192,A47,'Data Entry'!$N$4:$N$192)/('Site Description'!C$33*100))</f>
        <v>NO TRANSECT</v>
      </c>
      <c r="BG47" s="375" t="str">
        <f>IF('Site Description'!D$33="NO TRANSECT","NO TRANSECT",SUMIF('Data Entry'!$Q$4:$Q$192,A47,'Data Entry'!$V$4:$V$192)/('Site Description'!D$33*100))</f>
        <v>NO TRANSECT</v>
      </c>
      <c r="BH47" s="375" t="str">
        <f>IF('Site Description'!E$33="NO TRANSECT","NO TRANSECT",SUMIF('Data Entry'!$Y$4:$Y$192,A47,'Data Entry'!$AD$4:$AD$192)/('Site Description'!E$33*100))</f>
        <v>NO TRANSECT</v>
      </c>
      <c r="BI47" s="375" t="str">
        <f>IF('Site Description'!F$33="NO TRANSECT","NO TRANSECT",SUMIF('Data Entry'!$AG$4:$AG$192,A47,'Data Entry'!$AL$4:$AL$192)/('Site Description'!F$33*100))</f>
        <v>NO TRANSECT</v>
      </c>
      <c r="BJ47" s="376" t="str">
        <f>IF('Site Description'!G$33="NO TRANSECT","NO TRANSECT",SUMIF('Data Entry'!$AO$4:$AO$192,A47,'Data Entry'!$AT$4:$AT$192)/('Site Description'!G$33*100))</f>
        <v>NO TRANSECT</v>
      </c>
      <c r="BK47" s="376" t="str">
        <f>IF('Site Description'!H$33="NO TRANSECT","NO TRANSECT",SUMIF('Data Entry'!$AW$4:$AW$192,A47,'Data Entry'!$BB$4:$BB$192)/('Site Description'!H$33*100))</f>
        <v>NO TRANSECT</v>
      </c>
      <c r="BL47" s="376" t="str">
        <f>IF('Site Description'!I$33="NO TRANSECT","NO TRANSECT",SUMIF('Data Entry'!$BE$4:$BE$192,A47,'Data Entry'!$BJ$4:$BJ$192)/('Site Description'!I$33*100))</f>
        <v>NO TRANSECT</v>
      </c>
      <c r="BM47" s="140">
        <f t="shared" si="42"/>
        <v>0</v>
      </c>
      <c r="BN47" s="141" t="e">
        <f t="shared" si="43"/>
        <v>#DIV/0!</v>
      </c>
      <c r="BO47" s="374">
        <f>IF('Site Description'!B$33="NO TRANSECT","NO TRANSECT",SUMIF('Data Entry'!$A$4:$A$192,A47,'Data Entry'!$G$4:$G$192)/('Site Description'!B$33*100))</f>
        <v>0</v>
      </c>
      <c r="BP47" s="375" t="str">
        <f>IF('Site Description'!C$33="NO TRANSECT","NO TRANSECT",SUMIF('Data Entry'!$I$4:$I$192,A47,'Data Entry'!$O$4:$O$192)/('Site Description'!C$33*100))</f>
        <v>NO TRANSECT</v>
      </c>
      <c r="BQ47" s="375" t="str">
        <f>IF('Site Description'!D$33="NO TRANSECT","NO TRANSECT",SUMIF('Data Entry'!$Q$4:$Q$192,A47,'Data Entry'!$W$4:$W$192)/('Site Description'!D$33*100))</f>
        <v>NO TRANSECT</v>
      </c>
      <c r="BR47" s="375" t="str">
        <f>IF('Site Description'!E$33="NO TRANSECT","NO TRANSECT",SUMIF('Data Entry'!$Y$4:$Y$192,A47,'Data Entry'!$AE$4:$AE$192)/('Site Description'!E$33*100))</f>
        <v>NO TRANSECT</v>
      </c>
      <c r="BS47" s="375" t="str">
        <f>IF('Site Description'!F$33="NO TRANSECT","NO TRANSECT",SUMIF('Data Entry'!$AG$4:$AG$192,A47,'Data Entry'!$AM$4:$AM$192)/('Site Description'!F$33*100))</f>
        <v>NO TRANSECT</v>
      </c>
      <c r="BT47" s="376" t="str">
        <f>IF('Site Description'!G$33="NO TRANSECT","NO TRANSECT",SUMIF('Data Entry'!$AO$4:$AO$192,A47,'Data Entry'!$AU$4:$AU$192)/('Site Description'!G$33*100))</f>
        <v>NO TRANSECT</v>
      </c>
      <c r="BU47" s="375" t="str">
        <f>IF('Site Description'!H$33="NO TRANSECT","NO TRANSECT",SUMIF('Data Entry'!$AW$4:$AW$192,A47,'Data Entry'!$BC$4:$BC$192)/('Site Description'!H$33*100))</f>
        <v>NO TRANSECT</v>
      </c>
      <c r="BV47" s="384" t="str">
        <f>IF('Site Description'!I$33="NO TRANSECT","NO TRANSECT",SUMIF('Data Entry'!$BE$4:$BE$192,A47,'Data Entry'!$BK$4:$BK$192)/('Site Description'!I$33*100))</f>
        <v>NO TRANSECT</v>
      </c>
      <c r="BW47" s="140">
        <f t="shared" si="44"/>
        <v>0</v>
      </c>
      <c r="BX47" s="141" t="e">
        <f t="shared" si="45"/>
        <v>#DIV/0!</v>
      </c>
      <c r="BY47" s="382">
        <f>IF('Site Description'!B$33="NO TRANSECT","NO TRANSECT",SUMIF('Data Entry'!$A$4:$A$192,A47,'Data Entry'!$H$4:$H$192)/('Site Description'!B$33*100))</f>
        <v>0</v>
      </c>
      <c r="BZ47" s="375" t="str">
        <f>IF('Site Description'!C$33="NO TRANSECT","NO TRANSECT",SUMIF('Data Entry'!$I$4:$I$192,A47,'Data Entry'!$P$4:$P$192)/('Site Description'!C$33*100))</f>
        <v>NO TRANSECT</v>
      </c>
      <c r="CA47" s="375" t="str">
        <f>IF('Site Description'!D$33="NO TRANSECT","NO TRANSECT",SUMIF('Data Entry'!$Q$4:$Q$192,A47,'Data Entry'!$X$4:$X$192)/('Site Description'!D$33*100))</f>
        <v>NO TRANSECT</v>
      </c>
      <c r="CB47" s="375" t="str">
        <f>IF('Site Description'!E$33="NO TRANSECT","NO TRANSECT",SUMIF('Data Entry'!$Y$4:$Y$192,A47,'Data Entry'!$AF$4:$AF$192)/('Site Description'!E$33*100))</f>
        <v>NO TRANSECT</v>
      </c>
      <c r="CC47" s="375" t="str">
        <f>IF('Site Description'!F$33="NO TRANSECT","NO TRANSECT",SUMIF('Data Entry'!$AG$4:$AG$192,A47,'Data Entry'!$AN$4:$AN$192)/('Site Description'!F$33*100))</f>
        <v>NO TRANSECT</v>
      </c>
      <c r="CD47" s="376" t="str">
        <f>IF('Site Description'!G$33="NO TRANSECT","NO TRANSECT",SUMIF('Data Entry'!$AO$4:$AO$192,A47,'Data Entry'!$AV$4:$AV$192)/('Site Description'!G$33*100))</f>
        <v>NO TRANSECT</v>
      </c>
      <c r="CE47" s="375" t="str">
        <f>IF('Site Description'!H$33="NO TRANSECT","NO TRANSECT",SUMIF('Data Entry'!$AW$4:$AW$192,A47,'Data Entry'!$BD$4:$BD$192)/('Site Description'!H$33*100))</f>
        <v>NO TRANSECT</v>
      </c>
      <c r="CF47" s="384" t="str">
        <f>IF('Site Description'!I$33="NO TRANSECT","NO TRANSECT",SUMIF('Data Entry'!$BE$4:$BE$192,A47,'Data Entry'!$BL$4:$BL$192)/('Site Description'!I$33*100))</f>
        <v>NO TRANSECT</v>
      </c>
      <c r="CG47" s="140">
        <f t="shared" si="46"/>
        <v>0</v>
      </c>
      <c r="CH47" s="141" t="e">
        <f t="shared" si="47"/>
        <v>#DIV/0!</v>
      </c>
    </row>
    <row r="48" spans="1:86" x14ac:dyDescent="0.3">
      <c r="A48" s="9" t="s">
        <v>218</v>
      </c>
      <c r="B48" s="30" t="s">
        <v>310</v>
      </c>
      <c r="C48" s="32" t="s">
        <v>219</v>
      </c>
      <c r="D48" s="27" t="s">
        <v>138</v>
      </c>
      <c r="E48" s="26" t="s">
        <v>32</v>
      </c>
      <c r="F48" s="26">
        <v>4</v>
      </c>
      <c r="G48" s="378">
        <f>IF('Site Description'!B$33="NO TRANSECT","NO TRANSECT",SUMIF('Data Entry'!$A$4:$A$192,A48,'Data Entry'!$C$4:$C$192))</f>
        <v>0</v>
      </c>
      <c r="H48" s="379" t="str">
        <f>IF('Site Description'!C$33="NO TRANSECT","NO TRANSECT",SUMIF('Data Entry'!$I$4:$I$192,A48,'Data Entry'!$K$4:$K$192))</f>
        <v>NO TRANSECT</v>
      </c>
      <c r="I48" s="379" t="str">
        <f>IF('Site Description'!D$33="NO TRANSECT","NO TRANSECT",SUMIF('Data Entry'!$Q$4:$Q$192,A48,'Data Entry'!$S$4:$S$192))</f>
        <v>NO TRANSECT</v>
      </c>
      <c r="J48" s="379" t="str">
        <f>IF('Site Description'!E$33="NO TRANSECT","NO TRANSECT",SUMIF('Data Entry'!$Y$4:$Y$192,A48,'Data Entry'!$AA$4:$AA$192))</f>
        <v>NO TRANSECT</v>
      </c>
      <c r="K48" s="379" t="str">
        <f>IF('Site Description'!F$33="NO TRANSECT","NO TRANSECT",SUMIF('Data Entry'!$AG$4:$AG$192,A48,'Data Entry'!$AI$4:$AI$192))</f>
        <v>NO TRANSECT</v>
      </c>
      <c r="L48" s="380" t="str">
        <f>IF('Site Description'!G$33="NO TRANSECT","NO TRANSECT",SUMIF('Data Entry'!$AO$4:$AO$192,A48,'Data Entry'!$AQ$4:$AQ$192))</f>
        <v>NO TRANSECT</v>
      </c>
      <c r="M48" s="380" t="str">
        <f>IF('Site Description'!H$33="NO TRANSECT","NO TRANSECT",SUMIF('Data Entry'!$AW$4:$AW$192,A48,'Data Entry'!$AY$4:$AY$192))</f>
        <v>NO TRANSECT</v>
      </c>
      <c r="N48" s="381" t="str">
        <f>IF('Site Description'!I$33="NO TRANSECT","NO TRANSECT",SUMIF('Data Entry'!$BE$4:$BE$192,A48,'Data Entry'!$BG$4:$BG$192))</f>
        <v>NO TRANSECT</v>
      </c>
      <c r="O48" s="140">
        <f t="shared" si="34"/>
        <v>0</v>
      </c>
      <c r="P48" s="141" t="e">
        <f t="shared" si="35"/>
        <v>#DIV/0!</v>
      </c>
      <c r="Q48" s="374">
        <f>IF('Site Description'!B$34="NO TRANSECT", "NO TRANSECT", G48/'Site Description'!B$34)</f>
        <v>0</v>
      </c>
      <c r="R48" s="375" t="str">
        <f>IF('Site Description'!C$34="NO TRANSECT", "NO TRANSECT", H48/'Site Description'!C$34)</f>
        <v>NO TRANSECT</v>
      </c>
      <c r="S48" s="375" t="str">
        <f>IF('Site Description'!D$34="NO TRANSECT", "NO TRANSECT", I48/'Site Description'!D$34)</f>
        <v>NO TRANSECT</v>
      </c>
      <c r="T48" s="375" t="str">
        <f>IF('Site Description'!E$34="NO TRANSECT", "NO TRANSECT", J48/'Site Description'!E$34)</f>
        <v>NO TRANSECT</v>
      </c>
      <c r="U48" s="375" t="str">
        <f>IF('Site Description'!F$34="NO TRANSECT", "NO TRANSECT", K48/'Site Description'!F$34)</f>
        <v>NO TRANSECT</v>
      </c>
      <c r="V48" s="376" t="str">
        <f>IF('Site Description'!G$34="NO TRANSECT", "NO TRANSECT", L48/'Site Description'!G$34)</f>
        <v>NO TRANSECT</v>
      </c>
      <c r="W48" s="375" t="str">
        <f>IF('Site Description'!H$34="NO TRANSECT", "NO TRANSECT", M48/'Site Description'!H$34)</f>
        <v>NO TRANSECT</v>
      </c>
      <c r="X48" s="384" t="str">
        <f>IF('Site Description'!$I$34="NO TRANSECT", "NO TRANSECT", N48/'Site Description'!$I$34)</f>
        <v>NO TRANSECT</v>
      </c>
      <c r="Y48" s="140">
        <f t="shared" si="36"/>
        <v>0</v>
      </c>
      <c r="Z48" s="141" t="e">
        <f t="shared" si="37"/>
        <v>#DIV/0!</v>
      </c>
      <c r="AA48" s="374">
        <f>IF('Site Description'!B$34="NO TRANSECT", "NO TRANSECT",BE48*10)</f>
        <v>0</v>
      </c>
      <c r="AB48" s="375" t="str">
        <f>IF('Site Description'!C$34="NO TRANSECT", "NO TRANSECT",BF48*10)</f>
        <v>NO TRANSECT</v>
      </c>
      <c r="AC48" s="375" t="str">
        <f>IF('Site Description'!D$34="NO TRANSECT", "NO TRANSECT",BG48*10)</f>
        <v>NO TRANSECT</v>
      </c>
      <c r="AD48" s="375" t="str">
        <f>IF('Site Description'!E$34="NO TRANSECT", "NO TRANSECT",BH48*10)</f>
        <v>NO TRANSECT</v>
      </c>
      <c r="AE48" s="375" t="str">
        <f>IF('Site Description'!F$34="NO TRANSECT", "NO TRANSECT",BI48*10)</f>
        <v>NO TRANSECT</v>
      </c>
      <c r="AF48" s="376" t="str">
        <f>IF('Site Description'!G$34="NO TRANSECT", "NO TRANSECT",BJ48*10)</f>
        <v>NO TRANSECT</v>
      </c>
      <c r="AG48" s="375" t="str">
        <f>IF('Site Description'!H$34="NO TRANSECT", "NO TRANSECT",BK48*10)</f>
        <v>NO TRANSECT</v>
      </c>
      <c r="AH48" s="384" t="str">
        <f>IF('Site Description'!I$34="NO TRANSECT", "NO TRANSECT",BL48*10)</f>
        <v>NO TRANSECT</v>
      </c>
      <c r="AI48" s="140">
        <f t="shared" si="0"/>
        <v>0</v>
      </c>
      <c r="AJ48" s="141" t="e">
        <f t="shared" si="1"/>
        <v>#DIV/0!</v>
      </c>
      <c r="AK48" s="374">
        <f>IF('Site Description'!B$34="NO TRANSECT", "NO TRANSECT",BO48*10)</f>
        <v>0</v>
      </c>
      <c r="AL48" s="375" t="str">
        <f>IF('Site Description'!C$34="NO TRANSECT", "NO TRANSECT",BP48*10)</f>
        <v>NO TRANSECT</v>
      </c>
      <c r="AM48" s="375" t="str">
        <f>IF('Site Description'!D$34="NO TRANSECT", "NO TRANSECT",BQ48*10)</f>
        <v>NO TRANSECT</v>
      </c>
      <c r="AN48" s="375" t="str">
        <f>IF('Site Description'!E$34="NO TRANSECT", "NO TRANSECT",BR48*10)</f>
        <v>NO TRANSECT</v>
      </c>
      <c r="AO48" s="375" t="str">
        <f>IF('Site Description'!F$34="NO TRANSECT", "NO TRANSECT",BS48*10)</f>
        <v>NO TRANSECT</v>
      </c>
      <c r="AP48" s="376" t="str">
        <f>IF('Site Description'!G$34="NO TRANSECT", "NO TRANSECT",BT48*10)</f>
        <v>NO TRANSECT</v>
      </c>
      <c r="AQ48" s="376" t="str">
        <f>IF('Site Description'!H$34="NO TRANSECT", "NO TRANSECT",BU48*10)</f>
        <v>NO TRANSECT</v>
      </c>
      <c r="AR48" s="376" t="str">
        <f>IF('Site Description'!I$34="NO TRANSECT", "NO TRANSECT",BV48*10)</f>
        <v>NO TRANSECT</v>
      </c>
      <c r="AS48" s="140">
        <f t="shared" si="38"/>
        <v>0</v>
      </c>
      <c r="AT48" s="141" t="e">
        <f t="shared" si="39"/>
        <v>#DIV/0!</v>
      </c>
      <c r="AU48" s="374">
        <f>IF('Site Description'!B$34="NO TRANSECT","NO TRANSECT",BY48*10)</f>
        <v>0</v>
      </c>
      <c r="AV48" s="375" t="str">
        <f>IF('Site Description'!C$34="NO TRANSECT","NO TRANSECT",BZ48*10)</f>
        <v>NO TRANSECT</v>
      </c>
      <c r="AW48" s="375" t="str">
        <f>IF('Site Description'!D$34="NO TRANSECT","NO TRANSECT",CA48*10)</f>
        <v>NO TRANSECT</v>
      </c>
      <c r="AX48" s="375" t="str">
        <f>IF('Site Description'!E$34="NO TRANSECT","NO TRANSECT",CB48*10)</f>
        <v>NO TRANSECT</v>
      </c>
      <c r="AY48" s="375" t="str">
        <f>IF('Site Description'!F$34="NO TRANSECT","NO TRANSECT",CC48*10)</f>
        <v>NO TRANSECT</v>
      </c>
      <c r="AZ48" s="376" t="str">
        <f>IF('Site Description'!G$34="NO TRANSECT","NO TRANSECT",CD48*10)</f>
        <v>NO TRANSECT</v>
      </c>
      <c r="BA48" s="376" t="str">
        <f>IF('Site Description'!H$34="NO TRANSECT","NO TRANSECT",CE48*10)</f>
        <v>NO TRANSECT</v>
      </c>
      <c r="BB48" s="376" t="str">
        <f>IF('Site Description'!I$34="NO TRANSECT","NO TRANSECT",CF48*10)</f>
        <v>NO TRANSECT</v>
      </c>
      <c r="BC48" s="140">
        <f t="shared" si="40"/>
        <v>0</v>
      </c>
      <c r="BD48" s="141" t="e">
        <f t="shared" si="41"/>
        <v>#DIV/0!</v>
      </c>
      <c r="BE48" s="374">
        <f>IF('Site Description'!B$33="NO TRANSECT","NO TRANSECT",SUMIF('Data Entry'!$A$4:$A$192,A48,'Data Entry'!$F$4:$F$192)/('Site Description'!B$33*100))</f>
        <v>0</v>
      </c>
      <c r="BF48" s="375" t="str">
        <f>IF('Site Description'!C$33="NO TRANSECT","NO TRANSECT",SUMIF('Data Entry'!$I$4:$I$192,A48,'Data Entry'!$N$4:$N$192)/('Site Description'!C$33*100))</f>
        <v>NO TRANSECT</v>
      </c>
      <c r="BG48" s="375" t="str">
        <f>IF('Site Description'!D$33="NO TRANSECT","NO TRANSECT",SUMIF('Data Entry'!$Q$4:$Q$192,A48,'Data Entry'!$V$4:$V$192)/('Site Description'!D$33*100))</f>
        <v>NO TRANSECT</v>
      </c>
      <c r="BH48" s="375" t="str">
        <f>IF('Site Description'!E$33="NO TRANSECT","NO TRANSECT",SUMIF('Data Entry'!$Y$4:$Y$192,A48,'Data Entry'!$AD$4:$AD$192)/('Site Description'!E$33*100))</f>
        <v>NO TRANSECT</v>
      </c>
      <c r="BI48" s="375" t="str">
        <f>IF('Site Description'!F$33="NO TRANSECT","NO TRANSECT",SUMIF('Data Entry'!$AG$4:$AG$192,A48,'Data Entry'!$AL$4:$AL$192)/('Site Description'!F$33*100))</f>
        <v>NO TRANSECT</v>
      </c>
      <c r="BJ48" s="376" t="str">
        <f>IF('Site Description'!G$33="NO TRANSECT","NO TRANSECT",SUMIF('Data Entry'!$AO$4:$AO$192,A48,'Data Entry'!$AT$4:$AT$192)/('Site Description'!G$33*100))</f>
        <v>NO TRANSECT</v>
      </c>
      <c r="BK48" s="376" t="str">
        <f>IF('Site Description'!H$33="NO TRANSECT","NO TRANSECT",SUMIF('Data Entry'!$AW$4:$AW$192,A48,'Data Entry'!$BB$4:$BB$192)/('Site Description'!H$33*100))</f>
        <v>NO TRANSECT</v>
      </c>
      <c r="BL48" s="376" t="str">
        <f>IF('Site Description'!I$33="NO TRANSECT","NO TRANSECT",SUMIF('Data Entry'!$BE$4:$BE$192,A48,'Data Entry'!$BJ$4:$BJ$192)/('Site Description'!I$33*100))</f>
        <v>NO TRANSECT</v>
      </c>
      <c r="BM48" s="140">
        <f t="shared" si="42"/>
        <v>0</v>
      </c>
      <c r="BN48" s="141" t="e">
        <f t="shared" si="43"/>
        <v>#DIV/0!</v>
      </c>
      <c r="BO48" s="374">
        <f>IF('Site Description'!B$33="NO TRANSECT","NO TRANSECT",SUMIF('Data Entry'!$A$4:$A$192,A48,'Data Entry'!$G$4:$G$192)/('Site Description'!B$33*100))</f>
        <v>0</v>
      </c>
      <c r="BP48" s="375" t="str">
        <f>IF('Site Description'!C$33="NO TRANSECT","NO TRANSECT",SUMIF('Data Entry'!$I$4:$I$192,A48,'Data Entry'!$O$4:$O$192)/('Site Description'!C$33*100))</f>
        <v>NO TRANSECT</v>
      </c>
      <c r="BQ48" s="375" t="str">
        <f>IF('Site Description'!D$33="NO TRANSECT","NO TRANSECT",SUMIF('Data Entry'!$Q$4:$Q$192,A48,'Data Entry'!$W$4:$W$192)/('Site Description'!D$33*100))</f>
        <v>NO TRANSECT</v>
      </c>
      <c r="BR48" s="375" t="str">
        <f>IF('Site Description'!E$33="NO TRANSECT","NO TRANSECT",SUMIF('Data Entry'!$Y$4:$Y$192,A48,'Data Entry'!$AE$4:$AE$192)/('Site Description'!E$33*100))</f>
        <v>NO TRANSECT</v>
      </c>
      <c r="BS48" s="375" t="str">
        <f>IF('Site Description'!F$33="NO TRANSECT","NO TRANSECT",SUMIF('Data Entry'!$AG$4:$AG$192,A48,'Data Entry'!$AM$4:$AM$192)/('Site Description'!F$33*100))</f>
        <v>NO TRANSECT</v>
      </c>
      <c r="BT48" s="376" t="str">
        <f>IF('Site Description'!G$33="NO TRANSECT","NO TRANSECT",SUMIF('Data Entry'!$AO$4:$AO$192,A48,'Data Entry'!$AU$4:$AU$192)/('Site Description'!G$33*100))</f>
        <v>NO TRANSECT</v>
      </c>
      <c r="BU48" s="375" t="str">
        <f>IF('Site Description'!H$33="NO TRANSECT","NO TRANSECT",SUMIF('Data Entry'!$AW$4:$AW$192,A48,'Data Entry'!$BC$4:$BC$192)/('Site Description'!H$33*100))</f>
        <v>NO TRANSECT</v>
      </c>
      <c r="BV48" s="384" t="str">
        <f>IF('Site Description'!I$33="NO TRANSECT","NO TRANSECT",SUMIF('Data Entry'!$BE$4:$BE$192,A48,'Data Entry'!$BK$4:$BK$192)/('Site Description'!I$33*100))</f>
        <v>NO TRANSECT</v>
      </c>
      <c r="BW48" s="140">
        <f t="shared" si="44"/>
        <v>0</v>
      </c>
      <c r="BX48" s="141" t="e">
        <f t="shared" si="45"/>
        <v>#DIV/0!</v>
      </c>
      <c r="BY48" s="382">
        <f>IF('Site Description'!B$33="NO TRANSECT","NO TRANSECT",SUMIF('Data Entry'!$A$4:$A$192,A48,'Data Entry'!$H$4:$H$192)/('Site Description'!B$33*100))</f>
        <v>0</v>
      </c>
      <c r="BZ48" s="375" t="str">
        <f>IF('Site Description'!C$33="NO TRANSECT","NO TRANSECT",SUMIF('Data Entry'!$I$4:$I$192,A48,'Data Entry'!$P$4:$P$192)/('Site Description'!C$33*100))</f>
        <v>NO TRANSECT</v>
      </c>
      <c r="CA48" s="375" t="str">
        <f>IF('Site Description'!D$33="NO TRANSECT","NO TRANSECT",SUMIF('Data Entry'!$Q$4:$Q$192,A48,'Data Entry'!$X$4:$X$192)/('Site Description'!D$33*100))</f>
        <v>NO TRANSECT</v>
      </c>
      <c r="CB48" s="375" t="str">
        <f>IF('Site Description'!E$33="NO TRANSECT","NO TRANSECT",SUMIF('Data Entry'!$Y$4:$Y$192,A48,'Data Entry'!$AF$4:$AF$192)/('Site Description'!E$33*100))</f>
        <v>NO TRANSECT</v>
      </c>
      <c r="CC48" s="375" t="str">
        <f>IF('Site Description'!F$33="NO TRANSECT","NO TRANSECT",SUMIF('Data Entry'!$AG$4:$AG$192,A48,'Data Entry'!$AN$4:$AN$192)/('Site Description'!F$33*100))</f>
        <v>NO TRANSECT</v>
      </c>
      <c r="CD48" s="376" t="str">
        <f>IF('Site Description'!G$33="NO TRANSECT","NO TRANSECT",SUMIF('Data Entry'!$AO$4:$AO$192,A48,'Data Entry'!$AV$4:$AV$192)/('Site Description'!G$33*100))</f>
        <v>NO TRANSECT</v>
      </c>
      <c r="CE48" s="375" t="str">
        <f>IF('Site Description'!H$33="NO TRANSECT","NO TRANSECT",SUMIF('Data Entry'!$AW$4:$AW$192,A48,'Data Entry'!$BD$4:$BD$192)/('Site Description'!H$33*100))</f>
        <v>NO TRANSECT</v>
      </c>
      <c r="CF48" s="384" t="str">
        <f>IF('Site Description'!I$33="NO TRANSECT","NO TRANSECT",SUMIF('Data Entry'!$BE$4:$BE$192,A48,'Data Entry'!$BL$4:$BL$192)/('Site Description'!I$33*100))</f>
        <v>NO TRANSECT</v>
      </c>
      <c r="CG48" s="140">
        <f t="shared" si="46"/>
        <v>0</v>
      </c>
      <c r="CH48" s="141" t="e">
        <f t="shared" si="47"/>
        <v>#DIV/0!</v>
      </c>
    </row>
    <row r="49" spans="1:86" x14ac:dyDescent="0.3">
      <c r="A49" s="9" t="s">
        <v>220</v>
      </c>
      <c r="B49" s="30" t="s">
        <v>310</v>
      </c>
      <c r="C49" s="32" t="s">
        <v>221</v>
      </c>
      <c r="D49" s="27" t="s">
        <v>138</v>
      </c>
      <c r="E49" s="26" t="s">
        <v>32</v>
      </c>
      <c r="F49" s="383">
        <v>4</v>
      </c>
      <c r="G49" s="378">
        <f>IF('Site Description'!B$33="NO TRANSECT","NO TRANSECT",SUMIF('Data Entry'!$A$4:$A$192,A49,'Data Entry'!$C$4:$C$192))</f>
        <v>0</v>
      </c>
      <c r="H49" s="379" t="str">
        <f>IF('Site Description'!C$33="NO TRANSECT","NO TRANSECT",SUMIF('Data Entry'!$I$4:$I$192,A49,'Data Entry'!$K$4:$K$192))</f>
        <v>NO TRANSECT</v>
      </c>
      <c r="I49" s="379" t="str">
        <f>IF('Site Description'!D$33="NO TRANSECT","NO TRANSECT",SUMIF('Data Entry'!$Q$4:$Q$192,A49,'Data Entry'!$S$4:$S$192))</f>
        <v>NO TRANSECT</v>
      </c>
      <c r="J49" s="379" t="str">
        <f>IF('Site Description'!E$33="NO TRANSECT","NO TRANSECT",SUMIF('Data Entry'!$Y$4:$Y$192,A49,'Data Entry'!$AA$4:$AA$192))</f>
        <v>NO TRANSECT</v>
      </c>
      <c r="K49" s="379" t="str">
        <f>IF('Site Description'!F$33="NO TRANSECT","NO TRANSECT",SUMIF('Data Entry'!$AG$4:$AG$192,A49,'Data Entry'!$AI$4:$AI$192))</f>
        <v>NO TRANSECT</v>
      </c>
      <c r="L49" s="380" t="str">
        <f>IF('Site Description'!G$33="NO TRANSECT","NO TRANSECT",SUMIF('Data Entry'!$AO$4:$AO$192,A49,'Data Entry'!$AQ$4:$AQ$192))</f>
        <v>NO TRANSECT</v>
      </c>
      <c r="M49" s="380" t="str">
        <f>IF('Site Description'!H$33="NO TRANSECT","NO TRANSECT",SUMIF('Data Entry'!$AW$4:$AW$192,A49,'Data Entry'!$AY$4:$AY$192))</f>
        <v>NO TRANSECT</v>
      </c>
      <c r="N49" s="381" t="str">
        <f>IF('Site Description'!I$33="NO TRANSECT","NO TRANSECT",SUMIF('Data Entry'!$BE$4:$BE$192,A49,'Data Entry'!$BG$4:$BG$192))</f>
        <v>NO TRANSECT</v>
      </c>
      <c r="O49" s="140">
        <f t="shared" si="34"/>
        <v>0</v>
      </c>
      <c r="P49" s="141" t="e">
        <f t="shared" si="35"/>
        <v>#DIV/0!</v>
      </c>
      <c r="Q49" s="374">
        <f>IF('Site Description'!B$34="NO TRANSECT", "NO TRANSECT", G49/'Site Description'!B$34)</f>
        <v>0</v>
      </c>
      <c r="R49" s="375" t="str">
        <f>IF('Site Description'!C$34="NO TRANSECT", "NO TRANSECT", H49/'Site Description'!C$34)</f>
        <v>NO TRANSECT</v>
      </c>
      <c r="S49" s="375" t="str">
        <f>IF('Site Description'!D$34="NO TRANSECT", "NO TRANSECT", I49/'Site Description'!D$34)</f>
        <v>NO TRANSECT</v>
      </c>
      <c r="T49" s="375" t="str">
        <f>IF('Site Description'!E$34="NO TRANSECT", "NO TRANSECT", J49/'Site Description'!E$34)</f>
        <v>NO TRANSECT</v>
      </c>
      <c r="U49" s="375" t="str">
        <f>IF('Site Description'!F$34="NO TRANSECT", "NO TRANSECT", K49/'Site Description'!F$34)</f>
        <v>NO TRANSECT</v>
      </c>
      <c r="V49" s="376" t="str">
        <f>IF('Site Description'!G$34="NO TRANSECT", "NO TRANSECT", L49/'Site Description'!G$34)</f>
        <v>NO TRANSECT</v>
      </c>
      <c r="W49" s="375" t="str">
        <f>IF('Site Description'!H$34="NO TRANSECT", "NO TRANSECT", M49/'Site Description'!H$34)</f>
        <v>NO TRANSECT</v>
      </c>
      <c r="X49" s="384" t="str">
        <f>IF('Site Description'!$I$34="NO TRANSECT", "NO TRANSECT", N49/'Site Description'!$I$34)</f>
        <v>NO TRANSECT</v>
      </c>
      <c r="Y49" s="140">
        <f t="shared" si="36"/>
        <v>0</v>
      </c>
      <c r="Z49" s="141" t="e">
        <f t="shared" si="37"/>
        <v>#DIV/0!</v>
      </c>
      <c r="AA49" s="374">
        <f>IF('Site Description'!B$34="NO TRANSECT", "NO TRANSECT",BE49*10)</f>
        <v>0</v>
      </c>
      <c r="AB49" s="375" t="str">
        <f>IF('Site Description'!C$34="NO TRANSECT", "NO TRANSECT",BF49*10)</f>
        <v>NO TRANSECT</v>
      </c>
      <c r="AC49" s="375" t="str">
        <f>IF('Site Description'!D$34="NO TRANSECT", "NO TRANSECT",BG49*10)</f>
        <v>NO TRANSECT</v>
      </c>
      <c r="AD49" s="375" t="str">
        <f>IF('Site Description'!E$34="NO TRANSECT", "NO TRANSECT",BH49*10)</f>
        <v>NO TRANSECT</v>
      </c>
      <c r="AE49" s="375" t="str">
        <f>IF('Site Description'!F$34="NO TRANSECT", "NO TRANSECT",BI49*10)</f>
        <v>NO TRANSECT</v>
      </c>
      <c r="AF49" s="376" t="str">
        <f>IF('Site Description'!G$34="NO TRANSECT", "NO TRANSECT",BJ49*10)</f>
        <v>NO TRANSECT</v>
      </c>
      <c r="AG49" s="375" t="str">
        <f>IF('Site Description'!H$34="NO TRANSECT", "NO TRANSECT",BK49*10)</f>
        <v>NO TRANSECT</v>
      </c>
      <c r="AH49" s="384" t="str">
        <f>IF('Site Description'!I$34="NO TRANSECT", "NO TRANSECT",BL49*10)</f>
        <v>NO TRANSECT</v>
      </c>
      <c r="AI49" s="140">
        <f t="shared" si="0"/>
        <v>0</v>
      </c>
      <c r="AJ49" s="141" t="e">
        <f t="shared" si="1"/>
        <v>#DIV/0!</v>
      </c>
      <c r="AK49" s="374">
        <f>IF('Site Description'!B$34="NO TRANSECT", "NO TRANSECT",BO49*10)</f>
        <v>0</v>
      </c>
      <c r="AL49" s="375" t="str">
        <f>IF('Site Description'!C$34="NO TRANSECT", "NO TRANSECT",BP49*10)</f>
        <v>NO TRANSECT</v>
      </c>
      <c r="AM49" s="375" t="str">
        <f>IF('Site Description'!D$34="NO TRANSECT", "NO TRANSECT",BQ49*10)</f>
        <v>NO TRANSECT</v>
      </c>
      <c r="AN49" s="375" t="str">
        <f>IF('Site Description'!E$34="NO TRANSECT", "NO TRANSECT",BR49*10)</f>
        <v>NO TRANSECT</v>
      </c>
      <c r="AO49" s="375" t="str">
        <f>IF('Site Description'!F$34="NO TRANSECT", "NO TRANSECT",BS49*10)</f>
        <v>NO TRANSECT</v>
      </c>
      <c r="AP49" s="376" t="str">
        <f>IF('Site Description'!G$34="NO TRANSECT", "NO TRANSECT",BT49*10)</f>
        <v>NO TRANSECT</v>
      </c>
      <c r="AQ49" s="376" t="str">
        <f>IF('Site Description'!H$34="NO TRANSECT", "NO TRANSECT",BU49*10)</f>
        <v>NO TRANSECT</v>
      </c>
      <c r="AR49" s="376" t="str">
        <f>IF('Site Description'!I$34="NO TRANSECT", "NO TRANSECT",BV49*10)</f>
        <v>NO TRANSECT</v>
      </c>
      <c r="AS49" s="140">
        <f t="shared" si="38"/>
        <v>0</v>
      </c>
      <c r="AT49" s="141" t="e">
        <f t="shared" si="39"/>
        <v>#DIV/0!</v>
      </c>
      <c r="AU49" s="374">
        <f>IF('Site Description'!B$34="NO TRANSECT","NO TRANSECT",BY49*10)</f>
        <v>0</v>
      </c>
      <c r="AV49" s="375" t="str">
        <f>IF('Site Description'!C$34="NO TRANSECT","NO TRANSECT",BZ49*10)</f>
        <v>NO TRANSECT</v>
      </c>
      <c r="AW49" s="375" t="str">
        <f>IF('Site Description'!D$34="NO TRANSECT","NO TRANSECT",CA49*10)</f>
        <v>NO TRANSECT</v>
      </c>
      <c r="AX49" s="375" t="str">
        <f>IF('Site Description'!E$34="NO TRANSECT","NO TRANSECT",CB49*10)</f>
        <v>NO TRANSECT</v>
      </c>
      <c r="AY49" s="375" t="str">
        <f>IF('Site Description'!F$34="NO TRANSECT","NO TRANSECT",CC49*10)</f>
        <v>NO TRANSECT</v>
      </c>
      <c r="AZ49" s="376" t="str">
        <f>IF('Site Description'!G$34="NO TRANSECT","NO TRANSECT",CD49*10)</f>
        <v>NO TRANSECT</v>
      </c>
      <c r="BA49" s="376" t="str">
        <f>IF('Site Description'!H$34="NO TRANSECT","NO TRANSECT",CE49*10)</f>
        <v>NO TRANSECT</v>
      </c>
      <c r="BB49" s="376" t="str">
        <f>IF('Site Description'!I$34="NO TRANSECT","NO TRANSECT",CF49*10)</f>
        <v>NO TRANSECT</v>
      </c>
      <c r="BC49" s="140">
        <f t="shared" si="40"/>
        <v>0</v>
      </c>
      <c r="BD49" s="141" t="e">
        <f t="shared" si="41"/>
        <v>#DIV/0!</v>
      </c>
      <c r="BE49" s="374">
        <f>IF('Site Description'!B$33="NO TRANSECT","NO TRANSECT",SUMIF('Data Entry'!$A$4:$A$192,A49,'Data Entry'!$F$4:$F$192)/('Site Description'!B$33*100))</f>
        <v>0</v>
      </c>
      <c r="BF49" s="375" t="str">
        <f>IF('Site Description'!C$33="NO TRANSECT","NO TRANSECT",SUMIF('Data Entry'!$I$4:$I$192,A49,'Data Entry'!$N$4:$N$192)/('Site Description'!C$33*100))</f>
        <v>NO TRANSECT</v>
      </c>
      <c r="BG49" s="375" t="str">
        <f>IF('Site Description'!D$33="NO TRANSECT","NO TRANSECT",SUMIF('Data Entry'!$Q$4:$Q$192,A49,'Data Entry'!$V$4:$V$192)/('Site Description'!D$33*100))</f>
        <v>NO TRANSECT</v>
      </c>
      <c r="BH49" s="375" t="str">
        <f>IF('Site Description'!E$33="NO TRANSECT","NO TRANSECT",SUMIF('Data Entry'!$Y$4:$Y$192,A49,'Data Entry'!$AD$4:$AD$192)/('Site Description'!E$33*100))</f>
        <v>NO TRANSECT</v>
      </c>
      <c r="BI49" s="375" t="str">
        <f>IF('Site Description'!F$33="NO TRANSECT","NO TRANSECT",SUMIF('Data Entry'!$AG$4:$AG$192,A49,'Data Entry'!$AL$4:$AL$192)/('Site Description'!F$33*100))</f>
        <v>NO TRANSECT</v>
      </c>
      <c r="BJ49" s="376" t="str">
        <f>IF('Site Description'!G$33="NO TRANSECT","NO TRANSECT",SUMIF('Data Entry'!$AO$4:$AO$192,A49,'Data Entry'!$AT$4:$AT$192)/('Site Description'!G$33*100))</f>
        <v>NO TRANSECT</v>
      </c>
      <c r="BK49" s="376" t="str">
        <f>IF('Site Description'!H$33="NO TRANSECT","NO TRANSECT",SUMIF('Data Entry'!$AW$4:$AW$192,A49,'Data Entry'!$BB$4:$BB$192)/('Site Description'!H$33*100))</f>
        <v>NO TRANSECT</v>
      </c>
      <c r="BL49" s="376" t="str">
        <f>IF('Site Description'!I$33="NO TRANSECT","NO TRANSECT",SUMIF('Data Entry'!$BE$4:$BE$192,A49,'Data Entry'!$BJ$4:$BJ$192)/('Site Description'!I$33*100))</f>
        <v>NO TRANSECT</v>
      </c>
      <c r="BM49" s="140">
        <f t="shared" si="42"/>
        <v>0</v>
      </c>
      <c r="BN49" s="141" t="e">
        <f t="shared" si="43"/>
        <v>#DIV/0!</v>
      </c>
      <c r="BO49" s="374">
        <f>IF('Site Description'!B$33="NO TRANSECT","NO TRANSECT",SUMIF('Data Entry'!$A$4:$A$192,A49,'Data Entry'!$G$4:$G$192)/('Site Description'!B$33*100))</f>
        <v>0</v>
      </c>
      <c r="BP49" s="375" t="str">
        <f>IF('Site Description'!C$33="NO TRANSECT","NO TRANSECT",SUMIF('Data Entry'!$I$4:$I$192,A49,'Data Entry'!$O$4:$O$192)/('Site Description'!C$33*100))</f>
        <v>NO TRANSECT</v>
      </c>
      <c r="BQ49" s="375" t="str">
        <f>IF('Site Description'!D$33="NO TRANSECT","NO TRANSECT",SUMIF('Data Entry'!$Q$4:$Q$192,A49,'Data Entry'!$W$4:$W$192)/('Site Description'!D$33*100))</f>
        <v>NO TRANSECT</v>
      </c>
      <c r="BR49" s="375" t="str">
        <f>IF('Site Description'!E$33="NO TRANSECT","NO TRANSECT",SUMIF('Data Entry'!$Y$4:$Y$192,A49,'Data Entry'!$AE$4:$AE$192)/('Site Description'!E$33*100))</f>
        <v>NO TRANSECT</v>
      </c>
      <c r="BS49" s="375" t="str">
        <f>IF('Site Description'!F$33="NO TRANSECT","NO TRANSECT",SUMIF('Data Entry'!$AG$4:$AG$192,A49,'Data Entry'!$AM$4:$AM$192)/('Site Description'!F$33*100))</f>
        <v>NO TRANSECT</v>
      </c>
      <c r="BT49" s="376" t="str">
        <f>IF('Site Description'!G$33="NO TRANSECT","NO TRANSECT",SUMIF('Data Entry'!$AO$4:$AO$192,A49,'Data Entry'!$AU$4:$AU$192)/('Site Description'!G$33*100))</f>
        <v>NO TRANSECT</v>
      </c>
      <c r="BU49" s="375" t="str">
        <f>IF('Site Description'!H$33="NO TRANSECT","NO TRANSECT",SUMIF('Data Entry'!$AW$4:$AW$192,A49,'Data Entry'!$BC$4:$BC$192)/('Site Description'!H$33*100))</f>
        <v>NO TRANSECT</v>
      </c>
      <c r="BV49" s="384" t="str">
        <f>IF('Site Description'!I$33="NO TRANSECT","NO TRANSECT",SUMIF('Data Entry'!$BE$4:$BE$192,A49,'Data Entry'!$BK$4:$BK$192)/('Site Description'!I$33*100))</f>
        <v>NO TRANSECT</v>
      </c>
      <c r="BW49" s="140">
        <f t="shared" si="44"/>
        <v>0</v>
      </c>
      <c r="BX49" s="141" t="e">
        <f t="shared" si="45"/>
        <v>#DIV/0!</v>
      </c>
      <c r="BY49" s="382">
        <f>IF('Site Description'!B$33="NO TRANSECT","NO TRANSECT",SUMIF('Data Entry'!$A$4:$A$192,A49,'Data Entry'!$H$4:$H$192)/('Site Description'!B$33*100))</f>
        <v>0</v>
      </c>
      <c r="BZ49" s="375" t="str">
        <f>IF('Site Description'!C$33="NO TRANSECT","NO TRANSECT",SUMIF('Data Entry'!$I$4:$I$192,A49,'Data Entry'!$P$4:$P$192)/('Site Description'!C$33*100))</f>
        <v>NO TRANSECT</v>
      </c>
      <c r="CA49" s="375" t="str">
        <f>IF('Site Description'!D$33="NO TRANSECT","NO TRANSECT",SUMIF('Data Entry'!$Q$4:$Q$192,A49,'Data Entry'!$X$4:$X$192)/('Site Description'!D$33*100))</f>
        <v>NO TRANSECT</v>
      </c>
      <c r="CB49" s="375" t="str">
        <f>IF('Site Description'!E$33="NO TRANSECT","NO TRANSECT",SUMIF('Data Entry'!$Y$4:$Y$192,A49,'Data Entry'!$AF$4:$AF$192)/('Site Description'!E$33*100))</f>
        <v>NO TRANSECT</v>
      </c>
      <c r="CC49" s="375" t="str">
        <f>IF('Site Description'!F$33="NO TRANSECT","NO TRANSECT",SUMIF('Data Entry'!$AG$4:$AG$192,A49,'Data Entry'!$AN$4:$AN$192)/('Site Description'!F$33*100))</f>
        <v>NO TRANSECT</v>
      </c>
      <c r="CD49" s="376" t="str">
        <f>IF('Site Description'!G$33="NO TRANSECT","NO TRANSECT",SUMIF('Data Entry'!$AO$4:$AO$192,A49,'Data Entry'!$AV$4:$AV$192)/('Site Description'!G$33*100))</f>
        <v>NO TRANSECT</v>
      </c>
      <c r="CE49" s="375" t="str">
        <f>IF('Site Description'!H$33="NO TRANSECT","NO TRANSECT",SUMIF('Data Entry'!$AW$4:$AW$192,A49,'Data Entry'!$BD$4:$BD$192)/('Site Description'!H$33*100))</f>
        <v>NO TRANSECT</v>
      </c>
      <c r="CF49" s="384" t="str">
        <f>IF('Site Description'!I$33="NO TRANSECT","NO TRANSECT",SUMIF('Data Entry'!$BE$4:$BE$192,A49,'Data Entry'!$BL$4:$BL$192)/('Site Description'!I$33*100))</f>
        <v>NO TRANSECT</v>
      </c>
      <c r="CG49" s="140">
        <f t="shared" si="46"/>
        <v>0</v>
      </c>
      <c r="CH49" s="141" t="e">
        <f t="shared" si="47"/>
        <v>#DIV/0!</v>
      </c>
    </row>
    <row r="50" spans="1:86" x14ac:dyDescent="0.3">
      <c r="A50" s="9" t="s">
        <v>222</v>
      </c>
      <c r="B50" s="30" t="s">
        <v>310</v>
      </c>
      <c r="C50" s="32" t="s">
        <v>223</v>
      </c>
      <c r="D50" s="27" t="s">
        <v>80</v>
      </c>
      <c r="E50" s="26" t="s">
        <v>32</v>
      </c>
      <c r="F50" s="26">
        <v>4</v>
      </c>
      <c r="G50" s="378">
        <f>IF('Site Description'!B$33="NO TRANSECT","NO TRANSECT",SUMIF('Data Entry'!$A$4:$A$192,A50,'Data Entry'!$C$4:$C$192))</f>
        <v>0</v>
      </c>
      <c r="H50" s="379" t="str">
        <f>IF('Site Description'!C$33="NO TRANSECT","NO TRANSECT",SUMIF('Data Entry'!$I$4:$I$192,A50,'Data Entry'!$K$4:$K$192))</f>
        <v>NO TRANSECT</v>
      </c>
      <c r="I50" s="379" t="str">
        <f>IF('Site Description'!D$33="NO TRANSECT","NO TRANSECT",SUMIF('Data Entry'!$Q$4:$Q$192,A50,'Data Entry'!$S$4:$S$192))</f>
        <v>NO TRANSECT</v>
      </c>
      <c r="J50" s="379" t="str">
        <f>IF('Site Description'!E$33="NO TRANSECT","NO TRANSECT",SUMIF('Data Entry'!$Y$4:$Y$192,A50,'Data Entry'!$AA$4:$AA$192))</f>
        <v>NO TRANSECT</v>
      </c>
      <c r="K50" s="379" t="str">
        <f>IF('Site Description'!F$33="NO TRANSECT","NO TRANSECT",SUMIF('Data Entry'!$AG$4:$AG$192,A50,'Data Entry'!$AI$4:$AI$192))</f>
        <v>NO TRANSECT</v>
      </c>
      <c r="L50" s="380" t="str">
        <f>IF('Site Description'!G$33="NO TRANSECT","NO TRANSECT",SUMIF('Data Entry'!$AO$4:$AO$192,A50,'Data Entry'!$AQ$4:$AQ$192))</f>
        <v>NO TRANSECT</v>
      </c>
      <c r="M50" s="380" t="str">
        <f>IF('Site Description'!H$33="NO TRANSECT","NO TRANSECT",SUMIF('Data Entry'!$AW$4:$AW$192,A50,'Data Entry'!$AY$4:$AY$192))</f>
        <v>NO TRANSECT</v>
      </c>
      <c r="N50" s="381" t="str">
        <f>IF('Site Description'!I$33="NO TRANSECT","NO TRANSECT",SUMIF('Data Entry'!$BE$4:$BE$192,A50,'Data Entry'!$BG$4:$BG$192))</f>
        <v>NO TRANSECT</v>
      </c>
      <c r="O50" s="140">
        <f t="shared" si="34"/>
        <v>0</v>
      </c>
      <c r="P50" s="141" t="e">
        <f t="shared" si="35"/>
        <v>#DIV/0!</v>
      </c>
      <c r="Q50" s="374">
        <f>IF('Site Description'!B$34="NO TRANSECT", "NO TRANSECT", G50/'Site Description'!B$34)</f>
        <v>0</v>
      </c>
      <c r="R50" s="375" t="str">
        <f>IF('Site Description'!C$34="NO TRANSECT", "NO TRANSECT", H50/'Site Description'!C$34)</f>
        <v>NO TRANSECT</v>
      </c>
      <c r="S50" s="375" t="str">
        <f>IF('Site Description'!D$34="NO TRANSECT", "NO TRANSECT", I50/'Site Description'!D$34)</f>
        <v>NO TRANSECT</v>
      </c>
      <c r="T50" s="375" t="str">
        <f>IF('Site Description'!E$34="NO TRANSECT", "NO TRANSECT", J50/'Site Description'!E$34)</f>
        <v>NO TRANSECT</v>
      </c>
      <c r="U50" s="375" t="str">
        <f>IF('Site Description'!F$34="NO TRANSECT", "NO TRANSECT", K50/'Site Description'!F$34)</f>
        <v>NO TRANSECT</v>
      </c>
      <c r="V50" s="376" t="str">
        <f>IF('Site Description'!G$34="NO TRANSECT", "NO TRANSECT", L50/'Site Description'!G$34)</f>
        <v>NO TRANSECT</v>
      </c>
      <c r="W50" s="375" t="str">
        <f>IF('Site Description'!H$34="NO TRANSECT", "NO TRANSECT", M50/'Site Description'!H$34)</f>
        <v>NO TRANSECT</v>
      </c>
      <c r="X50" s="384" t="str">
        <f>IF('Site Description'!$I$34="NO TRANSECT", "NO TRANSECT", N50/'Site Description'!$I$34)</f>
        <v>NO TRANSECT</v>
      </c>
      <c r="Y50" s="140">
        <f t="shared" si="36"/>
        <v>0</v>
      </c>
      <c r="Z50" s="141" t="e">
        <f t="shared" si="37"/>
        <v>#DIV/0!</v>
      </c>
      <c r="AA50" s="374">
        <f>IF('Site Description'!B$34="NO TRANSECT", "NO TRANSECT",BE50*10)</f>
        <v>0</v>
      </c>
      <c r="AB50" s="375" t="str">
        <f>IF('Site Description'!C$34="NO TRANSECT", "NO TRANSECT",BF50*10)</f>
        <v>NO TRANSECT</v>
      </c>
      <c r="AC50" s="375" t="str">
        <f>IF('Site Description'!D$34="NO TRANSECT", "NO TRANSECT",BG50*10)</f>
        <v>NO TRANSECT</v>
      </c>
      <c r="AD50" s="375" t="str">
        <f>IF('Site Description'!E$34="NO TRANSECT", "NO TRANSECT",BH50*10)</f>
        <v>NO TRANSECT</v>
      </c>
      <c r="AE50" s="375" t="str">
        <f>IF('Site Description'!F$34="NO TRANSECT", "NO TRANSECT",BI50*10)</f>
        <v>NO TRANSECT</v>
      </c>
      <c r="AF50" s="376" t="str">
        <f>IF('Site Description'!G$34="NO TRANSECT", "NO TRANSECT",BJ50*10)</f>
        <v>NO TRANSECT</v>
      </c>
      <c r="AG50" s="375" t="str">
        <f>IF('Site Description'!H$34="NO TRANSECT", "NO TRANSECT",BK50*10)</f>
        <v>NO TRANSECT</v>
      </c>
      <c r="AH50" s="384" t="str">
        <f>IF('Site Description'!I$34="NO TRANSECT", "NO TRANSECT",BL50*10)</f>
        <v>NO TRANSECT</v>
      </c>
      <c r="AI50" s="140">
        <f t="shared" si="0"/>
        <v>0</v>
      </c>
      <c r="AJ50" s="141" t="e">
        <f t="shared" si="1"/>
        <v>#DIV/0!</v>
      </c>
      <c r="AK50" s="374">
        <f>IF('Site Description'!B$34="NO TRANSECT", "NO TRANSECT",BO50*10)</f>
        <v>0</v>
      </c>
      <c r="AL50" s="375" t="str">
        <f>IF('Site Description'!C$34="NO TRANSECT", "NO TRANSECT",BP50*10)</f>
        <v>NO TRANSECT</v>
      </c>
      <c r="AM50" s="375" t="str">
        <f>IF('Site Description'!D$34="NO TRANSECT", "NO TRANSECT",BQ50*10)</f>
        <v>NO TRANSECT</v>
      </c>
      <c r="AN50" s="375" t="str">
        <f>IF('Site Description'!E$34="NO TRANSECT", "NO TRANSECT",BR50*10)</f>
        <v>NO TRANSECT</v>
      </c>
      <c r="AO50" s="375" t="str">
        <f>IF('Site Description'!F$34="NO TRANSECT", "NO TRANSECT",BS50*10)</f>
        <v>NO TRANSECT</v>
      </c>
      <c r="AP50" s="376" t="str">
        <f>IF('Site Description'!G$34="NO TRANSECT", "NO TRANSECT",BT50*10)</f>
        <v>NO TRANSECT</v>
      </c>
      <c r="AQ50" s="376" t="str">
        <f>IF('Site Description'!H$34="NO TRANSECT", "NO TRANSECT",BU50*10)</f>
        <v>NO TRANSECT</v>
      </c>
      <c r="AR50" s="376" t="str">
        <f>IF('Site Description'!I$34="NO TRANSECT", "NO TRANSECT",BV50*10)</f>
        <v>NO TRANSECT</v>
      </c>
      <c r="AS50" s="140">
        <f t="shared" si="38"/>
        <v>0</v>
      </c>
      <c r="AT50" s="141" t="e">
        <f t="shared" si="39"/>
        <v>#DIV/0!</v>
      </c>
      <c r="AU50" s="374">
        <f>IF('Site Description'!B$34="NO TRANSECT","NO TRANSECT",BY50*10)</f>
        <v>0</v>
      </c>
      <c r="AV50" s="375" t="str">
        <f>IF('Site Description'!C$34="NO TRANSECT","NO TRANSECT",BZ50*10)</f>
        <v>NO TRANSECT</v>
      </c>
      <c r="AW50" s="375" t="str">
        <f>IF('Site Description'!D$34="NO TRANSECT","NO TRANSECT",CA50*10)</f>
        <v>NO TRANSECT</v>
      </c>
      <c r="AX50" s="375" t="str">
        <f>IF('Site Description'!E$34="NO TRANSECT","NO TRANSECT",CB50*10)</f>
        <v>NO TRANSECT</v>
      </c>
      <c r="AY50" s="375" t="str">
        <f>IF('Site Description'!F$34="NO TRANSECT","NO TRANSECT",CC50*10)</f>
        <v>NO TRANSECT</v>
      </c>
      <c r="AZ50" s="376" t="str">
        <f>IF('Site Description'!G$34="NO TRANSECT","NO TRANSECT",CD50*10)</f>
        <v>NO TRANSECT</v>
      </c>
      <c r="BA50" s="376" t="str">
        <f>IF('Site Description'!H$34="NO TRANSECT","NO TRANSECT",CE50*10)</f>
        <v>NO TRANSECT</v>
      </c>
      <c r="BB50" s="376" t="str">
        <f>IF('Site Description'!I$34="NO TRANSECT","NO TRANSECT",CF50*10)</f>
        <v>NO TRANSECT</v>
      </c>
      <c r="BC50" s="140">
        <f t="shared" si="40"/>
        <v>0</v>
      </c>
      <c r="BD50" s="141" t="e">
        <f t="shared" si="41"/>
        <v>#DIV/0!</v>
      </c>
      <c r="BE50" s="374">
        <f>IF('Site Description'!B$33="NO TRANSECT","NO TRANSECT",SUMIF('Data Entry'!$A$4:$A$192,A50,'Data Entry'!$F$4:$F$192)/('Site Description'!B$33*100))</f>
        <v>0</v>
      </c>
      <c r="BF50" s="375" t="str">
        <f>IF('Site Description'!C$33="NO TRANSECT","NO TRANSECT",SUMIF('Data Entry'!$I$4:$I$192,A50,'Data Entry'!$N$4:$N$192)/('Site Description'!C$33*100))</f>
        <v>NO TRANSECT</v>
      </c>
      <c r="BG50" s="375" t="str">
        <f>IF('Site Description'!D$33="NO TRANSECT","NO TRANSECT",SUMIF('Data Entry'!$Q$4:$Q$192,A50,'Data Entry'!$V$4:$V$192)/('Site Description'!D$33*100))</f>
        <v>NO TRANSECT</v>
      </c>
      <c r="BH50" s="375" t="str">
        <f>IF('Site Description'!E$33="NO TRANSECT","NO TRANSECT",SUMIF('Data Entry'!$Y$4:$Y$192,A50,'Data Entry'!$AD$4:$AD$192)/('Site Description'!E$33*100))</f>
        <v>NO TRANSECT</v>
      </c>
      <c r="BI50" s="375" t="str">
        <f>IF('Site Description'!F$33="NO TRANSECT","NO TRANSECT",SUMIF('Data Entry'!$AG$4:$AG$192,A50,'Data Entry'!$AL$4:$AL$192)/('Site Description'!F$33*100))</f>
        <v>NO TRANSECT</v>
      </c>
      <c r="BJ50" s="376" t="str">
        <f>IF('Site Description'!G$33="NO TRANSECT","NO TRANSECT",SUMIF('Data Entry'!$AO$4:$AO$192,A50,'Data Entry'!$AT$4:$AT$192)/('Site Description'!G$33*100))</f>
        <v>NO TRANSECT</v>
      </c>
      <c r="BK50" s="376" t="str">
        <f>IF('Site Description'!H$33="NO TRANSECT","NO TRANSECT",SUMIF('Data Entry'!$AW$4:$AW$192,A50,'Data Entry'!$BB$4:$BB$192)/('Site Description'!H$33*100))</f>
        <v>NO TRANSECT</v>
      </c>
      <c r="BL50" s="376" t="str">
        <f>IF('Site Description'!I$33="NO TRANSECT","NO TRANSECT",SUMIF('Data Entry'!$BE$4:$BE$192,A50,'Data Entry'!$BJ$4:$BJ$192)/('Site Description'!I$33*100))</f>
        <v>NO TRANSECT</v>
      </c>
      <c r="BM50" s="140">
        <f t="shared" si="42"/>
        <v>0</v>
      </c>
      <c r="BN50" s="141" t="e">
        <f t="shared" si="43"/>
        <v>#DIV/0!</v>
      </c>
      <c r="BO50" s="374">
        <f>IF('Site Description'!B$33="NO TRANSECT","NO TRANSECT",SUMIF('Data Entry'!$A$4:$A$192,A50,'Data Entry'!$G$4:$G$192)/('Site Description'!B$33*100))</f>
        <v>0</v>
      </c>
      <c r="BP50" s="375" t="str">
        <f>IF('Site Description'!C$33="NO TRANSECT","NO TRANSECT",SUMIF('Data Entry'!$I$4:$I$192,A50,'Data Entry'!$O$4:$O$192)/('Site Description'!C$33*100))</f>
        <v>NO TRANSECT</v>
      </c>
      <c r="BQ50" s="375" t="str">
        <f>IF('Site Description'!D$33="NO TRANSECT","NO TRANSECT",SUMIF('Data Entry'!$Q$4:$Q$192,A50,'Data Entry'!$W$4:$W$192)/('Site Description'!D$33*100))</f>
        <v>NO TRANSECT</v>
      </c>
      <c r="BR50" s="375" t="str">
        <f>IF('Site Description'!E$33="NO TRANSECT","NO TRANSECT",SUMIF('Data Entry'!$Y$4:$Y$192,A50,'Data Entry'!$AE$4:$AE$192)/('Site Description'!E$33*100))</f>
        <v>NO TRANSECT</v>
      </c>
      <c r="BS50" s="375" t="str">
        <f>IF('Site Description'!F$33="NO TRANSECT","NO TRANSECT",SUMIF('Data Entry'!$AG$4:$AG$192,A50,'Data Entry'!$AM$4:$AM$192)/('Site Description'!F$33*100))</f>
        <v>NO TRANSECT</v>
      </c>
      <c r="BT50" s="376" t="str">
        <f>IF('Site Description'!G$33="NO TRANSECT","NO TRANSECT",SUMIF('Data Entry'!$AO$4:$AO$192,A50,'Data Entry'!$AU$4:$AU$192)/('Site Description'!G$33*100))</f>
        <v>NO TRANSECT</v>
      </c>
      <c r="BU50" s="375" t="str">
        <f>IF('Site Description'!H$33="NO TRANSECT","NO TRANSECT",SUMIF('Data Entry'!$AW$4:$AW$192,A50,'Data Entry'!$BC$4:$BC$192)/('Site Description'!H$33*100))</f>
        <v>NO TRANSECT</v>
      </c>
      <c r="BV50" s="384" t="str">
        <f>IF('Site Description'!I$33="NO TRANSECT","NO TRANSECT",SUMIF('Data Entry'!$BE$4:$BE$192,A50,'Data Entry'!$BK$4:$BK$192)/('Site Description'!I$33*100))</f>
        <v>NO TRANSECT</v>
      </c>
      <c r="BW50" s="140">
        <f t="shared" si="44"/>
        <v>0</v>
      </c>
      <c r="BX50" s="141" t="e">
        <f t="shared" si="45"/>
        <v>#DIV/0!</v>
      </c>
      <c r="BY50" s="382">
        <f>IF('Site Description'!B$33="NO TRANSECT","NO TRANSECT",SUMIF('Data Entry'!$A$4:$A$192,A50,'Data Entry'!$H$4:$H$192)/('Site Description'!B$33*100))</f>
        <v>0</v>
      </c>
      <c r="BZ50" s="375" t="str">
        <f>IF('Site Description'!C$33="NO TRANSECT","NO TRANSECT",SUMIF('Data Entry'!$I$4:$I$192,A50,'Data Entry'!$P$4:$P$192)/('Site Description'!C$33*100))</f>
        <v>NO TRANSECT</v>
      </c>
      <c r="CA50" s="375" t="str">
        <f>IF('Site Description'!D$33="NO TRANSECT","NO TRANSECT",SUMIF('Data Entry'!$Q$4:$Q$192,A50,'Data Entry'!$X$4:$X$192)/('Site Description'!D$33*100))</f>
        <v>NO TRANSECT</v>
      </c>
      <c r="CB50" s="375" t="str">
        <f>IF('Site Description'!E$33="NO TRANSECT","NO TRANSECT",SUMIF('Data Entry'!$Y$4:$Y$192,A50,'Data Entry'!$AF$4:$AF$192)/('Site Description'!E$33*100))</f>
        <v>NO TRANSECT</v>
      </c>
      <c r="CC50" s="375" t="str">
        <f>IF('Site Description'!F$33="NO TRANSECT","NO TRANSECT",SUMIF('Data Entry'!$AG$4:$AG$192,A50,'Data Entry'!$AN$4:$AN$192)/('Site Description'!F$33*100))</f>
        <v>NO TRANSECT</v>
      </c>
      <c r="CD50" s="376" t="str">
        <f>IF('Site Description'!G$33="NO TRANSECT","NO TRANSECT",SUMIF('Data Entry'!$AO$4:$AO$192,A50,'Data Entry'!$AV$4:$AV$192)/('Site Description'!G$33*100))</f>
        <v>NO TRANSECT</v>
      </c>
      <c r="CE50" s="375" t="str">
        <f>IF('Site Description'!H$33="NO TRANSECT","NO TRANSECT",SUMIF('Data Entry'!$AW$4:$AW$192,A50,'Data Entry'!$BD$4:$BD$192)/('Site Description'!H$33*100))</f>
        <v>NO TRANSECT</v>
      </c>
      <c r="CF50" s="384" t="str">
        <f>IF('Site Description'!I$33="NO TRANSECT","NO TRANSECT",SUMIF('Data Entry'!$BE$4:$BE$192,A50,'Data Entry'!$BL$4:$BL$192)/('Site Description'!I$33*100))</f>
        <v>NO TRANSECT</v>
      </c>
      <c r="CG50" s="140">
        <f t="shared" si="46"/>
        <v>0</v>
      </c>
      <c r="CH50" s="141" t="e">
        <f t="shared" si="47"/>
        <v>#DIV/0!</v>
      </c>
    </row>
    <row r="51" spans="1:86" x14ac:dyDescent="0.3">
      <c r="A51" s="9" t="s">
        <v>224</v>
      </c>
      <c r="B51" s="30" t="s">
        <v>91</v>
      </c>
      <c r="C51" s="32" t="s">
        <v>225</v>
      </c>
      <c r="D51" s="27" t="s">
        <v>1</v>
      </c>
      <c r="E51" s="26" t="s">
        <v>32</v>
      </c>
      <c r="F51" s="26"/>
      <c r="G51" s="378">
        <f>IF('Site Description'!B$33="NO TRANSECT","NO TRANSECT",SUMIF('Data Entry'!$A$4:$A$192,A51,'Data Entry'!$C$4:$C$192))</f>
        <v>0</v>
      </c>
      <c r="H51" s="379" t="str">
        <f>IF('Site Description'!C$33="NO TRANSECT","NO TRANSECT",SUMIF('Data Entry'!$I$4:$I$192,A51,'Data Entry'!$K$4:$K$192))</f>
        <v>NO TRANSECT</v>
      </c>
      <c r="I51" s="379" t="str">
        <f>IF('Site Description'!D$33="NO TRANSECT","NO TRANSECT",SUMIF('Data Entry'!$Q$4:$Q$192,A51,'Data Entry'!$S$4:$S$192))</f>
        <v>NO TRANSECT</v>
      </c>
      <c r="J51" s="379" t="str">
        <f>IF('Site Description'!E$33="NO TRANSECT","NO TRANSECT",SUMIF('Data Entry'!$Y$4:$Y$192,A51,'Data Entry'!$AA$4:$AA$192))</f>
        <v>NO TRANSECT</v>
      </c>
      <c r="K51" s="379" t="str">
        <f>IF('Site Description'!F$33="NO TRANSECT","NO TRANSECT",SUMIF('Data Entry'!$AG$4:$AG$192,A51,'Data Entry'!$AI$4:$AI$192))</f>
        <v>NO TRANSECT</v>
      </c>
      <c r="L51" s="380" t="str">
        <f>IF('Site Description'!G$33="NO TRANSECT","NO TRANSECT",SUMIF('Data Entry'!$AO$4:$AO$192,A51,'Data Entry'!$AQ$4:$AQ$192))</f>
        <v>NO TRANSECT</v>
      </c>
      <c r="M51" s="380" t="str">
        <f>IF('Site Description'!H$33="NO TRANSECT","NO TRANSECT",SUMIF('Data Entry'!$AW$4:$AW$192,A51,'Data Entry'!$AY$4:$AY$192))</f>
        <v>NO TRANSECT</v>
      </c>
      <c r="N51" s="381" t="str">
        <f>IF('Site Description'!I$33="NO TRANSECT","NO TRANSECT",SUMIF('Data Entry'!$BE$4:$BE$192,A51,'Data Entry'!$BG$4:$BG$192))</f>
        <v>NO TRANSECT</v>
      </c>
      <c r="O51" s="140">
        <f t="shared" si="34"/>
        <v>0</v>
      </c>
      <c r="P51" s="141" t="e">
        <f t="shared" si="35"/>
        <v>#DIV/0!</v>
      </c>
      <c r="Q51" s="374">
        <f>IF('Site Description'!B$34="NO TRANSECT", "NO TRANSECT", G51/'Site Description'!B$34)</f>
        <v>0</v>
      </c>
      <c r="R51" s="375" t="str">
        <f>IF('Site Description'!C$34="NO TRANSECT", "NO TRANSECT", H51/'Site Description'!C$34)</f>
        <v>NO TRANSECT</v>
      </c>
      <c r="S51" s="375" t="str">
        <f>IF('Site Description'!D$34="NO TRANSECT", "NO TRANSECT", I51/'Site Description'!D$34)</f>
        <v>NO TRANSECT</v>
      </c>
      <c r="T51" s="375" t="str">
        <f>IF('Site Description'!E$34="NO TRANSECT", "NO TRANSECT", J51/'Site Description'!E$34)</f>
        <v>NO TRANSECT</v>
      </c>
      <c r="U51" s="375" t="str">
        <f>IF('Site Description'!F$34="NO TRANSECT", "NO TRANSECT", K51/'Site Description'!F$34)</f>
        <v>NO TRANSECT</v>
      </c>
      <c r="V51" s="376" t="str">
        <f>IF('Site Description'!G$34="NO TRANSECT", "NO TRANSECT", L51/'Site Description'!G$34)</f>
        <v>NO TRANSECT</v>
      </c>
      <c r="W51" s="375" t="str">
        <f>IF('Site Description'!H$34="NO TRANSECT", "NO TRANSECT", M51/'Site Description'!H$34)</f>
        <v>NO TRANSECT</v>
      </c>
      <c r="X51" s="384" t="str">
        <f>IF('Site Description'!$I$34="NO TRANSECT", "NO TRANSECT", N51/'Site Description'!$I$34)</f>
        <v>NO TRANSECT</v>
      </c>
      <c r="Y51" s="140">
        <f t="shared" si="36"/>
        <v>0</v>
      </c>
      <c r="Z51" s="141" t="e">
        <f t="shared" si="37"/>
        <v>#DIV/0!</v>
      </c>
      <c r="AA51" s="374">
        <f>IF('Site Description'!B$34="NO TRANSECT", "NO TRANSECT",BE51*10)</f>
        <v>0</v>
      </c>
      <c r="AB51" s="375" t="str">
        <f>IF('Site Description'!C$34="NO TRANSECT", "NO TRANSECT",BF51*10)</f>
        <v>NO TRANSECT</v>
      </c>
      <c r="AC51" s="375" t="str">
        <f>IF('Site Description'!D$34="NO TRANSECT", "NO TRANSECT",BG51*10)</f>
        <v>NO TRANSECT</v>
      </c>
      <c r="AD51" s="375" t="str">
        <f>IF('Site Description'!E$34="NO TRANSECT", "NO TRANSECT",BH51*10)</f>
        <v>NO TRANSECT</v>
      </c>
      <c r="AE51" s="375" t="str">
        <f>IF('Site Description'!F$34="NO TRANSECT", "NO TRANSECT",BI51*10)</f>
        <v>NO TRANSECT</v>
      </c>
      <c r="AF51" s="376" t="str">
        <f>IF('Site Description'!G$34="NO TRANSECT", "NO TRANSECT",BJ51*10)</f>
        <v>NO TRANSECT</v>
      </c>
      <c r="AG51" s="375" t="str">
        <f>IF('Site Description'!H$34="NO TRANSECT", "NO TRANSECT",BK51*10)</f>
        <v>NO TRANSECT</v>
      </c>
      <c r="AH51" s="384" t="str">
        <f>IF('Site Description'!I$34="NO TRANSECT", "NO TRANSECT",BL51*10)</f>
        <v>NO TRANSECT</v>
      </c>
      <c r="AI51" s="140">
        <f t="shared" si="0"/>
        <v>0</v>
      </c>
      <c r="AJ51" s="141" t="e">
        <f t="shared" si="1"/>
        <v>#DIV/0!</v>
      </c>
      <c r="AK51" s="374">
        <f>IF('Site Description'!B$34="NO TRANSECT", "NO TRANSECT",BO51*10)</f>
        <v>0</v>
      </c>
      <c r="AL51" s="375" t="str">
        <f>IF('Site Description'!C$34="NO TRANSECT", "NO TRANSECT",BP51*10)</f>
        <v>NO TRANSECT</v>
      </c>
      <c r="AM51" s="375" t="str">
        <f>IF('Site Description'!D$34="NO TRANSECT", "NO TRANSECT",BQ51*10)</f>
        <v>NO TRANSECT</v>
      </c>
      <c r="AN51" s="375" t="str">
        <f>IF('Site Description'!E$34="NO TRANSECT", "NO TRANSECT",BR51*10)</f>
        <v>NO TRANSECT</v>
      </c>
      <c r="AO51" s="375" t="str">
        <f>IF('Site Description'!F$34="NO TRANSECT", "NO TRANSECT",BS51*10)</f>
        <v>NO TRANSECT</v>
      </c>
      <c r="AP51" s="376" t="str">
        <f>IF('Site Description'!G$34="NO TRANSECT", "NO TRANSECT",BT51*10)</f>
        <v>NO TRANSECT</v>
      </c>
      <c r="AQ51" s="376" t="str">
        <f>IF('Site Description'!H$34="NO TRANSECT", "NO TRANSECT",BU51*10)</f>
        <v>NO TRANSECT</v>
      </c>
      <c r="AR51" s="376" t="str">
        <f>IF('Site Description'!I$34="NO TRANSECT", "NO TRANSECT",BV51*10)</f>
        <v>NO TRANSECT</v>
      </c>
      <c r="AS51" s="140">
        <f t="shared" si="38"/>
        <v>0</v>
      </c>
      <c r="AT51" s="141" t="e">
        <f t="shared" si="39"/>
        <v>#DIV/0!</v>
      </c>
      <c r="AU51" s="374">
        <f>IF('Site Description'!B$34="NO TRANSECT","NO TRANSECT",BY51*10)</f>
        <v>0</v>
      </c>
      <c r="AV51" s="375" t="str">
        <f>IF('Site Description'!C$34="NO TRANSECT","NO TRANSECT",BZ51*10)</f>
        <v>NO TRANSECT</v>
      </c>
      <c r="AW51" s="375" t="str">
        <f>IF('Site Description'!D$34="NO TRANSECT","NO TRANSECT",CA51*10)</f>
        <v>NO TRANSECT</v>
      </c>
      <c r="AX51" s="375" t="str">
        <f>IF('Site Description'!E$34="NO TRANSECT","NO TRANSECT",CB51*10)</f>
        <v>NO TRANSECT</v>
      </c>
      <c r="AY51" s="375" t="str">
        <f>IF('Site Description'!F$34="NO TRANSECT","NO TRANSECT",CC51*10)</f>
        <v>NO TRANSECT</v>
      </c>
      <c r="AZ51" s="376" t="str">
        <f>IF('Site Description'!G$34="NO TRANSECT","NO TRANSECT",CD51*10)</f>
        <v>NO TRANSECT</v>
      </c>
      <c r="BA51" s="376" t="str">
        <f>IF('Site Description'!H$34="NO TRANSECT","NO TRANSECT",CE51*10)</f>
        <v>NO TRANSECT</v>
      </c>
      <c r="BB51" s="376" t="str">
        <f>IF('Site Description'!I$34="NO TRANSECT","NO TRANSECT",CF51*10)</f>
        <v>NO TRANSECT</v>
      </c>
      <c r="BC51" s="140">
        <f t="shared" si="40"/>
        <v>0</v>
      </c>
      <c r="BD51" s="141" t="e">
        <f t="shared" si="41"/>
        <v>#DIV/0!</v>
      </c>
      <c r="BE51" s="374">
        <f>IF('Site Description'!B$33="NO TRANSECT","NO TRANSECT",SUMIF('Data Entry'!$A$4:$A$192,A51,'Data Entry'!$F$4:$F$192)/('Site Description'!B$33*100))</f>
        <v>0</v>
      </c>
      <c r="BF51" s="375" t="str">
        <f>IF('Site Description'!C$33="NO TRANSECT","NO TRANSECT",SUMIF('Data Entry'!$I$4:$I$192,A51,'Data Entry'!$N$4:$N$192)/('Site Description'!C$33*100))</f>
        <v>NO TRANSECT</v>
      </c>
      <c r="BG51" s="375" t="str">
        <f>IF('Site Description'!D$33="NO TRANSECT","NO TRANSECT",SUMIF('Data Entry'!$Q$4:$Q$192,A51,'Data Entry'!$V$4:$V$192)/('Site Description'!D$33*100))</f>
        <v>NO TRANSECT</v>
      </c>
      <c r="BH51" s="375" t="str">
        <f>IF('Site Description'!E$33="NO TRANSECT","NO TRANSECT",SUMIF('Data Entry'!$Y$4:$Y$192,A51,'Data Entry'!$AD$4:$AD$192)/('Site Description'!E$33*100))</f>
        <v>NO TRANSECT</v>
      </c>
      <c r="BI51" s="375" t="str">
        <f>IF('Site Description'!F$33="NO TRANSECT","NO TRANSECT",SUMIF('Data Entry'!$AG$4:$AG$192,A51,'Data Entry'!$AL$4:$AL$192)/('Site Description'!F$33*100))</f>
        <v>NO TRANSECT</v>
      </c>
      <c r="BJ51" s="376" t="str">
        <f>IF('Site Description'!G$33="NO TRANSECT","NO TRANSECT",SUMIF('Data Entry'!$AO$4:$AO$192,A51,'Data Entry'!$AT$4:$AT$192)/('Site Description'!G$33*100))</f>
        <v>NO TRANSECT</v>
      </c>
      <c r="BK51" s="376" t="str">
        <f>IF('Site Description'!H$33="NO TRANSECT","NO TRANSECT",SUMIF('Data Entry'!$AW$4:$AW$192,A51,'Data Entry'!$BB$4:$BB$192)/('Site Description'!H$33*100))</f>
        <v>NO TRANSECT</v>
      </c>
      <c r="BL51" s="376" t="str">
        <f>IF('Site Description'!I$33="NO TRANSECT","NO TRANSECT",SUMIF('Data Entry'!$BE$4:$BE$192,A51,'Data Entry'!$BJ$4:$BJ$192)/('Site Description'!I$33*100))</f>
        <v>NO TRANSECT</v>
      </c>
      <c r="BM51" s="140">
        <f t="shared" si="42"/>
        <v>0</v>
      </c>
      <c r="BN51" s="141" t="e">
        <f t="shared" si="43"/>
        <v>#DIV/0!</v>
      </c>
      <c r="BO51" s="374">
        <f>IF('Site Description'!B$33="NO TRANSECT","NO TRANSECT",SUMIF('Data Entry'!$A$4:$A$192,A51,'Data Entry'!$G$4:$G$192)/('Site Description'!B$33*100))</f>
        <v>0</v>
      </c>
      <c r="BP51" s="375" t="str">
        <f>IF('Site Description'!C$33="NO TRANSECT","NO TRANSECT",SUMIF('Data Entry'!$I$4:$I$192,A51,'Data Entry'!$O$4:$O$192)/('Site Description'!C$33*100))</f>
        <v>NO TRANSECT</v>
      </c>
      <c r="BQ51" s="375" t="str">
        <f>IF('Site Description'!D$33="NO TRANSECT","NO TRANSECT",SUMIF('Data Entry'!$Q$4:$Q$192,A51,'Data Entry'!$W$4:$W$192)/('Site Description'!D$33*100))</f>
        <v>NO TRANSECT</v>
      </c>
      <c r="BR51" s="375" t="str">
        <f>IF('Site Description'!E$33="NO TRANSECT","NO TRANSECT",SUMIF('Data Entry'!$Y$4:$Y$192,A51,'Data Entry'!$AE$4:$AE$192)/('Site Description'!E$33*100))</f>
        <v>NO TRANSECT</v>
      </c>
      <c r="BS51" s="375" t="str">
        <f>IF('Site Description'!F$33="NO TRANSECT","NO TRANSECT",SUMIF('Data Entry'!$AG$4:$AG$192,A51,'Data Entry'!$AM$4:$AM$192)/('Site Description'!F$33*100))</f>
        <v>NO TRANSECT</v>
      </c>
      <c r="BT51" s="376" t="str">
        <f>IF('Site Description'!G$33="NO TRANSECT","NO TRANSECT",SUMIF('Data Entry'!$AO$4:$AO$192,A51,'Data Entry'!$AU$4:$AU$192)/('Site Description'!G$33*100))</f>
        <v>NO TRANSECT</v>
      </c>
      <c r="BU51" s="375" t="str">
        <f>IF('Site Description'!H$33="NO TRANSECT","NO TRANSECT",SUMIF('Data Entry'!$AW$4:$AW$192,A51,'Data Entry'!$BC$4:$BC$192)/('Site Description'!H$33*100))</f>
        <v>NO TRANSECT</v>
      </c>
      <c r="BV51" s="384" t="str">
        <f>IF('Site Description'!I$33="NO TRANSECT","NO TRANSECT",SUMIF('Data Entry'!$BE$4:$BE$192,A51,'Data Entry'!$BK$4:$BK$192)/('Site Description'!I$33*100))</f>
        <v>NO TRANSECT</v>
      </c>
      <c r="BW51" s="140">
        <f t="shared" si="44"/>
        <v>0</v>
      </c>
      <c r="BX51" s="141" t="e">
        <f t="shared" si="45"/>
        <v>#DIV/0!</v>
      </c>
      <c r="BY51" s="382">
        <f>IF('Site Description'!B$33="NO TRANSECT","NO TRANSECT",SUMIF('Data Entry'!$A$4:$A$192,A51,'Data Entry'!$H$4:$H$192)/('Site Description'!B$33*100))</f>
        <v>0</v>
      </c>
      <c r="BZ51" s="375" t="str">
        <f>IF('Site Description'!C$33="NO TRANSECT","NO TRANSECT",SUMIF('Data Entry'!$I$4:$I$192,A51,'Data Entry'!$P$4:$P$192)/('Site Description'!C$33*100))</f>
        <v>NO TRANSECT</v>
      </c>
      <c r="CA51" s="375" t="str">
        <f>IF('Site Description'!D$33="NO TRANSECT","NO TRANSECT",SUMIF('Data Entry'!$Q$4:$Q$192,A51,'Data Entry'!$X$4:$X$192)/('Site Description'!D$33*100))</f>
        <v>NO TRANSECT</v>
      </c>
      <c r="CB51" s="375" t="str">
        <f>IF('Site Description'!E$33="NO TRANSECT","NO TRANSECT",SUMIF('Data Entry'!$Y$4:$Y$192,A51,'Data Entry'!$AF$4:$AF$192)/('Site Description'!E$33*100))</f>
        <v>NO TRANSECT</v>
      </c>
      <c r="CC51" s="375" t="str">
        <f>IF('Site Description'!F$33="NO TRANSECT","NO TRANSECT",SUMIF('Data Entry'!$AG$4:$AG$192,A51,'Data Entry'!$AN$4:$AN$192)/('Site Description'!F$33*100))</f>
        <v>NO TRANSECT</v>
      </c>
      <c r="CD51" s="376" t="str">
        <f>IF('Site Description'!G$33="NO TRANSECT","NO TRANSECT",SUMIF('Data Entry'!$AO$4:$AO$192,A51,'Data Entry'!$AV$4:$AV$192)/('Site Description'!G$33*100))</f>
        <v>NO TRANSECT</v>
      </c>
      <c r="CE51" s="375" t="str">
        <f>IF('Site Description'!H$33="NO TRANSECT","NO TRANSECT",SUMIF('Data Entry'!$AW$4:$AW$192,A51,'Data Entry'!$BD$4:$BD$192)/('Site Description'!H$33*100))</f>
        <v>NO TRANSECT</v>
      </c>
      <c r="CF51" s="384" t="str">
        <f>IF('Site Description'!I$33="NO TRANSECT","NO TRANSECT",SUMIF('Data Entry'!$BE$4:$BE$192,A51,'Data Entry'!$BL$4:$BL$192)/('Site Description'!I$33*100))</f>
        <v>NO TRANSECT</v>
      </c>
      <c r="CG51" s="140">
        <f t="shared" si="46"/>
        <v>0</v>
      </c>
      <c r="CH51" s="141" t="e">
        <f t="shared" si="47"/>
        <v>#DIV/0!</v>
      </c>
    </row>
    <row r="52" spans="1:86" x14ac:dyDescent="0.3">
      <c r="A52" s="9" t="s">
        <v>226</v>
      </c>
      <c r="B52" s="30" t="s">
        <v>91</v>
      </c>
      <c r="C52" s="32" t="s">
        <v>227</v>
      </c>
      <c r="D52" s="27" t="s">
        <v>1</v>
      </c>
      <c r="E52" s="26" t="s">
        <v>32</v>
      </c>
      <c r="F52" s="26"/>
      <c r="G52" s="378">
        <f>IF('Site Description'!B$33="NO TRANSECT","NO TRANSECT",SUMIF('Data Entry'!$A$4:$A$192,A52,'Data Entry'!$C$4:$C$192))</f>
        <v>0</v>
      </c>
      <c r="H52" s="379" t="str">
        <f>IF('Site Description'!C$33="NO TRANSECT","NO TRANSECT",SUMIF('Data Entry'!$I$4:$I$192,A52,'Data Entry'!$K$4:$K$192))</f>
        <v>NO TRANSECT</v>
      </c>
      <c r="I52" s="379" t="str">
        <f>IF('Site Description'!D$33="NO TRANSECT","NO TRANSECT",SUMIF('Data Entry'!$Q$4:$Q$192,A52,'Data Entry'!$S$4:$S$192))</f>
        <v>NO TRANSECT</v>
      </c>
      <c r="J52" s="379" t="str">
        <f>IF('Site Description'!E$33="NO TRANSECT","NO TRANSECT",SUMIF('Data Entry'!$Y$4:$Y$192,A52,'Data Entry'!$AA$4:$AA$192))</f>
        <v>NO TRANSECT</v>
      </c>
      <c r="K52" s="379" t="str">
        <f>IF('Site Description'!F$33="NO TRANSECT","NO TRANSECT",SUMIF('Data Entry'!$AG$4:$AG$192,A52,'Data Entry'!$AI$4:$AI$192))</f>
        <v>NO TRANSECT</v>
      </c>
      <c r="L52" s="380" t="str">
        <f>IF('Site Description'!G$33="NO TRANSECT","NO TRANSECT",SUMIF('Data Entry'!$AO$4:$AO$192,A52,'Data Entry'!$AQ$4:$AQ$192))</f>
        <v>NO TRANSECT</v>
      </c>
      <c r="M52" s="380" t="str">
        <f>IF('Site Description'!H$33="NO TRANSECT","NO TRANSECT",SUMIF('Data Entry'!$AW$4:$AW$192,A52,'Data Entry'!$AY$4:$AY$192))</f>
        <v>NO TRANSECT</v>
      </c>
      <c r="N52" s="381" t="str">
        <f>IF('Site Description'!I$33="NO TRANSECT","NO TRANSECT",SUMIF('Data Entry'!$BE$4:$BE$192,A52,'Data Entry'!$BG$4:$BG$192))</f>
        <v>NO TRANSECT</v>
      </c>
      <c r="O52" s="140">
        <f t="shared" si="34"/>
        <v>0</v>
      </c>
      <c r="P52" s="141" t="e">
        <f t="shared" si="35"/>
        <v>#DIV/0!</v>
      </c>
      <c r="Q52" s="374">
        <f>IF('Site Description'!B$34="NO TRANSECT", "NO TRANSECT", G52/'Site Description'!B$34)</f>
        <v>0</v>
      </c>
      <c r="R52" s="375" t="str">
        <f>IF('Site Description'!C$34="NO TRANSECT", "NO TRANSECT", H52/'Site Description'!C$34)</f>
        <v>NO TRANSECT</v>
      </c>
      <c r="S52" s="375" t="str">
        <f>IF('Site Description'!D$34="NO TRANSECT", "NO TRANSECT", I52/'Site Description'!D$34)</f>
        <v>NO TRANSECT</v>
      </c>
      <c r="T52" s="375" t="str">
        <f>IF('Site Description'!E$34="NO TRANSECT", "NO TRANSECT", J52/'Site Description'!E$34)</f>
        <v>NO TRANSECT</v>
      </c>
      <c r="U52" s="375" t="str">
        <f>IF('Site Description'!F$34="NO TRANSECT", "NO TRANSECT", K52/'Site Description'!F$34)</f>
        <v>NO TRANSECT</v>
      </c>
      <c r="V52" s="376" t="str">
        <f>IF('Site Description'!G$34="NO TRANSECT", "NO TRANSECT", L52/'Site Description'!G$34)</f>
        <v>NO TRANSECT</v>
      </c>
      <c r="W52" s="375" t="str">
        <f>IF('Site Description'!H$34="NO TRANSECT", "NO TRANSECT", M52/'Site Description'!H$34)</f>
        <v>NO TRANSECT</v>
      </c>
      <c r="X52" s="384" t="str">
        <f>IF('Site Description'!$I$34="NO TRANSECT", "NO TRANSECT", N52/'Site Description'!$I$34)</f>
        <v>NO TRANSECT</v>
      </c>
      <c r="Y52" s="140">
        <f t="shared" si="36"/>
        <v>0</v>
      </c>
      <c r="Z52" s="141" t="e">
        <f t="shared" si="37"/>
        <v>#DIV/0!</v>
      </c>
      <c r="AA52" s="374">
        <f>IF('Site Description'!B$34="NO TRANSECT", "NO TRANSECT",BE52*10)</f>
        <v>0</v>
      </c>
      <c r="AB52" s="375" t="str">
        <f>IF('Site Description'!C$34="NO TRANSECT", "NO TRANSECT",BF52*10)</f>
        <v>NO TRANSECT</v>
      </c>
      <c r="AC52" s="375" t="str">
        <f>IF('Site Description'!D$34="NO TRANSECT", "NO TRANSECT",BG52*10)</f>
        <v>NO TRANSECT</v>
      </c>
      <c r="AD52" s="375" t="str">
        <f>IF('Site Description'!E$34="NO TRANSECT", "NO TRANSECT",BH52*10)</f>
        <v>NO TRANSECT</v>
      </c>
      <c r="AE52" s="375" t="str">
        <f>IF('Site Description'!F$34="NO TRANSECT", "NO TRANSECT",BI52*10)</f>
        <v>NO TRANSECT</v>
      </c>
      <c r="AF52" s="376" t="str">
        <f>IF('Site Description'!G$34="NO TRANSECT", "NO TRANSECT",BJ52*10)</f>
        <v>NO TRANSECT</v>
      </c>
      <c r="AG52" s="375" t="str">
        <f>IF('Site Description'!H$34="NO TRANSECT", "NO TRANSECT",BK52*10)</f>
        <v>NO TRANSECT</v>
      </c>
      <c r="AH52" s="384" t="str">
        <f>IF('Site Description'!I$34="NO TRANSECT", "NO TRANSECT",BL52*10)</f>
        <v>NO TRANSECT</v>
      </c>
      <c r="AI52" s="140">
        <f t="shared" si="0"/>
        <v>0</v>
      </c>
      <c r="AJ52" s="141" t="e">
        <f t="shared" si="1"/>
        <v>#DIV/0!</v>
      </c>
      <c r="AK52" s="374">
        <f>IF('Site Description'!B$34="NO TRANSECT", "NO TRANSECT",BO52*10)</f>
        <v>0</v>
      </c>
      <c r="AL52" s="375" t="str">
        <f>IF('Site Description'!C$34="NO TRANSECT", "NO TRANSECT",BP52*10)</f>
        <v>NO TRANSECT</v>
      </c>
      <c r="AM52" s="375" t="str">
        <f>IF('Site Description'!D$34="NO TRANSECT", "NO TRANSECT",BQ52*10)</f>
        <v>NO TRANSECT</v>
      </c>
      <c r="AN52" s="375" t="str">
        <f>IF('Site Description'!E$34="NO TRANSECT", "NO TRANSECT",BR52*10)</f>
        <v>NO TRANSECT</v>
      </c>
      <c r="AO52" s="375" t="str">
        <f>IF('Site Description'!F$34="NO TRANSECT", "NO TRANSECT",BS52*10)</f>
        <v>NO TRANSECT</v>
      </c>
      <c r="AP52" s="376" t="str">
        <f>IF('Site Description'!G$34="NO TRANSECT", "NO TRANSECT",BT52*10)</f>
        <v>NO TRANSECT</v>
      </c>
      <c r="AQ52" s="376" t="str">
        <f>IF('Site Description'!H$34="NO TRANSECT", "NO TRANSECT",BU52*10)</f>
        <v>NO TRANSECT</v>
      </c>
      <c r="AR52" s="376" t="str">
        <f>IF('Site Description'!I$34="NO TRANSECT", "NO TRANSECT",BV52*10)</f>
        <v>NO TRANSECT</v>
      </c>
      <c r="AS52" s="140">
        <f t="shared" si="38"/>
        <v>0</v>
      </c>
      <c r="AT52" s="141" t="e">
        <f t="shared" si="39"/>
        <v>#DIV/0!</v>
      </c>
      <c r="AU52" s="374">
        <f>IF('Site Description'!B$34="NO TRANSECT","NO TRANSECT",BY52*10)</f>
        <v>0</v>
      </c>
      <c r="AV52" s="375" t="str">
        <f>IF('Site Description'!C$34="NO TRANSECT","NO TRANSECT",BZ52*10)</f>
        <v>NO TRANSECT</v>
      </c>
      <c r="AW52" s="375" t="str">
        <f>IF('Site Description'!D$34="NO TRANSECT","NO TRANSECT",CA52*10)</f>
        <v>NO TRANSECT</v>
      </c>
      <c r="AX52" s="375" t="str">
        <f>IF('Site Description'!E$34="NO TRANSECT","NO TRANSECT",CB52*10)</f>
        <v>NO TRANSECT</v>
      </c>
      <c r="AY52" s="375" t="str">
        <f>IF('Site Description'!F$34="NO TRANSECT","NO TRANSECT",CC52*10)</f>
        <v>NO TRANSECT</v>
      </c>
      <c r="AZ52" s="376" t="str">
        <f>IF('Site Description'!G$34="NO TRANSECT","NO TRANSECT",CD52*10)</f>
        <v>NO TRANSECT</v>
      </c>
      <c r="BA52" s="376" t="str">
        <f>IF('Site Description'!H$34="NO TRANSECT","NO TRANSECT",CE52*10)</f>
        <v>NO TRANSECT</v>
      </c>
      <c r="BB52" s="376" t="str">
        <f>IF('Site Description'!I$34="NO TRANSECT","NO TRANSECT",CF52*10)</f>
        <v>NO TRANSECT</v>
      </c>
      <c r="BC52" s="140">
        <f t="shared" si="40"/>
        <v>0</v>
      </c>
      <c r="BD52" s="141" t="e">
        <f t="shared" si="41"/>
        <v>#DIV/0!</v>
      </c>
      <c r="BE52" s="374">
        <f>IF('Site Description'!B$33="NO TRANSECT","NO TRANSECT",SUMIF('Data Entry'!$A$4:$A$192,A52,'Data Entry'!$F$4:$F$192)/('Site Description'!B$33*100))</f>
        <v>0</v>
      </c>
      <c r="BF52" s="375" t="str">
        <f>IF('Site Description'!C$33="NO TRANSECT","NO TRANSECT",SUMIF('Data Entry'!$I$4:$I$192,A52,'Data Entry'!$N$4:$N$192)/('Site Description'!C$33*100))</f>
        <v>NO TRANSECT</v>
      </c>
      <c r="BG52" s="375" t="str">
        <f>IF('Site Description'!D$33="NO TRANSECT","NO TRANSECT",SUMIF('Data Entry'!$Q$4:$Q$192,A52,'Data Entry'!$V$4:$V$192)/('Site Description'!D$33*100))</f>
        <v>NO TRANSECT</v>
      </c>
      <c r="BH52" s="375" t="str">
        <f>IF('Site Description'!E$33="NO TRANSECT","NO TRANSECT",SUMIF('Data Entry'!$Y$4:$Y$192,A52,'Data Entry'!$AD$4:$AD$192)/('Site Description'!E$33*100))</f>
        <v>NO TRANSECT</v>
      </c>
      <c r="BI52" s="375" t="str">
        <f>IF('Site Description'!F$33="NO TRANSECT","NO TRANSECT",SUMIF('Data Entry'!$AG$4:$AG$192,A52,'Data Entry'!$AL$4:$AL$192)/('Site Description'!F$33*100))</f>
        <v>NO TRANSECT</v>
      </c>
      <c r="BJ52" s="376" t="str">
        <f>IF('Site Description'!G$33="NO TRANSECT","NO TRANSECT",SUMIF('Data Entry'!$AO$4:$AO$192,A52,'Data Entry'!$AT$4:$AT$192)/('Site Description'!G$33*100))</f>
        <v>NO TRANSECT</v>
      </c>
      <c r="BK52" s="376" t="str">
        <f>IF('Site Description'!H$33="NO TRANSECT","NO TRANSECT",SUMIF('Data Entry'!$AW$4:$AW$192,A52,'Data Entry'!$BB$4:$BB$192)/('Site Description'!H$33*100))</f>
        <v>NO TRANSECT</v>
      </c>
      <c r="BL52" s="376" t="str">
        <f>IF('Site Description'!I$33="NO TRANSECT","NO TRANSECT",SUMIF('Data Entry'!$BE$4:$BE$192,A52,'Data Entry'!$BJ$4:$BJ$192)/('Site Description'!I$33*100))</f>
        <v>NO TRANSECT</v>
      </c>
      <c r="BM52" s="140">
        <f t="shared" si="42"/>
        <v>0</v>
      </c>
      <c r="BN52" s="141" t="e">
        <f t="shared" si="43"/>
        <v>#DIV/0!</v>
      </c>
      <c r="BO52" s="374">
        <f>IF('Site Description'!B$33="NO TRANSECT","NO TRANSECT",SUMIF('Data Entry'!$A$4:$A$192,A52,'Data Entry'!$G$4:$G$192)/('Site Description'!B$33*100))</f>
        <v>0</v>
      </c>
      <c r="BP52" s="375" t="str">
        <f>IF('Site Description'!C$33="NO TRANSECT","NO TRANSECT",SUMIF('Data Entry'!$I$4:$I$192,A52,'Data Entry'!$O$4:$O$192)/('Site Description'!C$33*100))</f>
        <v>NO TRANSECT</v>
      </c>
      <c r="BQ52" s="375" t="str">
        <f>IF('Site Description'!D$33="NO TRANSECT","NO TRANSECT",SUMIF('Data Entry'!$Q$4:$Q$192,A52,'Data Entry'!$W$4:$W$192)/('Site Description'!D$33*100))</f>
        <v>NO TRANSECT</v>
      </c>
      <c r="BR52" s="375" t="str">
        <f>IF('Site Description'!E$33="NO TRANSECT","NO TRANSECT",SUMIF('Data Entry'!$Y$4:$Y$192,A52,'Data Entry'!$AE$4:$AE$192)/('Site Description'!E$33*100))</f>
        <v>NO TRANSECT</v>
      </c>
      <c r="BS52" s="375" t="str">
        <f>IF('Site Description'!F$33="NO TRANSECT","NO TRANSECT",SUMIF('Data Entry'!$AG$4:$AG$192,A52,'Data Entry'!$AM$4:$AM$192)/('Site Description'!F$33*100))</f>
        <v>NO TRANSECT</v>
      </c>
      <c r="BT52" s="376" t="str">
        <f>IF('Site Description'!G$33="NO TRANSECT","NO TRANSECT",SUMIF('Data Entry'!$AO$4:$AO$192,A52,'Data Entry'!$AU$4:$AU$192)/('Site Description'!G$33*100))</f>
        <v>NO TRANSECT</v>
      </c>
      <c r="BU52" s="375" t="str">
        <f>IF('Site Description'!H$33="NO TRANSECT","NO TRANSECT",SUMIF('Data Entry'!$AW$4:$AW$192,A52,'Data Entry'!$BC$4:$BC$192)/('Site Description'!H$33*100))</f>
        <v>NO TRANSECT</v>
      </c>
      <c r="BV52" s="384" t="str">
        <f>IF('Site Description'!I$33="NO TRANSECT","NO TRANSECT",SUMIF('Data Entry'!$BE$4:$BE$192,A52,'Data Entry'!$BK$4:$BK$192)/('Site Description'!I$33*100))</f>
        <v>NO TRANSECT</v>
      </c>
      <c r="BW52" s="140">
        <f t="shared" si="44"/>
        <v>0</v>
      </c>
      <c r="BX52" s="141" t="e">
        <f t="shared" si="45"/>
        <v>#DIV/0!</v>
      </c>
      <c r="BY52" s="382">
        <f>IF('Site Description'!B$33="NO TRANSECT","NO TRANSECT",SUMIF('Data Entry'!$A$4:$A$192,A52,'Data Entry'!$H$4:$H$192)/('Site Description'!B$33*100))</f>
        <v>0</v>
      </c>
      <c r="BZ52" s="375" t="str">
        <f>IF('Site Description'!C$33="NO TRANSECT","NO TRANSECT",SUMIF('Data Entry'!$I$4:$I$192,A52,'Data Entry'!$P$4:$P$192)/('Site Description'!C$33*100))</f>
        <v>NO TRANSECT</v>
      </c>
      <c r="CA52" s="375" t="str">
        <f>IF('Site Description'!D$33="NO TRANSECT","NO TRANSECT",SUMIF('Data Entry'!$Q$4:$Q$192,A52,'Data Entry'!$X$4:$X$192)/('Site Description'!D$33*100))</f>
        <v>NO TRANSECT</v>
      </c>
      <c r="CB52" s="375" t="str">
        <f>IF('Site Description'!E$33="NO TRANSECT","NO TRANSECT",SUMIF('Data Entry'!$Y$4:$Y$192,A52,'Data Entry'!$AF$4:$AF$192)/('Site Description'!E$33*100))</f>
        <v>NO TRANSECT</v>
      </c>
      <c r="CC52" s="375" t="str">
        <f>IF('Site Description'!F$33="NO TRANSECT","NO TRANSECT",SUMIF('Data Entry'!$AG$4:$AG$192,A52,'Data Entry'!$AN$4:$AN$192)/('Site Description'!F$33*100))</f>
        <v>NO TRANSECT</v>
      </c>
      <c r="CD52" s="376" t="str">
        <f>IF('Site Description'!G$33="NO TRANSECT","NO TRANSECT",SUMIF('Data Entry'!$AO$4:$AO$192,A52,'Data Entry'!$AV$4:$AV$192)/('Site Description'!G$33*100))</f>
        <v>NO TRANSECT</v>
      </c>
      <c r="CE52" s="375" t="str">
        <f>IF('Site Description'!H$33="NO TRANSECT","NO TRANSECT",SUMIF('Data Entry'!$AW$4:$AW$192,A52,'Data Entry'!$BD$4:$BD$192)/('Site Description'!H$33*100))</f>
        <v>NO TRANSECT</v>
      </c>
      <c r="CF52" s="384" t="str">
        <f>IF('Site Description'!I$33="NO TRANSECT","NO TRANSECT",SUMIF('Data Entry'!$BE$4:$BE$192,A52,'Data Entry'!$BL$4:$BL$192)/('Site Description'!I$33*100))</f>
        <v>NO TRANSECT</v>
      </c>
      <c r="CG52" s="140">
        <f t="shared" si="46"/>
        <v>0</v>
      </c>
      <c r="CH52" s="141" t="e">
        <f t="shared" si="47"/>
        <v>#DIV/0!</v>
      </c>
    </row>
    <row r="53" spans="1:86" x14ac:dyDescent="0.3">
      <c r="A53" s="9" t="s">
        <v>228</v>
      </c>
      <c r="B53" s="30" t="s">
        <v>91</v>
      </c>
      <c r="C53" s="32" t="s">
        <v>229</v>
      </c>
      <c r="D53" s="27" t="s">
        <v>1</v>
      </c>
      <c r="E53" s="26" t="s">
        <v>32</v>
      </c>
      <c r="F53" s="26"/>
      <c r="G53" s="378">
        <f>IF('Site Description'!B$33="NO TRANSECT","NO TRANSECT",SUMIF('Data Entry'!$A$4:$A$192,A53,'Data Entry'!$C$4:$C$192))</f>
        <v>0</v>
      </c>
      <c r="H53" s="379" t="str">
        <f>IF('Site Description'!C$33="NO TRANSECT","NO TRANSECT",SUMIF('Data Entry'!$I$4:$I$192,A53,'Data Entry'!$K$4:$K$192))</f>
        <v>NO TRANSECT</v>
      </c>
      <c r="I53" s="379" t="str">
        <f>IF('Site Description'!D$33="NO TRANSECT","NO TRANSECT",SUMIF('Data Entry'!$Q$4:$Q$192,A53,'Data Entry'!$S$4:$S$192))</f>
        <v>NO TRANSECT</v>
      </c>
      <c r="J53" s="379" t="str">
        <f>IF('Site Description'!E$33="NO TRANSECT","NO TRANSECT",SUMIF('Data Entry'!$Y$4:$Y$192,A53,'Data Entry'!$AA$4:$AA$192))</f>
        <v>NO TRANSECT</v>
      </c>
      <c r="K53" s="379" t="str">
        <f>IF('Site Description'!F$33="NO TRANSECT","NO TRANSECT",SUMIF('Data Entry'!$AG$4:$AG$192,A53,'Data Entry'!$AI$4:$AI$192))</f>
        <v>NO TRANSECT</v>
      </c>
      <c r="L53" s="380" t="str">
        <f>IF('Site Description'!G$33="NO TRANSECT","NO TRANSECT",SUMIF('Data Entry'!$AO$4:$AO$192,A53,'Data Entry'!$AQ$4:$AQ$192))</f>
        <v>NO TRANSECT</v>
      </c>
      <c r="M53" s="380" t="str">
        <f>IF('Site Description'!H$33="NO TRANSECT","NO TRANSECT",SUMIF('Data Entry'!$AW$4:$AW$192,A53,'Data Entry'!$AY$4:$AY$192))</f>
        <v>NO TRANSECT</v>
      </c>
      <c r="N53" s="381" t="str">
        <f>IF('Site Description'!I$33="NO TRANSECT","NO TRANSECT",SUMIF('Data Entry'!$BE$4:$BE$192,A53,'Data Entry'!$BG$4:$BG$192))</f>
        <v>NO TRANSECT</v>
      </c>
      <c r="O53" s="140">
        <f t="shared" si="34"/>
        <v>0</v>
      </c>
      <c r="P53" s="141" t="e">
        <f t="shared" si="35"/>
        <v>#DIV/0!</v>
      </c>
      <c r="Q53" s="374">
        <f>IF('Site Description'!B$34="NO TRANSECT", "NO TRANSECT", G53/'Site Description'!B$34)</f>
        <v>0</v>
      </c>
      <c r="R53" s="375" t="str">
        <f>IF('Site Description'!C$34="NO TRANSECT", "NO TRANSECT", H53/'Site Description'!C$34)</f>
        <v>NO TRANSECT</v>
      </c>
      <c r="S53" s="375" t="str">
        <f>IF('Site Description'!D$34="NO TRANSECT", "NO TRANSECT", I53/'Site Description'!D$34)</f>
        <v>NO TRANSECT</v>
      </c>
      <c r="T53" s="375" t="str">
        <f>IF('Site Description'!E$34="NO TRANSECT", "NO TRANSECT", J53/'Site Description'!E$34)</f>
        <v>NO TRANSECT</v>
      </c>
      <c r="U53" s="375" t="str">
        <f>IF('Site Description'!F$34="NO TRANSECT", "NO TRANSECT", K53/'Site Description'!F$34)</f>
        <v>NO TRANSECT</v>
      </c>
      <c r="V53" s="376" t="str">
        <f>IF('Site Description'!G$34="NO TRANSECT", "NO TRANSECT", L53/'Site Description'!G$34)</f>
        <v>NO TRANSECT</v>
      </c>
      <c r="W53" s="375" t="str">
        <f>IF('Site Description'!H$34="NO TRANSECT", "NO TRANSECT", M53/'Site Description'!H$34)</f>
        <v>NO TRANSECT</v>
      </c>
      <c r="X53" s="384" t="str">
        <f>IF('Site Description'!$I$34="NO TRANSECT", "NO TRANSECT", N53/'Site Description'!$I$34)</f>
        <v>NO TRANSECT</v>
      </c>
      <c r="Y53" s="140">
        <f t="shared" si="36"/>
        <v>0</v>
      </c>
      <c r="Z53" s="141" t="e">
        <f t="shared" si="37"/>
        <v>#DIV/0!</v>
      </c>
      <c r="AA53" s="374">
        <f>IF('Site Description'!B$34="NO TRANSECT", "NO TRANSECT",BE53*10)</f>
        <v>0</v>
      </c>
      <c r="AB53" s="375" t="str">
        <f>IF('Site Description'!C$34="NO TRANSECT", "NO TRANSECT",BF53*10)</f>
        <v>NO TRANSECT</v>
      </c>
      <c r="AC53" s="375" t="str">
        <f>IF('Site Description'!D$34="NO TRANSECT", "NO TRANSECT",BG53*10)</f>
        <v>NO TRANSECT</v>
      </c>
      <c r="AD53" s="375" t="str">
        <f>IF('Site Description'!E$34="NO TRANSECT", "NO TRANSECT",BH53*10)</f>
        <v>NO TRANSECT</v>
      </c>
      <c r="AE53" s="375" t="str">
        <f>IF('Site Description'!F$34="NO TRANSECT", "NO TRANSECT",BI53*10)</f>
        <v>NO TRANSECT</v>
      </c>
      <c r="AF53" s="376" t="str">
        <f>IF('Site Description'!G$34="NO TRANSECT", "NO TRANSECT",BJ53*10)</f>
        <v>NO TRANSECT</v>
      </c>
      <c r="AG53" s="375" t="str">
        <f>IF('Site Description'!H$34="NO TRANSECT", "NO TRANSECT",BK53*10)</f>
        <v>NO TRANSECT</v>
      </c>
      <c r="AH53" s="384" t="str">
        <f>IF('Site Description'!I$34="NO TRANSECT", "NO TRANSECT",BL53*10)</f>
        <v>NO TRANSECT</v>
      </c>
      <c r="AI53" s="140">
        <f t="shared" si="0"/>
        <v>0</v>
      </c>
      <c r="AJ53" s="141" t="e">
        <f t="shared" si="1"/>
        <v>#DIV/0!</v>
      </c>
      <c r="AK53" s="374">
        <f>IF('Site Description'!B$34="NO TRANSECT", "NO TRANSECT",BO53*10)</f>
        <v>0</v>
      </c>
      <c r="AL53" s="375" t="str">
        <f>IF('Site Description'!C$34="NO TRANSECT", "NO TRANSECT",BP53*10)</f>
        <v>NO TRANSECT</v>
      </c>
      <c r="AM53" s="375" t="str">
        <f>IF('Site Description'!D$34="NO TRANSECT", "NO TRANSECT",BQ53*10)</f>
        <v>NO TRANSECT</v>
      </c>
      <c r="AN53" s="375" t="str">
        <f>IF('Site Description'!E$34="NO TRANSECT", "NO TRANSECT",BR53*10)</f>
        <v>NO TRANSECT</v>
      </c>
      <c r="AO53" s="375" t="str">
        <f>IF('Site Description'!F$34="NO TRANSECT", "NO TRANSECT",BS53*10)</f>
        <v>NO TRANSECT</v>
      </c>
      <c r="AP53" s="376" t="str">
        <f>IF('Site Description'!G$34="NO TRANSECT", "NO TRANSECT",BT53*10)</f>
        <v>NO TRANSECT</v>
      </c>
      <c r="AQ53" s="376" t="str">
        <f>IF('Site Description'!H$34="NO TRANSECT", "NO TRANSECT",BU53*10)</f>
        <v>NO TRANSECT</v>
      </c>
      <c r="AR53" s="376" t="str">
        <f>IF('Site Description'!I$34="NO TRANSECT", "NO TRANSECT",BV53*10)</f>
        <v>NO TRANSECT</v>
      </c>
      <c r="AS53" s="140">
        <f t="shared" si="38"/>
        <v>0</v>
      </c>
      <c r="AT53" s="141" t="e">
        <f t="shared" si="39"/>
        <v>#DIV/0!</v>
      </c>
      <c r="AU53" s="374">
        <f>IF('Site Description'!B$34="NO TRANSECT","NO TRANSECT",BY53*10)</f>
        <v>0</v>
      </c>
      <c r="AV53" s="375" t="str">
        <f>IF('Site Description'!C$34="NO TRANSECT","NO TRANSECT",BZ53*10)</f>
        <v>NO TRANSECT</v>
      </c>
      <c r="AW53" s="375" t="str">
        <f>IF('Site Description'!D$34="NO TRANSECT","NO TRANSECT",CA53*10)</f>
        <v>NO TRANSECT</v>
      </c>
      <c r="AX53" s="375" t="str">
        <f>IF('Site Description'!E$34="NO TRANSECT","NO TRANSECT",CB53*10)</f>
        <v>NO TRANSECT</v>
      </c>
      <c r="AY53" s="375" t="str">
        <f>IF('Site Description'!F$34="NO TRANSECT","NO TRANSECT",CC53*10)</f>
        <v>NO TRANSECT</v>
      </c>
      <c r="AZ53" s="376" t="str">
        <f>IF('Site Description'!G$34="NO TRANSECT","NO TRANSECT",CD53*10)</f>
        <v>NO TRANSECT</v>
      </c>
      <c r="BA53" s="376" t="str">
        <f>IF('Site Description'!H$34="NO TRANSECT","NO TRANSECT",CE53*10)</f>
        <v>NO TRANSECT</v>
      </c>
      <c r="BB53" s="376" t="str">
        <f>IF('Site Description'!I$34="NO TRANSECT","NO TRANSECT",CF53*10)</f>
        <v>NO TRANSECT</v>
      </c>
      <c r="BC53" s="140">
        <f t="shared" si="40"/>
        <v>0</v>
      </c>
      <c r="BD53" s="141" t="e">
        <f t="shared" si="41"/>
        <v>#DIV/0!</v>
      </c>
      <c r="BE53" s="374">
        <f>IF('Site Description'!B$33="NO TRANSECT","NO TRANSECT",SUMIF('Data Entry'!$A$4:$A$192,A53,'Data Entry'!$F$4:$F$192)/('Site Description'!B$33*100))</f>
        <v>0</v>
      </c>
      <c r="BF53" s="375" t="str">
        <f>IF('Site Description'!C$33="NO TRANSECT","NO TRANSECT",SUMIF('Data Entry'!$I$4:$I$192,A53,'Data Entry'!$N$4:$N$192)/('Site Description'!C$33*100))</f>
        <v>NO TRANSECT</v>
      </c>
      <c r="BG53" s="375" t="str">
        <f>IF('Site Description'!D$33="NO TRANSECT","NO TRANSECT",SUMIF('Data Entry'!$Q$4:$Q$192,A53,'Data Entry'!$V$4:$V$192)/('Site Description'!D$33*100))</f>
        <v>NO TRANSECT</v>
      </c>
      <c r="BH53" s="375" t="str">
        <f>IF('Site Description'!E$33="NO TRANSECT","NO TRANSECT",SUMIF('Data Entry'!$Y$4:$Y$192,A53,'Data Entry'!$AD$4:$AD$192)/('Site Description'!E$33*100))</f>
        <v>NO TRANSECT</v>
      </c>
      <c r="BI53" s="375" t="str">
        <f>IF('Site Description'!F$33="NO TRANSECT","NO TRANSECT",SUMIF('Data Entry'!$AG$4:$AG$192,A53,'Data Entry'!$AL$4:$AL$192)/('Site Description'!F$33*100))</f>
        <v>NO TRANSECT</v>
      </c>
      <c r="BJ53" s="376" t="str">
        <f>IF('Site Description'!G$33="NO TRANSECT","NO TRANSECT",SUMIF('Data Entry'!$AO$4:$AO$192,A53,'Data Entry'!$AT$4:$AT$192)/('Site Description'!G$33*100))</f>
        <v>NO TRANSECT</v>
      </c>
      <c r="BK53" s="376" t="str">
        <f>IF('Site Description'!H$33="NO TRANSECT","NO TRANSECT",SUMIF('Data Entry'!$AW$4:$AW$192,A53,'Data Entry'!$BB$4:$BB$192)/('Site Description'!H$33*100))</f>
        <v>NO TRANSECT</v>
      </c>
      <c r="BL53" s="376" t="str">
        <f>IF('Site Description'!I$33="NO TRANSECT","NO TRANSECT",SUMIF('Data Entry'!$BE$4:$BE$192,A53,'Data Entry'!$BJ$4:$BJ$192)/('Site Description'!I$33*100))</f>
        <v>NO TRANSECT</v>
      </c>
      <c r="BM53" s="140">
        <f t="shared" si="42"/>
        <v>0</v>
      </c>
      <c r="BN53" s="141" t="e">
        <f t="shared" si="43"/>
        <v>#DIV/0!</v>
      </c>
      <c r="BO53" s="374">
        <f>IF('Site Description'!B$33="NO TRANSECT","NO TRANSECT",SUMIF('Data Entry'!$A$4:$A$192,A53,'Data Entry'!$G$4:$G$192)/('Site Description'!B$33*100))</f>
        <v>0</v>
      </c>
      <c r="BP53" s="375" t="str">
        <f>IF('Site Description'!C$33="NO TRANSECT","NO TRANSECT",SUMIF('Data Entry'!$I$4:$I$192,A53,'Data Entry'!$O$4:$O$192)/('Site Description'!C$33*100))</f>
        <v>NO TRANSECT</v>
      </c>
      <c r="BQ53" s="375" t="str">
        <f>IF('Site Description'!D$33="NO TRANSECT","NO TRANSECT",SUMIF('Data Entry'!$Q$4:$Q$192,A53,'Data Entry'!$W$4:$W$192)/('Site Description'!D$33*100))</f>
        <v>NO TRANSECT</v>
      </c>
      <c r="BR53" s="375" t="str">
        <f>IF('Site Description'!E$33="NO TRANSECT","NO TRANSECT",SUMIF('Data Entry'!$Y$4:$Y$192,A53,'Data Entry'!$AE$4:$AE$192)/('Site Description'!E$33*100))</f>
        <v>NO TRANSECT</v>
      </c>
      <c r="BS53" s="375" t="str">
        <f>IF('Site Description'!F$33="NO TRANSECT","NO TRANSECT",SUMIF('Data Entry'!$AG$4:$AG$192,A53,'Data Entry'!$AM$4:$AM$192)/('Site Description'!F$33*100))</f>
        <v>NO TRANSECT</v>
      </c>
      <c r="BT53" s="376" t="str">
        <f>IF('Site Description'!G$33="NO TRANSECT","NO TRANSECT",SUMIF('Data Entry'!$AO$4:$AO$192,A53,'Data Entry'!$AU$4:$AU$192)/('Site Description'!G$33*100))</f>
        <v>NO TRANSECT</v>
      </c>
      <c r="BU53" s="375" t="str">
        <f>IF('Site Description'!H$33="NO TRANSECT","NO TRANSECT",SUMIF('Data Entry'!$AW$4:$AW$192,A53,'Data Entry'!$BC$4:$BC$192)/('Site Description'!H$33*100))</f>
        <v>NO TRANSECT</v>
      </c>
      <c r="BV53" s="384" t="str">
        <f>IF('Site Description'!I$33="NO TRANSECT","NO TRANSECT",SUMIF('Data Entry'!$BE$4:$BE$192,A53,'Data Entry'!$BK$4:$BK$192)/('Site Description'!I$33*100))</f>
        <v>NO TRANSECT</v>
      </c>
      <c r="BW53" s="140">
        <f t="shared" si="44"/>
        <v>0</v>
      </c>
      <c r="BX53" s="141" t="e">
        <f t="shared" si="45"/>
        <v>#DIV/0!</v>
      </c>
      <c r="BY53" s="382">
        <f>IF('Site Description'!B$33="NO TRANSECT","NO TRANSECT",SUMIF('Data Entry'!$A$4:$A$192,A53,'Data Entry'!$H$4:$H$192)/('Site Description'!B$33*100))</f>
        <v>0</v>
      </c>
      <c r="BZ53" s="375" t="str">
        <f>IF('Site Description'!C$33="NO TRANSECT","NO TRANSECT",SUMIF('Data Entry'!$I$4:$I$192,A53,'Data Entry'!$P$4:$P$192)/('Site Description'!C$33*100))</f>
        <v>NO TRANSECT</v>
      </c>
      <c r="CA53" s="375" t="str">
        <f>IF('Site Description'!D$33="NO TRANSECT","NO TRANSECT",SUMIF('Data Entry'!$Q$4:$Q$192,A53,'Data Entry'!$X$4:$X$192)/('Site Description'!D$33*100))</f>
        <v>NO TRANSECT</v>
      </c>
      <c r="CB53" s="375" t="str">
        <f>IF('Site Description'!E$33="NO TRANSECT","NO TRANSECT",SUMIF('Data Entry'!$Y$4:$Y$192,A53,'Data Entry'!$AF$4:$AF$192)/('Site Description'!E$33*100))</f>
        <v>NO TRANSECT</v>
      </c>
      <c r="CC53" s="375" t="str">
        <f>IF('Site Description'!F$33="NO TRANSECT","NO TRANSECT",SUMIF('Data Entry'!$AG$4:$AG$192,A53,'Data Entry'!$AN$4:$AN$192)/('Site Description'!F$33*100))</f>
        <v>NO TRANSECT</v>
      </c>
      <c r="CD53" s="376" t="str">
        <f>IF('Site Description'!G$33="NO TRANSECT","NO TRANSECT",SUMIF('Data Entry'!$AO$4:$AO$192,A53,'Data Entry'!$AV$4:$AV$192)/('Site Description'!G$33*100))</f>
        <v>NO TRANSECT</v>
      </c>
      <c r="CE53" s="375" t="str">
        <f>IF('Site Description'!H$33="NO TRANSECT","NO TRANSECT",SUMIF('Data Entry'!$AW$4:$AW$192,A53,'Data Entry'!$BD$4:$BD$192)/('Site Description'!H$33*100))</f>
        <v>NO TRANSECT</v>
      </c>
      <c r="CF53" s="384" t="str">
        <f>IF('Site Description'!I$33="NO TRANSECT","NO TRANSECT",SUMIF('Data Entry'!$BE$4:$BE$192,A53,'Data Entry'!$BL$4:$BL$192)/('Site Description'!I$33*100))</f>
        <v>NO TRANSECT</v>
      </c>
      <c r="CG53" s="140">
        <f t="shared" si="46"/>
        <v>0</v>
      </c>
      <c r="CH53" s="141" t="e">
        <f t="shared" si="47"/>
        <v>#DIV/0!</v>
      </c>
    </row>
    <row r="54" spans="1:86" x14ac:dyDescent="0.3">
      <c r="A54" s="9" t="s">
        <v>230</v>
      </c>
      <c r="B54" s="30" t="s">
        <v>91</v>
      </c>
      <c r="C54" s="32" t="s">
        <v>231</v>
      </c>
      <c r="D54" s="27" t="s">
        <v>79</v>
      </c>
      <c r="E54" s="26" t="s">
        <v>32</v>
      </c>
      <c r="F54" s="26"/>
      <c r="G54" s="378">
        <f>IF('Site Description'!B$33="NO TRANSECT","NO TRANSECT",SUMIF('Data Entry'!$A$4:$A$192,A54,'Data Entry'!$C$4:$C$192))</f>
        <v>0</v>
      </c>
      <c r="H54" s="379" t="str">
        <f>IF('Site Description'!C$33="NO TRANSECT","NO TRANSECT",SUMIF('Data Entry'!$I$4:$I$192,A54,'Data Entry'!$K$4:$K$192))</f>
        <v>NO TRANSECT</v>
      </c>
      <c r="I54" s="379" t="str">
        <f>IF('Site Description'!D$33="NO TRANSECT","NO TRANSECT",SUMIF('Data Entry'!$Q$4:$Q$192,A54,'Data Entry'!$S$4:$S$192))</f>
        <v>NO TRANSECT</v>
      </c>
      <c r="J54" s="379" t="str">
        <f>IF('Site Description'!E$33="NO TRANSECT","NO TRANSECT",SUMIF('Data Entry'!$Y$4:$Y$192,A54,'Data Entry'!$AA$4:$AA$192))</f>
        <v>NO TRANSECT</v>
      </c>
      <c r="K54" s="379" t="str">
        <f>IF('Site Description'!F$33="NO TRANSECT","NO TRANSECT",SUMIF('Data Entry'!$AG$4:$AG$192,A54,'Data Entry'!$AI$4:$AI$192))</f>
        <v>NO TRANSECT</v>
      </c>
      <c r="L54" s="380" t="str">
        <f>IF('Site Description'!G$33="NO TRANSECT","NO TRANSECT",SUMIF('Data Entry'!$AO$4:$AO$192,A54,'Data Entry'!$AQ$4:$AQ$192))</f>
        <v>NO TRANSECT</v>
      </c>
      <c r="M54" s="380" t="str">
        <f>IF('Site Description'!H$33="NO TRANSECT","NO TRANSECT",SUMIF('Data Entry'!$AW$4:$AW$192,A54,'Data Entry'!$AY$4:$AY$192))</f>
        <v>NO TRANSECT</v>
      </c>
      <c r="N54" s="381" t="str">
        <f>IF('Site Description'!I$33="NO TRANSECT","NO TRANSECT",SUMIF('Data Entry'!$BE$4:$BE$192,A54,'Data Entry'!$BG$4:$BG$192))</f>
        <v>NO TRANSECT</v>
      </c>
      <c r="O54" s="140">
        <f t="shared" si="34"/>
        <v>0</v>
      </c>
      <c r="P54" s="141" t="e">
        <f t="shared" si="35"/>
        <v>#DIV/0!</v>
      </c>
      <c r="Q54" s="374">
        <f>IF('Site Description'!B$34="NO TRANSECT", "NO TRANSECT", G54/'Site Description'!B$34)</f>
        <v>0</v>
      </c>
      <c r="R54" s="375" t="str">
        <f>IF('Site Description'!C$34="NO TRANSECT", "NO TRANSECT", H54/'Site Description'!C$34)</f>
        <v>NO TRANSECT</v>
      </c>
      <c r="S54" s="375" t="str">
        <f>IF('Site Description'!D$34="NO TRANSECT", "NO TRANSECT", I54/'Site Description'!D$34)</f>
        <v>NO TRANSECT</v>
      </c>
      <c r="T54" s="375" t="str">
        <f>IF('Site Description'!E$34="NO TRANSECT", "NO TRANSECT", J54/'Site Description'!E$34)</f>
        <v>NO TRANSECT</v>
      </c>
      <c r="U54" s="375" t="str">
        <f>IF('Site Description'!F$34="NO TRANSECT", "NO TRANSECT", K54/'Site Description'!F$34)</f>
        <v>NO TRANSECT</v>
      </c>
      <c r="V54" s="376" t="str">
        <f>IF('Site Description'!G$34="NO TRANSECT", "NO TRANSECT", L54/'Site Description'!G$34)</f>
        <v>NO TRANSECT</v>
      </c>
      <c r="W54" s="375" t="str">
        <f>IF('Site Description'!H$34="NO TRANSECT", "NO TRANSECT", M54/'Site Description'!H$34)</f>
        <v>NO TRANSECT</v>
      </c>
      <c r="X54" s="384" t="str">
        <f>IF('Site Description'!$I$34="NO TRANSECT", "NO TRANSECT", N54/'Site Description'!$I$34)</f>
        <v>NO TRANSECT</v>
      </c>
      <c r="Y54" s="140">
        <f t="shared" si="36"/>
        <v>0</v>
      </c>
      <c r="Z54" s="141" t="e">
        <f t="shared" si="37"/>
        <v>#DIV/0!</v>
      </c>
      <c r="AA54" s="374">
        <f>IF('Site Description'!B$34="NO TRANSECT", "NO TRANSECT",BE54*10)</f>
        <v>0</v>
      </c>
      <c r="AB54" s="375" t="str">
        <f>IF('Site Description'!C$34="NO TRANSECT", "NO TRANSECT",BF54*10)</f>
        <v>NO TRANSECT</v>
      </c>
      <c r="AC54" s="375" t="str">
        <f>IF('Site Description'!D$34="NO TRANSECT", "NO TRANSECT",BG54*10)</f>
        <v>NO TRANSECT</v>
      </c>
      <c r="AD54" s="375" t="str">
        <f>IF('Site Description'!E$34="NO TRANSECT", "NO TRANSECT",BH54*10)</f>
        <v>NO TRANSECT</v>
      </c>
      <c r="AE54" s="375" t="str">
        <f>IF('Site Description'!F$34="NO TRANSECT", "NO TRANSECT",BI54*10)</f>
        <v>NO TRANSECT</v>
      </c>
      <c r="AF54" s="376" t="str">
        <f>IF('Site Description'!G$34="NO TRANSECT", "NO TRANSECT",BJ54*10)</f>
        <v>NO TRANSECT</v>
      </c>
      <c r="AG54" s="375" t="str">
        <f>IF('Site Description'!H$34="NO TRANSECT", "NO TRANSECT",BK54*10)</f>
        <v>NO TRANSECT</v>
      </c>
      <c r="AH54" s="384" t="str">
        <f>IF('Site Description'!I$34="NO TRANSECT", "NO TRANSECT",BL54*10)</f>
        <v>NO TRANSECT</v>
      </c>
      <c r="AI54" s="140">
        <f t="shared" si="0"/>
        <v>0</v>
      </c>
      <c r="AJ54" s="141" t="e">
        <f t="shared" si="1"/>
        <v>#DIV/0!</v>
      </c>
      <c r="AK54" s="374">
        <f>IF('Site Description'!B$34="NO TRANSECT", "NO TRANSECT",BO54*10)</f>
        <v>0</v>
      </c>
      <c r="AL54" s="375" t="str">
        <f>IF('Site Description'!C$34="NO TRANSECT", "NO TRANSECT",BP54*10)</f>
        <v>NO TRANSECT</v>
      </c>
      <c r="AM54" s="375" t="str">
        <f>IF('Site Description'!D$34="NO TRANSECT", "NO TRANSECT",BQ54*10)</f>
        <v>NO TRANSECT</v>
      </c>
      <c r="AN54" s="375" t="str">
        <f>IF('Site Description'!E$34="NO TRANSECT", "NO TRANSECT",BR54*10)</f>
        <v>NO TRANSECT</v>
      </c>
      <c r="AO54" s="375" t="str">
        <f>IF('Site Description'!F$34="NO TRANSECT", "NO TRANSECT",BS54*10)</f>
        <v>NO TRANSECT</v>
      </c>
      <c r="AP54" s="376" t="str">
        <f>IF('Site Description'!G$34="NO TRANSECT", "NO TRANSECT",BT54*10)</f>
        <v>NO TRANSECT</v>
      </c>
      <c r="AQ54" s="376" t="str">
        <f>IF('Site Description'!H$34="NO TRANSECT", "NO TRANSECT",BU54*10)</f>
        <v>NO TRANSECT</v>
      </c>
      <c r="AR54" s="376" t="str">
        <f>IF('Site Description'!I$34="NO TRANSECT", "NO TRANSECT",BV54*10)</f>
        <v>NO TRANSECT</v>
      </c>
      <c r="AS54" s="140">
        <f t="shared" si="38"/>
        <v>0</v>
      </c>
      <c r="AT54" s="141" t="e">
        <f t="shared" si="39"/>
        <v>#DIV/0!</v>
      </c>
      <c r="AU54" s="374">
        <f>IF('Site Description'!B$34="NO TRANSECT","NO TRANSECT",BY54*10)</f>
        <v>0</v>
      </c>
      <c r="AV54" s="375" t="str">
        <f>IF('Site Description'!C$34="NO TRANSECT","NO TRANSECT",BZ54*10)</f>
        <v>NO TRANSECT</v>
      </c>
      <c r="AW54" s="375" t="str">
        <f>IF('Site Description'!D$34="NO TRANSECT","NO TRANSECT",CA54*10)</f>
        <v>NO TRANSECT</v>
      </c>
      <c r="AX54" s="375" t="str">
        <f>IF('Site Description'!E$34="NO TRANSECT","NO TRANSECT",CB54*10)</f>
        <v>NO TRANSECT</v>
      </c>
      <c r="AY54" s="375" t="str">
        <f>IF('Site Description'!F$34="NO TRANSECT","NO TRANSECT",CC54*10)</f>
        <v>NO TRANSECT</v>
      </c>
      <c r="AZ54" s="376" t="str">
        <f>IF('Site Description'!G$34="NO TRANSECT","NO TRANSECT",CD54*10)</f>
        <v>NO TRANSECT</v>
      </c>
      <c r="BA54" s="376" t="str">
        <f>IF('Site Description'!H$34="NO TRANSECT","NO TRANSECT",CE54*10)</f>
        <v>NO TRANSECT</v>
      </c>
      <c r="BB54" s="376" t="str">
        <f>IF('Site Description'!I$34="NO TRANSECT","NO TRANSECT",CF54*10)</f>
        <v>NO TRANSECT</v>
      </c>
      <c r="BC54" s="140">
        <f t="shared" si="40"/>
        <v>0</v>
      </c>
      <c r="BD54" s="141" t="e">
        <f t="shared" si="41"/>
        <v>#DIV/0!</v>
      </c>
      <c r="BE54" s="374">
        <f>IF('Site Description'!B$33="NO TRANSECT","NO TRANSECT",SUMIF('Data Entry'!$A$4:$A$192,A54,'Data Entry'!$F$4:$F$192)/('Site Description'!B$33*100))</f>
        <v>0</v>
      </c>
      <c r="BF54" s="375" t="str">
        <f>IF('Site Description'!C$33="NO TRANSECT","NO TRANSECT",SUMIF('Data Entry'!$I$4:$I$192,A54,'Data Entry'!$N$4:$N$192)/('Site Description'!C$33*100))</f>
        <v>NO TRANSECT</v>
      </c>
      <c r="BG54" s="375" t="str">
        <f>IF('Site Description'!D$33="NO TRANSECT","NO TRANSECT",SUMIF('Data Entry'!$Q$4:$Q$192,A54,'Data Entry'!$V$4:$V$192)/('Site Description'!D$33*100))</f>
        <v>NO TRANSECT</v>
      </c>
      <c r="BH54" s="375" t="str">
        <f>IF('Site Description'!E$33="NO TRANSECT","NO TRANSECT",SUMIF('Data Entry'!$Y$4:$Y$192,A54,'Data Entry'!$AD$4:$AD$192)/('Site Description'!E$33*100))</f>
        <v>NO TRANSECT</v>
      </c>
      <c r="BI54" s="375" t="str">
        <f>IF('Site Description'!F$33="NO TRANSECT","NO TRANSECT",SUMIF('Data Entry'!$AG$4:$AG$192,A54,'Data Entry'!$AL$4:$AL$192)/('Site Description'!F$33*100))</f>
        <v>NO TRANSECT</v>
      </c>
      <c r="BJ54" s="376" t="str">
        <f>IF('Site Description'!G$33="NO TRANSECT","NO TRANSECT",SUMIF('Data Entry'!$AO$4:$AO$192,A54,'Data Entry'!$AT$4:$AT$192)/('Site Description'!G$33*100))</f>
        <v>NO TRANSECT</v>
      </c>
      <c r="BK54" s="376" t="str">
        <f>IF('Site Description'!H$33="NO TRANSECT","NO TRANSECT",SUMIF('Data Entry'!$AW$4:$AW$192,A54,'Data Entry'!$BB$4:$BB$192)/('Site Description'!H$33*100))</f>
        <v>NO TRANSECT</v>
      </c>
      <c r="BL54" s="376" t="str">
        <f>IF('Site Description'!I$33="NO TRANSECT","NO TRANSECT",SUMIF('Data Entry'!$BE$4:$BE$192,A54,'Data Entry'!$BJ$4:$BJ$192)/('Site Description'!I$33*100))</f>
        <v>NO TRANSECT</v>
      </c>
      <c r="BM54" s="140">
        <f t="shared" si="42"/>
        <v>0</v>
      </c>
      <c r="BN54" s="141" t="e">
        <f t="shared" si="43"/>
        <v>#DIV/0!</v>
      </c>
      <c r="BO54" s="374">
        <f>IF('Site Description'!B$33="NO TRANSECT","NO TRANSECT",SUMIF('Data Entry'!$A$4:$A$192,A54,'Data Entry'!$G$4:$G$192)/('Site Description'!B$33*100))</f>
        <v>0</v>
      </c>
      <c r="BP54" s="375" t="str">
        <f>IF('Site Description'!C$33="NO TRANSECT","NO TRANSECT",SUMIF('Data Entry'!$I$4:$I$192,A54,'Data Entry'!$O$4:$O$192)/('Site Description'!C$33*100))</f>
        <v>NO TRANSECT</v>
      </c>
      <c r="BQ54" s="375" t="str">
        <f>IF('Site Description'!D$33="NO TRANSECT","NO TRANSECT",SUMIF('Data Entry'!$Q$4:$Q$192,A54,'Data Entry'!$W$4:$W$192)/('Site Description'!D$33*100))</f>
        <v>NO TRANSECT</v>
      </c>
      <c r="BR54" s="375" t="str">
        <f>IF('Site Description'!E$33="NO TRANSECT","NO TRANSECT",SUMIF('Data Entry'!$Y$4:$Y$192,A54,'Data Entry'!$AE$4:$AE$192)/('Site Description'!E$33*100))</f>
        <v>NO TRANSECT</v>
      </c>
      <c r="BS54" s="375" t="str">
        <f>IF('Site Description'!F$33="NO TRANSECT","NO TRANSECT",SUMIF('Data Entry'!$AG$4:$AG$192,A54,'Data Entry'!$AM$4:$AM$192)/('Site Description'!F$33*100))</f>
        <v>NO TRANSECT</v>
      </c>
      <c r="BT54" s="376" t="str">
        <f>IF('Site Description'!G$33="NO TRANSECT","NO TRANSECT",SUMIF('Data Entry'!$AO$4:$AO$192,A54,'Data Entry'!$AU$4:$AU$192)/('Site Description'!G$33*100))</f>
        <v>NO TRANSECT</v>
      </c>
      <c r="BU54" s="375" t="str">
        <f>IF('Site Description'!H$33="NO TRANSECT","NO TRANSECT",SUMIF('Data Entry'!$AW$4:$AW$192,A54,'Data Entry'!$BC$4:$BC$192)/('Site Description'!H$33*100))</f>
        <v>NO TRANSECT</v>
      </c>
      <c r="BV54" s="384" t="str">
        <f>IF('Site Description'!I$33="NO TRANSECT","NO TRANSECT",SUMIF('Data Entry'!$BE$4:$BE$192,A54,'Data Entry'!$BK$4:$BK$192)/('Site Description'!I$33*100))</f>
        <v>NO TRANSECT</v>
      </c>
      <c r="BW54" s="140">
        <f t="shared" si="44"/>
        <v>0</v>
      </c>
      <c r="BX54" s="141" t="e">
        <f t="shared" si="45"/>
        <v>#DIV/0!</v>
      </c>
      <c r="BY54" s="382">
        <f>IF('Site Description'!B$33="NO TRANSECT","NO TRANSECT",SUMIF('Data Entry'!$A$4:$A$192,A54,'Data Entry'!$H$4:$H$192)/('Site Description'!B$33*100))</f>
        <v>0</v>
      </c>
      <c r="BZ54" s="375" t="str">
        <f>IF('Site Description'!C$33="NO TRANSECT","NO TRANSECT",SUMIF('Data Entry'!$I$4:$I$192,A54,'Data Entry'!$P$4:$P$192)/('Site Description'!C$33*100))</f>
        <v>NO TRANSECT</v>
      </c>
      <c r="CA54" s="375" t="str">
        <f>IF('Site Description'!D$33="NO TRANSECT","NO TRANSECT",SUMIF('Data Entry'!$Q$4:$Q$192,A54,'Data Entry'!$X$4:$X$192)/('Site Description'!D$33*100))</f>
        <v>NO TRANSECT</v>
      </c>
      <c r="CB54" s="375" t="str">
        <f>IF('Site Description'!E$33="NO TRANSECT","NO TRANSECT",SUMIF('Data Entry'!$Y$4:$Y$192,A54,'Data Entry'!$AF$4:$AF$192)/('Site Description'!E$33*100))</f>
        <v>NO TRANSECT</v>
      </c>
      <c r="CC54" s="375" t="str">
        <f>IF('Site Description'!F$33="NO TRANSECT","NO TRANSECT",SUMIF('Data Entry'!$AG$4:$AG$192,A54,'Data Entry'!$AN$4:$AN$192)/('Site Description'!F$33*100))</f>
        <v>NO TRANSECT</v>
      </c>
      <c r="CD54" s="376" t="str">
        <f>IF('Site Description'!G$33="NO TRANSECT","NO TRANSECT",SUMIF('Data Entry'!$AO$4:$AO$192,A54,'Data Entry'!$AV$4:$AV$192)/('Site Description'!G$33*100))</f>
        <v>NO TRANSECT</v>
      </c>
      <c r="CE54" s="375" t="str">
        <f>IF('Site Description'!H$33="NO TRANSECT","NO TRANSECT",SUMIF('Data Entry'!$AW$4:$AW$192,A54,'Data Entry'!$BD$4:$BD$192)/('Site Description'!H$33*100))</f>
        <v>NO TRANSECT</v>
      </c>
      <c r="CF54" s="384" t="str">
        <f>IF('Site Description'!I$33="NO TRANSECT","NO TRANSECT",SUMIF('Data Entry'!$BE$4:$BE$192,A54,'Data Entry'!$BL$4:$BL$192)/('Site Description'!I$33*100))</f>
        <v>NO TRANSECT</v>
      </c>
      <c r="CG54" s="140">
        <f t="shared" si="46"/>
        <v>0</v>
      </c>
      <c r="CH54" s="141" t="e">
        <f t="shared" si="47"/>
        <v>#DIV/0!</v>
      </c>
    </row>
    <row r="55" spans="1:86" x14ac:dyDescent="0.3">
      <c r="A55" s="9" t="s">
        <v>232</v>
      </c>
      <c r="B55" s="30" t="s">
        <v>311</v>
      </c>
      <c r="C55" s="32" t="s">
        <v>233</v>
      </c>
      <c r="D55" s="27" t="s">
        <v>80</v>
      </c>
      <c r="E55" s="26" t="s">
        <v>32</v>
      </c>
      <c r="F55" s="26">
        <v>4</v>
      </c>
      <c r="G55" s="378">
        <f>IF('Site Description'!B$33="NO TRANSECT","NO TRANSECT",SUMIF('Data Entry'!$A$4:$A$192,A55,'Data Entry'!$C$4:$C$192))</f>
        <v>0</v>
      </c>
      <c r="H55" s="379" t="str">
        <f>IF('Site Description'!C$33="NO TRANSECT","NO TRANSECT",SUMIF('Data Entry'!$I$4:$I$192,A55,'Data Entry'!$K$4:$K$192))</f>
        <v>NO TRANSECT</v>
      </c>
      <c r="I55" s="379" t="str">
        <f>IF('Site Description'!D$33="NO TRANSECT","NO TRANSECT",SUMIF('Data Entry'!$Q$4:$Q$192,A55,'Data Entry'!$S$4:$S$192))</f>
        <v>NO TRANSECT</v>
      </c>
      <c r="J55" s="379" t="str">
        <f>IF('Site Description'!E$33="NO TRANSECT","NO TRANSECT",SUMIF('Data Entry'!$Y$4:$Y$192,A55,'Data Entry'!$AA$4:$AA$192))</f>
        <v>NO TRANSECT</v>
      </c>
      <c r="K55" s="379" t="str">
        <f>IF('Site Description'!F$33="NO TRANSECT","NO TRANSECT",SUMIF('Data Entry'!$AG$4:$AG$192,A55,'Data Entry'!$AI$4:$AI$192))</f>
        <v>NO TRANSECT</v>
      </c>
      <c r="L55" s="380" t="str">
        <f>IF('Site Description'!G$33="NO TRANSECT","NO TRANSECT",SUMIF('Data Entry'!$AO$4:$AO$192,A55,'Data Entry'!$AQ$4:$AQ$192))</f>
        <v>NO TRANSECT</v>
      </c>
      <c r="M55" s="380" t="str">
        <f>IF('Site Description'!H$33="NO TRANSECT","NO TRANSECT",SUMIF('Data Entry'!$AW$4:$AW$192,A55,'Data Entry'!$AY$4:$AY$192))</f>
        <v>NO TRANSECT</v>
      </c>
      <c r="N55" s="381" t="str">
        <f>IF('Site Description'!I$33="NO TRANSECT","NO TRANSECT",SUMIF('Data Entry'!$BE$4:$BE$192,A55,'Data Entry'!$BG$4:$BG$192))</f>
        <v>NO TRANSECT</v>
      </c>
      <c r="O55" s="140">
        <f t="shared" si="34"/>
        <v>0</v>
      </c>
      <c r="P55" s="141" t="e">
        <f t="shared" si="35"/>
        <v>#DIV/0!</v>
      </c>
      <c r="Q55" s="374">
        <f>IF('Site Description'!B$34="NO TRANSECT", "NO TRANSECT", G55/'Site Description'!B$34)</f>
        <v>0</v>
      </c>
      <c r="R55" s="375" t="str">
        <f>IF('Site Description'!C$34="NO TRANSECT", "NO TRANSECT", H55/'Site Description'!C$34)</f>
        <v>NO TRANSECT</v>
      </c>
      <c r="S55" s="375" t="str">
        <f>IF('Site Description'!D$34="NO TRANSECT", "NO TRANSECT", I55/'Site Description'!D$34)</f>
        <v>NO TRANSECT</v>
      </c>
      <c r="T55" s="375" t="str">
        <f>IF('Site Description'!E$34="NO TRANSECT", "NO TRANSECT", J55/'Site Description'!E$34)</f>
        <v>NO TRANSECT</v>
      </c>
      <c r="U55" s="375" t="str">
        <f>IF('Site Description'!F$34="NO TRANSECT", "NO TRANSECT", K55/'Site Description'!F$34)</f>
        <v>NO TRANSECT</v>
      </c>
      <c r="V55" s="376" t="str">
        <f>IF('Site Description'!G$34="NO TRANSECT", "NO TRANSECT", L55/'Site Description'!G$34)</f>
        <v>NO TRANSECT</v>
      </c>
      <c r="W55" s="375" t="str">
        <f>IF('Site Description'!H$34="NO TRANSECT", "NO TRANSECT", M55/'Site Description'!H$34)</f>
        <v>NO TRANSECT</v>
      </c>
      <c r="X55" s="384" t="str">
        <f>IF('Site Description'!$I$34="NO TRANSECT", "NO TRANSECT", N55/'Site Description'!$I$34)</f>
        <v>NO TRANSECT</v>
      </c>
      <c r="Y55" s="140">
        <f t="shared" si="36"/>
        <v>0</v>
      </c>
      <c r="Z55" s="141" t="e">
        <f t="shared" si="37"/>
        <v>#DIV/0!</v>
      </c>
      <c r="AA55" s="374">
        <f>IF('Site Description'!B$34="NO TRANSECT", "NO TRANSECT",BE55*10)</f>
        <v>0</v>
      </c>
      <c r="AB55" s="375" t="str">
        <f>IF('Site Description'!C$34="NO TRANSECT", "NO TRANSECT",BF55*10)</f>
        <v>NO TRANSECT</v>
      </c>
      <c r="AC55" s="375" t="str">
        <f>IF('Site Description'!D$34="NO TRANSECT", "NO TRANSECT",BG55*10)</f>
        <v>NO TRANSECT</v>
      </c>
      <c r="AD55" s="375" t="str">
        <f>IF('Site Description'!E$34="NO TRANSECT", "NO TRANSECT",BH55*10)</f>
        <v>NO TRANSECT</v>
      </c>
      <c r="AE55" s="375" t="str">
        <f>IF('Site Description'!F$34="NO TRANSECT", "NO TRANSECT",BI55*10)</f>
        <v>NO TRANSECT</v>
      </c>
      <c r="AF55" s="376" t="str">
        <f>IF('Site Description'!G$34="NO TRANSECT", "NO TRANSECT",BJ55*10)</f>
        <v>NO TRANSECT</v>
      </c>
      <c r="AG55" s="375" t="str">
        <f>IF('Site Description'!H$34="NO TRANSECT", "NO TRANSECT",BK55*10)</f>
        <v>NO TRANSECT</v>
      </c>
      <c r="AH55" s="384" t="str">
        <f>IF('Site Description'!I$34="NO TRANSECT", "NO TRANSECT",BL55*10)</f>
        <v>NO TRANSECT</v>
      </c>
      <c r="AI55" s="140">
        <f t="shared" si="0"/>
        <v>0</v>
      </c>
      <c r="AJ55" s="141" t="e">
        <f t="shared" si="1"/>
        <v>#DIV/0!</v>
      </c>
      <c r="AK55" s="374">
        <f>IF('Site Description'!B$34="NO TRANSECT", "NO TRANSECT",BO55*10)</f>
        <v>0</v>
      </c>
      <c r="AL55" s="375" t="str">
        <f>IF('Site Description'!C$34="NO TRANSECT", "NO TRANSECT",BP55*10)</f>
        <v>NO TRANSECT</v>
      </c>
      <c r="AM55" s="375" t="str">
        <f>IF('Site Description'!D$34="NO TRANSECT", "NO TRANSECT",BQ55*10)</f>
        <v>NO TRANSECT</v>
      </c>
      <c r="AN55" s="375" t="str">
        <f>IF('Site Description'!E$34="NO TRANSECT", "NO TRANSECT",BR55*10)</f>
        <v>NO TRANSECT</v>
      </c>
      <c r="AO55" s="375" t="str">
        <f>IF('Site Description'!F$34="NO TRANSECT", "NO TRANSECT",BS55*10)</f>
        <v>NO TRANSECT</v>
      </c>
      <c r="AP55" s="376" t="str">
        <f>IF('Site Description'!G$34="NO TRANSECT", "NO TRANSECT",BT55*10)</f>
        <v>NO TRANSECT</v>
      </c>
      <c r="AQ55" s="376" t="str">
        <f>IF('Site Description'!H$34="NO TRANSECT", "NO TRANSECT",BU55*10)</f>
        <v>NO TRANSECT</v>
      </c>
      <c r="AR55" s="376" t="str">
        <f>IF('Site Description'!I$34="NO TRANSECT", "NO TRANSECT",BV55*10)</f>
        <v>NO TRANSECT</v>
      </c>
      <c r="AS55" s="140">
        <f t="shared" si="38"/>
        <v>0</v>
      </c>
      <c r="AT55" s="141" t="e">
        <f t="shared" si="39"/>
        <v>#DIV/0!</v>
      </c>
      <c r="AU55" s="374">
        <f>IF('Site Description'!B$34="NO TRANSECT","NO TRANSECT",BY55*10)</f>
        <v>0</v>
      </c>
      <c r="AV55" s="375" t="str">
        <f>IF('Site Description'!C$34="NO TRANSECT","NO TRANSECT",BZ55*10)</f>
        <v>NO TRANSECT</v>
      </c>
      <c r="AW55" s="375" t="str">
        <f>IF('Site Description'!D$34="NO TRANSECT","NO TRANSECT",CA55*10)</f>
        <v>NO TRANSECT</v>
      </c>
      <c r="AX55" s="375" t="str">
        <f>IF('Site Description'!E$34="NO TRANSECT","NO TRANSECT",CB55*10)</f>
        <v>NO TRANSECT</v>
      </c>
      <c r="AY55" s="375" t="str">
        <f>IF('Site Description'!F$34="NO TRANSECT","NO TRANSECT",CC55*10)</f>
        <v>NO TRANSECT</v>
      </c>
      <c r="AZ55" s="376" t="str">
        <f>IF('Site Description'!G$34="NO TRANSECT","NO TRANSECT",CD55*10)</f>
        <v>NO TRANSECT</v>
      </c>
      <c r="BA55" s="376" t="str">
        <f>IF('Site Description'!H$34="NO TRANSECT","NO TRANSECT",CE55*10)</f>
        <v>NO TRANSECT</v>
      </c>
      <c r="BB55" s="376" t="str">
        <f>IF('Site Description'!I$34="NO TRANSECT","NO TRANSECT",CF55*10)</f>
        <v>NO TRANSECT</v>
      </c>
      <c r="BC55" s="140">
        <f t="shared" si="40"/>
        <v>0</v>
      </c>
      <c r="BD55" s="141" t="e">
        <f t="shared" si="41"/>
        <v>#DIV/0!</v>
      </c>
      <c r="BE55" s="374">
        <f>IF('Site Description'!B$33="NO TRANSECT","NO TRANSECT",SUMIF('Data Entry'!$A$4:$A$192,A55,'Data Entry'!$F$4:$F$192)/('Site Description'!B$33*100))</f>
        <v>0</v>
      </c>
      <c r="BF55" s="375" t="str">
        <f>IF('Site Description'!C$33="NO TRANSECT","NO TRANSECT",SUMIF('Data Entry'!$I$4:$I$192,A55,'Data Entry'!$N$4:$N$192)/('Site Description'!C$33*100))</f>
        <v>NO TRANSECT</v>
      </c>
      <c r="BG55" s="375" t="str">
        <f>IF('Site Description'!D$33="NO TRANSECT","NO TRANSECT",SUMIF('Data Entry'!$Q$4:$Q$192,A55,'Data Entry'!$V$4:$V$192)/('Site Description'!D$33*100))</f>
        <v>NO TRANSECT</v>
      </c>
      <c r="BH55" s="375" t="str">
        <f>IF('Site Description'!E$33="NO TRANSECT","NO TRANSECT",SUMIF('Data Entry'!$Y$4:$Y$192,A55,'Data Entry'!$AD$4:$AD$192)/('Site Description'!E$33*100))</f>
        <v>NO TRANSECT</v>
      </c>
      <c r="BI55" s="375" t="str">
        <f>IF('Site Description'!F$33="NO TRANSECT","NO TRANSECT",SUMIF('Data Entry'!$AG$4:$AG$192,A55,'Data Entry'!$AL$4:$AL$192)/('Site Description'!F$33*100))</f>
        <v>NO TRANSECT</v>
      </c>
      <c r="BJ55" s="376" t="str">
        <f>IF('Site Description'!G$33="NO TRANSECT","NO TRANSECT",SUMIF('Data Entry'!$AO$4:$AO$192,A55,'Data Entry'!$AT$4:$AT$192)/('Site Description'!G$33*100))</f>
        <v>NO TRANSECT</v>
      </c>
      <c r="BK55" s="376" t="str">
        <f>IF('Site Description'!H$33="NO TRANSECT","NO TRANSECT",SUMIF('Data Entry'!$AW$4:$AW$192,A55,'Data Entry'!$BB$4:$BB$192)/('Site Description'!H$33*100))</f>
        <v>NO TRANSECT</v>
      </c>
      <c r="BL55" s="376" t="str">
        <f>IF('Site Description'!I$33="NO TRANSECT","NO TRANSECT",SUMIF('Data Entry'!$BE$4:$BE$192,A55,'Data Entry'!$BJ$4:$BJ$192)/('Site Description'!I$33*100))</f>
        <v>NO TRANSECT</v>
      </c>
      <c r="BM55" s="140">
        <f t="shared" si="42"/>
        <v>0</v>
      </c>
      <c r="BN55" s="141" t="e">
        <f t="shared" si="43"/>
        <v>#DIV/0!</v>
      </c>
      <c r="BO55" s="374">
        <f>IF('Site Description'!B$33="NO TRANSECT","NO TRANSECT",SUMIF('Data Entry'!$A$4:$A$192,A55,'Data Entry'!$G$4:$G$192)/('Site Description'!B$33*100))</f>
        <v>0</v>
      </c>
      <c r="BP55" s="375" t="str">
        <f>IF('Site Description'!C$33="NO TRANSECT","NO TRANSECT",SUMIF('Data Entry'!$I$4:$I$192,A55,'Data Entry'!$O$4:$O$192)/('Site Description'!C$33*100))</f>
        <v>NO TRANSECT</v>
      </c>
      <c r="BQ55" s="375" t="str">
        <f>IF('Site Description'!D$33="NO TRANSECT","NO TRANSECT",SUMIF('Data Entry'!$Q$4:$Q$192,A55,'Data Entry'!$W$4:$W$192)/('Site Description'!D$33*100))</f>
        <v>NO TRANSECT</v>
      </c>
      <c r="BR55" s="375" t="str">
        <f>IF('Site Description'!E$33="NO TRANSECT","NO TRANSECT",SUMIF('Data Entry'!$Y$4:$Y$192,A55,'Data Entry'!$AE$4:$AE$192)/('Site Description'!E$33*100))</f>
        <v>NO TRANSECT</v>
      </c>
      <c r="BS55" s="375" t="str">
        <f>IF('Site Description'!F$33="NO TRANSECT","NO TRANSECT",SUMIF('Data Entry'!$AG$4:$AG$192,A55,'Data Entry'!$AM$4:$AM$192)/('Site Description'!F$33*100))</f>
        <v>NO TRANSECT</v>
      </c>
      <c r="BT55" s="376" t="str">
        <f>IF('Site Description'!G$33="NO TRANSECT","NO TRANSECT",SUMIF('Data Entry'!$AO$4:$AO$192,A55,'Data Entry'!$AU$4:$AU$192)/('Site Description'!G$33*100))</f>
        <v>NO TRANSECT</v>
      </c>
      <c r="BU55" s="375" t="str">
        <f>IF('Site Description'!H$33="NO TRANSECT","NO TRANSECT",SUMIF('Data Entry'!$AW$4:$AW$192,A55,'Data Entry'!$BC$4:$BC$192)/('Site Description'!H$33*100))</f>
        <v>NO TRANSECT</v>
      </c>
      <c r="BV55" s="384" t="str">
        <f>IF('Site Description'!I$33="NO TRANSECT","NO TRANSECT",SUMIF('Data Entry'!$BE$4:$BE$192,A55,'Data Entry'!$BK$4:$BK$192)/('Site Description'!I$33*100))</f>
        <v>NO TRANSECT</v>
      </c>
      <c r="BW55" s="140">
        <f t="shared" si="44"/>
        <v>0</v>
      </c>
      <c r="BX55" s="141" t="e">
        <f t="shared" si="45"/>
        <v>#DIV/0!</v>
      </c>
      <c r="BY55" s="382">
        <f>IF('Site Description'!B$33="NO TRANSECT","NO TRANSECT",SUMIF('Data Entry'!$A$4:$A$192,A55,'Data Entry'!$H$4:$H$192)/('Site Description'!B$33*100))</f>
        <v>0</v>
      </c>
      <c r="BZ55" s="375" t="str">
        <f>IF('Site Description'!C$33="NO TRANSECT","NO TRANSECT",SUMIF('Data Entry'!$I$4:$I$192,A55,'Data Entry'!$P$4:$P$192)/('Site Description'!C$33*100))</f>
        <v>NO TRANSECT</v>
      </c>
      <c r="CA55" s="375" t="str">
        <f>IF('Site Description'!D$33="NO TRANSECT","NO TRANSECT",SUMIF('Data Entry'!$Q$4:$Q$192,A55,'Data Entry'!$X$4:$X$192)/('Site Description'!D$33*100))</f>
        <v>NO TRANSECT</v>
      </c>
      <c r="CB55" s="375" t="str">
        <f>IF('Site Description'!E$33="NO TRANSECT","NO TRANSECT",SUMIF('Data Entry'!$Y$4:$Y$192,A55,'Data Entry'!$AF$4:$AF$192)/('Site Description'!E$33*100))</f>
        <v>NO TRANSECT</v>
      </c>
      <c r="CC55" s="375" t="str">
        <f>IF('Site Description'!F$33="NO TRANSECT","NO TRANSECT",SUMIF('Data Entry'!$AG$4:$AG$192,A55,'Data Entry'!$AN$4:$AN$192)/('Site Description'!F$33*100))</f>
        <v>NO TRANSECT</v>
      </c>
      <c r="CD55" s="376" t="str">
        <f>IF('Site Description'!G$33="NO TRANSECT","NO TRANSECT",SUMIF('Data Entry'!$AO$4:$AO$192,A55,'Data Entry'!$AV$4:$AV$192)/('Site Description'!G$33*100))</f>
        <v>NO TRANSECT</v>
      </c>
      <c r="CE55" s="375" t="str">
        <f>IF('Site Description'!H$33="NO TRANSECT","NO TRANSECT",SUMIF('Data Entry'!$AW$4:$AW$192,A55,'Data Entry'!$BD$4:$BD$192)/('Site Description'!H$33*100))</f>
        <v>NO TRANSECT</v>
      </c>
      <c r="CF55" s="384" t="str">
        <f>IF('Site Description'!I$33="NO TRANSECT","NO TRANSECT",SUMIF('Data Entry'!$BE$4:$BE$192,A55,'Data Entry'!$BL$4:$BL$192)/('Site Description'!I$33*100))</f>
        <v>NO TRANSECT</v>
      </c>
      <c r="CG55" s="140">
        <f t="shared" si="46"/>
        <v>0</v>
      </c>
      <c r="CH55" s="141" t="e">
        <f t="shared" si="47"/>
        <v>#DIV/0!</v>
      </c>
    </row>
    <row r="56" spans="1:86" x14ac:dyDescent="0.3">
      <c r="A56" s="9" t="s">
        <v>234</v>
      </c>
      <c r="B56" s="30" t="s">
        <v>312</v>
      </c>
      <c r="C56" s="32" t="s">
        <v>235</v>
      </c>
      <c r="D56" s="27" t="s">
        <v>82</v>
      </c>
      <c r="E56" s="26" t="s">
        <v>32</v>
      </c>
      <c r="F56" s="383">
        <v>4</v>
      </c>
      <c r="G56" s="378">
        <f>IF('Site Description'!B$33="NO TRANSECT","NO TRANSECT",SUMIF('Data Entry'!$A$4:$A$192,A56,'Data Entry'!$C$4:$C$192))</f>
        <v>0</v>
      </c>
      <c r="H56" s="379" t="str">
        <f>IF('Site Description'!C$33="NO TRANSECT","NO TRANSECT",SUMIF('Data Entry'!$I$4:$I$192,A56,'Data Entry'!$K$4:$K$192))</f>
        <v>NO TRANSECT</v>
      </c>
      <c r="I56" s="379" t="str">
        <f>IF('Site Description'!D$33="NO TRANSECT","NO TRANSECT",SUMIF('Data Entry'!$Q$4:$Q$192,A56,'Data Entry'!$S$4:$S$192))</f>
        <v>NO TRANSECT</v>
      </c>
      <c r="J56" s="379" t="str">
        <f>IF('Site Description'!E$33="NO TRANSECT","NO TRANSECT",SUMIF('Data Entry'!$Y$4:$Y$192,A56,'Data Entry'!$AA$4:$AA$192))</f>
        <v>NO TRANSECT</v>
      </c>
      <c r="K56" s="379" t="str">
        <f>IF('Site Description'!F$33="NO TRANSECT","NO TRANSECT",SUMIF('Data Entry'!$AG$4:$AG$192,A56,'Data Entry'!$AI$4:$AI$192))</f>
        <v>NO TRANSECT</v>
      </c>
      <c r="L56" s="380" t="str">
        <f>IF('Site Description'!G$33="NO TRANSECT","NO TRANSECT",SUMIF('Data Entry'!$AO$4:$AO$192,A56,'Data Entry'!$AQ$4:$AQ$192))</f>
        <v>NO TRANSECT</v>
      </c>
      <c r="M56" s="380" t="str">
        <f>IF('Site Description'!H$33="NO TRANSECT","NO TRANSECT",SUMIF('Data Entry'!$AW$4:$AW$192,A56,'Data Entry'!$AY$4:$AY$192))</f>
        <v>NO TRANSECT</v>
      </c>
      <c r="N56" s="381" t="str">
        <f>IF('Site Description'!I$33="NO TRANSECT","NO TRANSECT",SUMIF('Data Entry'!$BE$4:$BE$192,A56,'Data Entry'!$BG$4:$BG$192))</f>
        <v>NO TRANSECT</v>
      </c>
      <c r="O56" s="140">
        <f t="shared" si="34"/>
        <v>0</v>
      </c>
      <c r="P56" s="141" t="e">
        <f t="shared" si="35"/>
        <v>#DIV/0!</v>
      </c>
      <c r="Q56" s="374">
        <f>IF('Site Description'!B$34="NO TRANSECT", "NO TRANSECT", G56/'Site Description'!B$34)</f>
        <v>0</v>
      </c>
      <c r="R56" s="375" t="str">
        <f>IF('Site Description'!C$34="NO TRANSECT", "NO TRANSECT", H56/'Site Description'!C$34)</f>
        <v>NO TRANSECT</v>
      </c>
      <c r="S56" s="375" t="str">
        <f>IF('Site Description'!D$34="NO TRANSECT", "NO TRANSECT", I56/'Site Description'!D$34)</f>
        <v>NO TRANSECT</v>
      </c>
      <c r="T56" s="375" t="str">
        <f>IF('Site Description'!E$34="NO TRANSECT", "NO TRANSECT", J56/'Site Description'!E$34)</f>
        <v>NO TRANSECT</v>
      </c>
      <c r="U56" s="375" t="str">
        <f>IF('Site Description'!F$34="NO TRANSECT", "NO TRANSECT", K56/'Site Description'!F$34)</f>
        <v>NO TRANSECT</v>
      </c>
      <c r="V56" s="376" t="str">
        <f>IF('Site Description'!G$34="NO TRANSECT", "NO TRANSECT", L56/'Site Description'!G$34)</f>
        <v>NO TRANSECT</v>
      </c>
      <c r="W56" s="375" t="str">
        <f>IF('Site Description'!H$34="NO TRANSECT", "NO TRANSECT", M56/'Site Description'!H$34)</f>
        <v>NO TRANSECT</v>
      </c>
      <c r="X56" s="384" t="str">
        <f>IF('Site Description'!$I$34="NO TRANSECT", "NO TRANSECT", N56/'Site Description'!$I$34)</f>
        <v>NO TRANSECT</v>
      </c>
      <c r="Y56" s="140">
        <f t="shared" si="36"/>
        <v>0</v>
      </c>
      <c r="Z56" s="141" t="e">
        <f t="shared" si="37"/>
        <v>#DIV/0!</v>
      </c>
      <c r="AA56" s="374">
        <f>IF('Site Description'!B$34="NO TRANSECT", "NO TRANSECT",BE56*10)</f>
        <v>0</v>
      </c>
      <c r="AB56" s="375" t="str">
        <f>IF('Site Description'!C$34="NO TRANSECT", "NO TRANSECT",BF56*10)</f>
        <v>NO TRANSECT</v>
      </c>
      <c r="AC56" s="375" t="str">
        <f>IF('Site Description'!D$34="NO TRANSECT", "NO TRANSECT",BG56*10)</f>
        <v>NO TRANSECT</v>
      </c>
      <c r="AD56" s="375" t="str">
        <f>IF('Site Description'!E$34="NO TRANSECT", "NO TRANSECT",BH56*10)</f>
        <v>NO TRANSECT</v>
      </c>
      <c r="AE56" s="375" t="str">
        <f>IF('Site Description'!F$34="NO TRANSECT", "NO TRANSECT",BI56*10)</f>
        <v>NO TRANSECT</v>
      </c>
      <c r="AF56" s="376" t="str">
        <f>IF('Site Description'!G$34="NO TRANSECT", "NO TRANSECT",BJ56*10)</f>
        <v>NO TRANSECT</v>
      </c>
      <c r="AG56" s="375" t="str">
        <f>IF('Site Description'!H$34="NO TRANSECT", "NO TRANSECT",BK56*10)</f>
        <v>NO TRANSECT</v>
      </c>
      <c r="AH56" s="384" t="str">
        <f>IF('Site Description'!I$34="NO TRANSECT", "NO TRANSECT",BL56*10)</f>
        <v>NO TRANSECT</v>
      </c>
      <c r="AI56" s="140">
        <f t="shared" si="0"/>
        <v>0</v>
      </c>
      <c r="AJ56" s="141" t="e">
        <f t="shared" si="1"/>
        <v>#DIV/0!</v>
      </c>
      <c r="AK56" s="374">
        <f>IF('Site Description'!B$34="NO TRANSECT", "NO TRANSECT",BO56*10)</f>
        <v>0</v>
      </c>
      <c r="AL56" s="375" t="str">
        <f>IF('Site Description'!C$34="NO TRANSECT", "NO TRANSECT",BP56*10)</f>
        <v>NO TRANSECT</v>
      </c>
      <c r="AM56" s="375" t="str">
        <f>IF('Site Description'!D$34="NO TRANSECT", "NO TRANSECT",BQ56*10)</f>
        <v>NO TRANSECT</v>
      </c>
      <c r="AN56" s="375" t="str">
        <f>IF('Site Description'!E$34="NO TRANSECT", "NO TRANSECT",BR56*10)</f>
        <v>NO TRANSECT</v>
      </c>
      <c r="AO56" s="375" t="str">
        <f>IF('Site Description'!F$34="NO TRANSECT", "NO TRANSECT",BS56*10)</f>
        <v>NO TRANSECT</v>
      </c>
      <c r="AP56" s="376" t="str">
        <f>IF('Site Description'!G$34="NO TRANSECT", "NO TRANSECT",BT56*10)</f>
        <v>NO TRANSECT</v>
      </c>
      <c r="AQ56" s="376" t="str">
        <f>IF('Site Description'!H$34="NO TRANSECT", "NO TRANSECT",BU56*10)</f>
        <v>NO TRANSECT</v>
      </c>
      <c r="AR56" s="376" t="str">
        <f>IF('Site Description'!I$34="NO TRANSECT", "NO TRANSECT",BV56*10)</f>
        <v>NO TRANSECT</v>
      </c>
      <c r="AS56" s="140">
        <f t="shared" si="38"/>
        <v>0</v>
      </c>
      <c r="AT56" s="141" t="e">
        <f t="shared" si="39"/>
        <v>#DIV/0!</v>
      </c>
      <c r="AU56" s="374">
        <f>IF('Site Description'!B$34="NO TRANSECT","NO TRANSECT",BY56*10)</f>
        <v>0</v>
      </c>
      <c r="AV56" s="375" t="str">
        <f>IF('Site Description'!C$34="NO TRANSECT","NO TRANSECT",BZ56*10)</f>
        <v>NO TRANSECT</v>
      </c>
      <c r="AW56" s="375" t="str">
        <f>IF('Site Description'!D$34="NO TRANSECT","NO TRANSECT",CA56*10)</f>
        <v>NO TRANSECT</v>
      </c>
      <c r="AX56" s="375" t="str">
        <f>IF('Site Description'!E$34="NO TRANSECT","NO TRANSECT",CB56*10)</f>
        <v>NO TRANSECT</v>
      </c>
      <c r="AY56" s="375" t="str">
        <f>IF('Site Description'!F$34="NO TRANSECT","NO TRANSECT",CC56*10)</f>
        <v>NO TRANSECT</v>
      </c>
      <c r="AZ56" s="376" t="str">
        <f>IF('Site Description'!G$34="NO TRANSECT","NO TRANSECT",CD56*10)</f>
        <v>NO TRANSECT</v>
      </c>
      <c r="BA56" s="376" t="str">
        <f>IF('Site Description'!H$34="NO TRANSECT","NO TRANSECT",CE56*10)</f>
        <v>NO TRANSECT</v>
      </c>
      <c r="BB56" s="376" t="str">
        <f>IF('Site Description'!I$34="NO TRANSECT","NO TRANSECT",CF56*10)</f>
        <v>NO TRANSECT</v>
      </c>
      <c r="BC56" s="140">
        <f t="shared" si="40"/>
        <v>0</v>
      </c>
      <c r="BD56" s="141" t="e">
        <f t="shared" si="41"/>
        <v>#DIV/0!</v>
      </c>
      <c r="BE56" s="374">
        <f>IF('Site Description'!B$33="NO TRANSECT","NO TRANSECT",SUMIF('Data Entry'!$A$4:$A$192,A56,'Data Entry'!$F$4:$F$192)/('Site Description'!B$33*100))</f>
        <v>0</v>
      </c>
      <c r="BF56" s="375" t="str">
        <f>IF('Site Description'!C$33="NO TRANSECT","NO TRANSECT",SUMIF('Data Entry'!$I$4:$I$192,A56,'Data Entry'!$N$4:$N$192)/('Site Description'!C$33*100))</f>
        <v>NO TRANSECT</v>
      </c>
      <c r="BG56" s="375" t="str">
        <f>IF('Site Description'!D$33="NO TRANSECT","NO TRANSECT",SUMIF('Data Entry'!$Q$4:$Q$192,A56,'Data Entry'!$V$4:$V$192)/('Site Description'!D$33*100))</f>
        <v>NO TRANSECT</v>
      </c>
      <c r="BH56" s="375" t="str">
        <f>IF('Site Description'!E$33="NO TRANSECT","NO TRANSECT",SUMIF('Data Entry'!$Y$4:$Y$192,A56,'Data Entry'!$AD$4:$AD$192)/('Site Description'!E$33*100))</f>
        <v>NO TRANSECT</v>
      </c>
      <c r="BI56" s="375" t="str">
        <f>IF('Site Description'!F$33="NO TRANSECT","NO TRANSECT",SUMIF('Data Entry'!$AG$4:$AG$192,A56,'Data Entry'!$AL$4:$AL$192)/('Site Description'!F$33*100))</f>
        <v>NO TRANSECT</v>
      </c>
      <c r="BJ56" s="376" t="str">
        <f>IF('Site Description'!G$33="NO TRANSECT","NO TRANSECT",SUMIF('Data Entry'!$AO$4:$AO$192,A56,'Data Entry'!$AT$4:$AT$192)/('Site Description'!G$33*100))</f>
        <v>NO TRANSECT</v>
      </c>
      <c r="BK56" s="376" t="str">
        <f>IF('Site Description'!H$33="NO TRANSECT","NO TRANSECT",SUMIF('Data Entry'!$AW$4:$AW$192,A56,'Data Entry'!$BB$4:$BB$192)/('Site Description'!H$33*100))</f>
        <v>NO TRANSECT</v>
      </c>
      <c r="BL56" s="376" t="str">
        <f>IF('Site Description'!I$33="NO TRANSECT","NO TRANSECT",SUMIF('Data Entry'!$BE$4:$BE$192,A56,'Data Entry'!$BJ$4:$BJ$192)/('Site Description'!I$33*100))</f>
        <v>NO TRANSECT</v>
      </c>
      <c r="BM56" s="140">
        <f t="shared" si="42"/>
        <v>0</v>
      </c>
      <c r="BN56" s="141" t="e">
        <f t="shared" si="43"/>
        <v>#DIV/0!</v>
      </c>
      <c r="BO56" s="374">
        <f>IF('Site Description'!B$33="NO TRANSECT","NO TRANSECT",SUMIF('Data Entry'!$A$4:$A$192,A56,'Data Entry'!$G$4:$G$192)/('Site Description'!B$33*100))</f>
        <v>0</v>
      </c>
      <c r="BP56" s="375" t="str">
        <f>IF('Site Description'!C$33="NO TRANSECT","NO TRANSECT",SUMIF('Data Entry'!$I$4:$I$192,A56,'Data Entry'!$O$4:$O$192)/('Site Description'!C$33*100))</f>
        <v>NO TRANSECT</v>
      </c>
      <c r="BQ56" s="375" t="str">
        <f>IF('Site Description'!D$33="NO TRANSECT","NO TRANSECT",SUMIF('Data Entry'!$Q$4:$Q$192,A56,'Data Entry'!$W$4:$W$192)/('Site Description'!D$33*100))</f>
        <v>NO TRANSECT</v>
      </c>
      <c r="BR56" s="375" t="str">
        <f>IF('Site Description'!E$33="NO TRANSECT","NO TRANSECT",SUMIF('Data Entry'!$Y$4:$Y$192,A56,'Data Entry'!$AE$4:$AE$192)/('Site Description'!E$33*100))</f>
        <v>NO TRANSECT</v>
      </c>
      <c r="BS56" s="375" t="str">
        <f>IF('Site Description'!F$33="NO TRANSECT","NO TRANSECT",SUMIF('Data Entry'!$AG$4:$AG$192,A56,'Data Entry'!$AM$4:$AM$192)/('Site Description'!F$33*100))</f>
        <v>NO TRANSECT</v>
      </c>
      <c r="BT56" s="376" t="str">
        <f>IF('Site Description'!G$33="NO TRANSECT","NO TRANSECT",SUMIF('Data Entry'!$AO$4:$AO$192,A56,'Data Entry'!$AU$4:$AU$192)/('Site Description'!G$33*100))</f>
        <v>NO TRANSECT</v>
      </c>
      <c r="BU56" s="375" t="str">
        <f>IF('Site Description'!H$33="NO TRANSECT","NO TRANSECT",SUMIF('Data Entry'!$AW$4:$AW$192,A56,'Data Entry'!$BC$4:$BC$192)/('Site Description'!H$33*100))</f>
        <v>NO TRANSECT</v>
      </c>
      <c r="BV56" s="384" t="str">
        <f>IF('Site Description'!I$33="NO TRANSECT","NO TRANSECT",SUMIF('Data Entry'!$BE$4:$BE$192,A56,'Data Entry'!$BK$4:$BK$192)/('Site Description'!I$33*100))</f>
        <v>NO TRANSECT</v>
      </c>
      <c r="BW56" s="140">
        <f t="shared" si="44"/>
        <v>0</v>
      </c>
      <c r="BX56" s="141" t="e">
        <f t="shared" si="45"/>
        <v>#DIV/0!</v>
      </c>
      <c r="BY56" s="382">
        <f>IF('Site Description'!B$33="NO TRANSECT","NO TRANSECT",SUMIF('Data Entry'!$A$4:$A$192,A56,'Data Entry'!$H$4:$H$192)/('Site Description'!B$33*100))</f>
        <v>0</v>
      </c>
      <c r="BZ56" s="375" t="str">
        <f>IF('Site Description'!C$33="NO TRANSECT","NO TRANSECT",SUMIF('Data Entry'!$I$4:$I$192,A56,'Data Entry'!$P$4:$P$192)/('Site Description'!C$33*100))</f>
        <v>NO TRANSECT</v>
      </c>
      <c r="CA56" s="375" t="str">
        <f>IF('Site Description'!D$33="NO TRANSECT","NO TRANSECT",SUMIF('Data Entry'!$Q$4:$Q$192,A56,'Data Entry'!$X$4:$X$192)/('Site Description'!D$33*100))</f>
        <v>NO TRANSECT</v>
      </c>
      <c r="CB56" s="375" t="str">
        <f>IF('Site Description'!E$33="NO TRANSECT","NO TRANSECT",SUMIF('Data Entry'!$Y$4:$Y$192,A56,'Data Entry'!$AF$4:$AF$192)/('Site Description'!E$33*100))</f>
        <v>NO TRANSECT</v>
      </c>
      <c r="CC56" s="375" t="str">
        <f>IF('Site Description'!F$33="NO TRANSECT","NO TRANSECT",SUMIF('Data Entry'!$AG$4:$AG$192,A56,'Data Entry'!$AN$4:$AN$192)/('Site Description'!F$33*100))</f>
        <v>NO TRANSECT</v>
      </c>
      <c r="CD56" s="376" t="str">
        <f>IF('Site Description'!G$33="NO TRANSECT","NO TRANSECT",SUMIF('Data Entry'!$AO$4:$AO$192,A56,'Data Entry'!$AV$4:$AV$192)/('Site Description'!G$33*100))</f>
        <v>NO TRANSECT</v>
      </c>
      <c r="CE56" s="375" t="str">
        <f>IF('Site Description'!H$33="NO TRANSECT","NO TRANSECT",SUMIF('Data Entry'!$AW$4:$AW$192,A56,'Data Entry'!$BD$4:$BD$192)/('Site Description'!H$33*100))</f>
        <v>NO TRANSECT</v>
      </c>
      <c r="CF56" s="384" t="str">
        <f>IF('Site Description'!I$33="NO TRANSECT","NO TRANSECT",SUMIF('Data Entry'!$BE$4:$BE$192,A56,'Data Entry'!$BL$4:$BL$192)/('Site Description'!I$33*100))</f>
        <v>NO TRANSECT</v>
      </c>
      <c r="CG56" s="140">
        <f t="shared" si="46"/>
        <v>0</v>
      </c>
      <c r="CH56" s="141" t="e">
        <f t="shared" si="47"/>
        <v>#DIV/0!</v>
      </c>
    </row>
    <row r="57" spans="1:86" x14ac:dyDescent="0.3">
      <c r="A57" s="9" t="s">
        <v>236</v>
      </c>
      <c r="B57" s="30" t="s">
        <v>298</v>
      </c>
      <c r="C57" s="32" t="s">
        <v>237</v>
      </c>
      <c r="D57" s="27" t="s">
        <v>87</v>
      </c>
      <c r="E57" s="26" t="s">
        <v>32</v>
      </c>
      <c r="F57" s="26">
        <v>2</v>
      </c>
      <c r="G57" s="378">
        <f>IF('Site Description'!B$33="NO TRANSECT","NO TRANSECT",SUMIF('Data Entry'!$A$4:$A$192,A57,'Data Entry'!$C$4:$C$192))</f>
        <v>0</v>
      </c>
      <c r="H57" s="379" t="str">
        <f>IF('Site Description'!C$33="NO TRANSECT","NO TRANSECT",SUMIF('Data Entry'!$I$4:$I$192,A57,'Data Entry'!$K$4:$K$192))</f>
        <v>NO TRANSECT</v>
      </c>
      <c r="I57" s="379" t="str">
        <f>IF('Site Description'!D$33="NO TRANSECT","NO TRANSECT",SUMIF('Data Entry'!$Q$4:$Q$192,A57,'Data Entry'!$S$4:$S$192))</f>
        <v>NO TRANSECT</v>
      </c>
      <c r="J57" s="379" t="str">
        <f>IF('Site Description'!E$33="NO TRANSECT","NO TRANSECT",SUMIF('Data Entry'!$Y$4:$Y$192,A57,'Data Entry'!$AA$4:$AA$192))</f>
        <v>NO TRANSECT</v>
      </c>
      <c r="K57" s="379" t="str">
        <f>IF('Site Description'!F$33="NO TRANSECT","NO TRANSECT",SUMIF('Data Entry'!$AG$4:$AG$192,A57,'Data Entry'!$AI$4:$AI$192))</f>
        <v>NO TRANSECT</v>
      </c>
      <c r="L57" s="380" t="str">
        <f>IF('Site Description'!G$33="NO TRANSECT","NO TRANSECT",SUMIF('Data Entry'!$AO$4:$AO$192,A57,'Data Entry'!$AQ$4:$AQ$192))</f>
        <v>NO TRANSECT</v>
      </c>
      <c r="M57" s="380" t="str">
        <f>IF('Site Description'!H$33="NO TRANSECT","NO TRANSECT",SUMIF('Data Entry'!$AW$4:$AW$192,A57,'Data Entry'!$AY$4:$AY$192))</f>
        <v>NO TRANSECT</v>
      </c>
      <c r="N57" s="381" t="str">
        <f>IF('Site Description'!I$33="NO TRANSECT","NO TRANSECT",SUMIF('Data Entry'!$BE$4:$BE$192,A57,'Data Entry'!$BG$4:$BG$192))</f>
        <v>NO TRANSECT</v>
      </c>
      <c r="O57" s="140">
        <f t="shared" si="34"/>
        <v>0</v>
      </c>
      <c r="P57" s="141" t="e">
        <f t="shared" si="35"/>
        <v>#DIV/0!</v>
      </c>
      <c r="Q57" s="374">
        <f>IF('Site Description'!B$34="NO TRANSECT", "NO TRANSECT", G57/'Site Description'!B$34)</f>
        <v>0</v>
      </c>
      <c r="R57" s="375" t="str">
        <f>IF('Site Description'!C$34="NO TRANSECT", "NO TRANSECT", H57/'Site Description'!C$34)</f>
        <v>NO TRANSECT</v>
      </c>
      <c r="S57" s="375" t="str">
        <f>IF('Site Description'!D$34="NO TRANSECT", "NO TRANSECT", I57/'Site Description'!D$34)</f>
        <v>NO TRANSECT</v>
      </c>
      <c r="T57" s="375" t="str">
        <f>IF('Site Description'!E$34="NO TRANSECT", "NO TRANSECT", J57/'Site Description'!E$34)</f>
        <v>NO TRANSECT</v>
      </c>
      <c r="U57" s="375" t="str">
        <f>IF('Site Description'!F$34="NO TRANSECT", "NO TRANSECT", K57/'Site Description'!F$34)</f>
        <v>NO TRANSECT</v>
      </c>
      <c r="V57" s="376" t="str">
        <f>IF('Site Description'!G$34="NO TRANSECT", "NO TRANSECT", L57/'Site Description'!G$34)</f>
        <v>NO TRANSECT</v>
      </c>
      <c r="W57" s="375" t="str">
        <f>IF('Site Description'!H$34="NO TRANSECT", "NO TRANSECT", M57/'Site Description'!H$34)</f>
        <v>NO TRANSECT</v>
      </c>
      <c r="X57" s="384" t="str">
        <f>IF('Site Description'!$I$34="NO TRANSECT", "NO TRANSECT", N57/'Site Description'!$I$34)</f>
        <v>NO TRANSECT</v>
      </c>
      <c r="Y57" s="140">
        <f t="shared" si="36"/>
        <v>0</v>
      </c>
      <c r="Z57" s="141" t="e">
        <f t="shared" si="37"/>
        <v>#DIV/0!</v>
      </c>
      <c r="AA57" s="374">
        <f>IF('Site Description'!B$34="NO TRANSECT", "NO TRANSECT",BE57*10)</f>
        <v>0</v>
      </c>
      <c r="AB57" s="375" t="str">
        <f>IF('Site Description'!C$34="NO TRANSECT", "NO TRANSECT",BF57*10)</f>
        <v>NO TRANSECT</v>
      </c>
      <c r="AC57" s="375" t="str">
        <f>IF('Site Description'!D$34="NO TRANSECT", "NO TRANSECT",BG57*10)</f>
        <v>NO TRANSECT</v>
      </c>
      <c r="AD57" s="375" t="str">
        <f>IF('Site Description'!E$34="NO TRANSECT", "NO TRANSECT",BH57*10)</f>
        <v>NO TRANSECT</v>
      </c>
      <c r="AE57" s="375" t="str">
        <f>IF('Site Description'!F$34="NO TRANSECT", "NO TRANSECT",BI57*10)</f>
        <v>NO TRANSECT</v>
      </c>
      <c r="AF57" s="376" t="str">
        <f>IF('Site Description'!G$34="NO TRANSECT", "NO TRANSECT",BJ57*10)</f>
        <v>NO TRANSECT</v>
      </c>
      <c r="AG57" s="375" t="str">
        <f>IF('Site Description'!H$34="NO TRANSECT", "NO TRANSECT",BK57*10)</f>
        <v>NO TRANSECT</v>
      </c>
      <c r="AH57" s="384" t="str">
        <f>IF('Site Description'!I$34="NO TRANSECT", "NO TRANSECT",BL57*10)</f>
        <v>NO TRANSECT</v>
      </c>
      <c r="AI57" s="140">
        <f t="shared" si="0"/>
        <v>0</v>
      </c>
      <c r="AJ57" s="141" t="e">
        <f t="shared" si="1"/>
        <v>#DIV/0!</v>
      </c>
      <c r="AK57" s="374">
        <f>IF('Site Description'!B$34="NO TRANSECT", "NO TRANSECT",BO57*10)</f>
        <v>0</v>
      </c>
      <c r="AL57" s="375" t="str">
        <f>IF('Site Description'!C$34="NO TRANSECT", "NO TRANSECT",BP57*10)</f>
        <v>NO TRANSECT</v>
      </c>
      <c r="AM57" s="375" t="str">
        <f>IF('Site Description'!D$34="NO TRANSECT", "NO TRANSECT",BQ57*10)</f>
        <v>NO TRANSECT</v>
      </c>
      <c r="AN57" s="375" t="str">
        <f>IF('Site Description'!E$34="NO TRANSECT", "NO TRANSECT",BR57*10)</f>
        <v>NO TRANSECT</v>
      </c>
      <c r="AO57" s="375" t="str">
        <f>IF('Site Description'!F$34="NO TRANSECT", "NO TRANSECT",BS57*10)</f>
        <v>NO TRANSECT</v>
      </c>
      <c r="AP57" s="376" t="str">
        <f>IF('Site Description'!G$34="NO TRANSECT", "NO TRANSECT",BT57*10)</f>
        <v>NO TRANSECT</v>
      </c>
      <c r="AQ57" s="376" t="str">
        <f>IF('Site Description'!H$34="NO TRANSECT", "NO TRANSECT",BU57*10)</f>
        <v>NO TRANSECT</v>
      </c>
      <c r="AR57" s="376" t="str">
        <f>IF('Site Description'!I$34="NO TRANSECT", "NO TRANSECT",BV57*10)</f>
        <v>NO TRANSECT</v>
      </c>
      <c r="AS57" s="140">
        <f t="shared" si="38"/>
        <v>0</v>
      </c>
      <c r="AT57" s="141" t="e">
        <f t="shared" si="39"/>
        <v>#DIV/0!</v>
      </c>
      <c r="AU57" s="374">
        <f>IF('Site Description'!B$34="NO TRANSECT","NO TRANSECT",BY57*10)</f>
        <v>0</v>
      </c>
      <c r="AV57" s="375" t="str">
        <f>IF('Site Description'!C$34="NO TRANSECT","NO TRANSECT",BZ57*10)</f>
        <v>NO TRANSECT</v>
      </c>
      <c r="AW57" s="375" t="str">
        <f>IF('Site Description'!D$34="NO TRANSECT","NO TRANSECT",CA57*10)</f>
        <v>NO TRANSECT</v>
      </c>
      <c r="AX57" s="375" t="str">
        <f>IF('Site Description'!E$34="NO TRANSECT","NO TRANSECT",CB57*10)</f>
        <v>NO TRANSECT</v>
      </c>
      <c r="AY57" s="375" t="str">
        <f>IF('Site Description'!F$34="NO TRANSECT","NO TRANSECT",CC57*10)</f>
        <v>NO TRANSECT</v>
      </c>
      <c r="AZ57" s="376" t="str">
        <f>IF('Site Description'!G$34="NO TRANSECT","NO TRANSECT",CD57*10)</f>
        <v>NO TRANSECT</v>
      </c>
      <c r="BA57" s="376" t="str">
        <f>IF('Site Description'!H$34="NO TRANSECT","NO TRANSECT",CE57*10)</f>
        <v>NO TRANSECT</v>
      </c>
      <c r="BB57" s="376" t="str">
        <f>IF('Site Description'!I$34="NO TRANSECT","NO TRANSECT",CF57*10)</f>
        <v>NO TRANSECT</v>
      </c>
      <c r="BC57" s="140">
        <f t="shared" si="40"/>
        <v>0</v>
      </c>
      <c r="BD57" s="141" t="e">
        <f t="shared" si="41"/>
        <v>#DIV/0!</v>
      </c>
      <c r="BE57" s="374">
        <f>IF('Site Description'!B$33="NO TRANSECT","NO TRANSECT",SUMIF('Data Entry'!$A$4:$A$192,A57,'Data Entry'!$F$4:$F$192)/('Site Description'!B$33*100))</f>
        <v>0</v>
      </c>
      <c r="BF57" s="375" t="str">
        <f>IF('Site Description'!C$33="NO TRANSECT","NO TRANSECT",SUMIF('Data Entry'!$I$4:$I$192,A57,'Data Entry'!$N$4:$N$192)/('Site Description'!C$33*100))</f>
        <v>NO TRANSECT</v>
      </c>
      <c r="BG57" s="375" t="str">
        <f>IF('Site Description'!D$33="NO TRANSECT","NO TRANSECT",SUMIF('Data Entry'!$Q$4:$Q$192,A57,'Data Entry'!$V$4:$V$192)/('Site Description'!D$33*100))</f>
        <v>NO TRANSECT</v>
      </c>
      <c r="BH57" s="375" t="str">
        <f>IF('Site Description'!E$33="NO TRANSECT","NO TRANSECT",SUMIF('Data Entry'!$Y$4:$Y$192,A57,'Data Entry'!$AD$4:$AD$192)/('Site Description'!E$33*100))</f>
        <v>NO TRANSECT</v>
      </c>
      <c r="BI57" s="375" t="str">
        <f>IF('Site Description'!F$33="NO TRANSECT","NO TRANSECT",SUMIF('Data Entry'!$AG$4:$AG$192,A57,'Data Entry'!$AL$4:$AL$192)/('Site Description'!F$33*100))</f>
        <v>NO TRANSECT</v>
      </c>
      <c r="BJ57" s="376" t="str">
        <f>IF('Site Description'!G$33="NO TRANSECT","NO TRANSECT",SUMIF('Data Entry'!$AO$4:$AO$192,A57,'Data Entry'!$AT$4:$AT$192)/('Site Description'!G$33*100))</f>
        <v>NO TRANSECT</v>
      </c>
      <c r="BK57" s="376" t="str">
        <f>IF('Site Description'!H$33="NO TRANSECT","NO TRANSECT",SUMIF('Data Entry'!$AW$4:$AW$192,A57,'Data Entry'!$BB$4:$BB$192)/('Site Description'!H$33*100))</f>
        <v>NO TRANSECT</v>
      </c>
      <c r="BL57" s="376" t="str">
        <f>IF('Site Description'!I$33="NO TRANSECT","NO TRANSECT",SUMIF('Data Entry'!$BE$4:$BE$192,A57,'Data Entry'!$BJ$4:$BJ$192)/('Site Description'!I$33*100))</f>
        <v>NO TRANSECT</v>
      </c>
      <c r="BM57" s="140">
        <f t="shared" si="42"/>
        <v>0</v>
      </c>
      <c r="BN57" s="141" t="e">
        <f t="shared" si="43"/>
        <v>#DIV/0!</v>
      </c>
      <c r="BO57" s="374">
        <f>IF('Site Description'!B$33="NO TRANSECT","NO TRANSECT",SUMIF('Data Entry'!$A$4:$A$192,A57,'Data Entry'!$G$4:$G$192)/('Site Description'!B$33*100))</f>
        <v>0</v>
      </c>
      <c r="BP57" s="375" t="str">
        <f>IF('Site Description'!C$33="NO TRANSECT","NO TRANSECT",SUMIF('Data Entry'!$I$4:$I$192,A57,'Data Entry'!$O$4:$O$192)/('Site Description'!C$33*100))</f>
        <v>NO TRANSECT</v>
      </c>
      <c r="BQ57" s="375" t="str">
        <f>IF('Site Description'!D$33="NO TRANSECT","NO TRANSECT",SUMIF('Data Entry'!$Q$4:$Q$192,A57,'Data Entry'!$W$4:$W$192)/('Site Description'!D$33*100))</f>
        <v>NO TRANSECT</v>
      </c>
      <c r="BR57" s="375" t="str">
        <f>IF('Site Description'!E$33="NO TRANSECT","NO TRANSECT",SUMIF('Data Entry'!$Y$4:$Y$192,A57,'Data Entry'!$AE$4:$AE$192)/('Site Description'!E$33*100))</f>
        <v>NO TRANSECT</v>
      </c>
      <c r="BS57" s="375" t="str">
        <f>IF('Site Description'!F$33="NO TRANSECT","NO TRANSECT",SUMIF('Data Entry'!$AG$4:$AG$192,A57,'Data Entry'!$AM$4:$AM$192)/('Site Description'!F$33*100))</f>
        <v>NO TRANSECT</v>
      </c>
      <c r="BT57" s="376" t="str">
        <f>IF('Site Description'!G$33="NO TRANSECT","NO TRANSECT",SUMIF('Data Entry'!$AO$4:$AO$192,A57,'Data Entry'!$AU$4:$AU$192)/('Site Description'!G$33*100))</f>
        <v>NO TRANSECT</v>
      </c>
      <c r="BU57" s="375" t="str">
        <f>IF('Site Description'!H$33="NO TRANSECT","NO TRANSECT",SUMIF('Data Entry'!$AW$4:$AW$192,A57,'Data Entry'!$BC$4:$BC$192)/('Site Description'!H$33*100))</f>
        <v>NO TRANSECT</v>
      </c>
      <c r="BV57" s="384" t="str">
        <f>IF('Site Description'!I$33="NO TRANSECT","NO TRANSECT",SUMIF('Data Entry'!$BE$4:$BE$192,A57,'Data Entry'!$BK$4:$BK$192)/('Site Description'!I$33*100))</f>
        <v>NO TRANSECT</v>
      </c>
      <c r="BW57" s="140">
        <f t="shared" si="44"/>
        <v>0</v>
      </c>
      <c r="BX57" s="141" t="e">
        <f t="shared" si="45"/>
        <v>#DIV/0!</v>
      </c>
      <c r="BY57" s="382">
        <f>IF('Site Description'!B$33="NO TRANSECT","NO TRANSECT",SUMIF('Data Entry'!$A$4:$A$192,A57,'Data Entry'!$H$4:$H$192)/('Site Description'!B$33*100))</f>
        <v>0</v>
      </c>
      <c r="BZ57" s="375" t="str">
        <f>IF('Site Description'!C$33="NO TRANSECT","NO TRANSECT",SUMIF('Data Entry'!$I$4:$I$192,A57,'Data Entry'!$P$4:$P$192)/('Site Description'!C$33*100))</f>
        <v>NO TRANSECT</v>
      </c>
      <c r="CA57" s="375" t="str">
        <f>IF('Site Description'!D$33="NO TRANSECT","NO TRANSECT",SUMIF('Data Entry'!$Q$4:$Q$192,A57,'Data Entry'!$X$4:$X$192)/('Site Description'!D$33*100))</f>
        <v>NO TRANSECT</v>
      </c>
      <c r="CB57" s="375" t="str">
        <f>IF('Site Description'!E$33="NO TRANSECT","NO TRANSECT",SUMIF('Data Entry'!$Y$4:$Y$192,A57,'Data Entry'!$AF$4:$AF$192)/('Site Description'!E$33*100))</f>
        <v>NO TRANSECT</v>
      </c>
      <c r="CC57" s="375" t="str">
        <f>IF('Site Description'!F$33="NO TRANSECT","NO TRANSECT",SUMIF('Data Entry'!$AG$4:$AG$192,A57,'Data Entry'!$AN$4:$AN$192)/('Site Description'!F$33*100))</f>
        <v>NO TRANSECT</v>
      </c>
      <c r="CD57" s="376" t="str">
        <f>IF('Site Description'!G$33="NO TRANSECT","NO TRANSECT",SUMIF('Data Entry'!$AO$4:$AO$192,A57,'Data Entry'!$AV$4:$AV$192)/('Site Description'!G$33*100))</f>
        <v>NO TRANSECT</v>
      </c>
      <c r="CE57" s="375" t="str">
        <f>IF('Site Description'!H$33="NO TRANSECT","NO TRANSECT",SUMIF('Data Entry'!$AW$4:$AW$192,A57,'Data Entry'!$BD$4:$BD$192)/('Site Description'!H$33*100))</f>
        <v>NO TRANSECT</v>
      </c>
      <c r="CF57" s="384" t="str">
        <f>IF('Site Description'!I$33="NO TRANSECT","NO TRANSECT",SUMIF('Data Entry'!$BE$4:$BE$192,A57,'Data Entry'!$BL$4:$BL$192)/('Site Description'!I$33*100))</f>
        <v>NO TRANSECT</v>
      </c>
      <c r="CG57" s="140">
        <f t="shared" si="46"/>
        <v>0</v>
      </c>
      <c r="CH57" s="141" t="e">
        <f t="shared" si="47"/>
        <v>#DIV/0!</v>
      </c>
    </row>
    <row r="58" spans="1:86" x14ac:dyDescent="0.3">
      <c r="A58" s="9" t="s">
        <v>238</v>
      </c>
      <c r="B58" s="30" t="s">
        <v>298</v>
      </c>
      <c r="C58" s="32" t="s">
        <v>239</v>
      </c>
      <c r="D58" s="27" t="s">
        <v>87</v>
      </c>
      <c r="E58" s="26" t="s">
        <v>32</v>
      </c>
      <c r="F58" s="383">
        <v>2</v>
      </c>
      <c r="G58" s="378">
        <f>IF('Site Description'!B$33="NO TRANSECT","NO TRANSECT",SUMIF('Data Entry'!$A$4:$A$192,A58,'Data Entry'!$C$4:$C$192))</f>
        <v>0</v>
      </c>
      <c r="H58" s="379" t="str">
        <f>IF('Site Description'!C$33="NO TRANSECT","NO TRANSECT",SUMIF('Data Entry'!$I$4:$I$192,A58,'Data Entry'!$K$4:$K$192))</f>
        <v>NO TRANSECT</v>
      </c>
      <c r="I58" s="379" t="str">
        <f>IF('Site Description'!D$33="NO TRANSECT","NO TRANSECT",SUMIF('Data Entry'!$Q$4:$Q$192,A58,'Data Entry'!$S$4:$S$192))</f>
        <v>NO TRANSECT</v>
      </c>
      <c r="J58" s="379" t="str">
        <f>IF('Site Description'!E$33="NO TRANSECT","NO TRANSECT",SUMIF('Data Entry'!$Y$4:$Y$192,A58,'Data Entry'!$AA$4:$AA$192))</f>
        <v>NO TRANSECT</v>
      </c>
      <c r="K58" s="379" t="str">
        <f>IF('Site Description'!F$33="NO TRANSECT","NO TRANSECT",SUMIF('Data Entry'!$AG$4:$AG$192,A58,'Data Entry'!$AI$4:$AI$192))</f>
        <v>NO TRANSECT</v>
      </c>
      <c r="L58" s="380" t="str">
        <f>IF('Site Description'!G$33="NO TRANSECT","NO TRANSECT",SUMIF('Data Entry'!$AO$4:$AO$192,A58,'Data Entry'!$AQ$4:$AQ$192))</f>
        <v>NO TRANSECT</v>
      </c>
      <c r="M58" s="380" t="str">
        <f>IF('Site Description'!H$33="NO TRANSECT","NO TRANSECT",SUMIF('Data Entry'!$AW$4:$AW$192,A58,'Data Entry'!$AY$4:$AY$192))</f>
        <v>NO TRANSECT</v>
      </c>
      <c r="N58" s="381" t="str">
        <f>IF('Site Description'!I$33="NO TRANSECT","NO TRANSECT",SUMIF('Data Entry'!$BE$4:$BE$192,A58,'Data Entry'!$BG$4:$BG$192))</f>
        <v>NO TRANSECT</v>
      </c>
      <c r="O58" s="140">
        <f t="shared" si="34"/>
        <v>0</v>
      </c>
      <c r="P58" s="141" t="e">
        <f t="shared" si="35"/>
        <v>#DIV/0!</v>
      </c>
      <c r="Q58" s="374">
        <f>IF('Site Description'!B$34="NO TRANSECT", "NO TRANSECT", G58/'Site Description'!B$34)</f>
        <v>0</v>
      </c>
      <c r="R58" s="375" t="str">
        <f>IF('Site Description'!C$34="NO TRANSECT", "NO TRANSECT", H58/'Site Description'!C$34)</f>
        <v>NO TRANSECT</v>
      </c>
      <c r="S58" s="375" t="str">
        <f>IF('Site Description'!D$34="NO TRANSECT", "NO TRANSECT", I58/'Site Description'!D$34)</f>
        <v>NO TRANSECT</v>
      </c>
      <c r="T58" s="375" t="str">
        <f>IF('Site Description'!E$34="NO TRANSECT", "NO TRANSECT", J58/'Site Description'!E$34)</f>
        <v>NO TRANSECT</v>
      </c>
      <c r="U58" s="375" t="str">
        <f>IF('Site Description'!F$34="NO TRANSECT", "NO TRANSECT", K58/'Site Description'!F$34)</f>
        <v>NO TRANSECT</v>
      </c>
      <c r="V58" s="376" t="str">
        <f>IF('Site Description'!G$34="NO TRANSECT", "NO TRANSECT", L58/'Site Description'!G$34)</f>
        <v>NO TRANSECT</v>
      </c>
      <c r="W58" s="375" t="str">
        <f>IF('Site Description'!H$34="NO TRANSECT", "NO TRANSECT", M58/'Site Description'!H$34)</f>
        <v>NO TRANSECT</v>
      </c>
      <c r="X58" s="384" t="str">
        <f>IF('Site Description'!$I$34="NO TRANSECT", "NO TRANSECT", N58/'Site Description'!$I$34)</f>
        <v>NO TRANSECT</v>
      </c>
      <c r="Y58" s="140">
        <f t="shared" si="36"/>
        <v>0</v>
      </c>
      <c r="Z58" s="141" t="e">
        <f t="shared" si="37"/>
        <v>#DIV/0!</v>
      </c>
      <c r="AA58" s="374">
        <f>IF('Site Description'!B$34="NO TRANSECT", "NO TRANSECT",BE58*10)</f>
        <v>0</v>
      </c>
      <c r="AB58" s="375" t="str">
        <f>IF('Site Description'!C$34="NO TRANSECT", "NO TRANSECT",BF58*10)</f>
        <v>NO TRANSECT</v>
      </c>
      <c r="AC58" s="375" t="str">
        <f>IF('Site Description'!D$34="NO TRANSECT", "NO TRANSECT",BG58*10)</f>
        <v>NO TRANSECT</v>
      </c>
      <c r="AD58" s="375" t="str">
        <f>IF('Site Description'!E$34="NO TRANSECT", "NO TRANSECT",BH58*10)</f>
        <v>NO TRANSECT</v>
      </c>
      <c r="AE58" s="375" t="str">
        <f>IF('Site Description'!F$34="NO TRANSECT", "NO TRANSECT",BI58*10)</f>
        <v>NO TRANSECT</v>
      </c>
      <c r="AF58" s="376" t="str">
        <f>IF('Site Description'!G$34="NO TRANSECT", "NO TRANSECT",BJ58*10)</f>
        <v>NO TRANSECT</v>
      </c>
      <c r="AG58" s="375" t="str">
        <f>IF('Site Description'!H$34="NO TRANSECT", "NO TRANSECT",BK58*10)</f>
        <v>NO TRANSECT</v>
      </c>
      <c r="AH58" s="384" t="str">
        <f>IF('Site Description'!I$34="NO TRANSECT", "NO TRANSECT",BL58*10)</f>
        <v>NO TRANSECT</v>
      </c>
      <c r="AI58" s="140">
        <f t="shared" si="0"/>
        <v>0</v>
      </c>
      <c r="AJ58" s="141" t="e">
        <f t="shared" si="1"/>
        <v>#DIV/0!</v>
      </c>
      <c r="AK58" s="374">
        <f>IF('Site Description'!B$34="NO TRANSECT", "NO TRANSECT",BO58*10)</f>
        <v>0</v>
      </c>
      <c r="AL58" s="375" t="str">
        <f>IF('Site Description'!C$34="NO TRANSECT", "NO TRANSECT",BP58*10)</f>
        <v>NO TRANSECT</v>
      </c>
      <c r="AM58" s="375" t="str">
        <f>IF('Site Description'!D$34="NO TRANSECT", "NO TRANSECT",BQ58*10)</f>
        <v>NO TRANSECT</v>
      </c>
      <c r="AN58" s="375" t="str">
        <f>IF('Site Description'!E$34="NO TRANSECT", "NO TRANSECT",BR58*10)</f>
        <v>NO TRANSECT</v>
      </c>
      <c r="AO58" s="375" t="str">
        <f>IF('Site Description'!F$34="NO TRANSECT", "NO TRANSECT",BS58*10)</f>
        <v>NO TRANSECT</v>
      </c>
      <c r="AP58" s="376" t="str">
        <f>IF('Site Description'!G$34="NO TRANSECT", "NO TRANSECT",BT58*10)</f>
        <v>NO TRANSECT</v>
      </c>
      <c r="AQ58" s="376" t="str">
        <f>IF('Site Description'!H$34="NO TRANSECT", "NO TRANSECT",BU58*10)</f>
        <v>NO TRANSECT</v>
      </c>
      <c r="AR58" s="376" t="str">
        <f>IF('Site Description'!I$34="NO TRANSECT", "NO TRANSECT",BV58*10)</f>
        <v>NO TRANSECT</v>
      </c>
      <c r="AS58" s="140">
        <f t="shared" si="38"/>
        <v>0</v>
      </c>
      <c r="AT58" s="141" t="e">
        <f t="shared" si="39"/>
        <v>#DIV/0!</v>
      </c>
      <c r="AU58" s="374">
        <f>IF('Site Description'!B$34="NO TRANSECT","NO TRANSECT",BY58*10)</f>
        <v>0</v>
      </c>
      <c r="AV58" s="375" t="str">
        <f>IF('Site Description'!C$34="NO TRANSECT","NO TRANSECT",BZ58*10)</f>
        <v>NO TRANSECT</v>
      </c>
      <c r="AW58" s="375" t="str">
        <f>IF('Site Description'!D$34="NO TRANSECT","NO TRANSECT",CA58*10)</f>
        <v>NO TRANSECT</v>
      </c>
      <c r="AX58" s="375" t="str">
        <f>IF('Site Description'!E$34="NO TRANSECT","NO TRANSECT",CB58*10)</f>
        <v>NO TRANSECT</v>
      </c>
      <c r="AY58" s="375" t="str">
        <f>IF('Site Description'!F$34="NO TRANSECT","NO TRANSECT",CC58*10)</f>
        <v>NO TRANSECT</v>
      </c>
      <c r="AZ58" s="376" t="str">
        <f>IF('Site Description'!G$34="NO TRANSECT","NO TRANSECT",CD58*10)</f>
        <v>NO TRANSECT</v>
      </c>
      <c r="BA58" s="376" t="str">
        <f>IF('Site Description'!H$34="NO TRANSECT","NO TRANSECT",CE58*10)</f>
        <v>NO TRANSECT</v>
      </c>
      <c r="BB58" s="376" t="str">
        <f>IF('Site Description'!I$34="NO TRANSECT","NO TRANSECT",CF58*10)</f>
        <v>NO TRANSECT</v>
      </c>
      <c r="BC58" s="140">
        <f t="shared" si="40"/>
        <v>0</v>
      </c>
      <c r="BD58" s="141" t="e">
        <f t="shared" si="41"/>
        <v>#DIV/0!</v>
      </c>
      <c r="BE58" s="374">
        <f>IF('Site Description'!B$33="NO TRANSECT","NO TRANSECT",SUMIF('Data Entry'!$A$4:$A$192,A58,'Data Entry'!$F$4:$F$192)/('Site Description'!B$33*100))</f>
        <v>0</v>
      </c>
      <c r="BF58" s="375" t="str">
        <f>IF('Site Description'!C$33="NO TRANSECT","NO TRANSECT",SUMIF('Data Entry'!$I$4:$I$192,A58,'Data Entry'!$N$4:$N$192)/('Site Description'!C$33*100))</f>
        <v>NO TRANSECT</v>
      </c>
      <c r="BG58" s="375" t="str">
        <f>IF('Site Description'!D$33="NO TRANSECT","NO TRANSECT",SUMIF('Data Entry'!$Q$4:$Q$192,A58,'Data Entry'!$V$4:$V$192)/('Site Description'!D$33*100))</f>
        <v>NO TRANSECT</v>
      </c>
      <c r="BH58" s="375" t="str">
        <f>IF('Site Description'!E$33="NO TRANSECT","NO TRANSECT",SUMIF('Data Entry'!$Y$4:$Y$192,A58,'Data Entry'!$AD$4:$AD$192)/('Site Description'!E$33*100))</f>
        <v>NO TRANSECT</v>
      </c>
      <c r="BI58" s="375" t="str">
        <f>IF('Site Description'!F$33="NO TRANSECT","NO TRANSECT",SUMIF('Data Entry'!$AG$4:$AG$192,A58,'Data Entry'!$AL$4:$AL$192)/('Site Description'!F$33*100))</f>
        <v>NO TRANSECT</v>
      </c>
      <c r="BJ58" s="376" t="str">
        <f>IF('Site Description'!G$33="NO TRANSECT","NO TRANSECT",SUMIF('Data Entry'!$AO$4:$AO$192,A58,'Data Entry'!$AT$4:$AT$192)/('Site Description'!G$33*100))</f>
        <v>NO TRANSECT</v>
      </c>
      <c r="BK58" s="376" t="str">
        <f>IF('Site Description'!H$33="NO TRANSECT","NO TRANSECT",SUMIF('Data Entry'!$AW$4:$AW$192,A58,'Data Entry'!$BB$4:$BB$192)/('Site Description'!H$33*100))</f>
        <v>NO TRANSECT</v>
      </c>
      <c r="BL58" s="376" t="str">
        <f>IF('Site Description'!I$33="NO TRANSECT","NO TRANSECT",SUMIF('Data Entry'!$BE$4:$BE$192,A58,'Data Entry'!$BJ$4:$BJ$192)/('Site Description'!I$33*100))</f>
        <v>NO TRANSECT</v>
      </c>
      <c r="BM58" s="140">
        <f t="shared" si="42"/>
        <v>0</v>
      </c>
      <c r="BN58" s="141" t="e">
        <f t="shared" si="43"/>
        <v>#DIV/0!</v>
      </c>
      <c r="BO58" s="374">
        <f>IF('Site Description'!B$33="NO TRANSECT","NO TRANSECT",SUMIF('Data Entry'!$A$4:$A$192,A58,'Data Entry'!$G$4:$G$192)/('Site Description'!B$33*100))</f>
        <v>0</v>
      </c>
      <c r="BP58" s="375" t="str">
        <f>IF('Site Description'!C$33="NO TRANSECT","NO TRANSECT",SUMIF('Data Entry'!$I$4:$I$192,A58,'Data Entry'!$O$4:$O$192)/('Site Description'!C$33*100))</f>
        <v>NO TRANSECT</v>
      </c>
      <c r="BQ58" s="375" t="str">
        <f>IF('Site Description'!D$33="NO TRANSECT","NO TRANSECT",SUMIF('Data Entry'!$Q$4:$Q$192,A58,'Data Entry'!$W$4:$W$192)/('Site Description'!D$33*100))</f>
        <v>NO TRANSECT</v>
      </c>
      <c r="BR58" s="375" t="str">
        <f>IF('Site Description'!E$33="NO TRANSECT","NO TRANSECT",SUMIF('Data Entry'!$Y$4:$Y$192,A58,'Data Entry'!$AE$4:$AE$192)/('Site Description'!E$33*100))</f>
        <v>NO TRANSECT</v>
      </c>
      <c r="BS58" s="375" t="str">
        <f>IF('Site Description'!F$33="NO TRANSECT","NO TRANSECT",SUMIF('Data Entry'!$AG$4:$AG$192,A58,'Data Entry'!$AM$4:$AM$192)/('Site Description'!F$33*100))</f>
        <v>NO TRANSECT</v>
      </c>
      <c r="BT58" s="376" t="str">
        <f>IF('Site Description'!G$33="NO TRANSECT","NO TRANSECT",SUMIF('Data Entry'!$AO$4:$AO$192,A58,'Data Entry'!$AU$4:$AU$192)/('Site Description'!G$33*100))</f>
        <v>NO TRANSECT</v>
      </c>
      <c r="BU58" s="375" t="str">
        <f>IF('Site Description'!H$33="NO TRANSECT","NO TRANSECT",SUMIF('Data Entry'!$AW$4:$AW$192,A58,'Data Entry'!$BC$4:$BC$192)/('Site Description'!H$33*100))</f>
        <v>NO TRANSECT</v>
      </c>
      <c r="BV58" s="384" t="str">
        <f>IF('Site Description'!I$33="NO TRANSECT","NO TRANSECT",SUMIF('Data Entry'!$BE$4:$BE$192,A58,'Data Entry'!$BK$4:$BK$192)/('Site Description'!I$33*100))</f>
        <v>NO TRANSECT</v>
      </c>
      <c r="BW58" s="140">
        <f t="shared" si="44"/>
        <v>0</v>
      </c>
      <c r="BX58" s="141" t="e">
        <f t="shared" si="45"/>
        <v>#DIV/0!</v>
      </c>
      <c r="BY58" s="382">
        <f>IF('Site Description'!B$33="NO TRANSECT","NO TRANSECT",SUMIF('Data Entry'!$A$4:$A$192,A58,'Data Entry'!$H$4:$H$192)/('Site Description'!B$33*100))</f>
        <v>0</v>
      </c>
      <c r="BZ58" s="375" t="str">
        <f>IF('Site Description'!C$33="NO TRANSECT","NO TRANSECT",SUMIF('Data Entry'!$I$4:$I$192,A58,'Data Entry'!$P$4:$P$192)/('Site Description'!C$33*100))</f>
        <v>NO TRANSECT</v>
      </c>
      <c r="CA58" s="375" t="str">
        <f>IF('Site Description'!D$33="NO TRANSECT","NO TRANSECT",SUMIF('Data Entry'!$Q$4:$Q$192,A58,'Data Entry'!$X$4:$X$192)/('Site Description'!D$33*100))</f>
        <v>NO TRANSECT</v>
      </c>
      <c r="CB58" s="375" t="str">
        <f>IF('Site Description'!E$33="NO TRANSECT","NO TRANSECT",SUMIF('Data Entry'!$Y$4:$Y$192,A58,'Data Entry'!$AF$4:$AF$192)/('Site Description'!E$33*100))</f>
        <v>NO TRANSECT</v>
      </c>
      <c r="CC58" s="375" t="str">
        <f>IF('Site Description'!F$33="NO TRANSECT","NO TRANSECT",SUMIF('Data Entry'!$AG$4:$AG$192,A58,'Data Entry'!$AN$4:$AN$192)/('Site Description'!F$33*100))</f>
        <v>NO TRANSECT</v>
      </c>
      <c r="CD58" s="376" t="str">
        <f>IF('Site Description'!G$33="NO TRANSECT","NO TRANSECT",SUMIF('Data Entry'!$AO$4:$AO$192,A58,'Data Entry'!$AV$4:$AV$192)/('Site Description'!G$33*100))</f>
        <v>NO TRANSECT</v>
      </c>
      <c r="CE58" s="375" t="str">
        <f>IF('Site Description'!H$33="NO TRANSECT","NO TRANSECT",SUMIF('Data Entry'!$AW$4:$AW$192,A58,'Data Entry'!$BD$4:$BD$192)/('Site Description'!H$33*100))</f>
        <v>NO TRANSECT</v>
      </c>
      <c r="CF58" s="384" t="str">
        <f>IF('Site Description'!I$33="NO TRANSECT","NO TRANSECT",SUMIF('Data Entry'!$BE$4:$BE$192,A58,'Data Entry'!$BL$4:$BL$192)/('Site Description'!I$33*100))</f>
        <v>NO TRANSECT</v>
      </c>
      <c r="CG58" s="140">
        <f t="shared" si="46"/>
        <v>0</v>
      </c>
      <c r="CH58" s="141" t="e">
        <f t="shared" si="47"/>
        <v>#DIV/0!</v>
      </c>
    </row>
    <row r="59" spans="1:86" x14ac:dyDescent="0.3">
      <c r="A59" s="9" t="s">
        <v>240</v>
      </c>
      <c r="B59" s="30" t="s">
        <v>298</v>
      </c>
      <c r="C59" s="32" t="s">
        <v>241</v>
      </c>
      <c r="D59" s="27" t="s">
        <v>87</v>
      </c>
      <c r="E59" s="26" t="s">
        <v>32</v>
      </c>
      <c r="F59" s="383">
        <v>2</v>
      </c>
      <c r="G59" s="378">
        <f>IF('Site Description'!B$33="NO TRANSECT","NO TRANSECT",SUMIF('Data Entry'!$A$4:$A$192,A59,'Data Entry'!$C$4:$C$192))</f>
        <v>0</v>
      </c>
      <c r="H59" s="379" t="str">
        <f>IF('Site Description'!C$33="NO TRANSECT","NO TRANSECT",SUMIF('Data Entry'!$I$4:$I$192,A59,'Data Entry'!$K$4:$K$192))</f>
        <v>NO TRANSECT</v>
      </c>
      <c r="I59" s="379" t="str">
        <f>IF('Site Description'!D$33="NO TRANSECT","NO TRANSECT",SUMIF('Data Entry'!$Q$4:$Q$192,A59,'Data Entry'!$S$4:$S$192))</f>
        <v>NO TRANSECT</v>
      </c>
      <c r="J59" s="379" t="str">
        <f>IF('Site Description'!E$33="NO TRANSECT","NO TRANSECT",SUMIF('Data Entry'!$Y$4:$Y$192,A59,'Data Entry'!$AA$4:$AA$192))</f>
        <v>NO TRANSECT</v>
      </c>
      <c r="K59" s="379" t="str">
        <f>IF('Site Description'!F$33="NO TRANSECT","NO TRANSECT",SUMIF('Data Entry'!$AG$4:$AG$192,A59,'Data Entry'!$AI$4:$AI$192))</f>
        <v>NO TRANSECT</v>
      </c>
      <c r="L59" s="380" t="str">
        <f>IF('Site Description'!G$33="NO TRANSECT","NO TRANSECT",SUMIF('Data Entry'!$AO$4:$AO$192,A59,'Data Entry'!$AQ$4:$AQ$192))</f>
        <v>NO TRANSECT</v>
      </c>
      <c r="M59" s="380" t="str">
        <f>IF('Site Description'!H$33="NO TRANSECT","NO TRANSECT",SUMIF('Data Entry'!$AW$4:$AW$192,A59,'Data Entry'!$AY$4:$AY$192))</f>
        <v>NO TRANSECT</v>
      </c>
      <c r="N59" s="381" t="str">
        <f>IF('Site Description'!I$33="NO TRANSECT","NO TRANSECT",SUMIF('Data Entry'!$BE$4:$BE$192,A59,'Data Entry'!$BG$4:$BG$192))</f>
        <v>NO TRANSECT</v>
      </c>
      <c r="O59" s="140">
        <f t="shared" si="34"/>
        <v>0</v>
      </c>
      <c r="P59" s="141" t="e">
        <f t="shared" si="35"/>
        <v>#DIV/0!</v>
      </c>
      <c r="Q59" s="374">
        <f>IF('Site Description'!B$34="NO TRANSECT", "NO TRANSECT", G59/'Site Description'!B$34)</f>
        <v>0</v>
      </c>
      <c r="R59" s="375" t="str">
        <f>IF('Site Description'!C$34="NO TRANSECT", "NO TRANSECT", H59/'Site Description'!C$34)</f>
        <v>NO TRANSECT</v>
      </c>
      <c r="S59" s="375" t="str">
        <f>IF('Site Description'!D$34="NO TRANSECT", "NO TRANSECT", I59/'Site Description'!D$34)</f>
        <v>NO TRANSECT</v>
      </c>
      <c r="T59" s="375" t="str">
        <f>IF('Site Description'!E$34="NO TRANSECT", "NO TRANSECT", J59/'Site Description'!E$34)</f>
        <v>NO TRANSECT</v>
      </c>
      <c r="U59" s="375" t="str">
        <f>IF('Site Description'!F$34="NO TRANSECT", "NO TRANSECT", K59/'Site Description'!F$34)</f>
        <v>NO TRANSECT</v>
      </c>
      <c r="V59" s="376" t="str">
        <f>IF('Site Description'!G$34="NO TRANSECT", "NO TRANSECT", L59/'Site Description'!G$34)</f>
        <v>NO TRANSECT</v>
      </c>
      <c r="W59" s="375" t="str">
        <f>IF('Site Description'!H$34="NO TRANSECT", "NO TRANSECT", M59/'Site Description'!H$34)</f>
        <v>NO TRANSECT</v>
      </c>
      <c r="X59" s="384" t="str">
        <f>IF('Site Description'!$I$34="NO TRANSECT", "NO TRANSECT", N59/'Site Description'!$I$34)</f>
        <v>NO TRANSECT</v>
      </c>
      <c r="Y59" s="140">
        <f t="shared" si="36"/>
        <v>0</v>
      </c>
      <c r="Z59" s="141" t="e">
        <f t="shared" si="37"/>
        <v>#DIV/0!</v>
      </c>
      <c r="AA59" s="374">
        <f>IF('Site Description'!B$34="NO TRANSECT", "NO TRANSECT",BE59*10)</f>
        <v>0</v>
      </c>
      <c r="AB59" s="375" t="str">
        <f>IF('Site Description'!C$34="NO TRANSECT", "NO TRANSECT",BF59*10)</f>
        <v>NO TRANSECT</v>
      </c>
      <c r="AC59" s="375" t="str">
        <f>IF('Site Description'!D$34="NO TRANSECT", "NO TRANSECT",BG59*10)</f>
        <v>NO TRANSECT</v>
      </c>
      <c r="AD59" s="375" t="str">
        <f>IF('Site Description'!E$34="NO TRANSECT", "NO TRANSECT",BH59*10)</f>
        <v>NO TRANSECT</v>
      </c>
      <c r="AE59" s="375" t="str">
        <f>IF('Site Description'!F$34="NO TRANSECT", "NO TRANSECT",BI59*10)</f>
        <v>NO TRANSECT</v>
      </c>
      <c r="AF59" s="376" t="str">
        <f>IF('Site Description'!G$34="NO TRANSECT", "NO TRANSECT",BJ59*10)</f>
        <v>NO TRANSECT</v>
      </c>
      <c r="AG59" s="375" t="str">
        <f>IF('Site Description'!H$34="NO TRANSECT", "NO TRANSECT",BK59*10)</f>
        <v>NO TRANSECT</v>
      </c>
      <c r="AH59" s="384" t="str">
        <f>IF('Site Description'!I$34="NO TRANSECT", "NO TRANSECT",BL59*10)</f>
        <v>NO TRANSECT</v>
      </c>
      <c r="AI59" s="140">
        <f t="shared" si="0"/>
        <v>0</v>
      </c>
      <c r="AJ59" s="141" t="e">
        <f t="shared" si="1"/>
        <v>#DIV/0!</v>
      </c>
      <c r="AK59" s="374">
        <f>IF('Site Description'!B$34="NO TRANSECT", "NO TRANSECT",BO59*10)</f>
        <v>0</v>
      </c>
      <c r="AL59" s="375" t="str">
        <f>IF('Site Description'!C$34="NO TRANSECT", "NO TRANSECT",BP59*10)</f>
        <v>NO TRANSECT</v>
      </c>
      <c r="AM59" s="375" t="str">
        <f>IF('Site Description'!D$34="NO TRANSECT", "NO TRANSECT",BQ59*10)</f>
        <v>NO TRANSECT</v>
      </c>
      <c r="AN59" s="375" t="str">
        <f>IF('Site Description'!E$34="NO TRANSECT", "NO TRANSECT",BR59*10)</f>
        <v>NO TRANSECT</v>
      </c>
      <c r="AO59" s="375" t="str">
        <f>IF('Site Description'!F$34="NO TRANSECT", "NO TRANSECT",BS59*10)</f>
        <v>NO TRANSECT</v>
      </c>
      <c r="AP59" s="376" t="str">
        <f>IF('Site Description'!G$34="NO TRANSECT", "NO TRANSECT",BT59*10)</f>
        <v>NO TRANSECT</v>
      </c>
      <c r="AQ59" s="376" t="str">
        <f>IF('Site Description'!H$34="NO TRANSECT", "NO TRANSECT",BU59*10)</f>
        <v>NO TRANSECT</v>
      </c>
      <c r="AR59" s="376" t="str">
        <f>IF('Site Description'!I$34="NO TRANSECT", "NO TRANSECT",BV59*10)</f>
        <v>NO TRANSECT</v>
      </c>
      <c r="AS59" s="140">
        <f t="shared" si="38"/>
        <v>0</v>
      </c>
      <c r="AT59" s="141" t="e">
        <f t="shared" si="39"/>
        <v>#DIV/0!</v>
      </c>
      <c r="AU59" s="374">
        <f>IF('Site Description'!B$34="NO TRANSECT","NO TRANSECT",BY59*10)</f>
        <v>0</v>
      </c>
      <c r="AV59" s="375" t="str">
        <f>IF('Site Description'!C$34="NO TRANSECT","NO TRANSECT",BZ59*10)</f>
        <v>NO TRANSECT</v>
      </c>
      <c r="AW59" s="375" t="str">
        <f>IF('Site Description'!D$34="NO TRANSECT","NO TRANSECT",CA59*10)</f>
        <v>NO TRANSECT</v>
      </c>
      <c r="AX59" s="375" t="str">
        <f>IF('Site Description'!E$34="NO TRANSECT","NO TRANSECT",CB59*10)</f>
        <v>NO TRANSECT</v>
      </c>
      <c r="AY59" s="375" t="str">
        <f>IF('Site Description'!F$34="NO TRANSECT","NO TRANSECT",CC59*10)</f>
        <v>NO TRANSECT</v>
      </c>
      <c r="AZ59" s="376" t="str">
        <f>IF('Site Description'!G$34="NO TRANSECT","NO TRANSECT",CD59*10)</f>
        <v>NO TRANSECT</v>
      </c>
      <c r="BA59" s="376" t="str">
        <f>IF('Site Description'!H$34="NO TRANSECT","NO TRANSECT",CE59*10)</f>
        <v>NO TRANSECT</v>
      </c>
      <c r="BB59" s="376" t="str">
        <f>IF('Site Description'!I$34="NO TRANSECT","NO TRANSECT",CF59*10)</f>
        <v>NO TRANSECT</v>
      </c>
      <c r="BC59" s="140">
        <f t="shared" si="40"/>
        <v>0</v>
      </c>
      <c r="BD59" s="141" t="e">
        <f t="shared" si="41"/>
        <v>#DIV/0!</v>
      </c>
      <c r="BE59" s="374">
        <f>IF('Site Description'!B$33="NO TRANSECT","NO TRANSECT",SUMIF('Data Entry'!$A$4:$A$192,A59,'Data Entry'!$F$4:$F$192)/('Site Description'!B$33*100))</f>
        <v>0</v>
      </c>
      <c r="BF59" s="375" t="str">
        <f>IF('Site Description'!C$33="NO TRANSECT","NO TRANSECT",SUMIF('Data Entry'!$I$4:$I$192,A59,'Data Entry'!$N$4:$N$192)/('Site Description'!C$33*100))</f>
        <v>NO TRANSECT</v>
      </c>
      <c r="BG59" s="375" t="str">
        <f>IF('Site Description'!D$33="NO TRANSECT","NO TRANSECT",SUMIF('Data Entry'!$Q$4:$Q$192,A59,'Data Entry'!$V$4:$V$192)/('Site Description'!D$33*100))</f>
        <v>NO TRANSECT</v>
      </c>
      <c r="BH59" s="375" t="str">
        <f>IF('Site Description'!E$33="NO TRANSECT","NO TRANSECT",SUMIF('Data Entry'!$Y$4:$Y$192,A59,'Data Entry'!$AD$4:$AD$192)/('Site Description'!E$33*100))</f>
        <v>NO TRANSECT</v>
      </c>
      <c r="BI59" s="375" t="str">
        <f>IF('Site Description'!F$33="NO TRANSECT","NO TRANSECT",SUMIF('Data Entry'!$AG$4:$AG$192,A59,'Data Entry'!$AL$4:$AL$192)/('Site Description'!F$33*100))</f>
        <v>NO TRANSECT</v>
      </c>
      <c r="BJ59" s="376" t="str">
        <f>IF('Site Description'!G$33="NO TRANSECT","NO TRANSECT",SUMIF('Data Entry'!$AO$4:$AO$192,A59,'Data Entry'!$AT$4:$AT$192)/('Site Description'!G$33*100))</f>
        <v>NO TRANSECT</v>
      </c>
      <c r="BK59" s="376" t="str">
        <f>IF('Site Description'!H$33="NO TRANSECT","NO TRANSECT",SUMIF('Data Entry'!$AW$4:$AW$192,A59,'Data Entry'!$BB$4:$BB$192)/('Site Description'!H$33*100))</f>
        <v>NO TRANSECT</v>
      </c>
      <c r="BL59" s="376" t="str">
        <f>IF('Site Description'!I$33="NO TRANSECT","NO TRANSECT",SUMIF('Data Entry'!$BE$4:$BE$192,A59,'Data Entry'!$BJ$4:$BJ$192)/('Site Description'!I$33*100))</f>
        <v>NO TRANSECT</v>
      </c>
      <c r="BM59" s="140">
        <f t="shared" si="42"/>
        <v>0</v>
      </c>
      <c r="BN59" s="141" t="e">
        <f t="shared" si="43"/>
        <v>#DIV/0!</v>
      </c>
      <c r="BO59" s="374">
        <f>IF('Site Description'!B$33="NO TRANSECT","NO TRANSECT",SUMIF('Data Entry'!$A$4:$A$192,A59,'Data Entry'!$G$4:$G$192)/('Site Description'!B$33*100))</f>
        <v>0</v>
      </c>
      <c r="BP59" s="375" t="str">
        <f>IF('Site Description'!C$33="NO TRANSECT","NO TRANSECT",SUMIF('Data Entry'!$I$4:$I$192,A59,'Data Entry'!$O$4:$O$192)/('Site Description'!C$33*100))</f>
        <v>NO TRANSECT</v>
      </c>
      <c r="BQ59" s="375" t="str">
        <f>IF('Site Description'!D$33="NO TRANSECT","NO TRANSECT",SUMIF('Data Entry'!$Q$4:$Q$192,A59,'Data Entry'!$W$4:$W$192)/('Site Description'!D$33*100))</f>
        <v>NO TRANSECT</v>
      </c>
      <c r="BR59" s="375" t="str">
        <f>IF('Site Description'!E$33="NO TRANSECT","NO TRANSECT",SUMIF('Data Entry'!$Y$4:$Y$192,A59,'Data Entry'!$AE$4:$AE$192)/('Site Description'!E$33*100))</f>
        <v>NO TRANSECT</v>
      </c>
      <c r="BS59" s="375" t="str">
        <f>IF('Site Description'!F$33="NO TRANSECT","NO TRANSECT",SUMIF('Data Entry'!$AG$4:$AG$192,A59,'Data Entry'!$AM$4:$AM$192)/('Site Description'!F$33*100))</f>
        <v>NO TRANSECT</v>
      </c>
      <c r="BT59" s="376" t="str">
        <f>IF('Site Description'!G$33="NO TRANSECT","NO TRANSECT",SUMIF('Data Entry'!$AO$4:$AO$192,A59,'Data Entry'!$AU$4:$AU$192)/('Site Description'!G$33*100))</f>
        <v>NO TRANSECT</v>
      </c>
      <c r="BU59" s="375" t="str">
        <f>IF('Site Description'!H$33="NO TRANSECT","NO TRANSECT",SUMIF('Data Entry'!$AW$4:$AW$192,A59,'Data Entry'!$BC$4:$BC$192)/('Site Description'!H$33*100))</f>
        <v>NO TRANSECT</v>
      </c>
      <c r="BV59" s="384" t="str">
        <f>IF('Site Description'!I$33="NO TRANSECT","NO TRANSECT",SUMIF('Data Entry'!$BE$4:$BE$192,A59,'Data Entry'!$BK$4:$BK$192)/('Site Description'!I$33*100))</f>
        <v>NO TRANSECT</v>
      </c>
      <c r="BW59" s="140">
        <f t="shared" si="44"/>
        <v>0</v>
      </c>
      <c r="BX59" s="141" t="e">
        <f t="shared" si="45"/>
        <v>#DIV/0!</v>
      </c>
      <c r="BY59" s="382">
        <f>IF('Site Description'!B$33="NO TRANSECT","NO TRANSECT",SUMIF('Data Entry'!$A$4:$A$192,A59,'Data Entry'!$H$4:$H$192)/('Site Description'!B$33*100))</f>
        <v>0</v>
      </c>
      <c r="BZ59" s="375" t="str">
        <f>IF('Site Description'!C$33="NO TRANSECT","NO TRANSECT",SUMIF('Data Entry'!$I$4:$I$192,A59,'Data Entry'!$P$4:$P$192)/('Site Description'!C$33*100))</f>
        <v>NO TRANSECT</v>
      </c>
      <c r="CA59" s="375" t="str">
        <f>IF('Site Description'!D$33="NO TRANSECT","NO TRANSECT",SUMIF('Data Entry'!$Q$4:$Q$192,A59,'Data Entry'!$X$4:$X$192)/('Site Description'!D$33*100))</f>
        <v>NO TRANSECT</v>
      </c>
      <c r="CB59" s="375" t="str">
        <f>IF('Site Description'!E$33="NO TRANSECT","NO TRANSECT",SUMIF('Data Entry'!$Y$4:$Y$192,A59,'Data Entry'!$AF$4:$AF$192)/('Site Description'!E$33*100))</f>
        <v>NO TRANSECT</v>
      </c>
      <c r="CC59" s="375" t="str">
        <f>IF('Site Description'!F$33="NO TRANSECT","NO TRANSECT",SUMIF('Data Entry'!$AG$4:$AG$192,A59,'Data Entry'!$AN$4:$AN$192)/('Site Description'!F$33*100))</f>
        <v>NO TRANSECT</v>
      </c>
      <c r="CD59" s="376" t="str">
        <f>IF('Site Description'!G$33="NO TRANSECT","NO TRANSECT",SUMIF('Data Entry'!$AO$4:$AO$192,A59,'Data Entry'!$AV$4:$AV$192)/('Site Description'!G$33*100))</f>
        <v>NO TRANSECT</v>
      </c>
      <c r="CE59" s="375" t="str">
        <f>IF('Site Description'!H$33="NO TRANSECT","NO TRANSECT",SUMIF('Data Entry'!$AW$4:$AW$192,A59,'Data Entry'!$BD$4:$BD$192)/('Site Description'!H$33*100))</f>
        <v>NO TRANSECT</v>
      </c>
      <c r="CF59" s="384" t="str">
        <f>IF('Site Description'!I$33="NO TRANSECT","NO TRANSECT",SUMIF('Data Entry'!$BE$4:$BE$192,A59,'Data Entry'!$BL$4:$BL$192)/('Site Description'!I$33*100))</f>
        <v>NO TRANSECT</v>
      </c>
      <c r="CG59" s="140">
        <f t="shared" si="46"/>
        <v>0</v>
      </c>
      <c r="CH59" s="141" t="e">
        <f t="shared" si="47"/>
        <v>#DIV/0!</v>
      </c>
    </row>
    <row r="60" spans="1:86" x14ac:dyDescent="0.3">
      <c r="A60" s="9" t="s">
        <v>242</v>
      </c>
      <c r="B60" s="30" t="s">
        <v>298</v>
      </c>
      <c r="C60" s="32" t="s">
        <v>243</v>
      </c>
      <c r="D60" s="27" t="s">
        <v>87</v>
      </c>
      <c r="E60" s="26" t="s">
        <v>32</v>
      </c>
      <c r="F60" s="26">
        <v>2</v>
      </c>
      <c r="G60" s="378">
        <f>IF('Site Description'!B$33="NO TRANSECT","NO TRANSECT",SUMIF('Data Entry'!$A$4:$A$192,A60,'Data Entry'!$C$4:$C$192))</f>
        <v>0</v>
      </c>
      <c r="H60" s="379" t="str">
        <f>IF('Site Description'!C$33="NO TRANSECT","NO TRANSECT",SUMIF('Data Entry'!$I$4:$I$192,A60,'Data Entry'!$K$4:$K$192))</f>
        <v>NO TRANSECT</v>
      </c>
      <c r="I60" s="379" t="str">
        <f>IF('Site Description'!D$33="NO TRANSECT","NO TRANSECT",SUMIF('Data Entry'!$Q$4:$Q$192,A60,'Data Entry'!$S$4:$S$192))</f>
        <v>NO TRANSECT</v>
      </c>
      <c r="J60" s="379" t="str">
        <f>IF('Site Description'!E$33="NO TRANSECT","NO TRANSECT",SUMIF('Data Entry'!$Y$4:$Y$192,A60,'Data Entry'!$AA$4:$AA$192))</f>
        <v>NO TRANSECT</v>
      </c>
      <c r="K60" s="379" t="str">
        <f>IF('Site Description'!F$33="NO TRANSECT","NO TRANSECT",SUMIF('Data Entry'!$AG$4:$AG$192,A60,'Data Entry'!$AI$4:$AI$192))</f>
        <v>NO TRANSECT</v>
      </c>
      <c r="L60" s="380" t="str">
        <f>IF('Site Description'!G$33="NO TRANSECT","NO TRANSECT",SUMIF('Data Entry'!$AO$4:$AO$192,A60,'Data Entry'!$AQ$4:$AQ$192))</f>
        <v>NO TRANSECT</v>
      </c>
      <c r="M60" s="380" t="str">
        <f>IF('Site Description'!H$33="NO TRANSECT","NO TRANSECT",SUMIF('Data Entry'!$AW$4:$AW$192,A60,'Data Entry'!$AY$4:$AY$192))</f>
        <v>NO TRANSECT</v>
      </c>
      <c r="N60" s="381" t="str">
        <f>IF('Site Description'!I$33="NO TRANSECT","NO TRANSECT",SUMIF('Data Entry'!$BE$4:$BE$192,A60,'Data Entry'!$BG$4:$BG$192))</f>
        <v>NO TRANSECT</v>
      </c>
      <c r="O60" s="140">
        <f t="shared" si="34"/>
        <v>0</v>
      </c>
      <c r="P60" s="141" t="e">
        <f t="shared" si="35"/>
        <v>#DIV/0!</v>
      </c>
      <c r="Q60" s="374">
        <f>IF('Site Description'!B$34="NO TRANSECT", "NO TRANSECT", G60/'Site Description'!B$34)</f>
        <v>0</v>
      </c>
      <c r="R60" s="375" t="str">
        <f>IF('Site Description'!C$34="NO TRANSECT", "NO TRANSECT", H60/'Site Description'!C$34)</f>
        <v>NO TRANSECT</v>
      </c>
      <c r="S60" s="375" t="str">
        <f>IF('Site Description'!D$34="NO TRANSECT", "NO TRANSECT", I60/'Site Description'!D$34)</f>
        <v>NO TRANSECT</v>
      </c>
      <c r="T60" s="375" t="str">
        <f>IF('Site Description'!E$34="NO TRANSECT", "NO TRANSECT", J60/'Site Description'!E$34)</f>
        <v>NO TRANSECT</v>
      </c>
      <c r="U60" s="375" t="str">
        <f>IF('Site Description'!F$34="NO TRANSECT", "NO TRANSECT", K60/'Site Description'!F$34)</f>
        <v>NO TRANSECT</v>
      </c>
      <c r="V60" s="376" t="str">
        <f>IF('Site Description'!G$34="NO TRANSECT", "NO TRANSECT", L60/'Site Description'!G$34)</f>
        <v>NO TRANSECT</v>
      </c>
      <c r="W60" s="375" t="str">
        <f>IF('Site Description'!H$34="NO TRANSECT", "NO TRANSECT", M60/'Site Description'!H$34)</f>
        <v>NO TRANSECT</v>
      </c>
      <c r="X60" s="384" t="str">
        <f>IF('Site Description'!$I$34="NO TRANSECT", "NO TRANSECT", N60/'Site Description'!$I$34)</f>
        <v>NO TRANSECT</v>
      </c>
      <c r="Y60" s="140">
        <f t="shared" si="36"/>
        <v>0</v>
      </c>
      <c r="Z60" s="141" t="e">
        <f t="shared" si="37"/>
        <v>#DIV/0!</v>
      </c>
      <c r="AA60" s="374">
        <f>IF('Site Description'!B$34="NO TRANSECT", "NO TRANSECT",BE60*10)</f>
        <v>0</v>
      </c>
      <c r="AB60" s="375" t="str">
        <f>IF('Site Description'!C$34="NO TRANSECT", "NO TRANSECT",BF60*10)</f>
        <v>NO TRANSECT</v>
      </c>
      <c r="AC60" s="375" t="str">
        <f>IF('Site Description'!D$34="NO TRANSECT", "NO TRANSECT",BG60*10)</f>
        <v>NO TRANSECT</v>
      </c>
      <c r="AD60" s="375" t="str">
        <f>IF('Site Description'!E$34="NO TRANSECT", "NO TRANSECT",BH60*10)</f>
        <v>NO TRANSECT</v>
      </c>
      <c r="AE60" s="375" t="str">
        <f>IF('Site Description'!F$34="NO TRANSECT", "NO TRANSECT",BI60*10)</f>
        <v>NO TRANSECT</v>
      </c>
      <c r="AF60" s="376" t="str">
        <f>IF('Site Description'!G$34="NO TRANSECT", "NO TRANSECT",BJ60*10)</f>
        <v>NO TRANSECT</v>
      </c>
      <c r="AG60" s="375" t="str">
        <f>IF('Site Description'!H$34="NO TRANSECT", "NO TRANSECT",BK60*10)</f>
        <v>NO TRANSECT</v>
      </c>
      <c r="AH60" s="384" t="str">
        <f>IF('Site Description'!I$34="NO TRANSECT", "NO TRANSECT",BL60*10)</f>
        <v>NO TRANSECT</v>
      </c>
      <c r="AI60" s="140">
        <f t="shared" si="0"/>
        <v>0</v>
      </c>
      <c r="AJ60" s="141" t="e">
        <f t="shared" si="1"/>
        <v>#DIV/0!</v>
      </c>
      <c r="AK60" s="374">
        <f>IF('Site Description'!B$34="NO TRANSECT", "NO TRANSECT",BO60*10)</f>
        <v>0</v>
      </c>
      <c r="AL60" s="375" t="str">
        <f>IF('Site Description'!C$34="NO TRANSECT", "NO TRANSECT",BP60*10)</f>
        <v>NO TRANSECT</v>
      </c>
      <c r="AM60" s="375" t="str">
        <f>IF('Site Description'!D$34="NO TRANSECT", "NO TRANSECT",BQ60*10)</f>
        <v>NO TRANSECT</v>
      </c>
      <c r="AN60" s="375" t="str">
        <f>IF('Site Description'!E$34="NO TRANSECT", "NO TRANSECT",BR60*10)</f>
        <v>NO TRANSECT</v>
      </c>
      <c r="AO60" s="375" t="str">
        <f>IF('Site Description'!F$34="NO TRANSECT", "NO TRANSECT",BS60*10)</f>
        <v>NO TRANSECT</v>
      </c>
      <c r="AP60" s="376" t="str">
        <f>IF('Site Description'!G$34="NO TRANSECT", "NO TRANSECT",BT60*10)</f>
        <v>NO TRANSECT</v>
      </c>
      <c r="AQ60" s="376" t="str">
        <f>IF('Site Description'!H$34="NO TRANSECT", "NO TRANSECT",BU60*10)</f>
        <v>NO TRANSECT</v>
      </c>
      <c r="AR60" s="376" t="str">
        <f>IF('Site Description'!I$34="NO TRANSECT", "NO TRANSECT",BV60*10)</f>
        <v>NO TRANSECT</v>
      </c>
      <c r="AS60" s="140">
        <f t="shared" si="38"/>
        <v>0</v>
      </c>
      <c r="AT60" s="141" t="e">
        <f t="shared" si="39"/>
        <v>#DIV/0!</v>
      </c>
      <c r="AU60" s="374">
        <f>IF('Site Description'!B$34="NO TRANSECT","NO TRANSECT",BY60*10)</f>
        <v>0</v>
      </c>
      <c r="AV60" s="375" t="str">
        <f>IF('Site Description'!C$34="NO TRANSECT","NO TRANSECT",BZ60*10)</f>
        <v>NO TRANSECT</v>
      </c>
      <c r="AW60" s="375" t="str">
        <f>IF('Site Description'!D$34="NO TRANSECT","NO TRANSECT",CA60*10)</f>
        <v>NO TRANSECT</v>
      </c>
      <c r="AX60" s="375" t="str">
        <f>IF('Site Description'!E$34="NO TRANSECT","NO TRANSECT",CB60*10)</f>
        <v>NO TRANSECT</v>
      </c>
      <c r="AY60" s="375" t="str">
        <f>IF('Site Description'!F$34="NO TRANSECT","NO TRANSECT",CC60*10)</f>
        <v>NO TRANSECT</v>
      </c>
      <c r="AZ60" s="376" t="str">
        <f>IF('Site Description'!G$34="NO TRANSECT","NO TRANSECT",CD60*10)</f>
        <v>NO TRANSECT</v>
      </c>
      <c r="BA60" s="376" t="str">
        <f>IF('Site Description'!H$34="NO TRANSECT","NO TRANSECT",CE60*10)</f>
        <v>NO TRANSECT</v>
      </c>
      <c r="BB60" s="376" t="str">
        <f>IF('Site Description'!I$34="NO TRANSECT","NO TRANSECT",CF60*10)</f>
        <v>NO TRANSECT</v>
      </c>
      <c r="BC60" s="140">
        <f t="shared" si="40"/>
        <v>0</v>
      </c>
      <c r="BD60" s="141" t="e">
        <f t="shared" si="41"/>
        <v>#DIV/0!</v>
      </c>
      <c r="BE60" s="374">
        <f>IF('Site Description'!B$33="NO TRANSECT","NO TRANSECT",SUMIF('Data Entry'!$A$4:$A$192,A60,'Data Entry'!$F$4:$F$192)/('Site Description'!B$33*100))</f>
        <v>0</v>
      </c>
      <c r="BF60" s="375" t="str">
        <f>IF('Site Description'!C$33="NO TRANSECT","NO TRANSECT",SUMIF('Data Entry'!$I$4:$I$192,A60,'Data Entry'!$N$4:$N$192)/('Site Description'!C$33*100))</f>
        <v>NO TRANSECT</v>
      </c>
      <c r="BG60" s="375" t="str">
        <f>IF('Site Description'!D$33="NO TRANSECT","NO TRANSECT",SUMIF('Data Entry'!$Q$4:$Q$192,A60,'Data Entry'!$V$4:$V$192)/('Site Description'!D$33*100))</f>
        <v>NO TRANSECT</v>
      </c>
      <c r="BH60" s="375" t="str">
        <f>IF('Site Description'!E$33="NO TRANSECT","NO TRANSECT",SUMIF('Data Entry'!$Y$4:$Y$192,A60,'Data Entry'!$AD$4:$AD$192)/('Site Description'!E$33*100))</f>
        <v>NO TRANSECT</v>
      </c>
      <c r="BI60" s="375" t="str">
        <f>IF('Site Description'!F$33="NO TRANSECT","NO TRANSECT",SUMIF('Data Entry'!$AG$4:$AG$192,A60,'Data Entry'!$AL$4:$AL$192)/('Site Description'!F$33*100))</f>
        <v>NO TRANSECT</v>
      </c>
      <c r="BJ60" s="376" t="str">
        <f>IF('Site Description'!G$33="NO TRANSECT","NO TRANSECT",SUMIF('Data Entry'!$AO$4:$AO$192,A60,'Data Entry'!$AT$4:$AT$192)/('Site Description'!G$33*100))</f>
        <v>NO TRANSECT</v>
      </c>
      <c r="BK60" s="376" t="str">
        <f>IF('Site Description'!H$33="NO TRANSECT","NO TRANSECT",SUMIF('Data Entry'!$AW$4:$AW$192,A60,'Data Entry'!$BB$4:$BB$192)/('Site Description'!H$33*100))</f>
        <v>NO TRANSECT</v>
      </c>
      <c r="BL60" s="376" t="str">
        <f>IF('Site Description'!I$33="NO TRANSECT","NO TRANSECT",SUMIF('Data Entry'!$BE$4:$BE$192,A60,'Data Entry'!$BJ$4:$BJ$192)/('Site Description'!I$33*100))</f>
        <v>NO TRANSECT</v>
      </c>
      <c r="BM60" s="140">
        <f t="shared" si="42"/>
        <v>0</v>
      </c>
      <c r="BN60" s="141" t="e">
        <f t="shared" si="43"/>
        <v>#DIV/0!</v>
      </c>
      <c r="BO60" s="374">
        <f>IF('Site Description'!B$33="NO TRANSECT","NO TRANSECT",SUMIF('Data Entry'!$A$4:$A$192,A60,'Data Entry'!$G$4:$G$192)/('Site Description'!B$33*100))</f>
        <v>0</v>
      </c>
      <c r="BP60" s="375" t="str">
        <f>IF('Site Description'!C$33="NO TRANSECT","NO TRANSECT",SUMIF('Data Entry'!$I$4:$I$192,A60,'Data Entry'!$O$4:$O$192)/('Site Description'!C$33*100))</f>
        <v>NO TRANSECT</v>
      </c>
      <c r="BQ60" s="375" t="str">
        <f>IF('Site Description'!D$33="NO TRANSECT","NO TRANSECT",SUMIF('Data Entry'!$Q$4:$Q$192,A60,'Data Entry'!$W$4:$W$192)/('Site Description'!D$33*100))</f>
        <v>NO TRANSECT</v>
      </c>
      <c r="BR60" s="375" t="str">
        <f>IF('Site Description'!E$33="NO TRANSECT","NO TRANSECT",SUMIF('Data Entry'!$Y$4:$Y$192,A60,'Data Entry'!$AE$4:$AE$192)/('Site Description'!E$33*100))</f>
        <v>NO TRANSECT</v>
      </c>
      <c r="BS60" s="375" t="str">
        <f>IF('Site Description'!F$33="NO TRANSECT","NO TRANSECT",SUMIF('Data Entry'!$AG$4:$AG$192,A60,'Data Entry'!$AM$4:$AM$192)/('Site Description'!F$33*100))</f>
        <v>NO TRANSECT</v>
      </c>
      <c r="BT60" s="376" t="str">
        <f>IF('Site Description'!G$33="NO TRANSECT","NO TRANSECT",SUMIF('Data Entry'!$AO$4:$AO$192,A60,'Data Entry'!$AU$4:$AU$192)/('Site Description'!G$33*100))</f>
        <v>NO TRANSECT</v>
      </c>
      <c r="BU60" s="375" t="str">
        <f>IF('Site Description'!H$33="NO TRANSECT","NO TRANSECT",SUMIF('Data Entry'!$AW$4:$AW$192,A60,'Data Entry'!$BC$4:$BC$192)/('Site Description'!H$33*100))</f>
        <v>NO TRANSECT</v>
      </c>
      <c r="BV60" s="384" t="str">
        <f>IF('Site Description'!I$33="NO TRANSECT","NO TRANSECT",SUMIF('Data Entry'!$BE$4:$BE$192,A60,'Data Entry'!$BK$4:$BK$192)/('Site Description'!I$33*100))</f>
        <v>NO TRANSECT</v>
      </c>
      <c r="BW60" s="140">
        <f t="shared" si="44"/>
        <v>0</v>
      </c>
      <c r="BX60" s="141" t="e">
        <f t="shared" si="45"/>
        <v>#DIV/0!</v>
      </c>
      <c r="BY60" s="382">
        <f>IF('Site Description'!B$33="NO TRANSECT","NO TRANSECT",SUMIF('Data Entry'!$A$4:$A$192,A60,'Data Entry'!$H$4:$H$192)/('Site Description'!B$33*100))</f>
        <v>0</v>
      </c>
      <c r="BZ60" s="375" t="str">
        <f>IF('Site Description'!C$33="NO TRANSECT","NO TRANSECT",SUMIF('Data Entry'!$I$4:$I$192,A60,'Data Entry'!$P$4:$P$192)/('Site Description'!C$33*100))</f>
        <v>NO TRANSECT</v>
      </c>
      <c r="CA60" s="375" t="str">
        <f>IF('Site Description'!D$33="NO TRANSECT","NO TRANSECT",SUMIF('Data Entry'!$Q$4:$Q$192,A60,'Data Entry'!$X$4:$X$192)/('Site Description'!D$33*100))</f>
        <v>NO TRANSECT</v>
      </c>
      <c r="CB60" s="375" t="str">
        <f>IF('Site Description'!E$33="NO TRANSECT","NO TRANSECT",SUMIF('Data Entry'!$Y$4:$Y$192,A60,'Data Entry'!$AF$4:$AF$192)/('Site Description'!E$33*100))</f>
        <v>NO TRANSECT</v>
      </c>
      <c r="CC60" s="375" t="str">
        <f>IF('Site Description'!F$33="NO TRANSECT","NO TRANSECT",SUMIF('Data Entry'!$AG$4:$AG$192,A60,'Data Entry'!$AN$4:$AN$192)/('Site Description'!F$33*100))</f>
        <v>NO TRANSECT</v>
      </c>
      <c r="CD60" s="376" t="str">
        <f>IF('Site Description'!G$33="NO TRANSECT","NO TRANSECT",SUMIF('Data Entry'!$AO$4:$AO$192,A60,'Data Entry'!$AV$4:$AV$192)/('Site Description'!G$33*100))</f>
        <v>NO TRANSECT</v>
      </c>
      <c r="CE60" s="375" t="str">
        <f>IF('Site Description'!H$33="NO TRANSECT","NO TRANSECT",SUMIF('Data Entry'!$AW$4:$AW$192,A60,'Data Entry'!$BD$4:$BD$192)/('Site Description'!H$33*100))</f>
        <v>NO TRANSECT</v>
      </c>
      <c r="CF60" s="384" t="str">
        <f>IF('Site Description'!I$33="NO TRANSECT","NO TRANSECT",SUMIF('Data Entry'!$BE$4:$BE$192,A60,'Data Entry'!$BL$4:$BL$192)/('Site Description'!I$33*100))</f>
        <v>NO TRANSECT</v>
      </c>
      <c r="CG60" s="140">
        <f t="shared" si="46"/>
        <v>0</v>
      </c>
      <c r="CH60" s="141" t="e">
        <f t="shared" si="47"/>
        <v>#DIV/0!</v>
      </c>
    </row>
    <row r="61" spans="1:86" x14ac:dyDescent="0.3">
      <c r="A61" s="9" t="s">
        <v>244</v>
      </c>
      <c r="B61" s="30" t="s">
        <v>298</v>
      </c>
      <c r="C61" s="32" t="s">
        <v>245</v>
      </c>
      <c r="D61" s="27" t="s">
        <v>82</v>
      </c>
      <c r="E61" s="26" t="s">
        <v>32</v>
      </c>
      <c r="F61" s="383">
        <v>2</v>
      </c>
      <c r="G61" s="378">
        <f>IF('Site Description'!B$33="NO TRANSECT","NO TRANSECT",SUMIF('Data Entry'!$A$4:$A$192,A61,'Data Entry'!$C$4:$C$192))</f>
        <v>0</v>
      </c>
      <c r="H61" s="379" t="str">
        <f>IF('Site Description'!C$33="NO TRANSECT","NO TRANSECT",SUMIF('Data Entry'!$I$4:$I$192,A61,'Data Entry'!$K$4:$K$192))</f>
        <v>NO TRANSECT</v>
      </c>
      <c r="I61" s="379" t="str">
        <f>IF('Site Description'!D$33="NO TRANSECT","NO TRANSECT",SUMIF('Data Entry'!$Q$4:$Q$192,A61,'Data Entry'!$S$4:$S$192))</f>
        <v>NO TRANSECT</v>
      </c>
      <c r="J61" s="379" t="str">
        <f>IF('Site Description'!E$33="NO TRANSECT","NO TRANSECT",SUMIF('Data Entry'!$Y$4:$Y$192,A61,'Data Entry'!$AA$4:$AA$192))</f>
        <v>NO TRANSECT</v>
      </c>
      <c r="K61" s="379" t="str">
        <f>IF('Site Description'!F$33="NO TRANSECT","NO TRANSECT",SUMIF('Data Entry'!$AG$4:$AG$192,A61,'Data Entry'!$AI$4:$AI$192))</f>
        <v>NO TRANSECT</v>
      </c>
      <c r="L61" s="380" t="str">
        <f>IF('Site Description'!G$33="NO TRANSECT","NO TRANSECT",SUMIF('Data Entry'!$AO$4:$AO$192,A61,'Data Entry'!$AQ$4:$AQ$192))</f>
        <v>NO TRANSECT</v>
      </c>
      <c r="M61" s="380" t="str">
        <f>IF('Site Description'!H$33="NO TRANSECT","NO TRANSECT",SUMIF('Data Entry'!$AW$4:$AW$192,A61,'Data Entry'!$AY$4:$AY$192))</f>
        <v>NO TRANSECT</v>
      </c>
      <c r="N61" s="381" t="str">
        <f>IF('Site Description'!I$33="NO TRANSECT","NO TRANSECT",SUMIF('Data Entry'!$BE$4:$BE$192,A61,'Data Entry'!$BG$4:$BG$192))</f>
        <v>NO TRANSECT</v>
      </c>
      <c r="O61" s="140">
        <f t="shared" si="34"/>
        <v>0</v>
      </c>
      <c r="P61" s="141" t="e">
        <f t="shared" si="35"/>
        <v>#DIV/0!</v>
      </c>
      <c r="Q61" s="374">
        <f>IF('Site Description'!B$34="NO TRANSECT", "NO TRANSECT", G61/'Site Description'!B$34)</f>
        <v>0</v>
      </c>
      <c r="R61" s="375" t="str">
        <f>IF('Site Description'!C$34="NO TRANSECT", "NO TRANSECT", H61/'Site Description'!C$34)</f>
        <v>NO TRANSECT</v>
      </c>
      <c r="S61" s="375" t="str">
        <f>IF('Site Description'!D$34="NO TRANSECT", "NO TRANSECT", I61/'Site Description'!D$34)</f>
        <v>NO TRANSECT</v>
      </c>
      <c r="T61" s="375" t="str">
        <f>IF('Site Description'!E$34="NO TRANSECT", "NO TRANSECT", J61/'Site Description'!E$34)</f>
        <v>NO TRANSECT</v>
      </c>
      <c r="U61" s="375" t="str">
        <f>IF('Site Description'!F$34="NO TRANSECT", "NO TRANSECT", K61/'Site Description'!F$34)</f>
        <v>NO TRANSECT</v>
      </c>
      <c r="V61" s="376" t="str">
        <f>IF('Site Description'!G$34="NO TRANSECT", "NO TRANSECT", L61/'Site Description'!G$34)</f>
        <v>NO TRANSECT</v>
      </c>
      <c r="W61" s="375" t="str">
        <f>IF('Site Description'!H$34="NO TRANSECT", "NO TRANSECT", M61/'Site Description'!H$34)</f>
        <v>NO TRANSECT</v>
      </c>
      <c r="X61" s="384" t="str">
        <f>IF('Site Description'!$I$34="NO TRANSECT", "NO TRANSECT", N61/'Site Description'!$I$34)</f>
        <v>NO TRANSECT</v>
      </c>
      <c r="Y61" s="140">
        <f t="shared" si="36"/>
        <v>0</v>
      </c>
      <c r="Z61" s="141" t="e">
        <f t="shared" si="37"/>
        <v>#DIV/0!</v>
      </c>
      <c r="AA61" s="374">
        <f>IF('Site Description'!B$34="NO TRANSECT", "NO TRANSECT",BE61*10)</f>
        <v>0</v>
      </c>
      <c r="AB61" s="375" t="str">
        <f>IF('Site Description'!C$34="NO TRANSECT", "NO TRANSECT",BF61*10)</f>
        <v>NO TRANSECT</v>
      </c>
      <c r="AC61" s="375" t="str">
        <f>IF('Site Description'!D$34="NO TRANSECT", "NO TRANSECT",BG61*10)</f>
        <v>NO TRANSECT</v>
      </c>
      <c r="AD61" s="375" t="str">
        <f>IF('Site Description'!E$34="NO TRANSECT", "NO TRANSECT",BH61*10)</f>
        <v>NO TRANSECT</v>
      </c>
      <c r="AE61" s="375" t="str">
        <f>IF('Site Description'!F$34="NO TRANSECT", "NO TRANSECT",BI61*10)</f>
        <v>NO TRANSECT</v>
      </c>
      <c r="AF61" s="376" t="str">
        <f>IF('Site Description'!G$34="NO TRANSECT", "NO TRANSECT",BJ61*10)</f>
        <v>NO TRANSECT</v>
      </c>
      <c r="AG61" s="375" t="str">
        <f>IF('Site Description'!H$34="NO TRANSECT", "NO TRANSECT",BK61*10)</f>
        <v>NO TRANSECT</v>
      </c>
      <c r="AH61" s="384" t="str">
        <f>IF('Site Description'!I$34="NO TRANSECT", "NO TRANSECT",BL61*10)</f>
        <v>NO TRANSECT</v>
      </c>
      <c r="AI61" s="140">
        <f t="shared" si="0"/>
        <v>0</v>
      </c>
      <c r="AJ61" s="141" t="e">
        <f t="shared" si="1"/>
        <v>#DIV/0!</v>
      </c>
      <c r="AK61" s="374">
        <f>IF('Site Description'!B$34="NO TRANSECT", "NO TRANSECT",BO61*10)</f>
        <v>0</v>
      </c>
      <c r="AL61" s="375" t="str">
        <f>IF('Site Description'!C$34="NO TRANSECT", "NO TRANSECT",BP61*10)</f>
        <v>NO TRANSECT</v>
      </c>
      <c r="AM61" s="375" t="str">
        <f>IF('Site Description'!D$34="NO TRANSECT", "NO TRANSECT",BQ61*10)</f>
        <v>NO TRANSECT</v>
      </c>
      <c r="AN61" s="375" t="str">
        <f>IF('Site Description'!E$34="NO TRANSECT", "NO TRANSECT",BR61*10)</f>
        <v>NO TRANSECT</v>
      </c>
      <c r="AO61" s="375" t="str">
        <f>IF('Site Description'!F$34="NO TRANSECT", "NO TRANSECT",BS61*10)</f>
        <v>NO TRANSECT</v>
      </c>
      <c r="AP61" s="376" t="str">
        <f>IF('Site Description'!G$34="NO TRANSECT", "NO TRANSECT",BT61*10)</f>
        <v>NO TRANSECT</v>
      </c>
      <c r="AQ61" s="376" t="str">
        <f>IF('Site Description'!H$34="NO TRANSECT", "NO TRANSECT",BU61*10)</f>
        <v>NO TRANSECT</v>
      </c>
      <c r="AR61" s="376" t="str">
        <f>IF('Site Description'!I$34="NO TRANSECT", "NO TRANSECT",BV61*10)</f>
        <v>NO TRANSECT</v>
      </c>
      <c r="AS61" s="140">
        <f t="shared" si="38"/>
        <v>0</v>
      </c>
      <c r="AT61" s="141" t="e">
        <f t="shared" si="39"/>
        <v>#DIV/0!</v>
      </c>
      <c r="AU61" s="374">
        <f>IF('Site Description'!B$34="NO TRANSECT","NO TRANSECT",BY61*10)</f>
        <v>0</v>
      </c>
      <c r="AV61" s="375" t="str">
        <f>IF('Site Description'!C$34="NO TRANSECT","NO TRANSECT",BZ61*10)</f>
        <v>NO TRANSECT</v>
      </c>
      <c r="AW61" s="375" t="str">
        <f>IF('Site Description'!D$34="NO TRANSECT","NO TRANSECT",CA61*10)</f>
        <v>NO TRANSECT</v>
      </c>
      <c r="AX61" s="375" t="str">
        <f>IF('Site Description'!E$34="NO TRANSECT","NO TRANSECT",CB61*10)</f>
        <v>NO TRANSECT</v>
      </c>
      <c r="AY61" s="375" t="str">
        <f>IF('Site Description'!F$34="NO TRANSECT","NO TRANSECT",CC61*10)</f>
        <v>NO TRANSECT</v>
      </c>
      <c r="AZ61" s="376" t="str">
        <f>IF('Site Description'!G$34="NO TRANSECT","NO TRANSECT",CD61*10)</f>
        <v>NO TRANSECT</v>
      </c>
      <c r="BA61" s="376" t="str">
        <f>IF('Site Description'!H$34="NO TRANSECT","NO TRANSECT",CE61*10)</f>
        <v>NO TRANSECT</v>
      </c>
      <c r="BB61" s="376" t="str">
        <f>IF('Site Description'!I$34="NO TRANSECT","NO TRANSECT",CF61*10)</f>
        <v>NO TRANSECT</v>
      </c>
      <c r="BC61" s="140">
        <f t="shared" si="40"/>
        <v>0</v>
      </c>
      <c r="BD61" s="141" t="e">
        <f t="shared" si="41"/>
        <v>#DIV/0!</v>
      </c>
      <c r="BE61" s="374">
        <f>IF('Site Description'!B$33="NO TRANSECT","NO TRANSECT",SUMIF('Data Entry'!$A$4:$A$192,A61,'Data Entry'!$F$4:$F$192)/('Site Description'!B$33*100))</f>
        <v>0</v>
      </c>
      <c r="BF61" s="375" t="str">
        <f>IF('Site Description'!C$33="NO TRANSECT","NO TRANSECT",SUMIF('Data Entry'!$I$4:$I$192,A61,'Data Entry'!$N$4:$N$192)/('Site Description'!C$33*100))</f>
        <v>NO TRANSECT</v>
      </c>
      <c r="BG61" s="375" t="str">
        <f>IF('Site Description'!D$33="NO TRANSECT","NO TRANSECT",SUMIF('Data Entry'!$Q$4:$Q$192,A61,'Data Entry'!$V$4:$V$192)/('Site Description'!D$33*100))</f>
        <v>NO TRANSECT</v>
      </c>
      <c r="BH61" s="375" t="str">
        <f>IF('Site Description'!E$33="NO TRANSECT","NO TRANSECT",SUMIF('Data Entry'!$Y$4:$Y$192,A61,'Data Entry'!$AD$4:$AD$192)/('Site Description'!E$33*100))</f>
        <v>NO TRANSECT</v>
      </c>
      <c r="BI61" s="375" t="str">
        <f>IF('Site Description'!F$33="NO TRANSECT","NO TRANSECT",SUMIF('Data Entry'!$AG$4:$AG$192,A61,'Data Entry'!$AL$4:$AL$192)/('Site Description'!F$33*100))</f>
        <v>NO TRANSECT</v>
      </c>
      <c r="BJ61" s="376" t="str">
        <f>IF('Site Description'!G$33="NO TRANSECT","NO TRANSECT",SUMIF('Data Entry'!$AO$4:$AO$192,A61,'Data Entry'!$AT$4:$AT$192)/('Site Description'!G$33*100))</f>
        <v>NO TRANSECT</v>
      </c>
      <c r="BK61" s="376" t="str">
        <f>IF('Site Description'!H$33="NO TRANSECT","NO TRANSECT",SUMIF('Data Entry'!$AW$4:$AW$192,A61,'Data Entry'!$BB$4:$BB$192)/('Site Description'!H$33*100))</f>
        <v>NO TRANSECT</v>
      </c>
      <c r="BL61" s="376" t="str">
        <f>IF('Site Description'!I$33="NO TRANSECT","NO TRANSECT",SUMIF('Data Entry'!$BE$4:$BE$192,A61,'Data Entry'!$BJ$4:$BJ$192)/('Site Description'!I$33*100))</f>
        <v>NO TRANSECT</v>
      </c>
      <c r="BM61" s="140">
        <f t="shared" si="42"/>
        <v>0</v>
      </c>
      <c r="BN61" s="141" t="e">
        <f t="shared" si="43"/>
        <v>#DIV/0!</v>
      </c>
      <c r="BO61" s="374">
        <f>IF('Site Description'!B$33="NO TRANSECT","NO TRANSECT",SUMIF('Data Entry'!$A$4:$A$192,A61,'Data Entry'!$G$4:$G$192)/('Site Description'!B$33*100))</f>
        <v>0</v>
      </c>
      <c r="BP61" s="375" t="str">
        <f>IF('Site Description'!C$33="NO TRANSECT","NO TRANSECT",SUMIF('Data Entry'!$I$4:$I$192,A61,'Data Entry'!$O$4:$O$192)/('Site Description'!C$33*100))</f>
        <v>NO TRANSECT</v>
      </c>
      <c r="BQ61" s="375" t="str">
        <f>IF('Site Description'!D$33="NO TRANSECT","NO TRANSECT",SUMIF('Data Entry'!$Q$4:$Q$192,A61,'Data Entry'!$W$4:$W$192)/('Site Description'!D$33*100))</f>
        <v>NO TRANSECT</v>
      </c>
      <c r="BR61" s="375" t="str">
        <f>IF('Site Description'!E$33="NO TRANSECT","NO TRANSECT",SUMIF('Data Entry'!$Y$4:$Y$192,A61,'Data Entry'!$AE$4:$AE$192)/('Site Description'!E$33*100))</f>
        <v>NO TRANSECT</v>
      </c>
      <c r="BS61" s="375" t="str">
        <f>IF('Site Description'!F$33="NO TRANSECT","NO TRANSECT",SUMIF('Data Entry'!$AG$4:$AG$192,A61,'Data Entry'!$AM$4:$AM$192)/('Site Description'!F$33*100))</f>
        <v>NO TRANSECT</v>
      </c>
      <c r="BT61" s="376" t="str">
        <f>IF('Site Description'!G$33="NO TRANSECT","NO TRANSECT",SUMIF('Data Entry'!$AO$4:$AO$192,A61,'Data Entry'!$AU$4:$AU$192)/('Site Description'!G$33*100))</f>
        <v>NO TRANSECT</v>
      </c>
      <c r="BU61" s="375" t="str">
        <f>IF('Site Description'!H$33="NO TRANSECT","NO TRANSECT",SUMIF('Data Entry'!$AW$4:$AW$192,A61,'Data Entry'!$BC$4:$BC$192)/('Site Description'!H$33*100))</f>
        <v>NO TRANSECT</v>
      </c>
      <c r="BV61" s="384" t="str">
        <f>IF('Site Description'!I$33="NO TRANSECT","NO TRANSECT",SUMIF('Data Entry'!$BE$4:$BE$192,A61,'Data Entry'!$BK$4:$BK$192)/('Site Description'!I$33*100))</f>
        <v>NO TRANSECT</v>
      </c>
      <c r="BW61" s="140">
        <f t="shared" si="44"/>
        <v>0</v>
      </c>
      <c r="BX61" s="141" t="e">
        <f t="shared" si="45"/>
        <v>#DIV/0!</v>
      </c>
      <c r="BY61" s="382">
        <f>IF('Site Description'!B$33="NO TRANSECT","NO TRANSECT",SUMIF('Data Entry'!$A$4:$A$192,A61,'Data Entry'!$H$4:$H$192)/('Site Description'!B$33*100))</f>
        <v>0</v>
      </c>
      <c r="BZ61" s="375" t="str">
        <f>IF('Site Description'!C$33="NO TRANSECT","NO TRANSECT",SUMIF('Data Entry'!$I$4:$I$192,A61,'Data Entry'!$P$4:$P$192)/('Site Description'!C$33*100))</f>
        <v>NO TRANSECT</v>
      </c>
      <c r="CA61" s="375" t="str">
        <f>IF('Site Description'!D$33="NO TRANSECT","NO TRANSECT",SUMIF('Data Entry'!$Q$4:$Q$192,A61,'Data Entry'!$X$4:$X$192)/('Site Description'!D$33*100))</f>
        <v>NO TRANSECT</v>
      </c>
      <c r="CB61" s="375" t="str">
        <f>IF('Site Description'!E$33="NO TRANSECT","NO TRANSECT",SUMIF('Data Entry'!$Y$4:$Y$192,A61,'Data Entry'!$AF$4:$AF$192)/('Site Description'!E$33*100))</f>
        <v>NO TRANSECT</v>
      </c>
      <c r="CC61" s="375" t="str">
        <f>IF('Site Description'!F$33="NO TRANSECT","NO TRANSECT",SUMIF('Data Entry'!$AG$4:$AG$192,A61,'Data Entry'!$AN$4:$AN$192)/('Site Description'!F$33*100))</f>
        <v>NO TRANSECT</v>
      </c>
      <c r="CD61" s="376" t="str">
        <f>IF('Site Description'!G$33="NO TRANSECT","NO TRANSECT",SUMIF('Data Entry'!$AO$4:$AO$192,A61,'Data Entry'!$AV$4:$AV$192)/('Site Description'!G$33*100))</f>
        <v>NO TRANSECT</v>
      </c>
      <c r="CE61" s="375" t="str">
        <f>IF('Site Description'!H$33="NO TRANSECT","NO TRANSECT",SUMIF('Data Entry'!$AW$4:$AW$192,A61,'Data Entry'!$BD$4:$BD$192)/('Site Description'!H$33*100))</f>
        <v>NO TRANSECT</v>
      </c>
      <c r="CF61" s="384" t="str">
        <f>IF('Site Description'!I$33="NO TRANSECT","NO TRANSECT",SUMIF('Data Entry'!$BE$4:$BE$192,A61,'Data Entry'!$BL$4:$BL$192)/('Site Description'!I$33*100))</f>
        <v>NO TRANSECT</v>
      </c>
      <c r="CG61" s="140">
        <f t="shared" si="46"/>
        <v>0</v>
      </c>
      <c r="CH61" s="141" t="e">
        <f t="shared" si="47"/>
        <v>#DIV/0!</v>
      </c>
    </row>
    <row r="62" spans="1:86" x14ac:dyDescent="0.3">
      <c r="A62" s="9" t="s">
        <v>246</v>
      </c>
      <c r="B62" s="30" t="s">
        <v>298</v>
      </c>
      <c r="C62" s="32" t="s">
        <v>247</v>
      </c>
      <c r="D62" s="27" t="s">
        <v>87</v>
      </c>
      <c r="E62" s="26" t="s">
        <v>32</v>
      </c>
      <c r="F62" s="383">
        <v>2</v>
      </c>
      <c r="G62" s="378">
        <f>IF('Site Description'!B$33="NO TRANSECT","NO TRANSECT",SUMIF('Data Entry'!$A$4:$A$192,A62,'Data Entry'!$C$4:$C$192))</f>
        <v>0</v>
      </c>
      <c r="H62" s="379" t="str">
        <f>IF('Site Description'!C$33="NO TRANSECT","NO TRANSECT",SUMIF('Data Entry'!$I$4:$I$192,A62,'Data Entry'!$K$4:$K$192))</f>
        <v>NO TRANSECT</v>
      </c>
      <c r="I62" s="379" t="str">
        <f>IF('Site Description'!D$33="NO TRANSECT","NO TRANSECT",SUMIF('Data Entry'!$Q$4:$Q$192,A62,'Data Entry'!$S$4:$S$192))</f>
        <v>NO TRANSECT</v>
      </c>
      <c r="J62" s="379" t="str">
        <f>IF('Site Description'!E$33="NO TRANSECT","NO TRANSECT",SUMIF('Data Entry'!$Y$4:$Y$192,A62,'Data Entry'!$AA$4:$AA$192))</f>
        <v>NO TRANSECT</v>
      </c>
      <c r="K62" s="379" t="str">
        <f>IF('Site Description'!F$33="NO TRANSECT","NO TRANSECT",SUMIF('Data Entry'!$AG$4:$AG$192,A62,'Data Entry'!$AI$4:$AI$192))</f>
        <v>NO TRANSECT</v>
      </c>
      <c r="L62" s="380" t="str">
        <f>IF('Site Description'!G$33="NO TRANSECT","NO TRANSECT",SUMIF('Data Entry'!$AO$4:$AO$192,A62,'Data Entry'!$AQ$4:$AQ$192))</f>
        <v>NO TRANSECT</v>
      </c>
      <c r="M62" s="380" t="str">
        <f>IF('Site Description'!H$33="NO TRANSECT","NO TRANSECT",SUMIF('Data Entry'!$AW$4:$AW$192,A62,'Data Entry'!$AY$4:$AY$192))</f>
        <v>NO TRANSECT</v>
      </c>
      <c r="N62" s="381" t="str">
        <f>IF('Site Description'!I$33="NO TRANSECT","NO TRANSECT",SUMIF('Data Entry'!$BE$4:$BE$192,A62,'Data Entry'!$BG$4:$BG$192))</f>
        <v>NO TRANSECT</v>
      </c>
      <c r="O62" s="140">
        <f t="shared" si="34"/>
        <v>0</v>
      </c>
      <c r="P62" s="141" t="e">
        <f t="shared" si="35"/>
        <v>#DIV/0!</v>
      </c>
      <c r="Q62" s="374">
        <f>IF('Site Description'!B$34="NO TRANSECT", "NO TRANSECT", G62/'Site Description'!B$34)</f>
        <v>0</v>
      </c>
      <c r="R62" s="375" t="str">
        <f>IF('Site Description'!C$34="NO TRANSECT", "NO TRANSECT", H62/'Site Description'!C$34)</f>
        <v>NO TRANSECT</v>
      </c>
      <c r="S62" s="375" t="str">
        <f>IF('Site Description'!D$34="NO TRANSECT", "NO TRANSECT", I62/'Site Description'!D$34)</f>
        <v>NO TRANSECT</v>
      </c>
      <c r="T62" s="375" t="str">
        <f>IF('Site Description'!E$34="NO TRANSECT", "NO TRANSECT", J62/'Site Description'!E$34)</f>
        <v>NO TRANSECT</v>
      </c>
      <c r="U62" s="375" t="str">
        <f>IF('Site Description'!F$34="NO TRANSECT", "NO TRANSECT", K62/'Site Description'!F$34)</f>
        <v>NO TRANSECT</v>
      </c>
      <c r="V62" s="376" t="str">
        <f>IF('Site Description'!G$34="NO TRANSECT", "NO TRANSECT", L62/'Site Description'!G$34)</f>
        <v>NO TRANSECT</v>
      </c>
      <c r="W62" s="375" t="str">
        <f>IF('Site Description'!H$34="NO TRANSECT", "NO TRANSECT", M62/'Site Description'!H$34)</f>
        <v>NO TRANSECT</v>
      </c>
      <c r="X62" s="384" t="str">
        <f>IF('Site Description'!$I$34="NO TRANSECT", "NO TRANSECT", N62/'Site Description'!$I$34)</f>
        <v>NO TRANSECT</v>
      </c>
      <c r="Y62" s="140">
        <f t="shared" si="36"/>
        <v>0</v>
      </c>
      <c r="Z62" s="141" t="e">
        <f t="shared" si="37"/>
        <v>#DIV/0!</v>
      </c>
      <c r="AA62" s="374">
        <f>IF('Site Description'!B$34="NO TRANSECT", "NO TRANSECT",BE62*10)</f>
        <v>0</v>
      </c>
      <c r="AB62" s="375" t="str">
        <f>IF('Site Description'!C$34="NO TRANSECT", "NO TRANSECT",BF62*10)</f>
        <v>NO TRANSECT</v>
      </c>
      <c r="AC62" s="375" t="str">
        <f>IF('Site Description'!D$34="NO TRANSECT", "NO TRANSECT",BG62*10)</f>
        <v>NO TRANSECT</v>
      </c>
      <c r="AD62" s="375" t="str">
        <f>IF('Site Description'!E$34="NO TRANSECT", "NO TRANSECT",BH62*10)</f>
        <v>NO TRANSECT</v>
      </c>
      <c r="AE62" s="375" t="str">
        <f>IF('Site Description'!F$34="NO TRANSECT", "NO TRANSECT",BI62*10)</f>
        <v>NO TRANSECT</v>
      </c>
      <c r="AF62" s="376" t="str">
        <f>IF('Site Description'!G$34="NO TRANSECT", "NO TRANSECT",BJ62*10)</f>
        <v>NO TRANSECT</v>
      </c>
      <c r="AG62" s="375" t="str">
        <f>IF('Site Description'!H$34="NO TRANSECT", "NO TRANSECT",BK62*10)</f>
        <v>NO TRANSECT</v>
      </c>
      <c r="AH62" s="384" t="str">
        <f>IF('Site Description'!I$34="NO TRANSECT", "NO TRANSECT",BL62*10)</f>
        <v>NO TRANSECT</v>
      </c>
      <c r="AI62" s="140">
        <f t="shared" si="0"/>
        <v>0</v>
      </c>
      <c r="AJ62" s="141" t="e">
        <f t="shared" si="1"/>
        <v>#DIV/0!</v>
      </c>
      <c r="AK62" s="374">
        <f>IF('Site Description'!B$34="NO TRANSECT", "NO TRANSECT",BO62*10)</f>
        <v>0</v>
      </c>
      <c r="AL62" s="375" t="str">
        <f>IF('Site Description'!C$34="NO TRANSECT", "NO TRANSECT",BP62*10)</f>
        <v>NO TRANSECT</v>
      </c>
      <c r="AM62" s="375" t="str">
        <f>IF('Site Description'!D$34="NO TRANSECT", "NO TRANSECT",BQ62*10)</f>
        <v>NO TRANSECT</v>
      </c>
      <c r="AN62" s="375" t="str">
        <f>IF('Site Description'!E$34="NO TRANSECT", "NO TRANSECT",BR62*10)</f>
        <v>NO TRANSECT</v>
      </c>
      <c r="AO62" s="375" t="str">
        <f>IF('Site Description'!F$34="NO TRANSECT", "NO TRANSECT",BS62*10)</f>
        <v>NO TRANSECT</v>
      </c>
      <c r="AP62" s="376" t="str">
        <f>IF('Site Description'!G$34="NO TRANSECT", "NO TRANSECT",BT62*10)</f>
        <v>NO TRANSECT</v>
      </c>
      <c r="AQ62" s="376" t="str">
        <f>IF('Site Description'!H$34="NO TRANSECT", "NO TRANSECT",BU62*10)</f>
        <v>NO TRANSECT</v>
      </c>
      <c r="AR62" s="376" t="str">
        <f>IF('Site Description'!I$34="NO TRANSECT", "NO TRANSECT",BV62*10)</f>
        <v>NO TRANSECT</v>
      </c>
      <c r="AS62" s="140">
        <f t="shared" si="38"/>
        <v>0</v>
      </c>
      <c r="AT62" s="141" t="e">
        <f t="shared" si="39"/>
        <v>#DIV/0!</v>
      </c>
      <c r="AU62" s="374">
        <f>IF('Site Description'!B$34="NO TRANSECT","NO TRANSECT",BY62*10)</f>
        <v>0</v>
      </c>
      <c r="AV62" s="375" t="str">
        <f>IF('Site Description'!C$34="NO TRANSECT","NO TRANSECT",BZ62*10)</f>
        <v>NO TRANSECT</v>
      </c>
      <c r="AW62" s="375" t="str">
        <f>IF('Site Description'!D$34="NO TRANSECT","NO TRANSECT",CA62*10)</f>
        <v>NO TRANSECT</v>
      </c>
      <c r="AX62" s="375" t="str">
        <f>IF('Site Description'!E$34="NO TRANSECT","NO TRANSECT",CB62*10)</f>
        <v>NO TRANSECT</v>
      </c>
      <c r="AY62" s="375" t="str">
        <f>IF('Site Description'!F$34="NO TRANSECT","NO TRANSECT",CC62*10)</f>
        <v>NO TRANSECT</v>
      </c>
      <c r="AZ62" s="376" t="str">
        <f>IF('Site Description'!G$34="NO TRANSECT","NO TRANSECT",CD62*10)</f>
        <v>NO TRANSECT</v>
      </c>
      <c r="BA62" s="376" t="str">
        <f>IF('Site Description'!H$34="NO TRANSECT","NO TRANSECT",CE62*10)</f>
        <v>NO TRANSECT</v>
      </c>
      <c r="BB62" s="376" t="str">
        <f>IF('Site Description'!I$34="NO TRANSECT","NO TRANSECT",CF62*10)</f>
        <v>NO TRANSECT</v>
      </c>
      <c r="BC62" s="140">
        <f t="shared" si="40"/>
        <v>0</v>
      </c>
      <c r="BD62" s="141" t="e">
        <f t="shared" si="41"/>
        <v>#DIV/0!</v>
      </c>
      <c r="BE62" s="374">
        <f>IF('Site Description'!B$33="NO TRANSECT","NO TRANSECT",SUMIF('Data Entry'!$A$4:$A$192,A62,'Data Entry'!$F$4:$F$192)/('Site Description'!B$33*100))</f>
        <v>0</v>
      </c>
      <c r="BF62" s="375" t="str">
        <f>IF('Site Description'!C$33="NO TRANSECT","NO TRANSECT",SUMIF('Data Entry'!$I$4:$I$192,A62,'Data Entry'!$N$4:$N$192)/('Site Description'!C$33*100))</f>
        <v>NO TRANSECT</v>
      </c>
      <c r="BG62" s="375" t="str">
        <f>IF('Site Description'!D$33="NO TRANSECT","NO TRANSECT",SUMIF('Data Entry'!$Q$4:$Q$192,A62,'Data Entry'!$V$4:$V$192)/('Site Description'!D$33*100))</f>
        <v>NO TRANSECT</v>
      </c>
      <c r="BH62" s="375" t="str">
        <f>IF('Site Description'!E$33="NO TRANSECT","NO TRANSECT",SUMIF('Data Entry'!$Y$4:$Y$192,A62,'Data Entry'!$AD$4:$AD$192)/('Site Description'!E$33*100))</f>
        <v>NO TRANSECT</v>
      </c>
      <c r="BI62" s="375" t="str">
        <f>IF('Site Description'!F$33="NO TRANSECT","NO TRANSECT",SUMIF('Data Entry'!$AG$4:$AG$192,A62,'Data Entry'!$AL$4:$AL$192)/('Site Description'!F$33*100))</f>
        <v>NO TRANSECT</v>
      </c>
      <c r="BJ62" s="376" t="str">
        <f>IF('Site Description'!G$33="NO TRANSECT","NO TRANSECT",SUMIF('Data Entry'!$AO$4:$AO$192,A62,'Data Entry'!$AT$4:$AT$192)/('Site Description'!G$33*100))</f>
        <v>NO TRANSECT</v>
      </c>
      <c r="BK62" s="376" t="str">
        <f>IF('Site Description'!H$33="NO TRANSECT","NO TRANSECT",SUMIF('Data Entry'!$AW$4:$AW$192,A62,'Data Entry'!$BB$4:$BB$192)/('Site Description'!H$33*100))</f>
        <v>NO TRANSECT</v>
      </c>
      <c r="BL62" s="376" t="str">
        <f>IF('Site Description'!I$33="NO TRANSECT","NO TRANSECT",SUMIF('Data Entry'!$BE$4:$BE$192,A62,'Data Entry'!$BJ$4:$BJ$192)/('Site Description'!I$33*100))</f>
        <v>NO TRANSECT</v>
      </c>
      <c r="BM62" s="140">
        <f t="shared" si="42"/>
        <v>0</v>
      </c>
      <c r="BN62" s="141" t="e">
        <f t="shared" si="43"/>
        <v>#DIV/0!</v>
      </c>
      <c r="BO62" s="374">
        <f>IF('Site Description'!B$33="NO TRANSECT","NO TRANSECT",SUMIF('Data Entry'!$A$4:$A$192,A62,'Data Entry'!$G$4:$G$192)/('Site Description'!B$33*100))</f>
        <v>0</v>
      </c>
      <c r="BP62" s="375" t="str">
        <f>IF('Site Description'!C$33="NO TRANSECT","NO TRANSECT",SUMIF('Data Entry'!$I$4:$I$192,A62,'Data Entry'!$O$4:$O$192)/('Site Description'!C$33*100))</f>
        <v>NO TRANSECT</v>
      </c>
      <c r="BQ62" s="375" t="str">
        <f>IF('Site Description'!D$33="NO TRANSECT","NO TRANSECT",SUMIF('Data Entry'!$Q$4:$Q$192,A62,'Data Entry'!$W$4:$W$192)/('Site Description'!D$33*100))</f>
        <v>NO TRANSECT</v>
      </c>
      <c r="BR62" s="375" t="str">
        <f>IF('Site Description'!E$33="NO TRANSECT","NO TRANSECT",SUMIF('Data Entry'!$Y$4:$Y$192,A62,'Data Entry'!$AE$4:$AE$192)/('Site Description'!E$33*100))</f>
        <v>NO TRANSECT</v>
      </c>
      <c r="BS62" s="375" t="str">
        <f>IF('Site Description'!F$33="NO TRANSECT","NO TRANSECT",SUMIF('Data Entry'!$AG$4:$AG$192,A62,'Data Entry'!$AM$4:$AM$192)/('Site Description'!F$33*100))</f>
        <v>NO TRANSECT</v>
      </c>
      <c r="BT62" s="376" t="str">
        <f>IF('Site Description'!G$33="NO TRANSECT","NO TRANSECT",SUMIF('Data Entry'!$AO$4:$AO$192,A62,'Data Entry'!$AU$4:$AU$192)/('Site Description'!G$33*100))</f>
        <v>NO TRANSECT</v>
      </c>
      <c r="BU62" s="375" t="str">
        <f>IF('Site Description'!H$33="NO TRANSECT","NO TRANSECT",SUMIF('Data Entry'!$AW$4:$AW$192,A62,'Data Entry'!$BC$4:$BC$192)/('Site Description'!H$33*100))</f>
        <v>NO TRANSECT</v>
      </c>
      <c r="BV62" s="384" t="str">
        <f>IF('Site Description'!I$33="NO TRANSECT","NO TRANSECT",SUMIF('Data Entry'!$BE$4:$BE$192,A62,'Data Entry'!$BK$4:$BK$192)/('Site Description'!I$33*100))</f>
        <v>NO TRANSECT</v>
      </c>
      <c r="BW62" s="140">
        <f t="shared" si="44"/>
        <v>0</v>
      </c>
      <c r="BX62" s="141" t="e">
        <f t="shared" si="45"/>
        <v>#DIV/0!</v>
      </c>
      <c r="BY62" s="382">
        <f>IF('Site Description'!B$33="NO TRANSECT","NO TRANSECT",SUMIF('Data Entry'!$A$4:$A$192,A62,'Data Entry'!$H$4:$H$192)/('Site Description'!B$33*100))</f>
        <v>0</v>
      </c>
      <c r="BZ62" s="375" t="str">
        <f>IF('Site Description'!C$33="NO TRANSECT","NO TRANSECT",SUMIF('Data Entry'!$I$4:$I$192,A62,'Data Entry'!$P$4:$P$192)/('Site Description'!C$33*100))</f>
        <v>NO TRANSECT</v>
      </c>
      <c r="CA62" s="375" t="str">
        <f>IF('Site Description'!D$33="NO TRANSECT","NO TRANSECT",SUMIF('Data Entry'!$Q$4:$Q$192,A62,'Data Entry'!$X$4:$X$192)/('Site Description'!D$33*100))</f>
        <v>NO TRANSECT</v>
      </c>
      <c r="CB62" s="375" t="str">
        <f>IF('Site Description'!E$33="NO TRANSECT","NO TRANSECT",SUMIF('Data Entry'!$Y$4:$Y$192,A62,'Data Entry'!$AF$4:$AF$192)/('Site Description'!E$33*100))</f>
        <v>NO TRANSECT</v>
      </c>
      <c r="CC62" s="375" t="str">
        <f>IF('Site Description'!F$33="NO TRANSECT","NO TRANSECT",SUMIF('Data Entry'!$AG$4:$AG$192,A62,'Data Entry'!$AN$4:$AN$192)/('Site Description'!F$33*100))</f>
        <v>NO TRANSECT</v>
      </c>
      <c r="CD62" s="376" t="str">
        <f>IF('Site Description'!G$33="NO TRANSECT","NO TRANSECT",SUMIF('Data Entry'!$AO$4:$AO$192,A62,'Data Entry'!$AV$4:$AV$192)/('Site Description'!G$33*100))</f>
        <v>NO TRANSECT</v>
      </c>
      <c r="CE62" s="375" t="str">
        <f>IF('Site Description'!H$33="NO TRANSECT","NO TRANSECT",SUMIF('Data Entry'!$AW$4:$AW$192,A62,'Data Entry'!$BD$4:$BD$192)/('Site Description'!H$33*100))</f>
        <v>NO TRANSECT</v>
      </c>
      <c r="CF62" s="384" t="str">
        <f>IF('Site Description'!I$33="NO TRANSECT","NO TRANSECT",SUMIF('Data Entry'!$BE$4:$BE$192,A62,'Data Entry'!$BL$4:$BL$192)/('Site Description'!I$33*100))</f>
        <v>NO TRANSECT</v>
      </c>
      <c r="CG62" s="140">
        <f t="shared" si="46"/>
        <v>0</v>
      </c>
      <c r="CH62" s="141" t="e">
        <f t="shared" si="47"/>
        <v>#DIV/0!</v>
      </c>
    </row>
    <row r="63" spans="1:86" x14ac:dyDescent="0.3">
      <c r="A63" s="9" t="s">
        <v>248</v>
      </c>
      <c r="B63" s="30" t="s">
        <v>313</v>
      </c>
      <c r="C63" s="32" t="s">
        <v>249</v>
      </c>
      <c r="D63" s="27" t="s">
        <v>1</v>
      </c>
      <c r="E63" s="26" t="s">
        <v>32</v>
      </c>
      <c r="F63" s="383">
        <v>3</v>
      </c>
      <c r="G63" s="378">
        <f>IF('Site Description'!B$33="NO TRANSECT","NO TRANSECT",SUMIF('Data Entry'!$A$4:$A$192,A63,'Data Entry'!$C$4:$C$192))</f>
        <v>0</v>
      </c>
      <c r="H63" s="379" t="str">
        <f>IF('Site Description'!C$33="NO TRANSECT","NO TRANSECT",SUMIF('Data Entry'!$I$4:$I$192,A63,'Data Entry'!$K$4:$K$192))</f>
        <v>NO TRANSECT</v>
      </c>
      <c r="I63" s="379" t="str">
        <f>IF('Site Description'!D$33="NO TRANSECT","NO TRANSECT",SUMIF('Data Entry'!$Q$4:$Q$192,A63,'Data Entry'!$S$4:$S$192))</f>
        <v>NO TRANSECT</v>
      </c>
      <c r="J63" s="379" t="str">
        <f>IF('Site Description'!E$33="NO TRANSECT","NO TRANSECT",SUMIF('Data Entry'!$Y$4:$Y$192,A63,'Data Entry'!$AA$4:$AA$192))</f>
        <v>NO TRANSECT</v>
      </c>
      <c r="K63" s="379" t="str">
        <f>IF('Site Description'!F$33="NO TRANSECT","NO TRANSECT",SUMIF('Data Entry'!$AG$4:$AG$192,A63,'Data Entry'!$AI$4:$AI$192))</f>
        <v>NO TRANSECT</v>
      </c>
      <c r="L63" s="380" t="str">
        <f>IF('Site Description'!G$33="NO TRANSECT","NO TRANSECT",SUMIF('Data Entry'!$AO$4:$AO$192,A63,'Data Entry'!$AQ$4:$AQ$192))</f>
        <v>NO TRANSECT</v>
      </c>
      <c r="M63" s="380" t="str">
        <f>IF('Site Description'!H$33="NO TRANSECT","NO TRANSECT",SUMIF('Data Entry'!$AW$4:$AW$192,A63,'Data Entry'!$AY$4:$AY$192))</f>
        <v>NO TRANSECT</v>
      </c>
      <c r="N63" s="381" t="str">
        <f>IF('Site Description'!I$33="NO TRANSECT","NO TRANSECT",SUMIF('Data Entry'!$BE$4:$BE$192,A63,'Data Entry'!$BG$4:$BG$192))</f>
        <v>NO TRANSECT</v>
      </c>
      <c r="O63" s="140">
        <f t="shared" si="34"/>
        <v>0</v>
      </c>
      <c r="P63" s="141" t="e">
        <f t="shared" si="35"/>
        <v>#DIV/0!</v>
      </c>
      <c r="Q63" s="374">
        <f>IF('Site Description'!B$34="NO TRANSECT", "NO TRANSECT", G63/'Site Description'!B$34)</f>
        <v>0</v>
      </c>
      <c r="R63" s="375" t="str">
        <f>IF('Site Description'!C$34="NO TRANSECT", "NO TRANSECT", H63/'Site Description'!C$34)</f>
        <v>NO TRANSECT</v>
      </c>
      <c r="S63" s="375" t="str">
        <f>IF('Site Description'!D$34="NO TRANSECT", "NO TRANSECT", I63/'Site Description'!D$34)</f>
        <v>NO TRANSECT</v>
      </c>
      <c r="T63" s="375" t="str">
        <f>IF('Site Description'!E$34="NO TRANSECT", "NO TRANSECT", J63/'Site Description'!E$34)</f>
        <v>NO TRANSECT</v>
      </c>
      <c r="U63" s="375" t="str">
        <f>IF('Site Description'!F$34="NO TRANSECT", "NO TRANSECT", K63/'Site Description'!F$34)</f>
        <v>NO TRANSECT</v>
      </c>
      <c r="V63" s="376" t="str">
        <f>IF('Site Description'!G$34="NO TRANSECT", "NO TRANSECT", L63/'Site Description'!G$34)</f>
        <v>NO TRANSECT</v>
      </c>
      <c r="W63" s="375" t="str">
        <f>IF('Site Description'!H$34="NO TRANSECT", "NO TRANSECT", M63/'Site Description'!H$34)</f>
        <v>NO TRANSECT</v>
      </c>
      <c r="X63" s="384" t="str">
        <f>IF('Site Description'!$I$34="NO TRANSECT", "NO TRANSECT", N63/'Site Description'!$I$34)</f>
        <v>NO TRANSECT</v>
      </c>
      <c r="Y63" s="140">
        <f t="shared" si="36"/>
        <v>0</v>
      </c>
      <c r="Z63" s="141" t="e">
        <f t="shared" si="37"/>
        <v>#DIV/0!</v>
      </c>
      <c r="AA63" s="374">
        <f>IF('Site Description'!B$34="NO TRANSECT", "NO TRANSECT",BE63*10)</f>
        <v>0</v>
      </c>
      <c r="AB63" s="375" t="str">
        <f>IF('Site Description'!C$34="NO TRANSECT", "NO TRANSECT",BF63*10)</f>
        <v>NO TRANSECT</v>
      </c>
      <c r="AC63" s="375" t="str">
        <f>IF('Site Description'!D$34="NO TRANSECT", "NO TRANSECT",BG63*10)</f>
        <v>NO TRANSECT</v>
      </c>
      <c r="AD63" s="375" t="str">
        <f>IF('Site Description'!E$34="NO TRANSECT", "NO TRANSECT",BH63*10)</f>
        <v>NO TRANSECT</v>
      </c>
      <c r="AE63" s="375" t="str">
        <f>IF('Site Description'!F$34="NO TRANSECT", "NO TRANSECT",BI63*10)</f>
        <v>NO TRANSECT</v>
      </c>
      <c r="AF63" s="376" t="str">
        <f>IF('Site Description'!G$34="NO TRANSECT", "NO TRANSECT",BJ63*10)</f>
        <v>NO TRANSECT</v>
      </c>
      <c r="AG63" s="375" t="str">
        <f>IF('Site Description'!H$34="NO TRANSECT", "NO TRANSECT",BK63*10)</f>
        <v>NO TRANSECT</v>
      </c>
      <c r="AH63" s="384" t="str">
        <f>IF('Site Description'!I$34="NO TRANSECT", "NO TRANSECT",BL63*10)</f>
        <v>NO TRANSECT</v>
      </c>
      <c r="AI63" s="140">
        <f t="shared" si="0"/>
        <v>0</v>
      </c>
      <c r="AJ63" s="141" t="e">
        <f t="shared" si="1"/>
        <v>#DIV/0!</v>
      </c>
      <c r="AK63" s="374">
        <f>IF('Site Description'!B$34="NO TRANSECT", "NO TRANSECT",BO63*10)</f>
        <v>0</v>
      </c>
      <c r="AL63" s="375" t="str">
        <f>IF('Site Description'!C$34="NO TRANSECT", "NO TRANSECT",BP63*10)</f>
        <v>NO TRANSECT</v>
      </c>
      <c r="AM63" s="375" t="str">
        <f>IF('Site Description'!D$34="NO TRANSECT", "NO TRANSECT",BQ63*10)</f>
        <v>NO TRANSECT</v>
      </c>
      <c r="AN63" s="375" t="str">
        <f>IF('Site Description'!E$34="NO TRANSECT", "NO TRANSECT",BR63*10)</f>
        <v>NO TRANSECT</v>
      </c>
      <c r="AO63" s="375" t="str">
        <f>IF('Site Description'!F$34="NO TRANSECT", "NO TRANSECT",BS63*10)</f>
        <v>NO TRANSECT</v>
      </c>
      <c r="AP63" s="376" t="str">
        <f>IF('Site Description'!G$34="NO TRANSECT", "NO TRANSECT",BT63*10)</f>
        <v>NO TRANSECT</v>
      </c>
      <c r="AQ63" s="376" t="str">
        <f>IF('Site Description'!H$34="NO TRANSECT", "NO TRANSECT",BU63*10)</f>
        <v>NO TRANSECT</v>
      </c>
      <c r="AR63" s="376" t="str">
        <f>IF('Site Description'!I$34="NO TRANSECT", "NO TRANSECT",BV63*10)</f>
        <v>NO TRANSECT</v>
      </c>
      <c r="AS63" s="140">
        <f t="shared" si="38"/>
        <v>0</v>
      </c>
      <c r="AT63" s="141" t="e">
        <f t="shared" si="39"/>
        <v>#DIV/0!</v>
      </c>
      <c r="AU63" s="374">
        <f>IF('Site Description'!B$34="NO TRANSECT","NO TRANSECT",BY63*10)</f>
        <v>0</v>
      </c>
      <c r="AV63" s="375" t="str">
        <f>IF('Site Description'!C$34="NO TRANSECT","NO TRANSECT",BZ63*10)</f>
        <v>NO TRANSECT</v>
      </c>
      <c r="AW63" s="375" t="str">
        <f>IF('Site Description'!D$34="NO TRANSECT","NO TRANSECT",CA63*10)</f>
        <v>NO TRANSECT</v>
      </c>
      <c r="AX63" s="375" t="str">
        <f>IF('Site Description'!E$34="NO TRANSECT","NO TRANSECT",CB63*10)</f>
        <v>NO TRANSECT</v>
      </c>
      <c r="AY63" s="375" t="str">
        <f>IF('Site Description'!F$34="NO TRANSECT","NO TRANSECT",CC63*10)</f>
        <v>NO TRANSECT</v>
      </c>
      <c r="AZ63" s="376" t="str">
        <f>IF('Site Description'!G$34="NO TRANSECT","NO TRANSECT",CD63*10)</f>
        <v>NO TRANSECT</v>
      </c>
      <c r="BA63" s="376" t="str">
        <f>IF('Site Description'!H$34="NO TRANSECT","NO TRANSECT",CE63*10)</f>
        <v>NO TRANSECT</v>
      </c>
      <c r="BB63" s="376" t="str">
        <f>IF('Site Description'!I$34="NO TRANSECT","NO TRANSECT",CF63*10)</f>
        <v>NO TRANSECT</v>
      </c>
      <c r="BC63" s="140">
        <f t="shared" si="40"/>
        <v>0</v>
      </c>
      <c r="BD63" s="141" t="e">
        <f t="shared" si="41"/>
        <v>#DIV/0!</v>
      </c>
      <c r="BE63" s="374">
        <f>IF('Site Description'!B$33="NO TRANSECT","NO TRANSECT",SUMIF('Data Entry'!$A$4:$A$192,A63,'Data Entry'!$F$4:$F$192)/('Site Description'!B$33*100))</f>
        <v>0</v>
      </c>
      <c r="BF63" s="375" t="str">
        <f>IF('Site Description'!C$33="NO TRANSECT","NO TRANSECT",SUMIF('Data Entry'!$I$4:$I$192,A63,'Data Entry'!$N$4:$N$192)/('Site Description'!C$33*100))</f>
        <v>NO TRANSECT</v>
      </c>
      <c r="BG63" s="375" t="str">
        <f>IF('Site Description'!D$33="NO TRANSECT","NO TRANSECT",SUMIF('Data Entry'!$Q$4:$Q$192,A63,'Data Entry'!$V$4:$V$192)/('Site Description'!D$33*100))</f>
        <v>NO TRANSECT</v>
      </c>
      <c r="BH63" s="375" t="str">
        <f>IF('Site Description'!E$33="NO TRANSECT","NO TRANSECT",SUMIF('Data Entry'!$Y$4:$Y$192,A63,'Data Entry'!$AD$4:$AD$192)/('Site Description'!E$33*100))</f>
        <v>NO TRANSECT</v>
      </c>
      <c r="BI63" s="375" t="str">
        <f>IF('Site Description'!F$33="NO TRANSECT","NO TRANSECT",SUMIF('Data Entry'!$AG$4:$AG$192,A63,'Data Entry'!$AL$4:$AL$192)/('Site Description'!F$33*100))</f>
        <v>NO TRANSECT</v>
      </c>
      <c r="BJ63" s="376" t="str">
        <f>IF('Site Description'!G$33="NO TRANSECT","NO TRANSECT",SUMIF('Data Entry'!$AO$4:$AO$192,A63,'Data Entry'!$AT$4:$AT$192)/('Site Description'!G$33*100))</f>
        <v>NO TRANSECT</v>
      </c>
      <c r="BK63" s="376" t="str">
        <f>IF('Site Description'!H$33="NO TRANSECT","NO TRANSECT",SUMIF('Data Entry'!$AW$4:$AW$192,A63,'Data Entry'!$BB$4:$BB$192)/('Site Description'!H$33*100))</f>
        <v>NO TRANSECT</v>
      </c>
      <c r="BL63" s="376" t="str">
        <f>IF('Site Description'!I$33="NO TRANSECT","NO TRANSECT",SUMIF('Data Entry'!$BE$4:$BE$192,A63,'Data Entry'!$BJ$4:$BJ$192)/('Site Description'!I$33*100))</f>
        <v>NO TRANSECT</v>
      </c>
      <c r="BM63" s="140">
        <f t="shared" si="42"/>
        <v>0</v>
      </c>
      <c r="BN63" s="141" t="e">
        <f t="shared" si="43"/>
        <v>#DIV/0!</v>
      </c>
      <c r="BO63" s="374">
        <f>IF('Site Description'!B$33="NO TRANSECT","NO TRANSECT",SUMIF('Data Entry'!$A$4:$A$192,A63,'Data Entry'!$G$4:$G$192)/('Site Description'!B$33*100))</f>
        <v>0</v>
      </c>
      <c r="BP63" s="375" t="str">
        <f>IF('Site Description'!C$33="NO TRANSECT","NO TRANSECT",SUMIF('Data Entry'!$I$4:$I$192,A63,'Data Entry'!$O$4:$O$192)/('Site Description'!C$33*100))</f>
        <v>NO TRANSECT</v>
      </c>
      <c r="BQ63" s="375" t="str">
        <f>IF('Site Description'!D$33="NO TRANSECT","NO TRANSECT",SUMIF('Data Entry'!$Q$4:$Q$192,A63,'Data Entry'!$W$4:$W$192)/('Site Description'!D$33*100))</f>
        <v>NO TRANSECT</v>
      </c>
      <c r="BR63" s="375" t="str">
        <f>IF('Site Description'!E$33="NO TRANSECT","NO TRANSECT",SUMIF('Data Entry'!$Y$4:$Y$192,A63,'Data Entry'!$AE$4:$AE$192)/('Site Description'!E$33*100))</f>
        <v>NO TRANSECT</v>
      </c>
      <c r="BS63" s="375" t="str">
        <f>IF('Site Description'!F$33="NO TRANSECT","NO TRANSECT",SUMIF('Data Entry'!$AG$4:$AG$192,A63,'Data Entry'!$AM$4:$AM$192)/('Site Description'!F$33*100))</f>
        <v>NO TRANSECT</v>
      </c>
      <c r="BT63" s="376" t="str">
        <f>IF('Site Description'!G$33="NO TRANSECT","NO TRANSECT",SUMIF('Data Entry'!$AO$4:$AO$192,A63,'Data Entry'!$AU$4:$AU$192)/('Site Description'!G$33*100))</f>
        <v>NO TRANSECT</v>
      </c>
      <c r="BU63" s="375" t="str">
        <f>IF('Site Description'!H$33="NO TRANSECT","NO TRANSECT",SUMIF('Data Entry'!$AW$4:$AW$192,A63,'Data Entry'!$BC$4:$BC$192)/('Site Description'!H$33*100))</f>
        <v>NO TRANSECT</v>
      </c>
      <c r="BV63" s="384" t="str">
        <f>IF('Site Description'!I$33="NO TRANSECT","NO TRANSECT",SUMIF('Data Entry'!$BE$4:$BE$192,A63,'Data Entry'!$BK$4:$BK$192)/('Site Description'!I$33*100))</f>
        <v>NO TRANSECT</v>
      </c>
      <c r="BW63" s="140">
        <f t="shared" si="44"/>
        <v>0</v>
      </c>
      <c r="BX63" s="141" t="e">
        <f t="shared" si="45"/>
        <v>#DIV/0!</v>
      </c>
      <c r="BY63" s="382">
        <f>IF('Site Description'!B$33="NO TRANSECT","NO TRANSECT",SUMIF('Data Entry'!$A$4:$A$192,A63,'Data Entry'!$H$4:$H$192)/('Site Description'!B$33*100))</f>
        <v>0</v>
      </c>
      <c r="BZ63" s="375" t="str">
        <f>IF('Site Description'!C$33="NO TRANSECT","NO TRANSECT",SUMIF('Data Entry'!$I$4:$I$192,A63,'Data Entry'!$P$4:$P$192)/('Site Description'!C$33*100))</f>
        <v>NO TRANSECT</v>
      </c>
      <c r="CA63" s="375" t="str">
        <f>IF('Site Description'!D$33="NO TRANSECT","NO TRANSECT",SUMIF('Data Entry'!$Q$4:$Q$192,A63,'Data Entry'!$X$4:$X$192)/('Site Description'!D$33*100))</f>
        <v>NO TRANSECT</v>
      </c>
      <c r="CB63" s="375" t="str">
        <f>IF('Site Description'!E$33="NO TRANSECT","NO TRANSECT",SUMIF('Data Entry'!$Y$4:$Y$192,A63,'Data Entry'!$AF$4:$AF$192)/('Site Description'!E$33*100))</f>
        <v>NO TRANSECT</v>
      </c>
      <c r="CC63" s="375" t="str">
        <f>IF('Site Description'!F$33="NO TRANSECT","NO TRANSECT",SUMIF('Data Entry'!$AG$4:$AG$192,A63,'Data Entry'!$AN$4:$AN$192)/('Site Description'!F$33*100))</f>
        <v>NO TRANSECT</v>
      </c>
      <c r="CD63" s="376" t="str">
        <f>IF('Site Description'!G$33="NO TRANSECT","NO TRANSECT",SUMIF('Data Entry'!$AO$4:$AO$192,A63,'Data Entry'!$AV$4:$AV$192)/('Site Description'!G$33*100))</f>
        <v>NO TRANSECT</v>
      </c>
      <c r="CE63" s="375" t="str">
        <f>IF('Site Description'!H$33="NO TRANSECT","NO TRANSECT",SUMIF('Data Entry'!$AW$4:$AW$192,A63,'Data Entry'!$BD$4:$BD$192)/('Site Description'!H$33*100))</f>
        <v>NO TRANSECT</v>
      </c>
      <c r="CF63" s="384" t="str">
        <f>IF('Site Description'!I$33="NO TRANSECT","NO TRANSECT",SUMIF('Data Entry'!$BE$4:$BE$192,A63,'Data Entry'!$BL$4:$BL$192)/('Site Description'!I$33*100))</f>
        <v>NO TRANSECT</v>
      </c>
      <c r="CG63" s="140">
        <f t="shared" si="46"/>
        <v>0</v>
      </c>
      <c r="CH63" s="141" t="e">
        <f t="shared" si="47"/>
        <v>#DIV/0!</v>
      </c>
    </row>
    <row r="64" spans="1:86" x14ac:dyDescent="0.3">
      <c r="A64" s="9" t="s">
        <v>250</v>
      </c>
      <c r="B64" s="30" t="s">
        <v>293</v>
      </c>
      <c r="C64" s="32" t="s">
        <v>251</v>
      </c>
      <c r="D64" s="27" t="s">
        <v>80</v>
      </c>
      <c r="E64" s="26" t="s">
        <v>32</v>
      </c>
      <c r="F64" s="26">
        <v>4</v>
      </c>
      <c r="G64" s="378">
        <f>IF('Site Description'!B$33="NO TRANSECT","NO TRANSECT",SUMIF('Data Entry'!$A$4:$A$192,A64,'Data Entry'!$C$4:$C$192))</f>
        <v>0</v>
      </c>
      <c r="H64" s="379" t="str">
        <f>IF('Site Description'!C$33="NO TRANSECT","NO TRANSECT",SUMIF('Data Entry'!$I$4:$I$192,A64,'Data Entry'!$K$4:$K$192))</f>
        <v>NO TRANSECT</v>
      </c>
      <c r="I64" s="379" t="str">
        <f>IF('Site Description'!D$33="NO TRANSECT","NO TRANSECT",SUMIF('Data Entry'!$Q$4:$Q$192,A64,'Data Entry'!$S$4:$S$192))</f>
        <v>NO TRANSECT</v>
      </c>
      <c r="J64" s="379" t="str">
        <f>IF('Site Description'!E$33="NO TRANSECT","NO TRANSECT",SUMIF('Data Entry'!$Y$4:$Y$192,A64,'Data Entry'!$AA$4:$AA$192))</f>
        <v>NO TRANSECT</v>
      </c>
      <c r="K64" s="379" t="str">
        <f>IF('Site Description'!F$33="NO TRANSECT","NO TRANSECT",SUMIF('Data Entry'!$AG$4:$AG$192,A64,'Data Entry'!$AI$4:$AI$192))</f>
        <v>NO TRANSECT</v>
      </c>
      <c r="L64" s="380" t="str">
        <f>IF('Site Description'!G$33="NO TRANSECT","NO TRANSECT",SUMIF('Data Entry'!$AO$4:$AO$192,A64,'Data Entry'!$AQ$4:$AQ$192))</f>
        <v>NO TRANSECT</v>
      </c>
      <c r="M64" s="380" t="str">
        <f>IF('Site Description'!H$33="NO TRANSECT","NO TRANSECT",SUMIF('Data Entry'!$AW$4:$AW$192,A64,'Data Entry'!$AY$4:$AY$192))</f>
        <v>NO TRANSECT</v>
      </c>
      <c r="N64" s="381" t="str">
        <f>IF('Site Description'!I$33="NO TRANSECT","NO TRANSECT",SUMIF('Data Entry'!$BE$4:$BE$192,A64,'Data Entry'!$BG$4:$BG$192))</f>
        <v>NO TRANSECT</v>
      </c>
      <c r="O64" s="140">
        <f t="shared" si="34"/>
        <v>0</v>
      </c>
      <c r="P64" s="141" t="e">
        <f t="shared" si="35"/>
        <v>#DIV/0!</v>
      </c>
      <c r="Q64" s="374">
        <f>IF('Site Description'!B$34="NO TRANSECT", "NO TRANSECT", G64/'Site Description'!B$34)</f>
        <v>0</v>
      </c>
      <c r="R64" s="375" t="str">
        <f>IF('Site Description'!C$34="NO TRANSECT", "NO TRANSECT", H64/'Site Description'!C$34)</f>
        <v>NO TRANSECT</v>
      </c>
      <c r="S64" s="375" t="str">
        <f>IF('Site Description'!D$34="NO TRANSECT", "NO TRANSECT", I64/'Site Description'!D$34)</f>
        <v>NO TRANSECT</v>
      </c>
      <c r="T64" s="375" t="str">
        <f>IF('Site Description'!E$34="NO TRANSECT", "NO TRANSECT", J64/'Site Description'!E$34)</f>
        <v>NO TRANSECT</v>
      </c>
      <c r="U64" s="375" t="str">
        <f>IF('Site Description'!F$34="NO TRANSECT", "NO TRANSECT", K64/'Site Description'!F$34)</f>
        <v>NO TRANSECT</v>
      </c>
      <c r="V64" s="376" t="str">
        <f>IF('Site Description'!G$34="NO TRANSECT", "NO TRANSECT", L64/'Site Description'!G$34)</f>
        <v>NO TRANSECT</v>
      </c>
      <c r="W64" s="375" t="str">
        <f>IF('Site Description'!H$34="NO TRANSECT", "NO TRANSECT", M64/'Site Description'!H$34)</f>
        <v>NO TRANSECT</v>
      </c>
      <c r="X64" s="384" t="str">
        <f>IF('Site Description'!$I$34="NO TRANSECT", "NO TRANSECT", N64/'Site Description'!$I$34)</f>
        <v>NO TRANSECT</v>
      </c>
      <c r="Y64" s="140">
        <f t="shared" si="36"/>
        <v>0</v>
      </c>
      <c r="Z64" s="141" t="e">
        <f t="shared" si="37"/>
        <v>#DIV/0!</v>
      </c>
      <c r="AA64" s="374">
        <f>IF('Site Description'!B$34="NO TRANSECT", "NO TRANSECT",BE64*10)</f>
        <v>0</v>
      </c>
      <c r="AB64" s="375" t="str">
        <f>IF('Site Description'!C$34="NO TRANSECT", "NO TRANSECT",BF64*10)</f>
        <v>NO TRANSECT</v>
      </c>
      <c r="AC64" s="375" t="str">
        <f>IF('Site Description'!D$34="NO TRANSECT", "NO TRANSECT",BG64*10)</f>
        <v>NO TRANSECT</v>
      </c>
      <c r="AD64" s="375" t="str">
        <f>IF('Site Description'!E$34="NO TRANSECT", "NO TRANSECT",BH64*10)</f>
        <v>NO TRANSECT</v>
      </c>
      <c r="AE64" s="375" t="str">
        <f>IF('Site Description'!F$34="NO TRANSECT", "NO TRANSECT",BI64*10)</f>
        <v>NO TRANSECT</v>
      </c>
      <c r="AF64" s="376" t="str">
        <f>IF('Site Description'!G$34="NO TRANSECT", "NO TRANSECT",BJ64*10)</f>
        <v>NO TRANSECT</v>
      </c>
      <c r="AG64" s="375" t="str">
        <f>IF('Site Description'!H$34="NO TRANSECT", "NO TRANSECT",BK64*10)</f>
        <v>NO TRANSECT</v>
      </c>
      <c r="AH64" s="384" t="str">
        <f>IF('Site Description'!I$34="NO TRANSECT", "NO TRANSECT",BL64*10)</f>
        <v>NO TRANSECT</v>
      </c>
      <c r="AI64" s="140">
        <f t="shared" si="0"/>
        <v>0</v>
      </c>
      <c r="AJ64" s="141" t="e">
        <f t="shared" si="1"/>
        <v>#DIV/0!</v>
      </c>
      <c r="AK64" s="374">
        <f>IF('Site Description'!B$34="NO TRANSECT", "NO TRANSECT",BO64*10)</f>
        <v>0</v>
      </c>
      <c r="AL64" s="375" t="str">
        <f>IF('Site Description'!C$34="NO TRANSECT", "NO TRANSECT",BP64*10)</f>
        <v>NO TRANSECT</v>
      </c>
      <c r="AM64" s="375" t="str">
        <f>IF('Site Description'!D$34="NO TRANSECT", "NO TRANSECT",BQ64*10)</f>
        <v>NO TRANSECT</v>
      </c>
      <c r="AN64" s="375" t="str">
        <f>IF('Site Description'!E$34="NO TRANSECT", "NO TRANSECT",BR64*10)</f>
        <v>NO TRANSECT</v>
      </c>
      <c r="AO64" s="375" t="str">
        <f>IF('Site Description'!F$34="NO TRANSECT", "NO TRANSECT",BS64*10)</f>
        <v>NO TRANSECT</v>
      </c>
      <c r="AP64" s="376" t="str">
        <f>IF('Site Description'!G$34="NO TRANSECT", "NO TRANSECT",BT64*10)</f>
        <v>NO TRANSECT</v>
      </c>
      <c r="AQ64" s="376" t="str">
        <f>IF('Site Description'!H$34="NO TRANSECT", "NO TRANSECT",BU64*10)</f>
        <v>NO TRANSECT</v>
      </c>
      <c r="AR64" s="376" t="str">
        <f>IF('Site Description'!I$34="NO TRANSECT", "NO TRANSECT",BV64*10)</f>
        <v>NO TRANSECT</v>
      </c>
      <c r="AS64" s="140">
        <f t="shared" si="38"/>
        <v>0</v>
      </c>
      <c r="AT64" s="141" t="e">
        <f t="shared" si="39"/>
        <v>#DIV/0!</v>
      </c>
      <c r="AU64" s="374">
        <f>IF('Site Description'!B$34="NO TRANSECT","NO TRANSECT",BY64*10)</f>
        <v>0</v>
      </c>
      <c r="AV64" s="375" t="str">
        <f>IF('Site Description'!C$34="NO TRANSECT","NO TRANSECT",BZ64*10)</f>
        <v>NO TRANSECT</v>
      </c>
      <c r="AW64" s="375" t="str">
        <f>IF('Site Description'!D$34="NO TRANSECT","NO TRANSECT",CA64*10)</f>
        <v>NO TRANSECT</v>
      </c>
      <c r="AX64" s="375" t="str">
        <f>IF('Site Description'!E$34="NO TRANSECT","NO TRANSECT",CB64*10)</f>
        <v>NO TRANSECT</v>
      </c>
      <c r="AY64" s="375" t="str">
        <f>IF('Site Description'!F$34="NO TRANSECT","NO TRANSECT",CC64*10)</f>
        <v>NO TRANSECT</v>
      </c>
      <c r="AZ64" s="376" t="str">
        <f>IF('Site Description'!G$34="NO TRANSECT","NO TRANSECT",CD64*10)</f>
        <v>NO TRANSECT</v>
      </c>
      <c r="BA64" s="376" t="str">
        <f>IF('Site Description'!H$34="NO TRANSECT","NO TRANSECT",CE64*10)</f>
        <v>NO TRANSECT</v>
      </c>
      <c r="BB64" s="376" t="str">
        <f>IF('Site Description'!I$34="NO TRANSECT","NO TRANSECT",CF64*10)</f>
        <v>NO TRANSECT</v>
      </c>
      <c r="BC64" s="140">
        <f t="shared" si="40"/>
        <v>0</v>
      </c>
      <c r="BD64" s="141" t="e">
        <f t="shared" si="41"/>
        <v>#DIV/0!</v>
      </c>
      <c r="BE64" s="374">
        <f>IF('Site Description'!B$33="NO TRANSECT","NO TRANSECT",SUMIF('Data Entry'!$A$4:$A$192,A64,'Data Entry'!$F$4:$F$192)/('Site Description'!B$33*100))</f>
        <v>0</v>
      </c>
      <c r="BF64" s="375" t="str">
        <f>IF('Site Description'!C$33="NO TRANSECT","NO TRANSECT",SUMIF('Data Entry'!$I$4:$I$192,A64,'Data Entry'!$N$4:$N$192)/('Site Description'!C$33*100))</f>
        <v>NO TRANSECT</v>
      </c>
      <c r="BG64" s="375" t="str">
        <f>IF('Site Description'!D$33="NO TRANSECT","NO TRANSECT",SUMIF('Data Entry'!$Q$4:$Q$192,A64,'Data Entry'!$V$4:$V$192)/('Site Description'!D$33*100))</f>
        <v>NO TRANSECT</v>
      </c>
      <c r="BH64" s="375" t="str">
        <f>IF('Site Description'!E$33="NO TRANSECT","NO TRANSECT",SUMIF('Data Entry'!$Y$4:$Y$192,A64,'Data Entry'!$AD$4:$AD$192)/('Site Description'!E$33*100))</f>
        <v>NO TRANSECT</v>
      </c>
      <c r="BI64" s="375" t="str">
        <f>IF('Site Description'!F$33="NO TRANSECT","NO TRANSECT",SUMIF('Data Entry'!$AG$4:$AG$192,A64,'Data Entry'!$AL$4:$AL$192)/('Site Description'!F$33*100))</f>
        <v>NO TRANSECT</v>
      </c>
      <c r="BJ64" s="376" t="str">
        <f>IF('Site Description'!G$33="NO TRANSECT","NO TRANSECT",SUMIF('Data Entry'!$AO$4:$AO$192,A64,'Data Entry'!$AT$4:$AT$192)/('Site Description'!G$33*100))</f>
        <v>NO TRANSECT</v>
      </c>
      <c r="BK64" s="376" t="str">
        <f>IF('Site Description'!H$33="NO TRANSECT","NO TRANSECT",SUMIF('Data Entry'!$AW$4:$AW$192,A64,'Data Entry'!$BB$4:$BB$192)/('Site Description'!H$33*100))</f>
        <v>NO TRANSECT</v>
      </c>
      <c r="BL64" s="376" t="str">
        <f>IF('Site Description'!I$33="NO TRANSECT","NO TRANSECT",SUMIF('Data Entry'!$BE$4:$BE$192,A64,'Data Entry'!$BJ$4:$BJ$192)/('Site Description'!I$33*100))</f>
        <v>NO TRANSECT</v>
      </c>
      <c r="BM64" s="140">
        <f t="shared" si="42"/>
        <v>0</v>
      </c>
      <c r="BN64" s="141" t="e">
        <f t="shared" si="43"/>
        <v>#DIV/0!</v>
      </c>
      <c r="BO64" s="374">
        <f>IF('Site Description'!B$33="NO TRANSECT","NO TRANSECT",SUMIF('Data Entry'!$A$4:$A$192,A64,'Data Entry'!$G$4:$G$192)/('Site Description'!B$33*100))</f>
        <v>0</v>
      </c>
      <c r="BP64" s="375" t="str">
        <f>IF('Site Description'!C$33="NO TRANSECT","NO TRANSECT",SUMIF('Data Entry'!$I$4:$I$192,A64,'Data Entry'!$O$4:$O$192)/('Site Description'!C$33*100))</f>
        <v>NO TRANSECT</v>
      </c>
      <c r="BQ64" s="375" t="str">
        <f>IF('Site Description'!D$33="NO TRANSECT","NO TRANSECT",SUMIF('Data Entry'!$Q$4:$Q$192,A64,'Data Entry'!$W$4:$W$192)/('Site Description'!D$33*100))</f>
        <v>NO TRANSECT</v>
      </c>
      <c r="BR64" s="375" t="str">
        <f>IF('Site Description'!E$33="NO TRANSECT","NO TRANSECT",SUMIF('Data Entry'!$Y$4:$Y$192,A64,'Data Entry'!$AE$4:$AE$192)/('Site Description'!E$33*100))</f>
        <v>NO TRANSECT</v>
      </c>
      <c r="BS64" s="375" t="str">
        <f>IF('Site Description'!F$33="NO TRANSECT","NO TRANSECT",SUMIF('Data Entry'!$AG$4:$AG$192,A64,'Data Entry'!$AM$4:$AM$192)/('Site Description'!F$33*100))</f>
        <v>NO TRANSECT</v>
      </c>
      <c r="BT64" s="376" t="str">
        <f>IF('Site Description'!G$33="NO TRANSECT","NO TRANSECT",SUMIF('Data Entry'!$AO$4:$AO$192,A64,'Data Entry'!$AU$4:$AU$192)/('Site Description'!G$33*100))</f>
        <v>NO TRANSECT</v>
      </c>
      <c r="BU64" s="375" t="str">
        <f>IF('Site Description'!H$33="NO TRANSECT","NO TRANSECT",SUMIF('Data Entry'!$AW$4:$AW$192,A64,'Data Entry'!$BC$4:$BC$192)/('Site Description'!H$33*100))</f>
        <v>NO TRANSECT</v>
      </c>
      <c r="BV64" s="384" t="str">
        <f>IF('Site Description'!I$33="NO TRANSECT","NO TRANSECT",SUMIF('Data Entry'!$BE$4:$BE$192,A64,'Data Entry'!$BK$4:$BK$192)/('Site Description'!I$33*100))</f>
        <v>NO TRANSECT</v>
      </c>
      <c r="BW64" s="140">
        <f t="shared" si="44"/>
        <v>0</v>
      </c>
      <c r="BX64" s="141" t="e">
        <f t="shared" si="45"/>
        <v>#DIV/0!</v>
      </c>
      <c r="BY64" s="382">
        <f>IF('Site Description'!B$33="NO TRANSECT","NO TRANSECT",SUMIF('Data Entry'!$A$4:$A$192,A64,'Data Entry'!$H$4:$H$192)/('Site Description'!B$33*100))</f>
        <v>0</v>
      </c>
      <c r="BZ64" s="375" t="str">
        <f>IF('Site Description'!C$33="NO TRANSECT","NO TRANSECT",SUMIF('Data Entry'!$I$4:$I$192,A64,'Data Entry'!$P$4:$P$192)/('Site Description'!C$33*100))</f>
        <v>NO TRANSECT</v>
      </c>
      <c r="CA64" s="375" t="str">
        <f>IF('Site Description'!D$33="NO TRANSECT","NO TRANSECT",SUMIF('Data Entry'!$Q$4:$Q$192,A64,'Data Entry'!$X$4:$X$192)/('Site Description'!D$33*100))</f>
        <v>NO TRANSECT</v>
      </c>
      <c r="CB64" s="375" t="str">
        <f>IF('Site Description'!E$33="NO TRANSECT","NO TRANSECT",SUMIF('Data Entry'!$Y$4:$Y$192,A64,'Data Entry'!$AF$4:$AF$192)/('Site Description'!E$33*100))</f>
        <v>NO TRANSECT</v>
      </c>
      <c r="CC64" s="375" t="str">
        <f>IF('Site Description'!F$33="NO TRANSECT","NO TRANSECT",SUMIF('Data Entry'!$AG$4:$AG$192,A64,'Data Entry'!$AN$4:$AN$192)/('Site Description'!F$33*100))</f>
        <v>NO TRANSECT</v>
      </c>
      <c r="CD64" s="376" t="str">
        <f>IF('Site Description'!G$33="NO TRANSECT","NO TRANSECT",SUMIF('Data Entry'!$AO$4:$AO$192,A64,'Data Entry'!$AV$4:$AV$192)/('Site Description'!G$33*100))</f>
        <v>NO TRANSECT</v>
      </c>
      <c r="CE64" s="375" t="str">
        <f>IF('Site Description'!H$33="NO TRANSECT","NO TRANSECT",SUMIF('Data Entry'!$AW$4:$AW$192,A64,'Data Entry'!$BD$4:$BD$192)/('Site Description'!H$33*100))</f>
        <v>NO TRANSECT</v>
      </c>
      <c r="CF64" s="384" t="str">
        <f>IF('Site Description'!I$33="NO TRANSECT","NO TRANSECT",SUMIF('Data Entry'!$BE$4:$BE$192,A64,'Data Entry'!$BL$4:$BL$192)/('Site Description'!I$33*100))</f>
        <v>NO TRANSECT</v>
      </c>
      <c r="CG64" s="140">
        <f t="shared" si="46"/>
        <v>0</v>
      </c>
      <c r="CH64" s="141" t="e">
        <f t="shared" si="47"/>
        <v>#DIV/0!</v>
      </c>
    </row>
    <row r="65" spans="1:86" x14ac:dyDescent="0.3">
      <c r="A65" s="9" t="s">
        <v>252</v>
      </c>
      <c r="B65" s="30" t="s">
        <v>293</v>
      </c>
      <c r="C65" s="32" t="s">
        <v>253</v>
      </c>
      <c r="D65" s="27" t="s">
        <v>80</v>
      </c>
      <c r="E65" s="26" t="s">
        <v>32</v>
      </c>
      <c r="F65" s="26">
        <v>3</v>
      </c>
      <c r="G65" s="378">
        <f>IF('Site Description'!B$33="NO TRANSECT","NO TRANSECT",SUMIF('Data Entry'!$A$4:$A$192,A65,'Data Entry'!$C$4:$C$192))</f>
        <v>0</v>
      </c>
      <c r="H65" s="379" t="str">
        <f>IF('Site Description'!C$33="NO TRANSECT","NO TRANSECT",SUMIF('Data Entry'!$I$4:$I$192,A65,'Data Entry'!$K$4:$K$192))</f>
        <v>NO TRANSECT</v>
      </c>
      <c r="I65" s="379" t="str">
        <f>IF('Site Description'!D$33="NO TRANSECT","NO TRANSECT",SUMIF('Data Entry'!$Q$4:$Q$192,A65,'Data Entry'!$S$4:$S$192))</f>
        <v>NO TRANSECT</v>
      </c>
      <c r="J65" s="379" t="str">
        <f>IF('Site Description'!E$33="NO TRANSECT","NO TRANSECT",SUMIF('Data Entry'!$Y$4:$Y$192,A65,'Data Entry'!$AA$4:$AA$192))</f>
        <v>NO TRANSECT</v>
      </c>
      <c r="K65" s="379" t="str">
        <f>IF('Site Description'!F$33="NO TRANSECT","NO TRANSECT",SUMIF('Data Entry'!$AG$4:$AG$192,A65,'Data Entry'!$AI$4:$AI$192))</f>
        <v>NO TRANSECT</v>
      </c>
      <c r="L65" s="380" t="str">
        <f>IF('Site Description'!G$33="NO TRANSECT","NO TRANSECT",SUMIF('Data Entry'!$AO$4:$AO$192,A65,'Data Entry'!$AQ$4:$AQ$192))</f>
        <v>NO TRANSECT</v>
      </c>
      <c r="M65" s="380" t="str">
        <f>IF('Site Description'!H$33="NO TRANSECT","NO TRANSECT",SUMIF('Data Entry'!$AW$4:$AW$192,A65,'Data Entry'!$AY$4:$AY$192))</f>
        <v>NO TRANSECT</v>
      </c>
      <c r="N65" s="381" t="str">
        <f>IF('Site Description'!I$33="NO TRANSECT","NO TRANSECT",SUMIF('Data Entry'!$BE$4:$BE$192,A65,'Data Entry'!$BG$4:$BG$192))</f>
        <v>NO TRANSECT</v>
      </c>
      <c r="O65" s="140">
        <f t="shared" si="34"/>
        <v>0</v>
      </c>
      <c r="P65" s="141" t="e">
        <f t="shared" si="35"/>
        <v>#DIV/0!</v>
      </c>
      <c r="Q65" s="374">
        <f>IF('Site Description'!B$34="NO TRANSECT", "NO TRANSECT", G65/'Site Description'!B$34)</f>
        <v>0</v>
      </c>
      <c r="R65" s="375" t="str">
        <f>IF('Site Description'!C$34="NO TRANSECT", "NO TRANSECT", H65/'Site Description'!C$34)</f>
        <v>NO TRANSECT</v>
      </c>
      <c r="S65" s="375" t="str">
        <f>IF('Site Description'!D$34="NO TRANSECT", "NO TRANSECT", I65/'Site Description'!D$34)</f>
        <v>NO TRANSECT</v>
      </c>
      <c r="T65" s="375" t="str">
        <f>IF('Site Description'!E$34="NO TRANSECT", "NO TRANSECT", J65/'Site Description'!E$34)</f>
        <v>NO TRANSECT</v>
      </c>
      <c r="U65" s="375" t="str">
        <f>IF('Site Description'!F$34="NO TRANSECT", "NO TRANSECT", K65/'Site Description'!F$34)</f>
        <v>NO TRANSECT</v>
      </c>
      <c r="V65" s="376" t="str">
        <f>IF('Site Description'!G$34="NO TRANSECT", "NO TRANSECT", L65/'Site Description'!G$34)</f>
        <v>NO TRANSECT</v>
      </c>
      <c r="W65" s="375" t="str">
        <f>IF('Site Description'!H$34="NO TRANSECT", "NO TRANSECT", M65/'Site Description'!H$34)</f>
        <v>NO TRANSECT</v>
      </c>
      <c r="X65" s="384" t="str">
        <f>IF('Site Description'!$I$34="NO TRANSECT", "NO TRANSECT", N65/'Site Description'!$I$34)</f>
        <v>NO TRANSECT</v>
      </c>
      <c r="Y65" s="140">
        <f t="shared" si="36"/>
        <v>0</v>
      </c>
      <c r="Z65" s="141" t="e">
        <f t="shared" si="37"/>
        <v>#DIV/0!</v>
      </c>
      <c r="AA65" s="374">
        <f>IF('Site Description'!B$34="NO TRANSECT", "NO TRANSECT",BE65*10)</f>
        <v>0</v>
      </c>
      <c r="AB65" s="375" t="str">
        <f>IF('Site Description'!C$34="NO TRANSECT", "NO TRANSECT",BF65*10)</f>
        <v>NO TRANSECT</v>
      </c>
      <c r="AC65" s="375" t="str">
        <f>IF('Site Description'!D$34="NO TRANSECT", "NO TRANSECT",BG65*10)</f>
        <v>NO TRANSECT</v>
      </c>
      <c r="AD65" s="375" t="str">
        <f>IF('Site Description'!E$34="NO TRANSECT", "NO TRANSECT",BH65*10)</f>
        <v>NO TRANSECT</v>
      </c>
      <c r="AE65" s="375" t="str">
        <f>IF('Site Description'!F$34="NO TRANSECT", "NO TRANSECT",BI65*10)</f>
        <v>NO TRANSECT</v>
      </c>
      <c r="AF65" s="376" t="str">
        <f>IF('Site Description'!G$34="NO TRANSECT", "NO TRANSECT",BJ65*10)</f>
        <v>NO TRANSECT</v>
      </c>
      <c r="AG65" s="375" t="str">
        <f>IF('Site Description'!H$34="NO TRANSECT", "NO TRANSECT",BK65*10)</f>
        <v>NO TRANSECT</v>
      </c>
      <c r="AH65" s="384" t="str">
        <f>IF('Site Description'!I$34="NO TRANSECT", "NO TRANSECT",BL65*10)</f>
        <v>NO TRANSECT</v>
      </c>
      <c r="AI65" s="140">
        <f t="shared" si="0"/>
        <v>0</v>
      </c>
      <c r="AJ65" s="141" t="e">
        <f t="shared" si="1"/>
        <v>#DIV/0!</v>
      </c>
      <c r="AK65" s="374">
        <f>IF('Site Description'!B$34="NO TRANSECT", "NO TRANSECT",BO65*10)</f>
        <v>0</v>
      </c>
      <c r="AL65" s="375" t="str">
        <f>IF('Site Description'!C$34="NO TRANSECT", "NO TRANSECT",BP65*10)</f>
        <v>NO TRANSECT</v>
      </c>
      <c r="AM65" s="375" t="str">
        <f>IF('Site Description'!D$34="NO TRANSECT", "NO TRANSECT",BQ65*10)</f>
        <v>NO TRANSECT</v>
      </c>
      <c r="AN65" s="375" t="str">
        <f>IF('Site Description'!E$34="NO TRANSECT", "NO TRANSECT",BR65*10)</f>
        <v>NO TRANSECT</v>
      </c>
      <c r="AO65" s="375" t="str">
        <f>IF('Site Description'!F$34="NO TRANSECT", "NO TRANSECT",BS65*10)</f>
        <v>NO TRANSECT</v>
      </c>
      <c r="AP65" s="376" t="str">
        <f>IF('Site Description'!G$34="NO TRANSECT", "NO TRANSECT",BT65*10)</f>
        <v>NO TRANSECT</v>
      </c>
      <c r="AQ65" s="376" t="str">
        <f>IF('Site Description'!H$34="NO TRANSECT", "NO TRANSECT",BU65*10)</f>
        <v>NO TRANSECT</v>
      </c>
      <c r="AR65" s="376" t="str">
        <f>IF('Site Description'!I$34="NO TRANSECT", "NO TRANSECT",BV65*10)</f>
        <v>NO TRANSECT</v>
      </c>
      <c r="AS65" s="140">
        <f t="shared" si="38"/>
        <v>0</v>
      </c>
      <c r="AT65" s="141" t="e">
        <f t="shared" si="39"/>
        <v>#DIV/0!</v>
      </c>
      <c r="AU65" s="374">
        <f>IF('Site Description'!B$34="NO TRANSECT","NO TRANSECT",BY65*10)</f>
        <v>0</v>
      </c>
      <c r="AV65" s="375" t="str">
        <f>IF('Site Description'!C$34="NO TRANSECT","NO TRANSECT",BZ65*10)</f>
        <v>NO TRANSECT</v>
      </c>
      <c r="AW65" s="375" t="str">
        <f>IF('Site Description'!D$34="NO TRANSECT","NO TRANSECT",CA65*10)</f>
        <v>NO TRANSECT</v>
      </c>
      <c r="AX65" s="375" t="str">
        <f>IF('Site Description'!E$34="NO TRANSECT","NO TRANSECT",CB65*10)</f>
        <v>NO TRANSECT</v>
      </c>
      <c r="AY65" s="375" t="str">
        <f>IF('Site Description'!F$34="NO TRANSECT","NO TRANSECT",CC65*10)</f>
        <v>NO TRANSECT</v>
      </c>
      <c r="AZ65" s="376" t="str">
        <f>IF('Site Description'!G$34="NO TRANSECT","NO TRANSECT",CD65*10)</f>
        <v>NO TRANSECT</v>
      </c>
      <c r="BA65" s="376" t="str">
        <f>IF('Site Description'!H$34="NO TRANSECT","NO TRANSECT",CE65*10)</f>
        <v>NO TRANSECT</v>
      </c>
      <c r="BB65" s="376" t="str">
        <f>IF('Site Description'!I$34="NO TRANSECT","NO TRANSECT",CF65*10)</f>
        <v>NO TRANSECT</v>
      </c>
      <c r="BC65" s="140">
        <f t="shared" si="40"/>
        <v>0</v>
      </c>
      <c r="BD65" s="141" t="e">
        <f t="shared" si="41"/>
        <v>#DIV/0!</v>
      </c>
      <c r="BE65" s="374">
        <f>IF('Site Description'!B$33="NO TRANSECT","NO TRANSECT",SUMIF('Data Entry'!$A$4:$A$192,A65,'Data Entry'!$F$4:$F$192)/('Site Description'!B$33*100))</f>
        <v>0</v>
      </c>
      <c r="BF65" s="375" t="str">
        <f>IF('Site Description'!C$33="NO TRANSECT","NO TRANSECT",SUMIF('Data Entry'!$I$4:$I$192,A65,'Data Entry'!$N$4:$N$192)/('Site Description'!C$33*100))</f>
        <v>NO TRANSECT</v>
      </c>
      <c r="BG65" s="375" t="str">
        <f>IF('Site Description'!D$33="NO TRANSECT","NO TRANSECT",SUMIF('Data Entry'!$Q$4:$Q$192,A65,'Data Entry'!$V$4:$V$192)/('Site Description'!D$33*100))</f>
        <v>NO TRANSECT</v>
      </c>
      <c r="BH65" s="375" t="str">
        <f>IF('Site Description'!E$33="NO TRANSECT","NO TRANSECT",SUMIF('Data Entry'!$Y$4:$Y$192,A65,'Data Entry'!$AD$4:$AD$192)/('Site Description'!E$33*100))</f>
        <v>NO TRANSECT</v>
      </c>
      <c r="BI65" s="375" t="str">
        <f>IF('Site Description'!F$33="NO TRANSECT","NO TRANSECT",SUMIF('Data Entry'!$AG$4:$AG$192,A65,'Data Entry'!$AL$4:$AL$192)/('Site Description'!F$33*100))</f>
        <v>NO TRANSECT</v>
      </c>
      <c r="BJ65" s="376" t="str">
        <f>IF('Site Description'!G$33="NO TRANSECT","NO TRANSECT",SUMIF('Data Entry'!$AO$4:$AO$192,A65,'Data Entry'!$AT$4:$AT$192)/('Site Description'!G$33*100))</f>
        <v>NO TRANSECT</v>
      </c>
      <c r="BK65" s="376" t="str">
        <f>IF('Site Description'!H$33="NO TRANSECT","NO TRANSECT",SUMIF('Data Entry'!$AW$4:$AW$192,A65,'Data Entry'!$BB$4:$BB$192)/('Site Description'!H$33*100))</f>
        <v>NO TRANSECT</v>
      </c>
      <c r="BL65" s="376" t="str">
        <f>IF('Site Description'!I$33="NO TRANSECT","NO TRANSECT",SUMIF('Data Entry'!$BE$4:$BE$192,A65,'Data Entry'!$BJ$4:$BJ$192)/('Site Description'!I$33*100))</f>
        <v>NO TRANSECT</v>
      </c>
      <c r="BM65" s="140">
        <f t="shared" si="42"/>
        <v>0</v>
      </c>
      <c r="BN65" s="141" t="e">
        <f t="shared" si="43"/>
        <v>#DIV/0!</v>
      </c>
      <c r="BO65" s="374">
        <f>IF('Site Description'!B$33="NO TRANSECT","NO TRANSECT",SUMIF('Data Entry'!$A$4:$A$192,A65,'Data Entry'!$G$4:$G$192)/('Site Description'!B$33*100))</f>
        <v>0</v>
      </c>
      <c r="BP65" s="375" t="str">
        <f>IF('Site Description'!C$33="NO TRANSECT","NO TRANSECT",SUMIF('Data Entry'!$I$4:$I$192,A65,'Data Entry'!$O$4:$O$192)/('Site Description'!C$33*100))</f>
        <v>NO TRANSECT</v>
      </c>
      <c r="BQ65" s="375" t="str">
        <f>IF('Site Description'!D$33="NO TRANSECT","NO TRANSECT",SUMIF('Data Entry'!$Q$4:$Q$192,A65,'Data Entry'!$W$4:$W$192)/('Site Description'!D$33*100))</f>
        <v>NO TRANSECT</v>
      </c>
      <c r="BR65" s="375" t="str">
        <f>IF('Site Description'!E$33="NO TRANSECT","NO TRANSECT",SUMIF('Data Entry'!$Y$4:$Y$192,A65,'Data Entry'!$AE$4:$AE$192)/('Site Description'!E$33*100))</f>
        <v>NO TRANSECT</v>
      </c>
      <c r="BS65" s="375" t="str">
        <f>IF('Site Description'!F$33="NO TRANSECT","NO TRANSECT",SUMIF('Data Entry'!$AG$4:$AG$192,A65,'Data Entry'!$AM$4:$AM$192)/('Site Description'!F$33*100))</f>
        <v>NO TRANSECT</v>
      </c>
      <c r="BT65" s="376" t="str">
        <f>IF('Site Description'!G$33="NO TRANSECT","NO TRANSECT",SUMIF('Data Entry'!$AO$4:$AO$192,A65,'Data Entry'!$AU$4:$AU$192)/('Site Description'!G$33*100))</f>
        <v>NO TRANSECT</v>
      </c>
      <c r="BU65" s="375" t="str">
        <f>IF('Site Description'!H$33="NO TRANSECT","NO TRANSECT",SUMIF('Data Entry'!$AW$4:$AW$192,A65,'Data Entry'!$BC$4:$BC$192)/('Site Description'!H$33*100))</f>
        <v>NO TRANSECT</v>
      </c>
      <c r="BV65" s="384" t="str">
        <f>IF('Site Description'!I$33="NO TRANSECT","NO TRANSECT",SUMIF('Data Entry'!$BE$4:$BE$192,A65,'Data Entry'!$BK$4:$BK$192)/('Site Description'!I$33*100))</f>
        <v>NO TRANSECT</v>
      </c>
      <c r="BW65" s="140">
        <f t="shared" si="44"/>
        <v>0</v>
      </c>
      <c r="BX65" s="141" t="e">
        <f t="shared" si="45"/>
        <v>#DIV/0!</v>
      </c>
      <c r="BY65" s="382">
        <f>IF('Site Description'!B$33="NO TRANSECT","NO TRANSECT",SUMIF('Data Entry'!$A$4:$A$192,A65,'Data Entry'!$H$4:$H$192)/('Site Description'!B$33*100))</f>
        <v>0</v>
      </c>
      <c r="BZ65" s="375" t="str">
        <f>IF('Site Description'!C$33="NO TRANSECT","NO TRANSECT",SUMIF('Data Entry'!$I$4:$I$192,A65,'Data Entry'!$P$4:$P$192)/('Site Description'!C$33*100))</f>
        <v>NO TRANSECT</v>
      </c>
      <c r="CA65" s="375" t="str">
        <f>IF('Site Description'!D$33="NO TRANSECT","NO TRANSECT",SUMIF('Data Entry'!$Q$4:$Q$192,A65,'Data Entry'!$X$4:$X$192)/('Site Description'!D$33*100))</f>
        <v>NO TRANSECT</v>
      </c>
      <c r="CB65" s="375" t="str">
        <f>IF('Site Description'!E$33="NO TRANSECT","NO TRANSECT",SUMIF('Data Entry'!$Y$4:$Y$192,A65,'Data Entry'!$AF$4:$AF$192)/('Site Description'!E$33*100))</f>
        <v>NO TRANSECT</v>
      </c>
      <c r="CC65" s="375" t="str">
        <f>IF('Site Description'!F$33="NO TRANSECT","NO TRANSECT",SUMIF('Data Entry'!$AG$4:$AG$192,A65,'Data Entry'!$AN$4:$AN$192)/('Site Description'!F$33*100))</f>
        <v>NO TRANSECT</v>
      </c>
      <c r="CD65" s="376" t="str">
        <f>IF('Site Description'!G$33="NO TRANSECT","NO TRANSECT",SUMIF('Data Entry'!$AO$4:$AO$192,A65,'Data Entry'!$AV$4:$AV$192)/('Site Description'!G$33*100))</f>
        <v>NO TRANSECT</v>
      </c>
      <c r="CE65" s="375" t="str">
        <f>IF('Site Description'!H$33="NO TRANSECT","NO TRANSECT",SUMIF('Data Entry'!$AW$4:$AW$192,A65,'Data Entry'!$BD$4:$BD$192)/('Site Description'!H$33*100))</f>
        <v>NO TRANSECT</v>
      </c>
      <c r="CF65" s="384" t="str">
        <f>IF('Site Description'!I$33="NO TRANSECT","NO TRANSECT",SUMIF('Data Entry'!$BE$4:$BE$192,A65,'Data Entry'!$BL$4:$BL$192)/('Site Description'!I$33*100))</f>
        <v>NO TRANSECT</v>
      </c>
      <c r="CG65" s="140">
        <f t="shared" si="46"/>
        <v>0</v>
      </c>
      <c r="CH65" s="141" t="e">
        <f t="shared" si="47"/>
        <v>#DIV/0!</v>
      </c>
    </row>
    <row r="66" spans="1:86" x14ac:dyDescent="0.3">
      <c r="A66" s="9" t="s">
        <v>254</v>
      </c>
      <c r="B66" s="30" t="s">
        <v>293</v>
      </c>
      <c r="C66" s="32" t="s">
        <v>255</v>
      </c>
      <c r="D66" s="27" t="s">
        <v>80</v>
      </c>
      <c r="E66" s="26" t="s">
        <v>32</v>
      </c>
      <c r="F66" s="26">
        <v>3</v>
      </c>
      <c r="G66" s="378">
        <f>IF('Site Description'!B$33="NO TRANSECT","NO TRANSECT",SUMIF('Data Entry'!$A$4:$A$192,A66,'Data Entry'!$C$4:$C$192))</f>
        <v>0</v>
      </c>
      <c r="H66" s="379" t="str">
        <f>IF('Site Description'!C$33="NO TRANSECT","NO TRANSECT",SUMIF('Data Entry'!$I$4:$I$192,A66,'Data Entry'!$K$4:$K$192))</f>
        <v>NO TRANSECT</v>
      </c>
      <c r="I66" s="379" t="str">
        <f>IF('Site Description'!D$33="NO TRANSECT","NO TRANSECT",SUMIF('Data Entry'!$Q$4:$Q$192,A66,'Data Entry'!$S$4:$S$192))</f>
        <v>NO TRANSECT</v>
      </c>
      <c r="J66" s="379" t="str">
        <f>IF('Site Description'!E$33="NO TRANSECT","NO TRANSECT",SUMIF('Data Entry'!$Y$4:$Y$192,A66,'Data Entry'!$AA$4:$AA$192))</f>
        <v>NO TRANSECT</v>
      </c>
      <c r="K66" s="379" t="str">
        <f>IF('Site Description'!F$33="NO TRANSECT","NO TRANSECT",SUMIF('Data Entry'!$AG$4:$AG$192,A66,'Data Entry'!$AI$4:$AI$192))</f>
        <v>NO TRANSECT</v>
      </c>
      <c r="L66" s="380" t="str">
        <f>IF('Site Description'!G$33="NO TRANSECT","NO TRANSECT",SUMIF('Data Entry'!$AO$4:$AO$192,A66,'Data Entry'!$AQ$4:$AQ$192))</f>
        <v>NO TRANSECT</v>
      </c>
      <c r="M66" s="380" t="str">
        <f>IF('Site Description'!H$33="NO TRANSECT","NO TRANSECT",SUMIF('Data Entry'!$AW$4:$AW$192,A66,'Data Entry'!$AY$4:$AY$192))</f>
        <v>NO TRANSECT</v>
      </c>
      <c r="N66" s="381" t="str">
        <f>IF('Site Description'!I$33="NO TRANSECT","NO TRANSECT",SUMIF('Data Entry'!$BE$4:$BE$192,A66,'Data Entry'!$BG$4:$BG$192))</f>
        <v>NO TRANSECT</v>
      </c>
      <c r="O66" s="140">
        <f t="shared" si="34"/>
        <v>0</v>
      </c>
      <c r="P66" s="141" t="e">
        <f t="shared" si="35"/>
        <v>#DIV/0!</v>
      </c>
      <c r="Q66" s="374">
        <f>IF('Site Description'!B$34="NO TRANSECT", "NO TRANSECT", G66/'Site Description'!B$34)</f>
        <v>0</v>
      </c>
      <c r="R66" s="375" t="str">
        <f>IF('Site Description'!C$34="NO TRANSECT", "NO TRANSECT", H66/'Site Description'!C$34)</f>
        <v>NO TRANSECT</v>
      </c>
      <c r="S66" s="375" t="str">
        <f>IF('Site Description'!D$34="NO TRANSECT", "NO TRANSECT", I66/'Site Description'!D$34)</f>
        <v>NO TRANSECT</v>
      </c>
      <c r="T66" s="375" t="str">
        <f>IF('Site Description'!E$34="NO TRANSECT", "NO TRANSECT", J66/'Site Description'!E$34)</f>
        <v>NO TRANSECT</v>
      </c>
      <c r="U66" s="375" t="str">
        <f>IF('Site Description'!F$34="NO TRANSECT", "NO TRANSECT", K66/'Site Description'!F$34)</f>
        <v>NO TRANSECT</v>
      </c>
      <c r="V66" s="376" t="str">
        <f>IF('Site Description'!G$34="NO TRANSECT", "NO TRANSECT", L66/'Site Description'!G$34)</f>
        <v>NO TRANSECT</v>
      </c>
      <c r="W66" s="375" t="str">
        <f>IF('Site Description'!H$34="NO TRANSECT", "NO TRANSECT", M66/'Site Description'!H$34)</f>
        <v>NO TRANSECT</v>
      </c>
      <c r="X66" s="384" t="str">
        <f>IF('Site Description'!$I$34="NO TRANSECT", "NO TRANSECT", N66/'Site Description'!$I$34)</f>
        <v>NO TRANSECT</v>
      </c>
      <c r="Y66" s="140">
        <f t="shared" si="36"/>
        <v>0</v>
      </c>
      <c r="Z66" s="141" t="e">
        <f t="shared" si="37"/>
        <v>#DIV/0!</v>
      </c>
      <c r="AA66" s="374">
        <f>IF('Site Description'!B$34="NO TRANSECT", "NO TRANSECT",BE66*10)</f>
        <v>0</v>
      </c>
      <c r="AB66" s="375" t="str">
        <f>IF('Site Description'!C$34="NO TRANSECT", "NO TRANSECT",BF66*10)</f>
        <v>NO TRANSECT</v>
      </c>
      <c r="AC66" s="375" t="str">
        <f>IF('Site Description'!D$34="NO TRANSECT", "NO TRANSECT",BG66*10)</f>
        <v>NO TRANSECT</v>
      </c>
      <c r="AD66" s="375" t="str">
        <f>IF('Site Description'!E$34="NO TRANSECT", "NO TRANSECT",BH66*10)</f>
        <v>NO TRANSECT</v>
      </c>
      <c r="AE66" s="375" t="str">
        <f>IF('Site Description'!F$34="NO TRANSECT", "NO TRANSECT",BI66*10)</f>
        <v>NO TRANSECT</v>
      </c>
      <c r="AF66" s="376" t="str">
        <f>IF('Site Description'!G$34="NO TRANSECT", "NO TRANSECT",BJ66*10)</f>
        <v>NO TRANSECT</v>
      </c>
      <c r="AG66" s="375" t="str">
        <f>IF('Site Description'!H$34="NO TRANSECT", "NO TRANSECT",BK66*10)</f>
        <v>NO TRANSECT</v>
      </c>
      <c r="AH66" s="384" t="str">
        <f>IF('Site Description'!I$34="NO TRANSECT", "NO TRANSECT",BL66*10)</f>
        <v>NO TRANSECT</v>
      </c>
      <c r="AI66" s="140">
        <f t="shared" si="0"/>
        <v>0</v>
      </c>
      <c r="AJ66" s="141" t="e">
        <f t="shared" si="1"/>
        <v>#DIV/0!</v>
      </c>
      <c r="AK66" s="374">
        <f>IF('Site Description'!B$34="NO TRANSECT", "NO TRANSECT",BO66*10)</f>
        <v>0</v>
      </c>
      <c r="AL66" s="375" t="str">
        <f>IF('Site Description'!C$34="NO TRANSECT", "NO TRANSECT",BP66*10)</f>
        <v>NO TRANSECT</v>
      </c>
      <c r="AM66" s="375" t="str">
        <f>IF('Site Description'!D$34="NO TRANSECT", "NO TRANSECT",BQ66*10)</f>
        <v>NO TRANSECT</v>
      </c>
      <c r="AN66" s="375" t="str">
        <f>IF('Site Description'!E$34="NO TRANSECT", "NO TRANSECT",BR66*10)</f>
        <v>NO TRANSECT</v>
      </c>
      <c r="AO66" s="375" t="str">
        <f>IF('Site Description'!F$34="NO TRANSECT", "NO TRANSECT",BS66*10)</f>
        <v>NO TRANSECT</v>
      </c>
      <c r="AP66" s="376" t="str">
        <f>IF('Site Description'!G$34="NO TRANSECT", "NO TRANSECT",BT66*10)</f>
        <v>NO TRANSECT</v>
      </c>
      <c r="AQ66" s="376" t="str">
        <f>IF('Site Description'!H$34="NO TRANSECT", "NO TRANSECT",BU66*10)</f>
        <v>NO TRANSECT</v>
      </c>
      <c r="AR66" s="376" t="str">
        <f>IF('Site Description'!I$34="NO TRANSECT", "NO TRANSECT",BV66*10)</f>
        <v>NO TRANSECT</v>
      </c>
      <c r="AS66" s="140">
        <f t="shared" si="38"/>
        <v>0</v>
      </c>
      <c r="AT66" s="141" t="e">
        <f t="shared" si="39"/>
        <v>#DIV/0!</v>
      </c>
      <c r="AU66" s="374">
        <f>IF('Site Description'!B$34="NO TRANSECT","NO TRANSECT",BY66*10)</f>
        <v>0</v>
      </c>
      <c r="AV66" s="375" t="str">
        <f>IF('Site Description'!C$34="NO TRANSECT","NO TRANSECT",BZ66*10)</f>
        <v>NO TRANSECT</v>
      </c>
      <c r="AW66" s="375" t="str">
        <f>IF('Site Description'!D$34="NO TRANSECT","NO TRANSECT",CA66*10)</f>
        <v>NO TRANSECT</v>
      </c>
      <c r="AX66" s="375" t="str">
        <f>IF('Site Description'!E$34="NO TRANSECT","NO TRANSECT",CB66*10)</f>
        <v>NO TRANSECT</v>
      </c>
      <c r="AY66" s="375" t="str">
        <f>IF('Site Description'!F$34="NO TRANSECT","NO TRANSECT",CC66*10)</f>
        <v>NO TRANSECT</v>
      </c>
      <c r="AZ66" s="376" t="str">
        <f>IF('Site Description'!G$34="NO TRANSECT","NO TRANSECT",CD66*10)</f>
        <v>NO TRANSECT</v>
      </c>
      <c r="BA66" s="376" t="str">
        <f>IF('Site Description'!H$34="NO TRANSECT","NO TRANSECT",CE66*10)</f>
        <v>NO TRANSECT</v>
      </c>
      <c r="BB66" s="376" t="str">
        <f>IF('Site Description'!I$34="NO TRANSECT","NO TRANSECT",CF66*10)</f>
        <v>NO TRANSECT</v>
      </c>
      <c r="BC66" s="140">
        <f t="shared" si="40"/>
        <v>0</v>
      </c>
      <c r="BD66" s="141" t="e">
        <f t="shared" si="41"/>
        <v>#DIV/0!</v>
      </c>
      <c r="BE66" s="374">
        <f>IF('Site Description'!B$33="NO TRANSECT","NO TRANSECT",SUMIF('Data Entry'!$A$4:$A$192,A66,'Data Entry'!$F$4:$F$192)/('Site Description'!B$33*100))</f>
        <v>0</v>
      </c>
      <c r="BF66" s="375" t="str">
        <f>IF('Site Description'!C$33="NO TRANSECT","NO TRANSECT",SUMIF('Data Entry'!$I$4:$I$192,A66,'Data Entry'!$N$4:$N$192)/('Site Description'!C$33*100))</f>
        <v>NO TRANSECT</v>
      </c>
      <c r="BG66" s="375" t="str">
        <f>IF('Site Description'!D$33="NO TRANSECT","NO TRANSECT",SUMIF('Data Entry'!$Q$4:$Q$192,A66,'Data Entry'!$V$4:$V$192)/('Site Description'!D$33*100))</f>
        <v>NO TRANSECT</v>
      </c>
      <c r="BH66" s="375" t="str">
        <f>IF('Site Description'!E$33="NO TRANSECT","NO TRANSECT",SUMIF('Data Entry'!$Y$4:$Y$192,A66,'Data Entry'!$AD$4:$AD$192)/('Site Description'!E$33*100))</f>
        <v>NO TRANSECT</v>
      </c>
      <c r="BI66" s="375" t="str">
        <f>IF('Site Description'!F$33="NO TRANSECT","NO TRANSECT",SUMIF('Data Entry'!$AG$4:$AG$192,A66,'Data Entry'!$AL$4:$AL$192)/('Site Description'!F$33*100))</f>
        <v>NO TRANSECT</v>
      </c>
      <c r="BJ66" s="376" t="str">
        <f>IF('Site Description'!G$33="NO TRANSECT","NO TRANSECT",SUMIF('Data Entry'!$AO$4:$AO$192,A66,'Data Entry'!$AT$4:$AT$192)/('Site Description'!G$33*100))</f>
        <v>NO TRANSECT</v>
      </c>
      <c r="BK66" s="376" t="str">
        <f>IF('Site Description'!H$33="NO TRANSECT","NO TRANSECT",SUMIF('Data Entry'!$AW$4:$AW$192,A66,'Data Entry'!$BB$4:$BB$192)/('Site Description'!H$33*100))</f>
        <v>NO TRANSECT</v>
      </c>
      <c r="BL66" s="376" t="str">
        <f>IF('Site Description'!I$33="NO TRANSECT","NO TRANSECT",SUMIF('Data Entry'!$BE$4:$BE$192,A66,'Data Entry'!$BJ$4:$BJ$192)/('Site Description'!I$33*100))</f>
        <v>NO TRANSECT</v>
      </c>
      <c r="BM66" s="140">
        <f t="shared" si="42"/>
        <v>0</v>
      </c>
      <c r="BN66" s="141" t="e">
        <f t="shared" si="43"/>
        <v>#DIV/0!</v>
      </c>
      <c r="BO66" s="374">
        <f>IF('Site Description'!B$33="NO TRANSECT","NO TRANSECT",SUMIF('Data Entry'!$A$4:$A$192,A66,'Data Entry'!$G$4:$G$192)/('Site Description'!B$33*100))</f>
        <v>0</v>
      </c>
      <c r="BP66" s="375" t="str">
        <f>IF('Site Description'!C$33="NO TRANSECT","NO TRANSECT",SUMIF('Data Entry'!$I$4:$I$192,A66,'Data Entry'!$O$4:$O$192)/('Site Description'!C$33*100))</f>
        <v>NO TRANSECT</v>
      </c>
      <c r="BQ66" s="375" t="str">
        <f>IF('Site Description'!D$33="NO TRANSECT","NO TRANSECT",SUMIF('Data Entry'!$Q$4:$Q$192,A66,'Data Entry'!$W$4:$W$192)/('Site Description'!D$33*100))</f>
        <v>NO TRANSECT</v>
      </c>
      <c r="BR66" s="375" t="str">
        <f>IF('Site Description'!E$33="NO TRANSECT","NO TRANSECT",SUMIF('Data Entry'!$Y$4:$Y$192,A66,'Data Entry'!$AE$4:$AE$192)/('Site Description'!E$33*100))</f>
        <v>NO TRANSECT</v>
      </c>
      <c r="BS66" s="375" t="str">
        <f>IF('Site Description'!F$33="NO TRANSECT","NO TRANSECT",SUMIF('Data Entry'!$AG$4:$AG$192,A66,'Data Entry'!$AM$4:$AM$192)/('Site Description'!F$33*100))</f>
        <v>NO TRANSECT</v>
      </c>
      <c r="BT66" s="376" t="str">
        <f>IF('Site Description'!G$33="NO TRANSECT","NO TRANSECT",SUMIF('Data Entry'!$AO$4:$AO$192,A66,'Data Entry'!$AU$4:$AU$192)/('Site Description'!G$33*100))</f>
        <v>NO TRANSECT</v>
      </c>
      <c r="BU66" s="375" t="str">
        <f>IF('Site Description'!H$33="NO TRANSECT","NO TRANSECT",SUMIF('Data Entry'!$AW$4:$AW$192,A66,'Data Entry'!$BC$4:$BC$192)/('Site Description'!H$33*100))</f>
        <v>NO TRANSECT</v>
      </c>
      <c r="BV66" s="384" t="str">
        <f>IF('Site Description'!I$33="NO TRANSECT","NO TRANSECT",SUMIF('Data Entry'!$BE$4:$BE$192,A66,'Data Entry'!$BK$4:$BK$192)/('Site Description'!I$33*100))</f>
        <v>NO TRANSECT</v>
      </c>
      <c r="BW66" s="140">
        <f t="shared" si="44"/>
        <v>0</v>
      </c>
      <c r="BX66" s="141" t="e">
        <f t="shared" si="45"/>
        <v>#DIV/0!</v>
      </c>
      <c r="BY66" s="382">
        <f>IF('Site Description'!B$33="NO TRANSECT","NO TRANSECT",SUMIF('Data Entry'!$A$4:$A$192,A66,'Data Entry'!$H$4:$H$192)/('Site Description'!B$33*100))</f>
        <v>0</v>
      </c>
      <c r="BZ66" s="375" t="str">
        <f>IF('Site Description'!C$33="NO TRANSECT","NO TRANSECT",SUMIF('Data Entry'!$I$4:$I$192,A66,'Data Entry'!$P$4:$P$192)/('Site Description'!C$33*100))</f>
        <v>NO TRANSECT</v>
      </c>
      <c r="CA66" s="375" t="str">
        <f>IF('Site Description'!D$33="NO TRANSECT","NO TRANSECT",SUMIF('Data Entry'!$Q$4:$Q$192,A66,'Data Entry'!$X$4:$X$192)/('Site Description'!D$33*100))</f>
        <v>NO TRANSECT</v>
      </c>
      <c r="CB66" s="375" t="str">
        <f>IF('Site Description'!E$33="NO TRANSECT","NO TRANSECT",SUMIF('Data Entry'!$Y$4:$Y$192,A66,'Data Entry'!$AF$4:$AF$192)/('Site Description'!E$33*100))</f>
        <v>NO TRANSECT</v>
      </c>
      <c r="CC66" s="375" t="str">
        <f>IF('Site Description'!F$33="NO TRANSECT","NO TRANSECT",SUMIF('Data Entry'!$AG$4:$AG$192,A66,'Data Entry'!$AN$4:$AN$192)/('Site Description'!F$33*100))</f>
        <v>NO TRANSECT</v>
      </c>
      <c r="CD66" s="376" t="str">
        <f>IF('Site Description'!G$33="NO TRANSECT","NO TRANSECT",SUMIF('Data Entry'!$AO$4:$AO$192,A66,'Data Entry'!$AV$4:$AV$192)/('Site Description'!G$33*100))</f>
        <v>NO TRANSECT</v>
      </c>
      <c r="CE66" s="375" t="str">
        <f>IF('Site Description'!H$33="NO TRANSECT","NO TRANSECT",SUMIF('Data Entry'!$AW$4:$AW$192,A66,'Data Entry'!$BD$4:$BD$192)/('Site Description'!H$33*100))</f>
        <v>NO TRANSECT</v>
      </c>
      <c r="CF66" s="384" t="str">
        <f>IF('Site Description'!I$33="NO TRANSECT","NO TRANSECT",SUMIF('Data Entry'!$BE$4:$BE$192,A66,'Data Entry'!$BL$4:$BL$192)/('Site Description'!I$33*100))</f>
        <v>NO TRANSECT</v>
      </c>
      <c r="CG66" s="140">
        <f t="shared" si="46"/>
        <v>0</v>
      </c>
      <c r="CH66" s="141" t="e">
        <f t="shared" si="47"/>
        <v>#DIV/0!</v>
      </c>
    </row>
    <row r="67" spans="1:86" x14ac:dyDescent="0.3">
      <c r="A67" s="9" t="s">
        <v>7</v>
      </c>
      <c r="B67" s="30" t="s">
        <v>117</v>
      </c>
      <c r="C67" s="33" t="s">
        <v>92</v>
      </c>
      <c r="D67" s="27" t="s">
        <v>3</v>
      </c>
      <c r="E67" s="26" t="s">
        <v>56</v>
      </c>
      <c r="F67" s="26"/>
      <c r="G67" s="378">
        <f>IF('Site Description'!B$33="NO TRANSECT","NO TRANSECT",SUMIF('Data Entry'!$A$4:$A$192,A67,'Data Entry'!$C$4:$C$192))</f>
        <v>0</v>
      </c>
      <c r="H67" s="379" t="str">
        <f>IF('Site Description'!C$33="NO TRANSECT","NO TRANSECT",SUMIF('Data Entry'!$I$4:$I$192,A67,'Data Entry'!$K$4:$K$192))</f>
        <v>NO TRANSECT</v>
      </c>
      <c r="I67" s="379" t="str">
        <f>IF('Site Description'!D$33="NO TRANSECT","NO TRANSECT",SUMIF('Data Entry'!$Q$4:$Q$192,A67,'Data Entry'!$S$4:$S$192))</f>
        <v>NO TRANSECT</v>
      </c>
      <c r="J67" s="379" t="str">
        <f>IF('Site Description'!E$33="NO TRANSECT","NO TRANSECT",SUMIF('Data Entry'!$Y$4:$Y$192,A67,'Data Entry'!$AA$4:$AA$192))</f>
        <v>NO TRANSECT</v>
      </c>
      <c r="K67" s="379" t="str">
        <f>IF('Site Description'!F$33="NO TRANSECT","NO TRANSECT",SUMIF('Data Entry'!$AG$4:$AG$192,A67,'Data Entry'!$AI$4:$AI$192))</f>
        <v>NO TRANSECT</v>
      </c>
      <c r="L67" s="380" t="str">
        <f>IF('Site Description'!G$33="NO TRANSECT","NO TRANSECT",SUMIF('Data Entry'!$AO$4:$AO$192,A67,'Data Entry'!$AQ$4:$AQ$192))</f>
        <v>NO TRANSECT</v>
      </c>
      <c r="M67" s="380" t="str">
        <f>IF('Site Description'!H$33="NO TRANSECT","NO TRANSECT",SUMIF('Data Entry'!$AW$4:$AW$192,A67,'Data Entry'!$AY$4:$AY$192))</f>
        <v>NO TRANSECT</v>
      </c>
      <c r="N67" s="381" t="str">
        <f>IF('Site Description'!I$33="NO TRANSECT","NO TRANSECT",SUMIF('Data Entry'!$BE$4:$BE$192,A67,'Data Entry'!$BG$4:$BG$192))</f>
        <v>NO TRANSECT</v>
      </c>
      <c r="O67" s="140">
        <f t="shared" si="34"/>
        <v>0</v>
      </c>
      <c r="P67" s="141" t="e">
        <f t="shared" si="35"/>
        <v>#DIV/0!</v>
      </c>
      <c r="Q67" s="374">
        <f>IF('Site Description'!B$34="NO TRANSECT", "NO TRANSECT", G67/'Site Description'!B$34)</f>
        <v>0</v>
      </c>
      <c r="R67" s="375" t="str">
        <f>IF('Site Description'!C$34="NO TRANSECT", "NO TRANSECT", H67/'Site Description'!C$34)</f>
        <v>NO TRANSECT</v>
      </c>
      <c r="S67" s="375" t="str">
        <f>IF('Site Description'!D$34="NO TRANSECT", "NO TRANSECT", I67/'Site Description'!D$34)</f>
        <v>NO TRANSECT</v>
      </c>
      <c r="T67" s="375" t="str">
        <f>IF('Site Description'!E$34="NO TRANSECT", "NO TRANSECT", J67/'Site Description'!E$34)</f>
        <v>NO TRANSECT</v>
      </c>
      <c r="U67" s="375" t="str">
        <f>IF('Site Description'!F$34="NO TRANSECT", "NO TRANSECT", K67/'Site Description'!F$34)</f>
        <v>NO TRANSECT</v>
      </c>
      <c r="V67" s="376" t="str">
        <f>IF('Site Description'!G$34="NO TRANSECT", "NO TRANSECT", L67/'Site Description'!G$34)</f>
        <v>NO TRANSECT</v>
      </c>
      <c r="W67" s="375" t="str">
        <f>IF('Site Description'!H$34="NO TRANSECT", "NO TRANSECT", M67/'Site Description'!H$34)</f>
        <v>NO TRANSECT</v>
      </c>
      <c r="X67" s="384" t="str">
        <f>IF('Site Description'!$I$34="NO TRANSECT", "NO TRANSECT", N67/'Site Description'!$I$34)</f>
        <v>NO TRANSECT</v>
      </c>
      <c r="Y67" s="140">
        <f t="shared" si="36"/>
        <v>0</v>
      </c>
      <c r="Z67" s="141" t="e">
        <f t="shared" si="37"/>
        <v>#DIV/0!</v>
      </c>
      <c r="AA67" s="374">
        <f>IF('Site Description'!B$34="NO TRANSECT", "NO TRANSECT",BE67*10)</f>
        <v>0</v>
      </c>
      <c r="AB67" s="375" t="str">
        <f>IF('Site Description'!C$34="NO TRANSECT", "NO TRANSECT",BF67*10)</f>
        <v>NO TRANSECT</v>
      </c>
      <c r="AC67" s="375" t="str">
        <f>IF('Site Description'!D$34="NO TRANSECT", "NO TRANSECT",BG67*10)</f>
        <v>NO TRANSECT</v>
      </c>
      <c r="AD67" s="375" t="str">
        <f>IF('Site Description'!E$34="NO TRANSECT", "NO TRANSECT",BH67*10)</f>
        <v>NO TRANSECT</v>
      </c>
      <c r="AE67" s="375" t="str">
        <f>IF('Site Description'!F$34="NO TRANSECT", "NO TRANSECT",BI67*10)</f>
        <v>NO TRANSECT</v>
      </c>
      <c r="AF67" s="376" t="str">
        <f>IF('Site Description'!G$34="NO TRANSECT", "NO TRANSECT",BJ67*10)</f>
        <v>NO TRANSECT</v>
      </c>
      <c r="AG67" s="375" t="str">
        <f>IF('Site Description'!H$34="NO TRANSECT", "NO TRANSECT",BK67*10)</f>
        <v>NO TRANSECT</v>
      </c>
      <c r="AH67" s="384" t="str">
        <f>IF('Site Description'!I$34="NO TRANSECT", "NO TRANSECT",BL67*10)</f>
        <v>NO TRANSECT</v>
      </c>
      <c r="AI67" s="140">
        <f t="shared" si="0"/>
        <v>0</v>
      </c>
      <c r="AJ67" s="141" t="e">
        <f t="shared" si="1"/>
        <v>#DIV/0!</v>
      </c>
      <c r="AK67" s="374">
        <f>IF('Site Description'!B$34="NO TRANSECT", "NO TRANSECT",BO67*10)</f>
        <v>0</v>
      </c>
      <c r="AL67" s="375" t="str">
        <f>IF('Site Description'!C$34="NO TRANSECT", "NO TRANSECT",BP67*10)</f>
        <v>NO TRANSECT</v>
      </c>
      <c r="AM67" s="375" t="str">
        <f>IF('Site Description'!D$34="NO TRANSECT", "NO TRANSECT",BQ67*10)</f>
        <v>NO TRANSECT</v>
      </c>
      <c r="AN67" s="375" t="str">
        <f>IF('Site Description'!E$34="NO TRANSECT", "NO TRANSECT",BR67*10)</f>
        <v>NO TRANSECT</v>
      </c>
      <c r="AO67" s="375" t="str">
        <f>IF('Site Description'!F$34="NO TRANSECT", "NO TRANSECT",BS67*10)</f>
        <v>NO TRANSECT</v>
      </c>
      <c r="AP67" s="376" t="str">
        <f>IF('Site Description'!G$34="NO TRANSECT", "NO TRANSECT",BT67*10)</f>
        <v>NO TRANSECT</v>
      </c>
      <c r="AQ67" s="376" t="str">
        <f>IF('Site Description'!H$34="NO TRANSECT", "NO TRANSECT",BU67*10)</f>
        <v>NO TRANSECT</v>
      </c>
      <c r="AR67" s="376" t="str">
        <f>IF('Site Description'!I$34="NO TRANSECT", "NO TRANSECT",BV67*10)</f>
        <v>NO TRANSECT</v>
      </c>
      <c r="AS67" s="140">
        <f t="shared" si="38"/>
        <v>0</v>
      </c>
      <c r="AT67" s="141" t="e">
        <f t="shared" si="39"/>
        <v>#DIV/0!</v>
      </c>
      <c r="AU67" s="374">
        <f>IF('Site Description'!B$34="NO TRANSECT","NO TRANSECT",BY67*10)</f>
        <v>0</v>
      </c>
      <c r="AV67" s="375" t="str">
        <f>IF('Site Description'!C$34="NO TRANSECT","NO TRANSECT",BZ67*10)</f>
        <v>NO TRANSECT</v>
      </c>
      <c r="AW67" s="375" t="str">
        <f>IF('Site Description'!D$34="NO TRANSECT","NO TRANSECT",CA67*10)</f>
        <v>NO TRANSECT</v>
      </c>
      <c r="AX67" s="375" t="str">
        <f>IF('Site Description'!E$34="NO TRANSECT","NO TRANSECT",CB67*10)</f>
        <v>NO TRANSECT</v>
      </c>
      <c r="AY67" s="375" t="str">
        <f>IF('Site Description'!F$34="NO TRANSECT","NO TRANSECT",CC67*10)</f>
        <v>NO TRANSECT</v>
      </c>
      <c r="AZ67" s="376" t="str">
        <f>IF('Site Description'!G$34="NO TRANSECT","NO TRANSECT",CD67*10)</f>
        <v>NO TRANSECT</v>
      </c>
      <c r="BA67" s="376" t="str">
        <f>IF('Site Description'!H$34="NO TRANSECT","NO TRANSECT",CE67*10)</f>
        <v>NO TRANSECT</v>
      </c>
      <c r="BB67" s="376" t="str">
        <f>IF('Site Description'!I$34="NO TRANSECT","NO TRANSECT",CF67*10)</f>
        <v>NO TRANSECT</v>
      </c>
      <c r="BC67" s="140">
        <f t="shared" si="40"/>
        <v>0</v>
      </c>
      <c r="BD67" s="141" t="e">
        <f t="shared" si="41"/>
        <v>#DIV/0!</v>
      </c>
      <c r="BE67" s="374">
        <f>IF('Site Description'!B$33="NO TRANSECT","NO TRANSECT",SUMIF('Data Entry'!$A$4:$A$192,A67,'Data Entry'!$F$4:$F$192)/('Site Description'!B$33*100))</f>
        <v>0</v>
      </c>
      <c r="BF67" s="375" t="str">
        <f>IF('Site Description'!C$33="NO TRANSECT","NO TRANSECT",SUMIF('Data Entry'!$I$4:$I$192,A67,'Data Entry'!$N$4:$N$192)/('Site Description'!C$33*100))</f>
        <v>NO TRANSECT</v>
      </c>
      <c r="BG67" s="375" t="str">
        <f>IF('Site Description'!D$33="NO TRANSECT","NO TRANSECT",SUMIF('Data Entry'!$Q$4:$Q$192,A67,'Data Entry'!$V$4:$V$192)/('Site Description'!D$33*100))</f>
        <v>NO TRANSECT</v>
      </c>
      <c r="BH67" s="375" t="str">
        <f>IF('Site Description'!E$33="NO TRANSECT","NO TRANSECT",SUMIF('Data Entry'!$Y$4:$Y$192,A67,'Data Entry'!$AD$4:$AD$192)/('Site Description'!E$33*100))</f>
        <v>NO TRANSECT</v>
      </c>
      <c r="BI67" s="375" t="str">
        <f>IF('Site Description'!F$33="NO TRANSECT","NO TRANSECT",SUMIF('Data Entry'!$AG$4:$AG$192,A67,'Data Entry'!$AL$4:$AL$192)/('Site Description'!F$33*100))</f>
        <v>NO TRANSECT</v>
      </c>
      <c r="BJ67" s="376" t="str">
        <f>IF('Site Description'!G$33="NO TRANSECT","NO TRANSECT",SUMIF('Data Entry'!$AO$4:$AO$192,A67,'Data Entry'!$AT$4:$AT$192)/('Site Description'!G$33*100))</f>
        <v>NO TRANSECT</v>
      </c>
      <c r="BK67" s="376" t="str">
        <f>IF('Site Description'!H$33="NO TRANSECT","NO TRANSECT",SUMIF('Data Entry'!$AW$4:$AW$192,A67,'Data Entry'!$BB$4:$BB$192)/('Site Description'!H$33*100))</f>
        <v>NO TRANSECT</v>
      </c>
      <c r="BL67" s="376" t="str">
        <f>IF('Site Description'!I$33="NO TRANSECT","NO TRANSECT",SUMIF('Data Entry'!$BE$4:$BE$192,A67,'Data Entry'!$BJ$4:$BJ$192)/('Site Description'!I$33*100))</f>
        <v>NO TRANSECT</v>
      </c>
      <c r="BM67" s="140">
        <f t="shared" si="42"/>
        <v>0</v>
      </c>
      <c r="BN67" s="141" t="e">
        <f t="shared" si="43"/>
        <v>#DIV/0!</v>
      </c>
      <c r="BO67" s="374">
        <f>IF('Site Description'!B$33="NO TRANSECT","NO TRANSECT",SUMIF('Data Entry'!$A$4:$A$192,A67,'Data Entry'!$G$4:$G$192)/('Site Description'!B$33*100))</f>
        <v>0</v>
      </c>
      <c r="BP67" s="375" t="str">
        <f>IF('Site Description'!C$33="NO TRANSECT","NO TRANSECT",SUMIF('Data Entry'!$I$4:$I$192,A67,'Data Entry'!$O$4:$O$192)/('Site Description'!C$33*100))</f>
        <v>NO TRANSECT</v>
      </c>
      <c r="BQ67" s="375" t="str">
        <f>IF('Site Description'!D$33="NO TRANSECT","NO TRANSECT",SUMIF('Data Entry'!$Q$4:$Q$192,A67,'Data Entry'!$W$4:$W$192)/('Site Description'!D$33*100))</f>
        <v>NO TRANSECT</v>
      </c>
      <c r="BR67" s="375" t="str">
        <f>IF('Site Description'!E$33="NO TRANSECT","NO TRANSECT",SUMIF('Data Entry'!$Y$4:$Y$192,A67,'Data Entry'!$AE$4:$AE$192)/('Site Description'!E$33*100))</f>
        <v>NO TRANSECT</v>
      </c>
      <c r="BS67" s="375" t="str">
        <f>IF('Site Description'!F$33="NO TRANSECT","NO TRANSECT",SUMIF('Data Entry'!$AG$4:$AG$192,A67,'Data Entry'!$AM$4:$AM$192)/('Site Description'!F$33*100))</f>
        <v>NO TRANSECT</v>
      </c>
      <c r="BT67" s="376" t="str">
        <f>IF('Site Description'!G$33="NO TRANSECT","NO TRANSECT",SUMIF('Data Entry'!$AO$4:$AO$192,A67,'Data Entry'!$AU$4:$AU$192)/('Site Description'!G$33*100))</f>
        <v>NO TRANSECT</v>
      </c>
      <c r="BU67" s="375" t="str">
        <f>IF('Site Description'!H$33="NO TRANSECT","NO TRANSECT",SUMIF('Data Entry'!$AW$4:$AW$192,A67,'Data Entry'!$BC$4:$BC$192)/('Site Description'!H$33*100))</f>
        <v>NO TRANSECT</v>
      </c>
      <c r="BV67" s="384" t="str">
        <f>IF('Site Description'!I$33="NO TRANSECT","NO TRANSECT",SUMIF('Data Entry'!$BE$4:$BE$192,A67,'Data Entry'!$BK$4:$BK$192)/('Site Description'!I$33*100))</f>
        <v>NO TRANSECT</v>
      </c>
      <c r="BW67" s="140">
        <f t="shared" si="44"/>
        <v>0</v>
      </c>
      <c r="BX67" s="141" t="e">
        <f t="shared" si="45"/>
        <v>#DIV/0!</v>
      </c>
      <c r="BY67" s="382">
        <f>IF('Site Description'!B$33="NO TRANSECT","NO TRANSECT",SUMIF('Data Entry'!$A$4:$A$192,A67,'Data Entry'!$H$4:$H$192)/('Site Description'!B$33*100))</f>
        <v>0</v>
      </c>
      <c r="BZ67" s="375" t="str">
        <f>IF('Site Description'!C$33="NO TRANSECT","NO TRANSECT",SUMIF('Data Entry'!$I$4:$I$192,A67,'Data Entry'!$P$4:$P$192)/('Site Description'!C$33*100))</f>
        <v>NO TRANSECT</v>
      </c>
      <c r="CA67" s="375" t="str">
        <f>IF('Site Description'!D$33="NO TRANSECT","NO TRANSECT",SUMIF('Data Entry'!$Q$4:$Q$192,A67,'Data Entry'!$X$4:$X$192)/('Site Description'!D$33*100))</f>
        <v>NO TRANSECT</v>
      </c>
      <c r="CB67" s="375" t="str">
        <f>IF('Site Description'!E$33="NO TRANSECT","NO TRANSECT",SUMIF('Data Entry'!$Y$4:$Y$192,A67,'Data Entry'!$AF$4:$AF$192)/('Site Description'!E$33*100))</f>
        <v>NO TRANSECT</v>
      </c>
      <c r="CC67" s="375" t="str">
        <f>IF('Site Description'!F$33="NO TRANSECT","NO TRANSECT",SUMIF('Data Entry'!$AG$4:$AG$192,A67,'Data Entry'!$AN$4:$AN$192)/('Site Description'!F$33*100))</f>
        <v>NO TRANSECT</v>
      </c>
      <c r="CD67" s="376" t="str">
        <f>IF('Site Description'!G$33="NO TRANSECT","NO TRANSECT",SUMIF('Data Entry'!$AO$4:$AO$192,A67,'Data Entry'!$AV$4:$AV$192)/('Site Description'!G$33*100))</f>
        <v>NO TRANSECT</v>
      </c>
      <c r="CE67" s="375" t="str">
        <f>IF('Site Description'!H$33="NO TRANSECT","NO TRANSECT",SUMIF('Data Entry'!$AW$4:$AW$192,A67,'Data Entry'!$BD$4:$BD$192)/('Site Description'!H$33*100))</f>
        <v>NO TRANSECT</v>
      </c>
      <c r="CF67" s="384" t="str">
        <f>IF('Site Description'!I$33="NO TRANSECT","NO TRANSECT",SUMIF('Data Entry'!$BE$4:$BE$192,A67,'Data Entry'!$BL$4:$BL$192)/('Site Description'!I$33*100))</f>
        <v>NO TRANSECT</v>
      </c>
      <c r="CG67" s="140">
        <f t="shared" si="46"/>
        <v>0</v>
      </c>
      <c r="CH67" s="141" t="e">
        <f t="shared" si="47"/>
        <v>#DIV/0!</v>
      </c>
    </row>
    <row r="68" spans="1:86" x14ac:dyDescent="0.3">
      <c r="A68" s="9" t="s">
        <v>8</v>
      </c>
      <c r="B68" s="30" t="s">
        <v>117</v>
      </c>
      <c r="C68" s="33" t="s">
        <v>256</v>
      </c>
      <c r="D68" s="27" t="s">
        <v>83</v>
      </c>
      <c r="E68" s="26" t="s">
        <v>8</v>
      </c>
      <c r="F68" s="26"/>
      <c r="G68" s="378">
        <f>IF('Site Description'!B$33="NO TRANSECT","NO TRANSECT",SUMIF('Data Entry'!$A$4:$A$192,A68,'Data Entry'!$C$4:$C$192))</f>
        <v>0</v>
      </c>
      <c r="H68" s="379" t="str">
        <f>IF('Site Description'!C$33="NO TRANSECT","NO TRANSECT",SUMIF('Data Entry'!$I$4:$I$192,A68,'Data Entry'!$K$4:$K$192))</f>
        <v>NO TRANSECT</v>
      </c>
      <c r="I68" s="379" t="str">
        <f>IF('Site Description'!D$33="NO TRANSECT","NO TRANSECT",SUMIF('Data Entry'!$Q$4:$Q$192,A68,'Data Entry'!$S$4:$S$192))</f>
        <v>NO TRANSECT</v>
      </c>
      <c r="J68" s="379" t="str">
        <f>IF('Site Description'!E$33="NO TRANSECT","NO TRANSECT",SUMIF('Data Entry'!$Y$4:$Y$192,A68,'Data Entry'!$AA$4:$AA$192))</f>
        <v>NO TRANSECT</v>
      </c>
      <c r="K68" s="379" t="str">
        <f>IF('Site Description'!F$33="NO TRANSECT","NO TRANSECT",SUMIF('Data Entry'!$AG$4:$AG$192,A68,'Data Entry'!$AI$4:$AI$192))</f>
        <v>NO TRANSECT</v>
      </c>
      <c r="L68" s="380" t="str">
        <f>IF('Site Description'!G$33="NO TRANSECT","NO TRANSECT",SUMIF('Data Entry'!$AO$4:$AO$192,A68,'Data Entry'!$AQ$4:$AQ$192))</f>
        <v>NO TRANSECT</v>
      </c>
      <c r="M68" s="380" t="str">
        <f>IF('Site Description'!H$33="NO TRANSECT","NO TRANSECT",SUMIF('Data Entry'!$AW$4:$AW$192,A68,'Data Entry'!$AY$4:$AY$192))</f>
        <v>NO TRANSECT</v>
      </c>
      <c r="N68" s="381" t="str">
        <f>IF('Site Description'!I$33="NO TRANSECT","NO TRANSECT",SUMIF('Data Entry'!$BE$4:$BE$192,A68,'Data Entry'!$BG$4:$BG$192))</f>
        <v>NO TRANSECT</v>
      </c>
      <c r="O68" s="140">
        <f t="shared" si="34"/>
        <v>0</v>
      </c>
      <c r="P68" s="141" t="e">
        <f t="shared" si="35"/>
        <v>#DIV/0!</v>
      </c>
      <c r="Q68" s="374">
        <f>IF('Site Description'!B$34="NO TRANSECT", "NO TRANSECT", G68/'Site Description'!B$34)</f>
        <v>0</v>
      </c>
      <c r="R68" s="375" t="str">
        <f>IF('Site Description'!C$34="NO TRANSECT", "NO TRANSECT", H68/'Site Description'!C$34)</f>
        <v>NO TRANSECT</v>
      </c>
      <c r="S68" s="375" t="str">
        <f>IF('Site Description'!D$34="NO TRANSECT", "NO TRANSECT", I68/'Site Description'!D$34)</f>
        <v>NO TRANSECT</v>
      </c>
      <c r="T68" s="375" t="str">
        <f>IF('Site Description'!E$34="NO TRANSECT", "NO TRANSECT", J68/'Site Description'!E$34)</f>
        <v>NO TRANSECT</v>
      </c>
      <c r="U68" s="375" t="str">
        <f>IF('Site Description'!F$34="NO TRANSECT", "NO TRANSECT", K68/'Site Description'!F$34)</f>
        <v>NO TRANSECT</v>
      </c>
      <c r="V68" s="376" t="str">
        <f>IF('Site Description'!G$34="NO TRANSECT", "NO TRANSECT", L68/'Site Description'!G$34)</f>
        <v>NO TRANSECT</v>
      </c>
      <c r="W68" s="375" t="str">
        <f>IF('Site Description'!H$34="NO TRANSECT", "NO TRANSECT", M68/'Site Description'!H$34)</f>
        <v>NO TRANSECT</v>
      </c>
      <c r="X68" s="384" t="str">
        <f>IF('Site Description'!$I$34="NO TRANSECT", "NO TRANSECT", N68/'Site Description'!$I$34)</f>
        <v>NO TRANSECT</v>
      </c>
      <c r="Y68" s="140">
        <f t="shared" si="36"/>
        <v>0</v>
      </c>
      <c r="Z68" s="141" t="e">
        <f t="shared" si="37"/>
        <v>#DIV/0!</v>
      </c>
      <c r="AA68" s="374">
        <f>IF('Site Description'!B$34="NO TRANSECT", "NO TRANSECT",BE68*10)</f>
        <v>0</v>
      </c>
      <c r="AB68" s="375" t="str">
        <f>IF('Site Description'!C$34="NO TRANSECT", "NO TRANSECT",BF68*10)</f>
        <v>NO TRANSECT</v>
      </c>
      <c r="AC68" s="375" t="str">
        <f>IF('Site Description'!D$34="NO TRANSECT", "NO TRANSECT",BG68*10)</f>
        <v>NO TRANSECT</v>
      </c>
      <c r="AD68" s="375" t="str">
        <f>IF('Site Description'!E$34="NO TRANSECT", "NO TRANSECT",BH68*10)</f>
        <v>NO TRANSECT</v>
      </c>
      <c r="AE68" s="375" t="str">
        <f>IF('Site Description'!F$34="NO TRANSECT", "NO TRANSECT",BI68*10)</f>
        <v>NO TRANSECT</v>
      </c>
      <c r="AF68" s="376" t="str">
        <f>IF('Site Description'!G$34="NO TRANSECT", "NO TRANSECT",BJ68*10)</f>
        <v>NO TRANSECT</v>
      </c>
      <c r="AG68" s="375" t="str">
        <f>IF('Site Description'!H$34="NO TRANSECT", "NO TRANSECT",BK68*10)</f>
        <v>NO TRANSECT</v>
      </c>
      <c r="AH68" s="384" t="str">
        <f>IF('Site Description'!I$34="NO TRANSECT", "NO TRANSECT",BL68*10)</f>
        <v>NO TRANSECT</v>
      </c>
      <c r="AI68" s="140">
        <f t="shared" si="0"/>
        <v>0</v>
      </c>
      <c r="AJ68" s="141" t="e">
        <f t="shared" si="1"/>
        <v>#DIV/0!</v>
      </c>
      <c r="AK68" s="374">
        <f>IF('Site Description'!B$34="NO TRANSECT", "NO TRANSECT",BO68*10)</f>
        <v>0</v>
      </c>
      <c r="AL68" s="375" t="str">
        <f>IF('Site Description'!C$34="NO TRANSECT", "NO TRANSECT",BP68*10)</f>
        <v>NO TRANSECT</v>
      </c>
      <c r="AM68" s="375" t="str">
        <f>IF('Site Description'!D$34="NO TRANSECT", "NO TRANSECT",BQ68*10)</f>
        <v>NO TRANSECT</v>
      </c>
      <c r="AN68" s="375" t="str">
        <f>IF('Site Description'!E$34="NO TRANSECT", "NO TRANSECT",BR68*10)</f>
        <v>NO TRANSECT</v>
      </c>
      <c r="AO68" s="375" t="str">
        <f>IF('Site Description'!F$34="NO TRANSECT", "NO TRANSECT",BS68*10)</f>
        <v>NO TRANSECT</v>
      </c>
      <c r="AP68" s="376" t="str">
        <f>IF('Site Description'!G$34="NO TRANSECT", "NO TRANSECT",BT68*10)</f>
        <v>NO TRANSECT</v>
      </c>
      <c r="AQ68" s="376" t="str">
        <f>IF('Site Description'!H$34="NO TRANSECT", "NO TRANSECT",BU68*10)</f>
        <v>NO TRANSECT</v>
      </c>
      <c r="AR68" s="376" t="str">
        <f>IF('Site Description'!I$34="NO TRANSECT", "NO TRANSECT",BV68*10)</f>
        <v>NO TRANSECT</v>
      </c>
      <c r="AS68" s="140">
        <f t="shared" si="38"/>
        <v>0</v>
      </c>
      <c r="AT68" s="141" t="e">
        <f t="shared" si="39"/>
        <v>#DIV/0!</v>
      </c>
      <c r="AU68" s="374">
        <f>IF('Site Description'!B$34="NO TRANSECT","NO TRANSECT",BY68*10)</f>
        <v>0</v>
      </c>
      <c r="AV68" s="375" t="str">
        <f>IF('Site Description'!C$34="NO TRANSECT","NO TRANSECT",BZ68*10)</f>
        <v>NO TRANSECT</v>
      </c>
      <c r="AW68" s="375" t="str">
        <f>IF('Site Description'!D$34="NO TRANSECT","NO TRANSECT",CA68*10)</f>
        <v>NO TRANSECT</v>
      </c>
      <c r="AX68" s="375" t="str">
        <f>IF('Site Description'!E$34="NO TRANSECT","NO TRANSECT",CB68*10)</f>
        <v>NO TRANSECT</v>
      </c>
      <c r="AY68" s="375" t="str">
        <f>IF('Site Description'!F$34="NO TRANSECT","NO TRANSECT",CC68*10)</f>
        <v>NO TRANSECT</v>
      </c>
      <c r="AZ68" s="376" t="str">
        <f>IF('Site Description'!G$34="NO TRANSECT","NO TRANSECT",CD68*10)</f>
        <v>NO TRANSECT</v>
      </c>
      <c r="BA68" s="376" t="str">
        <f>IF('Site Description'!H$34="NO TRANSECT","NO TRANSECT",CE68*10)</f>
        <v>NO TRANSECT</v>
      </c>
      <c r="BB68" s="376" t="str">
        <f>IF('Site Description'!I$34="NO TRANSECT","NO TRANSECT",CF68*10)</f>
        <v>NO TRANSECT</v>
      </c>
      <c r="BC68" s="140">
        <f t="shared" si="40"/>
        <v>0</v>
      </c>
      <c r="BD68" s="141" t="e">
        <f t="shared" si="41"/>
        <v>#DIV/0!</v>
      </c>
      <c r="BE68" s="374">
        <f>IF('Site Description'!B$33="NO TRANSECT","NO TRANSECT",SUMIF('Data Entry'!$A$4:$A$192,A68,'Data Entry'!$F$4:$F$192)/('Site Description'!B$33*100))</f>
        <v>0</v>
      </c>
      <c r="BF68" s="375" t="str">
        <f>IF('Site Description'!C$33="NO TRANSECT","NO TRANSECT",SUMIF('Data Entry'!$I$4:$I$192,A68,'Data Entry'!$N$4:$N$192)/('Site Description'!C$33*100))</f>
        <v>NO TRANSECT</v>
      </c>
      <c r="BG68" s="375" t="str">
        <f>IF('Site Description'!D$33="NO TRANSECT","NO TRANSECT",SUMIF('Data Entry'!$Q$4:$Q$192,A68,'Data Entry'!$V$4:$V$192)/('Site Description'!D$33*100))</f>
        <v>NO TRANSECT</v>
      </c>
      <c r="BH68" s="375" t="str">
        <f>IF('Site Description'!E$33="NO TRANSECT","NO TRANSECT",SUMIF('Data Entry'!$Y$4:$Y$192,A68,'Data Entry'!$AD$4:$AD$192)/('Site Description'!E$33*100))</f>
        <v>NO TRANSECT</v>
      </c>
      <c r="BI68" s="375" t="str">
        <f>IF('Site Description'!F$33="NO TRANSECT","NO TRANSECT",SUMIF('Data Entry'!$AG$4:$AG$192,A68,'Data Entry'!$AL$4:$AL$192)/('Site Description'!F$33*100))</f>
        <v>NO TRANSECT</v>
      </c>
      <c r="BJ68" s="376" t="str">
        <f>IF('Site Description'!G$33="NO TRANSECT","NO TRANSECT",SUMIF('Data Entry'!$AO$4:$AO$192,A68,'Data Entry'!$AT$4:$AT$192)/('Site Description'!G$33*100))</f>
        <v>NO TRANSECT</v>
      </c>
      <c r="BK68" s="376" t="str">
        <f>IF('Site Description'!H$33="NO TRANSECT","NO TRANSECT",SUMIF('Data Entry'!$AW$4:$AW$192,A68,'Data Entry'!$BB$4:$BB$192)/('Site Description'!H$33*100))</f>
        <v>NO TRANSECT</v>
      </c>
      <c r="BL68" s="376" t="str">
        <f>IF('Site Description'!I$33="NO TRANSECT","NO TRANSECT",SUMIF('Data Entry'!$BE$4:$BE$192,A68,'Data Entry'!$BJ$4:$BJ$192)/('Site Description'!I$33*100))</f>
        <v>NO TRANSECT</v>
      </c>
      <c r="BM68" s="140">
        <f t="shared" si="42"/>
        <v>0</v>
      </c>
      <c r="BN68" s="141" t="e">
        <f t="shared" si="43"/>
        <v>#DIV/0!</v>
      </c>
      <c r="BO68" s="374">
        <f>IF('Site Description'!B$33="NO TRANSECT","NO TRANSECT",SUMIF('Data Entry'!$A$4:$A$192,A68,'Data Entry'!$G$4:$G$192)/('Site Description'!B$33*100))</f>
        <v>0</v>
      </c>
      <c r="BP68" s="375" t="str">
        <f>IF('Site Description'!C$33="NO TRANSECT","NO TRANSECT",SUMIF('Data Entry'!$I$4:$I$192,A68,'Data Entry'!$O$4:$O$192)/('Site Description'!C$33*100))</f>
        <v>NO TRANSECT</v>
      </c>
      <c r="BQ68" s="375" t="str">
        <f>IF('Site Description'!D$33="NO TRANSECT","NO TRANSECT",SUMIF('Data Entry'!$Q$4:$Q$192,A68,'Data Entry'!$W$4:$W$192)/('Site Description'!D$33*100))</f>
        <v>NO TRANSECT</v>
      </c>
      <c r="BR68" s="375" t="str">
        <f>IF('Site Description'!E$33="NO TRANSECT","NO TRANSECT",SUMIF('Data Entry'!$Y$4:$Y$192,A68,'Data Entry'!$AE$4:$AE$192)/('Site Description'!E$33*100))</f>
        <v>NO TRANSECT</v>
      </c>
      <c r="BS68" s="375" t="str">
        <f>IF('Site Description'!F$33="NO TRANSECT","NO TRANSECT",SUMIF('Data Entry'!$AG$4:$AG$192,A68,'Data Entry'!$AM$4:$AM$192)/('Site Description'!F$33*100))</f>
        <v>NO TRANSECT</v>
      </c>
      <c r="BT68" s="376" t="str">
        <f>IF('Site Description'!G$33="NO TRANSECT","NO TRANSECT",SUMIF('Data Entry'!$AO$4:$AO$192,A68,'Data Entry'!$AU$4:$AU$192)/('Site Description'!G$33*100))</f>
        <v>NO TRANSECT</v>
      </c>
      <c r="BU68" s="375" t="str">
        <f>IF('Site Description'!H$33="NO TRANSECT","NO TRANSECT",SUMIF('Data Entry'!$AW$4:$AW$192,A68,'Data Entry'!$BC$4:$BC$192)/('Site Description'!H$33*100))</f>
        <v>NO TRANSECT</v>
      </c>
      <c r="BV68" s="384" t="str">
        <f>IF('Site Description'!I$33="NO TRANSECT","NO TRANSECT",SUMIF('Data Entry'!$BE$4:$BE$192,A68,'Data Entry'!$BK$4:$BK$192)/('Site Description'!I$33*100))</f>
        <v>NO TRANSECT</v>
      </c>
      <c r="BW68" s="140">
        <f t="shared" si="44"/>
        <v>0</v>
      </c>
      <c r="BX68" s="141" t="e">
        <f t="shared" si="45"/>
        <v>#DIV/0!</v>
      </c>
      <c r="BY68" s="382">
        <f>IF('Site Description'!B$33="NO TRANSECT","NO TRANSECT",SUMIF('Data Entry'!$A$4:$A$192,A68,'Data Entry'!$H$4:$H$192)/('Site Description'!B$33*100))</f>
        <v>0</v>
      </c>
      <c r="BZ68" s="375" t="str">
        <f>IF('Site Description'!C$33="NO TRANSECT","NO TRANSECT",SUMIF('Data Entry'!$I$4:$I$192,A68,'Data Entry'!$P$4:$P$192)/('Site Description'!C$33*100))</f>
        <v>NO TRANSECT</v>
      </c>
      <c r="CA68" s="375" t="str">
        <f>IF('Site Description'!D$33="NO TRANSECT","NO TRANSECT",SUMIF('Data Entry'!$Q$4:$Q$192,A68,'Data Entry'!$X$4:$X$192)/('Site Description'!D$33*100))</f>
        <v>NO TRANSECT</v>
      </c>
      <c r="CB68" s="375" t="str">
        <f>IF('Site Description'!E$33="NO TRANSECT","NO TRANSECT",SUMIF('Data Entry'!$Y$4:$Y$192,A68,'Data Entry'!$AF$4:$AF$192)/('Site Description'!E$33*100))</f>
        <v>NO TRANSECT</v>
      </c>
      <c r="CC68" s="375" t="str">
        <f>IF('Site Description'!F$33="NO TRANSECT","NO TRANSECT",SUMIF('Data Entry'!$AG$4:$AG$192,A68,'Data Entry'!$AN$4:$AN$192)/('Site Description'!F$33*100))</f>
        <v>NO TRANSECT</v>
      </c>
      <c r="CD68" s="376" t="str">
        <f>IF('Site Description'!G$33="NO TRANSECT","NO TRANSECT",SUMIF('Data Entry'!$AO$4:$AO$192,A68,'Data Entry'!$AV$4:$AV$192)/('Site Description'!G$33*100))</f>
        <v>NO TRANSECT</v>
      </c>
      <c r="CE68" s="375" t="str">
        <f>IF('Site Description'!H$33="NO TRANSECT","NO TRANSECT",SUMIF('Data Entry'!$AW$4:$AW$192,A68,'Data Entry'!$BD$4:$BD$192)/('Site Description'!H$33*100))</f>
        <v>NO TRANSECT</v>
      </c>
      <c r="CF68" s="384" t="str">
        <f>IF('Site Description'!I$33="NO TRANSECT","NO TRANSECT",SUMIF('Data Entry'!$BE$4:$BE$192,A68,'Data Entry'!$BL$4:$BL$192)/('Site Description'!I$33*100))</f>
        <v>NO TRANSECT</v>
      </c>
      <c r="CG68" s="140">
        <f t="shared" si="46"/>
        <v>0</v>
      </c>
      <c r="CH68" s="141" t="e">
        <f t="shared" si="47"/>
        <v>#DIV/0!</v>
      </c>
    </row>
    <row r="69" spans="1:86" x14ac:dyDescent="0.3">
      <c r="A69" s="10" t="s">
        <v>257</v>
      </c>
      <c r="B69" s="31" t="s">
        <v>314</v>
      </c>
      <c r="C69" s="35" t="s">
        <v>258</v>
      </c>
      <c r="D69" s="27" t="s">
        <v>3</v>
      </c>
      <c r="E69" s="26" t="s">
        <v>56</v>
      </c>
      <c r="F69" s="26"/>
      <c r="G69" s="378">
        <f>IF('Site Description'!B$33="NO TRANSECT","NO TRANSECT",SUMIF('Data Entry'!$A$4:$A$192,A69,'Data Entry'!$C$4:$C$192))</f>
        <v>0</v>
      </c>
      <c r="H69" s="379" t="str">
        <f>IF('Site Description'!C$33="NO TRANSECT","NO TRANSECT",SUMIF('Data Entry'!$I$4:$I$192,A69,'Data Entry'!$K$4:$K$192))</f>
        <v>NO TRANSECT</v>
      </c>
      <c r="I69" s="379" t="str">
        <f>IF('Site Description'!D$33="NO TRANSECT","NO TRANSECT",SUMIF('Data Entry'!$Q$4:$Q$192,A69,'Data Entry'!$S$4:$S$192))</f>
        <v>NO TRANSECT</v>
      </c>
      <c r="J69" s="379" t="str">
        <f>IF('Site Description'!E$33="NO TRANSECT","NO TRANSECT",SUMIF('Data Entry'!$Y$4:$Y$192,A69,'Data Entry'!$AA$4:$AA$192))</f>
        <v>NO TRANSECT</v>
      </c>
      <c r="K69" s="379" t="str">
        <f>IF('Site Description'!F$33="NO TRANSECT","NO TRANSECT",SUMIF('Data Entry'!$AG$4:$AG$192,A69,'Data Entry'!$AI$4:$AI$192))</f>
        <v>NO TRANSECT</v>
      </c>
      <c r="L69" s="380" t="str">
        <f>IF('Site Description'!G$33="NO TRANSECT","NO TRANSECT",SUMIF('Data Entry'!$AO$4:$AO$192,A69,'Data Entry'!$AQ$4:$AQ$192))</f>
        <v>NO TRANSECT</v>
      </c>
      <c r="M69" s="380" t="str">
        <f>IF('Site Description'!H$33="NO TRANSECT","NO TRANSECT",SUMIF('Data Entry'!$AW$4:$AW$192,A69,'Data Entry'!$AY$4:$AY$192))</f>
        <v>NO TRANSECT</v>
      </c>
      <c r="N69" s="381" t="str">
        <f>IF('Site Description'!I$33="NO TRANSECT","NO TRANSECT",SUMIF('Data Entry'!$BE$4:$BE$192,A69,'Data Entry'!$BG$4:$BG$192))</f>
        <v>NO TRANSECT</v>
      </c>
      <c r="O69" s="140">
        <f t="shared" si="34"/>
        <v>0</v>
      </c>
      <c r="P69" s="141" t="e">
        <f t="shared" si="35"/>
        <v>#DIV/0!</v>
      </c>
      <c r="Q69" s="374">
        <f>IF('Site Description'!B$34="NO TRANSECT", "NO TRANSECT", G69/'Site Description'!B$34)</f>
        <v>0</v>
      </c>
      <c r="R69" s="375" t="str">
        <f>IF('Site Description'!C$34="NO TRANSECT", "NO TRANSECT", H69/'Site Description'!C$34)</f>
        <v>NO TRANSECT</v>
      </c>
      <c r="S69" s="375" t="str">
        <f>IF('Site Description'!D$34="NO TRANSECT", "NO TRANSECT", I69/'Site Description'!D$34)</f>
        <v>NO TRANSECT</v>
      </c>
      <c r="T69" s="375" t="str">
        <f>IF('Site Description'!E$34="NO TRANSECT", "NO TRANSECT", J69/'Site Description'!E$34)</f>
        <v>NO TRANSECT</v>
      </c>
      <c r="U69" s="375" t="str">
        <f>IF('Site Description'!F$34="NO TRANSECT", "NO TRANSECT", K69/'Site Description'!F$34)</f>
        <v>NO TRANSECT</v>
      </c>
      <c r="V69" s="376" t="str">
        <f>IF('Site Description'!G$34="NO TRANSECT", "NO TRANSECT", L69/'Site Description'!G$34)</f>
        <v>NO TRANSECT</v>
      </c>
      <c r="W69" s="375" t="str">
        <f>IF('Site Description'!H$34="NO TRANSECT", "NO TRANSECT", M69/'Site Description'!H$34)</f>
        <v>NO TRANSECT</v>
      </c>
      <c r="X69" s="384" t="str">
        <f>IF('Site Description'!$I$34="NO TRANSECT", "NO TRANSECT", N69/'Site Description'!$I$34)</f>
        <v>NO TRANSECT</v>
      </c>
      <c r="Y69" s="140">
        <f t="shared" si="36"/>
        <v>0</v>
      </c>
      <c r="Z69" s="141" t="e">
        <f t="shared" si="37"/>
        <v>#DIV/0!</v>
      </c>
      <c r="AA69" s="374">
        <f>IF('Site Description'!B$34="NO TRANSECT", "NO TRANSECT",BE69*10)</f>
        <v>0</v>
      </c>
      <c r="AB69" s="375" t="str">
        <f>IF('Site Description'!C$34="NO TRANSECT", "NO TRANSECT",BF69*10)</f>
        <v>NO TRANSECT</v>
      </c>
      <c r="AC69" s="375" t="str">
        <f>IF('Site Description'!D$34="NO TRANSECT", "NO TRANSECT",BG69*10)</f>
        <v>NO TRANSECT</v>
      </c>
      <c r="AD69" s="375" t="str">
        <f>IF('Site Description'!E$34="NO TRANSECT", "NO TRANSECT",BH69*10)</f>
        <v>NO TRANSECT</v>
      </c>
      <c r="AE69" s="375" t="str">
        <f>IF('Site Description'!F$34="NO TRANSECT", "NO TRANSECT",BI69*10)</f>
        <v>NO TRANSECT</v>
      </c>
      <c r="AF69" s="376" t="str">
        <f>IF('Site Description'!G$34="NO TRANSECT", "NO TRANSECT",BJ69*10)</f>
        <v>NO TRANSECT</v>
      </c>
      <c r="AG69" s="375" t="str">
        <f>IF('Site Description'!H$34="NO TRANSECT", "NO TRANSECT",BK69*10)</f>
        <v>NO TRANSECT</v>
      </c>
      <c r="AH69" s="384" t="str">
        <f>IF('Site Description'!I$34="NO TRANSECT", "NO TRANSECT",BL69*10)</f>
        <v>NO TRANSECT</v>
      </c>
      <c r="AI69" s="140">
        <f t="shared" si="0"/>
        <v>0</v>
      </c>
      <c r="AJ69" s="141" t="e">
        <f t="shared" si="1"/>
        <v>#DIV/0!</v>
      </c>
      <c r="AK69" s="374">
        <f>IF('Site Description'!B$34="NO TRANSECT", "NO TRANSECT",BO69*10)</f>
        <v>0</v>
      </c>
      <c r="AL69" s="375" t="str">
        <f>IF('Site Description'!C$34="NO TRANSECT", "NO TRANSECT",BP69*10)</f>
        <v>NO TRANSECT</v>
      </c>
      <c r="AM69" s="375" t="str">
        <f>IF('Site Description'!D$34="NO TRANSECT", "NO TRANSECT",BQ69*10)</f>
        <v>NO TRANSECT</v>
      </c>
      <c r="AN69" s="375" t="str">
        <f>IF('Site Description'!E$34="NO TRANSECT", "NO TRANSECT",BR69*10)</f>
        <v>NO TRANSECT</v>
      </c>
      <c r="AO69" s="375" t="str">
        <f>IF('Site Description'!F$34="NO TRANSECT", "NO TRANSECT",BS69*10)</f>
        <v>NO TRANSECT</v>
      </c>
      <c r="AP69" s="376" t="str">
        <f>IF('Site Description'!G$34="NO TRANSECT", "NO TRANSECT",BT69*10)</f>
        <v>NO TRANSECT</v>
      </c>
      <c r="AQ69" s="376" t="str">
        <f>IF('Site Description'!H$34="NO TRANSECT", "NO TRANSECT",BU69*10)</f>
        <v>NO TRANSECT</v>
      </c>
      <c r="AR69" s="376" t="str">
        <f>IF('Site Description'!I$34="NO TRANSECT", "NO TRANSECT",BV69*10)</f>
        <v>NO TRANSECT</v>
      </c>
      <c r="AS69" s="140">
        <f t="shared" si="38"/>
        <v>0</v>
      </c>
      <c r="AT69" s="141" t="e">
        <f t="shared" si="39"/>
        <v>#DIV/0!</v>
      </c>
      <c r="AU69" s="374">
        <f>IF('Site Description'!B$34="NO TRANSECT","NO TRANSECT",BY69*10)</f>
        <v>0</v>
      </c>
      <c r="AV69" s="375" t="str">
        <f>IF('Site Description'!C$34="NO TRANSECT","NO TRANSECT",BZ69*10)</f>
        <v>NO TRANSECT</v>
      </c>
      <c r="AW69" s="375" t="str">
        <f>IF('Site Description'!D$34="NO TRANSECT","NO TRANSECT",CA69*10)</f>
        <v>NO TRANSECT</v>
      </c>
      <c r="AX69" s="375" t="str">
        <f>IF('Site Description'!E$34="NO TRANSECT","NO TRANSECT",CB69*10)</f>
        <v>NO TRANSECT</v>
      </c>
      <c r="AY69" s="375" t="str">
        <f>IF('Site Description'!F$34="NO TRANSECT","NO TRANSECT",CC69*10)</f>
        <v>NO TRANSECT</v>
      </c>
      <c r="AZ69" s="376" t="str">
        <f>IF('Site Description'!G$34="NO TRANSECT","NO TRANSECT",CD69*10)</f>
        <v>NO TRANSECT</v>
      </c>
      <c r="BA69" s="376" t="str">
        <f>IF('Site Description'!H$34="NO TRANSECT","NO TRANSECT",CE69*10)</f>
        <v>NO TRANSECT</v>
      </c>
      <c r="BB69" s="376" t="str">
        <f>IF('Site Description'!I$34="NO TRANSECT","NO TRANSECT",CF69*10)</f>
        <v>NO TRANSECT</v>
      </c>
      <c r="BC69" s="140">
        <f t="shared" si="40"/>
        <v>0</v>
      </c>
      <c r="BD69" s="141" t="e">
        <f t="shared" si="41"/>
        <v>#DIV/0!</v>
      </c>
      <c r="BE69" s="374">
        <f>IF('Site Description'!B$33="NO TRANSECT","NO TRANSECT",SUMIF('Data Entry'!$A$4:$A$192,A69,'Data Entry'!$F$4:$F$192)/('Site Description'!B$33*100))</f>
        <v>0</v>
      </c>
      <c r="BF69" s="375" t="str">
        <f>IF('Site Description'!C$33="NO TRANSECT","NO TRANSECT",SUMIF('Data Entry'!$I$4:$I$192,A69,'Data Entry'!$N$4:$N$192)/('Site Description'!C$33*100))</f>
        <v>NO TRANSECT</v>
      </c>
      <c r="BG69" s="375" t="str">
        <f>IF('Site Description'!D$33="NO TRANSECT","NO TRANSECT",SUMIF('Data Entry'!$Q$4:$Q$192,A69,'Data Entry'!$V$4:$V$192)/('Site Description'!D$33*100))</f>
        <v>NO TRANSECT</v>
      </c>
      <c r="BH69" s="375" t="str">
        <f>IF('Site Description'!E$33="NO TRANSECT","NO TRANSECT",SUMIF('Data Entry'!$Y$4:$Y$192,A69,'Data Entry'!$AD$4:$AD$192)/('Site Description'!E$33*100))</f>
        <v>NO TRANSECT</v>
      </c>
      <c r="BI69" s="375" t="str">
        <f>IF('Site Description'!F$33="NO TRANSECT","NO TRANSECT",SUMIF('Data Entry'!$AG$4:$AG$192,A69,'Data Entry'!$AL$4:$AL$192)/('Site Description'!F$33*100))</f>
        <v>NO TRANSECT</v>
      </c>
      <c r="BJ69" s="376" t="str">
        <f>IF('Site Description'!G$33="NO TRANSECT","NO TRANSECT",SUMIF('Data Entry'!$AO$4:$AO$192,A69,'Data Entry'!$AT$4:$AT$192)/('Site Description'!G$33*100))</f>
        <v>NO TRANSECT</v>
      </c>
      <c r="BK69" s="376" t="str">
        <f>IF('Site Description'!H$33="NO TRANSECT","NO TRANSECT",SUMIF('Data Entry'!$AW$4:$AW$192,A69,'Data Entry'!$BB$4:$BB$192)/('Site Description'!H$33*100))</f>
        <v>NO TRANSECT</v>
      </c>
      <c r="BL69" s="376" t="str">
        <f>IF('Site Description'!I$33="NO TRANSECT","NO TRANSECT",SUMIF('Data Entry'!$BE$4:$BE$192,A69,'Data Entry'!$BJ$4:$BJ$192)/('Site Description'!I$33*100))</f>
        <v>NO TRANSECT</v>
      </c>
      <c r="BM69" s="140">
        <f t="shared" si="42"/>
        <v>0</v>
      </c>
      <c r="BN69" s="141" t="e">
        <f t="shared" si="43"/>
        <v>#DIV/0!</v>
      </c>
      <c r="BO69" s="374">
        <f>IF('Site Description'!B$33="NO TRANSECT","NO TRANSECT",SUMIF('Data Entry'!$A$4:$A$192,A69,'Data Entry'!$G$4:$G$192)/('Site Description'!B$33*100))</f>
        <v>0</v>
      </c>
      <c r="BP69" s="375" t="str">
        <f>IF('Site Description'!C$33="NO TRANSECT","NO TRANSECT",SUMIF('Data Entry'!$I$4:$I$192,A69,'Data Entry'!$O$4:$O$192)/('Site Description'!C$33*100))</f>
        <v>NO TRANSECT</v>
      </c>
      <c r="BQ69" s="375" t="str">
        <f>IF('Site Description'!D$33="NO TRANSECT","NO TRANSECT",SUMIF('Data Entry'!$Q$4:$Q$192,A69,'Data Entry'!$W$4:$W$192)/('Site Description'!D$33*100))</f>
        <v>NO TRANSECT</v>
      </c>
      <c r="BR69" s="375" t="str">
        <f>IF('Site Description'!E$33="NO TRANSECT","NO TRANSECT",SUMIF('Data Entry'!$Y$4:$Y$192,A69,'Data Entry'!$AE$4:$AE$192)/('Site Description'!E$33*100))</f>
        <v>NO TRANSECT</v>
      </c>
      <c r="BS69" s="375" t="str">
        <f>IF('Site Description'!F$33="NO TRANSECT","NO TRANSECT",SUMIF('Data Entry'!$AG$4:$AG$192,A69,'Data Entry'!$AM$4:$AM$192)/('Site Description'!F$33*100))</f>
        <v>NO TRANSECT</v>
      </c>
      <c r="BT69" s="376" t="str">
        <f>IF('Site Description'!G$33="NO TRANSECT","NO TRANSECT",SUMIF('Data Entry'!$AO$4:$AO$192,A69,'Data Entry'!$AU$4:$AU$192)/('Site Description'!G$33*100))</f>
        <v>NO TRANSECT</v>
      </c>
      <c r="BU69" s="375" t="str">
        <f>IF('Site Description'!H$33="NO TRANSECT","NO TRANSECT",SUMIF('Data Entry'!$AW$4:$AW$192,A69,'Data Entry'!$BC$4:$BC$192)/('Site Description'!H$33*100))</f>
        <v>NO TRANSECT</v>
      </c>
      <c r="BV69" s="384" t="str">
        <f>IF('Site Description'!I$33="NO TRANSECT","NO TRANSECT",SUMIF('Data Entry'!$BE$4:$BE$192,A69,'Data Entry'!$BK$4:$BK$192)/('Site Description'!I$33*100))</f>
        <v>NO TRANSECT</v>
      </c>
      <c r="BW69" s="140">
        <f t="shared" si="44"/>
        <v>0</v>
      </c>
      <c r="BX69" s="141" t="e">
        <f t="shared" si="45"/>
        <v>#DIV/0!</v>
      </c>
      <c r="BY69" s="382">
        <f>IF('Site Description'!B$33="NO TRANSECT","NO TRANSECT",SUMIF('Data Entry'!$A$4:$A$192,A69,'Data Entry'!$H$4:$H$192)/('Site Description'!B$33*100))</f>
        <v>0</v>
      </c>
      <c r="BZ69" s="375" t="str">
        <f>IF('Site Description'!C$33="NO TRANSECT","NO TRANSECT",SUMIF('Data Entry'!$I$4:$I$192,A69,'Data Entry'!$P$4:$P$192)/('Site Description'!C$33*100))</f>
        <v>NO TRANSECT</v>
      </c>
      <c r="CA69" s="375" t="str">
        <f>IF('Site Description'!D$33="NO TRANSECT","NO TRANSECT",SUMIF('Data Entry'!$Q$4:$Q$192,A69,'Data Entry'!$X$4:$X$192)/('Site Description'!D$33*100))</f>
        <v>NO TRANSECT</v>
      </c>
      <c r="CB69" s="375" t="str">
        <f>IF('Site Description'!E$33="NO TRANSECT","NO TRANSECT",SUMIF('Data Entry'!$Y$4:$Y$192,A69,'Data Entry'!$AF$4:$AF$192)/('Site Description'!E$33*100))</f>
        <v>NO TRANSECT</v>
      </c>
      <c r="CC69" s="375" t="str">
        <f>IF('Site Description'!F$33="NO TRANSECT","NO TRANSECT",SUMIF('Data Entry'!$AG$4:$AG$192,A69,'Data Entry'!$AN$4:$AN$192)/('Site Description'!F$33*100))</f>
        <v>NO TRANSECT</v>
      </c>
      <c r="CD69" s="376" t="str">
        <f>IF('Site Description'!G$33="NO TRANSECT","NO TRANSECT",SUMIF('Data Entry'!$AO$4:$AO$192,A69,'Data Entry'!$AV$4:$AV$192)/('Site Description'!G$33*100))</f>
        <v>NO TRANSECT</v>
      </c>
      <c r="CE69" s="375" t="str">
        <f>IF('Site Description'!H$33="NO TRANSECT","NO TRANSECT",SUMIF('Data Entry'!$AW$4:$AW$192,A69,'Data Entry'!$BD$4:$BD$192)/('Site Description'!H$33*100))</f>
        <v>NO TRANSECT</v>
      </c>
      <c r="CF69" s="384" t="str">
        <f>IF('Site Description'!I$33="NO TRANSECT","NO TRANSECT",SUMIF('Data Entry'!$BE$4:$BE$192,A69,'Data Entry'!$BL$4:$BL$192)/('Site Description'!I$33*100))</f>
        <v>NO TRANSECT</v>
      </c>
      <c r="CG69" s="140">
        <f t="shared" si="46"/>
        <v>0</v>
      </c>
      <c r="CH69" s="141" t="e">
        <f t="shared" si="47"/>
        <v>#DIV/0!</v>
      </c>
    </row>
    <row r="70" spans="1:86" x14ac:dyDescent="0.3">
      <c r="A70" s="10" t="s">
        <v>259</v>
      </c>
      <c r="B70" s="31" t="s">
        <v>93</v>
      </c>
      <c r="C70" s="36" t="s">
        <v>260</v>
      </c>
      <c r="D70" s="27" t="s">
        <v>82</v>
      </c>
      <c r="E70" s="26" t="s">
        <v>32</v>
      </c>
      <c r="F70" s="26">
        <v>2</v>
      </c>
      <c r="G70" s="378">
        <f>IF('Site Description'!B$33="NO TRANSECT","NO TRANSECT",SUMIF('Data Entry'!$A$4:$A$192,A70,'Data Entry'!$C$4:$C$192))</f>
        <v>0</v>
      </c>
      <c r="H70" s="379" t="str">
        <f>IF('Site Description'!C$33="NO TRANSECT","NO TRANSECT",SUMIF('Data Entry'!$I$4:$I$192,A70,'Data Entry'!$K$4:$K$192))</f>
        <v>NO TRANSECT</v>
      </c>
      <c r="I70" s="379" t="str">
        <f>IF('Site Description'!D$33="NO TRANSECT","NO TRANSECT",SUMIF('Data Entry'!$Q$4:$Q$192,A70,'Data Entry'!$S$4:$S$192))</f>
        <v>NO TRANSECT</v>
      </c>
      <c r="J70" s="379" t="str">
        <f>IF('Site Description'!E$33="NO TRANSECT","NO TRANSECT",SUMIF('Data Entry'!$Y$4:$Y$192,A70,'Data Entry'!$AA$4:$AA$192))</f>
        <v>NO TRANSECT</v>
      </c>
      <c r="K70" s="379" t="str">
        <f>IF('Site Description'!F$33="NO TRANSECT","NO TRANSECT",SUMIF('Data Entry'!$AG$4:$AG$192,A70,'Data Entry'!$AI$4:$AI$192))</f>
        <v>NO TRANSECT</v>
      </c>
      <c r="L70" s="380" t="str">
        <f>IF('Site Description'!G$33="NO TRANSECT","NO TRANSECT",SUMIF('Data Entry'!$AO$4:$AO$192,A70,'Data Entry'!$AQ$4:$AQ$192))</f>
        <v>NO TRANSECT</v>
      </c>
      <c r="M70" s="380" t="str">
        <f>IF('Site Description'!H$33="NO TRANSECT","NO TRANSECT",SUMIF('Data Entry'!$AW$4:$AW$192,A70,'Data Entry'!$AY$4:$AY$192))</f>
        <v>NO TRANSECT</v>
      </c>
      <c r="N70" s="381" t="str">
        <f>IF('Site Description'!I$33="NO TRANSECT","NO TRANSECT",SUMIF('Data Entry'!$BE$4:$BE$192,A70,'Data Entry'!$BG$4:$BG$192))</f>
        <v>NO TRANSECT</v>
      </c>
      <c r="O70" s="140">
        <f t="shared" si="34"/>
        <v>0</v>
      </c>
      <c r="P70" s="141" t="e">
        <f t="shared" si="35"/>
        <v>#DIV/0!</v>
      </c>
      <c r="Q70" s="374">
        <f>IF('Site Description'!B$34="NO TRANSECT", "NO TRANSECT", G70/'Site Description'!B$34)</f>
        <v>0</v>
      </c>
      <c r="R70" s="375" t="str">
        <f>IF('Site Description'!C$34="NO TRANSECT", "NO TRANSECT", H70/'Site Description'!C$34)</f>
        <v>NO TRANSECT</v>
      </c>
      <c r="S70" s="375" t="str">
        <f>IF('Site Description'!D$34="NO TRANSECT", "NO TRANSECT", I70/'Site Description'!D$34)</f>
        <v>NO TRANSECT</v>
      </c>
      <c r="T70" s="375" t="str">
        <f>IF('Site Description'!E$34="NO TRANSECT", "NO TRANSECT", J70/'Site Description'!E$34)</f>
        <v>NO TRANSECT</v>
      </c>
      <c r="U70" s="375" t="str">
        <f>IF('Site Description'!F$34="NO TRANSECT", "NO TRANSECT", K70/'Site Description'!F$34)</f>
        <v>NO TRANSECT</v>
      </c>
      <c r="V70" s="376" t="str">
        <f>IF('Site Description'!G$34="NO TRANSECT", "NO TRANSECT", L70/'Site Description'!G$34)</f>
        <v>NO TRANSECT</v>
      </c>
      <c r="W70" s="375" t="str">
        <f>IF('Site Description'!H$34="NO TRANSECT", "NO TRANSECT", M70/'Site Description'!H$34)</f>
        <v>NO TRANSECT</v>
      </c>
      <c r="X70" s="384" t="str">
        <f>IF('Site Description'!$I$34="NO TRANSECT", "NO TRANSECT", N70/'Site Description'!$I$34)</f>
        <v>NO TRANSECT</v>
      </c>
      <c r="Y70" s="140">
        <f t="shared" si="36"/>
        <v>0</v>
      </c>
      <c r="Z70" s="141" t="e">
        <f t="shared" si="37"/>
        <v>#DIV/0!</v>
      </c>
      <c r="AA70" s="374">
        <f>IF('Site Description'!B$34="NO TRANSECT", "NO TRANSECT",BE70*10)</f>
        <v>0</v>
      </c>
      <c r="AB70" s="375" t="str">
        <f>IF('Site Description'!C$34="NO TRANSECT", "NO TRANSECT",BF70*10)</f>
        <v>NO TRANSECT</v>
      </c>
      <c r="AC70" s="375" t="str">
        <f>IF('Site Description'!D$34="NO TRANSECT", "NO TRANSECT",BG70*10)</f>
        <v>NO TRANSECT</v>
      </c>
      <c r="AD70" s="375" t="str">
        <f>IF('Site Description'!E$34="NO TRANSECT", "NO TRANSECT",BH70*10)</f>
        <v>NO TRANSECT</v>
      </c>
      <c r="AE70" s="375" t="str">
        <f>IF('Site Description'!F$34="NO TRANSECT", "NO TRANSECT",BI70*10)</f>
        <v>NO TRANSECT</v>
      </c>
      <c r="AF70" s="376" t="str">
        <f>IF('Site Description'!G$34="NO TRANSECT", "NO TRANSECT",BJ70*10)</f>
        <v>NO TRANSECT</v>
      </c>
      <c r="AG70" s="375" t="str">
        <f>IF('Site Description'!H$34="NO TRANSECT", "NO TRANSECT",BK70*10)</f>
        <v>NO TRANSECT</v>
      </c>
      <c r="AH70" s="384" t="str">
        <f>IF('Site Description'!I$34="NO TRANSECT", "NO TRANSECT",BL70*10)</f>
        <v>NO TRANSECT</v>
      </c>
      <c r="AI70" s="140">
        <f t="shared" si="0"/>
        <v>0</v>
      </c>
      <c r="AJ70" s="141" t="e">
        <f t="shared" si="1"/>
        <v>#DIV/0!</v>
      </c>
      <c r="AK70" s="374">
        <f>IF('Site Description'!B$34="NO TRANSECT", "NO TRANSECT",BO70*10)</f>
        <v>0</v>
      </c>
      <c r="AL70" s="375" t="str">
        <f>IF('Site Description'!C$34="NO TRANSECT", "NO TRANSECT",BP70*10)</f>
        <v>NO TRANSECT</v>
      </c>
      <c r="AM70" s="375" t="str">
        <f>IF('Site Description'!D$34="NO TRANSECT", "NO TRANSECT",BQ70*10)</f>
        <v>NO TRANSECT</v>
      </c>
      <c r="AN70" s="375" t="str">
        <f>IF('Site Description'!E$34="NO TRANSECT", "NO TRANSECT",BR70*10)</f>
        <v>NO TRANSECT</v>
      </c>
      <c r="AO70" s="375" t="str">
        <f>IF('Site Description'!F$34="NO TRANSECT", "NO TRANSECT",BS70*10)</f>
        <v>NO TRANSECT</v>
      </c>
      <c r="AP70" s="376" t="str">
        <f>IF('Site Description'!G$34="NO TRANSECT", "NO TRANSECT",BT70*10)</f>
        <v>NO TRANSECT</v>
      </c>
      <c r="AQ70" s="376" t="str">
        <f>IF('Site Description'!H$34="NO TRANSECT", "NO TRANSECT",BU70*10)</f>
        <v>NO TRANSECT</v>
      </c>
      <c r="AR70" s="376" t="str">
        <f>IF('Site Description'!I$34="NO TRANSECT", "NO TRANSECT",BV70*10)</f>
        <v>NO TRANSECT</v>
      </c>
      <c r="AS70" s="140">
        <f t="shared" si="38"/>
        <v>0</v>
      </c>
      <c r="AT70" s="141" t="e">
        <f t="shared" si="39"/>
        <v>#DIV/0!</v>
      </c>
      <c r="AU70" s="374">
        <f>IF('Site Description'!B$34="NO TRANSECT","NO TRANSECT",BY70*10)</f>
        <v>0</v>
      </c>
      <c r="AV70" s="375" t="str">
        <f>IF('Site Description'!C$34="NO TRANSECT","NO TRANSECT",BZ70*10)</f>
        <v>NO TRANSECT</v>
      </c>
      <c r="AW70" s="375" t="str">
        <f>IF('Site Description'!D$34="NO TRANSECT","NO TRANSECT",CA70*10)</f>
        <v>NO TRANSECT</v>
      </c>
      <c r="AX70" s="375" t="str">
        <f>IF('Site Description'!E$34="NO TRANSECT","NO TRANSECT",CB70*10)</f>
        <v>NO TRANSECT</v>
      </c>
      <c r="AY70" s="375" t="str">
        <f>IF('Site Description'!F$34="NO TRANSECT","NO TRANSECT",CC70*10)</f>
        <v>NO TRANSECT</v>
      </c>
      <c r="AZ70" s="376" t="str">
        <f>IF('Site Description'!G$34="NO TRANSECT","NO TRANSECT",CD70*10)</f>
        <v>NO TRANSECT</v>
      </c>
      <c r="BA70" s="376" t="str">
        <f>IF('Site Description'!H$34="NO TRANSECT","NO TRANSECT",CE70*10)</f>
        <v>NO TRANSECT</v>
      </c>
      <c r="BB70" s="376" t="str">
        <f>IF('Site Description'!I$34="NO TRANSECT","NO TRANSECT",CF70*10)</f>
        <v>NO TRANSECT</v>
      </c>
      <c r="BC70" s="140">
        <f t="shared" si="40"/>
        <v>0</v>
      </c>
      <c r="BD70" s="141" t="e">
        <f t="shared" si="41"/>
        <v>#DIV/0!</v>
      </c>
      <c r="BE70" s="374">
        <f>IF('Site Description'!B$33="NO TRANSECT","NO TRANSECT",SUMIF('Data Entry'!$A$4:$A$192,A70,'Data Entry'!$F$4:$F$192)/('Site Description'!B$33*100))</f>
        <v>0</v>
      </c>
      <c r="BF70" s="375" t="str">
        <f>IF('Site Description'!C$33="NO TRANSECT","NO TRANSECT",SUMIF('Data Entry'!$I$4:$I$192,A70,'Data Entry'!$N$4:$N$192)/('Site Description'!C$33*100))</f>
        <v>NO TRANSECT</v>
      </c>
      <c r="BG70" s="375" t="str">
        <f>IF('Site Description'!D$33="NO TRANSECT","NO TRANSECT",SUMIF('Data Entry'!$Q$4:$Q$192,A70,'Data Entry'!$V$4:$V$192)/('Site Description'!D$33*100))</f>
        <v>NO TRANSECT</v>
      </c>
      <c r="BH70" s="375" t="str">
        <f>IF('Site Description'!E$33="NO TRANSECT","NO TRANSECT",SUMIF('Data Entry'!$Y$4:$Y$192,A70,'Data Entry'!$AD$4:$AD$192)/('Site Description'!E$33*100))</f>
        <v>NO TRANSECT</v>
      </c>
      <c r="BI70" s="375" t="str">
        <f>IF('Site Description'!F$33="NO TRANSECT","NO TRANSECT",SUMIF('Data Entry'!$AG$4:$AG$192,A70,'Data Entry'!$AL$4:$AL$192)/('Site Description'!F$33*100))</f>
        <v>NO TRANSECT</v>
      </c>
      <c r="BJ70" s="376" t="str">
        <f>IF('Site Description'!G$33="NO TRANSECT","NO TRANSECT",SUMIF('Data Entry'!$AO$4:$AO$192,A70,'Data Entry'!$AT$4:$AT$192)/('Site Description'!G$33*100))</f>
        <v>NO TRANSECT</v>
      </c>
      <c r="BK70" s="376" t="str">
        <f>IF('Site Description'!H$33="NO TRANSECT","NO TRANSECT",SUMIF('Data Entry'!$AW$4:$AW$192,A70,'Data Entry'!$BB$4:$BB$192)/('Site Description'!H$33*100))</f>
        <v>NO TRANSECT</v>
      </c>
      <c r="BL70" s="376" t="str">
        <f>IF('Site Description'!I$33="NO TRANSECT","NO TRANSECT",SUMIF('Data Entry'!$BE$4:$BE$192,A70,'Data Entry'!$BJ$4:$BJ$192)/('Site Description'!I$33*100))</f>
        <v>NO TRANSECT</v>
      </c>
      <c r="BM70" s="140">
        <f t="shared" si="42"/>
        <v>0</v>
      </c>
      <c r="BN70" s="141" t="e">
        <f t="shared" si="43"/>
        <v>#DIV/0!</v>
      </c>
      <c r="BO70" s="374">
        <f>IF('Site Description'!B$33="NO TRANSECT","NO TRANSECT",SUMIF('Data Entry'!$A$4:$A$192,A70,'Data Entry'!$G$4:$G$192)/('Site Description'!B$33*100))</f>
        <v>0</v>
      </c>
      <c r="BP70" s="375" t="str">
        <f>IF('Site Description'!C$33="NO TRANSECT","NO TRANSECT",SUMIF('Data Entry'!$I$4:$I$192,A70,'Data Entry'!$O$4:$O$192)/('Site Description'!C$33*100))</f>
        <v>NO TRANSECT</v>
      </c>
      <c r="BQ70" s="375" t="str">
        <f>IF('Site Description'!D$33="NO TRANSECT","NO TRANSECT",SUMIF('Data Entry'!$Q$4:$Q$192,A70,'Data Entry'!$W$4:$W$192)/('Site Description'!D$33*100))</f>
        <v>NO TRANSECT</v>
      </c>
      <c r="BR70" s="375" t="str">
        <f>IF('Site Description'!E$33="NO TRANSECT","NO TRANSECT",SUMIF('Data Entry'!$Y$4:$Y$192,A70,'Data Entry'!$AE$4:$AE$192)/('Site Description'!E$33*100))</f>
        <v>NO TRANSECT</v>
      </c>
      <c r="BS70" s="375" t="str">
        <f>IF('Site Description'!F$33="NO TRANSECT","NO TRANSECT",SUMIF('Data Entry'!$AG$4:$AG$192,A70,'Data Entry'!$AM$4:$AM$192)/('Site Description'!F$33*100))</f>
        <v>NO TRANSECT</v>
      </c>
      <c r="BT70" s="376" t="str">
        <f>IF('Site Description'!G$33="NO TRANSECT","NO TRANSECT",SUMIF('Data Entry'!$AO$4:$AO$192,A70,'Data Entry'!$AU$4:$AU$192)/('Site Description'!G$33*100))</f>
        <v>NO TRANSECT</v>
      </c>
      <c r="BU70" s="375" t="str">
        <f>IF('Site Description'!H$33="NO TRANSECT","NO TRANSECT",SUMIF('Data Entry'!$AW$4:$AW$192,A70,'Data Entry'!$BC$4:$BC$192)/('Site Description'!H$33*100))</f>
        <v>NO TRANSECT</v>
      </c>
      <c r="BV70" s="384" t="str">
        <f>IF('Site Description'!I$33="NO TRANSECT","NO TRANSECT",SUMIF('Data Entry'!$BE$4:$BE$192,A70,'Data Entry'!$BK$4:$BK$192)/('Site Description'!I$33*100))</f>
        <v>NO TRANSECT</v>
      </c>
      <c r="BW70" s="140">
        <f t="shared" si="44"/>
        <v>0</v>
      </c>
      <c r="BX70" s="141" t="e">
        <f t="shared" si="45"/>
        <v>#DIV/0!</v>
      </c>
      <c r="BY70" s="382">
        <f>IF('Site Description'!B$33="NO TRANSECT","NO TRANSECT",SUMIF('Data Entry'!$A$4:$A$192,A70,'Data Entry'!$H$4:$H$192)/('Site Description'!B$33*100))</f>
        <v>0</v>
      </c>
      <c r="BZ70" s="375" t="str">
        <f>IF('Site Description'!C$33="NO TRANSECT","NO TRANSECT",SUMIF('Data Entry'!$I$4:$I$192,A70,'Data Entry'!$P$4:$P$192)/('Site Description'!C$33*100))</f>
        <v>NO TRANSECT</v>
      </c>
      <c r="CA70" s="375" t="str">
        <f>IF('Site Description'!D$33="NO TRANSECT","NO TRANSECT",SUMIF('Data Entry'!$Q$4:$Q$192,A70,'Data Entry'!$X$4:$X$192)/('Site Description'!D$33*100))</f>
        <v>NO TRANSECT</v>
      </c>
      <c r="CB70" s="375" t="str">
        <f>IF('Site Description'!E$33="NO TRANSECT","NO TRANSECT",SUMIF('Data Entry'!$Y$4:$Y$192,A70,'Data Entry'!$AF$4:$AF$192)/('Site Description'!E$33*100))</f>
        <v>NO TRANSECT</v>
      </c>
      <c r="CC70" s="375" t="str">
        <f>IF('Site Description'!F$33="NO TRANSECT","NO TRANSECT",SUMIF('Data Entry'!$AG$4:$AG$192,A70,'Data Entry'!$AN$4:$AN$192)/('Site Description'!F$33*100))</f>
        <v>NO TRANSECT</v>
      </c>
      <c r="CD70" s="376" t="str">
        <f>IF('Site Description'!G$33="NO TRANSECT","NO TRANSECT",SUMIF('Data Entry'!$AO$4:$AO$192,A70,'Data Entry'!$AV$4:$AV$192)/('Site Description'!G$33*100))</f>
        <v>NO TRANSECT</v>
      </c>
      <c r="CE70" s="375" t="str">
        <f>IF('Site Description'!H$33="NO TRANSECT","NO TRANSECT",SUMIF('Data Entry'!$AW$4:$AW$192,A70,'Data Entry'!$BD$4:$BD$192)/('Site Description'!H$33*100))</f>
        <v>NO TRANSECT</v>
      </c>
      <c r="CF70" s="384" t="str">
        <f>IF('Site Description'!I$33="NO TRANSECT","NO TRANSECT",SUMIF('Data Entry'!$BE$4:$BE$192,A70,'Data Entry'!$BL$4:$BL$192)/('Site Description'!I$33*100))</f>
        <v>NO TRANSECT</v>
      </c>
      <c r="CG70" s="140">
        <f t="shared" si="46"/>
        <v>0</v>
      </c>
      <c r="CH70" s="141" t="e">
        <f t="shared" si="47"/>
        <v>#DIV/0!</v>
      </c>
    </row>
    <row r="71" spans="1:86" x14ac:dyDescent="0.3">
      <c r="A71" s="9" t="s">
        <v>261</v>
      </c>
      <c r="B71" s="30" t="s">
        <v>93</v>
      </c>
      <c r="C71" s="32" t="s">
        <v>262</v>
      </c>
      <c r="D71" s="27" t="s">
        <v>79</v>
      </c>
      <c r="E71" s="26" t="s">
        <v>32</v>
      </c>
      <c r="F71" s="383">
        <v>2</v>
      </c>
      <c r="G71" s="378">
        <f>IF('Site Description'!B$33="NO TRANSECT","NO TRANSECT",SUMIF('Data Entry'!$A$4:$A$192,A71,'Data Entry'!$C$4:$C$192))</f>
        <v>0</v>
      </c>
      <c r="H71" s="379" t="str">
        <f>IF('Site Description'!C$33="NO TRANSECT","NO TRANSECT",SUMIF('Data Entry'!$I$4:$I$192,A71,'Data Entry'!$K$4:$K$192))</f>
        <v>NO TRANSECT</v>
      </c>
      <c r="I71" s="379" t="str">
        <f>IF('Site Description'!D$33="NO TRANSECT","NO TRANSECT",SUMIF('Data Entry'!$Q$4:$Q$192,A71,'Data Entry'!$S$4:$S$192))</f>
        <v>NO TRANSECT</v>
      </c>
      <c r="J71" s="379" t="str">
        <f>IF('Site Description'!E$33="NO TRANSECT","NO TRANSECT",SUMIF('Data Entry'!$Y$4:$Y$192,A71,'Data Entry'!$AA$4:$AA$192))</f>
        <v>NO TRANSECT</v>
      </c>
      <c r="K71" s="379" t="str">
        <f>IF('Site Description'!F$33="NO TRANSECT","NO TRANSECT",SUMIF('Data Entry'!$AG$4:$AG$192,A71,'Data Entry'!$AI$4:$AI$192))</f>
        <v>NO TRANSECT</v>
      </c>
      <c r="L71" s="380" t="str">
        <f>IF('Site Description'!G$33="NO TRANSECT","NO TRANSECT",SUMIF('Data Entry'!$AO$4:$AO$192,A71,'Data Entry'!$AQ$4:$AQ$192))</f>
        <v>NO TRANSECT</v>
      </c>
      <c r="M71" s="380" t="str">
        <f>IF('Site Description'!H$33="NO TRANSECT","NO TRANSECT",SUMIF('Data Entry'!$AW$4:$AW$192,A71,'Data Entry'!$AY$4:$AY$192))</f>
        <v>NO TRANSECT</v>
      </c>
      <c r="N71" s="381" t="str">
        <f>IF('Site Description'!I$33="NO TRANSECT","NO TRANSECT",SUMIF('Data Entry'!$BE$4:$BE$192,A71,'Data Entry'!$BG$4:$BG$192))</f>
        <v>NO TRANSECT</v>
      </c>
      <c r="O71" s="140">
        <f t="shared" si="34"/>
        <v>0</v>
      </c>
      <c r="P71" s="141" t="e">
        <f t="shared" si="35"/>
        <v>#DIV/0!</v>
      </c>
      <c r="Q71" s="374">
        <f>IF('Site Description'!B$34="NO TRANSECT", "NO TRANSECT", G71/'Site Description'!B$34)</f>
        <v>0</v>
      </c>
      <c r="R71" s="375" t="str">
        <f>IF('Site Description'!C$34="NO TRANSECT", "NO TRANSECT", H71/'Site Description'!C$34)</f>
        <v>NO TRANSECT</v>
      </c>
      <c r="S71" s="375" t="str">
        <f>IF('Site Description'!D$34="NO TRANSECT", "NO TRANSECT", I71/'Site Description'!D$34)</f>
        <v>NO TRANSECT</v>
      </c>
      <c r="T71" s="375" t="str">
        <f>IF('Site Description'!E$34="NO TRANSECT", "NO TRANSECT", J71/'Site Description'!E$34)</f>
        <v>NO TRANSECT</v>
      </c>
      <c r="U71" s="375" t="str">
        <f>IF('Site Description'!F$34="NO TRANSECT", "NO TRANSECT", K71/'Site Description'!F$34)</f>
        <v>NO TRANSECT</v>
      </c>
      <c r="V71" s="376" t="str">
        <f>IF('Site Description'!G$34="NO TRANSECT", "NO TRANSECT", L71/'Site Description'!G$34)</f>
        <v>NO TRANSECT</v>
      </c>
      <c r="W71" s="375" t="str">
        <f>IF('Site Description'!H$34="NO TRANSECT", "NO TRANSECT", M71/'Site Description'!H$34)</f>
        <v>NO TRANSECT</v>
      </c>
      <c r="X71" s="384" t="str">
        <f>IF('Site Description'!$I$34="NO TRANSECT", "NO TRANSECT", N71/'Site Description'!$I$34)</f>
        <v>NO TRANSECT</v>
      </c>
      <c r="Y71" s="140">
        <f t="shared" si="36"/>
        <v>0</v>
      </c>
      <c r="Z71" s="141" t="e">
        <f t="shared" si="37"/>
        <v>#DIV/0!</v>
      </c>
      <c r="AA71" s="374">
        <f>IF('Site Description'!B$34="NO TRANSECT", "NO TRANSECT",BE71*10)</f>
        <v>0</v>
      </c>
      <c r="AB71" s="375" t="str">
        <f>IF('Site Description'!C$34="NO TRANSECT", "NO TRANSECT",BF71*10)</f>
        <v>NO TRANSECT</v>
      </c>
      <c r="AC71" s="375" t="str">
        <f>IF('Site Description'!D$34="NO TRANSECT", "NO TRANSECT",BG71*10)</f>
        <v>NO TRANSECT</v>
      </c>
      <c r="AD71" s="375" t="str">
        <f>IF('Site Description'!E$34="NO TRANSECT", "NO TRANSECT",BH71*10)</f>
        <v>NO TRANSECT</v>
      </c>
      <c r="AE71" s="375" t="str">
        <f>IF('Site Description'!F$34="NO TRANSECT", "NO TRANSECT",BI71*10)</f>
        <v>NO TRANSECT</v>
      </c>
      <c r="AF71" s="376" t="str">
        <f>IF('Site Description'!G$34="NO TRANSECT", "NO TRANSECT",BJ71*10)</f>
        <v>NO TRANSECT</v>
      </c>
      <c r="AG71" s="375" t="str">
        <f>IF('Site Description'!H$34="NO TRANSECT", "NO TRANSECT",BK71*10)</f>
        <v>NO TRANSECT</v>
      </c>
      <c r="AH71" s="384" t="str">
        <f>IF('Site Description'!I$34="NO TRANSECT", "NO TRANSECT",BL71*10)</f>
        <v>NO TRANSECT</v>
      </c>
      <c r="AI71" s="140">
        <f t="shared" si="0"/>
        <v>0</v>
      </c>
      <c r="AJ71" s="141" t="e">
        <f t="shared" si="1"/>
        <v>#DIV/0!</v>
      </c>
      <c r="AK71" s="374">
        <f>IF('Site Description'!B$34="NO TRANSECT", "NO TRANSECT",BO71*10)</f>
        <v>0</v>
      </c>
      <c r="AL71" s="375" t="str">
        <f>IF('Site Description'!C$34="NO TRANSECT", "NO TRANSECT",BP71*10)</f>
        <v>NO TRANSECT</v>
      </c>
      <c r="AM71" s="375" t="str">
        <f>IF('Site Description'!D$34="NO TRANSECT", "NO TRANSECT",BQ71*10)</f>
        <v>NO TRANSECT</v>
      </c>
      <c r="AN71" s="375" t="str">
        <f>IF('Site Description'!E$34="NO TRANSECT", "NO TRANSECT",BR71*10)</f>
        <v>NO TRANSECT</v>
      </c>
      <c r="AO71" s="375" t="str">
        <f>IF('Site Description'!F$34="NO TRANSECT", "NO TRANSECT",BS71*10)</f>
        <v>NO TRANSECT</v>
      </c>
      <c r="AP71" s="376" t="str">
        <f>IF('Site Description'!G$34="NO TRANSECT", "NO TRANSECT",BT71*10)</f>
        <v>NO TRANSECT</v>
      </c>
      <c r="AQ71" s="376" t="str">
        <f>IF('Site Description'!H$34="NO TRANSECT", "NO TRANSECT",BU71*10)</f>
        <v>NO TRANSECT</v>
      </c>
      <c r="AR71" s="376" t="str">
        <f>IF('Site Description'!I$34="NO TRANSECT", "NO TRANSECT",BV71*10)</f>
        <v>NO TRANSECT</v>
      </c>
      <c r="AS71" s="140">
        <f t="shared" si="38"/>
        <v>0</v>
      </c>
      <c r="AT71" s="141" t="e">
        <f t="shared" si="39"/>
        <v>#DIV/0!</v>
      </c>
      <c r="AU71" s="374">
        <f>IF('Site Description'!B$34="NO TRANSECT","NO TRANSECT",BY71*10)</f>
        <v>0</v>
      </c>
      <c r="AV71" s="375" t="str">
        <f>IF('Site Description'!C$34="NO TRANSECT","NO TRANSECT",BZ71*10)</f>
        <v>NO TRANSECT</v>
      </c>
      <c r="AW71" s="375" t="str">
        <f>IF('Site Description'!D$34="NO TRANSECT","NO TRANSECT",CA71*10)</f>
        <v>NO TRANSECT</v>
      </c>
      <c r="AX71" s="375" t="str">
        <f>IF('Site Description'!E$34="NO TRANSECT","NO TRANSECT",CB71*10)</f>
        <v>NO TRANSECT</v>
      </c>
      <c r="AY71" s="375" t="str">
        <f>IF('Site Description'!F$34="NO TRANSECT","NO TRANSECT",CC71*10)</f>
        <v>NO TRANSECT</v>
      </c>
      <c r="AZ71" s="376" t="str">
        <f>IF('Site Description'!G$34="NO TRANSECT","NO TRANSECT",CD71*10)</f>
        <v>NO TRANSECT</v>
      </c>
      <c r="BA71" s="376" t="str">
        <f>IF('Site Description'!H$34="NO TRANSECT","NO TRANSECT",CE71*10)</f>
        <v>NO TRANSECT</v>
      </c>
      <c r="BB71" s="376" t="str">
        <f>IF('Site Description'!I$34="NO TRANSECT","NO TRANSECT",CF71*10)</f>
        <v>NO TRANSECT</v>
      </c>
      <c r="BC71" s="140">
        <f t="shared" si="40"/>
        <v>0</v>
      </c>
      <c r="BD71" s="141" t="e">
        <f t="shared" si="41"/>
        <v>#DIV/0!</v>
      </c>
      <c r="BE71" s="374">
        <f>IF('Site Description'!B$33="NO TRANSECT","NO TRANSECT",SUMIF('Data Entry'!$A$4:$A$192,A71,'Data Entry'!$F$4:$F$192)/('Site Description'!B$33*100))</f>
        <v>0</v>
      </c>
      <c r="BF71" s="375" t="str">
        <f>IF('Site Description'!C$33="NO TRANSECT","NO TRANSECT",SUMIF('Data Entry'!$I$4:$I$192,A71,'Data Entry'!$N$4:$N$192)/('Site Description'!C$33*100))</f>
        <v>NO TRANSECT</v>
      </c>
      <c r="BG71" s="375" t="str">
        <f>IF('Site Description'!D$33="NO TRANSECT","NO TRANSECT",SUMIF('Data Entry'!$Q$4:$Q$192,A71,'Data Entry'!$V$4:$V$192)/('Site Description'!D$33*100))</f>
        <v>NO TRANSECT</v>
      </c>
      <c r="BH71" s="375" t="str">
        <f>IF('Site Description'!E$33="NO TRANSECT","NO TRANSECT",SUMIF('Data Entry'!$Y$4:$Y$192,A71,'Data Entry'!$AD$4:$AD$192)/('Site Description'!E$33*100))</f>
        <v>NO TRANSECT</v>
      </c>
      <c r="BI71" s="375" t="str">
        <f>IF('Site Description'!F$33="NO TRANSECT","NO TRANSECT",SUMIF('Data Entry'!$AG$4:$AG$192,A71,'Data Entry'!$AL$4:$AL$192)/('Site Description'!F$33*100))</f>
        <v>NO TRANSECT</v>
      </c>
      <c r="BJ71" s="376" t="str">
        <f>IF('Site Description'!G$33="NO TRANSECT","NO TRANSECT",SUMIF('Data Entry'!$AO$4:$AO$192,A71,'Data Entry'!$AT$4:$AT$192)/('Site Description'!G$33*100))</f>
        <v>NO TRANSECT</v>
      </c>
      <c r="BK71" s="376" t="str">
        <f>IF('Site Description'!H$33="NO TRANSECT","NO TRANSECT",SUMIF('Data Entry'!$AW$4:$AW$192,A71,'Data Entry'!$BB$4:$BB$192)/('Site Description'!H$33*100))</f>
        <v>NO TRANSECT</v>
      </c>
      <c r="BL71" s="376" t="str">
        <f>IF('Site Description'!I$33="NO TRANSECT","NO TRANSECT",SUMIF('Data Entry'!$BE$4:$BE$192,A71,'Data Entry'!$BJ$4:$BJ$192)/('Site Description'!I$33*100))</f>
        <v>NO TRANSECT</v>
      </c>
      <c r="BM71" s="140">
        <f t="shared" si="42"/>
        <v>0</v>
      </c>
      <c r="BN71" s="141" t="e">
        <f t="shared" si="43"/>
        <v>#DIV/0!</v>
      </c>
      <c r="BO71" s="374">
        <f>IF('Site Description'!B$33="NO TRANSECT","NO TRANSECT",SUMIF('Data Entry'!$A$4:$A$192,A71,'Data Entry'!$G$4:$G$192)/('Site Description'!B$33*100))</f>
        <v>0</v>
      </c>
      <c r="BP71" s="375" t="str">
        <f>IF('Site Description'!C$33="NO TRANSECT","NO TRANSECT",SUMIF('Data Entry'!$I$4:$I$192,A71,'Data Entry'!$O$4:$O$192)/('Site Description'!C$33*100))</f>
        <v>NO TRANSECT</v>
      </c>
      <c r="BQ71" s="375" t="str">
        <f>IF('Site Description'!D$33="NO TRANSECT","NO TRANSECT",SUMIF('Data Entry'!$Q$4:$Q$192,A71,'Data Entry'!$W$4:$W$192)/('Site Description'!D$33*100))</f>
        <v>NO TRANSECT</v>
      </c>
      <c r="BR71" s="375" t="str">
        <f>IF('Site Description'!E$33="NO TRANSECT","NO TRANSECT",SUMIF('Data Entry'!$Y$4:$Y$192,A71,'Data Entry'!$AE$4:$AE$192)/('Site Description'!E$33*100))</f>
        <v>NO TRANSECT</v>
      </c>
      <c r="BS71" s="375" t="str">
        <f>IF('Site Description'!F$33="NO TRANSECT","NO TRANSECT",SUMIF('Data Entry'!$AG$4:$AG$192,A71,'Data Entry'!$AM$4:$AM$192)/('Site Description'!F$33*100))</f>
        <v>NO TRANSECT</v>
      </c>
      <c r="BT71" s="376" t="str">
        <f>IF('Site Description'!G$33="NO TRANSECT","NO TRANSECT",SUMIF('Data Entry'!$AO$4:$AO$192,A71,'Data Entry'!$AU$4:$AU$192)/('Site Description'!G$33*100))</f>
        <v>NO TRANSECT</v>
      </c>
      <c r="BU71" s="375" t="str">
        <f>IF('Site Description'!H$33="NO TRANSECT","NO TRANSECT",SUMIF('Data Entry'!$AW$4:$AW$192,A71,'Data Entry'!$BC$4:$BC$192)/('Site Description'!H$33*100))</f>
        <v>NO TRANSECT</v>
      </c>
      <c r="BV71" s="384" t="str">
        <f>IF('Site Description'!I$33="NO TRANSECT","NO TRANSECT",SUMIF('Data Entry'!$BE$4:$BE$192,A71,'Data Entry'!$BK$4:$BK$192)/('Site Description'!I$33*100))</f>
        <v>NO TRANSECT</v>
      </c>
      <c r="BW71" s="140">
        <f t="shared" si="44"/>
        <v>0</v>
      </c>
      <c r="BX71" s="141" t="e">
        <f t="shared" si="45"/>
        <v>#DIV/0!</v>
      </c>
      <c r="BY71" s="382">
        <f>IF('Site Description'!B$33="NO TRANSECT","NO TRANSECT",SUMIF('Data Entry'!$A$4:$A$192,A71,'Data Entry'!$H$4:$H$192)/('Site Description'!B$33*100))</f>
        <v>0</v>
      </c>
      <c r="BZ71" s="375" t="str">
        <f>IF('Site Description'!C$33="NO TRANSECT","NO TRANSECT",SUMIF('Data Entry'!$I$4:$I$192,A71,'Data Entry'!$P$4:$P$192)/('Site Description'!C$33*100))</f>
        <v>NO TRANSECT</v>
      </c>
      <c r="CA71" s="375" t="str">
        <f>IF('Site Description'!D$33="NO TRANSECT","NO TRANSECT",SUMIF('Data Entry'!$Q$4:$Q$192,A71,'Data Entry'!$X$4:$X$192)/('Site Description'!D$33*100))</f>
        <v>NO TRANSECT</v>
      </c>
      <c r="CB71" s="375" t="str">
        <f>IF('Site Description'!E$33="NO TRANSECT","NO TRANSECT",SUMIF('Data Entry'!$Y$4:$Y$192,A71,'Data Entry'!$AF$4:$AF$192)/('Site Description'!E$33*100))</f>
        <v>NO TRANSECT</v>
      </c>
      <c r="CC71" s="375" t="str">
        <f>IF('Site Description'!F$33="NO TRANSECT","NO TRANSECT",SUMIF('Data Entry'!$AG$4:$AG$192,A71,'Data Entry'!$AN$4:$AN$192)/('Site Description'!F$33*100))</f>
        <v>NO TRANSECT</v>
      </c>
      <c r="CD71" s="376" t="str">
        <f>IF('Site Description'!G$33="NO TRANSECT","NO TRANSECT",SUMIF('Data Entry'!$AO$4:$AO$192,A71,'Data Entry'!$AV$4:$AV$192)/('Site Description'!G$33*100))</f>
        <v>NO TRANSECT</v>
      </c>
      <c r="CE71" s="375" t="str">
        <f>IF('Site Description'!H$33="NO TRANSECT","NO TRANSECT",SUMIF('Data Entry'!$AW$4:$AW$192,A71,'Data Entry'!$BD$4:$BD$192)/('Site Description'!H$33*100))</f>
        <v>NO TRANSECT</v>
      </c>
      <c r="CF71" s="384" t="str">
        <f>IF('Site Description'!I$33="NO TRANSECT","NO TRANSECT",SUMIF('Data Entry'!$BE$4:$BE$192,A71,'Data Entry'!$BL$4:$BL$192)/('Site Description'!I$33*100))</f>
        <v>NO TRANSECT</v>
      </c>
      <c r="CG71" s="140">
        <f t="shared" si="46"/>
        <v>0</v>
      </c>
      <c r="CH71" s="141" t="e">
        <f t="shared" si="47"/>
        <v>#DIV/0!</v>
      </c>
    </row>
    <row r="72" spans="1:86" x14ac:dyDescent="0.3">
      <c r="A72" s="9" t="s">
        <v>263</v>
      </c>
      <c r="B72" s="30" t="s">
        <v>93</v>
      </c>
      <c r="C72" s="32" t="s">
        <v>264</v>
      </c>
      <c r="D72" s="27" t="s">
        <v>87</v>
      </c>
      <c r="E72" s="26" t="s">
        <v>32</v>
      </c>
      <c r="F72" s="383">
        <v>2</v>
      </c>
      <c r="G72" s="378">
        <f>IF('Site Description'!B$33="NO TRANSECT","NO TRANSECT",SUMIF('Data Entry'!$A$4:$A$192,A72,'Data Entry'!$C$4:$C$192))</f>
        <v>0</v>
      </c>
      <c r="H72" s="379" t="str">
        <f>IF('Site Description'!C$33="NO TRANSECT","NO TRANSECT",SUMIF('Data Entry'!$I$4:$I$192,A72,'Data Entry'!$K$4:$K$192))</f>
        <v>NO TRANSECT</v>
      </c>
      <c r="I72" s="379" t="str">
        <f>IF('Site Description'!D$33="NO TRANSECT","NO TRANSECT",SUMIF('Data Entry'!$Q$4:$Q$192,A72,'Data Entry'!$S$4:$S$192))</f>
        <v>NO TRANSECT</v>
      </c>
      <c r="J72" s="379" t="str">
        <f>IF('Site Description'!E$33="NO TRANSECT","NO TRANSECT",SUMIF('Data Entry'!$Y$4:$Y$192,A72,'Data Entry'!$AA$4:$AA$192))</f>
        <v>NO TRANSECT</v>
      </c>
      <c r="K72" s="379" t="str">
        <f>IF('Site Description'!F$33="NO TRANSECT","NO TRANSECT",SUMIF('Data Entry'!$AG$4:$AG$192,A72,'Data Entry'!$AI$4:$AI$192))</f>
        <v>NO TRANSECT</v>
      </c>
      <c r="L72" s="380" t="str">
        <f>IF('Site Description'!G$33="NO TRANSECT","NO TRANSECT",SUMIF('Data Entry'!$AO$4:$AO$192,A72,'Data Entry'!$AQ$4:$AQ$192))</f>
        <v>NO TRANSECT</v>
      </c>
      <c r="M72" s="380" t="str">
        <f>IF('Site Description'!H$33="NO TRANSECT","NO TRANSECT",SUMIF('Data Entry'!$AW$4:$AW$192,A72,'Data Entry'!$AY$4:$AY$192))</f>
        <v>NO TRANSECT</v>
      </c>
      <c r="N72" s="381" t="str">
        <f>IF('Site Description'!I$33="NO TRANSECT","NO TRANSECT",SUMIF('Data Entry'!$BE$4:$BE$192,A72,'Data Entry'!$BG$4:$BG$192))</f>
        <v>NO TRANSECT</v>
      </c>
      <c r="O72" s="140">
        <f t="shared" si="34"/>
        <v>0</v>
      </c>
      <c r="P72" s="141" t="e">
        <f t="shared" si="35"/>
        <v>#DIV/0!</v>
      </c>
      <c r="Q72" s="374">
        <f>IF('Site Description'!B$34="NO TRANSECT", "NO TRANSECT", G72/'Site Description'!B$34)</f>
        <v>0</v>
      </c>
      <c r="R72" s="375" t="str">
        <f>IF('Site Description'!C$34="NO TRANSECT", "NO TRANSECT", H72/'Site Description'!C$34)</f>
        <v>NO TRANSECT</v>
      </c>
      <c r="S72" s="375" t="str">
        <f>IF('Site Description'!D$34="NO TRANSECT", "NO TRANSECT", I72/'Site Description'!D$34)</f>
        <v>NO TRANSECT</v>
      </c>
      <c r="T72" s="375" t="str">
        <f>IF('Site Description'!E$34="NO TRANSECT", "NO TRANSECT", J72/'Site Description'!E$34)</f>
        <v>NO TRANSECT</v>
      </c>
      <c r="U72" s="375" t="str">
        <f>IF('Site Description'!F$34="NO TRANSECT", "NO TRANSECT", K72/'Site Description'!F$34)</f>
        <v>NO TRANSECT</v>
      </c>
      <c r="V72" s="376" t="str">
        <f>IF('Site Description'!G$34="NO TRANSECT", "NO TRANSECT", L72/'Site Description'!G$34)</f>
        <v>NO TRANSECT</v>
      </c>
      <c r="W72" s="375" t="str">
        <f>IF('Site Description'!H$34="NO TRANSECT", "NO TRANSECT", M72/'Site Description'!H$34)</f>
        <v>NO TRANSECT</v>
      </c>
      <c r="X72" s="384" t="str">
        <f>IF('Site Description'!$I$34="NO TRANSECT", "NO TRANSECT", N72/'Site Description'!$I$34)</f>
        <v>NO TRANSECT</v>
      </c>
      <c r="Y72" s="140">
        <f t="shared" si="36"/>
        <v>0</v>
      </c>
      <c r="Z72" s="141" t="e">
        <f t="shared" si="37"/>
        <v>#DIV/0!</v>
      </c>
      <c r="AA72" s="374">
        <f>IF('Site Description'!B$34="NO TRANSECT", "NO TRANSECT",BE72*10)</f>
        <v>0</v>
      </c>
      <c r="AB72" s="375" t="str">
        <f>IF('Site Description'!C$34="NO TRANSECT", "NO TRANSECT",BF72*10)</f>
        <v>NO TRANSECT</v>
      </c>
      <c r="AC72" s="375" t="str">
        <f>IF('Site Description'!D$34="NO TRANSECT", "NO TRANSECT",BG72*10)</f>
        <v>NO TRANSECT</v>
      </c>
      <c r="AD72" s="375" t="str">
        <f>IF('Site Description'!E$34="NO TRANSECT", "NO TRANSECT",BH72*10)</f>
        <v>NO TRANSECT</v>
      </c>
      <c r="AE72" s="375" t="str">
        <f>IF('Site Description'!F$34="NO TRANSECT", "NO TRANSECT",BI72*10)</f>
        <v>NO TRANSECT</v>
      </c>
      <c r="AF72" s="376" t="str">
        <f>IF('Site Description'!G$34="NO TRANSECT", "NO TRANSECT",BJ72*10)</f>
        <v>NO TRANSECT</v>
      </c>
      <c r="AG72" s="375" t="str">
        <f>IF('Site Description'!H$34="NO TRANSECT", "NO TRANSECT",BK72*10)</f>
        <v>NO TRANSECT</v>
      </c>
      <c r="AH72" s="384" t="str">
        <f>IF('Site Description'!I$34="NO TRANSECT", "NO TRANSECT",BL72*10)</f>
        <v>NO TRANSECT</v>
      </c>
      <c r="AI72" s="140">
        <f t="shared" si="0"/>
        <v>0</v>
      </c>
      <c r="AJ72" s="141" t="e">
        <f t="shared" si="1"/>
        <v>#DIV/0!</v>
      </c>
      <c r="AK72" s="374">
        <f>IF('Site Description'!B$34="NO TRANSECT", "NO TRANSECT",BO72*10)</f>
        <v>0</v>
      </c>
      <c r="AL72" s="375" t="str">
        <f>IF('Site Description'!C$34="NO TRANSECT", "NO TRANSECT",BP72*10)</f>
        <v>NO TRANSECT</v>
      </c>
      <c r="AM72" s="375" t="str">
        <f>IF('Site Description'!D$34="NO TRANSECT", "NO TRANSECT",BQ72*10)</f>
        <v>NO TRANSECT</v>
      </c>
      <c r="AN72" s="375" t="str">
        <f>IF('Site Description'!E$34="NO TRANSECT", "NO TRANSECT",BR72*10)</f>
        <v>NO TRANSECT</v>
      </c>
      <c r="AO72" s="375" t="str">
        <f>IF('Site Description'!F$34="NO TRANSECT", "NO TRANSECT",BS72*10)</f>
        <v>NO TRANSECT</v>
      </c>
      <c r="AP72" s="376" t="str">
        <f>IF('Site Description'!G$34="NO TRANSECT", "NO TRANSECT",BT72*10)</f>
        <v>NO TRANSECT</v>
      </c>
      <c r="AQ72" s="376" t="str">
        <f>IF('Site Description'!H$34="NO TRANSECT", "NO TRANSECT",BU72*10)</f>
        <v>NO TRANSECT</v>
      </c>
      <c r="AR72" s="376" t="str">
        <f>IF('Site Description'!I$34="NO TRANSECT", "NO TRANSECT",BV72*10)</f>
        <v>NO TRANSECT</v>
      </c>
      <c r="AS72" s="140">
        <f t="shared" si="38"/>
        <v>0</v>
      </c>
      <c r="AT72" s="141" t="e">
        <f t="shared" si="39"/>
        <v>#DIV/0!</v>
      </c>
      <c r="AU72" s="374">
        <f>IF('Site Description'!B$34="NO TRANSECT","NO TRANSECT",BY72*10)</f>
        <v>0</v>
      </c>
      <c r="AV72" s="375" t="str">
        <f>IF('Site Description'!C$34="NO TRANSECT","NO TRANSECT",BZ72*10)</f>
        <v>NO TRANSECT</v>
      </c>
      <c r="AW72" s="375" t="str">
        <f>IF('Site Description'!D$34="NO TRANSECT","NO TRANSECT",CA72*10)</f>
        <v>NO TRANSECT</v>
      </c>
      <c r="AX72" s="375" t="str">
        <f>IF('Site Description'!E$34="NO TRANSECT","NO TRANSECT",CB72*10)</f>
        <v>NO TRANSECT</v>
      </c>
      <c r="AY72" s="375" t="str">
        <f>IF('Site Description'!F$34="NO TRANSECT","NO TRANSECT",CC72*10)</f>
        <v>NO TRANSECT</v>
      </c>
      <c r="AZ72" s="376" t="str">
        <f>IF('Site Description'!G$34="NO TRANSECT","NO TRANSECT",CD72*10)</f>
        <v>NO TRANSECT</v>
      </c>
      <c r="BA72" s="376" t="str">
        <f>IF('Site Description'!H$34="NO TRANSECT","NO TRANSECT",CE72*10)</f>
        <v>NO TRANSECT</v>
      </c>
      <c r="BB72" s="376" t="str">
        <f>IF('Site Description'!I$34="NO TRANSECT","NO TRANSECT",CF72*10)</f>
        <v>NO TRANSECT</v>
      </c>
      <c r="BC72" s="140">
        <f t="shared" si="40"/>
        <v>0</v>
      </c>
      <c r="BD72" s="141" t="e">
        <f t="shared" si="41"/>
        <v>#DIV/0!</v>
      </c>
      <c r="BE72" s="374">
        <f>IF('Site Description'!B$33="NO TRANSECT","NO TRANSECT",SUMIF('Data Entry'!$A$4:$A$192,A72,'Data Entry'!$F$4:$F$192)/('Site Description'!B$33*100))</f>
        <v>0</v>
      </c>
      <c r="BF72" s="375" t="str">
        <f>IF('Site Description'!C$33="NO TRANSECT","NO TRANSECT",SUMIF('Data Entry'!$I$4:$I$192,A72,'Data Entry'!$N$4:$N$192)/('Site Description'!C$33*100))</f>
        <v>NO TRANSECT</v>
      </c>
      <c r="BG72" s="375" t="str">
        <f>IF('Site Description'!D$33="NO TRANSECT","NO TRANSECT",SUMIF('Data Entry'!$Q$4:$Q$192,A72,'Data Entry'!$V$4:$V$192)/('Site Description'!D$33*100))</f>
        <v>NO TRANSECT</v>
      </c>
      <c r="BH72" s="375" t="str">
        <f>IF('Site Description'!E$33="NO TRANSECT","NO TRANSECT",SUMIF('Data Entry'!$Y$4:$Y$192,A72,'Data Entry'!$AD$4:$AD$192)/('Site Description'!E$33*100))</f>
        <v>NO TRANSECT</v>
      </c>
      <c r="BI72" s="375" t="str">
        <f>IF('Site Description'!F$33="NO TRANSECT","NO TRANSECT",SUMIF('Data Entry'!$AG$4:$AG$192,A72,'Data Entry'!$AL$4:$AL$192)/('Site Description'!F$33*100))</f>
        <v>NO TRANSECT</v>
      </c>
      <c r="BJ72" s="376" t="str">
        <f>IF('Site Description'!G$33="NO TRANSECT","NO TRANSECT",SUMIF('Data Entry'!$AO$4:$AO$192,A72,'Data Entry'!$AT$4:$AT$192)/('Site Description'!G$33*100))</f>
        <v>NO TRANSECT</v>
      </c>
      <c r="BK72" s="376" t="str">
        <f>IF('Site Description'!H$33="NO TRANSECT","NO TRANSECT",SUMIF('Data Entry'!$AW$4:$AW$192,A72,'Data Entry'!$BB$4:$BB$192)/('Site Description'!H$33*100))</f>
        <v>NO TRANSECT</v>
      </c>
      <c r="BL72" s="376" t="str">
        <f>IF('Site Description'!I$33="NO TRANSECT","NO TRANSECT",SUMIF('Data Entry'!$BE$4:$BE$192,A72,'Data Entry'!$BJ$4:$BJ$192)/('Site Description'!I$33*100))</f>
        <v>NO TRANSECT</v>
      </c>
      <c r="BM72" s="140">
        <f t="shared" si="42"/>
        <v>0</v>
      </c>
      <c r="BN72" s="141" t="e">
        <f t="shared" si="43"/>
        <v>#DIV/0!</v>
      </c>
      <c r="BO72" s="374">
        <f>IF('Site Description'!B$33="NO TRANSECT","NO TRANSECT",SUMIF('Data Entry'!$A$4:$A$192,A72,'Data Entry'!$G$4:$G$192)/('Site Description'!B$33*100))</f>
        <v>0</v>
      </c>
      <c r="BP72" s="375" t="str">
        <f>IF('Site Description'!C$33="NO TRANSECT","NO TRANSECT",SUMIF('Data Entry'!$I$4:$I$192,A72,'Data Entry'!$O$4:$O$192)/('Site Description'!C$33*100))</f>
        <v>NO TRANSECT</v>
      </c>
      <c r="BQ72" s="375" t="str">
        <f>IF('Site Description'!D$33="NO TRANSECT","NO TRANSECT",SUMIF('Data Entry'!$Q$4:$Q$192,A72,'Data Entry'!$W$4:$W$192)/('Site Description'!D$33*100))</f>
        <v>NO TRANSECT</v>
      </c>
      <c r="BR72" s="375" t="str">
        <f>IF('Site Description'!E$33="NO TRANSECT","NO TRANSECT",SUMIF('Data Entry'!$Y$4:$Y$192,A72,'Data Entry'!$AE$4:$AE$192)/('Site Description'!E$33*100))</f>
        <v>NO TRANSECT</v>
      </c>
      <c r="BS72" s="375" t="str">
        <f>IF('Site Description'!F$33="NO TRANSECT","NO TRANSECT",SUMIF('Data Entry'!$AG$4:$AG$192,A72,'Data Entry'!$AM$4:$AM$192)/('Site Description'!F$33*100))</f>
        <v>NO TRANSECT</v>
      </c>
      <c r="BT72" s="376" t="str">
        <f>IF('Site Description'!G$33="NO TRANSECT","NO TRANSECT",SUMIF('Data Entry'!$AO$4:$AO$192,A72,'Data Entry'!$AU$4:$AU$192)/('Site Description'!G$33*100))</f>
        <v>NO TRANSECT</v>
      </c>
      <c r="BU72" s="375" t="str">
        <f>IF('Site Description'!H$33="NO TRANSECT","NO TRANSECT",SUMIF('Data Entry'!$AW$4:$AW$192,A72,'Data Entry'!$BC$4:$BC$192)/('Site Description'!H$33*100))</f>
        <v>NO TRANSECT</v>
      </c>
      <c r="BV72" s="384" t="str">
        <f>IF('Site Description'!I$33="NO TRANSECT","NO TRANSECT",SUMIF('Data Entry'!$BE$4:$BE$192,A72,'Data Entry'!$BK$4:$BK$192)/('Site Description'!I$33*100))</f>
        <v>NO TRANSECT</v>
      </c>
      <c r="BW72" s="140">
        <f t="shared" si="44"/>
        <v>0</v>
      </c>
      <c r="BX72" s="141" t="e">
        <f t="shared" si="45"/>
        <v>#DIV/0!</v>
      </c>
      <c r="BY72" s="382">
        <f>IF('Site Description'!B$33="NO TRANSECT","NO TRANSECT",SUMIF('Data Entry'!$A$4:$A$192,A72,'Data Entry'!$H$4:$H$192)/('Site Description'!B$33*100))</f>
        <v>0</v>
      </c>
      <c r="BZ72" s="375" t="str">
        <f>IF('Site Description'!C$33="NO TRANSECT","NO TRANSECT",SUMIF('Data Entry'!$I$4:$I$192,A72,'Data Entry'!$P$4:$P$192)/('Site Description'!C$33*100))</f>
        <v>NO TRANSECT</v>
      </c>
      <c r="CA72" s="375" t="str">
        <f>IF('Site Description'!D$33="NO TRANSECT","NO TRANSECT",SUMIF('Data Entry'!$Q$4:$Q$192,A72,'Data Entry'!$X$4:$X$192)/('Site Description'!D$33*100))</f>
        <v>NO TRANSECT</v>
      </c>
      <c r="CB72" s="375" t="str">
        <f>IF('Site Description'!E$33="NO TRANSECT","NO TRANSECT",SUMIF('Data Entry'!$Y$4:$Y$192,A72,'Data Entry'!$AF$4:$AF$192)/('Site Description'!E$33*100))</f>
        <v>NO TRANSECT</v>
      </c>
      <c r="CC72" s="375" t="str">
        <f>IF('Site Description'!F$33="NO TRANSECT","NO TRANSECT",SUMIF('Data Entry'!$AG$4:$AG$192,A72,'Data Entry'!$AN$4:$AN$192)/('Site Description'!F$33*100))</f>
        <v>NO TRANSECT</v>
      </c>
      <c r="CD72" s="376" t="str">
        <f>IF('Site Description'!G$33="NO TRANSECT","NO TRANSECT",SUMIF('Data Entry'!$AO$4:$AO$192,A72,'Data Entry'!$AV$4:$AV$192)/('Site Description'!G$33*100))</f>
        <v>NO TRANSECT</v>
      </c>
      <c r="CE72" s="375" t="str">
        <f>IF('Site Description'!H$33="NO TRANSECT","NO TRANSECT",SUMIF('Data Entry'!$AW$4:$AW$192,A72,'Data Entry'!$BD$4:$BD$192)/('Site Description'!H$33*100))</f>
        <v>NO TRANSECT</v>
      </c>
      <c r="CF72" s="384" t="str">
        <f>IF('Site Description'!I$33="NO TRANSECT","NO TRANSECT",SUMIF('Data Entry'!$BE$4:$BE$192,A72,'Data Entry'!$BL$4:$BL$192)/('Site Description'!I$33*100))</f>
        <v>NO TRANSECT</v>
      </c>
      <c r="CG72" s="140">
        <f t="shared" si="46"/>
        <v>0</v>
      </c>
      <c r="CH72" s="141" t="e">
        <f t="shared" si="47"/>
        <v>#DIV/0!</v>
      </c>
    </row>
    <row r="73" spans="1:86" x14ac:dyDescent="0.3">
      <c r="A73" s="9" t="s">
        <v>143</v>
      </c>
      <c r="B73" s="30" t="s">
        <v>93</v>
      </c>
      <c r="C73" s="32" t="s">
        <v>265</v>
      </c>
      <c r="D73" s="27" t="s">
        <v>1</v>
      </c>
      <c r="E73" s="26" t="s">
        <v>32</v>
      </c>
      <c r="F73" s="383">
        <v>2</v>
      </c>
      <c r="G73" s="378">
        <f>IF('Site Description'!B$33="NO TRANSECT","NO TRANSECT",SUMIF('Data Entry'!$A$4:$A$192,A73,'Data Entry'!$C$4:$C$192))</f>
        <v>0</v>
      </c>
      <c r="H73" s="379" t="str">
        <f>IF('Site Description'!C$33="NO TRANSECT","NO TRANSECT",SUMIF('Data Entry'!$I$4:$I$192,A73,'Data Entry'!$K$4:$K$192))</f>
        <v>NO TRANSECT</v>
      </c>
      <c r="I73" s="379" t="str">
        <f>IF('Site Description'!D$33="NO TRANSECT","NO TRANSECT",SUMIF('Data Entry'!$Q$4:$Q$192,A73,'Data Entry'!$S$4:$S$192))</f>
        <v>NO TRANSECT</v>
      </c>
      <c r="J73" s="379" t="str">
        <f>IF('Site Description'!E$33="NO TRANSECT","NO TRANSECT",SUMIF('Data Entry'!$Y$4:$Y$192,A73,'Data Entry'!$AA$4:$AA$192))</f>
        <v>NO TRANSECT</v>
      </c>
      <c r="K73" s="379" t="str">
        <f>IF('Site Description'!F$33="NO TRANSECT","NO TRANSECT",SUMIF('Data Entry'!$AG$4:$AG$192,A73,'Data Entry'!$AI$4:$AI$192))</f>
        <v>NO TRANSECT</v>
      </c>
      <c r="L73" s="380" t="str">
        <f>IF('Site Description'!G$33="NO TRANSECT","NO TRANSECT",SUMIF('Data Entry'!$AO$4:$AO$192,A73,'Data Entry'!$AQ$4:$AQ$192))</f>
        <v>NO TRANSECT</v>
      </c>
      <c r="M73" s="380" t="str">
        <f>IF('Site Description'!H$33="NO TRANSECT","NO TRANSECT",SUMIF('Data Entry'!$AW$4:$AW$192,A73,'Data Entry'!$AY$4:$AY$192))</f>
        <v>NO TRANSECT</v>
      </c>
      <c r="N73" s="381" t="str">
        <f>IF('Site Description'!I$33="NO TRANSECT","NO TRANSECT",SUMIF('Data Entry'!$BE$4:$BE$192,A73,'Data Entry'!$BG$4:$BG$192))</f>
        <v>NO TRANSECT</v>
      </c>
      <c r="O73" s="140">
        <f t="shared" si="34"/>
        <v>0</v>
      </c>
      <c r="P73" s="141" t="e">
        <f t="shared" si="35"/>
        <v>#DIV/0!</v>
      </c>
      <c r="Q73" s="374">
        <f>IF('Site Description'!B$34="NO TRANSECT", "NO TRANSECT", G73/'Site Description'!B$34)</f>
        <v>0</v>
      </c>
      <c r="R73" s="375" t="str">
        <f>IF('Site Description'!C$34="NO TRANSECT", "NO TRANSECT", H73/'Site Description'!C$34)</f>
        <v>NO TRANSECT</v>
      </c>
      <c r="S73" s="375" t="str">
        <f>IF('Site Description'!D$34="NO TRANSECT", "NO TRANSECT", I73/'Site Description'!D$34)</f>
        <v>NO TRANSECT</v>
      </c>
      <c r="T73" s="375" t="str">
        <f>IF('Site Description'!E$34="NO TRANSECT", "NO TRANSECT", J73/'Site Description'!E$34)</f>
        <v>NO TRANSECT</v>
      </c>
      <c r="U73" s="375" t="str">
        <f>IF('Site Description'!F$34="NO TRANSECT", "NO TRANSECT", K73/'Site Description'!F$34)</f>
        <v>NO TRANSECT</v>
      </c>
      <c r="V73" s="376" t="str">
        <f>IF('Site Description'!G$34="NO TRANSECT", "NO TRANSECT", L73/'Site Description'!G$34)</f>
        <v>NO TRANSECT</v>
      </c>
      <c r="W73" s="375" t="str">
        <f>IF('Site Description'!H$34="NO TRANSECT", "NO TRANSECT", M73/'Site Description'!H$34)</f>
        <v>NO TRANSECT</v>
      </c>
      <c r="X73" s="384" t="str">
        <f>IF('Site Description'!$I$34="NO TRANSECT", "NO TRANSECT", N73/'Site Description'!$I$34)</f>
        <v>NO TRANSECT</v>
      </c>
      <c r="Y73" s="140">
        <f t="shared" si="36"/>
        <v>0</v>
      </c>
      <c r="Z73" s="141" t="e">
        <f t="shared" si="37"/>
        <v>#DIV/0!</v>
      </c>
      <c r="AA73" s="374">
        <f>IF('Site Description'!B$34="NO TRANSECT", "NO TRANSECT",BE73*10)</f>
        <v>0</v>
      </c>
      <c r="AB73" s="375" t="str">
        <f>IF('Site Description'!C$34="NO TRANSECT", "NO TRANSECT",BF73*10)</f>
        <v>NO TRANSECT</v>
      </c>
      <c r="AC73" s="375" t="str">
        <f>IF('Site Description'!D$34="NO TRANSECT", "NO TRANSECT",BG73*10)</f>
        <v>NO TRANSECT</v>
      </c>
      <c r="AD73" s="375" t="str">
        <f>IF('Site Description'!E$34="NO TRANSECT", "NO TRANSECT",BH73*10)</f>
        <v>NO TRANSECT</v>
      </c>
      <c r="AE73" s="375" t="str">
        <f>IF('Site Description'!F$34="NO TRANSECT", "NO TRANSECT",BI73*10)</f>
        <v>NO TRANSECT</v>
      </c>
      <c r="AF73" s="376" t="str">
        <f>IF('Site Description'!G$34="NO TRANSECT", "NO TRANSECT",BJ73*10)</f>
        <v>NO TRANSECT</v>
      </c>
      <c r="AG73" s="375" t="str">
        <f>IF('Site Description'!H$34="NO TRANSECT", "NO TRANSECT",BK73*10)</f>
        <v>NO TRANSECT</v>
      </c>
      <c r="AH73" s="384" t="str">
        <f>IF('Site Description'!I$34="NO TRANSECT", "NO TRANSECT",BL73*10)</f>
        <v>NO TRANSECT</v>
      </c>
      <c r="AI73" s="140">
        <f t="shared" si="0"/>
        <v>0</v>
      </c>
      <c r="AJ73" s="141" t="e">
        <f t="shared" si="1"/>
        <v>#DIV/0!</v>
      </c>
      <c r="AK73" s="374">
        <f>IF('Site Description'!B$34="NO TRANSECT", "NO TRANSECT",BO73*10)</f>
        <v>0</v>
      </c>
      <c r="AL73" s="375" t="str">
        <f>IF('Site Description'!C$34="NO TRANSECT", "NO TRANSECT",BP73*10)</f>
        <v>NO TRANSECT</v>
      </c>
      <c r="AM73" s="375" t="str">
        <f>IF('Site Description'!D$34="NO TRANSECT", "NO TRANSECT",BQ73*10)</f>
        <v>NO TRANSECT</v>
      </c>
      <c r="AN73" s="375" t="str">
        <f>IF('Site Description'!E$34="NO TRANSECT", "NO TRANSECT",BR73*10)</f>
        <v>NO TRANSECT</v>
      </c>
      <c r="AO73" s="375" t="str">
        <f>IF('Site Description'!F$34="NO TRANSECT", "NO TRANSECT",BS73*10)</f>
        <v>NO TRANSECT</v>
      </c>
      <c r="AP73" s="376" t="str">
        <f>IF('Site Description'!G$34="NO TRANSECT", "NO TRANSECT",BT73*10)</f>
        <v>NO TRANSECT</v>
      </c>
      <c r="AQ73" s="376" t="str">
        <f>IF('Site Description'!H$34="NO TRANSECT", "NO TRANSECT",BU73*10)</f>
        <v>NO TRANSECT</v>
      </c>
      <c r="AR73" s="376" t="str">
        <f>IF('Site Description'!I$34="NO TRANSECT", "NO TRANSECT",BV73*10)</f>
        <v>NO TRANSECT</v>
      </c>
      <c r="AS73" s="140">
        <f t="shared" si="38"/>
        <v>0</v>
      </c>
      <c r="AT73" s="141" t="e">
        <f t="shared" si="39"/>
        <v>#DIV/0!</v>
      </c>
      <c r="AU73" s="374">
        <f>IF('Site Description'!B$34="NO TRANSECT","NO TRANSECT",BY73*10)</f>
        <v>0</v>
      </c>
      <c r="AV73" s="375" t="str">
        <f>IF('Site Description'!C$34="NO TRANSECT","NO TRANSECT",BZ73*10)</f>
        <v>NO TRANSECT</v>
      </c>
      <c r="AW73" s="375" t="str">
        <f>IF('Site Description'!D$34="NO TRANSECT","NO TRANSECT",CA73*10)</f>
        <v>NO TRANSECT</v>
      </c>
      <c r="AX73" s="375" t="str">
        <f>IF('Site Description'!E$34="NO TRANSECT","NO TRANSECT",CB73*10)</f>
        <v>NO TRANSECT</v>
      </c>
      <c r="AY73" s="375" t="str">
        <f>IF('Site Description'!F$34="NO TRANSECT","NO TRANSECT",CC73*10)</f>
        <v>NO TRANSECT</v>
      </c>
      <c r="AZ73" s="376" t="str">
        <f>IF('Site Description'!G$34="NO TRANSECT","NO TRANSECT",CD73*10)</f>
        <v>NO TRANSECT</v>
      </c>
      <c r="BA73" s="376" t="str">
        <f>IF('Site Description'!H$34="NO TRANSECT","NO TRANSECT",CE73*10)</f>
        <v>NO TRANSECT</v>
      </c>
      <c r="BB73" s="376" t="str">
        <f>IF('Site Description'!I$34="NO TRANSECT","NO TRANSECT",CF73*10)</f>
        <v>NO TRANSECT</v>
      </c>
      <c r="BC73" s="140">
        <f t="shared" si="40"/>
        <v>0</v>
      </c>
      <c r="BD73" s="141" t="e">
        <f t="shared" si="41"/>
        <v>#DIV/0!</v>
      </c>
      <c r="BE73" s="374">
        <f>IF('Site Description'!B$33="NO TRANSECT","NO TRANSECT",SUMIF('Data Entry'!$A$4:$A$192,A73,'Data Entry'!$F$4:$F$192)/('Site Description'!B$33*100))</f>
        <v>0</v>
      </c>
      <c r="BF73" s="375" t="str">
        <f>IF('Site Description'!C$33="NO TRANSECT","NO TRANSECT",SUMIF('Data Entry'!$I$4:$I$192,A73,'Data Entry'!$N$4:$N$192)/('Site Description'!C$33*100))</f>
        <v>NO TRANSECT</v>
      </c>
      <c r="BG73" s="375" t="str">
        <f>IF('Site Description'!D$33="NO TRANSECT","NO TRANSECT",SUMIF('Data Entry'!$Q$4:$Q$192,A73,'Data Entry'!$V$4:$V$192)/('Site Description'!D$33*100))</f>
        <v>NO TRANSECT</v>
      </c>
      <c r="BH73" s="375" t="str">
        <f>IF('Site Description'!E$33="NO TRANSECT","NO TRANSECT",SUMIF('Data Entry'!$Y$4:$Y$192,A73,'Data Entry'!$AD$4:$AD$192)/('Site Description'!E$33*100))</f>
        <v>NO TRANSECT</v>
      </c>
      <c r="BI73" s="375" t="str">
        <f>IF('Site Description'!F$33="NO TRANSECT","NO TRANSECT",SUMIF('Data Entry'!$AG$4:$AG$192,A73,'Data Entry'!$AL$4:$AL$192)/('Site Description'!F$33*100))</f>
        <v>NO TRANSECT</v>
      </c>
      <c r="BJ73" s="376" t="str">
        <f>IF('Site Description'!G$33="NO TRANSECT","NO TRANSECT",SUMIF('Data Entry'!$AO$4:$AO$192,A73,'Data Entry'!$AT$4:$AT$192)/('Site Description'!G$33*100))</f>
        <v>NO TRANSECT</v>
      </c>
      <c r="BK73" s="376" t="str">
        <f>IF('Site Description'!H$33="NO TRANSECT","NO TRANSECT",SUMIF('Data Entry'!$AW$4:$AW$192,A73,'Data Entry'!$BB$4:$BB$192)/('Site Description'!H$33*100))</f>
        <v>NO TRANSECT</v>
      </c>
      <c r="BL73" s="376" t="str">
        <f>IF('Site Description'!I$33="NO TRANSECT","NO TRANSECT",SUMIF('Data Entry'!$BE$4:$BE$192,A73,'Data Entry'!$BJ$4:$BJ$192)/('Site Description'!I$33*100))</f>
        <v>NO TRANSECT</v>
      </c>
      <c r="BM73" s="140">
        <f t="shared" si="42"/>
        <v>0</v>
      </c>
      <c r="BN73" s="141" t="e">
        <f t="shared" si="43"/>
        <v>#DIV/0!</v>
      </c>
      <c r="BO73" s="374">
        <f>IF('Site Description'!B$33="NO TRANSECT","NO TRANSECT",SUMIF('Data Entry'!$A$4:$A$192,A73,'Data Entry'!$G$4:$G$192)/('Site Description'!B$33*100))</f>
        <v>0</v>
      </c>
      <c r="BP73" s="375" t="str">
        <f>IF('Site Description'!C$33="NO TRANSECT","NO TRANSECT",SUMIF('Data Entry'!$I$4:$I$192,A73,'Data Entry'!$O$4:$O$192)/('Site Description'!C$33*100))</f>
        <v>NO TRANSECT</v>
      </c>
      <c r="BQ73" s="375" t="str">
        <f>IF('Site Description'!D$33="NO TRANSECT","NO TRANSECT",SUMIF('Data Entry'!$Q$4:$Q$192,A73,'Data Entry'!$W$4:$W$192)/('Site Description'!D$33*100))</f>
        <v>NO TRANSECT</v>
      </c>
      <c r="BR73" s="375" t="str">
        <f>IF('Site Description'!E$33="NO TRANSECT","NO TRANSECT",SUMIF('Data Entry'!$Y$4:$Y$192,A73,'Data Entry'!$AE$4:$AE$192)/('Site Description'!E$33*100))</f>
        <v>NO TRANSECT</v>
      </c>
      <c r="BS73" s="375" t="str">
        <f>IF('Site Description'!F$33="NO TRANSECT","NO TRANSECT",SUMIF('Data Entry'!$AG$4:$AG$192,A73,'Data Entry'!$AM$4:$AM$192)/('Site Description'!F$33*100))</f>
        <v>NO TRANSECT</v>
      </c>
      <c r="BT73" s="376" t="str">
        <f>IF('Site Description'!G$33="NO TRANSECT","NO TRANSECT",SUMIF('Data Entry'!$AO$4:$AO$192,A73,'Data Entry'!$AU$4:$AU$192)/('Site Description'!G$33*100))</f>
        <v>NO TRANSECT</v>
      </c>
      <c r="BU73" s="375" t="str">
        <f>IF('Site Description'!H$33="NO TRANSECT","NO TRANSECT",SUMIF('Data Entry'!$AW$4:$AW$192,A73,'Data Entry'!$BC$4:$BC$192)/('Site Description'!H$33*100))</f>
        <v>NO TRANSECT</v>
      </c>
      <c r="BV73" s="384" t="str">
        <f>IF('Site Description'!I$33="NO TRANSECT","NO TRANSECT",SUMIF('Data Entry'!$BE$4:$BE$192,A73,'Data Entry'!$BK$4:$BK$192)/('Site Description'!I$33*100))</f>
        <v>NO TRANSECT</v>
      </c>
      <c r="BW73" s="140">
        <f t="shared" si="44"/>
        <v>0</v>
      </c>
      <c r="BX73" s="141" t="e">
        <f t="shared" si="45"/>
        <v>#DIV/0!</v>
      </c>
      <c r="BY73" s="382">
        <f>IF('Site Description'!B$33="NO TRANSECT","NO TRANSECT",SUMIF('Data Entry'!$A$4:$A$192,A73,'Data Entry'!$H$4:$H$192)/('Site Description'!B$33*100))</f>
        <v>0</v>
      </c>
      <c r="BZ73" s="375" t="str">
        <f>IF('Site Description'!C$33="NO TRANSECT","NO TRANSECT",SUMIF('Data Entry'!$I$4:$I$192,A73,'Data Entry'!$P$4:$P$192)/('Site Description'!C$33*100))</f>
        <v>NO TRANSECT</v>
      </c>
      <c r="CA73" s="375" t="str">
        <f>IF('Site Description'!D$33="NO TRANSECT","NO TRANSECT",SUMIF('Data Entry'!$Q$4:$Q$192,A73,'Data Entry'!$X$4:$X$192)/('Site Description'!D$33*100))</f>
        <v>NO TRANSECT</v>
      </c>
      <c r="CB73" s="375" t="str">
        <f>IF('Site Description'!E$33="NO TRANSECT","NO TRANSECT",SUMIF('Data Entry'!$Y$4:$Y$192,A73,'Data Entry'!$AF$4:$AF$192)/('Site Description'!E$33*100))</f>
        <v>NO TRANSECT</v>
      </c>
      <c r="CC73" s="375" t="str">
        <f>IF('Site Description'!F$33="NO TRANSECT","NO TRANSECT",SUMIF('Data Entry'!$AG$4:$AG$192,A73,'Data Entry'!$AN$4:$AN$192)/('Site Description'!F$33*100))</f>
        <v>NO TRANSECT</v>
      </c>
      <c r="CD73" s="376" t="str">
        <f>IF('Site Description'!G$33="NO TRANSECT","NO TRANSECT",SUMIF('Data Entry'!$AO$4:$AO$192,A73,'Data Entry'!$AV$4:$AV$192)/('Site Description'!G$33*100))</f>
        <v>NO TRANSECT</v>
      </c>
      <c r="CE73" s="375" t="str">
        <f>IF('Site Description'!H$33="NO TRANSECT","NO TRANSECT",SUMIF('Data Entry'!$AW$4:$AW$192,A73,'Data Entry'!$BD$4:$BD$192)/('Site Description'!H$33*100))</f>
        <v>NO TRANSECT</v>
      </c>
      <c r="CF73" s="384" t="str">
        <f>IF('Site Description'!I$33="NO TRANSECT","NO TRANSECT",SUMIF('Data Entry'!$BE$4:$BE$192,A73,'Data Entry'!$BL$4:$BL$192)/('Site Description'!I$33*100))</f>
        <v>NO TRANSECT</v>
      </c>
      <c r="CG73" s="140">
        <f t="shared" si="46"/>
        <v>0</v>
      </c>
      <c r="CH73" s="141" t="e">
        <f t="shared" si="47"/>
        <v>#DIV/0!</v>
      </c>
    </row>
    <row r="74" spans="1:86" x14ac:dyDescent="0.3">
      <c r="A74" s="9" t="s">
        <v>266</v>
      </c>
      <c r="B74" s="30" t="s">
        <v>93</v>
      </c>
      <c r="C74" s="32" t="s">
        <v>267</v>
      </c>
      <c r="D74" s="27" t="s">
        <v>1</v>
      </c>
      <c r="E74" s="26" t="s">
        <v>32</v>
      </c>
      <c r="F74" s="26">
        <v>2</v>
      </c>
      <c r="G74" s="378">
        <f>IF('Site Description'!B$33="NO TRANSECT","NO TRANSECT",SUMIF('Data Entry'!$A$4:$A$192,A74,'Data Entry'!$C$4:$C$192))</f>
        <v>40</v>
      </c>
      <c r="H74" s="379" t="str">
        <f>IF('Site Description'!C$33="NO TRANSECT","NO TRANSECT",SUMIF('Data Entry'!$I$4:$I$192,A74,'Data Entry'!$K$4:$K$192))</f>
        <v>NO TRANSECT</v>
      </c>
      <c r="I74" s="379" t="str">
        <f>IF('Site Description'!D$33="NO TRANSECT","NO TRANSECT",SUMIF('Data Entry'!$Q$4:$Q$192,A74,'Data Entry'!$S$4:$S$192))</f>
        <v>NO TRANSECT</v>
      </c>
      <c r="J74" s="379" t="str">
        <f>IF('Site Description'!E$33="NO TRANSECT","NO TRANSECT",SUMIF('Data Entry'!$Y$4:$Y$192,A74,'Data Entry'!$AA$4:$AA$192))</f>
        <v>NO TRANSECT</v>
      </c>
      <c r="K74" s="379" t="str">
        <f>IF('Site Description'!F$33="NO TRANSECT","NO TRANSECT",SUMIF('Data Entry'!$AG$4:$AG$192,A74,'Data Entry'!$AI$4:$AI$192))</f>
        <v>NO TRANSECT</v>
      </c>
      <c r="L74" s="380" t="str">
        <f>IF('Site Description'!G$33="NO TRANSECT","NO TRANSECT",SUMIF('Data Entry'!$AO$4:$AO$192,A74,'Data Entry'!$AQ$4:$AQ$192))</f>
        <v>NO TRANSECT</v>
      </c>
      <c r="M74" s="380" t="str">
        <f>IF('Site Description'!H$33="NO TRANSECT","NO TRANSECT",SUMIF('Data Entry'!$AW$4:$AW$192,A74,'Data Entry'!$AY$4:$AY$192))</f>
        <v>NO TRANSECT</v>
      </c>
      <c r="N74" s="381" t="str">
        <f>IF('Site Description'!I$33="NO TRANSECT","NO TRANSECT",SUMIF('Data Entry'!$BE$4:$BE$192,A74,'Data Entry'!$BG$4:$BG$192))</f>
        <v>NO TRANSECT</v>
      </c>
      <c r="O74" s="140">
        <f t="shared" si="34"/>
        <v>40</v>
      </c>
      <c r="P74" s="141" t="e">
        <f t="shared" si="35"/>
        <v>#DIV/0!</v>
      </c>
      <c r="Q74" s="374">
        <f>IF('Site Description'!B$34="NO TRANSECT", "NO TRANSECT", G74/'Site Description'!B$34)</f>
        <v>100</v>
      </c>
      <c r="R74" s="375" t="str">
        <f>IF('Site Description'!C$34="NO TRANSECT", "NO TRANSECT", H74/'Site Description'!C$34)</f>
        <v>NO TRANSECT</v>
      </c>
      <c r="S74" s="375" t="str">
        <f>IF('Site Description'!D$34="NO TRANSECT", "NO TRANSECT", I74/'Site Description'!D$34)</f>
        <v>NO TRANSECT</v>
      </c>
      <c r="T74" s="375" t="str">
        <f>IF('Site Description'!E$34="NO TRANSECT", "NO TRANSECT", J74/'Site Description'!E$34)</f>
        <v>NO TRANSECT</v>
      </c>
      <c r="U74" s="375" t="str">
        <f>IF('Site Description'!F$34="NO TRANSECT", "NO TRANSECT", K74/'Site Description'!F$34)</f>
        <v>NO TRANSECT</v>
      </c>
      <c r="V74" s="376" t="str">
        <f>IF('Site Description'!G$34="NO TRANSECT", "NO TRANSECT", L74/'Site Description'!G$34)</f>
        <v>NO TRANSECT</v>
      </c>
      <c r="W74" s="375" t="str">
        <f>IF('Site Description'!H$34="NO TRANSECT", "NO TRANSECT", M74/'Site Description'!H$34)</f>
        <v>NO TRANSECT</v>
      </c>
      <c r="X74" s="384" t="str">
        <f>IF('Site Description'!$I$34="NO TRANSECT", "NO TRANSECT", N74/'Site Description'!$I$34)</f>
        <v>NO TRANSECT</v>
      </c>
      <c r="Y74" s="140">
        <f t="shared" si="36"/>
        <v>100</v>
      </c>
      <c r="Z74" s="141" t="e">
        <f t="shared" si="37"/>
        <v>#DIV/0!</v>
      </c>
      <c r="AA74" s="374">
        <f>IF('Site Description'!B$34="NO TRANSECT", "NO TRANSECT",BE74*10)</f>
        <v>1.6222861200000007</v>
      </c>
      <c r="AB74" s="375" t="str">
        <f>IF('Site Description'!C$34="NO TRANSECT", "NO TRANSECT",BF74*10)</f>
        <v>NO TRANSECT</v>
      </c>
      <c r="AC74" s="375" t="str">
        <f>IF('Site Description'!D$34="NO TRANSECT", "NO TRANSECT",BG74*10)</f>
        <v>NO TRANSECT</v>
      </c>
      <c r="AD74" s="375" t="str">
        <f>IF('Site Description'!E$34="NO TRANSECT", "NO TRANSECT",BH74*10)</f>
        <v>NO TRANSECT</v>
      </c>
      <c r="AE74" s="375" t="str">
        <f>IF('Site Description'!F$34="NO TRANSECT", "NO TRANSECT",BI74*10)</f>
        <v>NO TRANSECT</v>
      </c>
      <c r="AF74" s="376" t="str">
        <f>IF('Site Description'!G$34="NO TRANSECT", "NO TRANSECT",BJ74*10)</f>
        <v>NO TRANSECT</v>
      </c>
      <c r="AG74" s="375" t="str">
        <f>IF('Site Description'!H$34="NO TRANSECT", "NO TRANSECT",BK74*10)</f>
        <v>NO TRANSECT</v>
      </c>
      <c r="AH74" s="384" t="str">
        <f>IF('Site Description'!I$34="NO TRANSECT", "NO TRANSECT",BL74*10)</f>
        <v>NO TRANSECT</v>
      </c>
      <c r="AI74" s="140">
        <f t="shared" si="0"/>
        <v>1.6222861200000007</v>
      </c>
      <c r="AJ74" s="141" t="e">
        <f t="shared" si="1"/>
        <v>#DIV/0!</v>
      </c>
      <c r="AK74" s="374">
        <f>IF('Site Description'!B$34="NO TRANSECT", "NO TRANSECT",BO74*10)</f>
        <v>1.5544676920733738</v>
      </c>
      <c r="AL74" s="375" t="str">
        <f>IF('Site Description'!C$34="NO TRANSECT", "NO TRANSECT",BP74*10)</f>
        <v>NO TRANSECT</v>
      </c>
      <c r="AM74" s="375" t="str">
        <f>IF('Site Description'!D$34="NO TRANSECT", "NO TRANSECT",BQ74*10)</f>
        <v>NO TRANSECT</v>
      </c>
      <c r="AN74" s="375" t="str">
        <f>IF('Site Description'!E$34="NO TRANSECT", "NO TRANSECT",BR74*10)</f>
        <v>NO TRANSECT</v>
      </c>
      <c r="AO74" s="375" t="str">
        <f>IF('Site Description'!F$34="NO TRANSECT", "NO TRANSECT",BS74*10)</f>
        <v>NO TRANSECT</v>
      </c>
      <c r="AP74" s="376" t="str">
        <f>IF('Site Description'!G$34="NO TRANSECT", "NO TRANSECT",BT74*10)</f>
        <v>NO TRANSECT</v>
      </c>
      <c r="AQ74" s="376" t="str">
        <f>IF('Site Description'!H$34="NO TRANSECT", "NO TRANSECT",BU74*10)</f>
        <v>NO TRANSECT</v>
      </c>
      <c r="AR74" s="376" t="str">
        <f>IF('Site Description'!I$34="NO TRANSECT", "NO TRANSECT",BV74*10)</f>
        <v>NO TRANSECT</v>
      </c>
      <c r="AS74" s="140">
        <f t="shared" si="38"/>
        <v>1.5544676920733738</v>
      </c>
      <c r="AT74" s="141" t="e">
        <f t="shared" si="39"/>
        <v>#DIV/0!</v>
      </c>
      <c r="AU74" s="374">
        <f>IF('Site Description'!B$34="NO TRANSECT","NO TRANSECT",BY74*10)</f>
        <v>1.690104547926627</v>
      </c>
      <c r="AV74" s="375" t="str">
        <f>IF('Site Description'!C$34="NO TRANSECT","NO TRANSECT",BZ74*10)</f>
        <v>NO TRANSECT</v>
      </c>
      <c r="AW74" s="375" t="str">
        <f>IF('Site Description'!D$34="NO TRANSECT","NO TRANSECT",CA74*10)</f>
        <v>NO TRANSECT</v>
      </c>
      <c r="AX74" s="375" t="str">
        <f>IF('Site Description'!E$34="NO TRANSECT","NO TRANSECT",CB74*10)</f>
        <v>NO TRANSECT</v>
      </c>
      <c r="AY74" s="375" t="str">
        <f>IF('Site Description'!F$34="NO TRANSECT","NO TRANSECT",CC74*10)</f>
        <v>NO TRANSECT</v>
      </c>
      <c r="AZ74" s="376" t="str">
        <f>IF('Site Description'!G$34="NO TRANSECT","NO TRANSECT",CD74*10)</f>
        <v>NO TRANSECT</v>
      </c>
      <c r="BA74" s="376" t="str">
        <f>IF('Site Description'!H$34="NO TRANSECT","NO TRANSECT",CE74*10)</f>
        <v>NO TRANSECT</v>
      </c>
      <c r="BB74" s="376" t="str">
        <f>IF('Site Description'!I$34="NO TRANSECT","NO TRANSECT",CF74*10)</f>
        <v>NO TRANSECT</v>
      </c>
      <c r="BC74" s="140">
        <f t="shared" si="40"/>
        <v>1.690104547926627</v>
      </c>
      <c r="BD74" s="141" t="e">
        <f t="shared" si="41"/>
        <v>#DIV/0!</v>
      </c>
      <c r="BE74" s="374">
        <f>IF('Site Description'!B$33="NO TRANSECT","NO TRANSECT",SUMIF('Data Entry'!$A$4:$A$192,A74,'Data Entry'!$F$4:$F$192)/('Site Description'!B$33*100))</f>
        <v>0.16222861200000008</v>
      </c>
      <c r="BF74" s="375" t="str">
        <f>IF('Site Description'!C$33="NO TRANSECT","NO TRANSECT",SUMIF('Data Entry'!$I$4:$I$192,A74,'Data Entry'!$N$4:$N$192)/('Site Description'!C$33*100))</f>
        <v>NO TRANSECT</v>
      </c>
      <c r="BG74" s="375" t="str">
        <f>IF('Site Description'!D$33="NO TRANSECT","NO TRANSECT",SUMIF('Data Entry'!$Q$4:$Q$192,A74,'Data Entry'!$V$4:$V$192)/('Site Description'!D$33*100))</f>
        <v>NO TRANSECT</v>
      </c>
      <c r="BH74" s="375" t="str">
        <f>IF('Site Description'!E$33="NO TRANSECT","NO TRANSECT",SUMIF('Data Entry'!$Y$4:$Y$192,A74,'Data Entry'!$AD$4:$AD$192)/('Site Description'!E$33*100))</f>
        <v>NO TRANSECT</v>
      </c>
      <c r="BI74" s="375" t="str">
        <f>IF('Site Description'!F$33="NO TRANSECT","NO TRANSECT",SUMIF('Data Entry'!$AG$4:$AG$192,A74,'Data Entry'!$AL$4:$AL$192)/('Site Description'!F$33*100))</f>
        <v>NO TRANSECT</v>
      </c>
      <c r="BJ74" s="376" t="str">
        <f>IF('Site Description'!G$33="NO TRANSECT","NO TRANSECT",SUMIF('Data Entry'!$AO$4:$AO$192,A74,'Data Entry'!$AT$4:$AT$192)/('Site Description'!G$33*100))</f>
        <v>NO TRANSECT</v>
      </c>
      <c r="BK74" s="376" t="str">
        <f>IF('Site Description'!H$33="NO TRANSECT","NO TRANSECT",SUMIF('Data Entry'!$AW$4:$AW$192,A74,'Data Entry'!$BB$4:$BB$192)/('Site Description'!H$33*100))</f>
        <v>NO TRANSECT</v>
      </c>
      <c r="BL74" s="376" t="str">
        <f>IF('Site Description'!I$33="NO TRANSECT","NO TRANSECT",SUMIF('Data Entry'!$BE$4:$BE$192,A74,'Data Entry'!$BJ$4:$BJ$192)/('Site Description'!I$33*100))</f>
        <v>NO TRANSECT</v>
      </c>
      <c r="BM74" s="140">
        <f t="shared" si="42"/>
        <v>0.16222861200000008</v>
      </c>
      <c r="BN74" s="141" t="e">
        <f t="shared" si="43"/>
        <v>#DIV/0!</v>
      </c>
      <c r="BO74" s="374">
        <f>IF('Site Description'!B$33="NO TRANSECT","NO TRANSECT",SUMIF('Data Entry'!$A$4:$A$192,A74,'Data Entry'!$G$4:$G$192)/('Site Description'!B$33*100))</f>
        <v>0.15544676920733738</v>
      </c>
      <c r="BP74" s="375" t="str">
        <f>IF('Site Description'!C$33="NO TRANSECT","NO TRANSECT",SUMIF('Data Entry'!$I$4:$I$192,A74,'Data Entry'!$O$4:$O$192)/('Site Description'!C$33*100))</f>
        <v>NO TRANSECT</v>
      </c>
      <c r="BQ74" s="375" t="str">
        <f>IF('Site Description'!D$33="NO TRANSECT","NO TRANSECT",SUMIF('Data Entry'!$Q$4:$Q$192,A74,'Data Entry'!$W$4:$W$192)/('Site Description'!D$33*100))</f>
        <v>NO TRANSECT</v>
      </c>
      <c r="BR74" s="375" t="str">
        <f>IF('Site Description'!E$33="NO TRANSECT","NO TRANSECT",SUMIF('Data Entry'!$Y$4:$Y$192,A74,'Data Entry'!$AE$4:$AE$192)/('Site Description'!E$33*100))</f>
        <v>NO TRANSECT</v>
      </c>
      <c r="BS74" s="375" t="str">
        <f>IF('Site Description'!F$33="NO TRANSECT","NO TRANSECT",SUMIF('Data Entry'!$AG$4:$AG$192,A74,'Data Entry'!$AM$4:$AM$192)/('Site Description'!F$33*100))</f>
        <v>NO TRANSECT</v>
      </c>
      <c r="BT74" s="376" t="str">
        <f>IF('Site Description'!G$33="NO TRANSECT","NO TRANSECT",SUMIF('Data Entry'!$AO$4:$AO$192,A74,'Data Entry'!$AU$4:$AU$192)/('Site Description'!G$33*100))</f>
        <v>NO TRANSECT</v>
      </c>
      <c r="BU74" s="375" t="str">
        <f>IF('Site Description'!H$33="NO TRANSECT","NO TRANSECT",SUMIF('Data Entry'!$AW$4:$AW$192,A74,'Data Entry'!$BC$4:$BC$192)/('Site Description'!H$33*100))</f>
        <v>NO TRANSECT</v>
      </c>
      <c r="BV74" s="384" t="str">
        <f>IF('Site Description'!I$33="NO TRANSECT","NO TRANSECT",SUMIF('Data Entry'!$BE$4:$BE$192,A74,'Data Entry'!$BK$4:$BK$192)/('Site Description'!I$33*100))</f>
        <v>NO TRANSECT</v>
      </c>
      <c r="BW74" s="140">
        <f t="shared" si="44"/>
        <v>0.15544676920733738</v>
      </c>
      <c r="BX74" s="141" t="e">
        <f t="shared" si="45"/>
        <v>#DIV/0!</v>
      </c>
      <c r="BY74" s="382">
        <f>IF('Site Description'!B$33="NO TRANSECT","NO TRANSECT",SUMIF('Data Entry'!$A$4:$A$192,A74,'Data Entry'!$H$4:$H$192)/('Site Description'!B$33*100))</f>
        <v>0.16901045479266269</v>
      </c>
      <c r="BZ74" s="375" t="str">
        <f>IF('Site Description'!C$33="NO TRANSECT","NO TRANSECT",SUMIF('Data Entry'!$I$4:$I$192,A74,'Data Entry'!$P$4:$P$192)/('Site Description'!C$33*100))</f>
        <v>NO TRANSECT</v>
      </c>
      <c r="CA74" s="375" t="str">
        <f>IF('Site Description'!D$33="NO TRANSECT","NO TRANSECT",SUMIF('Data Entry'!$Q$4:$Q$192,A74,'Data Entry'!$X$4:$X$192)/('Site Description'!D$33*100))</f>
        <v>NO TRANSECT</v>
      </c>
      <c r="CB74" s="375" t="str">
        <f>IF('Site Description'!E$33="NO TRANSECT","NO TRANSECT",SUMIF('Data Entry'!$Y$4:$Y$192,A74,'Data Entry'!$AF$4:$AF$192)/('Site Description'!E$33*100))</f>
        <v>NO TRANSECT</v>
      </c>
      <c r="CC74" s="375" t="str">
        <f>IF('Site Description'!F$33="NO TRANSECT","NO TRANSECT",SUMIF('Data Entry'!$AG$4:$AG$192,A74,'Data Entry'!$AN$4:$AN$192)/('Site Description'!F$33*100))</f>
        <v>NO TRANSECT</v>
      </c>
      <c r="CD74" s="376" t="str">
        <f>IF('Site Description'!G$33="NO TRANSECT","NO TRANSECT",SUMIF('Data Entry'!$AO$4:$AO$192,A74,'Data Entry'!$AV$4:$AV$192)/('Site Description'!G$33*100))</f>
        <v>NO TRANSECT</v>
      </c>
      <c r="CE74" s="375" t="str">
        <f>IF('Site Description'!H$33="NO TRANSECT","NO TRANSECT",SUMIF('Data Entry'!$AW$4:$AW$192,A74,'Data Entry'!$BD$4:$BD$192)/('Site Description'!H$33*100))</f>
        <v>NO TRANSECT</v>
      </c>
      <c r="CF74" s="384" t="str">
        <f>IF('Site Description'!I$33="NO TRANSECT","NO TRANSECT",SUMIF('Data Entry'!$BE$4:$BE$192,A74,'Data Entry'!$BL$4:$BL$192)/('Site Description'!I$33*100))</f>
        <v>NO TRANSECT</v>
      </c>
      <c r="CG74" s="140">
        <f t="shared" si="46"/>
        <v>0.16901045479266269</v>
      </c>
      <c r="CH74" s="141" t="e">
        <f t="shared" si="47"/>
        <v>#DIV/0!</v>
      </c>
    </row>
    <row r="75" spans="1:86" x14ac:dyDescent="0.3">
      <c r="A75" s="9" t="s">
        <v>142</v>
      </c>
      <c r="B75" s="30" t="s">
        <v>93</v>
      </c>
      <c r="C75" s="32" t="s">
        <v>268</v>
      </c>
      <c r="D75" s="27" t="s">
        <v>1</v>
      </c>
      <c r="E75" s="26" t="s">
        <v>32</v>
      </c>
      <c r="F75" s="26">
        <v>2</v>
      </c>
      <c r="G75" s="378">
        <f>IF('Site Description'!B$33="NO TRANSECT","NO TRANSECT",SUMIF('Data Entry'!$A$4:$A$192,A75,'Data Entry'!$C$4:$C$192))</f>
        <v>0</v>
      </c>
      <c r="H75" s="379" t="str">
        <f>IF('Site Description'!C$33="NO TRANSECT","NO TRANSECT",SUMIF('Data Entry'!$I$4:$I$192,A75,'Data Entry'!$K$4:$K$192))</f>
        <v>NO TRANSECT</v>
      </c>
      <c r="I75" s="379" t="str">
        <f>IF('Site Description'!D$33="NO TRANSECT","NO TRANSECT",SUMIF('Data Entry'!$Q$4:$Q$192,A75,'Data Entry'!$S$4:$S$192))</f>
        <v>NO TRANSECT</v>
      </c>
      <c r="J75" s="379" t="str">
        <f>IF('Site Description'!E$33="NO TRANSECT","NO TRANSECT",SUMIF('Data Entry'!$Y$4:$Y$192,A75,'Data Entry'!$AA$4:$AA$192))</f>
        <v>NO TRANSECT</v>
      </c>
      <c r="K75" s="379" t="str">
        <f>IF('Site Description'!F$33="NO TRANSECT","NO TRANSECT",SUMIF('Data Entry'!$AG$4:$AG$192,A75,'Data Entry'!$AI$4:$AI$192))</f>
        <v>NO TRANSECT</v>
      </c>
      <c r="L75" s="380" t="str">
        <f>IF('Site Description'!G$33="NO TRANSECT","NO TRANSECT",SUMIF('Data Entry'!$AO$4:$AO$192,A75,'Data Entry'!$AQ$4:$AQ$192))</f>
        <v>NO TRANSECT</v>
      </c>
      <c r="M75" s="380" t="str">
        <f>IF('Site Description'!H$33="NO TRANSECT","NO TRANSECT",SUMIF('Data Entry'!$AW$4:$AW$192,A75,'Data Entry'!$AY$4:$AY$192))</f>
        <v>NO TRANSECT</v>
      </c>
      <c r="N75" s="381" t="str">
        <f>IF('Site Description'!I$33="NO TRANSECT","NO TRANSECT",SUMIF('Data Entry'!$BE$4:$BE$192,A75,'Data Entry'!$BG$4:$BG$192))</f>
        <v>NO TRANSECT</v>
      </c>
      <c r="O75" s="140">
        <f t="shared" si="34"/>
        <v>0</v>
      </c>
      <c r="P75" s="141" t="e">
        <f t="shared" si="35"/>
        <v>#DIV/0!</v>
      </c>
      <c r="Q75" s="374">
        <f>IF('Site Description'!B$34="NO TRANSECT", "NO TRANSECT", G75/'Site Description'!B$34)</f>
        <v>0</v>
      </c>
      <c r="R75" s="375" t="str">
        <f>IF('Site Description'!C$34="NO TRANSECT", "NO TRANSECT", H75/'Site Description'!C$34)</f>
        <v>NO TRANSECT</v>
      </c>
      <c r="S75" s="375" t="str">
        <f>IF('Site Description'!D$34="NO TRANSECT", "NO TRANSECT", I75/'Site Description'!D$34)</f>
        <v>NO TRANSECT</v>
      </c>
      <c r="T75" s="375" t="str">
        <f>IF('Site Description'!E$34="NO TRANSECT", "NO TRANSECT", J75/'Site Description'!E$34)</f>
        <v>NO TRANSECT</v>
      </c>
      <c r="U75" s="375" t="str">
        <f>IF('Site Description'!F$34="NO TRANSECT", "NO TRANSECT", K75/'Site Description'!F$34)</f>
        <v>NO TRANSECT</v>
      </c>
      <c r="V75" s="376" t="str">
        <f>IF('Site Description'!G$34="NO TRANSECT", "NO TRANSECT", L75/'Site Description'!G$34)</f>
        <v>NO TRANSECT</v>
      </c>
      <c r="W75" s="375" t="str">
        <f>IF('Site Description'!H$34="NO TRANSECT", "NO TRANSECT", M75/'Site Description'!H$34)</f>
        <v>NO TRANSECT</v>
      </c>
      <c r="X75" s="384" t="str">
        <f>IF('Site Description'!$I$34="NO TRANSECT", "NO TRANSECT", N75/'Site Description'!$I$34)</f>
        <v>NO TRANSECT</v>
      </c>
      <c r="Y75" s="140">
        <f t="shared" si="36"/>
        <v>0</v>
      </c>
      <c r="Z75" s="141" t="e">
        <f t="shared" si="37"/>
        <v>#DIV/0!</v>
      </c>
      <c r="AA75" s="374">
        <f>IF('Site Description'!B$34="NO TRANSECT", "NO TRANSECT",BE75*10)</f>
        <v>0</v>
      </c>
      <c r="AB75" s="375" t="str">
        <f>IF('Site Description'!C$34="NO TRANSECT", "NO TRANSECT",BF75*10)</f>
        <v>NO TRANSECT</v>
      </c>
      <c r="AC75" s="375" t="str">
        <f>IF('Site Description'!D$34="NO TRANSECT", "NO TRANSECT",BG75*10)</f>
        <v>NO TRANSECT</v>
      </c>
      <c r="AD75" s="375" t="str">
        <f>IF('Site Description'!E$34="NO TRANSECT", "NO TRANSECT",BH75*10)</f>
        <v>NO TRANSECT</v>
      </c>
      <c r="AE75" s="375" t="str">
        <f>IF('Site Description'!F$34="NO TRANSECT", "NO TRANSECT",BI75*10)</f>
        <v>NO TRANSECT</v>
      </c>
      <c r="AF75" s="376" t="str">
        <f>IF('Site Description'!G$34="NO TRANSECT", "NO TRANSECT",BJ75*10)</f>
        <v>NO TRANSECT</v>
      </c>
      <c r="AG75" s="375" t="str">
        <f>IF('Site Description'!H$34="NO TRANSECT", "NO TRANSECT",BK75*10)</f>
        <v>NO TRANSECT</v>
      </c>
      <c r="AH75" s="384" t="str">
        <f>IF('Site Description'!I$34="NO TRANSECT", "NO TRANSECT",BL75*10)</f>
        <v>NO TRANSECT</v>
      </c>
      <c r="AI75" s="140">
        <f t="shared" si="0"/>
        <v>0</v>
      </c>
      <c r="AJ75" s="141" t="e">
        <f t="shared" si="1"/>
        <v>#DIV/0!</v>
      </c>
      <c r="AK75" s="374">
        <f>IF('Site Description'!B$34="NO TRANSECT", "NO TRANSECT",BO75*10)</f>
        <v>0</v>
      </c>
      <c r="AL75" s="375" t="str">
        <f>IF('Site Description'!C$34="NO TRANSECT", "NO TRANSECT",BP75*10)</f>
        <v>NO TRANSECT</v>
      </c>
      <c r="AM75" s="375" t="str">
        <f>IF('Site Description'!D$34="NO TRANSECT", "NO TRANSECT",BQ75*10)</f>
        <v>NO TRANSECT</v>
      </c>
      <c r="AN75" s="375" t="str">
        <f>IF('Site Description'!E$34="NO TRANSECT", "NO TRANSECT",BR75*10)</f>
        <v>NO TRANSECT</v>
      </c>
      <c r="AO75" s="375" t="str">
        <f>IF('Site Description'!F$34="NO TRANSECT", "NO TRANSECT",BS75*10)</f>
        <v>NO TRANSECT</v>
      </c>
      <c r="AP75" s="376" t="str">
        <f>IF('Site Description'!G$34="NO TRANSECT", "NO TRANSECT",BT75*10)</f>
        <v>NO TRANSECT</v>
      </c>
      <c r="AQ75" s="376" t="str">
        <f>IF('Site Description'!H$34="NO TRANSECT", "NO TRANSECT",BU75*10)</f>
        <v>NO TRANSECT</v>
      </c>
      <c r="AR75" s="376" t="str">
        <f>IF('Site Description'!I$34="NO TRANSECT", "NO TRANSECT",BV75*10)</f>
        <v>NO TRANSECT</v>
      </c>
      <c r="AS75" s="140">
        <f t="shared" si="38"/>
        <v>0</v>
      </c>
      <c r="AT75" s="141" t="e">
        <f t="shared" si="39"/>
        <v>#DIV/0!</v>
      </c>
      <c r="AU75" s="374">
        <f>IF('Site Description'!B$34="NO TRANSECT","NO TRANSECT",BY75*10)</f>
        <v>0</v>
      </c>
      <c r="AV75" s="375" t="str">
        <f>IF('Site Description'!C$34="NO TRANSECT","NO TRANSECT",BZ75*10)</f>
        <v>NO TRANSECT</v>
      </c>
      <c r="AW75" s="375" t="str">
        <f>IF('Site Description'!D$34="NO TRANSECT","NO TRANSECT",CA75*10)</f>
        <v>NO TRANSECT</v>
      </c>
      <c r="AX75" s="375" t="str">
        <f>IF('Site Description'!E$34="NO TRANSECT","NO TRANSECT",CB75*10)</f>
        <v>NO TRANSECT</v>
      </c>
      <c r="AY75" s="375" t="str">
        <f>IF('Site Description'!F$34="NO TRANSECT","NO TRANSECT",CC75*10)</f>
        <v>NO TRANSECT</v>
      </c>
      <c r="AZ75" s="376" t="str">
        <f>IF('Site Description'!G$34="NO TRANSECT","NO TRANSECT",CD75*10)</f>
        <v>NO TRANSECT</v>
      </c>
      <c r="BA75" s="376" t="str">
        <f>IF('Site Description'!H$34="NO TRANSECT","NO TRANSECT",CE75*10)</f>
        <v>NO TRANSECT</v>
      </c>
      <c r="BB75" s="376" t="str">
        <f>IF('Site Description'!I$34="NO TRANSECT","NO TRANSECT",CF75*10)</f>
        <v>NO TRANSECT</v>
      </c>
      <c r="BC75" s="140">
        <f t="shared" si="40"/>
        <v>0</v>
      </c>
      <c r="BD75" s="141" t="e">
        <f t="shared" si="41"/>
        <v>#DIV/0!</v>
      </c>
      <c r="BE75" s="374">
        <f>IF('Site Description'!B$33="NO TRANSECT","NO TRANSECT",SUMIF('Data Entry'!$A$4:$A$192,A75,'Data Entry'!$F$4:$F$192)/('Site Description'!B$33*100))</f>
        <v>0</v>
      </c>
      <c r="BF75" s="375" t="str">
        <f>IF('Site Description'!C$33="NO TRANSECT","NO TRANSECT",SUMIF('Data Entry'!$I$4:$I$192,A75,'Data Entry'!$N$4:$N$192)/('Site Description'!C$33*100))</f>
        <v>NO TRANSECT</v>
      </c>
      <c r="BG75" s="375" t="str">
        <f>IF('Site Description'!D$33="NO TRANSECT","NO TRANSECT",SUMIF('Data Entry'!$Q$4:$Q$192,A75,'Data Entry'!$V$4:$V$192)/('Site Description'!D$33*100))</f>
        <v>NO TRANSECT</v>
      </c>
      <c r="BH75" s="375" t="str">
        <f>IF('Site Description'!E$33="NO TRANSECT","NO TRANSECT",SUMIF('Data Entry'!$Y$4:$Y$192,A75,'Data Entry'!$AD$4:$AD$192)/('Site Description'!E$33*100))</f>
        <v>NO TRANSECT</v>
      </c>
      <c r="BI75" s="375" t="str">
        <f>IF('Site Description'!F$33="NO TRANSECT","NO TRANSECT",SUMIF('Data Entry'!$AG$4:$AG$192,A75,'Data Entry'!$AL$4:$AL$192)/('Site Description'!F$33*100))</f>
        <v>NO TRANSECT</v>
      </c>
      <c r="BJ75" s="376" t="str">
        <f>IF('Site Description'!G$33="NO TRANSECT","NO TRANSECT",SUMIF('Data Entry'!$AO$4:$AO$192,A75,'Data Entry'!$AT$4:$AT$192)/('Site Description'!G$33*100))</f>
        <v>NO TRANSECT</v>
      </c>
      <c r="BK75" s="376" t="str">
        <f>IF('Site Description'!H$33="NO TRANSECT","NO TRANSECT",SUMIF('Data Entry'!$AW$4:$AW$192,A75,'Data Entry'!$BB$4:$BB$192)/('Site Description'!H$33*100))</f>
        <v>NO TRANSECT</v>
      </c>
      <c r="BL75" s="376" t="str">
        <f>IF('Site Description'!I$33="NO TRANSECT","NO TRANSECT",SUMIF('Data Entry'!$BE$4:$BE$192,A75,'Data Entry'!$BJ$4:$BJ$192)/('Site Description'!I$33*100))</f>
        <v>NO TRANSECT</v>
      </c>
      <c r="BM75" s="140">
        <f t="shared" si="42"/>
        <v>0</v>
      </c>
      <c r="BN75" s="141" t="e">
        <f t="shared" si="43"/>
        <v>#DIV/0!</v>
      </c>
      <c r="BO75" s="374">
        <f>IF('Site Description'!B$33="NO TRANSECT","NO TRANSECT",SUMIF('Data Entry'!$A$4:$A$192,A75,'Data Entry'!$G$4:$G$192)/('Site Description'!B$33*100))</f>
        <v>0</v>
      </c>
      <c r="BP75" s="375" t="str">
        <f>IF('Site Description'!C$33="NO TRANSECT","NO TRANSECT",SUMIF('Data Entry'!$I$4:$I$192,A75,'Data Entry'!$O$4:$O$192)/('Site Description'!C$33*100))</f>
        <v>NO TRANSECT</v>
      </c>
      <c r="BQ75" s="375" t="str">
        <f>IF('Site Description'!D$33="NO TRANSECT","NO TRANSECT",SUMIF('Data Entry'!$Q$4:$Q$192,A75,'Data Entry'!$W$4:$W$192)/('Site Description'!D$33*100))</f>
        <v>NO TRANSECT</v>
      </c>
      <c r="BR75" s="375" t="str">
        <f>IF('Site Description'!E$33="NO TRANSECT","NO TRANSECT",SUMIF('Data Entry'!$Y$4:$Y$192,A75,'Data Entry'!$AE$4:$AE$192)/('Site Description'!E$33*100))</f>
        <v>NO TRANSECT</v>
      </c>
      <c r="BS75" s="375" t="str">
        <f>IF('Site Description'!F$33="NO TRANSECT","NO TRANSECT",SUMIF('Data Entry'!$AG$4:$AG$192,A75,'Data Entry'!$AM$4:$AM$192)/('Site Description'!F$33*100))</f>
        <v>NO TRANSECT</v>
      </c>
      <c r="BT75" s="376" t="str">
        <f>IF('Site Description'!G$33="NO TRANSECT","NO TRANSECT",SUMIF('Data Entry'!$AO$4:$AO$192,A75,'Data Entry'!$AU$4:$AU$192)/('Site Description'!G$33*100))</f>
        <v>NO TRANSECT</v>
      </c>
      <c r="BU75" s="375" t="str">
        <f>IF('Site Description'!H$33="NO TRANSECT","NO TRANSECT",SUMIF('Data Entry'!$AW$4:$AW$192,A75,'Data Entry'!$BC$4:$BC$192)/('Site Description'!H$33*100))</f>
        <v>NO TRANSECT</v>
      </c>
      <c r="BV75" s="384" t="str">
        <f>IF('Site Description'!I$33="NO TRANSECT","NO TRANSECT",SUMIF('Data Entry'!$BE$4:$BE$192,A75,'Data Entry'!$BK$4:$BK$192)/('Site Description'!I$33*100))</f>
        <v>NO TRANSECT</v>
      </c>
      <c r="BW75" s="140">
        <f t="shared" si="44"/>
        <v>0</v>
      </c>
      <c r="BX75" s="141" t="e">
        <f t="shared" si="45"/>
        <v>#DIV/0!</v>
      </c>
      <c r="BY75" s="382">
        <f>IF('Site Description'!B$33="NO TRANSECT","NO TRANSECT",SUMIF('Data Entry'!$A$4:$A$192,A75,'Data Entry'!$H$4:$H$192)/('Site Description'!B$33*100))</f>
        <v>0</v>
      </c>
      <c r="BZ75" s="375" t="str">
        <f>IF('Site Description'!C$33="NO TRANSECT","NO TRANSECT",SUMIF('Data Entry'!$I$4:$I$192,A75,'Data Entry'!$P$4:$P$192)/('Site Description'!C$33*100))</f>
        <v>NO TRANSECT</v>
      </c>
      <c r="CA75" s="375" t="str">
        <f>IF('Site Description'!D$33="NO TRANSECT","NO TRANSECT",SUMIF('Data Entry'!$Q$4:$Q$192,A75,'Data Entry'!$X$4:$X$192)/('Site Description'!D$33*100))</f>
        <v>NO TRANSECT</v>
      </c>
      <c r="CB75" s="375" t="str">
        <f>IF('Site Description'!E$33="NO TRANSECT","NO TRANSECT",SUMIF('Data Entry'!$Y$4:$Y$192,A75,'Data Entry'!$AF$4:$AF$192)/('Site Description'!E$33*100))</f>
        <v>NO TRANSECT</v>
      </c>
      <c r="CC75" s="375" t="str">
        <f>IF('Site Description'!F$33="NO TRANSECT","NO TRANSECT",SUMIF('Data Entry'!$AG$4:$AG$192,A75,'Data Entry'!$AN$4:$AN$192)/('Site Description'!F$33*100))</f>
        <v>NO TRANSECT</v>
      </c>
      <c r="CD75" s="376" t="str">
        <f>IF('Site Description'!G$33="NO TRANSECT","NO TRANSECT",SUMIF('Data Entry'!$AO$4:$AO$192,A75,'Data Entry'!$AV$4:$AV$192)/('Site Description'!G$33*100))</f>
        <v>NO TRANSECT</v>
      </c>
      <c r="CE75" s="375" t="str">
        <f>IF('Site Description'!H$33="NO TRANSECT","NO TRANSECT",SUMIF('Data Entry'!$AW$4:$AW$192,A75,'Data Entry'!$BD$4:$BD$192)/('Site Description'!H$33*100))</f>
        <v>NO TRANSECT</v>
      </c>
      <c r="CF75" s="384" t="str">
        <f>IF('Site Description'!I$33="NO TRANSECT","NO TRANSECT",SUMIF('Data Entry'!$BE$4:$BE$192,A75,'Data Entry'!$BL$4:$BL$192)/('Site Description'!I$33*100))</f>
        <v>NO TRANSECT</v>
      </c>
      <c r="CG75" s="140">
        <f t="shared" si="46"/>
        <v>0</v>
      </c>
      <c r="CH75" s="141" t="e">
        <f t="shared" si="47"/>
        <v>#DIV/0!</v>
      </c>
    </row>
    <row r="76" spans="1:86" x14ac:dyDescent="0.3">
      <c r="A76" s="9" t="s">
        <v>269</v>
      </c>
      <c r="B76" s="30" t="s">
        <v>315</v>
      </c>
      <c r="C76" s="32" t="s">
        <v>270</v>
      </c>
      <c r="D76" s="27" t="s">
        <v>80</v>
      </c>
      <c r="E76" s="26" t="s">
        <v>32</v>
      </c>
      <c r="F76" s="26">
        <v>4</v>
      </c>
      <c r="G76" s="378">
        <f>IF('Site Description'!B$33="NO TRANSECT","NO TRANSECT",SUMIF('Data Entry'!$A$4:$A$192,A76,'Data Entry'!$C$4:$C$192))</f>
        <v>0</v>
      </c>
      <c r="H76" s="379" t="str">
        <f>IF('Site Description'!C$33="NO TRANSECT","NO TRANSECT",SUMIF('Data Entry'!$I$4:$I$192,A76,'Data Entry'!$K$4:$K$192))</f>
        <v>NO TRANSECT</v>
      </c>
      <c r="I76" s="379" t="str">
        <f>IF('Site Description'!D$33="NO TRANSECT","NO TRANSECT",SUMIF('Data Entry'!$Q$4:$Q$192,A76,'Data Entry'!$S$4:$S$192))</f>
        <v>NO TRANSECT</v>
      </c>
      <c r="J76" s="379" t="str">
        <f>IF('Site Description'!E$33="NO TRANSECT","NO TRANSECT",SUMIF('Data Entry'!$Y$4:$Y$192,A76,'Data Entry'!$AA$4:$AA$192))</f>
        <v>NO TRANSECT</v>
      </c>
      <c r="K76" s="379" t="str">
        <f>IF('Site Description'!F$33="NO TRANSECT","NO TRANSECT",SUMIF('Data Entry'!$AG$4:$AG$192,A76,'Data Entry'!$AI$4:$AI$192))</f>
        <v>NO TRANSECT</v>
      </c>
      <c r="L76" s="380" t="str">
        <f>IF('Site Description'!G$33="NO TRANSECT","NO TRANSECT",SUMIF('Data Entry'!$AO$4:$AO$192,A76,'Data Entry'!$AQ$4:$AQ$192))</f>
        <v>NO TRANSECT</v>
      </c>
      <c r="M76" s="380" t="str">
        <f>IF('Site Description'!H$33="NO TRANSECT","NO TRANSECT",SUMIF('Data Entry'!$AW$4:$AW$192,A76,'Data Entry'!$AY$4:$AY$192))</f>
        <v>NO TRANSECT</v>
      </c>
      <c r="N76" s="381" t="str">
        <f>IF('Site Description'!I$33="NO TRANSECT","NO TRANSECT",SUMIF('Data Entry'!$BE$4:$BE$192,A76,'Data Entry'!$BG$4:$BG$192))</f>
        <v>NO TRANSECT</v>
      </c>
      <c r="O76" s="140">
        <f t="shared" si="34"/>
        <v>0</v>
      </c>
      <c r="P76" s="141" t="e">
        <f t="shared" si="35"/>
        <v>#DIV/0!</v>
      </c>
      <c r="Q76" s="374">
        <f>IF('Site Description'!B$34="NO TRANSECT", "NO TRANSECT", G76/'Site Description'!B$34)</f>
        <v>0</v>
      </c>
      <c r="R76" s="375" t="str">
        <f>IF('Site Description'!C$34="NO TRANSECT", "NO TRANSECT", H76/'Site Description'!C$34)</f>
        <v>NO TRANSECT</v>
      </c>
      <c r="S76" s="375" t="str">
        <f>IF('Site Description'!D$34="NO TRANSECT", "NO TRANSECT", I76/'Site Description'!D$34)</f>
        <v>NO TRANSECT</v>
      </c>
      <c r="T76" s="375" t="str">
        <f>IF('Site Description'!E$34="NO TRANSECT", "NO TRANSECT", J76/'Site Description'!E$34)</f>
        <v>NO TRANSECT</v>
      </c>
      <c r="U76" s="375" t="str">
        <f>IF('Site Description'!F$34="NO TRANSECT", "NO TRANSECT", K76/'Site Description'!F$34)</f>
        <v>NO TRANSECT</v>
      </c>
      <c r="V76" s="376" t="str">
        <f>IF('Site Description'!G$34="NO TRANSECT", "NO TRANSECT", L76/'Site Description'!G$34)</f>
        <v>NO TRANSECT</v>
      </c>
      <c r="W76" s="375" t="str">
        <f>IF('Site Description'!H$34="NO TRANSECT", "NO TRANSECT", M76/'Site Description'!H$34)</f>
        <v>NO TRANSECT</v>
      </c>
      <c r="X76" s="384" t="str">
        <f>IF('Site Description'!$I$34="NO TRANSECT", "NO TRANSECT", N76/'Site Description'!$I$34)</f>
        <v>NO TRANSECT</v>
      </c>
      <c r="Y76" s="140">
        <f t="shared" si="36"/>
        <v>0</v>
      </c>
      <c r="Z76" s="141" t="e">
        <f t="shared" si="37"/>
        <v>#DIV/0!</v>
      </c>
      <c r="AA76" s="374">
        <f>IF('Site Description'!B$34="NO TRANSECT", "NO TRANSECT",BE76*10)</f>
        <v>0</v>
      </c>
      <c r="AB76" s="375" t="str">
        <f>IF('Site Description'!C$34="NO TRANSECT", "NO TRANSECT",BF76*10)</f>
        <v>NO TRANSECT</v>
      </c>
      <c r="AC76" s="375" t="str">
        <f>IF('Site Description'!D$34="NO TRANSECT", "NO TRANSECT",BG76*10)</f>
        <v>NO TRANSECT</v>
      </c>
      <c r="AD76" s="375" t="str">
        <f>IF('Site Description'!E$34="NO TRANSECT", "NO TRANSECT",BH76*10)</f>
        <v>NO TRANSECT</v>
      </c>
      <c r="AE76" s="375" t="str">
        <f>IF('Site Description'!F$34="NO TRANSECT", "NO TRANSECT",BI76*10)</f>
        <v>NO TRANSECT</v>
      </c>
      <c r="AF76" s="376" t="str">
        <f>IF('Site Description'!G$34="NO TRANSECT", "NO TRANSECT",BJ76*10)</f>
        <v>NO TRANSECT</v>
      </c>
      <c r="AG76" s="375" t="str">
        <f>IF('Site Description'!H$34="NO TRANSECT", "NO TRANSECT",BK76*10)</f>
        <v>NO TRANSECT</v>
      </c>
      <c r="AH76" s="384" t="str">
        <f>IF('Site Description'!I$34="NO TRANSECT", "NO TRANSECT",BL76*10)</f>
        <v>NO TRANSECT</v>
      </c>
      <c r="AI76" s="140">
        <f t="shared" si="0"/>
        <v>0</v>
      </c>
      <c r="AJ76" s="141" t="e">
        <f t="shared" si="1"/>
        <v>#DIV/0!</v>
      </c>
      <c r="AK76" s="374">
        <f>IF('Site Description'!B$34="NO TRANSECT", "NO TRANSECT",BO76*10)</f>
        <v>0</v>
      </c>
      <c r="AL76" s="375" t="str">
        <f>IF('Site Description'!C$34="NO TRANSECT", "NO TRANSECT",BP76*10)</f>
        <v>NO TRANSECT</v>
      </c>
      <c r="AM76" s="375" t="str">
        <f>IF('Site Description'!D$34="NO TRANSECT", "NO TRANSECT",BQ76*10)</f>
        <v>NO TRANSECT</v>
      </c>
      <c r="AN76" s="375" t="str">
        <f>IF('Site Description'!E$34="NO TRANSECT", "NO TRANSECT",BR76*10)</f>
        <v>NO TRANSECT</v>
      </c>
      <c r="AO76" s="375" t="str">
        <f>IF('Site Description'!F$34="NO TRANSECT", "NO TRANSECT",BS76*10)</f>
        <v>NO TRANSECT</v>
      </c>
      <c r="AP76" s="376" t="str">
        <f>IF('Site Description'!G$34="NO TRANSECT", "NO TRANSECT",BT76*10)</f>
        <v>NO TRANSECT</v>
      </c>
      <c r="AQ76" s="376" t="str">
        <f>IF('Site Description'!H$34="NO TRANSECT", "NO TRANSECT",BU76*10)</f>
        <v>NO TRANSECT</v>
      </c>
      <c r="AR76" s="376" t="str">
        <f>IF('Site Description'!I$34="NO TRANSECT", "NO TRANSECT",BV76*10)</f>
        <v>NO TRANSECT</v>
      </c>
      <c r="AS76" s="140">
        <f t="shared" si="38"/>
        <v>0</v>
      </c>
      <c r="AT76" s="141" t="e">
        <f t="shared" si="39"/>
        <v>#DIV/0!</v>
      </c>
      <c r="AU76" s="374">
        <f>IF('Site Description'!B$34="NO TRANSECT","NO TRANSECT",BY76*10)</f>
        <v>0</v>
      </c>
      <c r="AV76" s="375" t="str">
        <f>IF('Site Description'!C$34="NO TRANSECT","NO TRANSECT",BZ76*10)</f>
        <v>NO TRANSECT</v>
      </c>
      <c r="AW76" s="375" t="str">
        <f>IF('Site Description'!D$34="NO TRANSECT","NO TRANSECT",CA76*10)</f>
        <v>NO TRANSECT</v>
      </c>
      <c r="AX76" s="375" t="str">
        <f>IF('Site Description'!E$34="NO TRANSECT","NO TRANSECT",CB76*10)</f>
        <v>NO TRANSECT</v>
      </c>
      <c r="AY76" s="375" t="str">
        <f>IF('Site Description'!F$34="NO TRANSECT","NO TRANSECT",CC76*10)</f>
        <v>NO TRANSECT</v>
      </c>
      <c r="AZ76" s="376" t="str">
        <f>IF('Site Description'!G$34="NO TRANSECT","NO TRANSECT",CD76*10)</f>
        <v>NO TRANSECT</v>
      </c>
      <c r="BA76" s="376" t="str">
        <f>IF('Site Description'!H$34="NO TRANSECT","NO TRANSECT",CE76*10)</f>
        <v>NO TRANSECT</v>
      </c>
      <c r="BB76" s="376" t="str">
        <f>IF('Site Description'!I$34="NO TRANSECT","NO TRANSECT",CF76*10)</f>
        <v>NO TRANSECT</v>
      </c>
      <c r="BC76" s="140">
        <f t="shared" si="40"/>
        <v>0</v>
      </c>
      <c r="BD76" s="141" t="e">
        <f t="shared" si="41"/>
        <v>#DIV/0!</v>
      </c>
      <c r="BE76" s="374">
        <f>IF('Site Description'!B$33="NO TRANSECT","NO TRANSECT",SUMIF('Data Entry'!$A$4:$A$192,A76,'Data Entry'!$F$4:$F$192)/('Site Description'!B$33*100))</f>
        <v>0</v>
      </c>
      <c r="BF76" s="375" t="str">
        <f>IF('Site Description'!C$33="NO TRANSECT","NO TRANSECT",SUMIF('Data Entry'!$I$4:$I$192,A76,'Data Entry'!$N$4:$N$192)/('Site Description'!C$33*100))</f>
        <v>NO TRANSECT</v>
      </c>
      <c r="BG76" s="375" t="str">
        <f>IF('Site Description'!D$33="NO TRANSECT","NO TRANSECT",SUMIF('Data Entry'!$Q$4:$Q$192,A76,'Data Entry'!$V$4:$V$192)/('Site Description'!D$33*100))</f>
        <v>NO TRANSECT</v>
      </c>
      <c r="BH76" s="375" t="str">
        <f>IF('Site Description'!E$33="NO TRANSECT","NO TRANSECT",SUMIF('Data Entry'!$Y$4:$Y$192,A76,'Data Entry'!$AD$4:$AD$192)/('Site Description'!E$33*100))</f>
        <v>NO TRANSECT</v>
      </c>
      <c r="BI76" s="375" t="str">
        <f>IF('Site Description'!F$33="NO TRANSECT","NO TRANSECT",SUMIF('Data Entry'!$AG$4:$AG$192,A76,'Data Entry'!$AL$4:$AL$192)/('Site Description'!F$33*100))</f>
        <v>NO TRANSECT</v>
      </c>
      <c r="BJ76" s="376" t="str">
        <f>IF('Site Description'!G$33="NO TRANSECT","NO TRANSECT",SUMIF('Data Entry'!$AO$4:$AO$192,A76,'Data Entry'!$AT$4:$AT$192)/('Site Description'!G$33*100))</f>
        <v>NO TRANSECT</v>
      </c>
      <c r="BK76" s="376" t="str">
        <f>IF('Site Description'!H$33="NO TRANSECT","NO TRANSECT",SUMIF('Data Entry'!$AW$4:$AW$192,A76,'Data Entry'!$BB$4:$BB$192)/('Site Description'!H$33*100))</f>
        <v>NO TRANSECT</v>
      </c>
      <c r="BL76" s="376" t="str">
        <f>IF('Site Description'!I$33="NO TRANSECT","NO TRANSECT",SUMIF('Data Entry'!$BE$4:$BE$192,A76,'Data Entry'!$BJ$4:$BJ$192)/('Site Description'!I$33*100))</f>
        <v>NO TRANSECT</v>
      </c>
      <c r="BM76" s="140">
        <f t="shared" si="42"/>
        <v>0</v>
      </c>
      <c r="BN76" s="141" t="e">
        <f t="shared" si="43"/>
        <v>#DIV/0!</v>
      </c>
      <c r="BO76" s="374">
        <f>IF('Site Description'!B$33="NO TRANSECT","NO TRANSECT",SUMIF('Data Entry'!$A$4:$A$192,A76,'Data Entry'!$G$4:$G$192)/('Site Description'!B$33*100))</f>
        <v>0</v>
      </c>
      <c r="BP76" s="375" t="str">
        <f>IF('Site Description'!C$33="NO TRANSECT","NO TRANSECT",SUMIF('Data Entry'!$I$4:$I$192,A76,'Data Entry'!$O$4:$O$192)/('Site Description'!C$33*100))</f>
        <v>NO TRANSECT</v>
      </c>
      <c r="BQ76" s="375" t="str">
        <f>IF('Site Description'!D$33="NO TRANSECT","NO TRANSECT",SUMIF('Data Entry'!$Q$4:$Q$192,A76,'Data Entry'!$W$4:$W$192)/('Site Description'!D$33*100))</f>
        <v>NO TRANSECT</v>
      </c>
      <c r="BR76" s="375" t="str">
        <f>IF('Site Description'!E$33="NO TRANSECT","NO TRANSECT",SUMIF('Data Entry'!$Y$4:$Y$192,A76,'Data Entry'!$AE$4:$AE$192)/('Site Description'!E$33*100))</f>
        <v>NO TRANSECT</v>
      </c>
      <c r="BS76" s="375" t="str">
        <f>IF('Site Description'!F$33="NO TRANSECT","NO TRANSECT",SUMIF('Data Entry'!$AG$4:$AG$192,A76,'Data Entry'!$AM$4:$AM$192)/('Site Description'!F$33*100))</f>
        <v>NO TRANSECT</v>
      </c>
      <c r="BT76" s="376" t="str">
        <f>IF('Site Description'!G$33="NO TRANSECT","NO TRANSECT",SUMIF('Data Entry'!$AO$4:$AO$192,A76,'Data Entry'!$AU$4:$AU$192)/('Site Description'!G$33*100))</f>
        <v>NO TRANSECT</v>
      </c>
      <c r="BU76" s="375" t="str">
        <f>IF('Site Description'!H$33="NO TRANSECT","NO TRANSECT",SUMIF('Data Entry'!$AW$4:$AW$192,A76,'Data Entry'!$BC$4:$BC$192)/('Site Description'!H$33*100))</f>
        <v>NO TRANSECT</v>
      </c>
      <c r="BV76" s="384" t="str">
        <f>IF('Site Description'!I$33="NO TRANSECT","NO TRANSECT",SUMIF('Data Entry'!$BE$4:$BE$192,A76,'Data Entry'!$BK$4:$BK$192)/('Site Description'!I$33*100))</f>
        <v>NO TRANSECT</v>
      </c>
      <c r="BW76" s="140">
        <f t="shared" si="44"/>
        <v>0</v>
      </c>
      <c r="BX76" s="141" t="e">
        <f t="shared" si="45"/>
        <v>#DIV/0!</v>
      </c>
      <c r="BY76" s="382">
        <f>IF('Site Description'!B$33="NO TRANSECT","NO TRANSECT",SUMIF('Data Entry'!$A$4:$A$192,A76,'Data Entry'!$H$4:$H$192)/('Site Description'!B$33*100))</f>
        <v>0</v>
      </c>
      <c r="BZ76" s="375" t="str">
        <f>IF('Site Description'!C$33="NO TRANSECT","NO TRANSECT",SUMIF('Data Entry'!$I$4:$I$192,A76,'Data Entry'!$P$4:$P$192)/('Site Description'!C$33*100))</f>
        <v>NO TRANSECT</v>
      </c>
      <c r="CA76" s="375" t="str">
        <f>IF('Site Description'!D$33="NO TRANSECT","NO TRANSECT",SUMIF('Data Entry'!$Q$4:$Q$192,A76,'Data Entry'!$X$4:$X$192)/('Site Description'!D$33*100))</f>
        <v>NO TRANSECT</v>
      </c>
      <c r="CB76" s="375" t="str">
        <f>IF('Site Description'!E$33="NO TRANSECT","NO TRANSECT",SUMIF('Data Entry'!$Y$4:$Y$192,A76,'Data Entry'!$AF$4:$AF$192)/('Site Description'!E$33*100))</f>
        <v>NO TRANSECT</v>
      </c>
      <c r="CC76" s="375" t="str">
        <f>IF('Site Description'!F$33="NO TRANSECT","NO TRANSECT",SUMIF('Data Entry'!$AG$4:$AG$192,A76,'Data Entry'!$AN$4:$AN$192)/('Site Description'!F$33*100))</f>
        <v>NO TRANSECT</v>
      </c>
      <c r="CD76" s="376" t="str">
        <f>IF('Site Description'!G$33="NO TRANSECT","NO TRANSECT",SUMIF('Data Entry'!$AO$4:$AO$192,A76,'Data Entry'!$AV$4:$AV$192)/('Site Description'!G$33*100))</f>
        <v>NO TRANSECT</v>
      </c>
      <c r="CE76" s="375" t="str">
        <f>IF('Site Description'!H$33="NO TRANSECT","NO TRANSECT",SUMIF('Data Entry'!$AW$4:$AW$192,A76,'Data Entry'!$BD$4:$BD$192)/('Site Description'!H$33*100))</f>
        <v>NO TRANSECT</v>
      </c>
      <c r="CF76" s="384" t="str">
        <f>IF('Site Description'!I$33="NO TRANSECT","NO TRANSECT",SUMIF('Data Entry'!$BE$4:$BE$192,A76,'Data Entry'!$BL$4:$BL$192)/('Site Description'!I$33*100))</f>
        <v>NO TRANSECT</v>
      </c>
      <c r="CG76" s="140">
        <f t="shared" si="46"/>
        <v>0</v>
      </c>
      <c r="CH76" s="141" t="e">
        <f t="shared" si="47"/>
        <v>#DIV/0!</v>
      </c>
    </row>
    <row r="77" spans="1:86" x14ac:dyDescent="0.3">
      <c r="A77" s="9" t="s">
        <v>271</v>
      </c>
      <c r="B77" s="30" t="s">
        <v>315</v>
      </c>
      <c r="C77" s="32" t="s">
        <v>272</v>
      </c>
      <c r="D77" s="27" t="s">
        <v>80</v>
      </c>
      <c r="E77" s="26" t="s">
        <v>32</v>
      </c>
      <c r="F77" s="26">
        <v>4</v>
      </c>
      <c r="G77" s="378">
        <f>IF('Site Description'!B$33="NO TRANSECT","NO TRANSECT",SUMIF('Data Entry'!$A$4:$A$192,A77,'Data Entry'!$C$4:$C$192))</f>
        <v>0</v>
      </c>
      <c r="H77" s="379" t="str">
        <f>IF('Site Description'!C$33="NO TRANSECT","NO TRANSECT",SUMIF('Data Entry'!$I$4:$I$192,A77,'Data Entry'!$K$4:$K$192))</f>
        <v>NO TRANSECT</v>
      </c>
      <c r="I77" s="379" t="str">
        <f>IF('Site Description'!D$33="NO TRANSECT","NO TRANSECT",SUMIF('Data Entry'!$Q$4:$Q$192,A77,'Data Entry'!$S$4:$S$192))</f>
        <v>NO TRANSECT</v>
      </c>
      <c r="J77" s="379" t="str">
        <f>IF('Site Description'!E$33="NO TRANSECT","NO TRANSECT",SUMIF('Data Entry'!$Y$4:$Y$192,A77,'Data Entry'!$AA$4:$AA$192))</f>
        <v>NO TRANSECT</v>
      </c>
      <c r="K77" s="379" t="str">
        <f>IF('Site Description'!F$33="NO TRANSECT","NO TRANSECT",SUMIF('Data Entry'!$AG$4:$AG$192,A77,'Data Entry'!$AI$4:$AI$192))</f>
        <v>NO TRANSECT</v>
      </c>
      <c r="L77" s="380" t="str">
        <f>IF('Site Description'!G$33="NO TRANSECT","NO TRANSECT",SUMIF('Data Entry'!$AO$4:$AO$192,A77,'Data Entry'!$AQ$4:$AQ$192))</f>
        <v>NO TRANSECT</v>
      </c>
      <c r="M77" s="380" t="str">
        <f>IF('Site Description'!H$33="NO TRANSECT","NO TRANSECT",SUMIF('Data Entry'!$AW$4:$AW$192,A77,'Data Entry'!$AY$4:$AY$192))</f>
        <v>NO TRANSECT</v>
      </c>
      <c r="N77" s="381" t="str">
        <f>IF('Site Description'!I$33="NO TRANSECT","NO TRANSECT",SUMIF('Data Entry'!$BE$4:$BE$192,A77,'Data Entry'!$BG$4:$BG$192))</f>
        <v>NO TRANSECT</v>
      </c>
      <c r="O77" s="140">
        <f t="shared" si="34"/>
        <v>0</v>
      </c>
      <c r="P77" s="141" t="e">
        <f t="shared" si="35"/>
        <v>#DIV/0!</v>
      </c>
      <c r="Q77" s="374">
        <f>IF('Site Description'!B$34="NO TRANSECT", "NO TRANSECT", G77/'Site Description'!B$34)</f>
        <v>0</v>
      </c>
      <c r="R77" s="375" t="str">
        <f>IF('Site Description'!C$34="NO TRANSECT", "NO TRANSECT", H77/'Site Description'!C$34)</f>
        <v>NO TRANSECT</v>
      </c>
      <c r="S77" s="375" t="str">
        <f>IF('Site Description'!D$34="NO TRANSECT", "NO TRANSECT", I77/'Site Description'!D$34)</f>
        <v>NO TRANSECT</v>
      </c>
      <c r="T77" s="375" t="str">
        <f>IF('Site Description'!E$34="NO TRANSECT", "NO TRANSECT", J77/'Site Description'!E$34)</f>
        <v>NO TRANSECT</v>
      </c>
      <c r="U77" s="375" t="str">
        <f>IF('Site Description'!F$34="NO TRANSECT", "NO TRANSECT", K77/'Site Description'!F$34)</f>
        <v>NO TRANSECT</v>
      </c>
      <c r="V77" s="376" t="str">
        <f>IF('Site Description'!G$34="NO TRANSECT", "NO TRANSECT", L77/'Site Description'!G$34)</f>
        <v>NO TRANSECT</v>
      </c>
      <c r="W77" s="375" t="str">
        <f>IF('Site Description'!H$34="NO TRANSECT", "NO TRANSECT", M77/'Site Description'!H$34)</f>
        <v>NO TRANSECT</v>
      </c>
      <c r="X77" s="384" t="str">
        <f>IF('Site Description'!$I$34="NO TRANSECT", "NO TRANSECT", N77/'Site Description'!$I$34)</f>
        <v>NO TRANSECT</v>
      </c>
      <c r="Y77" s="140">
        <f t="shared" si="36"/>
        <v>0</v>
      </c>
      <c r="Z77" s="141" t="e">
        <f t="shared" si="37"/>
        <v>#DIV/0!</v>
      </c>
      <c r="AA77" s="374">
        <f>IF('Site Description'!B$34="NO TRANSECT", "NO TRANSECT",BE77*10)</f>
        <v>0</v>
      </c>
      <c r="AB77" s="375" t="str">
        <f>IF('Site Description'!C$34="NO TRANSECT", "NO TRANSECT",BF77*10)</f>
        <v>NO TRANSECT</v>
      </c>
      <c r="AC77" s="375" t="str">
        <f>IF('Site Description'!D$34="NO TRANSECT", "NO TRANSECT",BG77*10)</f>
        <v>NO TRANSECT</v>
      </c>
      <c r="AD77" s="375" t="str">
        <f>IF('Site Description'!E$34="NO TRANSECT", "NO TRANSECT",BH77*10)</f>
        <v>NO TRANSECT</v>
      </c>
      <c r="AE77" s="375" t="str">
        <f>IF('Site Description'!F$34="NO TRANSECT", "NO TRANSECT",BI77*10)</f>
        <v>NO TRANSECT</v>
      </c>
      <c r="AF77" s="376" t="str">
        <f>IF('Site Description'!G$34="NO TRANSECT", "NO TRANSECT",BJ77*10)</f>
        <v>NO TRANSECT</v>
      </c>
      <c r="AG77" s="375" t="str">
        <f>IF('Site Description'!H$34="NO TRANSECT", "NO TRANSECT",BK77*10)</f>
        <v>NO TRANSECT</v>
      </c>
      <c r="AH77" s="384" t="str">
        <f>IF('Site Description'!I$34="NO TRANSECT", "NO TRANSECT",BL77*10)</f>
        <v>NO TRANSECT</v>
      </c>
      <c r="AI77" s="140">
        <f t="shared" si="0"/>
        <v>0</v>
      </c>
      <c r="AJ77" s="141" t="e">
        <f t="shared" si="1"/>
        <v>#DIV/0!</v>
      </c>
      <c r="AK77" s="374">
        <f>IF('Site Description'!B$34="NO TRANSECT", "NO TRANSECT",BO77*10)</f>
        <v>0</v>
      </c>
      <c r="AL77" s="375" t="str">
        <f>IF('Site Description'!C$34="NO TRANSECT", "NO TRANSECT",BP77*10)</f>
        <v>NO TRANSECT</v>
      </c>
      <c r="AM77" s="375" t="str">
        <f>IF('Site Description'!D$34="NO TRANSECT", "NO TRANSECT",BQ77*10)</f>
        <v>NO TRANSECT</v>
      </c>
      <c r="AN77" s="375" t="str">
        <f>IF('Site Description'!E$34="NO TRANSECT", "NO TRANSECT",BR77*10)</f>
        <v>NO TRANSECT</v>
      </c>
      <c r="AO77" s="375" t="str">
        <f>IF('Site Description'!F$34="NO TRANSECT", "NO TRANSECT",BS77*10)</f>
        <v>NO TRANSECT</v>
      </c>
      <c r="AP77" s="376" t="str">
        <f>IF('Site Description'!G$34="NO TRANSECT", "NO TRANSECT",BT77*10)</f>
        <v>NO TRANSECT</v>
      </c>
      <c r="AQ77" s="376" t="str">
        <f>IF('Site Description'!H$34="NO TRANSECT", "NO TRANSECT",BU77*10)</f>
        <v>NO TRANSECT</v>
      </c>
      <c r="AR77" s="376" t="str">
        <f>IF('Site Description'!I$34="NO TRANSECT", "NO TRANSECT",BV77*10)</f>
        <v>NO TRANSECT</v>
      </c>
      <c r="AS77" s="140">
        <f t="shared" si="38"/>
        <v>0</v>
      </c>
      <c r="AT77" s="141" t="e">
        <f t="shared" si="39"/>
        <v>#DIV/0!</v>
      </c>
      <c r="AU77" s="374">
        <f>IF('Site Description'!B$34="NO TRANSECT","NO TRANSECT",BY77*10)</f>
        <v>0</v>
      </c>
      <c r="AV77" s="375" t="str">
        <f>IF('Site Description'!C$34="NO TRANSECT","NO TRANSECT",BZ77*10)</f>
        <v>NO TRANSECT</v>
      </c>
      <c r="AW77" s="375" t="str">
        <f>IF('Site Description'!D$34="NO TRANSECT","NO TRANSECT",CA77*10)</f>
        <v>NO TRANSECT</v>
      </c>
      <c r="AX77" s="375" t="str">
        <f>IF('Site Description'!E$34="NO TRANSECT","NO TRANSECT",CB77*10)</f>
        <v>NO TRANSECT</v>
      </c>
      <c r="AY77" s="375" t="str">
        <f>IF('Site Description'!F$34="NO TRANSECT","NO TRANSECT",CC77*10)</f>
        <v>NO TRANSECT</v>
      </c>
      <c r="AZ77" s="376" t="str">
        <f>IF('Site Description'!G$34="NO TRANSECT","NO TRANSECT",CD77*10)</f>
        <v>NO TRANSECT</v>
      </c>
      <c r="BA77" s="376" t="str">
        <f>IF('Site Description'!H$34="NO TRANSECT","NO TRANSECT",CE77*10)</f>
        <v>NO TRANSECT</v>
      </c>
      <c r="BB77" s="376" t="str">
        <f>IF('Site Description'!I$34="NO TRANSECT","NO TRANSECT",CF77*10)</f>
        <v>NO TRANSECT</v>
      </c>
      <c r="BC77" s="140">
        <f t="shared" si="40"/>
        <v>0</v>
      </c>
      <c r="BD77" s="141" t="e">
        <f t="shared" si="41"/>
        <v>#DIV/0!</v>
      </c>
      <c r="BE77" s="374">
        <f>IF('Site Description'!B$33="NO TRANSECT","NO TRANSECT",SUMIF('Data Entry'!$A$4:$A$192,A77,'Data Entry'!$F$4:$F$192)/('Site Description'!B$33*100))</f>
        <v>0</v>
      </c>
      <c r="BF77" s="375" t="str">
        <f>IF('Site Description'!C$33="NO TRANSECT","NO TRANSECT",SUMIF('Data Entry'!$I$4:$I$192,A77,'Data Entry'!$N$4:$N$192)/('Site Description'!C$33*100))</f>
        <v>NO TRANSECT</v>
      </c>
      <c r="BG77" s="375" t="str">
        <f>IF('Site Description'!D$33="NO TRANSECT","NO TRANSECT",SUMIF('Data Entry'!$Q$4:$Q$192,A77,'Data Entry'!$V$4:$V$192)/('Site Description'!D$33*100))</f>
        <v>NO TRANSECT</v>
      </c>
      <c r="BH77" s="375" t="str">
        <f>IF('Site Description'!E$33="NO TRANSECT","NO TRANSECT",SUMIF('Data Entry'!$Y$4:$Y$192,A77,'Data Entry'!$AD$4:$AD$192)/('Site Description'!E$33*100))</f>
        <v>NO TRANSECT</v>
      </c>
      <c r="BI77" s="375" t="str">
        <f>IF('Site Description'!F$33="NO TRANSECT","NO TRANSECT",SUMIF('Data Entry'!$AG$4:$AG$192,A77,'Data Entry'!$AL$4:$AL$192)/('Site Description'!F$33*100))</f>
        <v>NO TRANSECT</v>
      </c>
      <c r="BJ77" s="376" t="str">
        <f>IF('Site Description'!G$33="NO TRANSECT","NO TRANSECT",SUMIF('Data Entry'!$AO$4:$AO$192,A77,'Data Entry'!$AT$4:$AT$192)/('Site Description'!G$33*100))</f>
        <v>NO TRANSECT</v>
      </c>
      <c r="BK77" s="376" t="str">
        <f>IF('Site Description'!H$33="NO TRANSECT","NO TRANSECT",SUMIF('Data Entry'!$AW$4:$AW$192,A77,'Data Entry'!$BB$4:$BB$192)/('Site Description'!H$33*100))</f>
        <v>NO TRANSECT</v>
      </c>
      <c r="BL77" s="376" t="str">
        <f>IF('Site Description'!I$33="NO TRANSECT","NO TRANSECT",SUMIF('Data Entry'!$BE$4:$BE$192,A77,'Data Entry'!$BJ$4:$BJ$192)/('Site Description'!I$33*100))</f>
        <v>NO TRANSECT</v>
      </c>
      <c r="BM77" s="140">
        <f t="shared" si="42"/>
        <v>0</v>
      </c>
      <c r="BN77" s="141" t="e">
        <f t="shared" si="43"/>
        <v>#DIV/0!</v>
      </c>
      <c r="BO77" s="374">
        <f>IF('Site Description'!B$33="NO TRANSECT","NO TRANSECT",SUMIF('Data Entry'!$A$4:$A$192,A77,'Data Entry'!$G$4:$G$192)/('Site Description'!B$33*100))</f>
        <v>0</v>
      </c>
      <c r="BP77" s="375" t="str">
        <f>IF('Site Description'!C$33="NO TRANSECT","NO TRANSECT",SUMIF('Data Entry'!$I$4:$I$192,A77,'Data Entry'!$O$4:$O$192)/('Site Description'!C$33*100))</f>
        <v>NO TRANSECT</v>
      </c>
      <c r="BQ77" s="375" t="str">
        <f>IF('Site Description'!D$33="NO TRANSECT","NO TRANSECT",SUMIF('Data Entry'!$Q$4:$Q$192,A77,'Data Entry'!$W$4:$W$192)/('Site Description'!D$33*100))</f>
        <v>NO TRANSECT</v>
      </c>
      <c r="BR77" s="375" t="str">
        <f>IF('Site Description'!E$33="NO TRANSECT","NO TRANSECT",SUMIF('Data Entry'!$Y$4:$Y$192,A77,'Data Entry'!$AE$4:$AE$192)/('Site Description'!E$33*100))</f>
        <v>NO TRANSECT</v>
      </c>
      <c r="BS77" s="375" t="str">
        <f>IF('Site Description'!F$33="NO TRANSECT","NO TRANSECT",SUMIF('Data Entry'!$AG$4:$AG$192,A77,'Data Entry'!$AM$4:$AM$192)/('Site Description'!F$33*100))</f>
        <v>NO TRANSECT</v>
      </c>
      <c r="BT77" s="376" t="str">
        <f>IF('Site Description'!G$33="NO TRANSECT","NO TRANSECT",SUMIF('Data Entry'!$AO$4:$AO$192,A77,'Data Entry'!$AU$4:$AU$192)/('Site Description'!G$33*100))</f>
        <v>NO TRANSECT</v>
      </c>
      <c r="BU77" s="375" t="str">
        <f>IF('Site Description'!H$33="NO TRANSECT","NO TRANSECT",SUMIF('Data Entry'!$AW$4:$AW$192,A77,'Data Entry'!$BC$4:$BC$192)/('Site Description'!H$33*100))</f>
        <v>NO TRANSECT</v>
      </c>
      <c r="BV77" s="384" t="str">
        <f>IF('Site Description'!I$33="NO TRANSECT","NO TRANSECT",SUMIF('Data Entry'!$BE$4:$BE$192,A77,'Data Entry'!$BK$4:$BK$192)/('Site Description'!I$33*100))</f>
        <v>NO TRANSECT</v>
      </c>
      <c r="BW77" s="140">
        <f t="shared" si="44"/>
        <v>0</v>
      </c>
      <c r="BX77" s="141" t="e">
        <f t="shared" si="45"/>
        <v>#DIV/0!</v>
      </c>
      <c r="BY77" s="382">
        <f>IF('Site Description'!B$33="NO TRANSECT","NO TRANSECT",SUMIF('Data Entry'!$A$4:$A$192,A77,'Data Entry'!$H$4:$H$192)/('Site Description'!B$33*100))</f>
        <v>0</v>
      </c>
      <c r="BZ77" s="375" t="str">
        <f>IF('Site Description'!C$33="NO TRANSECT","NO TRANSECT",SUMIF('Data Entry'!$I$4:$I$192,A77,'Data Entry'!$P$4:$P$192)/('Site Description'!C$33*100))</f>
        <v>NO TRANSECT</v>
      </c>
      <c r="CA77" s="375" t="str">
        <f>IF('Site Description'!D$33="NO TRANSECT","NO TRANSECT",SUMIF('Data Entry'!$Q$4:$Q$192,A77,'Data Entry'!$X$4:$X$192)/('Site Description'!D$33*100))</f>
        <v>NO TRANSECT</v>
      </c>
      <c r="CB77" s="375" t="str">
        <f>IF('Site Description'!E$33="NO TRANSECT","NO TRANSECT",SUMIF('Data Entry'!$Y$4:$Y$192,A77,'Data Entry'!$AF$4:$AF$192)/('Site Description'!E$33*100))</f>
        <v>NO TRANSECT</v>
      </c>
      <c r="CC77" s="375" t="str">
        <f>IF('Site Description'!F$33="NO TRANSECT","NO TRANSECT",SUMIF('Data Entry'!$AG$4:$AG$192,A77,'Data Entry'!$AN$4:$AN$192)/('Site Description'!F$33*100))</f>
        <v>NO TRANSECT</v>
      </c>
      <c r="CD77" s="376" t="str">
        <f>IF('Site Description'!G$33="NO TRANSECT","NO TRANSECT",SUMIF('Data Entry'!$AO$4:$AO$192,A77,'Data Entry'!$AV$4:$AV$192)/('Site Description'!G$33*100))</f>
        <v>NO TRANSECT</v>
      </c>
      <c r="CE77" s="375" t="str">
        <f>IF('Site Description'!H$33="NO TRANSECT","NO TRANSECT",SUMIF('Data Entry'!$AW$4:$AW$192,A77,'Data Entry'!$BD$4:$BD$192)/('Site Description'!H$33*100))</f>
        <v>NO TRANSECT</v>
      </c>
      <c r="CF77" s="384" t="str">
        <f>IF('Site Description'!I$33="NO TRANSECT","NO TRANSECT",SUMIF('Data Entry'!$BE$4:$BE$192,A77,'Data Entry'!$BL$4:$BL$192)/('Site Description'!I$33*100))</f>
        <v>NO TRANSECT</v>
      </c>
      <c r="CG77" s="140">
        <f t="shared" si="46"/>
        <v>0</v>
      </c>
      <c r="CH77" s="141" t="e">
        <f t="shared" si="47"/>
        <v>#DIV/0!</v>
      </c>
    </row>
    <row r="78" spans="1:86" x14ac:dyDescent="0.3">
      <c r="A78" s="9" t="s">
        <v>273</v>
      </c>
      <c r="B78" s="30" t="s">
        <v>121</v>
      </c>
      <c r="C78" s="33" t="s">
        <v>121</v>
      </c>
      <c r="D78" s="27" t="s">
        <v>83</v>
      </c>
      <c r="E78" s="26" t="s">
        <v>62</v>
      </c>
      <c r="F78" s="26"/>
      <c r="G78" s="378">
        <f>IF('Site Description'!B$33="NO TRANSECT","NO TRANSECT",SUMIF('Data Entry'!$A$4:$A$192,A78,'Data Entry'!$C$4:$C$192))</f>
        <v>0</v>
      </c>
      <c r="H78" s="379" t="str">
        <f>IF('Site Description'!C$33="NO TRANSECT","NO TRANSECT",SUMIF('Data Entry'!$I$4:$I$192,A78,'Data Entry'!$K$4:$K$192))</f>
        <v>NO TRANSECT</v>
      </c>
      <c r="I78" s="379" t="str">
        <f>IF('Site Description'!D$33="NO TRANSECT","NO TRANSECT",SUMIF('Data Entry'!$Q$4:$Q$192,A78,'Data Entry'!$S$4:$S$192))</f>
        <v>NO TRANSECT</v>
      </c>
      <c r="J78" s="379" t="str">
        <f>IF('Site Description'!E$33="NO TRANSECT","NO TRANSECT",SUMIF('Data Entry'!$Y$4:$Y$192,A78,'Data Entry'!$AA$4:$AA$192))</f>
        <v>NO TRANSECT</v>
      </c>
      <c r="K78" s="379" t="str">
        <f>IF('Site Description'!F$33="NO TRANSECT","NO TRANSECT",SUMIF('Data Entry'!$AG$4:$AG$192,A78,'Data Entry'!$AI$4:$AI$192))</f>
        <v>NO TRANSECT</v>
      </c>
      <c r="L78" s="380" t="str">
        <f>IF('Site Description'!G$33="NO TRANSECT","NO TRANSECT",SUMIF('Data Entry'!$AO$4:$AO$192,A78,'Data Entry'!$AQ$4:$AQ$192))</f>
        <v>NO TRANSECT</v>
      </c>
      <c r="M78" s="380" t="str">
        <f>IF('Site Description'!H$33="NO TRANSECT","NO TRANSECT",SUMIF('Data Entry'!$AW$4:$AW$192,A78,'Data Entry'!$AY$4:$AY$192))</f>
        <v>NO TRANSECT</v>
      </c>
      <c r="N78" s="381" t="str">
        <f>IF('Site Description'!I$33="NO TRANSECT","NO TRANSECT",SUMIF('Data Entry'!$BE$4:$BE$192,A78,'Data Entry'!$BG$4:$BG$192))</f>
        <v>NO TRANSECT</v>
      </c>
      <c r="O78" s="140">
        <f t="shared" si="34"/>
        <v>0</v>
      </c>
      <c r="P78" s="141" t="e">
        <f t="shared" si="35"/>
        <v>#DIV/0!</v>
      </c>
      <c r="Q78" s="374">
        <f>IF('Site Description'!B$34="NO TRANSECT", "NO TRANSECT", G78/'Site Description'!B$34)</f>
        <v>0</v>
      </c>
      <c r="R78" s="375" t="str">
        <f>IF('Site Description'!C$34="NO TRANSECT", "NO TRANSECT", H78/'Site Description'!C$34)</f>
        <v>NO TRANSECT</v>
      </c>
      <c r="S78" s="375" t="str">
        <f>IF('Site Description'!D$34="NO TRANSECT", "NO TRANSECT", I78/'Site Description'!D$34)</f>
        <v>NO TRANSECT</v>
      </c>
      <c r="T78" s="375" t="str">
        <f>IF('Site Description'!E$34="NO TRANSECT", "NO TRANSECT", J78/'Site Description'!E$34)</f>
        <v>NO TRANSECT</v>
      </c>
      <c r="U78" s="375" t="str">
        <f>IF('Site Description'!F$34="NO TRANSECT", "NO TRANSECT", K78/'Site Description'!F$34)</f>
        <v>NO TRANSECT</v>
      </c>
      <c r="V78" s="376" t="str">
        <f>IF('Site Description'!G$34="NO TRANSECT", "NO TRANSECT", L78/'Site Description'!G$34)</f>
        <v>NO TRANSECT</v>
      </c>
      <c r="W78" s="375" t="str">
        <f>IF('Site Description'!H$34="NO TRANSECT", "NO TRANSECT", M78/'Site Description'!H$34)</f>
        <v>NO TRANSECT</v>
      </c>
      <c r="X78" s="384" t="str">
        <f>IF('Site Description'!$I$34="NO TRANSECT", "NO TRANSECT", N78/'Site Description'!$I$34)</f>
        <v>NO TRANSECT</v>
      </c>
      <c r="Y78" s="140">
        <f t="shared" si="36"/>
        <v>0</v>
      </c>
      <c r="Z78" s="141" t="e">
        <f t="shared" si="37"/>
        <v>#DIV/0!</v>
      </c>
      <c r="AA78" s="374">
        <f>IF('Site Description'!B$34="NO TRANSECT", "NO TRANSECT",BE78*10)</f>
        <v>0</v>
      </c>
      <c r="AB78" s="375" t="str">
        <f>IF('Site Description'!C$34="NO TRANSECT", "NO TRANSECT",BF78*10)</f>
        <v>NO TRANSECT</v>
      </c>
      <c r="AC78" s="375" t="str">
        <f>IF('Site Description'!D$34="NO TRANSECT", "NO TRANSECT",BG78*10)</f>
        <v>NO TRANSECT</v>
      </c>
      <c r="AD78" s="375" t="str">
        <f>IF('Site Description'!E$34="NO TRANSECT", "NO TRANSECT",BH78*10)</f>
        <v>NO TRANSECT</v>
      </c>
      <c r="AE78" s="375" t="str">
        <f>IF('Site Description'!F$34="NO TRANSECT", "NO TRANSECT",BI78*10)</f>
        <v>NO TRANSECT</v>
      </c>
      <c r="AF78" s="376" t="str">
        <f>IF('Site Description'!G$34="NO TRANSECT", "NO TRANSECT",BJ78*10)</f>
        <v>NO TRANSECT</v>
      </c>
      <c r="AG78" s="375" t="str">
        <f>IF('Site Description'!H$34="NO TRANSECT", "NO TRANSECT",BK78*10)</f>
        <v>NO TRANSECT</v>
      </c>
      <c r="AH78" s="384" t="str">
        <f>IF('Site Description'!I$34="NO TRANSECT", "NO TRANSECT",BL78*10)</f>
        <v>NO TRANSECT</v>
      </c>
      <c r="AI78" s="140">
        <f t="shared" si="0"/>
        <v>0</v>
      </c>
      <c r="AJ78" s="141" t="e">
        <f t="shared" si="1"/>
        <v>#DIV/0!</v>
      </c>
      <c r="AK78" s="374">
        <f>IF('Site Description'!B$34="NO TRANSECT", "NO TRANSECT",BO78*10)</f>
        <v>0</v>
      </c>
      <c r="AL78" s="375" t="str">
        <f>IF('Site Description'!C$34="NO TRANSECT", "NO TRANSECT",BP78*10)</f>
        <v>NO TRANSECT</v>
      </c>
      <c r="AM78" s="375" t="str">
        <f>IF('Site Description'!D$34="NO TRANSECT", "NO TRANSECT",BQ78*10)</f>
        <v>NO TRANSECT</v>
      </c>
      <c r="AN78" s="375" t="str">
        <f>IF('Site Description'!E$34="NO TRANSECT", "NO TRANSECT",BR78*10)</f>
        <v>NO TRANSECT</v>
      </c>
      <c r="AO78" s="375" t="str">
        <f>IF('Site Description'!F$34="NO TRANSECT", "NO TRANSECT",BS78*10)</f>
        <v>NO TRANSECT</v>
      </c>
      <c r="AP78" s="376" t="str">
        <f>IF('Site Description'!G$34="NO TRANSECT", "NO TRANSECT",BT78*10)</f>
        <v>NO TRANSECT</v>
      </c>
      <c r="AQ78" s="376" t="str">
        <f>IF('Site Description'!H$34="NO TRANSECT", "NO TRANSECT",BU78*10)</f>
        <v>NO TRANSECT</v>
      </c>
      <c r="AR78" s="376" t="str">
        <f>IF('Site Description'!I$34="NO TRANSECT", "NO TRANSECT",BV78*10)</f>
        <v>NO TRANSECT</v>
      </c>
      <c r="AS78" s="140">
        <f t="shared" si="38"/>
        <v>0</v>
      </c>
      <c r="AT78" s="141" t="e">
        <f t="shared" si="39"/>
        <v>#DIV/0!</v>
      </c>
      <c r="AU78" s="374">
        <f>IF('Site Description'!B$34="NO TRANSECT","NO TRANSECT",BY78*10)</f>
        <v>0</v>
      </c>
      <c r="AV78" s="375" t="str">
        <f>IF('Site Description'!C$34="NO TRANSECT","NO TRANSECT",BZ78*10)</f>
        <v>NO TRANSECT</v>
      </c>
      <c r="AW78" s="375" t="str">
        <f>IF('Site Description'!D$34="NO TRANSECT","NO TRANSECT",CA78*10)</f>
        <v>NO TRANSECT</v>
      </c>
      <c r="AX78" s="375" t="str">
        <f>IF('Site Description'!E$34="NO TRANSECT","NO TRANSECT",CB78*10)</f>
        <v>NO TRANSECT</v>
      </c>
      <c r="AY78" s="375" t="str">
        <f>IF('Site Description'!F$34="NO TRANSECT","NO TRANSECT",CC78*10)</f>
        <v>NO TRANSECT</v>
      </c>
      <c r="AZ78" s="376" t="str">
        <f>IF('Site Description'!G$34="NO TRANSECT","NO TRANSECT",CD78*10)</f>
        <v>NO TRANSECT</v>
      </c>
      <c r="BA78" s="376" t="str">
        <f>IF('Site Description'!H$34="NO TRANSECT","NO TRANSECT",CE78*10)</f>
        <v>NO TRANSECT</v>
      </c>
      <c r="BB78" s="376" t="str">
        <f>IF('Site Description'!I$34="NO TRANSECT","NO TRANSECT",CF78*10)</f>
        <v>NO TRANSECT</v>
      </c>
      <c r="BC78" s="140">
        <f t="shared" si="40"/>
        <v>0</v>
      </c>
      <c r="BD78" s="141" t="e">
        <f t="shared" si="41"/>
        <v>#DIV/0!</v>
      </c>
      <c r="BE78" s="374">
        <f>IF('Site Description'!B$33="NO TRANSECT","NO TRANSECT",SUMIF('Data Entry'!$A$4:$A$192,A78,'Data Entry'!$F$4:$F$192)/('Site Description'!B$33*100))</f>
        <v>0</v>
      </c>
      <c r="BF78" s="375" t="str">
        <f>IF('Site Description'!C$33="NO TRANSECT","NO TRANSECT",SUMIF('Data Entry'!$I$4:$I$192,A78,'Data Entry'!$N$4:$N$192)/('Site Description'!C$33*100))</f>
        <v>NO TRANSECT</v>
      </c>
      <c r="BG78" s="375" t="str">
        <f>IF('Site Description'!D$33="NO TRANSECT","NO TRANSECT",SUMIF('Data Entry'!$Q$4:$Q$192,A78,'Data Entry'!$V$4:$V$192)/('Site Description'!D$33*100))</f>
        <v>NO TRANSECT</v>
      </c>
      <c r="BH78" s="375" t="str">
        <f>IF('Site Description'!E$33="NO TRANSECT","NO TRANSECT",SUMIF('Data Entry'!$Y$4:$Y$192,A78,'Data Entry'!$AD$4:$AD$192)/('Site Description'!E$33*100))</f>
        <v>NO TRANSECT</v>
      </c>
      <c r="BI78" s="375" t="str">
        <f>IF('Site Description'!F$33="NO TRANSECT","NO TRANSECT",SUMIF('Data Entry'!$AG$4:$AG$192,A78,'Data Entry'!$AL$4:$AL$192)/('Site Description'!F$33*100))</f>
        <v>NO TRANSECT</v>
      </c>
      <c r="BJ78" s="376" t="str">
        <f>IF('Site Description'!G$33="NO TRANSECT","NO TRANSECT",SUMIF('Data Entry'!$AO$4:$AO$192,A78,'Data Entry'!$AT$4:$AT$192)/('Site Description'!G$33*100))</f>
        <v>NO TRANSECT</v>
      </c>
      <c r="BK78" s="376" t="str">
        <f>IF('Site Description'!H$33="NO TRANSECT","NO TRANSECT",SUMIF('Data Entry'!$AW$4:$AW$192,A78,'Data Entry'!$BB$4:$BB$192)/('Site Description'!H$33*100))</f>
        <v>NO TRANSECT</v>
      </c>
      <c r="BL78" s="376" t="str">
        <f>IF('Site Description'!I$33="NO TRANSECT","NO TRANSECT",SUMIF('Data Entry'!$BE$4:$BE$192,A78,'Data Entry'!$BJ$4:$BJ$192)/('Site Description'!I$33*100))</f>
        <v>NO TRANSECT</v>
      </c>
      <c r="BM78" s="140">
        <f t="shared" si="42"/>
        <v>0</v>
      </c>
      <c r="BN78" s="141" t="e">
        <f t="shared" si="43"/>
        <v>#DIV/0!</v>
      </c>
      <c r="BO78" s="374">
        <f>IF('Site Description'!B$33="NO TRANSECT","NO TRANSECT",SUMIF('Data Entry'!$A$4:$A$192,A78,'Data Entry'!$G$4:$G$192)/('Site Description'!B$33*100))</f>
        <v>0</v>
      </c>
      <c r="BP78" s="375" t="str">
        <f>IF('Site Description'!C$33="NO TRANSECT","NO TRANSECT",SUMIF('Data Entry'!$I$4:$I$192,A78,'Data Entry'!$O$4:$O$192)/('Site Description'!C$33*100))</f>
        <v>NO TRANSECT</v>
      </c>
      <c r="BQ78" s="375" t="str">
        <f>IF('Site Description'!D$33="NO TRANSECT","NO TRANSECT",SUMIF('Data Entry'!$Q$4:$Q$192,A78,'Data Entry'!$W$4:$W$192)/('Site Description'!D$33*100))</f>
        <v>NO TRANSECT</v>
      </c>
      <c r="BR78" s="375" t="str">
        <f>IF('Site Description'!E$33="NO TRANSECT","NO TRANSECT",SUMIF('Data Entry'!$Y$4:$Y$192,A78,'Data Entry'!$AE$4:$AE$192)/('Site Description'!E$33*100))</f>
        <v>NO TRANSECT</v>
      </c>
      <c r="BS78" s="375" t="str">
        <f>IF('Site Description'!F$33="NO TRANSECT","NO TRANSECT",SUMIF('Data Entry'!$AG$4:$AG$192,A78,'Data Entry'!$AM$4:$AM$192)/('Site Description'!F$33*100))</f>
        <v>NO TRANSECT</v>
      </c>
      <c r="BT78" s="376" t="str">
        <f>IF('Site Description'!G$33="NO TRANSECT","NO TRANSECT",SUMIF('Data Entry'!$AO$4:$AO$192,A78,'Data Entry'!$AU$4:$AU$192)/('Site Description'!G$33*100))</f>
        <v>NO TRANSECT</v>
      </c>
      <c r="BU78" s="375" t="str">
        <f>IF('Site Description'!H$33="NO TRANSECT","NO TRANSECT",SUMIF('Data Entry'!$AW$4:$AW$192,A78,'Data Entry'!$BC$4:$BC$192)/('Site Description'!H$33*100))</f>
        <v>NO TRANSECT</v>
      </c>
      <c r="BV78" s="384" t="str">
        <f>IF('Site Description'!I$33="NO TRANSECT","NO TRANSECT",SUMIF('Data Entry'!$BE$4:$BE$192,A78,'Data Entry'!$BK$4:$BK$192)/('Site Description'!I$33*100))</f>
        <v>NO TRANSECT</v>
      </c>
      <c r="BW78" s="140">
        <f t="shared" si="44"/>
        <v>0</v>
      </c>
      <c r="BX78" s="141" t="e">
        <f t="shared" si="45"/>
        <v>#DIV/0!</v>
      </c>
      <c r="BY78" s="382">
        <f>IF('Site Description'!B$33="NO TRANSECT","NO TRANSECT",SUMIF('Data Entry'!$A$4:$A$192,A78,'Data Entry'!$H$4:$H$192)/('Site Description'!B$33*100))</f>
        <v>0</v>
      </c>
      <c r="BZ78" s="375" t="str">
        <f>IF('Site Description'!C$33="NO TRANSECT","NO TRANSECT",SUMIF('Data Entry'!$I$4:$I$192,A78,'Data Entry'!$P$4:$P$192)/('Site Description'!C$33*100))</f>
        <v>NO TRANSECT</v>
      </c>
      <c r="CA78" s="375" t="str">
        <f>IF('Site Description'!D$33="NO TRANSECT","NO TRANSECT",SUMIF('Data Entry'!$Q$4:$Q$192,A78,'Data Entry'!$X$4:$X$192)/('Site Description'!D$33*100))</f>
        <v>NO TRANSECT</v>
      </c>
      <c r="CB78" s="375" t="str">
        <f>IF('Site Description'!E$33="NO TRANSECT","NO TRANSECT",SUMIF('Data Entry'!$Y$4:$Y$192,A78,'Data Entry'!$AF$4:$AF$192)/('Site Description'!E$33*100))</f>
        <v>NO TRANSECT</v>
      </c>
      <c r="CC78" s="375" t="str">
        <f>IF('Site Description'!F$33="NO TRANSECT","NO TRANSECT",SUMIF('Data Entry'!$AG$4:$AG$192,A78,'Data Entry'!$AN$4:$AN$192)/('Site Description'!F$33*100))</f>
        <v>NO TRANSECT</v>
      </c>
      <c r="CD78" s="376" t="str">
        <f>IF('Site Description'!G$33="NO TRANSECT","NO TRANSECT",SUMIF('Data Entry'!$AO$4:$AO$192,A78,'Data Entry'!$AV$4:$AV$192)/('Site Description'!G$33*100))</f>
        <v>NO TRANSECT</v>
      </c>
      <c r="CE78" s="375" t="str">
        <f>IF('Site Description'!H$33="NO TRANSECT","NO TRANSECT",SUMIF('Data Entry'!$AW$4:$AW$192,A78,'Data Entry'!$BD$4:$BD$192)/('Site Description'!H$33*100))</f>
        <v>NO TRANSECT</v>
      </c>
      <c r="CF78" s="384" t="str">
        <f>IF('Site Description'!I$33="NO TRANSECT","NO TRANSECT",SUMIF('Data Entry'!$BE$4:$BE$192,A78,'Data Entry'!$BL$4:$BL$192)/('Site Description'!I$33*100))</f>
        <v>NO TRANSECT</v>
      </c>
      <c r="CG78" s="140">
        <f t="shared" si="46"/>
        <v>0</v>
      </c>
      <c r="CH78" s="141" t="e">
        <f t="shared" si="47"/>
        <v>#DIV/0!</v>
      </c>
    </row>
    <row r="79" spans="1:86" x14ac:dyDescent="0.3">
      <c r="A79" s="9" t="s">
        <v>9</v>
      </c>
      <c r="B79" s="30" t="s">
        <v>94</v>
      </c>
      <c r="C79" s="33" t="s">
        <v>94</v>
      </c>
      <c r="D79" s="27" t="s">
        <v>83</v>
      </c>
      <c r="E79" s="26" t="s">
        <v>9</v>
      </c>
      <c r="F79" s="26"/>
      <c r="G79" s="378">
        <f>IF('Site Description'!B$33="NO TRANSECT","NO TRANSECT",SUMIF('Data Entry'!$A$4:$A$192,A79,'Data Entry'!$C$4:$C$192))</f>
        <v>0</v>
      </c>
      <c r="H79" s="379" t="str">
        <f>IF('Site Description'!C$33="NO TRANSECT","NO TRANSECT",SUMIF('Data Entry'!$I$4:$I$192,A79,'Data Entry'!$K$4:$K$192))</f>
        <v>NO TRANSECT</v>
      </c>
      <c r="I79" s="379" t="str">
        <f>IF('Site Description'!D$33="NO TRANSECT","NO TRANSECT",SUMIF('Data Entry'!$Q$4:$Q$192,A79,'Data Entry'!$S$4:$S$192))</f>
        <v>NO TRANSECT</v>
      </c>
      <c r="J79" s="379" t="str">
        <f>IF('Site Description'!E$33="NO TRANSECT","NO TRANSECT",SUMIF('Data Entry'!$Y$4:$Y$192,A79,'Data Entry'!$AA$4:$AA$192))</f>
        <v>NO TRANSECT</v>
      </c>
      <c r="K79" s="379" t="str">
        <f>IF('Site Description'!F$33="NO TRANSECT","NO TRANSECT",SUMIF('Data Entry'!$AG$4:$AG$192,A79,'Data Entry'!$AI$4:$AI$192))</f>
        <v>NO TRANSECT</v>
      </c>
      <c r="L79" s="380" t="str">
        <f>IF('Site Description'!G$33="NO TRANSECT","NO TRANSECT",SUMIF('Data Entry'!$AO$4:$AO$192,A79,'Data Entry'!$AQ$4:$AQ$192))</f>
        <v>NO TRANSECT</v>
      </c>
      <c r="M79" s="380" t="str">
        <f>IF('Site Description'!H$33="NO TRANSECT","NO TRANSECT",SUMIF('Data Entry'!$AW$4:$AW$192,A79,'Data Entry'!$AY$4:$AY$192))</f>
        <v>NO TRANSECT</v>
      </c>
      <c r="N79" s="381" t="str">
        <f>IF('Site Description'!I$33="NO TRANSECT","NO TRANSECT",SUMIF('Data Entry'!$BE$4:$BE$192,A79,'Data Entry'!$BG$4:$BG$192))</f>
        <v>NO TRANSECT</v>
      </c>
      <c r="O79" s="140">
        <f t="shared" si="34"/>
        <v>0</v>
      </c>
      <c r="P79" s="141" t="e">
        <f t="shared" si="35"/>
        <v>#DIV/0!</v>
      </c>
      <c r="Q79" s="374">
        <f>IF('Site Description'!B$34="NO TRANSECT", "NO TRANSECT", G79/'Site Description'!B$34)</f>
        <v>0</v>
      </c>
      <c r="R79" s="375" t="str">
        <f>IF('Site Description'!C$34="NO TRANSECT", "NO TRANSECT", H79/'Site Description'!C$34)</f>
        <v>NO TRANSECT</v>
      </c>
      <c r="S79" s="375" t="str">
        <f>IF('Site Description'!D$34="NO TRANSECT", "NO TRANSECT", I79/'Site Description'!D$34)</f>
        <v>NO TRANSECT</v>
      </c>
      <c r="T79" s="375" t="str">
        <f>IF('Site Description'!E$34="NO TRANSECT", "NO TRANSECT", J79/'Site Description'!E$34)</f>
        <v>NO TRANSECT</v>
      </c>
      <c r="U79" s="375" t="str">
        <f>IF('Site Description'!F$34="NO TRANSECT", "NO TRANSECT", K79/'Site Description'!F$34)</f>
        <v>NO TRANSECT</v>
      </c>
      <c r="V79" s="376" t="str">
        <f>IF('Site Description'!G$34="NO TRANSECT", "NO TRANSECT", L79/'Site Description'!G$34)</f>
        <v>NO TRANSECT</v>
      </c>
      <c r="W79" s="375" t="str">
        <f>IF('Site Description'!H$34="NO TRANSECT", "NO TRANSECT", M79/'Site Description'!H$34)</f>
        <v>NO TRANSECT</v>
      </c>
      <c r="X79" s="384" t="str">
        <f>IF('Site Description'!$I$34="NO TRANSECT", "NO TRANSECT", N79/'Site Description'!$I$34)</f>
        <v>NO TRANSECT</v>
      </c>
      <c r="Y79" s="140">
        <f t="shared" ref="Y79" si="72">AVERAGE(Q79:X79)</f>
        <v>0</v>
      </c>
      <c r="Z79" s="141" t="e">
        <f t="shared" ref="Z79" si="73">STDEV(Q79:X79)</f>
        <v>#DIV/0!</v>
      </c>
      <c r="AA79" s="374">
        <f>IF('Site Description'!B$34="NO TRANSECT", "NO TRANSECT",BE79*10)</f>
        <v>0</v>
      </c>
      <c r="AB79" s="375" t="str">
        <f>IF('Site Description'!C$34="NO TRANSECT", "NO TRANSECT",BF79*10)</f>
        <v>NO TRANSECT</v>
      </c>
      <c r="AC79" s="375" t="str">
        <f>IF('Site Description'!D$34="NO TRANSECT", "NO TRANSECT",BG79*10)</f>
        <v>NO TRANSECT</v>
      </c>
      <c r="AD79" s="375" t="str">
        <f>IF('Site Description'!E$34="NO TRANSECT", "NO TRANSECT",BH79*10)</f>
        <v>NO TRANSECT</v>
      </c>
      <c r="AE79" s="375" t="str">
        <f>IF('Site Description'!F$34="NO TRANSECT", "NO TRANSECT",BI79*10)</f>
        <v>NO TRANSECT</v>
      </c>
      <c r="AF79" s="376" t="str">
        <f>IF('Site Description'!G$34="NO TRANSECT", "NO TRANSECT",BJ79*10)</f>
        <v>NO TRANSECT</v>
      </c>
      <c r="AG79" s="375" t="str">
        <f>IF('Site Description'!H$34="NO TRANSECT", "NO TRANSECT",BK79*10)</f>
        <v>NO TRANSECT</v>
      </c>
      <c r="AH79" s="384" t="str">
        <f>IF('Site Description'!I$34="NO TRANSECT", "NO TRANSECT",BL79*10)</f>
        <v>NO TRANSECT</v>
      </c>
      <c r="AI79" s="140">
        <f t="shared" ref="AI79" si="74">AVERAGE(AA79:AH79)</f>
        <v>0</v>
      </c>
      <c r="AJ79" s="141" t="e">
        <f t="shared" ref="AJ79" si="75">STDEV(AA79:AH79)</f>
        <v>#DIV/0!</v>
      </c>
      <c r="AK79" s="374">
        <f>IF('Site Description'!B$34="NO TRANSECT", "NO TRANSECT",BO79*10)</f>
        <v>0</v>
      </c>
      <c r="AL79" s="375" t="str">
        <f>IF('Site Description'!C$34="NO TRANSECT", "NO TRANSECT",BP79*10)</f>
        <v>NO TRANSECT</v>
      </c>
      <c r="AM79" s="375" t="str">
        <f>IF('Site Description'!D$34="NO TRANSECT", "NO TRANSECT",BQ79*10)</f>
        <v>NO TRANSECT</v>
      </c>
      <c r="AN79" s="375" t="str">
        <f>IF('Site Description'!E$34="NO TRANSECT", "NO TRANSECT",BR79*10)</f>
        <v>NO TRANSECT</v>
      </c>
      <c r="AO79" s="375" t="str">
        <f>IF('Site Description'!F$34="NO TRANSECT", "NO TRANSECT",BS79*10)</f>
        <v>NO TRANSECT</v>
      </c>
      <c r="AP79" s="376" t="str">
        <f>IF('Site Description'!G$34="NO TRANSECT", "NO TRANSECT",BT79*10)</f>
        <v>NO TRANSECT</v>
      </c>
      <c r="AQ79" s="376" t="str">
        <f>IF('Site Description'!H$34="NO TRANSECT", "NO TRANSECT",BU79*10)</f>
        <v>NO TRANSECT</v>
      </c>
      <c r="AR79" s="376" t="str">
        <f>IF('Site Description'!I$34="NO TRANSECT", "NO TRANSECT",BV79*10)</f>
        <v>NO TRANSECT</v>
      </c>
      <c r="AS79" s="140">
        <f t="shared" ref="AS79" si="76">AVERAGE(AK79:AR79)</f>
        <v>0</v>
      </c>
      <c r="AT79" s="141" t="e">
        <f t="shared" ref="AT79" si="77">STDEV(AK79:AR79)</f>
        <v>#DIV/0!</v>
      </c>
      <c r="AU79" s="374">
        <f>IF('Site Description'!B$34="NO TRANSECT","NO TRANSECT",BY79*10)</f>
        <v>0</v>
      </c>
      <c r="AV79" s="375" t="str">
        <f>IF('Site Description'!C$34="NO TRANSECT","NO TRANSECT",BZ79*10)</f>
        <v>NO TRANSECT</v>
      </c>
      <c r="AW79" s="375" t="str">
        <f>IF('Site Description'!D$34="NO TRANSECT","NO TRANSECT",CA79*10)</f>
        <v>NO TRANSECT</v>
      </c>
      <c r="AX79" s="375" t="str">
        <f>IF('Site Description'!E$34="NO TRANSECT","NO TRANSECT",CB79*10)</f>
        <v>NO TRANSECT</v>
      </c>
      <c r="AY79" s="375" t="str">
        <f>IF('Site Description'!F$34="NO TRANSECT","NO TRANSECT",CC79*10)</f>
        <v>NO TRANSECT</v>
      </c>
      <c r="AZ79" s="376" t="str">
        <f>IF('Site Description'!G$34="NO TRANSECT","NO TRANSECT",CD79*10)</f>
        <v>NO TRANSECT</v>
      </c>
      <c r="BA79" s="376" t="str">
        <f>IF('Site Description'!H$34="NO TRANSECT","NO TRANSECT",CE79*10)</f>
        <v>NO TRANSECT</v>
      </c>
      <c r="BB79" s="376" t="str">
        <f>IF('Site Description'!I$34="NO TRANSECT","NO TRANSECT",CF79*10)</f>
        <v>NO TRANSECT</v>
      </c>
      <c r="BC79" s="140">
        <f t="shared" ref="BC79" si="78">AVERAGE(AU79:AZ79)</f>
        <v>0</v>
      </c>
      <c r="BD79" s="141" t="e">
        <f t="shared" ref="BD79" si="79">STDEV(AU79:AZ79)</f>
        <v>#DIV/0!</v>
      </c>
      <c r="BE79" s="374">
        <f>IF('Site Description'!B$33="NO TRANSECT","NO TRANSECT",SUMIF('Data Entry'!$A$4:$A$192,A79,'Data Entry'!$F$4:$F$192)/('Site Description'!B$33*100))</f>
        <v>0</v>
      </c>
      <c r="BF79" s="375" t="str">
        <f>IF('Site Description'!C$33="NO TRANSECT","NO TRANSECT",SUMIF('Data Entry'!$I$4:$I$192,A79,'Data Entry'!$N$4:$N$192)/('Site Description'!C$33*100))</f>
        <v>NO TRANSECT</v>
      </c>
      <c r="BG79" s="375" t="str">
        <f>IF('Site Description'!D$33="NO TRANSECT","NO TRANSECT",SUMIF('Data Entry'!$Q$4:$Q$192,A79,'Data Entry'!$V$4:$V$192)/('Site Description'!D$33*100))</f>
        <v>NO TRANSECT</v>
      </c>
      <c r="BH79" s="375" t="str">
        <f>IF('Site Description'!E$33="NO TRANSECT","NO TRANSECT",SUMIF('Data Entry'!$Y$4:$Y$192,A79,'Data Entry'!$AD$4:$AD$192)/('Site Description'!E$33*100))</f>
        <v>NO TRANSECT</v>
      </c>
      <c r="BI79" s="375" t="str">
        <f>IF('Site Description'!F$33="NO TRANSECT","NO TRANSECT",SUMIF('Data Entry'!$AG$4:$AG$192,A79,'Data Entry'!$AL$4:$AL$192)/('Site Description'!F$33*100))</f>
        <v>NO TRANSECT</v>
      </c>
      <c r="BJ79" s="376" t="str">
        <f>IF('Site Description'!G$33="NO TRANSECT","NO TRANSECT",SUMIF('Data Entry'!$AO$4:$AO$192,A79,'Data Entry'!$AT$4:$AT$192)/('Site Description'!G$33*100))</f>
        <v>NO TRANSECT</v>
      </c>
      <c r="BK79" s="376" t="str">
        <f>IF('Site Description'!H$33="NO TRANSECT","NO TRANSECT",SUMIF('Data Entry'!$AW$4:$AW$192,A79,'Data Entry'!$BB$4:$BB$192)/('Site Description'!H$33*100))</f>
        <v>NO TRANSECT</v>
      </c>
      <c r="BL79" s="376" t="str">
        <f>IF('Site Description'!I$33="NO TRANSECT","NO TRANSECT",SUMIF('Data Entry'!$BE$4:$BE$192,A79,'Data Entry'!$BJ$4:$BJ$192)/('Site Description'!I$33*100))</f>
        <v>NO TRANSECT</v>
      </c>
      <c r="BM79" s="140">
        <f t="shared" ref="BM79" si="80">AVERAGE(BE79:BL79)</f>
        <v>0</v>
      </c>
      <c r="BN79" s="141" t="e">
        <f t="shared" ref="BN79" si="81">STDEV(BE79:BL79)</f>
        <v>#DIV/0!</v>
      </c>
      <c r="BO79" s="374">
        <f>IF('Site Description'!B$33="NO TRANSECT","NO TRANSECT",SUMIF('Data Entry'!$A$4:$A$192,A79,'Data Entry'!$G$4:$G$192)/('Site Description'!B$33*100))</f>
        <v>0</v>
      </c>
      <c r="BP79" s="375" t="str">
        <f>IF('Site Description'!C$33="NO TRANSECT","NO TRANSECT",SUMIF('Data Entry'!$I$4:$I$192,A79,'Data Entry'!$O$4:$O$192)/('Site Description'!C$33*100))</f>
        <v>NO TRANSECT</v>
      </c>
      <c r="BQ79" s="375" t="str">
        <f>IF('Site Description'!D$33="NO TRANSECT","NO TRANSECT",SUMIF('Data Entry'!$Q$4:$Q$192,A79,'Data Entry'!$W$4:$W$192)/('Site Description'!D$33*100))</f>
        <v>NO TRANSECT</v>
      </c>
      <c r="BR79" s="375" t="str">
        <f>IF('Site Description'!E$33="NO TRANSECT","NO TRANSECT",SUMIF('Data Entry'!$Y$4:$Y$192,A79,'Data Entry'!$AE$4:$AE$192)/('Site Description'!E$33*100))</f>
        <v>NO TRANSECT</v>
      </c>
      <c r="BS79" s="375" t="str">
        <f>IF('Site Description'!F$33="NO TRANSECT","NO TRANSECT",SUMIF('Data Entry'!$AG$4:$AG$192,A79,'Data Entry'!$AM$4:$AM$192)/('Site Description'!F$33*100))</f>
        <v>NO TRANSECT</v>
      </c>
      <c r="BT79" s="376" t="str">
        <f>IF('Site Description'!G$33="NO TRANSECT","NO TRANSECT",SUMIF('Data Entry'!$AO$4:$AO$192,A79,'Data Entry'!$AU$4:$AU$192)/('Site Description'!G$33*100))</f>
        <v>NO TRANSECT</v>
      </c>
      <c r="BU79" s="375" t="str">
        <f>IF('Site Description'!H$33="NO TRANSECT","NO TRANSECT",SUMIF('Data Entry'!$AW$4:$AW$192,A79,'Data Entry'!$BC$4:$BC$192)/('Site Description'!H$33*100))</f>
        <v>NO TRANSECT</v>
      </c>
      <c r="BV79" s="384" t="str">
        <f>IF('Site Description'!I$33="NO TRANSECT","NO TRANSECT",SUMIF('Data Entry'!$BE$4:$BE$192,A79,'Data Entry'!$BK$4:$BK$192)/('Site Description'!I$33*100))</f>
        <v>NO TRANSECT</v>
      </c>
      <c r="BW79" s="140">
        <f t="shared" ref="BW79" si="82">AVERAGE(BO79:BT79)</f>
        <v>0</v>
      </c>
      <c r="BX79" s="141" t="e">
        <f t="shared" ref="BX79" si="83">STDEV(BO79:BT79)</f>
        <v>#DIV/0!</v>
      </c>
      <c r="BY79" s="382">
        <f>IF('Site Description'!B$33="NO TRANSECT","NO TRANSECT",SUMIF('Data Entry'!$A$4:$A$192,A79,'Data Entry'!$H$4:$H$192)/('Site Description'!B$33*100))</f>
        <v>0</v>
      </c>
      <c r="BZ79" s="375" t="str">
        <f>IF('Site Description'!C$33="NO TRANSECT","NO TRANSECT",SUMIF('Data Entry'!$I$4:$I$192,A79,'Data Entry'!$P$4:$P$192)/('Site Description'!C$33*100))</f>
        <v>NO TRANSECT</v>
      </c>
      <c r="CA79" s="375" t="str">
        <f>IF('Site Description'!D$33="NO TRANSECT","NO TRANSECT",SUMIF('Data Entry'!$Q$4:$Q$192,A79,'Data Entry'!$X$4:$X$192)/('Site Description'!D$33*100))</f>
        <v>NO TRANSECT</v>
      </c>
      <c r="CB79" s="375" t="str">
        <f>IF('Site Description'!E$33="NO TRANSECT","NO TRANSECT",SUMIF('Data Entry'!$Y$4:$Y$192,A79,'Data Entry'!$AF$4:$AF$192)/('Site Description'!E$33*100))</f>
        <v>NO TRANSECT</v>
      </c>
      <c r="CC79" s="375" t="str">
        <f>IF('Site Description'!F$33="NO TRANSECT","NO TRANSECT",SUMIF('Data Entry'!$AG$4:$AG$192,A79,'Data Entry'!$AN$4:$AN$192)/('Site Description'!F$33*100))</f>
        <v>NO TRANSECT</v>
      </c>
      <c r="CD79" s="376" t="str">
        <f>IF('Site Description'!G$33="NO TRANSECT","NO TRANSECT",SUMIF('Data Entry'!$AO$4:$AO$192,A79,'Data Entry'!$AV$4:$AV$192)/('Site Description'!G$33*100))</f>
        <v>NO TRANSECT</v>
      </c>
      <c r="CE79" s="375" t="str">
        <f>IF('Site Description'!H$33="NO TRANSECT","NO TRANSECT",SUMIF('Data Entry'!$AW$4:$AW$192,A79,'Data Entry'!$BD$4:$BD$192)/('Site Description'!H$33*100))</f>
        <v>NO TRANSECT</v>
      </c>
      <c r="CF79" s="384" t="str">
        <f>IF('Site Description'!I$33="NO TRANSECT","NO TRANSECT",SUMIF('Data Entry'!$BE$4:$BE$192,A79,'Data Entry'!$BL$4:$BL$192)/('Site Description'!I$33*100))</f>
        <v>NO TRANSECT</v>
      </c>
      <c r="CG79" s="140">
        <f t="shared" ref="CG79" si="84">AVERAGE(BY79:CF79)</f>
        <v>0</v>
      </c>
      <c r="CH79" s="141" t="e">
        <f t="shared" ref="CH79" si="85">STDEV(BY79:CF79)</f>
        <v>#DIV/0!</v>
      </c>
    </row>
    <row r="80" spans="1:86" x14ac:dyDescent="0.3">
      <c r="A80" s="9" t="s">
        <v>10</v>
      </c>
      <c r="B80" s="30" t="s">
        <v>95</v>
      </c>
      <c r="C80" s="33" t="s">
        <v>95</v>
      </c>
      <c r="D80" s="27" t="s">
        <v>83</v>
      </c>
      <c r="E80" s="26" t="s">
        <v>122</v>
      </c>
      <c r="F80" s="26"/>
      <c r="G80" s="378">
        <f>IF('Site Description'!B$33="NO TRANSECT","NO TRANSECT",SUMIF('Data Entry'!$A$4:$A$192,A80,'Data Entry'!$C$4:$C$192))</f>
        <v>0</v>
      </c>
      <c r="H80" s="379" t="str">
        <f>IF('Site Description'!C$33="NO TRANSECT","NO TRANSECT",SUMIF('Data Entry'!$I$4:$I$192,A80,'Data Entry'!$K$4:$K$192))</f>
        <v>NO TRANSECT</v>
      </c>
      <c r="I80" s="379" t="str">
        <f>IF('Site Description'!D$33="NO TRANSECT","NO TRANSECT",SUMIF('Data Entry'!$Q$4:$Q$192,A80,'Data Entry'!$S$4:$S$192))</f>
        <v>NO TRANSECT</v>
      </c>
      <c r="J80" s="379" t="str">
        <f>IF('Site Description'!E$33="NO TRANSECT","NO TRANSECT",SUMIF('Data Entry'!$Y$4:$Y$192,A80,'Data Entry'!$AA$4:$AA$192))</f>
        <v>NO TRANSECT</v>
      </c>
      <c r="K80" s="379" t="str">
        <f>IF('Site Description'!F$33="NO TRANSECT","NO TRANSECT",SUMIF('Data Entry'!$AG$4:$AG$192,A80,'Data Entry'!$AI$4:$AI$192))</f>
        <v>NO TRANSECT</v>
      </c>
      <c r="L80" s="380" t="str">
        <f>IF('Site Description'!G$33="NO TRANSECT","NO TRANSECT",SUMIF('Data Entry'!$AO$4:$AO$192,A80,'Data Entry'!$AQ$4:$AQ$192))</f>
        <v>NO TRANSECT</v>
      </c>
      <c r="M80" s="380" t="str">
        <f>IF('Site Description'!H$33="NO TRANSECT","NO TRANSECT",SUMIF('Data Entry'!$AW$4:$AW$192,A80,'Data Entry'!$AY$4:$AY$192))</f>
        <v>NO TRANSECT</v>
      </c>
      <c r="N80" s="381" t="str">
        <f>IF('Site Description'!I$33="NO TRANSECT","NO TRANSECT",SUMIF('Data Entry'!$BE$4:$BE$192,A80,'Data Entry'!$BG$4:$BG$192))</f>
        <v>NO TRANSECT</v>
      </c>
      <c r="O80" s="140">
        <f t="shared" si="34"/>
        <v>0</v>
      </c>
      <c r="P80" s="141" t="e">
        <f t="shared" si="35"/>
        <v>#DIV/0!</v>
      </c>
      <c r="Q80" s="374">
        <f>IF('Site Description'!B$34="NO TRANSECT", "NO TRANSECT", G80/'Site Description'!B$34)</f>
        <v>0</v>
      </c>
      <c r="R80" s="375" t="str">
        <f>IF('Site Description'!C$34="NO TRANSECT", "NO TRANSECT", H80/'Site Description'!C$34)</f>
        <v>NO TRANSECT</v>
      </c>
      <c r="S80" s="375" t="str">
        <f>IF('Site Description'!D$34="NO TRANSECT", "NO TRANSECT", I80/'Site Description'!D$34)</f>
        <v>NO TRANSECT</v>
      </c>
      <c r="T80" s="375" t="str">
        <f>IF('Site Description'!E$34="NO TRANSECT", "NO TRANSECT", J80/'Site Description'!E$34)</f>
        <v>NO TRANSECT</v>
      </c>
      <c r="U80" s="375" t="str">
        <f>IF('Site Description'!F$34="NO TRANSECT", "NO TRANSECT", K80/'Site Description'!F$34)</f>
        <v>NO TRANSECT</v>
      </c>
      <c r="V80" s="376" t="str">
        <f>IF('Site Description'!G$34="NO TRANSECT", "NO TRANSECT", L80/'Site Description'!G$34)</f>
        <v>NO TRANSECT</v>
      </c>
      <c r="W80" s="375" t="str">
        <f>IF('Site Description'!H$34="NO TRANSECT", "NO TRANSECT", M80/'Site Description'!H$34)</f>
        <v>NO TRANSECT</v>
      </c>
      <c r="X80" s="384" t="str">
        <f>IF('Site Description'!$I$34="NO TRANSECT", "NO TRANSECT", N80/'Site Description'!$I$34)</f>
        <v>NO TRANSECT</v>
      </c>
      <c r="Y80" s="140">
        <f t="shared" si="36"/>
        <v>0</v>
      </c>
      <c r="Z80" s="141" t="e">
        <f t="shared" si="37"/>
        <v>#DIV/0!</v>
      </c>
      <c r="AA80" s="374">
        <f>IF('Site Description'!B$34="NO TRANSECT", "NO TRANSECT",BE80*10)</f>
        <v>0</v>
      </c>
      <c r="AB80" s="375" t="str">
        <f>IF('Site Description'!C$34="NO TRANSECT", "NO TRANSECT",BF80*10)</f>
        <v>NO TRANSECT</v>
      </c>
      <c r="AC80" s="375" t="str">
        <f>IF('Site Description'!D$34="NO TRANSECT", "NO TRANSECT",BG80*10)</f>
        <v>NO TRANSECT</v>
      </c>
      <c r="AD80" s="375" t="str">
        <f>IF('Site Description'!E$34="NO TRANSECT", "NO TRANSECT",BH80*10)</f>
        <v>NO TRANSECT</v>
      </c>
      <c r="AE80" s="375" t="str">
        <f>IF('Site Description'!F$34="NO TRANSECT", "NO TRANSECT",BI80*10)</f>
        <v>NO TRANSECT</v>
      </c>
      <c r="AF80" s="376" t="str">
        <f>IF('Site Description'!G$34="NO TRANSECT", "NO TRANSECT",BJ80*10)</f>
        <v>NO TRANSECT</v>
      </c>
      <c r="AG80" s="375" t="str">
        <f>IF('Site Description'!H$34="NO TRANSECT", "NO TRANSECT",BK80*10)</f>
        <v>NO TRANSECT</v>
      </c>
      <c r="AH80" s="384" t="str">
        <f>IF('Site Description'!I$34="NO TRANSECT", "NO TRANSECT",BL80*10)</f>
        <v>NO TRANSECT</v>
      </c>
      <c r="AI80" s="140">
        <f t="shared" ref="AI80:AI93" si="86">AVERAGE(AA80:AH80)</f>
        <v>0</v>
      </c>
      <c r="AJ80" s="141" t="e">
        <f t="shared" ref="AJ80:AJ93" si="87">STDEV(AA80:AH80)</f>
        <v>#DIV/0!</v>
      </c>
      <c r="AK80" s="374">
        <f>IF('Site Description'!B$34="NO TRANSECT", "NO TRANSECT",BO80*10)</f>
        <v>0</v>
      </c>
      <c r="AL80" s="375" t="str">
        <f>IF('Site Description'!C$34="NO TRANSECT", "NO TRANSECT",BP80*10)</f>
        <v>NO TRANSECT</v>
      </c>
      <c r="AM80" s="375" t="str">
        <f>IF('Site Description'!D$34="NO TRANSECT", "NO TRANSECT",BQ80*10)</f>
        <v>NO TRANSECT</v>
      </c>
      <c r="AN80" s="375" t="str">
        <f>IF('Site Description'!E$34="NO TRANSECT", "NO TRANSECT",BR80*10)</f>
        <v>NO TRANSECT</v>
      </c>
      <c r="AO80" s="375" t="str">
        <f>IF('Site Description'!F$34="NO TRANSECT", "NO TRANSECT",BS80*10)</f>
        <v>NO TRANSECT</v>
      </c>
      <c r="AP80" s="376" t="str">
        <f>IF('Site Description'!G$34="NO TRANSECT", "NO TRANSECT",BT80*10)</f>
        <v>NO TRANSECT</v>
      </c>
      <c r="AQ80" s="376" t="str">
        <f>IF('Site Description'!H$34="NO TRANSECT", "NO TRANSECT",BU80*10)</f>
        <v>NO TRANSECT</v>
      </c>
      <c r="AR80" s="376" t="str">
        <f>IF('Site Description'!I$34="NO TRANSECT", "NO TRANSECT",BV80*10)</f>
        <v>NO TRANSECT</v>
      </c>
      <c r="AS80" s="140">
        <f t="shared" si="38"/>
        <v>0</v>
      </c>
      <c r="AT80" s="141" t="e">
        <f t="shared" si="39"/>
        <v>#DIV/0!</v>
      </c>
      <c r="AU80" s="374">
        <f>IF('Site Description'!B$34="NO TRANSECT","NO TRANSECT",BY80*10)</f>
        <v>0</v>
      </c>
      <c r="AV80" s="375" t="str">
        <f>IF('Site Description'!C$34="NO TRANSECT","NO TRANSECT",BZ80*10)</f>
        <v>NO TRANSECT</v>
      </c>
      <c r="AW80" s="375" t="str">
        <f>IF('Site Description'!D$34="NO TRANSECT","NO TRANSECT",CA80*10)</f>
        <v>NO TRANSECT</v>
      </c>
      <c r="AX80" s="375" t="str">
        <f>IF('Site Description'!E$34="NO TRANSECT","NO TRANSECT",CB80*10)</f>
        <v>NO TRANSECT</v>
      </c>
      <c r="AY80" s="375" t="str">
        <f>IF('Site Description'!F$34="NO TRANSECT","NO TRANSECT",CC80*10)</f>
        <v>NO TRANSECT</v>
      </c>
      <c r="AZ80" s="376" t="str">
        <f>IF('Site Description'!G$34="NO TRANSECT","NO TRANSECT",CD80*10)</f>
        <v>NO TRANSECT</v>
      </c>
      <c r="BA80" s="376" t="str">
        <f>IF('Site Description'!H$34="NO TRANSECT","NO TRANSECT",CE80*10)</f>
        <v>NO TRANSECT</v>
      </c>
      <c r="BB80" s="376" t="str">
        <f>IF('Site Description'!I$34="NO TRANSECT","NO TRANSECT",CF80*10)</f>
        <v>NO TRANSECT</v>
      </c>
      <c r="BC80" s="140">
        <f t="shared" si="40"/>
        <v>0</v>
      </c>
      <c r="BD80" s="141" t="e">
        <f t="shared" si="41"/>
        <v>#DIV/0!</v>
      </c>
      <c r="BE80" s="374">
        <f>IF('Site Description'!B$33="NO TRANSECT","NO TRANSECT",SUMIF('Data Entry'!$A$4:$A$192,A80,'Data Entry'!$F$4:$F$192)/('Site Description'!B$33*100))</f>
        <v>0</v>
      </c>
      <c r="BF80" s="375" t="str">
        <f>IF('Site Description'!C$33="NO TRANSECT","NO TRANSECT",SUMIF('Data Entry'!$I$4:$I$192,A80,'Data Entry'!$N$4:$N$192)/('Site Description'!C$33*100))</f>
        <v>NO TRANSECT</v>
      </c>
      <c r="BG80" s="375" t="str">
        <f>IF('Site Description'!D$33="NO TRANSECT","NO TRANSECT",SUMIF('Data Entry'!$Q$4:$Q$192,A80,'Data Entry'!$V$4:$V$192)/('Site Description'!D$33*100))</f>
        <v>NO TRANSECT</v>
      </c>
      <c r="BH80" s="375" t="str">
        <f>IF('Site Description'!E$33="NO TRANSECT","NO TRANSECT",SUMIF('Data Entry'!$Y$4:$Y$192,A80,'Data Entry'!$AD$4:$AD$192)/('Site Description'!E$33*100))</f>
        <v>NO TRANSECT</v>
      </c>
      <c r="BI80" s="375" t="str">
        <f>IF('Site Description'!F$33="NO TRANSECT","NO TRANSECT",SUMIF('Data Entry'!$AG$4:$AG$192,A80,'Data Entry'!$AL$4:$AL$192)/('Site Description'!F$33*100))</f>
        <v>NO TRANSECT</v>
      </c>
      <c r="BJ80" s="376" t="str">
        <f>IF('Site Description'!G$33="NO TRANSECT","NO TRANSECT",SUMIF('Data Entry'!$AO$4:$AO$192,A80,'Data Entry'!$AT$4:$AT$192)/('Site Description'!G$33*100))</f>
        <v>NO TRANSECT</v>
      </c>
      <c r="BK80" s="376" t="str">
        <f>IF('Site Description'!H$33="NO TRANSECT","NO TRANSECT",SUMIF('Data Entry'!$AW$4:$AW$192,A80,'Data Entry'!$BB$4:$BB$192)/('Site Description'!H$33*100))</f>
        <v>NO TRANSECT</v>
      </c>
      <c r="BL80" s="376" t="str">
        <f>IF('Site Description'!I$33="NO TRANSECT","NO TRANSECT",SUMIF('Data Entry'!$BE$4:$BE$192,A80,'Data Entry'!$BJ$4:$BJ$192)/('Site Description'!I$33*100))</f>
        <v>NO TRANSECT</v>
      </c>
      <c r="BM80" s="140">
        <f t="shared" si="42"/>
        <v>0</v>
      </c>
      <c r="BN80" s="141" t="e">
        <f t="shared" si="43"/>
        <v>#DIV/0!</v>
      </c>
      <c r="BO80" s="374">
        <f>IF('Site Description'!B$33="NO TRANSECT","NO TRANSECT",SUMIF('Data Entry'!$A$4:$A$192,A80,'Data Entry'!$G$4:$G$192)/('Site Description'!B$33*100))</f>
        <v>0</v>
      </c>
      <c r="BP80" s="375" t="str">
        <f>IF('Site Description'!C$33="NO TRANSECT","NO TRANSECT",SUMIF('Data Entry'!$I$4:$I$192,A80,'Data Entry'!$O$4:$O$192)/('Site Description'!C$33*100))</f>
        <v>NO TRANSECT</v>
      </c>
      <c r="BQ80" s="375" t="str">
        <f>IF('Site Description'!D$33="NO TRANSECT","NO TRANSECT",SUMIF('Data Entry'!$Q$4:$Q$192,A80,'Data Entry'!$W$4:$W$192)/('Site Description'!D$33*100))</f>
        <v>NO TRANSECT</v>
      </c>
      <c r="BR80" s="375" t="str">
        <f>IF('Site Description'!E$33="NO TRANSECT","NO TRANSECT",SUMIF('Data Entry'!$Y$4:$Y$192,A80,'Data Entry'!$AE$4:$AE$192)/('Site Description'!E$33*100))</f>
        <v>NO TRANSECT</v>
      </c>
      <c r="BS80" s="375" t="str">
        <f>IF('Site Description'!F$33="NO TRANSECT","NO TRANSECT",SUMIF('Data Entry'!$AG$4:$AG$192,A80,'Data Entry'!$AM$4:$AM$192)/('Site Description'!F$33*100))</f>
        <v>NO TRANSECT</v>
      </c>
      <c r="BT80" s="376" t="str">
        <f>IF('Site Description'!G$33="NO TRANSECT","NO TRANSECT",SUMIF('Data Entry'!$AO$4:$AO$192,A80,'Data Entry'!$AU$4:$AU$192)/('Site Description'!G$33*100))</f>
        <v>NO TRANSECT</v>
      </c>
      <c r="BU80" s="375" t="str">
        <f>IF('Site Description'!H$33="NO TRANSECT","NO TRANSECT",SUMIF('Data Entry'!$AW$4:$AW$192,A80,'Data Entry'!$BC$4:$BC$192)/('Site Description'!H$33*100))</f>
        <v>NO TRANSECT</v>
      </c>
      <c r="BV80" s="384" t="str">
        <f>IF('Site Description'!I$33="NO TRANSECT","NO TRANSECT",SUMIF('Data Entry'!$BE$4:$BE$192,A80,'Data Entry'!$BK$4:$BK$192)/('Site Description'!I$33*100))</f>
        <v>NO TRANSECT</v>
      </c>
      <c r="BW80" s="140">
        <f t="shared" si="44"/>
        <v>0</v>
      </c>
      <c r="BX80" s="141" t="e">
        <f t="shared" si="45"/>
        <v>#DIV/0!</v>
      </c>
      <c r="BY80" s="382">
        <f>IF('Site Description'!B$33="NO TRANSECT","NO TRANSECT",SUMIF('Data Entry'!$A$4:$A$192,A80,'Data Entry'!$H$4:$H$192)/('Site Description'!B$33*100))</f>
        <v>0</v>
      </c>
      <c r="BZ80" s="375" t="str">
        <f>IF('Site Description'!C$33="NO TRANSECT","NO TRANSECT",SUMIF('Data Entry'!$I$4:$I$192,A80,'Data Entry'!$P$4:$P$192)/('Site Description'!C$33*100))</f>
        <v>NO TRANSECT</v>
      </c>
      <c r="CA80" s="375" t="str">
        <f>IF('Site Description'!D$33="NO TRANSECT","NO TRANSECT",SUMIF('Data Entry'!$Q$4:$Q$192,A80,'Data Entry'!$X$4:$X$192)/('Site Description'!D$33*100))</f>
        <v>NO TRANSECT</v>
      </c>
      <c r="CB80" s="375" t="str">
        <f>IF('Site Description'!E$33="NO TRANSECT","NO TRANSECT",SUMIF('Data Entry'!$Y$4:$Y$192,A80,'Data Entry'!$AF$4:$AF$192)/('Site Description'!E$33*100))</f>
        <v>NO TRANSECT</v>
      </c>
      <c r="CC80" s="375" t="str">
        <f>IF('Site Description'!F$33="NO TRANSECT","NO TRANSECT",SUMIF('Data Entry'!$AG$4:$AG$192,A80,'Data Entry'!$AN$4:$AN$192)/('Site Description'!F$33*100))</f>
        <v>NO TRANSECT</v>
      </c>
      <c r="CD80" s="376" t="str">
        <f>IF('Site Description'!G$33="NO TRANSECT","NO TRANSECT",SUMIF('Data Entry'!$AO$4:$AO$192,A80,'Data Entry'!$AV$4:$AV$192)/('Site Description'!G$33*100))</f>
        <v>NO TRANSECT</v>
      </c>
      <c r="CE80" s="375" t="str">
        <f>IF('Site Description'!H$33="NO TRANSECT","NO TRANSECT",SUMIF('Data Entry'!$AW$4:$AW$192,A80,'Data Entry'!$BD$4:$BD$192)/('Site Description'!H$33*100))</f>
        <v>NO TRANSECT</v>
      </c>
      <c r="CF80" s="384" t="str">
        <f>IF('Site Description'!I$33="NO TRANSECT","NO TRANSECT",SUMIF('Data Entry'!$BE$4:$BE$192,A80,'Data Entry'!$BL$4:$BL$192)/('Site Description'!I$33*100))</f>
        <v>NO TRANSECT</v>
      </c>
      <c r="CG80" s="140">
        <f t="shared" si="46"/>
        <v>0</v>
      </c>
      <c r="CH80" s="141" t="e">
        <f t="shared" si="47"/>
        <v>#DIV/0!</v>
      </c>
    </row>
    <row r="81" spans="1:86" x14ac:dyDescent="0.3">
      <c r="A81" s="9" t="s">
        <v>582</v>
      </c>
      <c r="B81" s="30" t="s">
        <v>583</v>
      </c>
      <c r="C81" s="33" t="s">
        <v>583</v>
      </c>
      <c r="D81" s="27" t="s">
        <v>83</v>
      </c>
      <c r="E81" s="26" t="s">
        <v>122</v>
      </c>
      <c r="F81" s="26"/>
      <c r="G81" s="378">
        <f>IF('Site Description'!B$33="NO TRANSECT","NO TRANSECT",SUMIF('Data Entry'!$A$4:$A$192,A81,'Data Entry'!$C$4:$C$192))</f>
        <v>0</v>
      </c>
      <c r="H81" s="379" t="str">
        <f>IF('Site Description'!C$33="NO TRANSECT","NO TRANSECT",SUMIF('Data Entry'!$I$4:$I$192,A81,'Data Entry'!$K$4:$K$192))</f>
        <v>NO TRANSECT</v>
      </c>
      <c r="I81" s="379" t="str">
        <f>IF('Site Description'!D$33="NO TRANSECT","NO TRANSECT",SUMIF('Data Entry'!$Q$4:$Q$192,A81,'Data Entry'!$S$4:$S$192))</f>
        <v>NO TRANSECT</v>
      </c>
      <c r="J81" s="379" t="str">
        <f>IF('Site Description'!E$33="NO TRANSECT","NO TRANSECT",SUMIF('Data Entry'!$Y$4:$Y$192,A81,'Data Entry'!$AA$4:$AA$192))</f>
        <v>NO TRANSECT</v>
      </c>
      <c r="K81" s="379" t="str">
        <f>IF('Site Description'!F$33="NO TRANSECT","NO TRANSECT",SUMIF('Data Entry'!$AG$4:$AG$192,A81,'Data Entry'!$AI$4:$AI$192))</f>
        <v>NO TRANSECT</v>
      </c>
      <c r="L81" s="380" t="str">
        <f>IF('Site Description'!G$33="NO TRANSECT","NO TRANSECT",SUMIF('Data Entry'!$AO$4:$AO$192,A81,'Data Entry'!$AQ$4:$AQ$192))</f>
        <v>NO TRANSECT</v>
      </c>
      <c r="M81" s="380" t="str">
        <f>IF('Site Description'!H$33="NO TRANSECT","NO TRANSECT",SUMIF('Data Entry'!$AW$4:$AW$192,A81,'Data Entry'!$AY$4:$AY$192))</f>
        <v>NO TRANSECT</v>
      </c>
      <c r="N81" s="381" t="str">
        <f>IF('Site Description'!I$33="NO TRANSECT","NO TRANSECT",SUMIF('Data Entry'!$BE$4:$BE$192,A81,'Data Entry'!$BG$4:$BG$192))</f>
        <v>NO TRANSECT</v>
      </c>
      <c r="O81" s="140">
        <f t="shared" ref="O81" si="88">AVERAGE(G81:N81)</f>
        <v>0</v>
      </c>
      <c r="P81" s="141" t="e">
        <f t="shared" ref="P81" si="89">STDEV(G81:N81)</f>
        <v>#DIV/0!</v>
      </c>
      <c r="Q81" s="374">
        <f>IF('Site Description'!B$34="NO TRANSECT", "NO TRANSECT", G81/'Site Description'!B$34)</f>
        <v>0</v>
      </c>
      <c r="R81" s="375" t="str">
        <f>IF('Site Description'!C$34="NO TRANSECT", "NO TRANSECT", H81/'Site Description'!C$34)</f>
        <v>NO TRANSECT</v>
      </c>
      <c r="S81" s="375" t="str">
        <f>IF('Site Description'!D$34="NO TRANSECT", "NO TRANSECT", I81/'Site Description'!D$34)</f>
        <v>NO TRANSECT</v>
      </c>
      <c r="T81" s="375" t="str">
        <f>IF('Site Description'!E$34="NO TRANSECT", "NO TRANSECT", J81/'Site Description'!E$34)</f>
        <v>NO TRANSECT</v>
      </c>
      <c r="U81" s="375" t="str">
        <f>IF('Site Description'!F$34="NO TRANSECT", "NO TRANSECT", K81/'Site Description'!F$34)</f>
        <v>NO TRANSECT</v>
      </c>
      <c r="V81" s="376" t="str">
        <f>IF('Site Description'!G$34="NO TRANSECT", "NO TRANSECT", L81/'Site Description'!G$34)</f>
        <v>NO TRANSECT</v>
      </c>
      <c r="W81" s="375" t="str">
        <f>IF('Site Description'!H$34="NO TRANSECT", "NO TRANSECT", M81/'Site Description'!H$34)</f>
        <v>NO TRANSECT</v>
      </c>
      <c r="X81" s="384" t="str">
        <f>IF('Site Description'!$I$34="NO TRANSECT", "NO TRANSECT", N81/'Site Description'!$I$34)</f>
        <v>NO TRANSECT</v>
      </c>
      <c r="Y81" s="140">
        <f t="shared" ref="Y81" si="90">AVERAGE(Q81:X81)</f>
        <v>0</v>
      </c>
      <c r="Z81" s="141" t="e">
        <f t="shared" ref="Z81" si="91">STDEV(Q81:X81)</f>
        <v>#DIV/0!</v>
      </c>
      <c r="AA81" s="374">
        <f>IF('Site Description'!B$34="NO TRANSECT", "NO TRANSECT",BE81*10)</f>
        <v>0</v>
      </c>
      <c r="AB81" s="375" t="str">
        <f>IF('Site Description'!C$34="NO TRANSECT", "NO TRANSECT",BF81*10)</f>
        <v>NO TRANSECT</v>
      </c>
      <c r="AC81" s="375" t="str">
        <f>IF('Site Description'!D$34="NO TRANSECT", "NO TRANSECT",BG81*10)</f>
        <v>NO TRANSECT</v>
      </c>
      <c r="AD81" s="375" t="str">
        <f>IF('Site Description'!E$34="NO TRANSECT", "NO TRANSECT",BH81*10)</f>
        <v>NO TRANSECT</v>
      </c>
      <c r="AE81" s="375" t="str">
        <f>IF('Site Description'!F$34="NO TRANSECT", "NO TRANSECT",BI81*10)</f>
        <v>NO TRANSECT</v>
      </c>
      <c r="AF81" s="376" t="str">
        <f>IF('Site Description'!G$34="NO TRANSECT", "NO TRANSECT",BJ81*10)</f>
        <v>NO TRANSECT</v>
      </c>
      <c r="AG81" s="375" t="str">
        <f>IF('Site Description'!H$34="NO TRANSECT", "NO TRANSECT",BK81*10)</f>
        <v>NO TRANSECT</v>
      </c>
      <c r="AH81" s="384" t="str">
        <f>IF('Site Description'!I$34="NO TRANSECT", "NO TRANSECT",BL81*10)</f>
        <v>NO TRANSECT</v>
      </c>
      <c r="AI81" s="140">
        <f t="shared" ref="AI81" si="92">AVERAGE(AA81:AH81)</f>
        <v>0</v>
      </c>
      <c r="AJ81" s="141" t="e">
        <f t="shared" ref="AJ81" si="93">STDEV(AA81:AH81)</f>
        <v>#DIV/0!</v>
      </c>
      <c r="AK81" s="374">
        <f>IF('Site Description'!B$34="NO TRANSECT", "NO TRANSECT",BO81*10)</f>
        <v>0</v>
      </c>
      <c r="AL81" s="375" t="str">
        <f>IF('Site Description'!C$34="NO TRANSECT", "NO TRANSECT",BP81*10)</f>
        <v>NO TRANSECT</v>
      </c>
      <c r="AM81" s="375" t="str">
        <f>IF('Site Description'!D$34="NO TRANSECT", "NO TRANSECT",BQ81*10)</f>
        <v>NO TRANSECT</v>
      </c>
      <c r="AN81" s="375" t="str">
        <f>IF('Site Description'!E$34="NO TRANSECT", "NO TRANSECT",BR81*10)</f>
        <v>NO TRANSECT</v>
      </c>
      <c r="AO81" s="375" t="str">
        <f>IF('Site Description'!F$34="NO TRANSECT", "NO TRANSECT",BS81*10)</f>
        <v>NO TRANSECT</v>
      </c>
      <c r="AP81" s="376" t="str">
        <f>IF('Site Description'!G$34="NO TRANSECT", "NO TRANSECT",BT81*10)</f>
        <v>NO TRANSECT</v>
      </c>
      <c r="AQ81" s="376" t="str">
        <f>IF('Site Description'!H$34="NO TRANSECT", "NO TRANSECT",BU81*10)</f>
        <v>NO TRANSECT</v>
      </c>
      <c r="AR81" s="376" t="str">
        <f>IF('Site Description'!I$34="NO TRANSECT", "NO TRANSECT",BV81*10)</f>
        <v>NO TRANSECT</v>
      </c>
      <c r="AS81" s="140">
        <f t="shared" ref="AS81" si="94">AVERAGE(AK81:AR81)</f>
        <v>0</v>
      </c>
      <c r="AT81" s="141" t="e">
        <f t="shared" ref="AT81" si="95">STDEV(AK81:AR81)</f>
        <v>#DIV/0!</v>
      </c>
      <c r="AU81" s="374">
        <f>IF('Site Description'!B$34="NO TRANSECT","NO TRANSECT",BY81*10)</f>
        <v>0</v>
      </c>
      <c r="AV81" s="375" t="str">
        <f>IF('Site Description'!C$34="NO TRANSECT","NO TRANSECT",BZ81*10)</f>
        <v>NO TRANSECT</v>
      </c>
      <c r="AW81" s="375" t="str">
        <f>IF('Site Description'!D$34="NO TRANSECT","NO TRANSECT",CA81*10)</f>
        <v>NO TRANSECT</v>
      </c>
      <c r="AX81" s="375" t="str">
        <f>IF('Site Description'!E$34="NO TRANSECT","NO TRANSECT",CB81*10)</f>
        <v>NO TRANSECT</v>
      </c>
      <c r="AY81" s="375" t="str">
        <f>IF('Site Description'!F$34="NO TRANSECT","NO TRANSECT",CC81*10)</f>
        <v>NO TRANSECT</v>
      </c>
      <c r="AZ81" s="376" t="str">
        <f>IF('Site Description'!G$34="NO TRANSECT","NO TRANSECT",CD81*10)</f>
        <v>NO TRANSECT</v>
      </c>
      <c r="BA81" s="376" t="str">
        <f>IF('Site Description'!H$34="NO TRANSECT","NO TRANSECT",CE81*10)</f>
        <v>NO TRANSECT</v>
      </c>
      <c r="BB81" s="376" t="str">
        <f>IF('Site Description'!I$34="NO TRANSECT","NO TRANSECT",CF81*10)</f>
        <v>NO TRANSECT</v>
      </c>
      <c r="BC81" s="140">
        <f t="shared" ref="BC81" si="96">AVERAGE(AU81:AZ81)</f>
        <v>0</v>
      </c>
      <c r="BD81" s="141" t="e">
        <f t="shared" ref="BD81" si="97">STDEV(AU81:AZ81)</f>
        <v>#DIV/0!</v>
      </c>
      <c r="BE81" s="374">
        <f>IF('Site Description'!B$33="NO TRANSECT","NO TRANSECT",SUMIF('Data Entry'!$A$4:$A$192,A81,'Data Entry'!$F$4:$F$192)/('Site Description'!B$33*100))</f>
        <v>0</v>
      </c>
      <c r="BF81" s="375" t="str">
        <f>IF('Site Description'!C$33="NO TRANSECT","NO TRANSECT",SUMIF('Data Entry'!$I$4:$I$192,A81,'Data Entry'!$N$4:$N$192)/('Site Description'!C$33*100))</f>
        <v>NO TRANSECT</v>
      </c>
      <c r="BG81" s="375" t="str">
        <f>IF('Site Description'!D$33="NO TRANSECT","NO TRANSECT",SUMIF('Data Entry'!$Q$4:$Q$192,A81,'Data Entry'!$V$4:$V$192)/('Site Description'!D$33*100))</f>
        <v>NO TRANSECT</v>
      </c>
      <c r="BH81" s="375" t="str">
        <f>IF('Site Description'!E$33="NO TRANSECT","NO TRANSECT",SUMIF('Data Entry'!$Y$4:$Y$192,A81,'Data Entry'!$AD$4:$AD$192)/('Site Description'!E$33*100))</f>
        <v>NO TRANSECT</v>
      </c>
      <c r="BI81" s="375" t="str">
        <f>IF('Site Description'!F$33="NO TRANSECT","NO TRANSECT",SUMIF('Data Entry'!$AG$4:$AG$192,A81,'Data Entry'!$AL$4:$AL$192)/('Site Description'!F$33*100))</f>
        <v>NO TRANSECT</v>
      </c>
      <c r="BJ81" s="376" t="str">
        <f>IF('Site Description'!G$33="NO TRANSECT","NO TRANSECT",SUMIF('Data Entry'!$AO$4:$AO$192,A81,'Data Entry'!$AT$4:$AT$192)/('Site Description'!G$33*100))</f>
        <v>NO TRANSECT</v>
      </c>
      <c r="BK81" s="376" t="str">
        <f>IF('Site Description'!H$33="NO TRANSECT","NO TRANSECT",SUMIF('Data Entry'!$AW$4:$AW$192,A81,'Data Entry'!$BB$4:$BB$192)/('Site Description'!H$33*100))</f>
        <v>NO TRANSECT</v>
      </c>
      <c r="BL81" s="376" t="str">
        <f>IF('Site Description'!I$33="NO TRANSECT","NO TRANSECT",SUMIF('Data Entry'!$BE$4:$BE$192,A81,'Data Entry'!$BJ$4:$BJ$192)/('Site Description'!I$33*100))</f>
        <v>NO TRANSECT</v>
      </c>
      <c r="BM81" s="140">
        <f t="shared" ref="BM81" si="98">AVERAGE(BE81:BL81)</f>
        <v>0</v>
      </c>
      <c r="BN81" s="141" t="e">
        <f t="shared" ref="BN81" si="99">STDEV(BE81:BL81)</f>
        <v>#DIV/0!</v>
      </c>
      <c r="BO81" s="374">
        <f>IF('Site Description'!B$33="NO TRANSECT","NO TRANSECT",SUMIF('Data Entry'!$A$4:$A$192,A81,'Data Entry'!$G$4:$G$192)/('Site Description'!B$33*100))</f>
        <v>0</v>
      </c>
      <c r="BP81" s="375" t="str">
        <f>IF('Site Description'!C$33="NO TRANSECT","NO TRANSECT",SUMIF('Data Entry'!$I$4:$I$192,A81,'Data Entry'!$O$4:$O$192)/('Site Description'!C$33*100))</f>
        <v>NO TRANSECT</v>
      </c>
      <c r="BQ81" s="375" t="str">
        <f>IF('Site Description'!D$33="NO TRANSECT","NO TRANSECT",SUMIF('Data Entry'!$Q$4:$Q$192,A81,'Data Entry'!$W$4:$W$192)/('Site Description'!D$33*100))</f>
        <v>NO TRANSECT</v>
      </c>
      <c r="BR81" s="375" t="str">
        <f>IF('Site Description'!E$33="NO TRANSECT","NO TRANSECT",SUMIF('Data Entry'!$Y$4:$Y$192,A81,'Data Entry'!$AE$4:$AE$192)/('Site Description'!E$33*100))</f>
        <v>NO TRANSECT</v>
      </c>
      <c r="BS81" s="375" t="str">
        <f>IF('Site Description'!F$33="NO TRANSECT","NO TRANSECT",SUMIF('Data Entry'!$AG$4:$AG$192,A81,'Data Entry'!$AM$4:$AM$192)/('Site Description'!F$33*100))</f>
        <v>NO TRANSECT</v>
      </c>
      <c r="BT81" s="376" t="str">
        <f>IF('Site Description'!G$33="NO TRANSECT","NO TRANSECT",SUMIF('Data Entry'!$AO$4:$AO$192,A81,'Data Entry'!$AU$4:$AU$192)/('Site Description'!G$33*100))</f>
        <v>NO TRANSECT</v>
      </c>
      <c r="BU81" s="375" t="str">
        <f>IF('Site Description'!H$33="NO TRANSECT","NO TRANSECT",SUMIF('Data Entry'!$AW$4:$AW$192,A81,'Data Entry'!$BC$4:$BC$192)/('Site Description'!H$33*100))</f>
        <v>NO TRANSECT</v>
      </c>
      <c r="BV81" s="384" t="str">
        <f>IF('Site Description'!I$33="NO TRANSECT","NO TRANSECT",SUMIF('Data Entry'!$BE$4:$BE$192,A81,'Data Entry'!$BK$4:$BK$192)/('Site Description'!I$33*100))</f>
        <v>NO TRANSECT</v>
      </c>
      <c r="BW81" s="140">
        <f t="shared" ref="BW81" si="100">AVERAGE(BO81:BT81)</f>
        <v>0</v>
      </c>
      <c r="BX81" s="141" t="e">
        <f t="shared" ref="BX81" si="101">STDEV(BO81:BT81)</f>
        <v>#DIV/0!</v>
      </c>
      <c r="BY81" s="382">
        <f>IF('Site Description'!B$33="NO TRANSECT","NO TRANSECT",SUMIF('Data Entry'!$A$4:$A$192,A81,'Data Entry'!$H$4:$H$192)/('Site Description'!B$33*100))</f>
        <v>0</v>
      </c>
      <c r="BZ81" s="375" t="str">
        <f>IF('Site Description'!C$33="NO TRANSECT","NO TRANSECT",SUMIF('Data Entry'!$I$4:$I$192,A81,'Data Entry'!$P$4:$P$192)/('Site Description'!C$33*100))</f>
        <v>NO TRANSECT</v>
      </c>
      <c r="CA81" s="375" t="str">
        <f>IF('Site Description'!D$33="NO TRANSECT","NO TRANSECT",SUMIF('Data Entry'!$Q$4:$Q$192,A81,'Data Entry'!$X$4:$X$192)/('Site Description'!D$33*100))</f>
        <v>NO TRANSECT</v>
      </c>
      <c r="CB81" s="375" t="str">
        <f>IF('Site Description'!E$33="NO TRANSECT","NO TRANSECT",SUMIF('Data Entry'!$Y$4:$Y$192,A81,'Data Entry'!$AF$4:$AF$192)/('Site Description'!E$33*100))</f>
        <v>NO TRANSECT</v>
      </c>
      <c r="CC81" s="375" t="str">
        <f>IF('Site Description'!F$33="NO TRANSECT","NO TRANSECT",SUMIF('Data Entry'!$AG$4:$AG$192,A81,'Data Entry'!$AN$4:$AN$192)/('Site Description'!F$33*100))</f>
        <v>NO TRANSECT</v>
      </c>
      <c r="CD81" s="376" t="str">
        <f>IF('Site Description'!G$33="NO TRANSECT","NO TRANSECT",SUMIF('Data Entry'!$AO$4:$AO$192,A81,'Data Entry'!$AV$4:$AV$192)/('Site Description'!G$33*100))</f>
        <v>NO TRANSECT</v>
      </c>
      <c r="CE81" s="375" t="str">
        <f>IF('Site Description'!H$33="NO TRANSECT","NO TRANSECT",SUMIF('Data Entry'!$AW$4:$AW$192,A81,'Data Entry'!$BD$4:$BD$192)/('Site Description'!H$33*100))</f>
        <v>NO TRANSECT</v>
      </c>
      <c r="CF81" s="384" t="str">
        <f>IF('Site Description'!I$33="NO TRANSECT","NO TRANSECT",SUMIF('Data Entry'!$BE$4:$BE$192,A81,'Data Entry'!$BL$4:$BL$192)/('Site Description'!I$33*100))</f>
        <v>NO TRANSECT</v>
      </c>
      <c r="CG81" s="140">
        <f t="shared" ref="CG81" si="102">AVERAGE(BY81:CF81)</f>
        <v>0</v>
      </c>
      <c r="CH81" s="141" t="e">
        <f t="shared" ref="CH81" si="103">STDEV(BY81:CF81)</f>
        <v>#DIV/0!</v>
      </c>
    </row>
    <row r="82" spans="1:86" x14ac:dyDescent="0.3">
      <c r="A82" s="9" t="s">
        <v>274</v>
      </c>
      <c r="B82" s="30" t="s">
        <v>316</v>
      </c>
      <c r="C82" s="34" t="s">
        <v>275</v>
      </c>
      <c r="D82" s="27" t="s">
        <v>138</v>
      </c>
      <c r="E82" s="26" t="s">
        <v>32</v>
      </c>
      <c r="F82" s="383">
        <v>4</v>
      </c>
      <c r="G82" s="378">
        <f>IF('Site Description'!B$33="NO TRANSECT","NO TRANSECT",SUMIF('Data Entry'!$A$4:$A$192,A82,'Data Entry'!$C$4:$C$192))</f>
        <v>0</v>
      </c>
      <c r="H82" s="379" t="str">
        <f>IF('Site Description'!C$33="NO TRANSECT","NO TRANSECT",SUMIF('Data Entry'!$I$4:$I$192,A82,'Data Entry'!$K$4:$K$192))</f>
        <v>NO TRANSECT</v>
      </c>
      <c r="I82" s="379" t="str">
        <f>IF('Site Description'!D$33="NO TRANSECT","NO TRANSECT",SUMIF('Data Entry'!$Q$4:$Q$192,A82,'Data Entry'!$S$4:$S$192))</f>
        <v>NO TRANSECT</v>
      </c>
      <c r="J82" s="379" t="str">
        <f>IF('Site Description'!E$33="NO TRANSECT","NO TRANSECT",SUMIF('Data Entry'!$Y$4:$Y$192,A82,'Data Entry'!$AA$4:$AA$192))</f>
        <v>NO TRANSECT</v>
      </c>
      <c r="K82" s="379" t="str">
        <f>IF('Site Description'!F$33="NO TRANSECT","NO TRANSECT",SUMIF('Data Entry'!$AG$4:$AG$192,A82,'Data Entry'!$AI$4:$AI$192))</f>
        <v>NO TRANSECT</v>
      </c>
      <c r="L82" s="380" t="str">
        <f>IF('Site Description'!G$33="NO TRANSECT","NO TRANSECT",SUMIF('Data Entry'!$AO$4:$AO$192,A82,'Data Entry'!$AQ$4:$AQ$192))</f>
        <v>NO TRANSECT</v>
      </c>
      <c r="M82" s="380" t="str">
        <f>IF('Site Description'!H$33="NO TRANSECT","NO TRANSECT",SUMIF('Data Entry'!$AW$4:$AW$192,A82,'Data Entry'!$AY$4:$AY$192))</f>
        <v>NO TRANSECT</v>
      </c>
      <c r="N82" s="381" t="str">
        <f>IF('Site Description'!I$33="NO TRANSECT","NO TRANSECT",SUMIF('Data Entry'!$BE$4:$BE$192,A82,'Data Entry'!$BG$4:$BG$192))</f>
        <v>NO TRANSECT</v>
      </c>
      <c r="O82" s="140">
        <f t="shared" ref="O82:O93" si="104">AVERAGE(G82:N82)</f>
        <v>0</v>
      </c>
      <c r="P82" s="141" t="e">
        <f t="shared" ref="P82:P93" si="105">STDEV(G82:N82)</f>
        <v>#DIV/0!</v>
      </c>
      <c r="Q82" s="374">
        <f>IF('Site Description'!B$34="NO TRANSECT", "NO TRANSECT", G82/'Site Description'!B$34)</f>
        <v>0</v>
      </c>
      <c r="R82" s="375" t="str">
        <f>IF('Site Description'!C$34="NO TRANSECT", "NO TRANSECT", H82/'Site Description'!C$34)</f>
        <v>NO TRANSECT</v>
      </c>
      <c r="S82" s="375" t="str">
        <f>IF('Site Description'!D$34="NO TRANSECT", "NO TRANSECT", I82/'Site Description'!D$34)</f>
        <v>NO TRANSECT</v>
      </c>
      <c r="T82" s="375" t="str">
        <f>IF('Site Description'!E$34="NO TRANSECT", "NO TRANSECT", J82/'Site Description'!E$34)</f>
        <v>NO TRANSECT</v>
      </c>
      <c r="U82" s="375" t="str">
        <f>IF('Site Description'!F$34="NO TRANSECT", "NO TRANSECT", K82/'Site Description'!F$34)</f>
        <v>NO TRANSECT</v>
      </c>
      <c r="V82" s="376" t="str">
        <f>IF('Site Description'!G$34="NO TRANSECT", "NO TRANSECT", L82/'Site Description'!G$34)</f>
        <v>NO TRANSECT</v>
      </c>
      <c r="W82" s="375" t="str">
        <f>IF('Site Description'!H$34="NO TRANSECT", "NO TRANSECT", M82/'Site Description'!H$34)</f>
        <v>NO TRANSECT</v>
      </c>
      <c r="X82" s="384" t="str">
        <f>IF('Site Description'!$I$34="NO TRANSECT", "NO TRANSECT", N82/'Site Description'!$I$34)</f>
        <v>NO TRANSECT</v>
      </c>
      <c r="Y82" s="140">
        <f t="shared" ref="Y82:Y93" si="106">AVERAGE(Q82:X82)</f>
        <v>0</v>
      </c>
      <c r="Z82" s="141" t="e">
        <f t="shared" ref="Z82:Z93" si="107">STDEV(Q82:X82)</f>
        <v>#DIV/0!</v>
      </c>
      <c r="AA82" s="374">
        <f>IF('Site Description'!B$34="NO TRANSECT", "NO TRANSECT",BE82*10)</f>
        <v>0</v>
      </c>
      <c r="AB82" s="375" t="str">
        <f>IF('Site Description'!C$34="NO TRANSECT", "NO TRANSECT",BF82*10)</f>
        <v>NO TRANSECT</v>
      </c>
      <c r="AC82" s="375" t="str">
        <f>IF('Site Description'!D$34="NO TRANSECT", "NO TRANSECT",BG82*10)</f>
        <v>NO TRANSECT</v>
      </c>
      <c r="AD82" s="375" t="str">
        <f>IF('Site Description'!E$34="NO TRANSECT", "NO TRANSECT",BH82*10)</f>
        <v>NO TRANSECT</v>
      </c>
      <c r="AE82" s="375" t="str">
        <f>IF('Site Description'!F$34="NO TRANSECT", "NO TRANSECT",BI82*10)</f>
        <v>NO TRANSECT</v>
      </c>
      <c r="AF82" s="376" t="str">
        <f>IF('Site Description'!G$34="NO TRANSECT", "NO TRANSECT",BJ82*10)</f>
        <v>NO TRANSECT</v>
      </c>
      <c r="AG82" s="375" t="str">
        <f>IF('Site Description'!H$34="NO TRANSECT", "NO TRANSECT",BK82*10)</f>
        <v>NO TRANSECT</v>
      </c>
      <c r="AH82" s="384" t="str">
        <f>IF('Site Description'!I$34="NO TRANSECT", "NO TRANSECT",BL82*10)</f>
        <v>NO TRANSECT</v>
      </c>
      <c r="AI82" s="140">
        <f t="shared" si="86"/>
        <v>0</v>
      </c>
      <c r="AJ82" s="141" t="e">
        <f t="shared" si="87"/>
        <v>#DIV/0!</v>
      </c>
      <c r="AK82" s="374">
        <f>IF('Site Description'!B$34="NO TRANSECT", "NO TRANSECT",BO82*10)</f>
        <v>0</v>
      </c>
      <c r="AL82" s="375" t="str">
        <f>IF('Site Description'!C$34="NO TRANSECT", "NO TRANSECT",BP82*10)</f>
        <v>NO TRANSECT</v>
      </c>
      <c r="AM82" s="375" t="str">
        <f>IF('Site Description'!D$34="NO TRANSECT", "NO TRANSECT",BQ82*10)</f>
        <v>NO TRANSECT</v>
      </c>
      <c r="AN82" s="375" t="str">
        <f>IF('Site Description'!E$34="NO TRANSECT", "NO TRANSECT",BR82*10)</f>
        <v>NO TRANSECT</v>
      </c>
      <c r="AO82" s="375" t="str">
        <f>IF('Site Description'!F$34="NO TRANSECT", "NO TRANSECT",BS82*10)</f>
        <v>NO TRANSECT</v>
      </c>
      <c r="AP82" s="376" t="str">
        <f>IF('Site Description'!G$34="NO TRANSECT", "NO TRANSECT",BT82*10)</f>
        <v>NO TRANSECT</v>
      </c>
      <c r="AQ82" s="376" t="str">
        <f>IF('Site Description'!H$34="NO TRANSECT", "NO TRANSECT",BU82*10)</f>
        <v>NO TRANSECT</v>
      </c>
      <c r="AR82" s="376" t="str">
        <f>IF('Site Description'!I$34="NO TRANSECT", "NO TRANSECT",BV82*10)</f>
        <v>NO TRANSECT</v>
      </c>
      <c r="AS82" s="140">
        <f t="shared" ref="AS82:AS93" si="108">AVERAGE(AK82:AR82)</f>
        <v>0</v>
      </c>
      <c r="AT82" s="141" t="e">
        <f t="shared" ref="AT82:AT93" si="109">STDEV(AK82:AR82)</f>
        <v>#DIV/0!</v>
      </c>
      <c r="AU82" s="374">
        <f>IF('Site Description'!B$34="NO TRANSECT","NO TRANSECT",BY82*10)</f>
        <v>0</v>
      </c>
      <c r="AV82" s="375" t="str">
        <f>IF('Site Description'!C$34="NO TRANSECT","NO TRANSECT",BZ82*10)</f>
        <v>NO TRANSECT</v>
      </c>
      <c r="AW82" s="375" t="str">
        <f>IF('Site Description'!D$34="NO TRANSECT","NO TRANSECT",CA82*10)</f>
        <v>NO TRANSECT</v>
      </c>
      <c r="AX82" s="375" t="str">
        <f>IF('Site Description'!E$34="NO TRANSECT","NO TRANSECT",CB82*10)</f>
        <v>NO TRANSECT</v>
      </c>
      <c r="AY82" s="375" t="str">
        <f>IF('Site Description'!F$34="NO TRANSECT","NO TRANSECT",CC82*10)</f>
        <v>NO TRANSECT</v>
      </c>
      <c r="AZ82" s="376" t="str">
        <f>IF('Site Description'!G$34="NO TRANSECT","NO TRANSECT",CD82*10)</f>
        <v>NO TRANSECT</v>
      </c>
      <c r="BA82" s="376" t="str">
        <f>IF('Site Description'!H$34="NO TRANSECT","NO TRANSECT",CE82*10)</f>
        <v>NO TRANSECT</v>
      </c>
      <c r="BB82" s="376" t="str">
        <f>IF('Site Description'!I$34="NO TRANSECT","NO TRANSECT",CF82*10)</f>
        <v>NO TRANSECT</v>
      </c>
      <c r="BC82" s="140">
        <f t="shared" ref="BC82:BC93" si="110">AVERAGE(AU82:AZ82)</f>
        <v>0</v>
      </c>
      <c r="BD82" s="141" t="e">
        <f t="shared" ref="BD82:BD93" si="111">STDEV(AU82:AZ82)</f>
        <v>#DIV/0!</v>
      </c>
      <c r="BE82" s="374">
        <f>IF('Site Description'!B$33="NO TRANSECT","NO TRANSECT",SUMIF('Data Entry'!$A$4:$A$192,A82,'Data Entry'!$F$4:$F$192)/('Site Description'!B$33*100))</f>
        <v>0</v>
      </c>
      <c r="BF82" s="375" t="str">
        <f>IF('Site Description'!C$33="NO TRANSECT","NO TRANSECT",SUMIF('Data Entry'!$I$4:$I$192,A82,'Data Entry'!$N$4:$N$192)/('Site Description'!C$33*100))</f>
        <v>NO TRANSECT</v>
      </c>
      <c r="BG82" s="375" t="str">
        <f>IF('Site Description'!D$33="NO TRANSECT","NO TRANSECT",SUMIF('Data Entry'!$Q$4:$Q$192,A82,'Data Entry'!$V$4:$V$192)/('Site Description'!D$33*100))</f>
        <v>NO TRANSECT</v>
      </c>
      <c r="BH82" s="375" t="str">
        <f>IF('Site Description'!E$33="NO TRANSECT","NO TRANSECT",SUMIF('Data Entry'!$Y$4:$Y$192,A82,'Data Entry'!$AD$4:$AD$192)/('Site Description'!E$33*100))</f>
        <v>NO TRANSECT</v>
      </c>
      <c r="BI82" s="375" t="str">
        <f>IF('Site Description'!F$33="NO TRANSECT","NO TRANSECT",SUMIF('Data Entry'!$AG$4:$AG$192,A82,'Data Entry'!$AL$4:$AL$192)/('Site Description'!F$33*100))</f>
        <v>NO TRANSECT</v>
      </c>
      <c r="BJ82" s="376" t="str">
        <f>IF('Site Description'!G$33="NO TRANSECT","NO TRANSECT",SUMIF('Data Entry'!$AO$4:$AO$192,A82,'Data Entry'!$AT$4:$AT$192)/('Site Description'!G$33*100))</f>
        <v>NO TRANSECT</v>
      </c>
      <c r="BK82" s="376" t="str">
        <f>IF('Site Description'!H$33="NO TRANSECT","NO TRANSECT",SUMIF('Data Entry'!$AW$4:$AW$192,A82,'Data Entry'!$BB$4:$BB$192)/('Site Description'!H$33*100))</f>
        <v>NO TRANSECT</v>
      </c>
      <c r="BL82" s="376" t="str">
        <f>IF('Site Description'!I$33="NO TRANSECT","NO TRANSECT",SUMIF('Data Entry'!$BE$4:$BE$192,A82,'Data Entry'!$BJ$4:$BJ$192)/('Site Description'!I$33*100))</f>
        <v>NO TRANSECT</v>
      </c>
      <c r="BM82" s="140">
        <f t="shared" ref="BM82:BM93" si="112">AVERAGE(BE82:BL82)</f>
        <v>0</v>
      </c>
      <c r="BN82" s="141" t="e">
        <f t="shared" ref="BN82:BN93" si="113">STDEV(BE82:BL82)</f>
        <v>#DIV/0!</v>
      </c>
      <c r="BO82" s="374">
        <f>IF('Site Description'!B$33="NO TRANSECT","NO TRANSECT",SUMIF('Data Entry'!$A$4:$A$192,A82,'Data Entry'!$G$4:$G$192)/('Site Description'!B$33*100))</f>
        <v>0</v>
      </c>
      <c r="BP82" s="375" t="str">
        <f>IF('Site Description'!C$33="NO TRANSECT","NO TRANSECT",SUMIF('Data Entry'!$I$4:$I$192,A82,'Data Entry'!$O$4:$O$192)/('Site Description'!C$33*100))</f>
        <v>NO TRANSECT</v>
      </c>
      <c r="BQ82" s="375" t="str">
        <f>IF('Site Description'!D$33="NO TRANSECT","NO TRANSECT",SUMIF('Data Entry'!$Q$4:$Q$192,A82,'Data Entry'!$W$4:$W$192)/('Site Description'!D$33*100))</f>
        <v>NO TRANSECT</v>
      </c>
      <c r="BR82" s="375" t="str">
        <f>IF('Site Description'!E$33="NO TRANSECT","NO TRANSECT",SUMIF('Data Entry'!$Y$4:$Y$192,A82,'Data Entry'!$AE$4:$AE$192)/('Site Description'!E$33*100))</f>
        <v>NO TRANSECT</v>
      </c>
      <c r="BS82" s="375" t="str">
        <f>IF('Site Description'!F$33="NO TRANSECT","NO TRANSECT",SUMIF('Data Entry'!$AG$4:$AG$192,A82,'Data Entry'!$AM$4:$AM$192)/('Site Description'!F$33*100))</f>
        <v>NO TRANSECT</v>
      </c>
      <c r="BT82" s="376" t="str">
        <f>IF('Site Description'!G$33="NO TRANSECT","NO TRANSECT",SUMIF('Data Entry'!$AO$4:$AO$192,A82,'Data Entry'!$AU$4:$AU$192)/('Site Description'!G$33*100))</f>
        <v>NO TRANSECT</v>
      </c>
      <c r="BU82" s="375" t="str">
        <f>IF('Site Description'!H$33="NO TRANSECT","NO TRANSECT",SUMIF('Data Entry'!$AW$4:$AW$192,A82,'Data Entry'!$BC$4:$BC$192)/('Site Description'!H$33*100))</f>
        <v>NO TRANSECT</v>
      </c>
      <c r="BV82" s="384" t="str">
        <f>IF('Site Description'!I$33="NO TRANSECT","NO TRANSECT",SUMIF('Data Entry'!$BE$4:$BE$192,A82,'Data Entry'!$BK$4:$BK$192)/('Site Description'!I$33*100))</f>
        <v>NO TRANSECT</v>
      </c>
      <c r="BW82" s="140">
        <f t="shared" ref="BW82:BW93" si="114">AVERAGE(BO82:BT82)</f>
        <v>0</v>
      </c>
      <c r="BX82" s="141" t="e">
        <f t="shared" ref="BX82:BX93" si="115">STDEV(BO82:BT82)</f>
        <v>#DIV/0!</v>
      </c>
      <c r="BY82" s="382">
        <f>IF('Site Description'!B$33="NO TRANSECT","NO TRANSECT",SUMIF('Data Entry'!$A$4:$A$192,A82,'Data Entry'!$H$4:$H$192)/('Site Description'!B$33*100))</f>
        <v>0</v>
      </c>
      <c r="BZ82" s="375" t="str">
        <f>IF('Site Description'!C$33="NO TRANSECT","NO TRANSECT",SUMIF('Data Entry'!$I$4:$I$192,A82,'Data Entry'!$P$4:$P$192)/('Site Description'!C$33*100))</f>
        <v>NO TRANSECT</v>
      </c>
      <c r="CA82" s="375" t="str">
        <f>IF('Site Description'!D$33="NO TRANSECT","NO TRANSECT",SUMIF('Data Entry'!$Q$4:$Q$192,A82,'Data Entry'!$X$4:$X$192)/('Site Description'!D$33*100))</f>
        <v>NO TRANSECT</v>
      </c>
      <c r="CB82" s="375" t="str">
        <f>IF('Site Description'!E$33="NO TRANSECT","NO TRANSECT",SUMIF('Data Entry'!$Y$4:$Y$192,A82,'Data Entry'!$AF$4:$AF$192)/('Site Description'!E$33*100))</f>
        <v>NO TRANSECT</v>
      </c>
      <c r="CC82" s="375" t="str">
        <f>IF('Site Description'!F$33="NO TRANSECT","NO TRANSECT",SUMIF('Data Entry'!$AG$4:$AG$192,A82,'Data Entry'!$AN$4:$AN$192)/('Site Description'!F$33*100))</f>
        <v>NO TRANSECT</v>
      </c>
      <c r="CD82" s="376" t="str">
        <f>IF('Site Description'!G$33="NO TRANSECT","NO TRANSECT",SUMIF('Data Entry'!$AO$4:$AO$192,A82,'Data Entry'!$AV$4:$AV$192)/('Site Description'!G$33*100))</f>
        <v>NO TRANSECT</v>
      </c>
      <c r="CE82" s="375" t="str">
        <f>IF('Site Description'!H$33="NO TRANSECT","NO TRANSECT",SUMIF('Data Entry'!$AW$4:$AW$192,A82,'Data Entry'!$BD$4:$BD$192)/('Site Description'!H$33*100))</f>
        <v>NO TRANSECT</v>
      </c>
      <c r="CF82" s="384" t="str">
        <f>IF('Site Description'!I$33="NO TRANSECT","NO TRANSECT",SUMIF('Data Entry'!$BE$4:$BE$192,A82,'Data Entry'!$BL$4:$BL$192)/('Site Description'!I$33*100))</f>
        <v>NO TRANSECT</v>
      </c>
      <c r="CG82" s="140">
        <f t="shared" ref="CG82:CG93" si="116">AVERAGE(BY82:CF82)</f>
        <v>0</v>
      </c>
      <c r="CH82" s="141" t="e">
        <f t="shared" ref="CH82:CH93" si="117">STDEV(BY82:CF82)</f>
        <v>#DIV/0!</v>
      </c>
    </row>
    <row r="83" spans="1:86" x14ac:dyDescent="0.3">
      <c r="A83" s="9" t="s">
        <v>276</v>
      </c>
      <c r="B83" s="30" t="s">
        <v>316</v>
      </c>
      <c r="C83" s="32" t="s">
        <v>277</v>
      </c>
      <c r="D83" s="27" t="s">
        <v>138</v>
      </c>
      <c r="E83" s="26" t="s">
        <v>32</v>
      </c>
      <c r="F83" s="383">
        <v>4</v>
      </c>
      <c r="G83" s="378">
        <f>IF('Site Description'!B$33="NO TRANSECT","NO TRANSECT",SUMIF('Data Entry'!$A$4:$A$192,A83,'Data Entry'!$C$4:$C$192))</f>
        <v>0</v>
      </c>
      <c r="H83" s="379" t="str">
        <f>IF('Site Description'!C$33="NO TRANSECT","NO TRANSECT",SUMIF('Data Entry'!$I$4:$I$192,A83,'Data Entry'!$K$4:$K$192))</f>
        <v>NO TRANSECT</v>
      </c>
      <c r="I83" s="379" t="str">
        <f>IF('Site Description'!D$33="NO TRANSECT","NO TRANSECT",SUMIF('Data Entry'!$Q$4:$Q$192,A83,'Data Entry'!$S$4:$S$192))</f>
        <v>NO TRANSECT</v>
      </c>
      <c r="J83" s="379" t="str">
        <f>IF('Site Description'!E$33="NO TRANSECT","NO TRANSECT",SUMIF('Data Entry'!$Y$4:$Y$192,A83,'Data Entry'!$AA$4:$AA$192))</f>
        <v>NO TRANSECT</v>
      </c>
      <c r="K83" s="379" t="str">
        <f>IF('Site Description'!F$33="NO TRANSECT","NO TRANSECT",SUMIF('Data Entry'!$AG$4:$AG$192,A83,'Data Entry'!$AI$4:$AI$192))</f>
        <v>NO TRANSECT</v>
      </c>
      <c r="L83" s="380" t="str">
        <f>IF('Site Description'!G$33="NO TRANSECT","NO TRANSECT",SUMIF('Data Entry'!$AO$4:$AO$192,A83,'Data Entry'!$AQ$4:$AQ$192))</f>
        <v>NO TRANSECT</v>
      </c>
      <c r="M83" s="380" t="str">
        <f>IF('Site Description'!H$33="NO TRANSECT","NO TRANSECT",SUMIF('Data Entry'!$AW$4:$AW$192,A83,'Data Entry'!$AY$4:$AY$192))</f>
        <v>NO TRANSECT</v>
      </c>
      <c r="N83" s="381" t="str">
        <f>IF('Site Description'!I$33="NO TRANSECT","NO TRANSECT",SUMIF('Data Entry'!$BE$4:$BE$192,A83,'Data Entry'!$BG$4:$BG$192))</f>
        <v>NO TRANSECT</v>
      </c>
      <c r="O83" s="140">
        <f t="shared" si="104"/>
        <v>0</v>
      </c>
      <c r="P83" s="141" t="e">
        <f t="shared" si="105"/>
        <v>#DIV/0!</v>
      </c>
      <c r="Q83" s="374">
        <f>IF('Site Description'!B$34="NO TRANSECT", "NO TRANSECT", G83/'Site Description'!B$34)</f>
        <v>0</v>
      </c>
      <c r="R83" s="375" t="str">
        <f>IF('Site Description'!C$34="NO TRANSECT", "NO TRANSECT", H83/'Site Description'!C$34)</f>
        <v>NO TRANSECT</v>
      </c>
      <c r="S83" s="375" t="str">
        <f>IF('Site Description'!D$34="NO TRANSECT", "NO TRANSECT", I83/'Site Description'!D$34)</f>
        <v>NO TRANSECT</v>
      </c>
      <c r="T83" s="375" t="str">
        <f>IF('Site Description'!E$34="NO TRANSECT", "NO TRANSECT", J83/'Site Description'!E$34)</f>
        <v>NO TRANSECT</v>
      </c>
      <c r="U83" s="375" t="str">
        <f>IF('Site Description'!F$34="NO TRANSECT", "NO TRANSECT", K83/'Site Description'!F$34)</f>
        <v>NO TRANSECT</v>
      </c>
      <c r="V83" s="376" t="str">
        <f>IF('Site Description'!G$34="NO TRANSECT", "NO TRANSECT", L83/'Site Description'!G$34)</f>
        <v>NO TRANSECT</v>
      </c>
      <c r="W83" s="375" t="str">
        <f>IF('Site Description'!H$34="NO TRANSECT", "NO TRANSECT", M83/'Site Description'!H$34)</f>
        <v>NO TRANSECT</v>
      </c>
      <c r="X83" s="384" t="str">
        <f>IF('Site Description'!$I$34="NO TRANSECT", "NO TRANSECT", N83/'Site Description'!$I$34)</f>
        <v>NO TRANSECT</v>
      </c>
      <c r="Y83" s="140">
        <f t="shared" si="106"/>
        <v>0</v>
      </c>
      <c r="Z83" s="141" t="e">
        <f t="shared" si="107"/>
        <v>#DIV/0!</v>
      </c>
      <c r="AA83" s="374">
        <f>IF('Site Description'!B$34="NO TRANSECT", "NO TRANSECT",BE83*10)</f>
        <v>0</v>
      </c>
      <c r="AB83" s="375" t="str">
        <f>IF('Site Description'!C$34="NO TRANSECT", "NO TRANSECT",BF83*10)</f>
        <v>NO TRANSECT</v>
      </c>
      <c r="AC83" s="375" t="str">
        <f>IF('Site Description'!D$34="NO TRANSECT", "NO TRANSECT",BG83*10)</f>
        <v>NO TRANSECT</v>
      </c>
      <c r="AD83" s="375" t="str">
        <f>IF('Site Description'!E$34="NO TRANSECT", "NO TRANSECT",BH83*10)</f>
        <v>NO TRANSECT</v>
      </c>
      <c r="AE83" s="375" t="str">
        <f>IF('Site Description'!F$34="NO TRANSECT", "NO TRANSECT",BI83*10)</f>
        <v>NO TRANSECT</v>
      </c>
      <c r="AF83" s="376" t="str">
        <f>IF('Site Description'!G$34="NO TRANSECT", "NO TRANSECT",BJ83*10)</f>
        <v>NO TRANSECT</v>
      </c>
      <c r="AG83" s="375" t="str">
        <f>IF('Site Description'!H$34="NO TRANSECT", "NO TRANSECT",BK83*10)</f>
        <v>NO TRANSECT</v>
      </c>
      <c r="AH83" s="384" t="str">
        <f>IF('Site Description'!I$34="NO TRANSECT", "NO TRANSECT",BL83*10)</f>
        <v>NO TRANSECT</v>
      </c>
      <c r="AI83" s="140">
        <f t="shared" si="86"/>
        <v>0</v>
      </c>
      <c r="AJ83" s="141" t="e">
        <f t="shared" si="87"/>
        <v>#DIV/0!</v>
      </c>
      <c r="AK83" s="374">
        <f>IF('Site Description'!B$34="NO TRANSECT", "NO TRANSECT",BO83*10)</f>
        <v>0</v>
      </c>
      <c r="AL83" s="375" t="str">
        <f>IF('Site Description'!C$34="NO TRANSECT", "NO TRANSECT",BP83*10)</f>
        <v>NO TRANSECT</v>
      </c>
      <c r="AM83" s="375" t="str">
        <f>IF('Site Description'!D$34="NO TRANSECT", "NO TRANSECT",BQ83*10)</f>
        <v>NO TRANSECT</v>
      </c>
      <c r="AN83" s="375" t="str">
        <f>IF('Site Description'!E$34="NO TRANSECT", "NO TRANSECT",BR83*10)</f>
        <v>NO TRANSECT</v>
      </c>
      <c r="AO83" s="375" t="str">
        <f>IF('Site Description'!F$34="NO TRANSECT", "NO TRANSECT",BS83*10)</f>
        <v>NO TRANSECT</v>
      </c>
      <c r="AP83" s="376" t="str">
        <f>IF('Site Description'!G$34="NO TRANSECT", "NO TRANSECT",BT83*10)</f>
        <v>NO TRANSECT</v>
      </c>
      <c r="AQ83" s="376" t="str">
        <f>IF('Site Description'!H$34="NO TRANSECT", "NO TRANSECT",BU83*10)</f>
        <v>NO TRANSECT</v>
      </c>
      <c r="AR83" s="376" t="str">
        <f>IF('Site Description'!I$34="NO TRANSECT", "NO TRANSECT",BV83*10)</f>
        <v>NO TRANSECT</v>
      </c>
      <c r="AS83" s="140">
        <f t="shared" si="108"/>
        <v>0</v>
      </c>
      <c r="AT83" s="141" t="e">
        <f t="shared" si="109"/>
        <v>#DIV/0!</v>
      </c>
      <c r="AU83" s="374">
        <f>IF('Site Description'!B$34="NO TRANSECT","NO TRANSECT",BY83*10)</f>
        <v>0</v>
      </c>
      <c r="AV83" s="375" t="str">
        <f>IF('Site Description'!C$34="NO TRANSECT","NO TRANSECT",BZ83*10)</f>
        <v>NO TRANSECT</v>
      </c>
      <c r="AW83" s="375" t="str">
        <f>IF('Site Description'!D$34="NO TRANSECT","NO TRANSECT",CA83*10)</f>
        <v>NO TRANSECT</v>
      </c>
      <c r="AX83" s="375" t="str">
        <f>IF('Site Description'!E$34="NO TRANSECT","NO TRANSECT",CB83*10)</f>
        <v>NO TRANSECT</v>
      </c>
      <c r="AY83" s="375" t="str">
        <f>IF('Site Description'!F$34="NO TRANSECT","NO TRANSECT",CC83*10)</f>
        <v>NO TRANSECT</v>
      </c>
      <c r="AZ83" s="376" t="str">
        <f>IF('Site Description'!G$34="NO TRANSECT","NO TRANSECT",CD83*10)</f>
        <v>NO TRANSECT</v>
      </c>
      <c r="BA83" s="376" t="str">
        <f>IF('Site Description'!H$34="NO TRANSECT","NO TRANSECT",CE83*10)</f>
        <v>NO TRANSECT</v>
      </c>
      <c r="BB83" s="376" t="str">
        <f>IF('Site Description'!I$34="NO TRANSECT","NO TRANSECT",CF83*10)</f>
        <v>NO TRANSECT</v>
      </c>
      <c r="BC83" s="140">
        <f t="shared" si="110"/>
        <v>0</v>
      </c>
      <c r="BD83" s="141" t="e">
        <f t="shared" si="111"/>
        <v>#DIV/0!</v>
      </c>
      <c r="BE83" s="374">
        <f>IF('Site Description'!B$33="NO TRANSECT","NO TRANSECT",SUMIF('Data Entry'!$A$4:$A$192,A83,'Data Entry'!$F$4:$F$192)/('Site Description'!B$33*100))</f>
        <v>0</v>
      </c>
      <c r="BF83" s="375" t="str">
        <f>IF('Site Description'!C$33="NO TRANSECT","NO TRANSECT",SUMIF('Data Entry'!$I$4:$I$192,A83,'Data Entry'!$N$4:$N$192)/('Site Description'!C$33*100))</f>
        <v>NO TRANSECT</v>
      </c>
      <c r="BG83" s="375" t="str">
        <f>IF('Site Description'!D$33="NO TRANSECT","NO TRANSECT",SUMIF('Data Entry'!$Q$4:$Q$192,A83,'Data Entry'!$V$4:$V$192)/('Site Description'!D$33*100))</f>
        <v>NO TRANSECT</v>
      </c>
      <c r="BH83" s="375" t="str">
        <f>IF('Site Description'!E$33="NO TRANSECT","NO TRANSECT",SUMIF('Data Entry'!$Y$4:$Y$192,A83,'Data Entry'!$AD$4:$AD$192)/('Site Description'!E$33*100))</f>
        <v>NO TRANSECT</v>
      </c>
      <c r="BI83" s="375" t="str">
        <f>IF('Site Description'!F$33="NO TRANSECT","NO TRANSECT",SUMIF('Data Entry'!$AG$4:$AG$192,A83,'Data Entry'!$AL$4:$AL$192)/('Site Description'!F$33*100))</f>
        <v>NO TRANSECT</v>
      </c>
      <c r="BJ83" s="376" t="str">
        <f>IF('Site Description'!G$33="NO TRANSECT","NO TRANSECT",SUMIF('Data Entry'!$AO$4:$AO$192,A83,'Data Entry'!$AT$4:$AT$192)/('Site Description'!G$33*100))</f>
        <v>NO TRANSECT</v>
      </c>
      <c r="BK83" s="376" t="str">
        <f>IF('Site Description'!H$33="NO TRANSECT","NO TRANSECT",SUMIF('Data Entry'!$AW$4:$AW$192,A83,'Data Entry'!$BB$4:$BB$192)/('Site Description'!H$33*100))</f>
        <v>NO TRANSECT</v>
      </c>
      <c r="BL83" s="376" t="str">
        <f>IF('Site Description'!I$33="NO TRANSECT","NO TRANSECT",SUMIF('Data Entry'!$BE$4:$BE$192,A83,'Data Entry'!$BJ$4:$BJ$192)/('Site Description'!I$33*100))</f>
        <v>NO TRANSECT</v>
      </c>
      <c r="BM83" s="140">
        <f t="shared" si="112"/>
        <v>0</v>
      </c>
      <c r="BN83" s="141" t="e">
        <f t="shared" si="113"/>
        <v>#DIV/0!</v>
      </c>
      <c r="BO83" s="374">
        <f>IF('Site Description'!B$33="NO TRANSECT","NO TRANSECT",SUMIF('Data Entry'!$A$4:$A$192,A83,'Data Entry'!$G$4:$G$192)/('Site Description'!B$33*100))</f>
        <v>0</v>
      </c>
      <c r="BP83" s="375" t="str">
        <f>IF('Site Description'!C$33="NO TRANSECT","NO TRANSECT",SUMIF('Data Entry'!$I$4:$I$192,A83,'Data Entry'!$O$4:$O$192)/('Site Description'!C$33*100))</f>
        <v>NO TRANSECT</v>
      </c>
      <c r="BQ83" s="375" t="str">
        <f>IF('Site Description'!D$33="NO TRANSECT","NO TRANSECT",SUMIF('Data Entry'!$Q$4:$Q$192,A83,'Data Entry'!$W$4:$W$192)/('Site Description'!D$33*100))</f>
        <v>NO TRANSECT</v>
      </c>
      <c r="BR83" s="375" t="str">
        <f>IF('Site Description'!E$33="NO TRANSECT","NO TRANSECT",SUMIF('Data Entry'!$Y$4:$Y$192,A83,'Data Entry'!$AE$4:$AE$192)/('Site Description'!E$33*100))</f>
        <v>NO TRANSECT</v>
      </c>
      <c r="BS83" s="375" t="str">
        <f>IF('Site Description'!F$33="NO TRANSECT","NO TRANSECT",SUMIF('Data Entry'!$AG$4:$AG$192,A83,'Data Entry'!$AM$4:$AM$192)/('Site Description'!F$33*100))</f>
        <v>NO TRANSECT</v>
      </c>
      <c r="BT83" s="376" t="str">
        <f>IF('Site Description'!G$33="NO TRANSECT","NO TRANSECT",SUMIF('Data Entry'!$AO$4:$AO$192,A83,'Data Entry'!$AU$4:$AU$192)/('Site Description'!G$33*100))</f>
        <v>NO TRANSECT</v>
      </c>
      <c r="BU83" s="375" t="str">
        <f>IF('Site Description'!H$33="NO TRANSECT","NO TRANSECT",SUMIF('Data Entry'!$AW$4:$AW$192,A83,'Data Entry'!$BC$4:$BC$192)/('Site Description'!H$33*100))</f>
        <v>NO TRANSECT</v>
      </c>
      <c r="BV83" s="384" t="str">
        <f>IF('Site Description'!I$33="NO TRANSECT","NO TRANSECT",SUMIF('Data Entry'!$BE$4:$BE$192,A83,'Data Entry'!$BK$4:$BK$192)/('Site Description'!I$33*100))</f>
        <v>NO TRANSECT</v>
      </c>
      <c r="BW83" s="140">
        <f t="shared" si="114"/>
        <v>0</v>
      </c>
      <c r="BX83" s="141" t="e">
        <f t="shared" si="115"/>
        <v>#DIV/0!</v>
      </c>
      <c r="BY83" s="382">
        <f>IF('Site Description'!B$33="NO TRANSECT","NO TRANSECT",SUMIF('Data Entry'!$A$4:$A$192,A83,'Data Entry'!$H$4:$H$192)/('Site Description'!B$33*100))</f>
        <v>0</v>
      </c>
      <c r="BZ83" s="375" t="str">
        <f>IF('Site Description'!C$33="NO TRANSECT","NO TRANSECT",SUMIF('Data Entry'!$I$4:$I$192,A83,'Data Entry'!$P$4:$P$192)/('Site Description'!C$33*100))</f>
        <v>NO TRANSECT</v>
      </c>
      <c r="CA83" s="375" t="str">
        <f>IF('Site Description'!D$33="NO TRANSECT","NO TRANSECT",SUMIF('Data Entry'!$Q$4:$Q$192,A83,'Data Entry'!$X$4:$X$192)/('Site Description'!D$33*100))</f>
        <v>NO TRANSECT</v>
      </c>
      <c r="CB83" s="375" t="str">
        <f>IF('Site Description'!E$33="NO TRANSECT","NO TRANSECT",SUMIF('Data Entry'!$Y$4:$Y$192,A83,'Data Entry'!$AF$4:$AF$192)/('Site Description'!E$33*100))</f>
        <v>NO TRANSECT</v>
      </c>
      <c r="CC83" s="375" t="str">
        <f>IF('Site Description'!F$33="NO TRANSECT","NO TRANSECT",SUMIF('Data Entry'!$AG$4:$AG$192,A83,'Data Entry'!$AN$4:$AN$192)/('Site Description'!F$33*100))</f>
        <v>NO TRANSECT</v>
      </c>
      <c r="CD83" s="376" t="str">
        <f>IF('Site Description'!G$33="NO TRANSECT","NO TRANSECT",SUMIF('Data Entry'!$AO$4:$AO$192,A83,'Data Entry'!$AV$4:$AV$192)/('Site Description'!G$33*100))</f>
        <v>NO TRANSECT</v>
      </c>
      <c r="CE83" s="375" t="str">
        <f>IF('Site Description'!H$33="NO TRANSECT","NO TRANSECT",SUMIF('Data Entry'!$AW$4:$AW$192,A83,'Data Entry'!$BD$4:$BD$192)/('Site Description'!H$33*100))</f>
        <v>NO TRANSECT</v>
      </c>
      <c r="CF83" s="384" t="str">
        <f>IF('Site Description'!I$33="NO TRANSECT","NO TRANSECT",SUMIF('Data Entry'!$BE$4:$BE$192,A83,'Data Entry'!$BL$4:$BL$192)/('Site Description'!I$33*100))</f>
        <v>NO TRANSECT</v>
      </c>
      <c r="CG83" s="140">
        <f t="shared" si="116"/>
        <v>0</v>
      </c>
      <c r="CH83" s="141" t="e">
        <f t="shared" si="117"/>
        <v>#DIV/0!</v>
      </c>
    </row>
    <row r="84" spans="1:86" x14ac:dyDescent="0.3">
      <c r="A84" s="9" t="s">
        <v>278</v>
      </c>
      <c r="B84" s="30" t="s">
        <v>96</v>
      </c>
      <c r="C84" s="34" t="s">
        <v>279</v>
      </c>
      <c r="D84" s="27" t="s">
        <v>79</v>
      </c>
      <c r="E84" s="26" t="s">
        <v>32</v>
      </c>
      <c r="F84" s="26">
        <v>2</v>
      </c>
      <c r="G84" s="378">
        <f>IF('Site Description'!B$33="NO TRANSECT","NO TRANSECT",SUMIF('Data Entry'!$A$4:$A$192,A84,'Data Entry'!$C$4:$C$192))</f>
        <v>0</v>
      </c>
      <c r="H84" s="379" t="str">
        <f>IF('Site Description'!C$33="NO TRANSECT","NO TRANSECT",SUMIF('Data Entry'!$I$4:$I$192,A84,'Data Entry'!$K$4:$K$192))</f>
        <v>NO TRANSECT</v>
      </c>
      <c r="I84" s="379" t="str">
        <f>IF('Site Description'!D$33="NO TRANSECT","NO TRANSECT",SUMIF('Data Entry'!$Q$4:$Q$192,A84,'Data Entry'!$S$4:$S$192))</f>
        <v>NO TRANSECT</v>
      </c>
      <c r="J84" s="379" t="str">
        <f>IF('Site Description'!E$33="NO TRANSECT","NO TRANSECT",SUMIF('Data Entry'!$Y$4:$Y$192,A84,'Data Entry'!$AA$4:$AA$192))</f>
        <v>NO TRANSECT</v>
      </c>
      <c r="K84" s="379" t="str">
        <f>IF('Site Description'!F$33="NO TRANSECT","NO TRANSECT",SUMIF('Data Entry'!$AG$4:$AG$192,A84,'Data Entry'!$AI$4:$AI$192))</f>
        <v>NO TRANSECT</v>
      </c>
      <c r="L84" s="380" t="str">
        <f>IF('Site Description'!G$33="NO TRANSECT","NO TRANSECT",SUMIF('Data Entry'!$AO$4:$AO$192,A84,'Data Entry'!$AQ$4:$AQ$192))</f>
        <v>NO TRANSECT</v>
      </c>
      <c r="M84" s="380" t="str">
        <f>IF('Site Description'!H$33="NO TRANSECT","NO TRANSECT",SUMIF('Data Entry'!$AW$4:$AW$192,A84,'Data Entry'!$AY$4:$AY$192))</f>
        <v>NO TRANSECT</v>
      </c>
      <c r="N84" s="381" t="str">
        <f>IF('Site Description'!I$33="NO TRANSECT","NO TRANSECT",SUMIF('Data Entry'!$BE$4:$BE$192,A84,'Data Entry'!$BG$4:$BG$192))</f>
        <v>NO TRANSECT</v>
      </c>
      <c r="O84" s="140">
        <f t="shared" si="104"/>
        <v>0</v>
      </c>
      <c r="P84" s="141" t="e">
        <f t="shared" si="105"/>
        <v>#DIV/0!</v>
      </c>
      <c r="Q84" s="374">
        <f>IF('Site Description'!B$34="NO TRANSECT", "NO TRANSECT", G84/'Site Description'!B$34)</f>
        <v>0</v>
      </c>
      <c r="R84" s="375" t="str">
        <f>IF('Site Description'!C$34="NO TRANSECT", "NO TRANSECT", H84/'Site Description'!C$34)</f>
        <v>NO TRANSECT</v>
      </c>
      <c r="S84" s="375" t="str">
        <f>IF('Site Description'!D$34="NO TRANSECT", "NO TRANSECT", I84/'Site Description'!D$34)</f>
        <v>NO TRANSECT</v>
      </c>
      <c r="T84" s="375" t="str">
        <f>IF('Site Description'!E$34="NO TRANSECT", "NO TRANSECT", J84/'Site Description'!E$34)</f>
        <v>NO TRANSECT</v>
      </c>
      <c r="U84" s="375" t="str">
        <f>IF('Site Description'!F$34="NO TRANSECT", "NO TRANSECT", K84/'Site Description'!F$34)</f>
        <v>NO TRANSECT</v>
      </c>
      <c r="V84" s="376" t="str">
        <f>IF('Site Description'!G$34="NO TRANSECT", "NO TRANSECT", L84/'Site Description'!G$34)</f>
        <v>NO TRANSECT</v>
      </c>
      <c r="W84" s="375" t="str">
        <f>IF('Site Description'!H$34="NO TRANSECT", "NO TRANSECT", M84/'Site Description'!H$34)</f>
        <v>NO TRANSECT</v>
      </c>
      <c r="X84" s="384" t="str">
        <f>IF('Site Description'!$I$34="NO TRANSECT", "NO TRANSECT", N84/'Site Description'!$I$34)</f>
        <v>NO TRANSECT</v>
      </c>
      <c r="Y84" s="140">
        <f t="shared" si="106"/>
        <v>0</v>
      </c>
      <c r="Z84" s="141" t="e">
        <f t="shared" si="107"/>
        <v>#DIV/0!</v>
      </c>
      <c r="AA84" s="374">
        <f>IF('Site Description'!B$34="NO TRANSECT", "NO TRANSECT",BE84*10)</f>
        <v>0</v>
      </c>
      <c r="AB84" s="375" t="str">
        <f>IF('Site Description'!C$34="NO TRANSECT", "NO TRANSECT",BF84*10)</f>
        <v>NO TRANSECT</v>
      </c>
      <c r="AC84" s="375" t="str">
        <f>IF('Site Description'!D$34="NO TRANSECT", "NO TRANSECT",BG84*10)</f>
        <v>NO TRANSECT</v>
      </c>
      <c r="AD84" s="375" t="str">
        <f>IF('Site Description'!E$34="NO TRANSECT", "NO TRANSECT",BH84*10)</f>
        <v>NO TRANSECT</v>
      </c>
      <c r="AE84" s="375" t="str">
        <f>IF('Site Description'!F$34="NO TRANSECT", "NO TRANSECT",BI84*10)</f>
        <v>NO TRANSECT</v>
      </c>
      <c r="AF84" s="376" t="str">
        <f>IF('Site Description'!G$34="NO TRANSECT", "NO TRANSECT",BJ84*10)</f>
        <v>NO TRANSECT</v>
      </c>
      <c r="AG84" s="375" t="str">
        <f>IF('Site Description'!H$34="NO TRANSECT", "NO TRANSECT",BK84*10)</f>
        <v>NO TRANSECT</v>
      </c>
      <c r="AH84" s="384" t="str">
        <f>IF('Site Description'!I$34="NO TRANSECT", "NO TRANSECT",BL84*10)</f>
        <v>NO TRANSECT</v>
      </c>
      <c r="AI84" s="140">
        <f t="shared" si="86"/>
        <v>0</v>
      </c>
      <c r="AJ84" s="141" t="e">
        <f t="shared" si="87"/>
        <v>#DIV/0!</v>
      </c>
      <c r="AK84" s="374">
        <f>IF('Site Description'!B$34="NO TRANSECT", "NO TRANSECT",BO84*10)</f>
        <v>0</v>
      </c>
      <c r="AL84" s="375" t="str">
        <f>IF('Site Description'!C$34="NO TRANSECT", "NO TRANSECT",BP84*10)</f>
        <v>NO TRANSECT</v>
      </c>
      <c r="AM84" s="375" t="str">
        <f>IF('Site Description'!D$34="NO TRANSECT", "NO TRANSECT",BQ84*10)</f>
        <v>NO TRANSECT</v>
      </c>
      <c r="AN84" s="375" t="str">
        <f>IF('Site Description'!E$34="NO TRANSECT", "NO TRANSECT",BR84*10)</f>
        <v>NO TRANSECT</v>
      </c>
      <c r="AO84" s="375" t="str">
        <f>IF('Site Description'!F$34="NO TRANSECT", "NO TRANSECT",BS84*10)</f>
        <v>NO TRANSECT</v>
      </c>
      <c r="AP84" s="376" t="str">
        <f>IF('Site Description'!G$34="NO TRANSECT", "NO TRANSECT",BT84*10)</f>
        <v>NO TRANSECT</v>
      </c>
      <c r="AQ84" s="376" t="str">
        <f>IF('Site Description'!H$34="NO TRANSECT", "NO TRANSECT",BU84*10)</f>
        <v>NO TRANSECT</v>
      </c>
      <c r="AR84" s="376" t="str">
        <f>IF('Site Description'!I$34="NO TRANSECT", "NO TRANSECT",BV84*10)</f>
        <v>NO TRANSECT</v>
      </c>
      <c r="AS84" s="140">
        <f t="shared" si="108"/>
        <v>0</v>
      </c>
      <c r="AT84" s="141" t="e">
        <f t="shared" si="109"/>
        <v>#DIV/0!</v>
      </c>
      <c r="AU84" s="374">
        <f>IF('Site Description'!B$34="NO TRANSECT","NO TRANSECT",BY84*10)</f>
        <v>0</v>
      </c>
      <c r="AV84" s="375" t="str">
        <f>IF('Site Description'!C$34="NO TRANSECT","NO TRANSECT",BZ84*10)</f>
        <v>NO TRANSECT</v>
      </c>
      <c r="AW84" s="375" t="str">
        <f>IF('Site Description'!D$34="NO TRANSECT","NO TRANSECT",CA84*10)</f>
        <v>NO TRANSECT</v>
      </c>
      <c r="AX84" s="375" t="str">
        <f>IF('Site Description'!E$34="NO TRANSECT","NO TRANSECT",CB84*10)</f>
        <v>NO TRANSECT</v>
      </c>
      <c r="AY84" s="375" t="str">
        <f>IF('Site Description'!F$34="NO TRANSECT","NO TRANSECT",CC84*10)</f>
        <v>NO TRANSECT</v>
      </c>
      <c r="AZ84" s="376" t="str">
        <f>IF('Site Description'!G$34="NO TRANSECT","NO TRANSECT",CD84*10)</f>
        <v>NO TRANSECT</v>
      </c>
      <c r="BA84" s="376" t="str">
        <f>IF('Site Description'!H$34="NO TRANSECT","NO TRANSECT",CE84*10)</f>
        <v>NO TRANSECT</v>
      </c>
      <c r="BB84" s="376" t="str">
        <f>IF('Site Description'!I$34="NO TRANSECT","NO TRANSECT",CF84*10)</f>
        <v>NO TRANSECT</v>
      </c>
      <c r="BC84" s="140">
        <f t="shared" si="110"/>
        <v>0</v>
      </c>
      <c r="BD84" s="141" t="e">
        <f t="shared" si="111"/>
        <v>#DIV/0!</v>
      </c>
      <c r="BE84" s="374">
        <f>IF('Site Description'!B$33="NO TRANSECT","NO TRANSECT",SUMIF('Data Entry'!$A$4:$A$192,A84,'Data Entry'!$F$4:$F$192)/('Site Description'!B$33*100))</f>
        <v>0</v>
      </c>
      <c r="BF84" s="375" t="str">
        <f>IF('Site Description'!C$33="NO TRANSECT","NO TRANSECT",SUMIF('Data Entry'!$I$4:$I$192,A84,'Data Entry'!$N$4:$N$192)/('Site Description'!C$33*100))</f>
        <v>NO TRANSECT</v>
      </c>
      <c r="BG84" s="375" t="str">
        <f>IF('Site Description'!D$33="NO TRANSECT","NO TRANSECT",SUMIF('Data Entry'!$Q$4:$Q$192,A84,'Data Entry'!$V$4:$V$192)/('Site Description'!D$33*100))</f>
        <v>NO TRANSECT</v>
      </c>
      <c r="BH84" s="375" t="str">
        <f>IF('Site Description'!E$33="NO TRANSECT","NO TRANSECT",SUMIF('Data Entry'!$Y$4:$Y$192,A84,'Data Entry'!$AD$4:$AD$192)/('Site Description'!E$33*100))</f>
        <v>NO TRANSECT</v>
      </c>
      <c r="BI84" s="375" t="str">
        <f>IF('Site Description'!F$33="NO TRANSECT","NO TRANSECT",SUMIF('Data Entry'!$AG$4:$AG$192,A84,'Data Entry'!$AL$4:$AL$192)/('Site Description'!F$33*100))</f>
        <v>NO TRANSECT</v>
      </c>
      <c r="BJ84" s="376" t="str">
        <f>IF('Site Description'!G$33="NO TRANSECT","NO TRANSECT",SUMIF('Data Entry'!$AO$4:$AO$192,A84,'Data Entry'!$AT$4:$AT$192)/('Site Description'!G$33*100))</f>
        <v>NO TRANSECT</v>
      </c>
      <c r="BK84" s="376" t="str">
        <f>IF('Site Description'!H$33="NO TRANSECT","NO TRANSECT",SUMIF('Data Entry'!$AW$4:$AW$192,A84,'Data Entry'!$BB$4:$BB$192)/('Site Description'!H$33*100))</f>
        <v>NO TRANSECT</v>
      </c>
      <c r="BL84" s="376" t="str">
        <f>IF('Site Description'!I$33="NO TRANSECT","NO TRANSECT",SUMIF('Data Entry'!$BE$4:$BE$192,A84,'Data Entry'!$BJ$4:$BJ$192)/('Site Description'!I$33*100))</f>
        <v>NO TRANSECT</v>
      </c>
      <c r="BM84" s="140">
        <f t="shared" si="112"/>
        <v>0</v>
      </c>
      <c r="BN84" s="141" t="e">
        <f t="shared" si="113"/>
        <v>#DIV/0!</v>
      </c>
      <c r="BO84" s="374">
        <f>IF('Site Description'!B$33="NO TRANSECT","NO TRANSECT",SUMIF('Data Entry'!$A$4:$A$192,A84,'Data Entry'!$G$4:$G$192)/('Site Description'!B$33*100))</f>
        <v>0</v>
      </c>
      <c r="BP84" s="375" t="str">
        <f>IF('Site Description'!C$33="NO TRANSECT","NO TRANSECT",SUMIF('Data Entry'!$I$4:$I$192,A84,'Data Entry'!$O$4:$O$192)/('Site Description'!C$33*100))</f>
        <v>NO TRANSECT</v>
      </c>
      <c r="BQ84" s="375" t="str">
        <f>IF('Site Description'!D$33="NO TRANSECT","NO TRANSECT",SUMIF('Data Entry'!$Q$4:$Q$192,A84,'Data Entry'!$W$4:$W$192)/('Site Description'!D$33*100))</f>
        <v>NO TRANSECT</v>
      </c>
      <c r="BR84" s="375" t="str">
        <f>IF('Site Description'!E$33="NO TRANSECT","NO TRANSECT",SUMIF('Data Entry'!$Y$4:$Y$192,A84,'Data Entry'!$AE$4:$AE$192)/('Site Description'!E$33*100))</f>
        <v>NO TRANSECT</v>
      </c>
      <c r="BS84" s="375" t="str">
        <f>IF('Site Description'!F$33="NO TRANSECT","NO TRANSECT",SUMIF('Data Entry'!$AG$4:$AG$192,A84,'Data Entry'!$AM$4:$AM$192)/('Site Description'!F$33*100))</f>
        <v>NO TRANSECT</v>
      </c>
      <c r="BT84" s="376" t="str">
        <f>IF('Site Description'!G$33="NO TRANSECT","NO TRANSECT",SUMIF('Data Entry'!$AO$4:$AO$192,A84,'Data Entry'!$AU$4:$AU$192)/('Site Description'!G$33*100))</f>
        <v>NO TRANSECT</v>
      </c>
      <c r="BU84" s="375" t="str">
        <f>IF('Site Description'!H$33="NO TRANSECT","NO TRANSECT",SUMIF('Data Entry'!$AW$4:$AW$192,A84,'Data Entry'!$BC$4:$BC$192)/('Site Description'!H$33*100))</f>
        <v>NO TRANSECT</v>
      </c>
      <c r="BV84" s="384" t="str">
        <f>IF('Site Description'!I$33="NO TRANSECT","NO TRANSECT",SUMIF('Data Entry'!$BE$4:$BE$192,A84,'Data Entry'!$BK$4:$BK$192)/('Site Description'!I$33*100))</f>
        <v>NO TRANSECT</v>
      </c>
      <c r="BW84" s="140">
        <f t="shared" si="114"/>
        <v>0</v>
      </c>
      <c r="BX84" s="141" t="e">
        <f t="shared" si="115"/>
        <v>#DIV/0!</v>
      </c>
      <c r="BY84" s="382">
        <f>IF('Site Description'!B$33="NO TRANSECT","NO TRANSECT",SUMIF('Data Entry'!$A$4:$A$192,A84,'Data Entry'!$H$4:$H$192)/('Site Description'!B$33*100))</f>
        <v>0</v>
      </c>
      <c r="BZ84" s="375" t="str">
        <f>IF('Site Description'!C$33="NO TRANSECT","NO TRANSECT",SUMIF('Data Entry'!$I$4:$I$192,A84,'Data Entry'!$P$4:$P$192)/('Site Description'!C$33*100))</f>
        <v>NO TRANSECT</v>
      </c>
      <c r="CA84" s="375" t="str">
        <f>IF('Site Description'!D$33="NO TRANSECT","NO TRANSECT",SUMIF('Data Entry'!$Q$4:$Q$192,A84,'Data Entry'!$X$4:$X$192)/('Site Description'!D$33*100))</f>
        <v>NO TRANSECT</v>
      </c>
      <c r="CB84" s="375" t="str">
        <f>IF('Site Description'!E$33="NO TRANSECT","NO TRANSECT",SUMIF('Data Entry'!$Y$4:$Y$192,A84,'Data Entry'!$AF$4:$AF$192)/('Site Description'!E$33*100))</f>
        <v>NO TRANSECT</v>
      </c>
      <c r="CC84" s="375" t="str">
        <f>IF('Site Description'!F$33="NO TRANSECT","NO TRANSECT",SUMIF('Data Entry'!$AG$4:$AG$192,A84,'Data Entry'!$AN$4:$AN$192)/('Site Description'!F$33*100))</f>
        <v>NO TRANSECT</v>
      </c>
      <c r="CD84" s="376" t="str">
        <f>IF('Site Description'!G$33="NO TRANSECT","NO TRANSECT",SUMIF('Data Entry'!$AO$4:$AO$192,A84,'Data Entry'!$AV$4:$AV$192)/('Site Description'!G$33*100))</f>
        <v>NO TRANSECT</v>
      </c>
      <c r="CE84" s="375" t="str">
        <f>IF('Site Description'!H$33="NO TRANSECT","NO TRANSECT",SUMIF('Data Entry'!$AW$4:$AW$192,A84,'Data Entry'!$BD$4:$BD$192)/('Site Description'!H$33*100))</f>
        <v>NO TRANSECT</v>
      </c>
      <c r="CF84" s="384" t="str">
        <f>IF('Site Description'!I$33="NO TRANSECT","NO TRANSECT",SUMIF('Data Entry'!$BE$4:$BE$192,A84,'Data Entry'!$BL$4:$BL$192)/('Site Description'!I$33*100))</f>
        <v>NO TRANSECT</v>
      </c>
      <c r="CG84" s="140">
        <f t="shared" si="116"/>
        <v>0</v>
      </c>
      <c r="CH84" s="141" t="e">
        <f t="shared" si="117"/>
        <v>#DIV/0!</v>
      </c>
    </row>
    <row r="85" spans="1:86" x14ac:dyDescent="0.3">
      <c r="A85" s="9" t="s">
        <v>280</v>
      </c>
      <c r="B85" s="30" t="s">
        <v>96</v>
      </c>
      <c r="C85" s="32" t="s">
        <v>281</v>
      </c>
      <c r="D85" s="27" t="s">
        <v>80</v>
      </c>
      <c r="E85" s="26" t="s">
        <v>32</v>
      </c>
      <c r="F85" s="26">
        <v>4</v>
      </c>
      <c r="G85" s="378">
        <f>IF('Site Description'!B$33="NO TRANSECT","NO TRANSECT",SUMIF('Data Entry'!$A$4:$A$192,A85,'Data Entry'!$C$4:$C$192))</f>
        <v>0</v>
      </c>
      <c r="H85" s="379" t="str">
        <f>IF('Site Description'!C$33="NO TRANSECT","NO TRANSECT",SUMIF('Data Entry'!$I$4:$I$192,A85,'Data Entry'!$K$4:$K$192))</f>
        <v>NO TRANSECT</v>
      </c>
      <c r="I85" s="379" t="str">
        <f>IF('Site Description'!D$33="NO TRANSECT","NO TRANSECT",SUMIF('Data Entry'!$Q$4:$Q$192,A85,'Data Entry'!$S$4:$S$192))</f>
        <v>NO TRANSECT</v>
      </c>
      <c r="J85" s="379" t="str">
        <f>IF('Site Description'!E$33="NO TRANSECT","NO TRANSECT",SUMIF('Data Entry'!$Y$4:$Y$192,A85,'Data Entry'!$AA$4:$AA$192))</f>
        <v>NO TRANSECT</v>
      </c>
      <c r="K85" s="379" t="str">
        <f>IF('Site Description'!F$33="NO TRANSECT","NO TRANSECT",SUMIF('Data Entry'!$AG$4:$AG$192,A85,'Data Entry'!$AI$4:$AI$192))</f>
        <v>NO TRANSECT</v>
      </c>
      <c r="L85" s="380" t="str">
        <f>IF('Site Description'!G$33="NO TRANSECT","NO TRANSECT",SUMIF('Data Entry'!$AO$4:$AO$192,A85,'Data Entry'!$AQ$4:$AQ$192))</f>
        <v>NO TRANSECT</v>
      </c>
      <c r="M85" s="380" t="str">
        <f>IF('Site Description'!H$33="NO TRANSECT","NO TRANSECT",SUMIF('Data Entry'!$AW$4:$AW$192,A85,'Data Entry'!$AY$4:$AY$192))</f>
        <v>NO TRANSECT</v>
      </c>
      <c r="N85" s="381" t="str">
        <f>IF('Site Description'!I$33="NO TRANSECT","NO TRANSECT",SUMIF('Data Entry'!$BE$4:$BE$192,A85,'Data Entry'!$BG$4:$BG$192))</f>
        <v>NO TRANSECT</v>
      </c>
      <c r="O85" s="140">
        <f t="shared" si="104"/>
        <v>0</v>
      </c>
      <c r="P85" s="141" t="e">
        <f t="shared" si="105"/>
        <v>#DIV/0!</v>
      </c>
      <c r="Q85" s="374">
        <f>IF('Site Description'!B$34="NO TRANSECT", "NO TRANSECT", G85/'Site Description'!B$34)</f>
        <v>0</v>
      </c>
      <c r="R85" s="375" t="str">
        <f>IF('Site Description'!C$34="NO TRANSECT", "NO TRANSECT", H85/'Site Description'!C$34)</f>
        <v>NO TRANSECT</v>
      </c>
      <c r="S85" s="375" t="str">
        <f>IF('Site Description'!D$34="NO TRANSECT", "NO TRANSECT", I85/'Site Description'!D$34)</f>
        <v>NO TRANSECT</v>
      </c>
      <c r="T85" s="375" t="str">
        <f>IF('Site Description'!E$34="NO TRANSECT", "NO TRANSECT", J85/'Site Description'!E$34)</f>
        <v>NO TRANSECT</v>
      </c>
      <c r="U85" s="375" t="str">
        <f>IF('Site Description'!F$34="NO TRANSECT", "NO TRANSECT", K85/'Site Description'!F$34)</f>
        <v>NO TRANSECT</v>
      </c>
      <c r="V85" s="376" t="str">
        <f>IF('Site Description'!G$34="NO TRANSECT", "NO TRANSECT", L85/'Site Description'!G$34)</f>
        <v>NO TRANSECT</v>
      </c>
      <c r="W85" s="375" t="str">
        <f>IF('Site Description'!H$34="NO TRANSECT", "NO TRANSECT", M85/'Site Description'!H$34)</f>
        <v>NO TRANSECT</v>
      </c>
      <c r="X85" s="384" t="str">
        <f>IF('Site Description'!$I$34="NO TRANSECT", "NO TRANSECT", N85/'Site Description'!$I$34)</f>
        <v>NO TRANSECT</v>
      </c>
      <c r="Y85" s="140">
        <f t="shared" si="106"/>
        <v>0</v>
      </c>
      <c r="Z85" s="141" t="e">
        <f t="shared" si="107"/>
        <v>#DIV/0!</v>
      </c>
      <c r="AA85" s="374">
        <f>IF('Site Description'!B$34="NO TRANSECT", "NO TRANSECT",BE85*10)</f>
        <v>0</v>
      </c>
      <c r="AB85" s="375" t="str">
        <f>IF('Site Description'!C$34="NO TRANSECT", "NO TRANSECT",BF85*10)</f>
        <v>NO TRANSECT</v>
      </c>
      <c r="AC85" s="375" t="str">
        <f>IF('Site Description'!D$34="NO TRANSECT", "NO TRANSECT",BG85*10)</f>
        <v>NO TRANSECT</v>
      </c>
      <c r="AD85" s="375" t="str">
        <f>IF('Site Description'!E$34="NO TRANSECT", "NO TRANSECT",BH85*10)</f>
        <v>NO TRANSECT</v>
      </c>
      <c r="AE85" s="375" t="str">
        <f>IF('Site Description'!F$34="NO TRANSECT", "NO TRANSECT",BI85*10)</f>
        <v>NO TRANSECT</v>
      </c>
      <c r="AF85" s="376" t="str">
        <f>IF('Site Description'!G$34="NO TRANSECT", "NO TRANSECT",BJ85*10)</f>
        <v>NO TRANSECT</v>
      </c>
      <c r="AG85" s="375" t="str">
        <f>IF('Site Description'!H$34="NO TRANSECT", "NO TRANSECT",BK85*10)</f>
        <v>NO TRANSECT</v>
      </c>
      <c r="AH85" s="384" t="str">
        <f>IF('Site Description'!I$34="NO TRANSECT", "NO TRANSECT",BL85*10)</f>
        <v>NO TRANSECT</v>
      </c>
      <c r="AI85" s="140">
        <f t="shared" si="86"/>
        <v>0</v>
      </c>
      <c r="AJ85" s="141" t="e">
        <f t="shared" si="87"/>
        <v>#DIV/0!</v>
      </c>
      <c r="AK85" s="374">
        <f>IF('Site Description'!B$34="NO TRANSECT", "NO TRANSECT",BO85*10)</f>
        <v>0</v>
      </c>
      <c r="AL85" s="375" t="str">
        <f>IF('Site Description'!C$34="NO TRANSECT", "NO TRANSECT",BP85*10)</f>
        <v>NO TRANSECT</v>
      </c>
      <c r="AM85" s="375" t="str">
        <f>IF('Site Description'!D$34="NO TRANSECT", "NO TRANSECT",BQ85*10)</f>
        <v>NO TRANSECT</v>
      </c>
      <c r="AN85" s="375" t="str">
        <f>IF('Site Description'!E$34="NO TRANSECT", "NO TRANSECT",BR85*10)</f>
        <v>NO TRANSECT</v>
      </c>
      <c r="AO85" s="375" t="str">
        <f>IF('Site Description'!F$34="NO TRANSECT", "NO TRANSECT",BS85*10)</f>
        <v>NO TRANSECT</v>
      </c>
      <c r="AP85" s="376" t="str">
        <f>IF('Site Description'!G$34="NO TRANSECT", "NO TRANSECT",BT85*10)</f>
        <v>NO TRANSECT</v>
      </c>
      <c r="AQ85" s="376" t="str">
        <f>IF('Site Description'!H$34="NO TRANSECT", "NO TRANSECT",BU85*10)</f>
        <v>NO TRANSECT</v>
      </c>
      <c r="AR85" s="376" t="str">
        <f>IF('Site Description'!I$34="NO TRANSECT", "NO TRANSECT",BV85*10)</f>
        <v>NO TRANSECT</v>
      </c>
      <c r="AS85" s="140">
        <f t="shared" si="108"/>
        <v>0</v>
      </c>
      <c r="AT85" s="141" t="e">
        <f t="shared" si="109"/>
        <v>#DIV/0!</v>
      </c>
      <c r="AU85" s="374">
        <f>IF('Site Description'!B$34="NO TRANSECT","NO TRANSECT",BY85*10)</f>
        <v>0</v>
      </c>
      <c r="AV85" s="375" t="str">
        <f>IF('Site Description'!C$34="NO TRANSECT","NO TRANSECT",BZ85*10)</f>
        <v>NO TRANSECT</v>
      </c>
      <c r="AW85" s="375" t="str">
        <f>IF('Site Description'!D$34="NO TRANSECT","NO TRANSECT",CA85*10)</f>
        <v>NO TRANSECT</v>
      </c>
      <c r="AX85" s="375" t="str">
        <f>IF('Site Description'!E$34="NO TRANSECT","NO TRANSECT",CB85*10)</f>
        <v>NO TRANSECT</v>
      </c>
      <c r="AY85" s="375" t="str">
        <f>IF('Site Description'!F$34="NO TRANSECT","NO TRANSECT",CC85*10)</f>
        <v>NO TRANSECT</v>
      </c>
      <c r="AZ85" s="376" t="str">
        <f>IF('Site Description'!G$34="NO TRANSECT","NO TRANSECT",CD85*10)</f>
        <v>NO TRANSECT</v>
      </c>
      <c r="BA85" s="376" t="str">
        <f>IF('Site Description'!H$34="NO TRANSECT","NO TRANSECT",CE85*10)</f>
        <v>NO TRANSECT</v>
      </c>
      <c r="BB85" s="376" t="str">
        <f>IF('Site Description'!I$34="NO TRANSECT","NO TRANSECT",CF85*10)</f>
        <v>NO TRANSECT</v>
      </c>
      <c r="BC85" s="140">
        <f t="shared" si="110"/>
        <v>0</v>
      </c>
      <c r="BD85" s="141" t="e">
        <f t="shared" si="111"/>
        <v>#DIV/0!</v>
      </c>
      <c r="BE85" s="374">
        <f>IF('Site Description'!B$33="NO TRANSECT","NO TRANSECT",SUMIF('Data Entry'!$A$4:$A$192,A85,'Data Entry'!$F$4:$F$192)/('Site Description'!B$33*100))</f>
        <v>0</v>
      </c>
      <c r="BF85" s="375" t="str">
        <f>IF('Site Description'!C$33="NO TRANSECT","NO TRANSECT",SUMIF('Data Entry'!$I$4:$I$192,A85,'Data Entry'!$N$4:$N$192)/('Site Description'!C$33*100))</f>
        <v>NO TRANSECT</v>
      </c>
      <c r="BG85" s="375" t="str">
        <f>IF('Site Description'!D$33="NO TRANSECT","NO TRANSECT",SUMIF('Data Entry'!$Q$4:$Q$192,A85,'Data Entry'!$V$4:$V$192)/('Site Description'!D$33*100))</f>
        <v>NO TRANSECT</v>
      </c>
      <c r="BH85" s="375" t="str">
        <f>IF('Site Description'!E$33="NO TRANSECT","NO TRANSECT",SUMIF('Data Entry'!$Y$4:$Y$192,A85,'Data Entry'!$AD$4:$AD$192)/('Site Description'!E$33*100))</f>
        <v>NO TRANSECT</v>
      </c>
      <c r="BI85" s="375" t="str">
        <f>IF('Site Description'!F$33="NO TRANSECT","NO TRANSECT",SUMIF('Data Entry'!$AG$4:$AG$192,A85,'Data Entry'!$AL$4:$AL$192)/('Site Description'!F$33*100))</f>
        <v>NO TRANSECT</v>
      </c>
      <c r="BJ85" s="376" t="str">
        <f>IF('Site Description'!G$33="NO TRANSECT","NO TRANSECT",SUMIF('Data Entry'!$AO$4:$AO$192,A85,'Data Entry'!$AT$4:$AT$192)/('Site Description'!G$33*100))</f>
        <v>NO TRANSECT</v>
      </c>
      <c r="BK85" s="376" t="str">
        <f>IF('Site Description'!H$33="NO TRANSECT","NO TRANSECT",SUMIF('Data Entry'!$AW$4:$AW$192,A85,'Data Entry'!$BB$4:$BB$192)/('Site Description'!H$33*100))</f>
        <v>NO TRANSECT</v>
      </c>
      <c r="BL85" s="376" t="str">
        <f>IF('Site Description'!I$33="NO TRANSECT","NO TRANSECT",SUMIF('Data Entry'!$BE$4:$BE$192,A85,'Data Entry'!$BJ$4:$BJ$192)/('Site Description'!I$33*100))</f>
        <v>NO TRANSECT</v>
      </c>
      <c r="BM85" s="140">
        <f t="shared" si="112"/>
        <v>0</v>
      </c>
      <c r="BN85" s="141" t="e">
        <f t="shared" si="113"/>
        <v>#DIV/0!</v>
      </c>
      <c r="BO85" s="374">
        <f>IF('Site Description'!B$33="NO TRANSECT","NO TRANSECT",SUMIF('Data Entry'!$A$4:$A$192,A85,'Data Entry'!$G$4:$G$192)/('Site Description'!B$33*100))</f>
        <v>0</v>
      </c>
      <c r="BP85" s="375" t="str">
        <f>IF('Site Description'!C$33="NO TRANSECT","NO TRANSECT",SUMIF('Data Entry'!$I$4:$I$192,A85,'Data Entry'!$O$4:$O$192)/('Site Description'!C$33*100))</f>
        <v>NO TRANSECT</v>
      </c>
      <c r="BQ85" s="375" t="str">
        <f>IF('Site Description'!D$33="NO TRANSECT","NO TRANSECT",SUMIF('Data Entry'!$Q$4:$Q$192,A85,'Data Entry'!$W$4:$W$192)/('Site Description'!D$33*100))</f>
        <v>NO TRANSECT</v>
      </c>
      <c r="BR85" s="375" t="str">
        <f>IF('Site Description'!E$33="NO TRANSECT","NO TRANSECT",SUMIF('Data Entry'!$Y$4:$Y$192,A85,'Data Entry'!$AE$4:$AE$192)/('Site Description'!E$33*100))</f>
        <v>NO TRANSECT</v>
      </c>
      <c r="BS85" s="375" t="str">
        <f>IF('Site Description'!F$33="NO TRANSECT","NO TRANSECT",SUMIF('Data Entry'!$AG$4:$AG$192,A85,'Data Entry'!$AM$4:$AM$192)/('Site Description'!F$33*100))</f>
        <v>NO TRANSECT</v>
      </c>
      <c r="BT85" s="376" t="str">
        <f>IF('Site Description'!G$33="NO TRANSECT","NO TRANSECT",SUMIF('Data Entry'!$AO$4:$AO$192,A85,'Data Entry'!$AU$4:$AU$192)/('Site Description'!G$33*100))</f>
        <v>NO TRANSECT</v>
      </c>
      <c r="BU85" s="375" t="str">
        <f>IF('Site Description'!H$33="NO TRANSECT","NO TRANSECT",SUMIF('Data Entry'!$AW$4:$AW$192,A85,'Data Entry'!$BC$4:$BC$192)/('Site Description'!H$33*100))</f>
        <v>NO TRANSECT</v>
      </c>
      <c r="BV85" s="384" t="str">
        <f>IF('Site Description'!I$33="NO TRANSECT","NO TRANSECT",SUMIF('Data Entry'!$BE$4:$BE$192,A85,'Data Entry'!$BK$4:$BK$192)/('Site Description'!I$33*100))</f>
        <v>NO TRANSECT</v>
      </c>
      <c r="BW85" s="140">
        <f t="shared" si="114"/>
        <v>0</v>
      </c>
      <c r="BX85" s="141" t="e">
        <f t="shared" si="115"/>
        <v>#DIV/0!</v>
      </c>
      <c r="BY85" s="382">
        <f>IF('Site Description'!B$33="NO TRANSECT","NO TRANSECT",SUMIF('Data Entry'!$A$4:$A$192,A85,'Data Entry'!$H$4:$H$192)/('Site Description'!B$33*100))</f>
        <v>0</v>
      </c>
      <c r="BZ85" s="375" t="str">
        <f>IF('Site Description'!C$33="NO TRANSECT","NO TRANSECT",SUMIF('Data Entry'!$I$4:$I$192,A85,'Data Entry'!$P$4:$P$192)/('Site Description'!C$33*100))</f>
        <v>NO TRANSECT</v>
      </c>
      <c r="CA85" s="375" t="str">
        <f>IF('Site Description'!D$33="NO TRANSECT","NO TRANSECT",SUMIF('Data Entry'!$Q$4:$Q$192,A85,'Data Entry'!$X$4:$X$192)/('Site Description'!D$33*100))</f>
        <v>NO TRANSECT</v>
      </c>
      <c r="CB85" s="375" t="str">
        <f>IF('Site Description'!E$33="NO TRANSECT","NO TRANSECT",SUMIF('Data Entry'!$Y$4:$Y$192,A85,'Data Entry'!$AF$4:$AF$192)/('Site Description'!E$33*100))</f>
        <v>NO TRANSECT</v>
      </c>
      <c r="CC85" s="375" t="str">
        <f>IF('Site Description'!F$33="NO TRANSECT","NO TRANSECT",SUMIF('Data Entry'!$AG$4:$AG$192,A85,'Data Entry'!$AN$4:$AN$192)/('Site Description'!F$33*100))</f>
        <v>NO TRANSECT</v>
      </c>
      <c r="CD85" s="376" t="str">
        <f>IF('Site Description'!G$33="NO TRANSECT","NO TRANSECT",SUMIF('Data Entry'!$AO$4:$AO$192,A85,'Data Entry'!$AV$4:$AV$192)/('Site Description'!G$33*100))</f>
        <v>NO TRANSECT</v>
      </c>
      <c r="CE85" s="375" t="str">
        <f>IF('Site Description'!H$33="NO TRANSECT","NO TRANSECT",SUMIF('Data Entry'!$AW$4:$AW$192,A85,'Data Entry'!$BD$4:$BD$192)/('Site Description'!H$33*100))</f>
        <v>NO TRANSECT</v>
      </c>
      <c r="CF85" s="384" t="str">
        <f>IF('Site Description'!I$33="NO TRANSECT","NO TRANSECT",SUMIF('Data Entry'!$BE$4:$BE$192,A85,'Data Entry'!$BL$4:$BL$192)/('Site Description'!I$33*100))</f>
        <v>NO TRANSECT</v>
      </c>
      <c r="CG85" s="140">
        <f t="shared" si="116"/>
        <v>0</v>
      </c>
      <c r="CH85" s="141" t="e">
        <f t="shared" si="117"/>
        <v>#DIV/0!</v>
      </c>
    </row>
    <row r="86" spans="1:86" x14ac:dyDescent="0.3">
      <c r="A86" s="9" t="s">
        <v>11</v>
      </c>
      <c r="B86" s="30" t="s">
        <v>317</v>
      </c>
      <c r="C86" s="33" t="s">
        <v>97</v>
      </c>
      <c r="D86" s="27" t="s">
        <v>83</v>
      </c>
      <c r="E86" s="26" t="s">
        <v>59</v>
      </c>
      <c r="F86" s="26"/>
      <c r="G86" s="378">
        <f>IF('Site Description'!B$33="NO TRANSECT","NO TRANSECT",SUMIF('Data Entry'!$A$4:$A$192,A86,'Data Entry'!$C$4:$C$192))</f>
        <v>0</v>
      </c>
      <c r="H86" s="379" t="str">
        <f>IF('Site Description'!C$33="NO TRANSECT","NO TRANSECT",SUMIF('Data Entry'!$I$4:$I$192,A86,'Data Entry'!$K$4:$K$192))</f>
        <v>NO TRANSECT</v>
      </c>
      <c r="I86" s="379" t="str">
        <f>IF('Site Description'!D$33="NO TRANSECT","NO TRANSECT",SUMIF('Data Entry'!$Q$4:$Q$192,A86,'Data Entry'!$S$4:$S$192))</f>
        <v>NO TRANSECT</v>
      </c>
      <c r="J86" s="379" t="str">
        <f>IF('Site Description'!E$33="NO TRANSECT","NO TRANSECT",SUMIF('Data Entry'!$Y$4:$Y$192,A86,'Data Entry'!$AA$4:$AA$192))</f>
        <v>NO TRANSECT</v>
      </c>
      <c r="K86" s="379" t="str">
        <f>IF('Site Description'!F$33="NO TRANSECT","NO TRANSECT",SUMIF('Data Entry'!$AG$4:$AG$192,A86,'Data Entry'!$AI$4:$AI$192))</f>
        <v>NO TRANSECT</v>
      </c>
      <c r="L86" s="380" t="str">
        <f>IF('Site Description'!G$33="NO TRANSECT","NO TRANSECT",SUMIF('Data Entry'!$AO$4:$AO$192,A86,'Data Entry'!$AQ$4:$AQ$192))</f>
        <v>NO TRANSECT</v>
      </c>
      <c r="M86" s="380" t="str">
        <f>IF('Site Description'!H$33="NO TRANSECT","NO TRANSECT",SUMIF('Data Entry'!$AW$4:$AW$192,A86,'Data Entry'!$AY$4:$AY$192))</f>
        <v>NO TRANSECT</v>
      </c>
      <c r="N86" s="381" t="str">
        <f>IF('Site Description'!I$33="NO TRANSECT","NO TRANSECT",SUMIF('Data Entry'!$BE$4:$BE$192,A86,'Data Entry'!$BG$4:$BG$192))</f>
        <v>NO TRANSECT</v>
      </c>
      <c r="O86" s="140">
        <f t="shared" si="104"/>
        <v>0</v>
      </c>
      <c r="P86" s="141" t="e">
        <f t="shared" si="105"/>
        <v>#DIV/0!</v>
      </c>
      <c r="Q86" s="374">
        <f>IF('Site Description'!B$34="NO TRANSECT", "NO TRANSECT", G86/'Site Description'!B$34)</f>
        <v>0</v>
      </c>
      <c r="R86" s="375" t="str">
        <f>IF('Site Description'!C$34="NO TRANSECT", "NO TRANSECT", H86/'Site Description'!C$34)</f>
        <v>NO TRANSECT</v>
      </c>
      <c r="S86" s="375" t="str">
        <f>IF('Site Description'!D$34="NO TRANSECT", "NO TRANSECT", I86/'Site Description'!D$34)</f>
        <v>NO TRANSECT</v>
      </c>
      <c r="T86" s="375" t="str">
        <f>IF('Site Description'!E$34="NO TRANSECT", "NO TRANSECT", J86/'Site Description'!E$34)</f>
        <v>NO TRANSECT</v>
      </c>
      <c r="U86" s="375" t="str">
        <f>IF('Site Description'!F$34="NO TRANSECT", "NO TRANSECT", K86/'Site Description'!F$34)</f>
        <v>NO TRANSECT</v>
      </c>
      <c r="V86" s="376" t="str">
        <f>IF('Site Description'!G$34="NO TRANSECT", "NO TRANSECT", L86/'Site Description'!G$34)</f>
        <v>NO TRANSECT</v>
      </c>
      <c r="W86" s="375" t="str">
        <f>IF('Site Description'!H$34="NO TRANSECT", "NO TRANSECT", M86/'Site Description'!H$34)</f>
        <v>NO TRANSECT</v>
      </c>
      <c r="X86" s="384" t="str">
        <f>IF('Site Description'!$I$34="NO TRANSECT", "NO TRANSECT", N86/'Site Description'!$I$34)</f>
        <v>NO TRANSECT</v>
      </c>
      <c r="Y86" s="140">
        <f t="shared" si="106"/>
        <v>0</v>
      </c>
      <c r="Z86" s="141" t="e">
        <f t="shared" si="107"/>
        <v>#DIV/0!</v>
      </c>
      <c r="AA86" s="374">
        <f>IF('Site Description'!B$34="NO TRANSECT", "NO TRANSECT",BE86*10)</f>
        <v>0</v>
      </c>
      <c r="AB86" s="375" t="str">
        <f>IF('Site Description'!C$34="NO TRANSECT", "NO TRANSECT",BF86*10)</f>
        <v>NO TRANSECT</v>
      </c>
      <c r="AC86" s="375" t="str">
        <f>IF('Site Description'!D$34="NO TRANSECT", "NO TRANSECT",BG86*10)</f>
        <v>NO TRANSECT</v>
      </c>
      <c r="AD86" s="375" t="str">
        <f>IF('Site Description'!E$34="NO TRANSECT", "NO TRANSECT",BH86*10)</f>
        <v>NO TRANSECT</v>
      </c>
      <c r="AE86" s="375" t="str">
        <f>IF('Site Description'!F$34="NO TRANSECT", "NO TRANSECT",BI86*10)</f>
        <v>NO TRANSECT</v>
      </c>
      <c r="AF86" s="376" t="str">
        <f>IF('Site Description'!G$34="NO TRANSECT", "NO TRANSECT",BJ86*10)</f>
        <v>NO TRANSECT</v>
      </c>
      <c r="AG86" s="375" t="str">
        <f>IF('Site Description'!H$34="NO TRANSECT", "NO TRANSECT",BK86*10)</f>
        <v>NO TRANSECT</v>
      </c>
      <c r="AH86" s="384" t="str">
        <f>IF('Site Description'!I$34="NO TRANSECT", "NO TRANSECT",BL86*10)</f>
        <v>NO TRANSECT</v>
      </c>
      <c r="AI86" s="140">
        <f t="shared" si="86"/>
        <v>0</v>
      </c>
      <c r="AJ86" s="141" t="e">
        <f t="shared" si="87"/>
        <v>#DIV/0!</v>
      </c>
      <c r="AK86" s="374">
        <f>IF('Site Description'!B$34="NO TRANSECT", "NO TRANSECT",BO86*10)</f>
        <v>0</v>
      </c>
      <c r="AL86" s="375" t="str">
        <f>IF('Site Description'!C$34="NO TRANSECT", "NO TRANSECT",BP86*10)</f>
        <v>NO TRANSECT</v>
      </c>
      <c r="AM86" s="375" t="str">
        <f>IF('Site Description'!D$34="NO TRANSECT", "NO TRANSECT",BQ86*10)</f>
        <v>NO TRANSECT</v>
      </c>
      <c r="AN86" s="375" t="str">
        <f>IF('Site Description'!E$34="NO TRANSECT", "NO TRANSECT",BR86*10)</f>
        <v>NO TRANSECT</v>
      </c>
      <c r="AO86" s="375" t="str">
        <f>IF('Site Description'!F$34="NO TRANSECT", "NO TRANSECT",BS86*10)</f>
        <v>NO TRANSECT</v>
      </c>
      <c r="AP86" s="376" t="str">
        <f>IF('Site Description'!G$34="NO TRANSECT", "NO TRANSECT",BT86*10)</f>
        <v>NO TRANSECT</v>
      </c>
      <c r="AQ86" s="376" t="str">
        <f>IF('Site Description'!H$34="NO TRANSECT", "NO TRANSECT",BU86*10)</f>
        <v>NO TRANSECT</v>
      </c>
      <c r="AR86" s="376" t="str">
        <f>IF('Site Description'!I$34="NO TRANSECT", "NO TRANSECT",BV86*10)</f>
        <v>NO TRANSECT</v>
      </c>
      <c r="AS86" s="140">
        <f t="shared" si="108"/>
        <v>0</v>
      </c>
      <c r="AT86" s="141" t="e">
        <f t="shared" si="109"/>
        <v>#DIV/0!</v>
      </c>
      <c r="AU86" s="374">
        <f>IF('Site Description'!B$34="NO TRANSECT","NO TRANSECT",BY86*10)</f>
        <v>0</v>
      </c>
      <c r="AV86" s="375" t="str">
        <f>IF('Site Description'!C$34="NO TRANSECT","NO TRANSECT",BZ86*10)</f>
        <v>NO TRANSECT</v>
      </c>
      <c r="AW86" s="375" t="str">
        <f>IF('Site Description'!D$34="NO TRANSECT","NO TRANSECT",CA86*10)</f>
        <v>NO TRANSECT</v>
      </c>
      <c r="AX86" s="375" t="str">
        <f>IF('Site Description'!E$34="NO TRANSECT","NO TRANSECT",CB86*10)</f>
        <v>NO TRANSECT</v>
      </c>
      <c r="AY86" s="375" t="str">
        <f>IF('Site Description'!F$34="NO TRANSECT","NO TRANSECT",CC86*10)</f>
        <v>NO TRANSECT</v>
      </c>
      <c r="AZ86" s="376" t="str">
        <f>IF('Site Description'!G$34="NO TRANSECT","NO TRANSECT",CD86*10)</f>
        <v>NO TRANSECT</v>
      </c>
      <c r="BA86" s="376" t="str">
        <f>IF('Site Description'!H$34="NO TRANSECT","NO TRANSECT",CE86*10)</f>
        <v>NO TRANSECT</v>
      </c>
      <c r="BB86" s="376" t="str">
        <f>IF('Site Description'!I$34="NO TRANSECT","NO TRANSECT",CF86*10)</f>
        <v>NO TRANSECT</v>
      </c>
      <c r="BC86" s="140">
        <f t="shared" si="110"/>
        <v>0</v>
      </c>
      <c r="BD86" s="141" t="e">
        <f t="shared" si="111"/>
        <v>#DIV/0!</v>
      </c>
      <c r="BE86" s="374">
        <f>IF('Site Description'!B$33="NO TRANSECT","NO TRANSECT",SUMIF('Data Entry'!$A$4:$A$192,A86,'Data Entry'!$F$4:$F$192)/('Site Description'!B$33*100))</f>
        <v>0</v>
      </c>
      <c r="BF86" s="375" t="str">
        <f>IF('Site Description'!C$33="NO TRANSECT","NO TRANSECT",SUMIF('Data Entry'!$I$4:$I$192,A86,'Data Entry'!$N$4:$N$192)/('Site Description'!C$33*100))</f>
        <v>NO TRANSECT</v>
      </c>
      <c r="BG86" s="375" t="str">
        <f>IF('Site Description'!D$33="NO TRANSECT","NO TRANSECT",SUMIF('Data Entry'!$Q$4:$Q$192,A86,'Data Entry'!$V$4:$V$192)/('Site Description'!D$33*100))</f>
        <v>NO TRANSECT</v>
      </c>
      <c r="BH86" s="375" t="str">
        <f>IF('Site Description'!E$33="NO TRANSECT","NO TRANSECT",SUMIF('Data Entry'!$Y$4:$Y$192,A86,'Data Entry'!$AD$4:$AD$192)/('Site Description'!E$33*100))</f>
        <v>NO TRANSECT</v>
      </c>
      <c r="BI86" s="375" t="str">
        <f>IF('Site Description'!F$33="NO TRANSECT","NO TRANSECT",SUMIF('Data Entry'!$AG$4:$AG$192,A86,'Data Entry'!$AL$4:$AL$192)/('Site Description'!F$33*100))</f>
        <v>NO TRANSECT</v>
      </c>
      <c r="BJ86" s="376" t="str">
        <f>IF('Site Description'!G$33="NO TRANSECT","NO TRANSECT",SUMIF('Data Entry'!$AO$4:$AO$192,A86,'Data Entry'!$AT$4:$AT$192)/('Site Description'!G$33*100))</f>
        <v>NO TRANSECT</v>
      </c>
      <c r="BK86" s="376" t="str">
        <f>IF('Site Description'!H$33="NO TRANSECT","NO TRANSECT",SUMIF('Data Entry'!$AW$4:$AW$192,A86,'Data Entry'!$BB$4:$BB$192)/('Site Description'!H$33*100))</f>
        <v>NO TRANSECT</v>
      </c>
      <c r="BL86" s="376" t="str">
        <f>IF('Site Description'!I$33="NO TRANSECT","NO TRANSECT",SUMIF('Data Entry'!$BE$4:$BE$192,A86,'Data Entry'!$BJ$4:$BJ$192)/('Site Description'!I$33*100))</f>
        <v>NO TRANSECT</v>
      </c>
      <c r="BM86" s="140">
        <f t="shared" si="112"/>
        <v>0</v>
      </c>
      <c r="BN86" s="141" t="e">
        <f t="shared" si="113"/>
        <v>#DIV/0!</v>
      </c>
      <c r="BO86" s="374">
        <f>IF('Site Description'!B$33="NO TRANSECT","NO TRANSECT",SUMIF('Data Entry'!$A$4:$A$192,A86,'Data Entry'!$G$4:$G$192)/('Site Description'!B$33*100))</f>
        <v>0</v>
      </c>
      <c r="BP86" s="375" t="str">
        <f>IF('Site Description'!C$33="NO TRANSECT","NO TRANSECT",SUMIF('Data Entry'!$I$4:$I$192,A86,'Data Entry'!$O$4:$O$192)/('Site Description'!C$33*100))</f>
        <v>NO TRANSECT</v>
      </c>
      <c r="BQ86" s="375" t="str">
        <f>IF('Site Description'!D$33="NO TRANSECT","NO TRANSECT",SUMIF('Data Entry'!$Q$4:$Q$192,A86,'Data Entry'!$W$4:$W$192)/('Site Description'!D$33*100))</f>
        <v>NO TRANSECT</v>
      </c>
      <c r="BR86" s="375" t="str">
        <f>IF('Site Description'!E$33="NO TRANSECT","NO TRANSECT",SUMIF('Data Entry'!$Y$4:$Y$192,A86,'Data Entry'!$AE$4:$AE$192)/('Site Description'!E$33*100))</f>
        <v>NO TRANSECT</v>
      </c>
      <c r="BS86" s="375" t="str">
        <f>IF('Site Description'!F$33="NO TRANSECT","NO TRANSECT",SUMIF('Data Entry'!$AG$4:$AG$192,A86,'Data Entry'!$AM$4:$AM$192)/('Site Description'!F$33*100))</f>
        <v>NO TRANSECT</v>
      </c>
      <c r="BT86" s="376" t="str">
        <f>IF('Site Description'!G$33="NO TRANSECT","NO TRANSECT",SUMIF('Data Entry'!$AO$4:$AO$192,A86,'Data Entry'!$AU$4:$AU$192)/('Site Description'!G$33*100))</f>
        <v>NO TRANSECT</v>
      </c>
      <c r="BU86" s="375" t="str">
        <f>IF('Site Description'!H$33="NO TRANSECT","NO TRANSECT",SUMIF('Data Entry'!$AW$4:$AW$192,A86,'Data Entry'!$BC$4:$BC$192)/('Site Description'!H$33*100))</f>
        <v>NO TRANSECT</v>
      </c>
      <c r="BV86" s="384" t="str">
        <f>IF('Site Description'!I$33="NO TRANSECT","NO TRANSECT",SUMIF('Data Entry'!$BE$4:$BE$192,A86,'Data Entry'!$BK$4:$BK$192)/('Site Description'!I$33*100))</f>
        <v>NO TRANSECT</v>
      </c>
      <c r="BW86" s="140">
        <f t="shared" si="114"/>
        <v>0</v>
      </c>
      <c r="BX86" s="141" t="e">
        <f t="shared" si="115"/>
        <v>#DIV/0!</v>
      </c>
      <c r="BY86" s="382">
        <f>IF('Site Description'!B$33="NO TRANSECT","NO TRANSECT",SUMIF('Data Entry'!$A$4:$A$192,A86,'Data Entry'!$H$4:$H$192)/('Site Description'!B$33*100))</f>
        <v>0</v>
      </c>
      <c r="BZ86" s="375" t="str">
        <f>IF('Site Description'!C$33="NO TRANSECT","NO TRANSECT",SUMIF('Data Entry'!$I$4:$I$192,A86,'Data Entry'!$P$4:$P$192)/('Site Description'!C$33*100))</f>
        <v>NO TRANSECT</v>
      </c>
      <c r="CA86" s="375" t="str">
        <f>IF('Site Description'!D$33="NO TRANSECT","NO TRANSECT",SUMIF('Data Entry'!$Q$4:$Q$192,A86,'Data Entry'!$X$4:$X$192)/('Site Description'!D$33*100))</f>
        <v>NO TRANSECT</v>
      </c>
      <c r="CB86" s="375" t="str">
        <f>IF('Site Description'!E$33="NO TRANSECT","NO TRANSECT",SUMIF('Data Entry'!$Y$4:$Y$192,A86,'Data Entry'!$AF$4:$AF$192)/('Site Description'!E$33*100))</f>
        <v>NO TRANSECT</v>
      </c>
      <c r="CC86" s="375" t="str">
        <f>IF('Site Description'!F$33="NO TRANSECT","NO TRANSECT",SUMIF('Data Entry'!$AG$4:$AG$192,A86,'Data Entry'!$AN$4:$AN$192)/('Site Description'!F$33*100))</f>
        <v>NO TRANSECT</v>
      </c>
      <c r="CD86" s="376" t="str">
        <f>IF('Site Description'!G$33="NO TRANSECT","NO TRANSECT",SUMIF('Data Entry'!$AO$4:$AO$192,A86,'Data Entry'!$AV$4:$AV$192)/('Site Description'!G$33*100))</f>
        <v>NO TRANSECT</v>
      </c>
      <c r="CE86" s="375" t="str">
        <f>IF('Site Description'!H$33="NO TRANSECT","NO TRANSECT",SUMIF('Data Entry'!$AW$4:$AW$192,A86,'Data Entry'!$BD$4:$BD$192)/('Site Description'!H$33*100))</f>
        <v>NO TRANSECT</v>
      </c>
      <c r="CF86" s="384" t="str">
        <f>IF('Site Description'!I$33="NO TRANSECT","NO TRANSECT",SUMIF('Data Entry'!$BE$4:$BE$192,A86,'Data Entry'!$BL$4:$BL$192)/('Site Description'!I$33*100))</f>
        <v>NO TRANSECT</v>
      </c>
      <c r="CG86" s="140">
        <f t="shared" si="116"/>
        <v>0</v>
      </c>
      <c r="CH86" s="141" t="e">
        <f t="shared" si="117"/>
        <v>#DIV/0!</v>
      </c>
    </row>
    <row r="87" spans="1:86" x14ac:dyDescent="0.3">
      <c r="A87" s="9" t="s">
        <v>282</v>
      </c>
      <c r="B87" s="30" t="s">
        <v>318</v>
      </c>
      <c r="C87" s="32" t="s">
        <v>283</v>
      </c>
      <c r="D87" s="27" t="s">
        <v>80</v>
      </c>
      <c r="E87" s="26" t="s">
        <v>32</v>
      </c>
      <c r="F87" s="383">
        <v>3</v>
      </c>
      <c r="G87" s="378">
        <f>IF('Site Description'!B$33="NO TRANSECT","NO TRANSECT",SUMIF('Data Entry'!$A$4:$A$192,A87,'Data Entry'!$C$4:$C$192))</f>
        <v>0</v>
      </c>
      <c r="H87" s="379" t="str">
        <f>IF('Site Description'!C$33="NO TRANSECT","NO TRANSECT",SUMIF('Data Entry'!$I$4:$I$192,A87,'Data Entry'!$K$4:$K$192))</f>
        <v>NO TRANSECT</v>
      </c>
      <c r="I87" s="379" t="str">
        <f>IF('Site Description'!D$33="NO TRANSECT","NO TRANSECT",SUMIF('Data Entry'!$Q$4:$Q$192,A87,'Data Entry'!$S$4:$S$192))</f>
        <v>NO TRANSECT</v>
      </c>
      <c r="J87" s="379" t="str">
        <f>IF('Site Description'!E$33="NO TRANSECT","NO TRANSECT",SUMIF('Data Entry'!$Y$4:$Y$192,A87,'Data Entry'!$AA$4:$AA$192))</f>
        <v>NO TRANSECT</v>
      </c>
      <c r="K87" s="379" t="str">
        <f>IF('Site Description'!F$33="NO TRANSECT","NO TRANSECT",SUMIF('Data Entry'!$AG$4:$AG$192,A87,'Data Entry'!$AI$4:$AI$192))</f>
        <v>NO TRANSECT</v>
      </c>
      <c r="L87" s="380" t="str">
        <f>IF('Site Description'!G$33="NO TRANSECT","NO TRANSECT",SUMIF('Data Entry'!$AO$4:$AO$192,A87,'Data Entry'!$AQ$4:$AQ$192))</f>
        <v>NO TRANSECT</v>
      </c>
      <c r="M87" s="380" t="str">
        <f>IF('Site Description'!H$33="NO TRANSECT","NO TRANSECT",SUMIF('Data Entry'!$AW$4:$AW$192,A87,'Data Entry'!$AY$4:$AY$192))</f>
        <v>NO TRANSECT</v>
      </c>
      <c r="N87" s="381" t="str">
        <f>IF('Site Description'!I$33="NO TRANSECT","NO TRANSECT",SUMIF('Data Entry'!$BE$4:$BE$192,A87,'Data Entry'!$BG$4:$BG$192))</f>
        <v>NO TRANSECT</v>
      </c>
      <c r="O87" s="140">
        <f t="shared" si="104"/>
        <v>0</v>
      </c>
      <c r="P87" s="141" t="e">
        <f t="shared" si="105"/>
        <v>#DIV/0!</v>
      </c>
      <c r="Q87" s="374">
        <f>IF('Site Description'!B$34="NO TRANSECT", "NO TRANSECT", G87/'Site Description'!B$34)</f>
        <v>0</v>
      </c>
      <c r="R87" s="375" t="str">
        <f>IF('Site Description'!C$34="NO TRANSECT", "NO TRANSECT", H87/'Site Description'!C$34)</f>
        <v>NO TRANSECT</v>
      </c>
      <c r="S87" s="375" t="str">
        <f>IF('Site Description'!D$34="NO TRANSECT", "NO TRANSECT", I87/'Site Description'!D$34)</f>
        <v>NO TRANSECT</v>
      </c>
      <c r="T87" s="375" t="str">
        <f>IF('Site Description'!E$34="NO TRANSECT", "NO TRANSECT", J87/'Site Description'!E$34)</f>
        <v>NO TRANSECT</v>
      </c>
      <c r="U87" s="375" t="str">
        <f>IF('Site Description'!F$34="NO TRANSECT", "NO TRANSECT", K87/'Site Description'!F$34)</f>
        <v>NO TRANSECT</v>
      </c>
      <c r="V87" s="376" t="str">
        <f>IF('Site Description'!G$34="NO TRANSECT", "NO TRANSECT", L87/'Site Description'!G$34)</f>
        <v>NO TRANSECT</v>
      </c>
      <c r="W87" s="375" t="str">
        <f>IF('Site Description'!H$34="NO TRANSECT", "NO TRANSECT", M87/'Site Description'!H$34)</f>
        <v>NO TRANSECT</v>
      </c>
      <c r="X87" s="384" t="str">
        <f>IF('Site Description'!$I$34="NO TRANSECT", "NO TRANSECT", N87/'Site Description'!$I$34)</f>
        <v>NO TRANSECT</v>
      </c>
      <c r="Y87" s="140">
        <f t="shared" si="106"/>
        <v>0</v>
      </c>
      <c r="Z87" s="141" t="e">
        <f t="shared" si="107"/>
        <v>#DIV/0!</v>
      </c>
      <c r="AA87" s="374">
        <f>IF('Site Description'!B$34="NO TRANSECT", "NO TRANSECT",BE87*10)</f>
        <v>0</v>
      </c>
      <c r="AB87" s="375" t="str">
        <f>IF('Site Description'!C$34="NO TRANSECT", "NO TRANSECT",BF87*10)</f>
        <v>NO TRANSECT</v>
      </c>
      <c r="AC87" s="375" t="str">
        <f>IF('Site Description'!D$34="NO TRANSECT", "NO TRANSECT",BG87*10)</f>
        <v>NO TRANSECT</v>
      </c>
      <c r="AD87" s="375" t="str">
        <f>IF('Site Description'!E$34="NO TRANSECT", "NO TRANSECT",BH87*10)</f>
        <v>NO TRANSECT</v>
      </c>
      <c r="AE87" s="375" t="str">
        <f>IF('Site Description'!F$34="NO TRANSECT", "NO TRANSECT",BI87*10)</f>
        <v>NO TRANSECT</v>
      </c>
      <c r="AF87" s="376" t="str">
        <f>IF('Site Description'!G$34="NO TRANSECT", "NO TRANSECT",BJ87*10)</f>
        <v>NO TRANSECT</v>
      </c>
      <c r="AG87" s="375" t="str">
        <f>IF('Site Description'!H$34="NO TRANSECT", "NO TRANSECT",BK87*10)</f>
        <v>NO TRANSECT</v>
      </c>
      <c r="AH87" s="384" t="str">
        <f>IF('Site Description'!I$34="NO TRANSECT", "NO TRANSECT",BL87*10)</f>
        <v>NO TRANSECT</v>
      </c>
      <c r="AI87" s="140">
        <f t="shared" si="86"/>
        <v>0</v>
      </c>
      <c r="AJ87" s="141" t="e">
        <f t="shared" si="87"/>
        <v>#DIV/0!</v>
      </c>
      <c r="AK87" s="374">
        <f>IF('Site Description'!B$34="NO TRANSECT", "NO TRANSECT",BO87*10)</f>
        <v>0</v>
      </c>
      <c r="AL87" s="375" t="str">
        <f>IF('Site Description'!C$34="NO TRANSECT", "NO TRANSECT",BP87*10)</f>
        <v>NO TRANSECT</v>
      </c>
      <c r="AM87" s="375" t="str">
        <f>IF('Site Description'!D$34="NO TRANSECT", "NO TRANSECT",BQ87*10)</f>
        <v>NO TRANSECT</v>
      </c>
      <c r="AN87" s="375" t="str">
        <f>IF('Site Description'!E$34="NO TRANSECT", "NO TRANSECT",BR87*10)</f>
        <v>NO TRANSECT</v>
      </c>
      <c r="AO87" s="375" t="str">
        <f>IF('Site Description'!F$34="NO TRANSECT", "NO TRANSECT",BS87*10)</f>
        <v>NO TRANSECT</v>
      </c>
      <c r="AP87" s="376" t="str">
        <f>IF('Site Description'!G$34="NO TRANSECT", "NO TRANSECT",BT87*10)</f>
        <v>NO TRANSECT</v>
      </c>
      <c r="AQ87" s="376" t="str">
        <f>IF('Site Description'!H$34="NO TRANSECT", "NO TRANSECT",BU87*10)</f>
        <v>NO TRANSECT</v>
      </c>
      <c r="AR87" s="376" t="str">
        <f>IF('Site Description'!I$34="NO TRANSECT", "NO TRANSECT",BV87*10)</f>
        <v>NO TRANSECT</v>
      </c>
      <c r="AS87" s="140">
        <f t="shared" si="108"/>
        <v>0</v>
      </c>
      <c r="AT87" s="141" t="e">
        <f t="shared" si="109"/>
        <v>#DIV/0!</v>
      </c>
      <c r="AU87" s="374">
        <f>IF('Site Description'!B$34="NO TRANSECT","NO TRANSECT",BY87*10)</f>
        <v>0</v>
      </c>
      <c r="AV87" s="375" t="str">
        <f>IF('Site Description'!C$34="NO TRANSECT","NO TRANSECT",BZ87*10)</f>
        <v>NO TRANSECT</v>
      </c>
      <c r="AW87" s="375" t="str">
        <f>IF('Site Description'!D$34="NO TRANSECT","NO TRANSECT",CA87*10)</f>
        <v>NO TRANSECT</v>
      </c>
      <c r="AX87" s="375" t="str">
        <f>IF('Site Description'!E$34="NO TRANSECT","NO TRANSECT",CB87*10)</f>
        <v>NO TRANSECT</v>
      </c>
      <c r="AY87" s="375" t="str">
        <f>IF('Site Description'!F$34="NO TRANSECT","NO TRANSECT",CC87*10)</f>
        <v>NO TRANSECT</v>
      </c>
      <c r="AZ87" s="376" t="str">
        <f>IF('Site Description'!G$34="NO TRANSECT","NO TRANSECT",CD87*10)</f>
        <v>NO TRANSECT</v>
      </c>
      <c r="BA87" s="376" t="str">
        <f>IF('Site Description'!H$34="NO TRANSECT","NO TRANSECT",CE87*10)</f>
        <v>NO TRANSECT</v>
      </c>
      <c r="BB87" s="376" t="str">
        <f>IF('Site Description'!I$34="NO TRANSECT","NO TRANSECT",CF87*10)</f>
        <v>NO TRANSECT</v>
      </c>
      <c r="BC87" s="140">
        <f t="shared" si="110"/>
        <v>0</v>
      </c>
      <c r="BD87" s="141" t="e">
        <f t="shared" si="111"/>
        <v>#DIV/0!</v>
      </c>
      <c r="BE87" s="374">
        <f>IF('Site Description'!B$33="NO TRANSECT","NO TRANSECT",SUMIF('Data Entry'!$A$4:$A$192,A87,'Data Entry'!$F$4:$F$192)/('Site Description'!B$33*100))</f>
        <v>0</v>
      </c>
      <c r="BF87" s="375" t="str">
        <f>IF('Site Description'!C$33="NO TRANSECT","NO TRANSECT",SUMIF('Data Entry'!$I$4:$I$192,A87,'Data Entry'!$N$4:$N$192)/('Site Description'!C$33*100))</f>
        <v>NO TRANSECT</v>
      </c>
      <c r="BG87" s="375" t="str">
        <f>IF('Site Description'!D$33="NO TRANSECT","NO TRANSECT",SUMIF('Data Entry'!$Q$4:$Q$192,A87,'Data Entry'!$V$4:$V$192)/('Site Description'!D$33*100))</f>
        <v>NO TRANSECT</v>
      </c>
      <c r="BH87" s="375" t="str">
        <f>IF('Site Description'!E$33="NO TRANSECT","NO TRANSECT",SUMIF('Data Entry'!$Y$4:$Y$192,A87,'Data Entry'!$AD$4:$AD$192)/('Site Description'!E$33*100))</f>
        <v>NO TRANSECT</v>
      </c>
      <c r="BI87" s="375" t="str">
        <f>IF('Site Description'!F$33="NO TRANSECT","NO TRANSECT",SUMIF('Data Entry'!$AG$4:$AG$192,A87,'Data Entry'!$AL$4:$AL$192)/('Site Description'!F$33*100))</f>
        <v>NO TRANSECT</v>
      </c>
      <c r="BJ87" s="376" t="str">
        <f>IF('Site Description'!G$33="NO TRANSECT","NO TRANSECT",SUMIF('Data Entry'!$AO$4:$AO$192,A87,'Data Entry'!$AT$4:$AT$192)/('Site Description'!G$33*100))</f>
        <v>NO TRANSECT</v>
      </c>
      <c r="BK87" s="376" t="str">
        <f>IF('Site Description'!H$33="NO TRANSECT","NO TRANSECT",SUMIF('Data Entry'!$AW$4:$AW$192,A87,'Data Entry'!$BB$4:$BB$192)/('Site Description'!H$33*100))</f>
        <v>NO TRANSECT</v>
      </c>
      <c r="BL87" s="376" t="str">
        <f>IF('Site Description'!I$33="NO TRANSECT","NO TRANSECT",SUMIF('Data Entry'!$BE$4:$BE$192,A87,'Data Entry'!$BJ$4:$BJ$192)/('Site Description'!I$33*100))</f>
        <v>NO TRANSECT</v>
      </c>
      <c r="BM87" s="140">
        <f t="shared" si="112"/>
        <v>0</v>
      </c>
      <c r="BN87" s="141" t="e">
        <f t="shared" si="113"/>
        <v>#DIV/0!</v>
      </c>
      <c r="BO87" s="374">
        <f>IF('Site Description'!B$33="NO TRANSECT","NO TRANSECT",SUMIF('Data Entry'!$A$4:$A$192,A87,'Data Entry'!$G$4:$G$192)/('Site Description'!B$33*100))</f>
        <v>0</v>
      </c>
      <c r="BP87" s="375" t="str">
        <f>IF('Site Description'!C$33="NO TRANSECT","NO TRANSECT",SUMIF('Data Entry'!$I$4:$I$192,A87,'Data Entry'!$O$4:$O$192)/('Site Description'!C$33*100))</f>
        <v>NO TRANSECT</v>
      </c>
      <c r="BQ87" s="375" t="str">
        <f>IF('Site Description'!D$33="NO TRANSECT","NO TRANSECT",SUMIF('Data Entry'!$Q$4:$Q$192,A87,'Data Entry'!$W$4:$W$192)/('Site Description'!D$33*100))</f>
        <v>NO TRANSECT</v>
      </c>
      <c r="BR87" s="375" t="str">
        <f>IF('Site Description'!E$33="NO TRANSECT","NO TRANSECT",SUMIF('Data Entry'!$Y$4:$Y$192,A87,'Data Entry'!$AE$4:$AE$192)/('Site Description'!E$33*100))</f>
        <v>NO TRANSECT</v>
      </c>
      <c r="BS87" s="375" t="str">
        <f>IF('Site Description'!F$33="NO TRANSECT","NO TRANSECT",SUMIF('Data Entry'!$AG$4:$AG$192,A87,'Data Entry'!$AM$4:$AM$192)/('Site Description'!F$33*100))</f>
        <v>NO TRANSECT</v>
      </c>
      <c r="BT87" s="376" t="str">
        <f>IF('Site Description'!G$33="NO TRANSECT","NO TRANSECT",SUMIF('Data Entry'!$AO$4:$AO$192,A87,'Data Entry'!$AU$4:$AU$192)/('Site Description'!G$33*100))</f>
        <v>NO TRANSECT</v>
      </c>
      <c r="BU87" s="375" t="str">
        <f>IF('Site Description'!H$33="NO TRANSECT","NO TRANSECT",SUMIF('Data Entry'!$AW$4:$AW$192,A87,'Data Entry'!$BC$4:$BC$192)/('Site Description'!H$33*100))</f>
        <v>NO TRANSECT</v>
      </c>
      <c r="BV87" s="384" t="str">
        <f>IF('Site Description'!I$33="NO TRANSECT","NO TRANSECT",SUMIF('Data Entry'!$BE$4:$BE$192,A87,'Data Entry'!$BK$4:$BK$192)/('Site Description'!I$33*100))</f>
        <v>NO TRANSECT</v>
      </c>
      <c r="BW87" s="140">
        <f t="shared" si="114"/>
        <v>0</v>
      </c>
      <c r="BX87" s="141" t="e">
        <f t="shared" si="115"/>
        <v>#DIV/0!</v>
      </c>
      <c r="BY87" s="382">
        <f>IF('Site Description'!B$33="NO TRANSECT","NO TRANSECT",SUMIF('Data Entry'!$A$4:$A$192,A87,'Data Entry'!$H$4:$H$192)/('Site Description'!B$33*100))</f>
        <v>0</v>
      </c>
      <c r="BZ87" s="375" t="str">
        <f>IF('Site Description'!C$33="NO TRANSECT","NO TRANSECT",SUMIF('Data Entry'!$I$4:$I$192,A87,'Data Entry'!$P$4:$P$192)/('Site Description'!C$33*100))</f>
        <v>NO TRANSECT</v>
      </c>
      <c r="CA87" s="375" t="str">
        <f>IF('Site Description'!D$33="NO TRANSECT","NO TRANSECT",SUMIF('Data Entry'!$Q$4:$Q$192,A87,'Data Entry'!$X$4:$X$192)/('Site Description'!D$33*100))</f>
        <v>NO TRANSECT</v>
      </c>
      <c r="CB87" s="375" t="str">
        <f>IF('Site Description'!E$33="NO TRANSECT","NO TRANSECT",SUMIF('Data Entry'!$Y$4:$Y$192,A87,'Data Entry'!$AF$4:$AF$192)/('Site Description'!E$33*100))</f>
        <v>NO TRANSECT</v>
      </c>
      <c r="CC87" s="375" t="str">
        <f>IF('Site Description'!F$33="NO TRANSECT","NO TRANSECT",SUMIF('Data Entry'!$AG$4:$AG$192,A87,'Data Entry'!$AN$4:$AN$192)/('Site Description'!F$33*100))</f>
        <v>NO TRANSECT</v>
      </c>
      <c r="CD87" s="376" t="str">
        <f>IF('Site Description'!G$33="NO TRANSECT","NO TRANSECT",SUMIF('Data Entry'!$AO$4:$AO$192,A87,'Data Entry'!$AV$4:$AV$192)/('Site Description'!G$33*100))</f>
        <v>NO TRANSECT</v>
      </c>
      <c r="CE87" s="375" t="str">
        <f>IF('Site Description'!H$33="NO TRANSECT","NO TRANSECT",SUMIF('Data Entry'!$AW$4:$AW$192,A87,'Data Entry'!$BD$4:$BD$192)/('Site Description'!H$33*100))</f>
        <v>NO TRANSECT</v>
      </c>
      <c r="CF87" s="384" t="str">
        <f>IF('Site Description'!I$33="NO TRANSECT","NO TRANSECT",SUMIF('Data Entry'!$BE$4:$BE$192,A87,'Data Entry'!$BL$4:$BL$192)/('Site Description'!I$33*100))</f>
        <v>NO TRANSECT</v>
      </c>
      <c r="CG87" s="140">
        <f t="shared" si="116"/>
        <v>0</v>
      </c>
      <c r="CH87" s="141" t="e">
        <f t="shared" si="117"/>
        <v>#DIV/0!</v>
      </c>
    </row>
    <row r="88" spans="1:86" x14ac:dyDescent="0.3">
      <c r="A88" s="9" t="s">
        <v>284</v>
      </c>
      <c r="B88" s="30" t="s">
        <v>318</v>
      </c>
      <c r="C88" s="34" t="s">
        <v>285</v>
      </c>
      <c r="D88" s="27" t="s">
        <v>82</v>
      </c>
      <c r="E88" s="26" t="s">
        <v>32</v>
      </c>
      <c r="F88" s="383">
        <v>3</v>
      </c>
      <c r="G88" s="378">
        <f>IF('Site Description'!B$33="NO TRANSECT","NO TRANSECT",SUMIF('Data Entry'!$A$4:$A$192,A88,'Data Entry'!$C$4:$C$192))</f>
        <v>0</v>
      </c>
      <c r="H88" s="379" t="str">
        <f>IF('Site Description'!C$33="NO TRANSECT","NO TRANSECT",SUMIF('Data Entry'!$I$4:$I$192,A88,'Data Entry'!$K$4:$K$192))</f>
        <v>NO TRANSECT</v>
      </c>
      <c r="I88" s="379" t="str">
        <f>IF('Site Description'!D$33="NO TRANSECT","NO TRANSECT",SUMIF('Data Entry'!$Q$4:$Q$192,A88,'Data Entry'!$S$4:$S$192))</f>
        <v>NO TRANSECT</v>
      </c>
      <c r="J88" s="379" t="str">
        <f>IF('Site Description'!E$33="NO TRANSECT","NO TRANSECT",SUMIF('Data Entry'!$Y$4:$Y$192,A88,'Data Entry'!$AA$4:$AA$192))</f>
        <v>NO TRANSECT</v>
      </c>
      <c r="K88" s="379" t="str">
        <f>IF('Site Description'!F$33="NO TRANSECT","NO TRANSECT",SUMIF('Data Entry'!$AG$4:$AG$192,A88,'Data Entry'!$AI$4:$AI$192))</f>
        <v>NO TRANSECT</v>
      </c>
      <c r="L88" s="380" t="str">
        <f>IF('Site Description'!G$33="NO TRANSECT","NO TRANSECT",SUMIF('Data Entry'!$AO$4:$AO$192,A88,'Data Entry'!$AQ$4:$AQ$192))</f>
        <v>NO TRANSECT</v>
      </c>
      <c r="M88" s="380" t="str">
        <f>IF('Site Description'!H$33="NO TRANSECT","NO TRANSECT",SUMIF('Data Entry'!$AW$4:$AW$192,A88,'Data Entry'!$AY$4:$AY$192))</f>
        <v>NO TRANSECT</v>
      </c>
      <c r="N88" s="381" t="str">
        <f>IF('Site Description'!I$33="NO TRANSECT","NO TRANSECT",SUMIF('Data Entry'!$BE$4:$BE$192,A88,'Data Entry'!$BG$4:$BG$192))</f>
        <v>NO TRANSECT</v>
      </c>
      <c r="O88" s="140">
        <f t="shared" si="104"/>
        <v>0</v>
      </c>
      <c r="P88" s="141" t="e">
        <f t="shared" si="105"/>
        <v>#DIV/0!</v>
      </c>
      <c r="Q88" s="374">
        <f>IF('Site Description'!B$34="NO TRANSECT", "NO TRANSECT", G88/'Site Description'!B$34)</f>
        <v>0</v>
      </c>
      <c r="R88" s="375" t="str">
        <f>IF('Site Description'!C$34="NO TRANSECT", "NO TRANSECT", H88/'Site Description'!C$34)</f>
        <v>NO TRANSECT</v>
      </c>
      <c r="S88" s="375" t="str">
        <f>IF('Site Description'!D$34="NO TRANSECT", "NO TRANSECT", I88/'Site Description'!D$34)</f>
        <v>NO TRANSECT</v>
      </c>
      <c r="T88" s="375" t="str">
        <f>IF('Site Description'!E$34="NO TRANSECT", "NO TRANSECT", J88/'Site Description'!E$34)</f>
        <v>NO TRANSECT</v>
      </c>
      <c r="U88" s="375" t="str">
        <f>IF('Site Description'!F$34="NO TRANSECT", "NO TRANSECT", K88/'Site Description'!F$34)</f>
        <v>NO TRANSECT</v>
      </c>
      <c r="V88" s="376" t="str">
        <f>IF('Site Description'!G$34="NO TRANSECT", "NO TRANSECT", L88/'Site Description'!G$34)</f>
        <v>NO TRANSECT</v>
      </c>
      <c r="W88" s="375" t="str">
        <f>IF('Site Description'!H$34="NO TRANSECT", "NO TRANSECT", M88/'Site Description'!H$34)</f>
        <v>NO TRANSECT</v>
      </c>
      <c r="X88" s="384" t="str">
        <f>IF('Site Description'!$I$34="NO TRANSECT", "NO TRANSECT", N88/'Site Description'!$I$34)</f>
        <v>NO TRANSECT</v>
      </c>
      <c r="Y88" s="140">
        <f t="shared" si="106"/>
        <v>0</v>
      </c>
      <c r="Z88" s="141" t="e">
        <f t="shared" si="107"/>
        <v>#DIV/0!</v>
      </c>
      <c r="AA88" s="374">
        <f>IF('Site Description'!B$34="NO TRANSECT", "NO TRANSECT",BE88*10)</f>
        <v>0</v>
      </c>
      <c r="AB88" s="375" t="str">
        <f>IF('Site Description'!C$34="NO TRANSECT", "NO TRANSECT",BF88*10)</f>
        <v>NO TRANSECT</v>
      </c>
      <c r="AC88" s="375" t="str">
        <f>IF('Site Description'!D$34="NO TRANSECT", "NO TRANSECT",BG88*10)</f>
        <v>NO TRANSECT</v>
      </c>
      <c r="AD88" s="375" t="str">
        <f>IF('Site Description'!E$34="NO TRANSECT", "NO TRANSECT",BH88*10)</f>
        <v>NO TRANSECT</v>
      </c>
      <c r="AE88" s="375" t="str">
        <f>IF('Site Description'!F$34="NO TRANSECT", "NO TRANSECT",BI88*10)</f>
        <v>NO TRANSECT</v>
      </c>
      <c r="AF88" s="376" t="str">
        <f>IF('Site Description'!G$34="NO TRANSECT", "NO TRANSECT",BJ88*10)</f>
        <v>NO TRANSECT</v>
      </c>
      <c r="AG88" s="375" t="str">
        <f>IF('Site Description'!H$34="NO TRANSECT", "NO TRANSECT",BK88*10)</f>
        <v>NO TRANSECT</v>
      </c>
      <c r="AH88" s="384" t="str">
        <f>IF('Site Description'!I$34="NO TRANSECT", "NO TRANSECT",BL88*10)</f>
        <v>NO TRANSECT</v>
      </c>
      <c r="AI88" s="140">
        <f t="shared" si="86"/>
        <v>0</v>
      </c>
      <c r="AJ88" s="141" t="e">
        <f t="shared" si="87"/>
        <v>#DIV/0!</v>
      </c>
      <c r="AK88" s="374">
        <f>IF('Site Description'!B$34="NO TRANSECT", "NO TRANSECT",BO88*10)</f>
        <v>0</v>
      </c>
      <c r="AL88" s="375" t="str">
        <f>IF('Site Description'!C$34="NO TRANSECT", "NO TRANSECT",BP88*10)</f>
        <v>NO TRANSECT</v>
      </c>
      <c r="AM88" s="375" t="str">
        <f>IF('Site Description'!D$34="NO TRANSECT", "NO TRANSECT",BQ88*10)</f>
        <v>NO TRANSECT</v>
      </c>
      <c r="AN88" s="375" t="str">
        <f>IF('Site Description'!E$34="NO TRANSECT", "NO TRANSECT",BR88*10)</f>
        <v>NO TRANSECT</v>
      </c>
      <c r="AO88" s="375" t="str">
        <f>IF('Site Description'!F$34="NO TRANSECT", "NO TRANSECT",BS88*10)</f>
        <v>NO TRANSECT</v>
      </c>
      <c r="AP88" s="376" t="str">
        <f>IF('Site Description'!G$34="NO TRANSECT", "NO TRANSECT",BT88*10)</f>
        <v>NO TRANSECT</v>
      </c>
      <c r="AQ88" s="376" t="str">
        <f>IF('Site Description'!H$34="NO TRANSECT", "NO TRANSECT",BU88*10)</f>
        <v>NO TRANSECT</v>
      </c>
      <c r="AR88" s="376" t="str">
        <f>IF('Site Description'!I$34="NO TRANSECT", "NO TRANSECT",BV88*10)</f>
        <v>NO TRANSECT</v>
      </c>
      <c r="AS88" s="140">
        <f t="shared" si="108"/>
        <v>0</v>
      </c>
      <c r="AT88" s="141" t="e">
        <f t="shared" si="109"/>
        <v>#DIV/0!</v>
      </c>
      <c r="AU88" s="374">
        <f>IF('Site Description'!B$34="NO TRANSECT","NO TRANSECT",BY88*10)</f>
        <v>0</v>
      </c>
      <c r="AV88" s="375" t="str">
        <f>IF('Site Description'!C$34="NO TRANSECT","NO TRANSECT",BZ88*10)</f>
        <v>NO TRANSECT</v>
      </c>
      <c r="AW88" s="375" t="str">
        <f>IF('Site Description'!D$34="NO TRANSECT","NO TRANSECT",CA88*10)</f>
        <v>NO TRANSECT</v>
      </c>
      <c r="AX88" s="375" t="str">
        <f>IF('Site Description'!E$34="NO TRANSECT","NO TRANSECT",CB88*10)</f>
        <v>NO TRANSECT</v>
      </c>
      <c r="AY88" s="375" t="str">
        <f>IF('Site Description'!F$34="NO TRANSECT","NO TRANSECT",CC88*10)</f>
        <v>NO TRANSECT</v>
      </c>
      <c r="AZ88" s="376" t="str">
        <f>IF('Site Description'!G$34="NO TRANSECT","NO TRANSECT",CD88*10)</f>
        <v>NO TRANSECT</v>
      </c>
      <c r="BA88" s="376" t="str">
        <f>IF('Site Description'!H$34="NO TRANSECT","NO TRANSECT",CE88*10)</f>
        <v>NO TRANSECT</v>
      </c>
      <c r="BB88" s="376" t="str">
        <f>IF('Site Description'!I$34="NO TRANSECT","NO TRANSECT",CF88*10)</f>
        <v>NO TRANSECT</v>
      </c>
      <c r="BC88" s="140">
        <f t="shared" si="110"/>
        <v>0</v>
      </c>
      <c r="BD88" s="141" t="e">
        <f t="shared" si="111"/>
        <v>#DIV/0!</v>
      </c>
      <c r="BE88" s="374">
        <f>IF('Site Description'!B$33="NO TRANSECT","NO TRANSECT",SUMIF('Data Entry'!$A$4:$A$192,A88,'Data Entry'!$F$4:$F$192)/('Site Description'!B$33*100))</f>
        <v>0</v>
      </c>
      <c r="BF88" s="375" t="str">
        <f>IF('Site Description'!C$33="NO TRANSECT","NO TRANSECT",SUMIF('Data Entry'!$I$4:$I$192,A88,'Data Entry'!$N$4:$N$192)/('Site Description'!C$33*100))</f>
        <v>NO TRANSECT</v>
      </c>
      <c r="BG88" s="375" t="str">
        <f>IF('Site Description'!D$33="NO TRANSECT","NO TRANSECT",SUMIF('Data Entry'!$Q$4:$Q$192,A88,'Data Entry'!$V$4:$V$192)/('Site Description'!D$33*100))</f>
        <v>NO TRANSECT</v>
      </c>
      <c r="BH88" s="375" t="str">
        <f>IF('Site Description'!E$33="NO TRANSECT","NO TRANSECT",SUMIF('Data Entry'!$Y$4:$Y$192,A88,'Data Entry'!$AD$4:$AD$192)/('Site Description'!E$33*100))</f>
        <v>NO TRANSECT</v>
      </c>
      <c r="BI88" s="375" t="str">
        <f>IF('Site Description'!F$33="NO TRANSECT","NO TRANSECT",SUMIF('Data Entry'!$AG$4:$AG$192,A88,'Data Entry'!$AL$4:$AL$192)/('Site Description'!F$33*100))</f>
        <v>NO TRANSECT</v>
      </c>
      <c r="BJ88" s="376" t="str">
        <f>IF('Site Description'!G$33="NO TRANSECT","NO TRANSECT",SUMIF('Data Entry'!$AO$4:$AO$192,A88,'Data Entry'!$AT$4:$AT$192)/('Site Description'!G$33*100))</f>
        <v>NO TRANSECT</v>
      </c>
      <c r="BK88" s="376" t="str">
        <f>IF('Site Description'!H$33="NO TRANSECT","NO TRANSECT",SUMIF('Data Entry'!$AW$4:$AW$192,A88,'Data Entry'!$BB$4:$BB$192)/('Site Description'!H$33*100))</f>
        <v>NO TRANSECT</v>
      </c>
      <c r="BL88" s="376" t="str">
        <f>IF('Site Description'!I$33="NO TRANSECT","NO TRANSECT",SUMIF('Data Entry'!$BE$4:$BE$192,A88,'Data Entry'!$BJ$4:$BJ$192)/('Site Description'!I$33*100))</f>
        <v>NO TRANSECT</v>
      </c>
      <c r="BM88" s="140">
        <f t="shared" si="112"/>
        <v>0</v>
      </c>
      <c r="BN88" s="141" t="e">
        <f t="shared" si="113"/>
        <v>#DIV/0!</v>
      </c>
      <c r="BO88" s="374">
        <f>IF('Site Description'!B$33="NO TRANSECT","NO TRANSECT",SUMIF('Data Entry'!$A$4:$A$192,A88,'Data Entry'!$G$4:$G$192)/('Site Description'!B$33*100))</f>
        <v>0</v>
      </c>
      <c r="BP88" s="375" t="str">
        <f>IF('Site Description'!C$33="NO TRANSECT","NO TRANSECT",SUMIF('Data Entry'!$I$4:$I$192,A88,'Data Entry'!$O$4:$O$192)/('Site Description'!C$33*100))</f>
        <v>NO TRANSECT</v>
      </c>
      <c r="BQ88" s="375" t="str">
        <f>IF('Site Description'!D$33="NO TRANSECT","NO TRANSECT",SUMIF('Data Entry'!$Q$4:$Q$192,A88,'Data Entry'!$W$4:$W$192)/('Site Description'!D$33*100))</f>
        <v>NO TRANSECT</v>
      </c>
      <c r="BR88" s="375" t="str">
        <f>IF('Site Description'!E$33="NO TRANSECT","NO TRANSECT",SUMIF('Data Entry'!$Y$4:$Y$192,A88,'Data Entry'!$AE$4:$AE$192)/('Site Description'!E$33*100))</f>
        <v>NO TRANSECT</v>
      </c>
      <c r="BS88" s="375" t="str">
        <f>IF('Site Description'!F$33="NO TRANSECT","NO TRANSECT",SUMIF('Data Entry'!$AG$4:$AG$192,A88,'Data Entry'!$AM$4:$AM$192)/('Site Description'!F$33*100))</f>
        <v>NO TRANSECT</v>
      </c>
      <c r="BT88" s="376" t="str">
        <f>IF('Site Description'!G$33="NO TRANSECT","NO TRANSECT",SUMIF('Data Entry'!$AO$4:$AO$192,A88,'Data Entry'!$AU$4:$AU$192)/('Site Description'!G$33*100))</f>
        <v>NO TRANSECT</v>
      </c>
      <c r="BU88" s="375" t="str">
        <f>IF('Site Description'!H$33="NO TRANSECT","NO TRANSECT",SUMIF('Data Entry'!$AW$4:$AW$192,A88,'Data Entry'!$BC$4:$BC$192)/('Site Description'!H$33*100))</f>
        <v>NO TRANSECT</v>
      </c>
      <c r="BV88" s="384" t="str">
        <f>IF('Site Description'!I$33="NO TRANSECT","NO TRANSECT",SUMIF('Data Entry'!$BE$4:$BE$192,A88,'Data Entry'!$BK$4:$BK$192)/('Site Description'!I$33*100))</f>
        <v>NO TRANSECT</v>
      </c>
      <c r="BW88" s="140">
        <f t="shared" si="114"/>
        <v>0</v>
      </c>
      <c r="BX88" s="141" t="e">
        <f t="shared" si="115"/>
        <v>#DIV/0!</v>
      </c>
      <c r="BY88" s="382">
        <f>IF('Site Description'!B$33="NO TRANSECT","NO TRANSECT",SUMIF('Data Entry'!$A$4:$A$192,A88,'Data Entry'!$H$4:$H$192)/('Site Description'!B$33*100))</f>
        <v>0</v>
      </c>
      <c r="BZ88" s="375" t="str">
        <f>IF('Site Description'!C$33="NO TRANSECT","NO TRANSECT",SUMIF('Data Entry'!$I$4:$I$192,A88,'Data Entry'!$P$4:$P$192)/('Site Description'!C$33*100))</f>
        <v>NO TRANSECT</v>
      </c>
      <c r="CA88" s="375" t="str">
        <f>IF('Site Description'!D$33="NO TRANSECT","NO TRANSECT",SUMIF('Data Entry'!$Q$4:$Q$192,A88,'Data Entry'!$X$4:$X$192)/('Site Description'!D$33*100))</f>
        <v>NO TRANSECT</v>
      </c>
      <c r="CB88" s="375" t="str">
        <f>IF('Site Description'!E$33="NO TRANSECT","NO TRANSECT",SUMIF('Data Entry'!$Y$4:$Y$192,A88,'Data Entry'!$AF$4:$AF$192)/('Site Description'!E$33*100))</f>
        <v>NO TRANSECT</v>
      </c>
      <c r="CC88" s="375" t="str">
        <f>IF('Site Description'!F$33="NO TRANSECT","NO TRANSECT",SUMIF('Data Entry'!$AG$4:$AG$192,A88,'Data Entry'!$AN$4:$AN$192)/('Site Description'!F$33*100))</f>
        <v>NO TRANSECT</v>
      </c>
      <c r="CD88" s="376" t="str">
        <f>IF('Site Description'!G$33="NO TRANSECT","NO TRANSECT",SUMIF('Data Entry'!$AO$4:$AO$192,A88,'Data Entry'!$AV$4:$AV$192)/('Site Description'!G$33*100))</f>
        <v>NO TRANSECT</v>
      </c>
      <c r="CE88" s="375" t="str">
        <f>IF('Site Description'!H$33="NO TRANSECT","NO TRANSECT",SUMIF('Data Entry'!$AW$4:$AW$192,A88,'Data Entry'!$BD$4:$BD$192)/('Site Description'!H$33*100))</f>
        <v>NO TRANSECT</v>
      </c>
      <c r="CF88" s="384" t="str">
        <f>IF('Site Description'!I$33="NO TRANSECT","NO TRANSECT",SUMIF('Data Entry'!$BE$4:$BE$192,A88,'Data Entry'!$BL$4:$BL$192)/('Site Description'!I$33*100))</f>
        <v>NO TRANSECT</v>
      </c>
      <c r="CG88" s="140">
        <f t="shared" si="116"/>
        <v>0</v>
      </c>
      <c r="CH88" s="141" t="e">
        <f t="shared" si="117"/>
        <v>#DIV/0!</v>
      </c>
    </row>
    <row r="89" spans="1:86" x14ac:dyDescent="0.3">
      <c r="A89" s="9" t="s">
        <v>12</v>
      </c>
      <c r="B89" s="30" t="s">
        <v>98</v>
      </c>
      <c r="C89" s="30" t="s">
        <v>98</v>
      </c>
      <c r="D89" s="27" t="s">
        <v>83</v>
      </c>
      <c r="E89" s="26" t="s">
        <v>8</v>
      </c>
      <c r="F89" s="26"/>
      <c r="G89" s="378">
        <f>IF('Site Description'!B$33="NO TRANSECT","NO TRANSECT",SUMIF('Data Entry'!$A$4:$A$192,A89,'Data Entry'!$C$4:$C$192))</f>
        <v>0</v>
      </c>
      <c r="H89" s="379" t="str">
        <f>IF('Site Description'!C$33="NO TRANSECT","NO TRANSECT",SUMIF('Data Entry'!$I$4:$I$192,A89,'Data Entry'!$K$4:$K$192))</f>
        <v>NO TRANSECT</v>
      </c>
      <c r="I89" s="379" t="str">
        <f>IF('Site Description'!D$33="NO TRANSECT","NO TRANSECT",SUMIF('Data Entry'!$Q$4:$Q$192,A89,'Data Entry'!$S$4:$S$192))</f>
        <v>NO TRANSECT</v>
      </c>
      <c r="J89" s="379" t="str">
        <f>IF('Site Description'!E$33="NO TRANSECT","NO TRANSECT",SUMIF('Data Entry'!$Y$4:$Y$192,A89,'Data Entry'!$AA$4:$AA$192))</f>
        <v>NO TRANSECT</v>
      </c>
      <c r="K89" s="379" t="str">
        <f>IF('Site Description'!F$33="NO TRANSECT","NO TRANSECT",SUMIF('Data Entry'!$AG$4:$AG$192,A89,'Data Entry'!$AI$4:$AI$192))</f>
        <v>NO TRANSECT</v>
      </c>
      <c r="L89" s="380" t="str">
        <f>IF('Site Description'!G$33="NO TRANSECT","NO TRANSECT",SUMIF('Data Entry'!$AO$4:$AO$192,A89,'Data Entry'!$AQ$4:$AQ$192))</f>
        <v>NO TRANSECT</v>
      </c>
      <c r="M89" s="380" t="str">
        <f>IF('Site Description'!H$33="NO TRANSECT","NO TRANSECT",SUMIF('Data Entry'!$AW$4:$AW$192,A89,'Data Entry'!$AY$4:$AY$192))</f>
        <v>NO TRANSECT</v>
      </c>
      <c r="N89" s="381" t="str">
        <f>IF('Site Description'!I$33="NO TRANSECT","NO TRANSECT",SUMIF('Data Entry'!$BE$4:$BE$192,A89,'Data Entry'!$BG$4:$BG$192))</f>
        <v>NO TRANSECT</v>
      </c>
      <c r="O89" s="140">
        <f t="shared" si="104"/>
        <v>0</v>
      </c>
      <c r="P89" s="141" t="e">
        <f t="shared" si="105"/>
        <v>#DIV/0!</v>
      </c>
      <c r="Q89" s="374">
        <f>IF('Site Description'!B$34="NO TRANSECT", "NO TRANSECT", G89/'Site Description'!B$34)</f>
        <v>0</v>
      </c>
      <c r="R89" s="375" t="str">
        <f>IF('Site Description'!C$34="NO TRANSECT", "NO TRANSECT", H89/'Site Description'!C$34)</f>
        <v>NO TRANSECT</v>
      </c>
      <c r="S89" s="375" t="str">
        <f>IF('Site Description'!D$34="NO TRANSECT", "NO TRANSECT", I89/'Site Description'!D$34)</f>
        <v>NO TRANSECT</v>
      </c>
      <c r="T89" s="375" t="str">
        <f>IF('Site Description'!E$34="NO TRANSECT", "NO TRANSECT", J89/'Site Description'!E$34)</f>
        <v>NO TRANSECT</v>
      </c>
      <c r="U89" s="375" t="str">
        <f>IF('Site Description'!F$34="NO TRANSECT", "NO TRANSECT", K89/'Site Description'!F$34)</f>
        <v>NO TRANSECT</v>
      </c>
      <c r="V89" s="376" t="str">
        <f>IF('Site Description'!G$34="NO TRANSECT", "NO TRANSECT", L89/'Site Description'!G$34)</f>
        <v>NO TRANSECT</v>
      </c>
      <c r="W89" s="375" t="str">
        <f>IF('Site Description'!H$34="NO TRANSECT", "NO TRANSECT", M89/'Site Description'!H$34)</f>
        <v>NO TRANSECT</v>
      </c>
      <c r="X89" s="384" t="str">
        <f>IF('Site Description'!$I$34="NO TRANSECT", "NO TRANSECT", N89/'Site Description'!$I$34)</f>
        <v>NO TRANSECT</v>
      </c>
      <c r="Y89" s="140">
        <f t="shared" si="106"/>
        <v>0</v>
      </c>
      <c r="Z89" s="141" t="e">
        <f t="shared" si="107"/>
        <v>#DIV/0!</v>
      </c>
      <c r="AA89" s="374">
        <f>IF('Site Description'!B$34="NO TRANSECT", "NO TRANSECT",BE89*10)</f>
        <v>0</v>
      </c>
      <c r="AB89" s="375" t="str">
        <f>IF('Site Description'!C$34="NO TRANSECT", "NO TRANSECT",BF89*10)</f>
        <v>NO TRANSECT</v>
      </c>
      <c r="AC89" s="375" t="str">
        <f>IF('Site Description'!D$34="NO TRANSECT", "NO TRANSECT",BG89*10)</f>
        <v>NO TRANSECT</v>
      </c>
      <c r="AD89" s="375" t="str">
        <f>IF('Site Description'!E$34="NO TRANSECT", "NO TRANSECT",BH89*10)</f>
        <v>NO TRANSECT</v>
      </c>
      <c r="AE89" s="375" t="str">
        <f>IF('Site Description'!F$34="NO TRANSECT", "NO TRANSECT",BI89*10)</f>
        <v>NO TRANSECT</v>
      </c>
      <c r="AF89" s="376" t="str">
        <f>IF('Site Description'!G$34="NO TRANSECT", "NO TRANSECT",BJ89*10)</f>
        <v>NO TRANSECT</v>
      </c>
      <c r="AG89" s="375" t="str">
        <f>IF('Site Description'!H$34="NO TRANSECT", "NO TRANSECT",BK89*10)</f>
        <v>NO TRANSECT</v>
      </c>
      <c r="AH89" s="384" t="str">
        <f>IF('Site Description'!I$34="NO TRANSECT", "NO TRANSECT",BL89*10)</f>
        <v>NO TRANSECT</v>
      </c>
      <c r="AI89" s="140">
        <f t="shared" si="86"/>
        <v>0</v>
      </c>
      <c r="AJ89" s="141" t="e">
        <f t="shared" si="87"/>
        <v>#DIV/0!</v>
      </c>
      <c r="AK89" s="374">
        <f>IF('Site Description'!B$34="NO TRANSECT", "NO TRANSECT",BO89*10)</f>
        <v>0</v>
      </c>
      <c r="AL89" s="375" t="str">
        <f>IF('Site Description'!C$34="NO TRANSECT", "NO TRANSECT",BP89*10)</f>
        <v>NO TRANSECT</v>
      </c>
      <c r="AM89" s="375" t="str">
        <f>IF('Site Description'!D$34="NO TRANSECT", "NO TRANSECT",BQ89*10)</f>
        <v>NO TRANSECT</v>
      </c>
      <c r="AN89" s="375" t="str">
        <f>IF('Site Description'!E$34="NO TRANSECT", "NO TRANSECT",BR89*10)</f>
        <v>NO TRANSECT</v>
      </c>
      <c r="AO89" s="375" t="str">
        <f>IF('Site Description'!F$34="NO TRANSECT", "NO TRANSECT",BS89*10)</f>
        <v>NO TRANSECT</v>
      </c>
      <c r="AP89" s="376" t="str">
        <f>IF('Site Description'!G$34="NO TRANSECT", "NO TRANSECT",BT89*10)</f>
        <v>NO TRANSECT</v>
      </c>
      <c r="AQ89" s="376" t="str">
        <f>IF('Site Description'!H$34="NO TRANSECT", "NO TRANSECT",BU89*10)</f>
        <v>NO TRANSECT</v>
      </c>
      <c r="AR89" s="376" t="str">
        <f>IF('Site Description'!I$34="NO TRANSECT", "NO TRANSECT",BV89*10)</f>
        <v>NO TRANSECT</v>
      </c>
      <c r="AS89" s="140">
        <f t="shared" si="108"/>
        <v>0</v>
      </c>
      <c r="AT89" s="141" t="e">
        <f t="shared" si="109"/>
        <v>#DIV/0!</v>
      </c>
      <c r="AU89" s="374">
        <f>IF('Site Description'!B$34="NO TRANSECT","NO TRANSECT",BY89*10)</f>
        <v>0</v>
      </c>
      <c r="AV89" s="375" t="str">
        <f>IF('Site Description'!C$34="NO TRANSECT","NO TRANSECT",BZ89*10)</f>
        <v>NO TRANSECT</v>
      </c>
      <c r="AW89" s="375" t="str">
        <f>IF('Site Description'!D$34="NO TRANSECT","NO TRANSECT",CA89*10)</f>
        <v>NO TRANSECT</v>
      </c>
      <c r="AX89" s="375" t="str">
        <f>IF('Site Description'!E$34="NO TRANSECT","NO TRANSECT",CB89*10)</f>
        <v>NO TRANSECT</v>
      </c>
      <c r="AY89" s="375" t="str">
        <f>IF('Site Description'!F$34="NO TRANSECT","NO TRANSECT",CC89*10)</f>
        <v>NO TRANSECT</v>
      </c>
      <c r="AZ89" s="376" t="str">
        <f>IF('Site Description'!G$34="NO TRANSECT","NO TRANSECT",CD89*10)</f>
        <v>NO TRANSECT</v>
      </c>
      <c r="BA89" s="376" t="str">
        <f>IF('Site Description'!H$34="NO TRANSECT","NO TRANSECT",CE89*10)</f>
        <v>NO TRANSECT</v>
      </c>
      <c r="BB89" s="376" t="str">
        <f>IF('Site Description'!I$34="NO TRANSECT","NO TRANSECT",CF89*10)</f>
        <v>NO TRANSECT</v>
      </c>
      <c r="BC89" s="140">
        <f t="shared" si="110"/>
        <v>0</v>
      </c>
      <c r="BD89" s="141" t="e">
        <f t="shared" si="111"/>
        <v>#DIV/0!</v>
      </c>
      <c r="BE89" s="374">
        <f>IF('Site Description'!B$33="NO TRANSECT","NO TRANSECT",SUMIF('Data Entry'!$A$4:$A$192,A89,'Data Entry'!$F$4:$F$192)/('Site Description'!B$33*100))</f>
        <v>0</v>
      </c>
      <c r="BF89" s="375" t="str">
        <f>IF('Site Description'!C$33="NO TRANSECT","NO TRANSECT",SUMIF('Data Entry'!$I$4:$I$192,A89,'Data Entry'!$N$4:$N$192)/('Site Description'!C$33*100))</f>
        <v>NO TRANSECT</v>
      </c>
      <c r="BG89" s="375" t="str">
        <f>IF('Site Description'!D$33="NO TRANSECT","NO TRANSECT",SUMIF('Data Entry'!$Q$4:$Q$192,A89,'Data Entry'!$V$4:$V$192)/('Site Description'!D$33*100))</f>
        <v>NO TRANSECT</v>
      </c>
      <c r="BH89" s="375" t="str">
        <f>IF('Site Description'!E$33="NO TRANSECT","NO TRANSECT",SUMIF('Data Entry'!$Y$4:$Y$192,A89,'Data Entry'!$AD$4:$AD$192)/('Site Description'!E$33*100))</f>
        <v>NO TRANSECT</v>
      </c>
      <c r="BI89" s="375" t="str">
        <f>IF('Site Description'!F$33="NO TRANSECT","NO TRANSECT",SUMIF('Data Entry'!$AG$4:$AG$192,A89,'Data Entry'!$AL$4:$AL$192)/('Site Description'!F$33*100))</f>
        <v>NO TRANSECT</v>
      </c>
      <c r="BJ89" s="376" t="str">
        <f>IF('Site Description'!G$33="NO TRANSECT","NO TRANSECT",SUMIF('Data Entry'!$AO$4:$AO$192,A89,'Data Entry'!$AT$4:$AT$192)/('Site Description'!G$33*100))</f>
        <v>NO TRANSECT</v>
      </c>
      <c r="BK89" s="376" t="str">
        <f>IF('Site Description'!H$33="NO TRANSECT","NO TRANSECT",SUMIF('Data Entry'!$AW$4:$AW$192,A89,'Data Entry'!$BB$4:$BB$192)/('Site Description'!H$33*100))</f>
        <v>NO TRANSECT</v>
      </c>
      <c r="BL89" s="376" t="str">
        <f>IF('Site Description'!I$33="NO TRANSECT","NO TRANSECT",SUMIF('Data Entry'!$BE$4:$BE$192,A89,'Data Entry'!$BJ$4:$BJ$192)/('Site Description'!I$33*100))</f>
        <v>NO TRANSECT</v>
      </c>
      <c r="BM89" s="140">
        <f t="shared" si="112"/>
        <v>0</v>
      </c>
      <c r="BN89" s="141" t="e">
        <f t="shared" si="113"/>
        <v>#DIV/0!</v>
      </c>
      <c r="BO89" s="374">
        <f>IF('Site Description'!B$33="NO TRANSECT","NO TRANSECT",SUMIF('Data Entry'!$A$4:$A$192,A89,'Data Entry'!$G$4:$G$192)/('Site Description'!B$33*100))</f>
        <v>0</v>
      </c>
      <c r="BP89" s="375" t="str">
        <f>IF('Site Description'!C$33="NO TRANSECT","NO TRANSECT",SUMIF('Data Entry'!$I$4:$I$192,A89,'Data Entry'!$O$4:$O$192)/('Site Description'!C$33*100))</f>
        <v>NO TRANSECT</v>
      </c>
      <c r="BQ89" s="375" t="str">
        <f>IF('Site Description'!D$33="NO TRANSECT","NO TRANSECT",SUMIF('Data Entry'!$Q$4:$Q$192,A89,'Data Entry'!$W$4:$W$192)/('Site Description'!D$33*100))</f>
        <v>NO TRANSECT</v>
      </c>
      <c r="BR89" s="375" t="str">
        <f>IF('Site Description'!E$33="NO TRANSECT","NO TRANSECT",SUMIF('Data Entry'!$Y$4:$Y$192,A89,'Data Entry'!$AE$4:$AE$192)/('Site Description'!E$33*100))</f>
        <v>NO TRANSECT</v>
      </c>
      <c r="BS89" s="375" t="str">
        <f>IF('Site Description'!F$33="NO TRANSECT","NO TRANSECT",SUMIF('Data Entry'!$AG$4:$AG$192,A89,'Data Entry'!$AM$4:$AM$192)/('Site Description'!F$33*100))</f>
        <v>NO TRANSECT</v>
      </c>
      <c r="BT89" s="376" t="str">
        <f>IF('Site Description'!G$33="NO TRANSECT","NO TRANSECT",SUMIF('Data Entry'!$AO$4:$AO$192,A89,'Data Entry'!$AU$4:$AU$192)/('Site Description'!G$33*100))</f>
        <v>NO TRANSECT</v>
      </c>
      <c r="BU89" s="375" t="str">
        <f>IF('Site Description'!H$33="NO TRANSECT","NO TRANSECT",SUMIF('Data Entry'!$AW$4:$AW$192,A89,'Data Entry'!$BC$4:$BC$192)/('Site Description'!H$33*100))</f>
        <v>NO TRANSECT</v>
      </c>
      <c r="BV89" s="384" t="str">
        <f>IF('Site Description'!I$33="NO TRANSECT","NO TRANSECT",SUMIF('Data Entry'!$BE$4:$BE$192,A89,'Data Entry'!$BK$4:$BK$192)/('Site Description'!I$33*100))</f>
        <v>NO TRANSECT</v>
      </c>
      <c r="BW89" s="140">
        <f t="shared" si="114"/>
        <v>0</v>
      </c>
      <c r="BX89" s="141" t="e">
        <f t="shared" si="115"/>
        <v>#DIV/0!</v>
      </c>
      <c r="BY89" s="382">
        <f>IF('Site Description'!B$33="NO TRANSECT","NO TRANSECT",SUMIF('Data Entry'!$A$4:$A$192,A89,'Data Entry'!$H$4:$H$192)/('Site Description'!B$33*100))</f>
        <v>0</v>
      </c>
      <c r="BZ89" s="375" t="str">
        <f>IF('Site Description'!C$33="NO TRANSECT","NO TRANSECT",SUMIF('Data Entry'!$I$4:$I$192,A89,'Data Entry'!$P$4:$P$192)/('Site Description'!C$33*100))</f>
        <v>NO TRANSECT</v>
      </c>
      <c r="CA89" s="375" t="str">
        <f>IF('Site Description'!D$33="NO TRANSECT","NO TRANSECT",SUMIF('Data Entry'!$Q$4:$Q$192,A89,'Data Entry'!$X$4:$X$192)/('Site Description'!D$33*100))</f>
        <v>NO TRANSECT</v>
      </c>
      <c r="CB89" s="375" t="str">
        <f>IF('Site Description'!E$33="NO TRANSECT","NO TRANSECT",SUMIF('Data Entry'!$Y$4:$Y$192,A89,'Data Entry'!$AF$4:$AF$192)/('Site Description'!E$33*100))</f>
        <v>NO TRANSECT</v>
      </c>
      <c r="CC89" s="375" t="str">
        <f>IF('Site Description'!F$33="NO TRANSECT","NO TRANSECT",SUMIF('Data Entry'!$AG$4:$AG$192,A89,'Data Entry'!$AN$4:$AN$192)/('Site Description'!F$33*100))</f>
        <v>NO TRANSECT</v>
      </c>
      <c r="CD89" s="376" t="str">
        <f>IF('Site Description'!G$33="NO TRANSECT","NO TRANSECT",SUMIF('Data Entry'!$AO$4:$AO$192,A89,'Data Entry'!$AV$4:$AV$192)/('Site Description'!G$33*100))</f>
        <v>NO TRANSECT</v>
      </c>
      <c r="CE89" s="375" t="str">
        <f>IF('Site Description'!H$33="NO TRANSECT","NO TRANSECT",SUMIF('Data Entry'!$AW$4:$AW$192,A89,'Data Entry'!$BD$4:$BD$192)/('Site Description'!H$33*100))</f>
        <v>NO TRANSECT</v>
      </c>
      <c r="CF89" s="384" t="str">
        <f>IF('Site Description'!I$33="NO TRANSECT","NO TRANSECT",SUMIF('Data Entry'!$BE$4:$BE$192,A89,'Data Entry'!$BL$4:$BL$192)/('Site Description'!I$33*100))</f>
        <v>NO TRANSECT</v>
      </c>
      <c r="CG89" s="140">
        <f t="shared" si="116"/>
        <v>0</v>
      </c>
      <c r="CH89" s="141" t="e">
        <f t="shared" si="117"/>
        <v>#DIV/0!</v>
      </c>
    </row>
    <row r="90" spans="1:86" x14ac:dyDescent="0.3">
      <c r="A90" s="9" t="s">
        <v>286</v>
      </c>
      <c r="B90" s="30" t="s">
        <v>319</v>
      </c>
      <c r="C90" s="32" t="s">
        <v>287</v>
      </c>
      <c r="D90" s="27" t="s">
        <v>82</v>
      </c>
      <c r="E90" s="26" t="s">
        <v>32</v>
      </c>
      <c r="F90" s="26">
        <v>4</v>
      </c>
      <c r="G90" s="378">
        <f>IF('Site Description'!B$33="NO TRANSECT","NO TRANSECT",SUMIF('Data Entry'!$A$4:$A$192,A90,'Data Entry'!$C$4:$C$192))</f>
        <v>0</v>
      </c>
      <c r="H90" s="379" t="str">
        <f>IF('Site Description'!C$33="NO TRANSECT","NO TRANSECT",SUMIF('Data Entry'!$I$4:$I$192,A90,'Data Entry'!$K$4:$K$192))</f>
        <v>NO TRANSECT</v>
      </c>
      <c r="I90" s="379" t="str">
        <f>IF('Site Description'!D$33="NO TRANSECT","NO TRANSECT",SUMIF('Data Entry'!$Q$4:$Q$192,A90,'Data Entry'!$S$4:$S$192))</f>
        <v>NO TRANSECT</v>
      </c>
      <c r="J90" s="379" t="str">
        <f>IF('Site Description'!E$33="NO TRANSECT","NO TRANSECT",SUMIF('Data Entry'!$Y$4:$Y$192,A90,'Data Entry'!$AA$4:$AA$192))</f>
        <v>NO TRANSECT</v>
      </c>
      <c r="K90" s="379" t="str">
        <f>IF('Site Description'!F$33="NO TRANSECT","NO TRANSECT",SUMIF('Data Entry'!$AG$4:$AG$192,A90,'Data Entry'!$AI$4:$AI$192))</f>
        <v>NO TRANSECT</v>
      </c>
      <c r="L90" s="380" t="str">
        <f>IF('Site Description'!G$33="NO TRANSECT","NO TRANSECT",SUMIF('Data Entry'!$AO$4:$AO$192,A90,'Data Entry'!$AQ$4:$AQ$192))</f>
        <v>NO TRANSECT</v>
      </c>
      <c r="M90" s="380" t="str">
        <f>IF('Site Description'!H$33="NO TRANSECT","NO TRANSECT",SUMIF('Data Entry'!$AW$4:$AW$192,A90,'Data Entry'!$AY$4:$AY$192))</f>
        <v>NO TRANSECT</v>
      </c>
      <c r="N90" s="381" t="str">
        <f>IF('Site Description'!I$33="NO TRANSECT","NO TRANSECT",SUMIF('Data Entry'!$BE$4:$BE$192,A90,'Data Entry'!$BG$4:$BG$192))</f>
        <v>NO TRANSECT</v>
      </c>
      <c r="O90" s="140">
        <f t="shared" si="104"/>
        <v>0</v>
      </c>
      <c r="P90" s="141" t="e">
        <f t="shared" si="105"/>
        <v>#DIV/0!</v>
      </c>
      <c r="Q90" s="374">
        <f>IF('Site Description'!B$34="NO TRANSECT", "NO TRANSECT", G90/'Site Description'!B$34)</f>
        <v>0</v>
      </c>
      <c r="R90" s="375" t="str">
        <f>IF('Site Description'!C$34="NO TRANSECT", "NO TRANSECT", H90/'Site Description'!C$34)</f>
        <v>NO TRANSECT</v>
      </c>
      <c r="S90" s="375" t="str">
        <f>IF('Site Description'!D$34="NO TRANSECT", "NO TRANSECT", I90/'Site Description'!D$34)</f>
        <v>NO TRANSECT</v>
      </c>
      <c r="T90" s="375" t="str">
        <f>IF('Site Description'!E$34="NO TRANSECT", "NO TRANSECT", J90/'Site Description'!E$34)</f>
        <v>NO TRANSECT</v>
      </c>
      <c r="U90" s="375" t="str">
        <f>IF('Site Description'!F$34="NO TRANSECT", "NO TRANSECT", K90/'Site Description'!F$34)</f>
        <v>NO TRANSECT</v>
      </c>
      <c r="V90" s="376" t="str">
        <f>IF('Site Description'!G$34="NO TRANSECT", "NO TRANSECT", L90/'Site Description'!G$34)</f>
        <v>NO TRANSECT</v>
      </c>
      <c r="W90" s="375" t="str">
        <f>IF('Site Description'!H$34="NO TRANSECT", "NO TRANSECT", M90/'Site Description'!H$34)</f>
        <v>NO TRANSECT</v>
      </c>
      <c r="X90" s="384" t="str">
        <f>IF('Site Description'!$I$34="NO TRANSECT", "NO TRANSECT", N90/'Site Description'!$I$34)</f>
        <v>NO TRANSECT</v>
      </c>
      <c r="Y90" s="140">
        <f t="shared" si="106"/>
        <v>0</v>
      </c>
      <c r="Z90" s="141" t="e">
        <f t="shared" si="107"/>
        <v>#DIV/0!</v>
      </c>
      <c r="AA90" s="374">
        <f>IF('Site Description'!B$34="NO TRANSECT", "NO TRANSECT",BE90*10)</f>
        <v>0</v>
      </c>
      <c r="AB90" s="375" t="str">
        <f>IF('Site Description'!C$34="NO TRANSECT", "NO TRANSECT",BF90*10)</f>
        <v>NO TRANSECT</v>
      </c>
      <c r="AC90" s="375" t="str">
        <f>IF('Site Description'!D$34="NO TRANSECT", "NO TRANSECT",BG90*10)</f>
        <v>NO TRANSECT</v>
      </c>
      <c r="AD90" s="375" t="str">
        <f>IF('Site Description'!E$34="NO TRANSECT", "NO TRANSECT",BH90*10)</f>
        <v>NO TRANSECT</v>
      </c>
      <c r="AE90" s="375" t="str">
        <f>IF('Site Description'!F$34="NO TRANSECT", "NO TRANSECT",BI90*10)</f>
        <v>NO TRANSECT</v>
      </c>
      <c r="AF90" s="376" t="str">
        <f>IF('Site Description'!G$34="NO TRANSECT", "NO TRANSECT",BJ90*10)</f>
        <v>NO TRANSECT</v>
      </c>
      <c r="AG90" s="375" t="str">
        <f>IF('Site Description'!H$34="NO TRANSECT", "NO TRANSECT",BK90*10)</f>
        <v>NO TRANSECT</v>
      </c>
      <c r="AH90" s="384" t="str">
        <f>IF('Site Description'!I$34="NO TRANSECT", "NO TRANSECT",BL90*10)</f>
        <v>NO TRANSECT</v>
      </c>
      <c r="AI90" s="140">
        <f t="shared" si="86"/>
        <v>0</v>
      </c>
      <c r="AJ90" s="141" t="e">
        <f t="shared" si="87"/>
        <v>#DIV/0!</v>
      </c>
      <c r="AK90" s="374">
        <f>IF('Site Description'!B$34="NO TRANSECT", "NO TRANSECT",BO90*10)</f>
        <v>0</v>
      </c>
      <c r="AL90" s="375" t="str">
        <f>IF('Site Description'!C$34="NO TRANSECT", "NO TRANSECT",BP90*10)</f>
        <v>NO TRANSECT</v>
      </c>
      <c r="AM90" s="375" t="str">
        <f>IF('Site Description'!D$34="NO TRANSECT", "NO TRANSECT",BQ90*10)</f>
        <v>NO TRANSECT</v>
      </c>
      <c r="AN90" s="375" t="str">
        <f>IF('Site Description'!E$34="NO TRANSECT", "NO TRANSECT",BR90*10)</f>
        <v>NO TRANSECT</v>
      </c>
      <c r="AO90" s="375" t="str">
        <f>IF('Site Description'!F$34="NO TRANSECT", "NO TRANSECT",BS90*10)</f>
        <v>NO TRANSECT</v>
      </c>
      <c r="AP90" s="376" t="str">
        <f>IF('Site Description'!G$34="NO TRANSECT", "NO TRANSECT",BT90*10)</f>
        <v>NO TRANSECT</v>
      </c>
      <c r="AQ90" s="376" t="str">
        <f>IF('Site Description'!H$34="NO TRANSECT", "NO TRANSECT",BU90*10)</f>
        <v>NO TRANSECT</v>
      </c>
      <c r="AR90" s="376" t="str">
        <f>IF('Site Description'!I$34="NO TRANSECT", "NO TRANSECT",BV90*10)</f>
        <v>NO TRANSECT</v>
      </c>
      <c r="AS90" s="140">
        <f t="shared" si="108"/>
        <v>0</v>
      </c>
      <c r="AT90" s="141" t="e">
        <f t="shared" si="109"/>
        <v>#DIV/0!</v>
      </c>
      <c r="AU90" s="374">
        <f>IF('Site Description'!B$34="NO TRANSECT","NO TRANSECT",BY90*10)</f>
        <v>0</v>
      </c>
      <c r="AV90" s="375" t="str">
        <f>IF('Site Description'!C$34="NO TRANSECT","NO TRANSECT",BZ90*10)</f>
        <v>NO TRANSECT</v>
      </c>
      <c r="AW90" s="375" t="str">
        <f>IF('Site Description'!D$34="NO TRANSECT","NO TRANSECT",CA90*10)</f>
        <v>NO TRANSECT</v>
      </c>
      <c r="AX90" s="375" t="str">
        <f>IF('Site Description'!E$34="NO TRANSECT","NO TRANSECT",CB90*10)</f>
        <v>NO TRANSECT</v>
      </c>
      <c r="AY90" s="375" t="str">
        <f>IF('Site Description'!F$34="NO TRANSECT","NO TRANSECT",CC90*10)</f>
        <v>NO TRANSECT</v>
      </c>
      <c r="AZ90" s="376" t="str">
        <f>IF('Site Description'!G$34="NO TRANSECT","NO TRANSECT",CD90*10)</f>
        <v>NO TRANSECT</v>
      </c>
      <c r="BA90" s="376" t="str">
        <f>IF('Site Description'!H$34="NO TRANSECT","NO TRANSECT",CE90*10)</f>
        <v>NO TRANSECT</v>
      </c>
      <c r="BB90" s="376" t="str">
        <f>IF('Site Description'!I$34="NO TRANSECT","NO TRANSECT",CF90*10)</f>
        <v>NO TRANSECT</v>
      </c>
      <c r="BC90" s="140">
        <f t="shared" si="110"/>
        <v>0</v>
      </c>
      <c r="BD90" s="141" t="e">
        <f t="shared" si="111"/>
        <v>#DIV/0!</v>
      </c>
      <c r="BE90" s="374">
        <f>IF('Site Description'!B$33="NO TRANSECT","NO TRANSECT",SUMIF('Data Entry'!$A$4:$A$192,A90,'Data Entry'!$F$4:$F$192)/('Site Description'!B$33*100))</f>
        <v>0</v>
      </c>
      <c r="BF90" s="375" t="str">
        <f>IF('Site Description'!C$33="NO TRANSECT","NO TRANSECT",SUMIF('Data Entry'!$I$4:$I$192,A90,'Data Entry'!$N$4:$N$192)/('Site Description'!C$33*100))</f>
        <v>NO TRANSECT</v>
      </c>
      <c r="BG90" s="375" t="str">
        <f>IF('Site Description'!D$33="NO TRANSECT","NO TRANSECT",SUMIF('Data Entry'!$Q$4:$Q$192,A90,'Data Entry'!$V$4:$V$192)/('Site Description'!D$33*100))</f>
        <v>NO TRANSECT</v>
      </c>
      <c r="BH90" s="375" t="str">
        <f>IF('Site Description'!E$33="NO TRANSECT","NO TRANSECT",SUMIF('Data Entry'!$Y$4:$Y$192,A90,'Data Entry'!$AD$4:$AD$192)/('Site Description'!E$33*100))</f>
        <v>NO TRANSECT</v>
      </c>
      <c r="BI90" s="375" t="str">
        <f>IF('Site Description'!F$33="NO TRANSECT","NO TRANSECT",SUMIF('Data Entry'!$AG$4:$AG$192,A90,'Data Entry'!$AL$4:$AL$192)/('Site Description'!F$33*100))</f>
        <v>NO TRANSECT</v>
      </c>
      <c r="BJ90" s="376" t="str">
        <f>IF('Site Description'!G$33="NO TRANSECT","NO TRANSECT",SUMIF('Data Entry'!$AO$4:$AO$192,A90,'Data Entry'!$AT$4:$AT$192)/('Site Description'!G$33*100))</f>
        <v>NO TRANSECT</v>
      </c>
      <c r="BK90" s="376" t="str">
        <f>IF('Site Description'!H$33="NO TRANSECT","NO TRANSECT",SUMIF('Data Entry'!$AW$4:$AW$192,A90,'Data Entry'!$BB$4:$BB$192)/('Site Description'!H$33*100))</f>
        <v>NO TRANSECT</v>
      </c>
      <c r="BL90" s="376" t="str">
        <f>IF('Site Description'!I$33="NO TRANSECT","NO TRANSECT",SUMIF('Data Entry'!$BE$4:$BE$192,A90,'Data Entry'!$BJ$4:$BJ$192)/('Site Description'!I$33*100))</f>
        <v>NO TRANSECT</v>
      </c>
      <c r="BM90" s="140">
        <f t="shared" si="112"/>
        <v>0</v>
      </c>
      <c r="BN90" s="141" t="e">
        <f t="shared" si="113"/>
        <v>#DIV/0!</v>
      </c>
      <c r="BO90" s="374">
        <f>IF('Site Description'!B$33="NO TRANSECT","NO TRANSECT",SUMIF('Data Entry'!$A$4:$A$192,A90,'Data Entry'!$G$4:$G$192)/('Site Description'!B$33*100))</f>
        <v>0</v>
      </c>
      <c r="BP90" s="375" t="str">
        <f>IF('Site Description'!C$33="NO TRANSECT","NO TRANSECT",SUMIF('Data Entry'!$I$4:$I$192,A90,'Data Entry'!$O$4:$O$192)/('Site Description'!C$33*100))</f>
        <v>NO TRANSECT</v>
      </c>
      <c r="BQ90" s="375" t="str">
        <f>IF('Site Description'!D$33="NO TRANSECT","NO TRANSECT",SUMIF('Data Entry'!$Q$4:$Q$192,A90,'Data Entry'!$W$4:$W$192)/('Site Description'!D$33*100))</f>
        <v>NO TRANSECT</v>
      </c>
      <c r="BR90" s="375" t="str">
        <f>IF('Site Description'!E$33="NO TRANSECT","NO TRANSECT",SUMIF('Data Entry'!$Y$4:$Y$192,A90,'Data Entry'!$AE$4:$AE$192)/('Site Description'!E$33*100))</f>
        <v>NO TRANSECT</v>
      </c>
      <c r="BS90" s="375" t="str">
        <f>IF('Site Description'!F$33="NO TRANSECT","NO TRANSECT",SUMIF('Data Entry'!$AG$4:$AG$192,A90,'Data Entry'!$AM$4:$AM$192)/('Site Description'!F$33*100))</f>
        <v>NO TRANSECT</v>
      </c>
      <c r="BT90" s="376" t="str">
        <f>IF('Site Description'!G$33="NO TRANSECT","NO TRANSECT",SUMIF('Data Entry'!$AO$4:$AO$192,A90,'Data Entry'!$AU$4:$AU$192)/('Site Description'!G$33*100))</f>
        <v>NO TRANSECT</v>
      </c>
      <c r="BU90" s="375" t="str">
        <f>IF('Site Description'!H$33="NO TRANSECT","NO TRANSECT",SUMIF('Data Entry'!$AW$4:$AW$192,A90,'Data Entry'!$BC$4:$BC$192)/('Site Description'!H$33*100))</f>
        <v>NO TRANSECT</v>
      </c>
      <c r="BV90" s="384" t="str">
        <f>IF('Site Description'!I$33="NO TRANSECT","NO TRANSECT",SUMIF('Data Entry'!$BE$4:$BE$192,A90,'Data Entry'!$BK$4:$BK$192)/('Site Description'!I$33*100))</f>
        <v>NO TRANSECT</v>
      </c>
      <c r="BW90" s="140">
        <f t="shared" si="114"/>
        <v>0</v>
      </c>
      <c r="BX90" s="141" t="e">
        <f t="shared" si="115"/>
        <v>#DIV/0!</v>
      </c>
      <c r="BY90" s="382">
        <f>IF('Site Description'!B$33="NO TRANSECT","NO TRANSECT",SUMIF('Data Entry'!$A$4:$A$192,A90,'Data Entry'!$H$4:$H$192)/('Site Description'!B$33*100))</f>
        <v>0</v>
      </c>
      <c r="BZ90" s="375" t="str">
        <f>IF('Site Description'!C$33="NO TRANSECT","NO TRANSECT",SUMIF('Data Entry'!$I$4:$I$192,A90,'Data Entry'!$P$4:$P$192)/('Site Description'!C$33*100))</f>
        <v>NO TRANSECT</v>
      </c>
      <c r="CA90" s="375" t="str">
        <f>IF('Site Description'!D$33="NO TRANSECT","NO TRANSECT",SUMIF('Data Entry'!$Q$4:$Q$192,A90,'Data Entry'!$X$4:$X$192)/('Site Description'!D$33*100))</f>
        <v>NO TRANSECT</v>
      </c>
      <c r="CB90" s="375" t="str">
        <f>IF('Site Description'!E$33="NO TRANSECT","NO TRANSECT",SUMIF('Data Entry'!$Y$4:$Y$192,A90,'Data Entry'!$AF$4:$AF$192)/('Site Description'!E$33*100))</f>
        <v>NO TRANSECT</v>
      </c>
      <c r="CC90" s="375" t="str">
        <f>IF('Site Description'!F$33="NO TRANSECT","NO TRANSECT",SUMIF('Data Entry'!$AG$4:$AG$192,A90,'Data Entry'!$AN$4:$AN$192)/('Site Description'!F$33*100))</f>
        <v>NO TRANSECT</v>
      </c>
      <c r="CD90" s="376" t="str">
        <f>IF('Site Description'!G$33="NO TRANSECT","NO TRANSECT",SUMIF('Data Entry'!$AO$4:$AO$192,A90,'Data Entry'!$AV$4:$AV$192)/('Site Description'!G$33*100))</f>
        <v>NO TRANSECT</v>
      </c>
      <c r="CE90" s="375" t="str">
        <f>IF('Site Description'!H$33="NO TRANSECT","NO TRANSECT",SUMIF('Data Entry'!$AW$4:$AW$192,A90,'Data Entry'!$BD$4:$BD$192)/('Site Description'!H$33*100))</f>
        <v>NO TRANSECT</v>
      </c>
      <c r="CF90" s="384" t="str">
        <f>IF('Site Description'!I$33="NO TRANSECT","NO TRANSECT",SUMIF('Data Entry'!$BE$4:$BE$192,A90,'Data Entry'!$BL$4:$BL$192)/('Site Description'!I$33*100))</f>
        <v>NO TRANSECT</v>
      </c>
      <c r="CG90" s="140">
        <f t="shared" si="116"/>
        <v>0</v>
      </c>
      <c r="CH90" s="141" t="e">
        <f t="shared" si="117"/>
        <v>#DIV/0!</v>
      </c>
    </row>
    <row r="91" spans="1:86" x14ac:dyDescent="0.3">
      <c r="A91" s="9" t="s">
        <v>288</v>
      </c>
      <c r="B91" s="30" t="s">
        <v>320</v>
      </c>
      <c r="C91" s="32" t="s">
        <v>289</v>
      </c>
      <c r="D91" s="27" t="s">
        <v>1</v>
      </c>
      <c r="E91" s="26" t="s">
        <v>8</v>
      </c>
      <c r="F91" s="26"/>
      <c r="G91" s="378">
        <f>IF('Site Description'!B$33="NO TRANSECT","NO TRANSECT",SUMIF('Data Entry'!$A$4:$A$192,A91,'Data Entry'!$C$4:$C$192))</f>
        <v>0</v>
      </c>
      <c r="H91" s="379" t="str">
        <f>IF('Site Description'!C$33="NO TRANSECT","NO TRANSECT",SUMIF('Data Entry'!$I$4:$I$192,A91,'Data Entry'!$K$4:$K$192))</f>
        <v>NO TRANSECT</v>
      </c>
      <c r="I91" s="379" t="str">
        <f>IF('Site Description'!D$33="NO TRANSECT","NO TRANSECT",SUMIF('Data Entry'!$Q$4:$Q$192,A91,'Data Entry'!$S$4:$S$192))</f>
        <v>NO TRANSECT</v>
      </c>
      <c r="J91" s="379" t="str">
        <f>IF('Site Description'!E$33="NO TRANSECT","NO TRANSECT",SUMIF('Data Entry'!$Y$4:$Y$192,A91,'Data Entry'!$AA$4:$AA$192))</f>
        <v>NO TRANSECT</v>
      </c>
      <c r="K91" s="379" t="str">
        <f>IF('Site Description'!F$33="NO TRANSECT","NO TRANSECT",SUMIF('Data Entry'!$AG$4:$AG$192,A91,'Data Entry'!$AI$4:$AI$192))</f>
        <v>NO TRANSECT</v>
      </c>
      <c r="L91" s="380" t="str">
        <f>IF('Site Description'!G$33="NO TRANSECT","NO TRANSECT",SUMIF('Data Entry'!$AO$4:$AO$192,A91,'Data Entry'!$AQ$4:$AQ$192))</f>
        <v>NO TRANSECT</v>
      </c>
      <c r="M91" s="380" t="str">
        <f>IF('Site Description'!H$33="NO TRANSECT","NO TRANSECT",SUMIF('Data Entry'!$AW$4:$AW$192,A91,'Data Entry'!$AY$4:$AY$192))</f>
        <v>NO TRANSECT</v>
      </c>
      <c r="N91" s="381" t="str">
        <f>IF('Site Description'!I$33="NO TRANSECT","NO TRANSECT",SUMIF('Data Entry'!$BE$4:$BE$192,A91,'Data Entry'!$BG$4:$BG$192))</f>
        <v>NO TRANSECT</v>
      </c>
      <c r="O91" s="140">
        <f t="shared" si="104"/>
        <v>0</v>
      </c>
      <c r="P91" s="141" t="e">
        <f t="shared" si="105"/>
        <v>#DIV/0!</v>
      </c>
      <c r="Q91" s="374">
        <f>IF('Site Description'!B$34="NO TRANSECT", "NO TRANSECT", G91/'Site Description'!B$34)</f>
        <v>0</v>
      </c>
      <c r="R91" s="375" t="str">
        <f>IF('Site Description'!C$34="NO TRANSECT", "NO TRANSECT", H91/'Site Description'!C$34)</f>
        <v>NO TRANSECT</v>
      </c>
      <c r="S91" s="375" t="str">
        <f>IF('Site Description'!D$34="NO TRANSECT", "NO TRANSECT", I91/'Site Description'!D$34)</f>
        <v>NO TRANSECT</v>
      </c>
      <c r="T91" s="375" t="str">
        <f>IF('Site Description'!E$34="NO TRANSECT", "NO TRANSECT", J91/'Site Description'!E$34)</f>
        <v>NO TRANSECT</v>
      </c>
      <c r="U91" s="375" t="str">
        <f>IF('Site Description'!F$34="NO TRANSECT", "NO TRANSECT", K91/'Site Description'!F$34)</f>
        <v>NO TRANSECT</v>
      </c>
      <c r="V91" s="376" t="str">
        <f>IF('Site Description'!G$34="NO TRANSECT", "NO TRANSECT", L91/'Site Description'!G$34)</f>
        <v>NO TRANSECT</v>
      </c>
      <c r="W91" s="375" t="str">
        <f>IF('Site Description'!H$34="NO TRANSECT", "NO TRANSECT", M91/'Site Description'!H$34)</f>
        <v>NO TRANSECT</v>
      </c>
      <c r="X91" s="384" t="str">
        <f>IF('Site Description'!$I$34="NO TRANSECT", "NO TRANSECT", N91/'Site Description'!$I$34)</f>
        <v>NO TRANSECT</v>
      </c>
      <c r="Y91" s="140">
        <f t="shared" si="106"/>
        <v>0</v>
      </c>
      <c r="Z91" s="141" t="e">
        <f t="shared" si="107"/>
        <v>#DIV/0!</v>
      </c>
      <c r="AA91" s="374">
        <f>IF('Site Description'!B$34="NO TRANSECT", "NO TRANSECT",BE91*10)</f>
        <v>0</v>
      </c>
      <c r="AB91" s="375" t="str">
        <f>IF('Site Description'!C$34="NO TRANSECT", "NO TRANSECT",BF91*10)</f>
        <v>NO TRANSECT</v>
      </c>
      <c r="AC91" s="375" t="str">
        <f>IF('Site Description'!D$34="NO TRANSECT", "NO TRANSECT",BG91*10)</f>
        <v>NO TRANSECT</v>
      </c>
      <c r="AD91" s="375" t="str">
        <f>IF('Site Description'!E$34="NO TRANSECT", "NO TRANSECT",BH91*10)</f>
        <v>NO TRANSECT</v>
      </c>
      <c r="AE91" s="375" t="str">
        <f>IF('Site Description'!F$34="NO TRANSECT", "NO TRANSECT",BI91*10)</f>
        <v>NO TRANSECT</v>
      </c>
      <c r="AF91" s="376" t="str">
        <f>IF('Site Description'!G$34="NO TRANSECT", "NO TRANSECT",BJ91*10)</f>
        <v>NO TRANSECT</v>
      </c>
      <c r="AG91" s="375" t="str">
        <f>IF('Site Description'!H$34="NO TRANSECT", "NO TRANSECT",BK91*10)</f>
        <v>NO TRANSECT</v>
      </c>
      <c r="AH91" s="384" t="str">
        <f>IF('Site Description'!I$34="NO TRANSECT", "NO TRANSECT",BL91*10)</f>
        <v>NO TRANSECT</v>
      </c>
      <c r="AI91" s="140">
        <f t="shared" si="86"/>
        <v>0</v>
      </c>
      <c r="AJ91" s="141" t="e">
        <f t="shared" si="87"/>
        <v>#DIV/0!</v>
      </c>
      <c r="AK91" s="374">
        <f>IF('Site Description'!B$34="NO TRANSECT", "NO TRANSECT",BO91*10)</f>
        <v>0</v>
      </c>
      <c r="AL91" s="375" t="str">
        <f>IF('Site Description'!C$34="NO TRANSECT", "NO TRANSECT",BP91*10)</f>
        <v>NO TRANSECT</v>
      </c>
      <c r="AM91" s="375" t="str">
        <f>IF('Site Description'!D$34="NO TRANSECT", "NO TRANSECT",BQ91*10)</f>
        <v>NO TRANSECT</v>
      </c>
      <c r="AN91" s="375" t="str">
        <f>IF('Site Description'!E$34="NO TRANSECT", "NO TRANSECT",BR91*10)</f>
        <v>NO TRANSECT</v>
      </c>
      <c r="AO91" s="375" t="str">
        <f>IF('Site Description'!F$34="NO TRANSECT", "NO TRANSECT",BS91*10)</f>
        <v>NO TRANSECT</v>
      </c>
      <c r="AP91" s="376" t="str">
        <f>IF('Site Description'!G$34="NO TRANSECT", "NO TRANSECT",BT91*10)</f>
        <v>NO TRANSECT</v>
      </c>
      <c r="AQ91" s="376" t="str">
        <f>IF('Site Description'!H$34="NO TRANSECT", "NO TRANSECT",BU91*10)</f>
        <v>NO TRANSECT</v>
      </c>
      <c r="AR91" s="376" t="str">
        <f>IF('Site Description'!I$34="NO TRANSECT", "NO TRANSECT",BV91*10)</f>
        <v>NO TRANSECT</v>
      </c>
      <c r="AS91" s="140">
        <f t="shared" si="108"/>
        <v>0</v>
      </c>
      <c r="AT91" s="141" t="e">
        <f t="shared" si="109"/>
        <v>#DIV/0!</v>
      </c>
      <c r="AU91" s="374">
        <f>IF('Site Description'!B$34="NO TRANSECT","NO TRANSECT",BY91*10)</f>
        <v>0</v>
      </c>
      <c r="AV91" s="375" t="str">
        <f>IF('Site Description'!C$34="NO TRANSECT","NO TRANSECT",BZ91*10)</f>
        <v>NO TRANSECT</v>
      </c>
      <c r="AW91" s="375" t="str">
        <f>IF('Site Description'!D$34="NO TRANSECT","NO TRANSECT",CA91*10)</f>
        <v>NO TRANSECT</v>
      </c>
      <c r="AX91" s="375" t="str">
        <f>IF('Site Description'!E$34="NO TRANSECT","NO TRANSECT",CB91*10)</f>
        <v>NO TRANSECT</v>
      </c>
      <c r="AY91" s="375" t="str">
        <f>IF('Site Description'!F$34="NO TRANSECT","NO TRANSECT",CC91*10)</f>
        <v>NO TRANSECT</v>
      </c>
      <c r="AZ91" s="376" t="str">
        <f>IF('Site Description'!G$34="NO TRANSECT","NO TRANSECT",CD91*10)</f>
        <v>NO TRANSECT</v>
      </c>
      <c r="BA91" s="376" t="str">
        <f>IF('Site Description'!H$34="NO TRANSECT","NO TRANSECT",CE91*10)</f>
        <v>NO TRANSECT</v>
      </c>
      <c r="BB91" s="376" t="str">
        <f>IF('Site Description'!I$34="NO TRANSECT","NO TRANSECT",CF91*10)</f>
        <v>NO TRANSECT</v>
      </c>
      <c r="BC91" s="140">
        <f t="shared" si="110"/>
        <v>0</v>
      </c>
      <c r="BD91" s="141" t="e">
        <f t="shared" si="111"/>
        <v>#DIV/0!</v>
      </c>
      <c r="BE91" s="374">
        <f>IF('Site Description'!B$33="NO TRANSECT","NO TRANSECT",SUMIF('Data Entry'!$A$4:$A$192,A91,'Data Entry'!$F$4:$F$192)/('Site Description'!B$33*100))</f>
        <v>0</v>
      </c>
      <c r="BF91" s="375" t="str">
        <f>IF('Site Description'!C$33="NO TRANSECT","NO TRANSECT",SUMIF('Data Entry'!$I$4:$I$192,A91,'Data Entry'!$N$4:$N$192)/('Site Description'!C$33*100))</f>
        <v>NO TRANSECT</v>
      </c>
      <c r="BG91" s="375" t="str">
        <f>IF('Site Description'!D$33="NO TRANSECT","NO TRANSECT",SUMIF('Data Entry'!$Q$4:$Q$192,A91,'Data Entry'!$V$4:$V$192)/('Site Description'!D$33*100))</f>
        <v>NO TRANSECT</v>
      </c>
      <c r="BH91" s="375" t="str">
        <f>IF('Site Description'!E$33="NO TRANSECT","NO TRANSECT",SUMIF('Data Entry'!$Y$4:$Y$192,A91,'Data Entry'!$AD$4:$AD$192)/('Site Description'!E$33*100))</f>
        <v>NO TRANSECT</v>
      </c>
      <c r="BI91" s="375" t="str">
        <f>IF('Site Description'!F$33="NO TRANSECT","NO TRANSECT",SUMIF('Data Entry'!$AG$4:$AG$192,A91,'Data Entry'!$AL$4:$AL$192)/('Site Description'!F$33*100))</f>
        <v>NO TRANSECT</v>
      </c>
      <c r="BJ91" s="376" t="str">
        <f>IF('Site Description'!G$33="NO TRANSECT","NO TRANSECT",SUMIF('Data Entry'!$AO$4:$AO$192,A91,'Data Entry'!$AT$4:$AT$192)/('Site Description'!G$33*100))</f>
        <v>NO TRANSECT</v>
      </c>
      <c r="BK91" s="376" t="str">
        <f>IF('Site Description'!H$33="NO TRANSECT","NO TRANSECT",SUMIF('Data Entry'!$AW$4:$AW$192,A91,'Data Entry'!$BB$4:$BB$192)/('Site Description'!H$33*100))</f>
        <v>NO TRANSECT</v>
      </c>
      <c r="BL91" s="376" t="str">
        <f>IF('Site Description'!I$33="NO TRANSECT","NO TRANSECT",SUMIF('Data Entry'!$BE$4:$BE$192,A91,'Data Entry'!$BJ$4:$BJ$192)/('Site Description'!I$33*100))</f>
        <v>NO TRANSECT</v>
      </c>
      <c r="BM91" s="140">
        <f t="shared" si="112"/>
        <v>0</v>
      </c>
      <c r="BN91" s="141" t="e">
        <f t="shared" si="113"/>
        <v>#DIV/0!</v>
      </c>
      <c r="BO91" s="374">
        <f>IF('Site Description'!B$33="NO TRANSECT","NO TRANSECT",SUMIF('Data Entry'!$A$4:$A$192,A91,'Data Entry'!$G$4:$G$192)/('Site Description'!B$33*100))</f>
        <v>0</v>
      </c>
      <c r="BP91" s="375" t="str">
        <f>IF('Site Description'!C$33="NO TRANSECT","NO TRANSECT",SUMIF('Data Entry'!$I$4:$I$192,A91,'Data Entry'!$O$4:$O$192)/('Site Description'!C$33*100))</f>
        <v>NO TRANSECT</v>
      </c>
      <c r="BQ91" s="375" t="str">
        <f>IF('Site Description'!D$33="NO TRANSECT","NO TRANSECT",SUMIF('Data Entry'!$Q$4:$Q$192,A91,'Data Entry'!$W$4:$W$192)/('Site Description'!D$33*100))</f>
        <v>NO TRANSECT</v>
      </c>
      <c r="BR91" s="375" t="str">
        <f>IF('Site Description'!E$33="NO TRANSECT","NO TRANSECT",SUMIF('Data Entry'!$Y$4:$Y$192,A91,'Data Entry'!$AE$4:$AE$192)/('Site Description'!E$33*100))</f>
        <v>NO TRANSECT</v>
      </c>
      <c r="BS91" s="375" t="str">
        <f>IF('Site Description'!F$33="NO TRANSECT","NO TRANSECT",SUMIF('Data Entry'!$AG$4:$AG$192,A91,'Data Entry'!$AM$4:$AM$192)/('Site Description'!F$33*100))</f>
        <v>NO TRANSECT</v>
      </c>
      <c r="BT91" s="376" t="str">
        <f>IF('Site Description'!G$33="NO TRANSECT","NO TRANSECT",SUMIF('Data Entry'!$AO$4:$AO$192,A91,'Data Entry'!$AU$4:$AU$192)/('Site Description'!G$33*100))</f>
        <v>NO TRANSECT</v>
      </c>
      <c r="BU91" s="375" t="str">
        <f>IF('Site Description'!H$33="NO TRANSECT","NO TRANSECT",SUMIF('Data Entry'!$AW$4:$AW$192,A91,'Data Entry'!$BC$4:$BC$192)/('Site Description'!H$33*100))</f>
        <v>NO TRANSECT</v>
      </c>
      <c r="BV91" s="384" t="str">
        <f>IF('Site Description'!I$33="NO TRANSECT","NO TRANSECT",SUMIF('Data Entry'!$BE$4:$BE$192,A91,'Data Entry'!$BK$4:$BK$192)/('Site Description'!I$33*100))</f>
        <v>NO TRANSECT</v>
      </c>
      <c r="BW91" s="140">
        <f t="shared" si="114"/>
        <v>0</v>
      </c>
      <c r="BX91" s="141" t="e">
        <f t="shared" si="115"/>
        <v>#DIV/0!</v>
      </c>
      <c r="BY91" s="382">
        <f>IF('Site Description'!B$33="NO TRANSECT","NO TRANSECT",SUMIF('Data Entry'!$A$4:$A$192,A91,'Data Entry'!$H$4:$H$192)/('Site Description'!B$33*100))</f>
        <v>0</v>
      </c>
      <c r="BZ91" s="375" t="str">
        <f>IF('Site Description'!C$33="NO TRANSECT","NO TRANSECT",SUMIF('Data Entry'!$I$4:$I$192,A91,'Data Entry'!$P$4:$P$192)/('Site Description'!C$33*100))</f>
        <v>NO TRANSECT</v>
      </c>
      <c r="CA91" s="375" t="str">
        <f>IF('Site Description'!D$33="NO TRANSECT","NO TRANSECT",SUMIF('Data Entry'!$Q$4:$Q$192,A91,'Data Entry'!$X$4:$X$192)/('Site Description'!D$33*100))</f>
        <v>NO TRANSECT</v>
      </c>
      <c r="CB91" s="375" t="str">
        <f>IF('Site Description'!E$33="NO TRANSECT","NO TRANSECT",SUMIF('Data Entry'!$Y$4:$Y$192,A91,'Data Entry'!$AF$4:$AF$192)/('Site Description'!E$33*100))</f>
        <v>NO TRANSECT</v>
      </c>
      <c r="CC91" s="375" t="str">
        <f>IF('Site Description'!F$33="NO TRANSECT","NO TRANSECT",SUMIF('Data Entry'!$AG$4:$AG$192,A91,'Data Entry'!$AN$4:$AN$192)/('Site Description'!F$33*100))</f>
        <v>NO TRANSECT</v>
      </c>
      <c r="CD91" s="376" t="str">
        <f>IF('Site Description'!G$33="NO TRANSECT","NO TRANSECT",SUMIF('Data Entry'!$AO$4:$AO$192,A91,'Data Entry'!$AV$4:$AV$192)/('Site Description'!G$33*100))</f>
        <v>NO TRANSECT</v>
      </c>
      <c r="CE91" s="375" t="str">
        <f>IF('Site Description'!H$33="NO TRANSECT","NO TRANSECT",SUMIF('Data Entry'!$AW$4:$AW$192,A91,'Data Entry'!$BD$4:$BD$192)/('Site Description'!H$33*100))</f>
        <v>NO TRANSECT</v>
      </c>
      <c r="CF91" s="384" t="str">
        <f>IF('Site Description'!I$33="NO TRANSECT","NO TRANSECT",SUMIF('Data Entry'!$BE$4:$BE$192,A91,'Data Entry'!$BL$4:$BL$192)/('Site Description'!I$33*100))</f>
        <v>NO TRANSECT</v>
      </c>
      <c r="CG91" s="140">
        <f t="shared" si="116"/>
        <v>0</v>
      </c>
      <c r="CH91" s="141" t="e">
        <f t="shared" si="117"/>
        <v>#DIV/0!</v>
      </c>
    </row>
    <row r="92" spans="1:86" x14ac:dyDescent="0.3">
      <c r="A92" s="9" t="s">
        <v>13</v>
      </c>
      <c r="B92" s="30" t="s">
        <v>65</v>
      </c>
      <c r="C92" s="30" t="s">
        <v>290</v>
      </c>
      <c r="D92" s="27" t="s">
        <v>83</v>
      </c>
      <c r="E92" s="26" t="s">
        <v>13</v>
      </c>
      <c r="F92" s="26"/>
      <c r="G92" s="378">
        <f>IF('Site Description'!B$33="NO TRANSECT","NO TRANSECT",SUMIF('Data Entry'!$A$4:$A$192,A92,'Data Entry'!$C$4:$C$192))</f>
        <v>0</v>
      </c>
      <c r="H92" s="379" t="str">
        <f>IF('Site Description'!C$33="NO TRANSECT","NO TRANSECT",SUMIF('Data Entry'!$I$4:$I$192,A92,'Data Entry'!$K$4:$K$192))</f>
        <v>NO TRANSECT</v>
      </c>
      <c r="I92" s="379" t="str">
        <f>IF('Site Description'!D$33="NO TRANSECT","NO TRANSECT",SUMIF('Data Entry'!$Q$4:$Q$192,A92,'Data Entry'!$S$4:$S$192))</f>
        <v>NO TRANSECT</v>
      </c>
      <c r="J92" s="379" t="str">
        <f>IF('Site Description'!E$33="NO TRANSECT","NO TRANSECT",SUMIF('Data Entry'!$Y$4:$Y$192,A92,'Data Entry'!$AA$4:$AA$192))</f>
        <v>NO TRANSECT</v>
      </c>
      <c r="K92" s="379" t="str">
        <f>IF('Site Description'!F$33="NO TRANSECT","NO TRANSECT",SUMIF('Data Entry'!$AG$4:$AG$192,A92,'Data Entry'!$AI$4:$AI$192))</f>
        <v>NO TRANSECT</v>
      </c>
      <c r="L92" s="380" t="str">
        <f>IF('Site Description'!G$33="NO TRANSECT","NO TRANSECT",SUMIF('Data Entry'!$AO$4:$AO$192,A92,'Data Entry'!$AQ$4:$AQ$192))</f>
        <v>NO TRANSECT</v>
      </c>
      <c r="M92" s="380" t="str">
        <f>IF('Site Description'!H$33="NO TRANSECT","NO TRANSECT",SUMIF('Data Entry'!$AW$4:$AW$192,A92,'Data Entry'!$AY$4:$AY$192))</f>
        <v>NO TRANSECT</v>
      </c>
      <c r="N92" s="381" t="str">
        <f>IF('Site Description'!I$33="NO TRANSECT","NO TRANSECT",SUMIF('Data Entry'!$BE$4:$BE$192,A92,'Data Entry'!$BG$4:$BG$192))</f>
        <v>NO TRANSECT</v>
      </c>
      <c r="O92" s="140">
        <f t="shared" si="104"/>
        <v>0</v>
      </c>
      <c r="P92" s="141" t="e">
        <f t="shared" si="105"/>
        <v>#DIV/0!</v>
      </c>
      <c r="Q92" s="374">
        <f>IF('Site Description'!B$34="NO TRANSECT", "NO TRANSECT", G92/'Site Description'!B$34)</f>
        <v>0</v>
      </c>
      <c r="R92" s="375" t="str">
        <f>IF('Site Description'!C$34="NO TRANSECT", "NO TRANSECT", H92/'Site Description'!C$34)</f>
        <v>NO TRANSECT</v>
      </c>
      <c r="S92" s="375" t="str">
        <f>IF('Site Description'!D$34="NO TRANSECT", "NO TRANSECT", I92/'Site Description'!D$34)</f>
        <v>NO TRANSECT</v>
      </c>
      <c r="T92" s="375" t="str">
        <f>IF('Site Description'!E$34="NO TRANSECT", "NO TRANSECT", J92/'Site Description'!E$34)</f>
        <v>NO TRANSECT</v>
      </c>
      <c r="U92" s="375" t="str">
        <f>IF('Site Description'!F$34="NO TRANSECT", "NO TRANSECT", K92/'Site Description'!F$34)</f>
        <v>NO TRANSECT</v>
      </c>
      <c r="V92" s="376" t="str">
        <f>IF('Site Description'!G$34="NO TRANSECT", "NO TRANSECT", L92/'Site Description'!G$34)</f>
        <v>NO TRANSECT</v>
      </c>
      <c r="W92" s="375" t="str">
        <f>IF('Site Description'!H$34="NO TRANSECT", "NO TRANSECT", M92/'Site Description'!H$34)</f>
        <v>NO TRANSECT</v>
      </c>
      <c r="X92" s="384" t="str">
        <f>IF('Site Description'!$I$34="NO TRANSECT", "NO TRANSECT", N92/'Site Description'!$I$34)</f>
        <v>NO TRANSECT</v>
      </c>
      <c r="Y92" s="140">
        <f t="shared" si="106"/>
        <v>0</v>
      </c>
      <c r="Z92" s="141" t="e">
        <f t="shared" si="107"/>
        <v>#DIV/0!</v>
      </c>
      <c r="AA92" s="374">
        <f>IF('Site Description'!B$34="NO TRANSECT", "NO TRANSECT",BE92*10)</f>
        <v>0</v>
      </c>
      <c r="AB92" s="375" t="str">
        <f>IF('Site Description'!C$34="NO TRANSECT", "NO TRANSECT",BF92*10)</f>
        <v>NO TRANSECT</v>
      </c>
      <c r="AC92" s="375" t="str">
        <f>IF('Site Description'!D$34="NO TRANSECT", "NO TRANSECT",BG92*10)</f>
        <v>NO TRANSECT</v>
      </c>
      <c r="AD92" s="375" t="str">
        <f>IF('Site Description'!E$34="NO TRANSECT", "NO TRANSECT",BH92*10)</f>
        <v>NO TRANSECT</v>
      </c>
      <c r="AE92" s="375" t="str">
        <f>IF('Site Description'!F$34="NO TRANSECT", "NO TRANSECT",BI92*10)</f>
        <v>NO TRANSECT</v>
      </c>
      <c r="AF92" s="376" t="str">
        <f>IF('Site Description'!G$34="NO TRANSECT", "NO TRANSECT",BJ92*10)</f>
        <v>NO TRANSECT</v>
      </c>
      <c r="AG92" s="375" t="str">
        <f>IF('Site Description'!H$34="NO TRANSECT", "NO TRANSECT",BK92*10)</f>
        <v>NO TRANSECT</v>
      </c>
      <c r="AH92" s="384" t="str">
        <f>IF('Site Description'!I$34="NO TRANSECT", "NO TRANSECT",BL92*10)</f>
        <v>NO TRANSECT</v>
      </c>
      <c r="AI92" s="140">
        <f t="shared" si="86"/>
        <v>0</v>
      </c>
      <c r="AJ92" s="141" t="e">
        <f t="shared" si="87"/>
        <v>#DIV/0!</v>
      </c>
      <c r="AK92" s="374">
        <f>IF('Site Description'!B$34="NO TRANSECT", "NO TRANSECT",BO92*10)</f>
        <v>0</v>
      </c>
      <c r="AL92" s="375" t="str">
        <f>IF('Site Description'!C$34="NO TRANSECT", "NO TRANSECT",BP92*10)</f>
        <v>NO TRANSECT</v>
      </c>
      <c r="AM92" s="375" t="str">
        <f>IF('Site Description'!D$34="NO TRANSECT", "NO TRANSECT",BQ92*10)</f>
        <v>NO TRANSECT</v>
      </c>
      <c r="AN92" s="375" t="str">
        <f>IF('Site Description'!E$34="NO TRANSECT", "NO TRANSECT",BR92*10)</f>
        <v>NO TRANSECT</v>
      </c>
      <c r="AO92" s="375" t="str">
        <f>IF('Site Description'!F$34="NO TRANSECT", "NO TRANSECT",BS92*10)</f>
        <v>NO TRANSECT</v>
      </c>
      <c r="AP92" s="376" t="str">
        <f>IF('Site Description'!G$34="NO TRANSECT", "NO TRANSECT",BT92*10)</f>
        <v>NO TRANSECT</v>
      </c>
      <c r="AQ92" s="376" t="str">
        <f>IF('Site Description'!H$34="NO TRANSECT", "NO TRANSECT",BU92*10)</f>
        <v>NO TRANSECT</v>
      </c>
      <c r="AR92" s="376" t="str">
        <f>IF('Site Description'!I$34="NO TRANSECT", "NO TRANSECT",BV92*10)</f>
        <v>NO TRANSECT</v>
      </c>
      <c r="AS92" s="140">
        <f t="shared" si="108"/>
        <v>0</v>
      </c>
      <c r="AT92" s="141" t="e">
        <f t="shared" si="109"/>
        <v>#DIV/0!</v>
      </c>
      <c r="AU92" s="374">
        <f>IF('Site Description'!B$34="NO TRANSECT","NO TRANSECT",BY92*10)</f>
        <v>0</v>
      </c>
      <c r="AV92" s="375" t="str">
        <f>IF('Site Description'!C$34="NO TRANSECT","NO TRANSECT",BZ92*10)</f>
        <v>NO TRANSECT</v>
      </c>
      <c r="AW92" s="375" t="str">
        <f>IF('Site Description'!D$34="NO TRANSECT","NO TRANSECT",CA92*10)</f>
        <v>NO TRANSECT</v>
      </c>
      <c r="AX92" s="375" t="str">
        <f>IF('Site Description'!E$34="NO TRANSECT","NO TRANSECT",CB92*10)</f>
        <v>NO TRANSECT</v>
      </c>
      <c r="AY92" s="375" t="str">
        <f>IF('Site Description'!F$34="NO TRANSECT","NO TRANSECT",CC92*10)</f>
        <v>NO TRANSECT</v>
      </c>
      <c r="AZ92" s="376" t="str">
        <f>IF('Site Description'!G$34="NO TRANSECT","NO TRANSECT",CD92*10)</f>
        <v>NO TRANSECT</v>
      </c>
      <c r="BA92" s="376" t="str">
        <f>IF('Site Description'!H$34="NO TRANSECT","NO TRANSECT",CE92*10)</f>
        <v>NO TRANSECT</v>
      </c>
      <c r="BB92" s="376" t="str">
        <f>IF('Site Description'!I$34="NO TRANSECT","NO TRANSECT",CF92*10)</f>
        <v>NO TRANSECT</v>
      </c>
      <c r="BC92" s="140">
        <f t="shared" si="110"/>
        <v>0</v>
      </c>
      <c r="BD92" s="141" t="e">
        <f t="shared" si="111"/>
        <v>#DIV/0!</v>
      </c>
      <c r="BE92" s="374">
        <f>IF('Site Description'!B$33="NO TRANSECT","NO TRANSECT",SUMIF('Data Entry'!$A$4:$A$192,A92,'Data Entry'!$F$4:$F$192)/('Site Description'!B$33*100))</f>
        <v>0</v>
      </c>
      <c r="BF92" s="375" t="str">
        <f>IF('Site Description'!C$33="NO TRANSECT","NO TRANSECT",SUMIF('Data Entry'!$I$4:$I$192,A92,'Data Entry'!$N$4:$N$192)/('Site Description'!C$33*100))</f>
        <v>NO TRANSECT</v>
      </c>
      <c r="BG92" s="375" t="str">
        <f>IF('Site Description'!D$33="NO TRANSECT","NO TRANSECT",SUMIF('Data Entry'!$Q$4:$Q$192,A92,'Data Entry'!$V$4:$V$192)/('Site Description'!D$33*100))</f>
        <v>NO TRANSECT</v>
      </c>
      <c r="BH92" s="375" t="str">
        <f>IF('Site Description'!E$33="NO TRANSECT","NO TRANSECT",SUMIF('Data Entry'!$Y$4:$Y$192,A92,'Data Entry'!$AD$4:$AD$192)/('Site Description'!E$33*100))</f>
        <v>NO TRANSECT</v>
      </c>
      <c r="BI92" s="375" t="str">
        <f>IF('Site Description'!F$33="NO TRANSECT","NO TRANSECT",SUMIF('Data Entry'!$AG$4:$AG$192,A92,'Data Entry'!$AL$4:$AL$192)/('Site Description'!F$33*100))</f>
        <v>NO TRANSECT</v>
      </c>
      <c r="BJ92" s="376" t="str">
        <f>IF('Site Description'!G$33="NO TRANSECT","NO TRANSECT",SUMIF('Data Entry'!$AO$4:$AO$192,A92,'Data Entry'!$AT$4:$AT$192)/('Site Description'!G$33*100))</f>
        <v>NO TRANSECT</v>
      </c>
      <c r="BK92" s="376" t="str">
        <f>IF('Site Description'!H$33="NO TRANSECT","NO TRANSECT",SUMIF('Data Entry'!$AW$4:$AW$192,A92,'Data Entry'!$BB$4:$BB$192)/('Site Description'!H$33*100))</f>
        <v>NO TRANSECT</v>
      </c>
      <c r="BL92" s="376" t="str">
        <f>IF('Site Description'!I$33="NO TRANSECT","NO TRANSECT",SUMIF('Data Entry'!$BE$4:$BE$192,A92,'Data Entry'!$BJ$4:$BJ$192)/('Site Description'!I$33*100))</f>
        <v>NO TRANSECT</v>
      </c>
      <c r="BM92" s="140">
        <f t="shared" si="112"/>
        <v>0</v>
      </c>
      <c r="BN92" s="141" t="e">
        <f t="shared" si="113"/>
        <v>#DIV/0!</v>
      </c>
      <c r="BO92" s="374">
        <f>IF('Site Description'!B$33="NO TRANSECT","NO TRANSECT",SUMIF('Data Entry'!$A$4:$A$192,A92,'Data Entry'!$G$4:$G$192)/('Site Description'!B$33*100))</f>
        <v>0</v>
      </c>
      <c r="BP92" s="375" t="str">
        <f>IF('Site Description'!C$33="NO TRANSECT","NO TRANSECT",SUMIF('Data Entry'!$I$4:$I$192,A92,'Data Entry'!$O$4:$O$192)/('Site Description'!C$33*100))</f>
        <v>NO TRANSECT</v>
      </c>
      <c r="BQ92" s="375" t="str">
        <f>IF('Site Description'!D$33="NO TRANSECT","NO TRANSECT",SUMIF('Data Entry'!$Q$4:$Q$192,A92,'Data Entry'!$W$4:$W$192)/('Site Description'!D$33*100))</f>
        <v>NO TRANSECT</v>
      </c>
      <c r="BR92" s="375" t="str">
        <f>IF('Site Description'!E$33="NO TRANSECT","NO TRANSECT",SUMIF('Data Entry'!$Y$4:$Y$192,A92,'Data Entry'!$AE$4:$AE$192)/('Site Description'!E$33*100))</f>
        <v>NO TRANSECT</v>
      </c>
      <c r="BS92" s="375" t="str">
        <f>IF('Site Description'!F$33="NO TRANSECT","NO TRANSECT",SUMIF('Data Entry'!$AG$4:$AG$192,A92,'Data Entry'!$AM$4:$AM$192)/('Site Description'!F$33*100))</f>
        <v>NO TRANSECT</v>
      </c>
      <c r="BT92" s="376" t="str">
        <f>IF('Site Description'!G$33="NO TRANSECT","NO TRANSECT",SUMIF('Data Entry'!$AO$4:$AO$192,A92,'Data Entry'!$AU$4:$AU$192)/('Site Description'!G$33*100))</f>
        <v>NO TRANSECT</v>
      </c>
      <c r="BU92" s="375" t="str">
        <f>IF('Site Description'!H$33="NO TRANSECT","NO TRANSECT",SUMIF('Data Entry'!$AW$4:$AW$192,A92,'Data Entry'!$BC$4:$BC$192)/('Site Description'!H$33*100))</f>
        <v>NO TRANSECT</v>
      </c>
      <c r="BV92" s="384" t="str">
        <f>IF('Site Description'!I$33="NO TRANSECT","NO TRANSECT",SUMIF('Data Entry'!$BE$4:$BE$192,A92,'Data Entry'!$BK$4:$BK$192)/('Site Description'!I$33*100))</f>
        <v>NO TRANSECT</v>
      </c>
      <c r="BW92" s="140">
        <f t="shared" si="114"/>
        <v>0</v>
      </c>
      <c r="BX92" s="141" t="e">
        <f t="shared" si="115"/>
        <v>#DIV/0!</v>
      </c>
      <c r="BY92" s="382">
        <f>IF('Site Description'!B$33="NO TRANSECT","NO TRANSECT",SUMIF('Data Entry'!$A$4:$A$192,A92,'Data Entry'!$H$4:$H$192)/('Site Description'!B$33*100))</f>
        <v>0</v>
      </c>
      <c r="BZ92" s="375" t="str">
        <f>IF('Site Description'!C$33="NO TRANSECT","NO TRANSECT",SUMIF('Data Entry'!$I$4:$I$192,A92,'Data Entry'!$P$4:$P$192)/('Site Description'!C$33*100))</f>
        <v>NO TRANSECT</v>
      </c>
      <c r="CA92" s="375" t="str">
        <f>IF('Site Description'!D$33="NO TRANSECT","NO TRANSECT",SUMIF('Data Entry'!$Q$4:$Q$192,A92,'Data Entry'!$X$4:$X$192)/('Site Description'!D$33*100))</f>
        <v>NO TRANSECT</v>
      </c>
      <c r="CB92" s="375" t="str">
        <f>IF('Site Description'!E$33="NO TRANSECT","NO TRANSECT",SUMIF('Data Entry'!$Y$4:$Y$192,A92,'Data Entry'!$AF$4:$AF$192)/('Site Description'!E$33*100))</f>
        <v>NO TRANSECT</v>
      </c>
      <c r="CC92" s="375" t="str">
        <f>IF('Site Description'!F$33="NO TRANSECT","NO TRANSECT",SUMIF('Data Entry'!$AG$4:$AG$192,A92,'Data Entry'!$AN$4:$AN$192)/('Site Description'!F$33*100))</f>
        <v>NO TRANSECT</v>
      </c>
      <c r="CD92" s="376" t="str">
        <f>IF('Site Description'!G$33="NO TRANSECT","NO TRANSECT",SUMIF('Data Entry'!$AO$4:$AO$192,A92,'Data Entry'!$AV$4:$AV$192)/('Site Description'!G$33*100))</f>
        <v>NO TRANSECT</v>
      </c>
      <c r="CE92" s="375" t="str">
        <f>IF('Site Description'!H$33="NO TRANSECT","NO TRANSECT",SUMIF('Data Entry'!$AW$4:$AW$192,A92,'Data Entry'!$BD$4:$BD$192)/('Site Description'!H$33*100))</f>
        <v>NO TRANSECT</v>
      </c>
      <c r="CF92" s="384" t="str">
        <f>IF('Site Description'!I$33="NO TRANSECT","NO TRANSECT",SUMIF('Data Entry'!$BE$4:$BE$192,A92,'Data Entry'!$BL$4:$BL$192)/('Site Description'!I$33*100))</f>
        <v>NO TRANSECT</v>
      </c>
      <c r="CG92" s="140">
        <f t="shared" si="116"/>
        <v>0</v>
      </c>
      <c r="CH92" s="141" t="e">
        <f t="shared" si="117"/>
        <v>#DIV/0!</v>
      </c>
    </row>
    <row r="93" spans="1:86" ht="16.2" thickBot="1" x14ac:dyDescent="0.35">
      <c r="A93" s="11" t="s">
        <v>291</v>
      </c>
      <c r="B93" s="30" t="s">
        <v>321</v>
      </c>
      <c r="C93" s="32" t="s">
        <v>292</v>
      </c>
      <c r="D93" s="27" t="s">
        <v>1</v>
      </c>
      <c r="E93" s="26" t="s">
        <v>32</v>
      </c>
      <c r="F93" s="383">
        <v>3</v>
      </c>
      <c r="G93" s="378">
        <f>IF('Site Description'!B$33="NO TRANSECT","NO TRANSECT",SUMIF('Data Entry'!$A$4:$A$192,A93,'Data Entry'!$C$4:$C$192))</f>
        <v>0</v>
      </c>
      <c r="H93" s="379" t="str">
        <f>IF('Site Description'!C$33="NO TRANSECT","NO TRANSECT",SUMIF('Data Entry'!$I$4:$I$192,A93,'Data Entry'!$K$4:$K$192))</f>
        <v>NO TRANSECT</v>
      </c>
      <c r="I93" s="379" t="str">
        <f>IF('Site Description'!D$33="NO TRANSECT","NO TRANSECT",SUMIF('Data Entry'!$Q$4:$Q$192,A93,'Data Entry'!$S$4:$S$192))</f>
        <v>NO TRANSECT</v>
      </c>
      <c r="J93" s="379" t="str">
        <f>IF('Site Description'!E$33="NO TRANSECT","NO TRANSECT",SUMIF('Data Entry'!$Y$4:$Y$192,A93,'Data Entry'!$AA$4:$AA$192))</f>
        <v>NO TRANSECT</v>
      </c>
      <c r="K93" s="379" t="str">
        <f>IF('Site Description'!F$33="NO TRANSECT","NO TRANSECT",SUMIF('Data Entry'!$AG$4:$AG$192,A93,'Data Entry'!$AI$4:$AI$192))</f>
        <v>NO TRANSECT</v>
      </c>
      <c r="L93" s="380" t="str">
        <f>IF('Site Description'!G$33="NO TRANSECT","NO TRANSECT",SUMIF('Data Entry'!$AO$4:$AO$192,A93,'Data Entry'!$AQ$4:$AQ$192))</f>
        <v>NO TRANSECT</v>
      </c>
      <c r="M93" s="380" t="str">
        <f>IF('Site Description'!H$33="NO TRANSECT","NO TRANSECT",SUMIF('Data Entry'!$AW$4:$AW$192,A93,'Data Entry'!$AY$4:$AY$192))</f>
        <v>NO TRANSECT</v>
      </c>
      <c r="N93" s="381" t="str">
        <f>IF('Site Description'!I$33="NO TRANSECT","NO TRANSECT",SUMIF('Data Entry'!$BE$4:$BE$192,A93,'Data Entry'!$BG$4:$BG$192))</f>
        <v>NO TRANSECT</v>
      </c>
      <c r="O93" s="140">
        <f t="shared" si="104"/>
        <v>0</v>
      </c>
      <c r="P93" s="141" t="e">
        <f t="shared" si="105"/>
        <v>#DIV/0!</v>
      </c>
      <c r="Q93" s="374">
        <f>IF('Site Description'!B$34="NO TRANSECT", "NO TRANSECT", G93/'Site Description'!B$34)</f>
        <v>0</v>
      </c>
      <c r="R93" s="375" t="str">
        <f>IF('Site Description'!C$34="NO TRANSECT", "NO TRANSECT", H93/'Site Description'!C$34)</f>
        <v>NO TRANSECT</v>
      </c>
      <c r="S93" s="375" t="str">
        <f>IF('Site Description'!D$34="NO TRANSECT", "NO TRANSECT", I93/'Site Description'!D$34)</f>
        <v>NO TRANSECT</v>
      </c>
      <c r="T93" s="375" t="str">
        <f>IF('Site Description'!E$34="NO TRANSECT", "NO TRANSECT", J93/'Site Description'!E$34)</f>
        <v>NO TRANSECT</v>
      </c>
      <c r="U93" s="375" t="str">
        <f>IF('Site Description'!F$34="NO TRANSECT", "NO TRANSECT", K93/'Site Description'!F$34)</f>
        <v>NO TRANSECT</v>
      </c>
      <c r="V93" s="376" t="str">
        <f>IF('Site Description'!G$34="NO TRANSECT", "NO TRANSECT", L93/'Site Description'!G$34)</f>
        <v>NO TRANSECT</v>
      </c>
      <c r="W93" s="375" t="str">
        <f>IF('Site Description'!H$34="NO TRANSECT", "NO TRANSECT", M93/'Site Description'!H$34)</f>
        <v>NO TRANSECT</v>
      </c>
      <c r="X93" s="384" t="str">
        <f>IF('Site Description'!$I$34="NO TRANSECT", "NO TRANSECT", N93/'Site Description'!$I$34)</f>
        <v>NO TRANSECT</v>
      </c>
      <c r="Y93" s="140">
        <f t="shared" si="106"/>
        <v>0</v>
      </c>
      <c r="Z93" s="141" t="e">
        <f t="shared" si="107"/>
        <v>#DIV/0!</v>
      </c>
      <c r="AA93" s="374">
        <f>IF('Site Description'!B$34="NO TRANSECT", "NO TRANSECT",BE93*10)</f>
        <v>0</v>
      </c>
      <c r="AB93" s="375" t="str">
        <f>IF('Site Description'!C$34="NO TRANSECT", "NO TRANSECT",BF93*10)</f>
        <v>NO TRANSECT</v>
      </c>
      <c r="AC93" s="375" t="str">
        <f>IF('Site Description'!D$34="NO TRANSECT", "NO TRANSECT",BG93*10)</f>
        <v>NO TRANSECT</v>
      </c>
      <c r="AD93" s="375" t="str">
        <f>IF('Site Description'!E$34="NO TRANSECT", "NO TRANSECT",BH93*10)</f>
        <v>NO TRANSECT</v>
      </c>
      <c r="AE93" s="375" t="str">
        <f>IF('Site Description'!F$34="NO TRANSECT", "NO TRANSECT",BI93*10)</f>
        <v>NO TRANSECT</v>
      </c>
      <c r="AF93" s="376" t="str">
        <f>IF('Site Description'!G$34="NO TRANSECT", "NO TRANSECT",BJ93*10)</f>
        <v>NO TRANSECT</v>
      </c>
      <c r="AG93" s="375" t="str">
        <f>IF('Site Description'!H$34="NO TRANSECT", "NO TRANSECT",BK93*10)</f>
        <v>NO TRANSECT</v>
      </c>
      <c r="AH93" s="384" t="str">
        <f>IF('Site Description'!I$34="NO TRANSECT", "NO TRANSECT",BL93*10)</f>
        <v>NO TRANSECT</v>
      </c>
      <c r="AI93" s="140">
        <f t="shared" si="86"/>
        <v>0</v>
      </c>
      <c r="AJ93" s="141" t="e">
        <f t="shared" si="87"/>
        <v>#DIV/0!</v>
      </c>
      <c r="AK93" s="374">
        <f>IF('Site Description'!B$34="NO TRANSECT", "NO TRANSECT",BO93*10)</f>
        <v>0</v>
      </c>
      <c r="AL93" s="375" t="str">
        <f>IF('Site Description'!C$34="NO TRANSECT", "NO TRANSECT",BP93*10)</f>
        <v>NO TRANSECT</v>
      </c>
      <c r="AM93" s="375" t="str">
        <f>IF('Site Description'!D$34="NO TRANSECT", "NO TRANSECT",BQ93*10)</f>
        <v>NO TRANSECT</v>
      </c>
      <c r="AN93" s="375" t="str">
        <f>IF('Site Description'!E$34="NO TRANSECT", "NO TRANSECT",BR93*10)</f>
        <v>NO TRANSECT</v>
      </c>
      <c r="AO93" s="375" t="str">
        <f>IF('Site Description'!F$34="NO TRANSECT", "NO TRANSECT",BS93*10)</f>
        <v>NO TRANSECT</v>
      </c>
      <c r="AP93" s="376" t="str">
        <f>IF('Site Description'!G$34="NO TRANSECT", "NO TRANSECT",BT93*10)</f>
        <v>NO TRANSECT</v>
      </c>
      <c r="AQ93" s="376" t="str">
        <f>IF('Site Description'!H$34="NO TRANSECT", "NO TRANSECT",BU93*10)</f>
        <v>NO TRANSECT</v>
      </c>
      <c r="AR93" s="376" t="str">
        <f>IF('Site Description'!I$34="NO TRANSECT", "NO TRANSECT",BV93*10)</f>
        <v>NO TRANSECT</v>
      </c>
      <c r="AS93" s="140">
        <f t="shared" si="108"/>
        <v>0</v>
      </c>
      <c r="AT93" s="141" t="e">
        <f t="shared" si="109"/>
        <v>#DIV/0!</v>
      </c>
      <c r="AU93" s="374">
        <f>IF('Site Description'!B$34="NO TRANSECT","NO TRANSECT",BY93*10)</f>
        <v>0</v>
      </c>
      <c r="AV93" s="375" t="str">
        <f>IF('Site Description'!C$34="NO TRANSECT","NO TRANSECT",BZ93*10)</f>
        <v>NO TRANSECT</v>
      </c>
      <c r="AW93" s="375" t="str">
        <f>IF('Site Description'!D$34="NO TRANSECT","NO TRANSECT",CA93*10)</f>
        <v>NO TRANSECT</v>
      </c>
      <c r="AX93" s="375" t="str">
        <f>IF('Site Description'!E$34="NO TRANSECT","NO TRANSECT",CB93*10)</f>
        <v>NO TRANSECT</v>
      </c>
      <c r="AY93" s="375" t="str">
        <f>IF('Site Description'!F$34="NO TRANSECT","NO TRANSECT",CC93*10)</f>
        <v>NO TRANSECT</v>
      </c>
      <c r="AZ93" s="376" t="str">
        <f>IF('Site Description'!G$34="NO TRANSECT","NO TRANSECT",CD93*10)</f>
        <v>NO TRANSECT</v>
      </c>
      <c r="BA93" s="376" t="str">
        <f>IF('Site Description'!H$34="NO TRANSECT","NO TRANSECT",CE93*10)</f>
        <v>NO TRANSECT</v>
      </c>
      <c r="BB93" s="376" t="str">
        <f>IF('Site Description'!I$34="NO TRANSECT","NO TRANSECT",CF93*10)</f>
        <v>NO TRANSECT</v>
      </c>
      <c r="BC93" s="140">
        <f t="shared" si="110"/>
        <v>0</v>
      </c>
      <c r="BD93" s="141" t="e">
        <f t="shared" si="111"/>
        <v>#DIV/0!</v>
      </c>
      <c r="BE93" s="374">
        <f>IF('Site Description'!B$33="NO TRANSECT","NO TRANSECT",SUMIF('Data Entry'!$A$4:$A$192,A93,'Data Entry'!$F$4:$F$192)/('Site Description'!B$33*100))</f>
        <v>0</v>
      </c>
      <c r="BF93" s="375" t="str">
        <f>IF('Site Description'!C$33="NO TRANSECT","NO TRANSECT",SUMIF('Data Entry'!$I$4:$I$192,A93,'Data Entry'!$N$4:$N$192)/('Site Description'!C$33*100))</f>
        <v>NO TRANSECT</v>
      </c>
      <c r="BG93" s="375" t="str">
        <f>IF('Site Description'!D$33="NO TRANSECT","NO TRANSECT",SUMIF('Data Entry'!$Q$4:$Q$192,A93,'Data Entry'!$V$4:$V$192)/('Site Description'!D$33*100))</f>
        <v>NO TRANSECT</v>
      </c>
      <c r="BH93" s="375" t="str">
        <f>IF('Site Description'!E$33="NO TRANSECT","NO TRANSECT",SUMIF('Data Entry'!$Y$4:$Y$192,A93,'Data Entry'!$AD$4:$AD$192)/('Site Description'!E$33*100))</f>
        <v>NO TRANSECT</v>
      </c>
      <c r="BI93" s="375" t="str">
        <f>IF('Site Description'!F$33="NO TRANSECT","NO TRANSECT",SUMIF('Data Entry'!$AG$4:$AG$192,A93,'Data Entry'!$AL$4:$AL$192)/('Site Description'!F$33*100))</f>
        <v>NO TRANSECT</v>
      </c>
      <c r="BJ93" s="376" t="str">
        <f>IF('Site Description'!G$33="NO TRANSECT","NO TRANSECT",SUMIF('Data Entry'!$AO$4:$AO$192,A93,'Data Entry'!$AT$4:$AT$192)/('Site Description'!G$33*100))</f>
        <v>NO TRANSECT</v>
      </c>
      <c r="BK93" s="376" t="str">
        <f>IF('Site Description'!H$33="NO TRANSECT","NO TRANSECT",SUMIF('Data Entry'!$AW$4:$AW$192,A93,'Data Entry'!$BB$4:$BB$192)/('Site Description'!H$33*100))</f>
        <v>NO TRANSECT</v>
      </c>
      <c r="BL93" s="376" t="str">
        <f>IF('Site Description'!I$33="NO TRANSECT","NO TRANSECT",SUMIF('Data Entry'!$BE$4:$BE$192,A93,'Data Entry'!$BJ$4:$BJ$192)/('Site Description'!I$33*100))</f>
        <v>NO TRANSECT</v>
      </c>
      <c r="BM93" s="140">
        <f t="shared" si="112"/>
        <v>0</v>
      </c>
      <c r="BN93" s="141" t="e">
        <f t="shared" si="113"/>
        <v>#DIV/0!</v>
      </c>
      <c r="BO93" s="374">
        <f>IF('Site Description'!B$33="NO TRANSECT","NO TRANSECT",SUMIF('Data Entry'!$A$4:$A$192,A93,'Data Entry'!$G$4:$G$192)/('Site Description'!B$33*100))</f>
        <v>0</v>
      </c>
      <c r="BP93" s="375" t="str">
        <f>IF('Site Description'!C$33="NO TRANSECT","NO TRANSECT",SUMIF('Data Entry'!$I$4:$I$192,A93,'Data Entry'!$O$4:$O$192)/('Site Description'!C$33*100))</f>
        <v>NO TRANSECT</v>
      </c>
      <c r="BQ93" s="375" t="str">
        <f>IF('Site Description'!D$33="NO TRANSECT","NO TRANSECT",SUMIF('Data Entry'!$Q$4:$Q$192,A93,'Data Entry'!$W$4:$W$192)/('Site Description'!D$33*100))</f>
        <v>NO TRANSECT</v>
      </c>
      <c r="BR93" s="375" t="str">
        <f>IF('Site Description'!E$33="NO TRANSECT","NO TRANSECT",SUMIF('Data Entry'!$Y$4:$Y$192,A93,'Data Entry'!$AE$4:$AE$192)/('Site Description'!E$33*100))</f>
        <v>NO TRANSECT</v>
      </c>
      <c r="BS93" s="375" t="str">
        <f>IF('Site Description'!F$33="NO TRANSECT","NO TRANSECT",SUMIF('Data Entry'!$AG$4:$AG$192,A93,'Data Entry'!$AM$4:$AM$192)/('Site Description'!F$33*100))</f>
        <v>NO TRANSECT</v>
      </c>
      <c r="BT93" s="376" t="str">
        <f>IF('Site Description'!G$33="NO TRANSECT","NO TRANSECT",SUMIF('Data Entry'!$AO$4:$AO$192,A93,'Data Entry'!$AU$4:$AU$192)/('Site Description'!G$33*100))</f>
        <v>NO TRANSECT</v>
      </c>
      <c r="BU93" s="375" t="str">
        <f>IF('Site Description'!H$33="NO TRANSECT","NO TRANSECT",SUMIF('Data Entry'!$AW$4:$AW$192,A93,'Data Entry'!$BC$4:$BC$192)/('Site Description'!H$33*100))</f>
        <v>NO TRANSECT</v>
      </c>
      <c r="BV93" s="384" t="str">
        <f>IF('Site Description'!I$33="NO TRANSECT","NO TRANSECT",SUMIF('Data Entry'!$BE$4:$BE$192,A93,'Data Entry'!$BK$4:$BK$192)/('Site Description'!I$33*100))</f>
        <v>NO TRANSECT</v>
      </c>
      <c r="BW93" s="140">
        <f t="shared" si="114"/>
        <v>0</v>
      </c>
      <c r="BX93" s="141" t="e">
        <f t="shared" si="115"/>
        <v>#DIV/0!</v>
      </c>
      <c r="BY93" s="382">
        <f>IF('Site Description'!B$33="NO TRANSECT","NO TRANSECT",SUMIF('Data Entry'!$A$4:$A$192,A93,'Data Entry'!$H$4:$H$192)/('Site Description'!B$33*100))</f>
        <v>0</v>
      </c>
      <c r="BZ93" s="375" t="str">
        <f>IF('Site Description'!C$33="NO TRANSECT","NO TRANSECT",SUMIF('Data Entry'!$I$4:$I$192,A93,'Data Entry'!$P$4:$P$192)/('Site Description'!C$33*100))</f>
        <v>NO TRANSECT</v>
      </c>
      <c r="CA93" s="375" t="str">
        <f>IF('Site Description'!D$33="NO TRANSECT","NO TRANSECT",SUMIF('Data Entry'!$Q$4:$Q$192,A93,'Data Entry'!$X$4:$X$192)/('Site Description'!D$33*100))</f>
        <v>NO TRANSECT</v>
      </c>
      <c r="CB93" s="375" t="str">
        <f>IF('Site Description'!E$33="NO TRANSECT","NO TRANSECT",SUMIF('Data Entry'!$Y$4:$Y$192,A93,'Data Entry'!$AF$4:$AF$192)/('Site Description'!E$33*100))</f>
        <v>NO TRANSECT</v>
      </c>
      <c r="CC93" s="375" t="str">
        <f>IF('Site Description'!F$33="NO TRANSECT","NO TRANSECT",SUMIF('Data Entry'!$AG$4:$AG$192,A93,'Data Entry'!$AN$4:$AN$192)/('Site Description'!F$33*100))</f>
        <v>NO TRANSECT</v>
      </c>
      <c r="CD93" s="376" t="str">
        <f>IF('Site Description'!G$33="NO TRANSECT","NO TRANSECT",SUMIF('Data Entry'!$AO$4:$AO$192,A93,'Data Entry'!$AV$4:$AV$192)/('Site Description'!G$33*100))</f>
        <v>NO TRANSECT</v>
      </c>
      <c r="CE93" s="375" t="str">
        <f>IF('Site Description'!H$33="NO TRANSECT","NO TRANSECT",SUMIF('Data Entry'!$AW$4:$AW$192,A93,'Data Entry'!$BD$4:$BD$192)/('Site Description'!H$33*100))</f>
        <v>NO TRANSECT</v>
      </c>
      <c r="CF93" s="384" t="str">
        <f>IF('Site Description'!I$33="NO TRANSECT","NO TRANSECT",SUMIF('Data Entry'!$BE$4:$BE$192,A93,'Data Entry'!$BL$4:$BL$192)/('Site Description'!I$33*100))</f>
        <v>NO TRANSECT</v>
      </c>
      <c r="CG93" s="140">
        <f t="shared" si="116"/>
        <v>0</v>
      </c>
      <c r="CH93" s="141" t="e">
        <f t="shared" si="117"/>
        <v>#DIV/0!</v>
      </c>
    </row>
    <row r="94" spans="1:86" ht="16.2" thickBot="1" x14ac:dyDescent="0.35">
      <c r="A94" s="385" t="s">
        <v>106</v>
      </c>
      <c r="B94" s="385"/>
      <c r="C94" s="386"/>
      <c r="D94" s="28"/>
      <c r="E94" s="28"/>
      <c r="F94" s="387"/>
      <c r="G94" s="388">
        <f t="shared" ref="G94:N94" si="118">SUM(G6:G93)</f>
        <v>40</v>
      </c>
      <c r="H94" s="388">
        <f t="shared" si="118"/>
        <v>0</v>
      </c>
      <c r="I94" s="388">
        <f t="shared" si="118"/>
        <v>0</v>
      </c>
      <c r="J94" s="388">
        <f t="shared" si="118"/>
        <v>0</v>
      </c>
      <c r="K94" s="388">
        <f t="shared" si="118"/>
        <v>0</v>
      </c>
      <c r="L94" s="388">
        <f t="shared" si="118"/>
        <v>0</v>
      </c>
      <c r="M94" s="388">
        <f t="shared" si="118"/>
        <v>0</v>
      </c>
      <c r="N94" s="388">
        <f t="shared" si="118"/>
        <v>0</v>
      </c>
      <c r="O94" s="131">
        <f>AVERAGE(G94:N94)</f>
        <v>5</v>
      </c>
      <c r="P94" s="132">
        <f t="shared" ref="P94" si="119">STDEV(G94:N94)</f>
        <v>14.142135623730951</v>
      </c>
      <c r="Q94" s="388">
        <f t="shared" ref="Q94:X94" si="120">SUM(Q6:Q93)</f>
        <v>100</v>
      </c>
      <c r="R94" s="388">
        <f t="shared" si="120"/>
        <v>0</v>
      </c>
      <c r="S94" s="388">
        <f t="shared" si="120"/>
        <v>0</v>
      </c>
      <c r="T94" s="388">
        <f t="shared" si="120"/>
        <v>0</v>
      </c>
      <c r="U94" s="388">
        <f t="shared" si="120"/>
        <v>0</v>
      </c>
      <c r="V94" s="388">
        <f t="shared" si="120"/>
        <v>0</v>
      </c>
      <c r="W94" s="388">
        <f t="shared" si="120"/>
        <v>0</v>
      </c>
      <c r="X94" s="388">
        <f t="shared" si="120"/>
        <v>0</v>
      </c>
      <c r="Y94" s="131">
        <f>AVERAGE(Q94:X94)</f>
        <v>12.5</v>
      </c>
      <c r="Z94" s="132">
        <f t="shared" ref="Z94" si="121">STDEV(Q94:X94)</f>
        <v>35.355339059327378</v>
      </c>
      <c r="AA94" s="389">
        <f t="shared" ref="AA94:AH94" si="122">SUM(AA6:AA93)</f>
        <v>1.6222861200000007</v>
      </c>
      <c r="AB94" s="389">
        <f t="shared" si="122"/>
        <v>0</v>
      </c>
      <c r="AC94" s="389">
        <f t="shared" si="122"/>
        <v>0</v>
      </c>
      <c r="AD94" s="389">
        <f t="shared" si="122"/>
        <v>0</v>
      </c>
      <c r="AE94" s="389">
        <f t="shared" si="122"/>
        <v>0</v>
      </c>
      <c r="AF94" s="389">
        <f t="shared" si="122"/>
        <v>0</v>
      </c>
      <c r="AG94" s="388">
        <f t="shared" si="122"/>
        <v>0</v>
      </c>
      <c r="AH94" s="388">
        <f t="shared" si="122"/>
        <v>0</v>
      </c>
      <c r="AI94" s="131">
        <f>AVERAGE(AA94:AH94)</f>
        <v>0.20278576500000009</v>
      </c>
      <c r="AJ94" s="132">
        <f t="shared" ref="AJ94" si="123">STDEV(AA94:AH94)</f>
        <v>0.5735647582384068</v>
      </c>
      <c r="AK94" s="389">
        <f t="shared" ref="AK94:AR94" si="124">SUM(AK6:AK93)</f>
        <v>1.5544676920733738</v>
      </c>
      <c r="AL94" s="389">
        <f t="shared" si="124"/>
        <v>0</v>
      </c>
      <c r="AM94" s="389">
        <f t="shared" si="124"/>
        <v>0</v>
      </c>
      <c r="AN94" s="389">
        <f t="shared" si="124"/>
        <v>0</v>
      </c>
      <c r="AO94" s="389">
        <f t="shared" si="124"/>
        <v>0</v>
      </c>
      <c r="AP94" s="389">
        <f t="shared" si="124"/>
        <v>0</v>
      </c>
      <c r="AQ94" s="389">
        <f t="shared" si="124"/>
        <v>0</v>
      </c>
      <c r="AR94" s="389">
        <f t="shared" si="124"/>
        <v>0</v>
      </c>
      <c r="AS94" s="131">
        <f>AVERAGE(AK94:AR94)</f>
        <v>0.19430846150917172</v>
      </c>
      <c r="AT94" s="132">
        <f t="shared" ref="AT94" si="125">STDEV(AK94:AR94)</f>
        <v>0.54958732310024228</v>
      </c>
      <c r="AU94" s="389">
        <f t="shared" ref="AU94:BB94" si="126">SUM(AU6:AU93)</f>
        <v>1.690104547926627</v>
      </c>
      <c r="AV94" s="389">
        <f t="shared" si="126"/>
        <v>0</v>
      </c>
      <c r="AW94" s="389">
        <f t="shared" si="126"/>
        <v>0</v>
      </c>
      <c r="AX94" s="389">
        <f t="shared" si="126"/>
        <v>0</v>
      </c>
      <c r="AY94" s="389">
        <f t="shared" si="126"/>
        <v>0</v>
      </c>
      <c r="AZ94" s="389">
        <f t="shared" si="126"/>
        <v>0</v>
      </c>
      <c r="BA94" s="389">
        <f t="shared" si="126"/>
        <v>0</v>
      </c>
      <c r="BB94" s="389">
        <f t="shared" si="126"/>
        <v>0</v>
      </c>
      <c r="BC94" s="131">
        <f>AVERAGE(AU94:BB94)</f>
        <v>0.21126306849082838</v>
      </c>
      <c r="BD94" s="132">
        <f>STDEV(AU94:AZ94)</f>
        <v>0.68998229239624553</v>
      </c>
      <c r="BE94" s="389">
        <f t="shared" ref="BE94:BL94" si="127">SUM(BE6:BE93)</f>
        <v>0.16222861200000008</v>
      </c>
      <c r="BF94" s="389">
        <f t="shared" si="127"/>
        <v>0</v>
      </c>
      <c r="BG94" s="389">
        <f t="shared" si="127"/>
        <v>0</v>
      </c>
      <c r="BH94" s="389">
        <f t="shared" si="127"/>
        <v>0</v>
      </c>
      <c r="BI94" s="389">
        <f t="shared" si="127"/>
        <v>0</v>
      </c>
      <c r="BJ94" s="389">
        <f t="shared" si="127"/>
        <v>0</v>
      </c>
      <c r="BK94" s="389">
        <f t="shared" si="127"/>
        <v>0</v>
      </c>
      <c r="BL94" s="389">
        <f t="shared" si="127"/>
        <v>0</v>
      </c>
      <c r="BM94" s="131">
        <f t="shared" ref="BM94" si="128">AVERAGE(BE94:BL94)</f>
        <v>2.027857650000001E-2</v>
      </c>
      <c r="BN94" s="132">
        <f t="shared" ref="BN94" si="129">STDEV(BE94:BL94)</f>
        <v>5.7356475823840687E-2</v>
      </c>
      <c r="BO94" s="389">
        <f t="shared" ref="BO94:BV94" si="130">SUM(BO6:BO93)</f>
        <v>0.15544676920733738</v>
      </c>
      <c r="BP94" s="389">
        <f t="shared" si="130"/>
        <v>0</v>
      </c>
      <c r="BQ94" s="389">
        <f t="shared" si="130"/>
        <v>0</v>
      </c>
      <c r="BR94" s="389">
        <f t="shared" si="130"/>
        <v>0</v>
      </c>
      <c r="BS94" s="389">
        <f t="shared" si="130"/>
        <v>0</v>
      </c>
      <c r="BT94" s="389">
        <f t="shared" si="130"/>
        <v>0</v>
      </c>
      <c r="BU94" s="389">
        <f t="shared" si="130"/>
        <v>0</v>
      </c>
      <c r="BV94" s="389">
        <f t="shared" si="130"/>
        <v>0</v>
      </c>
      <c r="BW94" s="131">
        <f t="shared" ref="BW94" si="131">AVERAGE(BO94:BV94)</f>
        <v>1.9430846150917173E-2</v>
      </c>
      <c r="BX94" s="132">
        <f t="shared" ref="BX94" si="132">STDEV(BO94:BV94)</f>
        <v>5.4958732310024232E-2</v>
      </c>
      <c r="BY94" s="389">
        <f t="shared" ref="BY94:CF94" si="133">SUM(BY6:BY93)</f>
        <v>0.16901045479266269</v>
      </c>
      <c r="BZ94" s="389">
        <f t="shared" si="133"/>
        <v>0</v>
      </c>
      <c r="CA94" s="389">
        <f t="shared" si="133"/>
        <v>0</v>
      </c>
      <c r="CB94" s="389">
        <f t="shared" si="133"/>
        <v>0</v>
      </c>
      <c r="CC94" s="389">
        <f t="shared" si="133"/>
        <v>0</v>
      </c>
      <c r="CD94" s="389">
        <f t="shared" si="133"/>
        <v>0</v>
      </c>
      <c r="CE94" s="389">
        <f t="shared" si="133"/>
        <v>0</v>
      </c>
      <c r="CF94" s="389">
        <f t="shared" si="133"/>
        <v>0</v>
      </c>
      <c r="CG94" s="131">
        <f t="shared" ref="CG94" si="134">AVERAGE(BY94:CF94)</f>
        <v>2.1126306849082836E-2</v>
      </c>
      <c r="CH94" s="132">
        <f t="shared" ref="CH94" si="135">STDEV(BY94:CF94)</f>
        <v>5.9754219337657108E-2</v>
      </c>
    </row>
    <row r="97" spans="3:6" ht="18" x14ac:dyDescent="0.3">
      <c r="C97" s="466" t="s">
        <v>490</v>
      </c>
      <c r="D97" s="27"/>
      <c r="E97" s="27"/>
    </row>
    <row r="98" spans="3:6" x14ac:dyDescent="0.3">
      <c r="C98" s="463" t="s">
        <v>485</v>
      </c>
      <c r="D98" s="22" t="s">
        <v>131</v>
      </c>
      <c r="E98" s="22" t="s">
        <v>164</v>
      </c>
      <c r="F98" s="68" t="s">
        <v>492</v>
      </c>
    </row>
    <row r="99" spans="3:6" x14ac:dyDescent="0.3">
      <c r="C99" s="67"/>
      <c r="E99" s="22" t="s">
        <v>172</v>
      </c>
      <c r="F99" s="68" t="s">
        <v>492</v>
      </c>
    </row>
    <row r="100" spans="3:6" x14ac:dyDescent="0.3">
      <c r="C100" s="67"/>
      <c r="E100" s="22" t="s">
        <v>192</v>
      </c>
      <c r="F100" s="68" t="s">
        <v>494</v>
      </c>
    </row>
    <row r="101" spans="3:6" x14ac:dyDescent="0.3">
      <c r="C101" s="67"/>
      <c r="E101" s="22" t="s">
        <v>194</v>
      </c>
      <c r="F101" s="68" t="s">
        <v>484</v>
      </c>
    </row>
    <row r="102" spans="3:6" x14ac:dyDescent="0.3">
      <c r="E102" s="22" t="s">
        <v>202</v>
      </c>
      <c r="F102" s="68" t="s">
        <v>486</v>
      </c>
    </row>
    <row r="103" spans="3:6" x14ac:dyDescent="0.3">
      <c r="E103" s="22" t="s">
        <v>204</v>
      </c>
      <c r="F103" s="68" t="s">
        <v>486</v>
      </c>
    </row>
    <row r="104" spans="3:6" x14ac:dyDescent="0.3">
      <c r="E104" s="22" t="s">
        <v>206</v>
      </c>
      <c r="F104" s="68" t="s">
        <v>486</v>
      </c>
    </row>
    <row r="105" spans="3:6" x14ac:dyDescent="0.3">
      <c r="E105" s="22" t="s">
        <v>214</v>
      </c>
      <c r="F105" s="68" t="s">
        <v>486</v>
      </c>
    </row>
    <row r="106" spans="3:6" x14ac:dyDescent="0.3">
      <c r="E106" s="22" t="s">
        <v>238</v>
      </c>
      <c r="F106" s="68" t="s">
        <v>488</v>
      </c>
    </row>
    <row r="107" spans="3:6" x14ac:dyDescent="0.3">
      <c r="E107" s="22" t="s">
        <v>240</v>
      </c>
      <c r="F107" s="68" t="s">
        <v>488</v>
      </c>
    </row>
    <row r="108" spans="3:6" x14ac:dyDescent="0.3">
      <c r="E108" s="22" t="s">
        <v>244</v>
      </c>
      <c r="F108" s="68" t="s">
        <v>488</v>
      </c>
    </row>
    <row r="109" spans="3:6" x14ac:dyDescent="0.3">
      <c r="E109" s="22" t="s">
        <v>246</v>
      </c>
      <c r="F109" s="68" t="s">
        <v>488</v>
      </c>
    </row>
    <row r="110" spans="3:6" x14ac:dyDescent="0.3">
      <c r="E110" s="22" t="s">
        <v>261</v>
      </c>
      <c r="F110" s="68" t="s">
        <v>489</v>
      </c>
    </row>
    <row r="111" spans="3:6" x14ac:dyDescent="0.3">
      <c r="E111" s="22" t="s">
        <v>263</v>
      </c>
      <c r="F111" s="68" t="s">
        <v>489</v>
      </c>
    </row>
    <row r="112" spans="3:6" x14ac:dyDescent="0.3">
      <c r="E112" s="22" t="s">
        <v>143</v>
      </c>
      <c r="F112" s="68" t="s">
        <v>489</v>
      </c>
    </row>
    <row r="113" spans="4:6" x14ac:dyDescent="0.3">
      <c r="F113" s="68"/>
    </row>
    <row r="114" spans="4:6" x14ac:dyDescent="0.3">
      <c r="D114" s="22" t="s">
        <v>130</v>
      </c>
      <c r="E114" s="22" t="s">
        <v>156</v>
      </c>
      <c r="F114" s="68" t="s">
        <v>491</v>
      </c>
    </row>
    <row r="115" spans="4:6" x14ac:dyDescent="0.3">
      <c r="F115" s="68"/>
    </row>
    <row r="116" spans="4:6" x14ac:dyDescent="0.3">
      <c r="D116" s="22" t="s">
        <v>132</v>
      </c>
      <c r="E116" s="22" t="s">
        <v>182</v>
      </c>
      <c r="F116" s="68" t="s">
        <v>493</v>
      </c>
    </row>
    <row r="117" spans="4:6" x14ac:dyDescent="0.3">
      <c r="E117" s="22" t="s">
        <v>220</v>
      </c>
      <c r="F117" s="68" t="s">
        <v>487</v>
      </c>
    </row>
    <row r="118" spans="4:6" x14ac:dyDescent="0.3">
      <c r="E118" s="22" t="s">
        <v>234</v>
      </c>
      <c r="F118" s="68" t="s">
        <v>495</v>
      </c>
    </row>
    <row r="119" spans="4:6" x14ac:dyDescent="0.3">
      <c r="E119" s="22" t="s">
        <v>274</v>
      </c>
      <c r="F119" s="68" t="s">
        <v>495</v>
      </c>
    </row>
    <row r="120" spans="4:6" x14ac:dyDescent="0.3">
      <c r="E120" s="22" t="s">
        <v>276</v>
      </c>
      <c r="F120" s="68" t="s">
        <v>495</v>
      </c>
    </row>
    <row r="122" spans="4:6" x14ac:dyDescent="0.3">
      <c r="D122" s="22" t="s">
        <v>140</v>
      </c>
      <c r="E122" s="22" t="s">
        <v>174</v>
      </c>
      <c r="F122" s="68" t="s">
        <v>585</v>
      </c>
    </row>
    <row r="123" spans="4:6" x14ac:dyDescent="0.3">
      <c r="E123" s="22" t="s">
        <v>248</v>
      </c>
      <c r="F123" s="68" t="s">
        <v>585</v>
      </c>
    </row>
    <row r="124" spans="4:6" x14ac:dyDescent="0.3">
      <c r="E124" s="22" t="s">
        <v>282</v>
      </c>
      <c r="F124" s="68" t="s">
        <v>585</v>
      </c>
    </row>
    <row r="125" spans="4:6" x14ac:dyDescent="0.3">
      <c r="E125" s="22" t="s">
        <v>284</v>
      </c>
      <c r="F125" s="68" t="s">
        <v>585</v>
      </c>
    </row>
    <row r="126" spans="4:6" x14ac:dyDescent="0.3">
      <c r="E126" s="22" t="s">
        <v>291</v>
      </c>
      <c r="F126" s="68" t="s">
        <v>585</v>
      </c>
    </row>
  </sheetData>
  <sheetProtection algorithmName="SHA-512" hashValue="m1zK+mPOwZHNFGQXliwrWadhOE0HN9IVYc8SYL4Plz8XNz32yiwI3ZkBd7dBoyRqO0w0zadXriA+JtBby37iSg==" saltValue="0wjsfs0ufltxirnM9g/mgw==" spinCount="100000" sheet="1" objects="1" scenarios="1"/>
  <mergeCells count="9">
    <mergeCell ref="F4:F5"/>
    <mergeCell ref="G4:P4"/>
    <mergeCell ref="Q4:Z4"/>
    <mergeCell ref="BO4:BX4"/>
    <mergeCell ref="BY4:CH4"/>
    <mergeCell ref="AA4:AJ4"/>
    <mergeCell ref="BE4:BN4"/>
    <mergeCell ref="AK4:AT4"/>
    <mergeCell ref="AU4:BD4"/>
  </mergeCells>
  <pageMargins left="0.7" right="0.7" top="0.75" bottom="0.75" header="0.3" footer="0.3"/>
  <pageSetup paperSize="9" orientation="portrait" r:id="rId1"/>
  <ignoredErrors>
    <ignoredError sqref="BE72:BF72"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
  <sheetViews>
    <sheetView zoomScale="80" zoomScaleNormal="80" workbookViewId="0">
      <selection activeCell="E16" sqref="E16"/>
    </sheetView>
  </sheetViews>
  <sheetFormatPr defaultColWidth="8.88671875" defaultRowHeight="15.6" x14ac:dyDescent="0.3"/>
  <cols>
    <col min="1" max="1" width="5.6640625" style="69" customWidth="1"/>
    <col min="2" max="2" width="26.6640625" style="69" customWidth="1"/>
    <col min="3" max="10" width="13.6640625" style="69" customWidth="1"/>
    <col min="11" max="11" width="5.6640625" style="69" customWidth="1"/>
    <col min="12" max="12" width="8.88671875" style="69"/>
    <col min="13" max="258" width="8.88671875" style="7"/>
    <col min="259" max="259" width="5.6640625" style="7" customWidth="1"/>
    <col min="260" max="260" width="26.6640625" style="7" customWidth="1"/>
    <col min="261" max="266" width="13.6640625" style="7" customWidth="1"/>
    <col min="267" max="267" width="5.6640625" style="7" customWidth="1"/>
    <col min="268" max="514" width="8.88671875" style="7"/>
    <col min="515" max="515" width="5.6640625" style="7" customWidth="1"/>
    <col min="516" max="516" width="26.6640625" style="7" customWidth="1"/>
    <col min="517" max="522" width="13.6640625" style="7" customWidth="1"/>
    <col min="523" max="523" width="5.6640625" style="7" customWidth="1"/>
    <col min="524" max="770" width="8.88671875" style="7"/>
    <col min="771" max="771" width="5.6640625" style="7" customWidth="1"/>
    <col min="772" max="772" width="26.6640625" style="7" customWidth="1"/>
    <col min="773" max="778" width="13.6640625" style="7" customWidth="1"/>
    <col min="779" max="779" width="5.6640625" style="7" customWidth="1"/>
    <col min="780" max="1026" width="8.88671875" style="7"/>
    <col min="1027" max="1027" width="5.6640625" style="7" customWidth="1"/>
    <col min="1028" max="1028" width="26.6640625" style="7" customWidth="1"/>
    <col min="1029" max="1034" width="13.6640625" style="7" customWidth="1"/>
    <col min="1035" max="1035" width="5.6640625" style="7" customWidth="1"/>
    <col min="1036" max="1282" width="8.88671875" style="7"/>
    <col min="1283" max="1283" width="5.6640625" style="7" customWidth="1"/>
    <col min="1284" max="1284" width="26.6640625" style="7" customWidth="1"/>
    <col min="1285" max="1290" width="13.6640625" style="7" customWidth="1"/>
    <col min="1291" max="1291" width="5.6640625" style="7" customWidth="1"/>
    <col min="1292" max="1538" width="8.88671875" style="7"/>
    <col min="1539" max="1539" width="5.6640625" style="7" customWidth="1"/>
    <col min="1540" max="1540" width="26.6640625" style="7" customWidth="1"/>
    <col min="1541" max="1546" width="13.6640625" style="7" customWidth="1"/>
    <col min="1547" max="1547" width="5.6640625" style="7" customWidth="1"/>
    <col min="1548" max="1794" width="8.88671875" style="7"/>
    <col min="1795" max="1795" width="5.6640625" style="7" customWidth="1"/>
    <col min="1796" max="1796" width="26.6640625" style="7" customWidth="1"/>
    <col min="1797" max="1802" width="13.6640625" style="7" customWidth="1"/>
    <col min="1803" max="1803" width="5.6640625" style="7" customWidth="1"/>
    <col min="1804" max="2050" width="8.88671875" style="7"/>
    <col min="2051" max="2051" width="5.6640625" style="7" customWidth="1"/>
    <col min="2052" max="2052" width="26.6640625" style="7" customWidth="1"/>
    <col min="2053" max="2058" width="13.6640625" style="7" customWidth="1"/>
    <col min="2059" max="2059" width="5.6640625" style="7" customWidth="1"/>
    <col min="2060" max="2306" width="8.88671875" style="7"/>
    <col min="2307" max="2307" width="5.6640625" style="7" customWidth="1"/>
    <col min="2308" max="2308" width="26.6640625" style="7" customWidth="1"/>
    <col min="2309" max="2314" width="13.6640625" style="7" customWidth="1"/>
    <col min="2315" max="2315" width="5.6640625" style="7" customWidth="1"/>
    <col min="2316" max="2562" width="8.88671875" style="7"/>
    <col min="2563" max="2563" width="5.6640625" style="7" customWidth="1"/>
    <col min="2564" max="2564" width="26.6640625" style="7" customWidth="1"/>
    <col min="2565" max="2570" width="13.6640625" style="7" customWidth="1"/>
    <col min="2571" max="2571" width="5.6640625" style="7" customWidth="1"/>
    <col min="2572" max="2818" width="8.88671875" style="7"/>
    <col min="2819" max="2819" width="5.6640625" style="7" customWidth="1"/>
    <col min="2820" max="2820" width="26.6640625" style="7" customWidth="1"/>
    <col min="2821" max="2826" width="13.6640625" style="7" customWidth="1"/>
    <col min="2827" max="2827" width="5.6640625" style="7" customWidth="1"/>
    <col min="2828" max="3074" width="8.88671875" style="7"/>
    <col min="3075" max="3075" width="5.6640625" style="7" customWidth="1"/>
    <col min="3076" max="3076" width="26.6640625" style="7" customWidth="1"/>
    <col min="3077" max="3082" width="13.6640625" style="7" customWidth="1"/>
    <col min="3083" max="3083" width="5.6640625" style="7" customWidth="1"/>
    <col min="3084" max="3330" width="8.88671875" style="7"/>
    <col min="3331" max="3331" width="5.6640625" style="7" customWidth="1"/>
    <col min="3332" max="3332" width="26.6640625" style="7" customWidth="1"/>
    <col min="3333" max="3338" width="13.6640625" style="7" customWidth="1"/>
    <col min="3339" max="3339" width="5.6640625" style="7" customWidth="1"/>
    <col min="3340" max="3586" width="8.88671875" style="7"/>
    <col min="3587" max="3587" width="5.6640625" style="7" customWidth="1"/>
    <col min="3588" max="3588" width="26.6640625" style="7" customWidth="1"/>
    <col min="3589" max="3594" width="13.6640625" style="7" customWidth="1"/>
    <col min="3595" max="3595" width="5.6640625" style="7" customWidth="1"/>
    <col min="3596" max="3842" width="8.88671875" style="7"/>
    <col min="3843" max="3843" width="5.6640625" style="7" customWidth="1"/>
    <col min="3844" max="3844" width="26.6640625" style="7" customWidth="1"/>
    <col min="3845" max="3850" width="13.6640625" style="7" customWidth="1"/>
    <col min="3851" max="3851" width="5.6640625" style="7" customWidth="1"/>
    <col min="3852" max="4098" width="8.88671875" style="7"/>
    <col min="4099" max="4099" width="5.6640625" style="7" customWidth="1"/>
    <col min="4100" max="4100" width="26.6640625" style="7" customWidth="1"/>
    <col min="4101" max="4106" width="13.6640625" style="7" customWidth="1"/>
    <col min="4107" max="4107" width="5.6640625" style="7" customWidth="1"/>
    <col min="4108" max="4354" width="8.88671875" style="7"/>
    <col min="4355" max="4355" width="5.6640625" style="7" customWidth="1"/>
    <col min="4356" max="4356" width="26.6640625" style="7" customWidth="1"/>
    <col min="4357" max="4362" width="13.6640625" style="7" customWidth="1"/>
    <col min="4363" max="4363" width="5.6640625" style="7" customWidth="1"/>
    <col min="4364" max="4610" width="8.88671875" style="7"/>
    <col min="4611" max="4611" width="5.6640625" style="7" customWidth="1"/>
    <col min="4612" max="4612" width="26.6640625" style="7" customWidth="1"/>
    <col min="4613" max="4618" width="13.6640625" style="7" customWidth="1"/>
    <col min="4619" max="4619" width="5.6640625" style="7" customWidth="1"/>
    <col min="4620" max="4866" width="8.88671875" style="7"/>
    <col min="4867" max="4867" width="5.6640625" style="7" customWidth="1"/>
    <col min="4868" max="4868" width="26.6640625" style="7" customWidth="1"/>
    <col min="4869" max="4874" width="13.6640625" style="7" customWidth="1"/>
    <col min="4875" max="4875" width="5.6640625" style="7" customWidth="1"/>
    <col min="4876" max="5122" width="8.88671875" style="7"/>
    <col min="5123" max="5123" width="5.6640625" style="7" customWidth="1"/>
    <col min="5124" max="5124" width="26.6640625" style="7" customWidth="1"/>
    <col min="5125" max="5130" width="13.6640625" style="7" customWidth="1"/>
    <col min="5131" max="5131" width="5.6640625" style="7" customWidth="1"/>
    <col min="5132" max="5378" width="8.88671875" style="7"/>
    <col min="5379" max="5379" width="5.6640625" style="7" customWidth="1"/>
    <col min="5380" max="5380" width="26.6640625" style="7" customWidth="1"/>
    <col min="5381" max="5386" width="13.6640625" style="7" customWidth="1"/>
    <col min="5387" max="5387" width="5.6640625" style="7" customWidth="1"/>
    <col min="5388" max="5634" width="8.88671875" style="7"/>
    <col min="5635" max="5635" width="5.6640625" style="7" customWidth="1"/>
    <col min="5636" max="5636" width="26.6640625" style="7" customWidth="1"/>
    <col min="5637" max="5642" width="13.6640625" style="7" customWidth="1"/>
    <col min="5643" max="5643" width="5.6640625" style="7" customWidth="1"/>
    <col min="5644" max="5890" width="8.88671875" style="7"/>
    <col min="5891" max="5891" width="5.6640625" style="7" customWidth="1"/>
    <col min="5892" max="5892" width="26.6640625" style="7" customWidth="1"/>
    <col min="5893" max="5898" width="13.6640625" style="7" customWidth="1"/>
    <col min="5899" max="5899" width="5.6640625" style="7" customWidth="1"/>
    <col min="5900" max="6146" width="8.88671875" style="7"/>
    <col min="6147" max="6147" width="5.6640625" style="7" customWidth="1"/>
    <col min="6148" max="6148" width="26.6640625" style="7" customWidth="1"/>
    <col min="6149" max="6154" width="13.6640625" style="7" customWidth="1"/>
    <col min="6155" max="6155" width="5.6640625" style="7" customWidth="1"/>
    <col min="6156" max="6402" width="8.88671875" style="7"/>
    <col min="6403" max="6403" width="5.6640625" style="7" customWidth="1"/>
    <col min="6404" max="6404" width="26.6640625" style="7" customWidth="1"/>
    <col min="6405" max="6410" width="13.6640625" style="7" customWidth="1"/>
    <col min="6411" max="6411" width="5.6640625" style="7" customWidth="1"/>
    <col min="6412" max="6658" width="8.88671875" style="7"/>
    <col min="6659" max="6659" width="5.6640625" style="7" customWidth="1"/>
    <col min="6660" max="6660" width="26.6640625" style="7" customWidth="1"/>
    <col min="6661" max="6666" width="13.6640625" style="7" customWidth="1"/>
    <col min="6667" max="6667" width="5.6640625" style="7" customWidth="1"/>
    <col min="6668" max="6914" width="8.88671875" style="7"/>
    <col min="6915" max="6915" width="5.6640625" style="7" customWidth="1"/>
    <col min="6916" max="6916" width="26.6640625" style="7" customWidth="1"/>
    <col min="6917" max="6922" width="13.6640625" style="7" customWidth="1"/>
    <col min="6923" max="6923" width="5.6640625" style="7" customWidth="1"/>
    <col min="6924" max="7170" width="8.88671875" style="7"/>
    <col min="7171" max="7171" width="5.6640625" style="7" customWidth="1"/>
    <col min="7172" max="7172" width="26.6640625" style="7" customWidth="1"/>
    <col min="7173" max="7178" width="13.6640625" style="7" customWidth="1"/>
    <col min="7179" max="7179" width="5.6640625" style="7" customWidth="1"/>
    <col min="7180" max="7426" width="8.88671875" style="7"/>
    <col min="7427" max="7427" width="5.6640625" style="7" customWidth="1"/>
    <col min="7428" max="7428" width="26.6640625" style="7" customWidth="1"/>
    <col min="7429" max="7434" width="13.6640625" style="7" customWidth="1"/>
    <col min="7435" max="7435" width="5.6640625" style="7" customWidth="1"/>
    <col min="7436" max="7682" width="8.88671875" style="7"/>
    <col min="7683" max="7683" width="5.6640625" style="7" customWidth="1"/>
    <col min="7684" max="7684" width="26.6640625" style="7" customWidth="1"/>
    <col min="7685" max="7690" width="13.6640625" style="7" customWidth="1"/>
    <col min="7691" max="7691" width="5.6640625" style="7" customWidth="1"/>
    <col min="7692" max="7938" width="8.88671875" style="7"/>
    <col min="7939" max="7939" width="5.6640625" style="7" customWidth="1"/>
    <col min="7940" max="7940" width="26.6640625" style="7" customWidth="1"/>
    <col min="7941" max="7946" width="13.6640625" style="7" customWidth="1"/>
    <col min="7947" max="7947" width="5.6640625" style="7" customWidth="1"/>
    <col min="7948" max="8194" width="8.88671875" style="7"/>
    <col min="8195" max="8195" width="5.6640625" style="7" customWidth="1"/>
    <col min="8196" max="8196" width="26.6640625" style="7" customWidth="1"/>
    <col min="8197" max="8202" width="13.6640625" style="7" customWidth="1"/>
    <col min="8203" max="8203" width="5.6640625" style="7" customWidth="1"/>
    <col min="8204" max="8450" width="8.88671875" style="7"/>
    <col min="8451" max="8451" width="5.6640625" style="7" customWidth="1"/>
    <col min="8452" max="8452" width="26.6640625" style="7" customWidth="1"/>
    <col min="8453" max="8458" width="13.6640625" style="7" customWidth="1"/>
    <col min="8459" max="8459" width="5.6640625" style="7" customWidth="1"/>
    <col min="8460" max="8706" width="8.88671875" style="7"/>
    <col min="8707" max="8707" width="5.6640625" style="7" customWidth="1"/>
    <col min="8708" max="8708" width="26.6640625" style="7" customWidth="1"/>
    <col min="8709" max="8714" width="13.6640625" style="7" customWidth="1"/>
    <col min="8715" max="8715" width="5.6640625" style="7" customWidth="1"/>
    <col min="8716" max="8962" width="8.88671875" style="7"/>
    <col min="8963" max="8963" width="5.6640625" style="7" customWidth="1"/>
    <col min="8964" max="8964" width="26.6640625" style="7" customWidth="1"/>
    <col min="8965" max="8970" width="13.6640625" style="7" customWidth="1"/>
    <col min="8971" max="8971" width="5.6640625" style="7" customWidth="1"/>
    <col min="8972" max="9218" width="8.88671875" style="7"/>
    <col min="9219" max="9219" width="5.6640625" style="7" customWidth="1"/>
    <col min="9220" max="9220" width="26.6640625" style="7" customWidth="1"/>
    <col min="9221" max="9226" width="13.6640625" style="7" customWidth="1"/>
    <col min="9227" max="9227" width="5.6640625" style="7" customWidth="1"/>
    <col min="9228" max="9474" width="8.88671875" style="7"/>
    <col min="9475" max="9475" width="5.6640625" style="7" customWidth="1"/>
    <col min="9476" max="9476" width="26.6640625" style="7" customWidth="1"/>
    <col min="9477" max="9482" width="13.6640625" style="7" customWidth="1"/>
    <col min="9483" max="9483" width="5.6640625" style="7" customWidth="1"/>
    <col min="9484" max="9730" width="8.88671875" style="7"/>
    <col min="9731" max="9731" width="5.6640625" style="7" customWidth="1"/>
    <col min="9732" max="9732" width="26.6640625" style="7" customWidth="1"/>
    <col min="9733" max="9738" width="13.6640625" style="7" customWidth="1"/>
    <col min="9739" max="9739" width="5.6640625" style="7" customWidth="1"/>
    <col min="9740" max="9986" width="8.88671875" style="7"/>
    <col min="9987" max="9987" width="5.6640625" style="7" customWidth="1"/>
    <col min="9988" max="9988" width="26.6640625" style="7" customWidth="1"/>
    <col min="9989" max="9994" width="13.6640625" style="7" customWidth="1"/>
    <col min="9995" max="9995" width="5.6640625" style="7" customWidth="1"/>
    <col min="9996" max="10242" width="8.88671875" style="7"/>
    <col min="10243" max="10243" width="5.6640625" style="7" customWidth="1"/>
    <col min="10244" max="10244" width="26.6640625" style="7" customWidth="1"/>
    <col min="10245" max="10250" width="13.6640625" style="7" customWidth="1"/>
    <col min="10251" max="10251" width="5.6640625" style="7" customWidth="1"/>
    <col min="10252" max="10498" width="8.88671875" style="7"/>
    <col min="10499" max="10499" width="5.6640625" style="7" customWidth="1"/>
    <col min="10500" max="10500" width="26.6640625" style="7" customWidth="1"/>
    <col min="10501" max="10506" width="13.6640625" style="7" customWidth="1"/>
    <col min="10507" max="10507" width="5.6640625" style="7" customWidth="1"/>
    <col min="10508" max="10754" width="8.88671875" style="7"/>
    <col min="10755" max="10755" width="5.6640625" style="7" customWidth="1"/>
    <col min="10756" max="10756" width="26.6640625" style="7" customWidth="1"/>
    <col min="10757" max="10762" width="13.6640625" style="7" customWidth="1"/>
    <col min="10763" max="10763" width="5.6640625" style="7" customWidth="1"/>
    <col min="10764" max="11010" width="8.88671875" style="7"/>
    <col min="11011" max="11011" width="5.6640625" style="7" customWidth="1"/>
    <col min="11012" max="11012" width="26.6640625" style="7" customWidth="1"/>
    <col min="11013" max="11018" width="13.6640625" style="7" customWidth="1"/>
    <col min="11019" max="11019" width="5.6640625" style="7" customWidth="1"/>
    <col min="11020" max="11266" width="8.88671875" style="7"/>
    <col min="11267" max="11267" width="5.6640625" style="7" customWidth="1"/>
    <col min="11268" max="11268" width="26.6640625" style="7" customWidth="1"/>
    <col min="11269" max="11274" width="13.6640625" style="7" customWidth="1"/>
    <col min="11275" max="11275" width="5.6640625" style="7" customWidth="1"/>
    <col min="11276" max="11522" width="8.88671875" style="7"/>
    <col min="11523" max="11523" width="5.6640625" style="7" customWidth="1"/>
    <col min="11524" max="11524" width="26.6640625" style="7" customWidth="1"/>
    <col min="11525" max="11530" width="13.6640625" style="7" customWidth="1"/>
    <col min="11531" max="11531" width="5.6640625" style="7" customWidth="1"/>
    <col min="11532" max="11778" width="8.88671875" style="7"/>
    <col min="11779" max="11779" width="5.6640625" style="7" customWidth="1"/>
    <col min="11780" max="11780" width="26.6640625" style="7" customWidth="1"/>
    <col min="11781" max="11786" width="13.6640625" style="7" customWidth="1"/>
    <col min="11787" max="11787" width="5.6640625" style="7" customWidth="1"/>
    <col min="11788" max="12034" width="8.88671875" style="7"/>
    <col min="12035" max="12035" width="5.6640625" style="7" customWidth="1"/>
    <col min="12036" max="12036" width="26.6640625" style="7" customWidth="1"/>
    <col min="12037" max="12042" width="13.6640625" style="7" customWidth="1"/>
    <col min="12043" max="12043" width="5.6640625" style="7" customWidth="1"/>
    <col min="12044" max="12290" width="8.88671875" style="7"/>
    <col min="12291" max="12291" width="5.6640625" style="7" customWidth="1"/>
    <col min="12292" max="12292" width="26.6640625" style="7" customWidth="1"/>
    <col min="12293" max="12298" width="13.6640625" style="7" customWidth="1"/>
    <col min="12299" max="12299" width="5.6640625" style="7" customWidth="1"/>
    <col min="12300" max="12546" width="8.88671875" style="7"/>
    <col min="12547" max="12547" width="5.6640625" style="7" customWidth="1"/>
    <col min="12548" max="12548" width="26.6640625" style="7" customWidth="1"/>
    <col min="12549" max="12554" width="13.6640625" style="7" customWidth="1"/>
    <col min="12555" max="12555" width="5.6640625" style="7" customWidth="1"/>
    <col min="12556" max="12802" width="8.88671875" style="7"/>
    <col min="12803" max="12803" width="5.6640625" style="7" customWidth="1"/>
    <col min="12804" max="12804" width="26.6640625" style="7" customWidth="1"/>
    <col min="12805" max="12810" width="13.6640625" style="7" customWidth="1"/>
    <col min="12811" max="12811" width="5.6640625" style="7" customWidth="1"/>
    <col min="12812" max="13058" width="8.88671875" style="7"/>
    <col min="13059" max="13059" width="5.6640625" style="7" customWidth="1"/>
    <col min="13060" max="13060" width="26.6640625" style="7" customWidth="1"/>
    <col min="13061" max="13066" width="13.6640625" style="7" customWidth="1"/>
    <col min="13067" max="13067" width="5.6640625" style="7" customWidth="1"/>
    <col min="13068" max="13314" width="8.88671875" style="7"/>
    <col min="13315" max="13315" width="5.6640625" style="7" customWidth="1"/>
    <col min="13316" max="13316" width="26.6640625" style="7" customWidth="1"/>
    <col min="13317" max="13322" width="13.6640625" style="7" customWidth="1"/>
    <col min="13323" max="13323" width="5.6640625" style="7" customWidth="1"/>
    <col min="13324" max="13570" width="8.88671875" style="7"/>
    <col min="13571" max="13571" width="5.6640625" style="7" customWidth="1"/>
    <col min="13572" max="13572" width="26.6640625" style="7" customWidth="1"/>
    <col min="13573" max="13578" width="13.6640625" style="7" customWidth="1"/>
    <col min="13579" max="13579" width="5.6640625" style="7" customWidth="1"/>
    <col min="13580" max="13826" width="8.88671875" style="7"/>
    <col min="13827" max="13827" width="5.6640625" style="7" customWidth="1"/>
    <col min="13828" max="13828" width="26.6640625" style="7" customWidth="1"/>
    <col min="13829" max="13834" width="13.6640625" style="7" customWidth="1"/>
    <col min="13835" max="13835" width="5.6640625" style="7" customWidth="1"/>
    <col min="13836" max="14082" width="8.88671875" style="7"/>
    <col min="14083" max="14083" width="5.6640625" style="7" customWidth="1"/>
    <col min="14084" max="14084" width="26.6640625" style="7" customWidth="1"/>
    <col min="14085" max="14090" width="13.6640625" style="7" customWidth="1"/>
    <col min="14091" max="14091" width="5.6640625" style="7" customWidth="1"/>
    <col min="14092" max="14338" width="8.88671875" style="7"/>
    <col min="14339" max="14339" width="5.6640625" style="7" customWidth="1"/>
    <col min="14340" max="14340" width="26.6640625" style="7" customWidth="1"/>
    <col min="14341" max="14346" width="13.6640625" style="7" customWidth="1"/>
    <col min="14347" max="14347" width="5.6640625" style="7" customWidth="1"/>
    <col min="14348" max="14594" width="8.88671875" style="7"/>
    <col min="14595" max="14595" width="5.6640625" style="7" customWidth="1"/>
    <col min="14596" max="14596" width="26.6640625" style="7" customWidth="1"/>
    <col min="14597" max="14602" width="13.6640625" style="7" customWidth="1"/>
    <col min="14603" max="14603" width="5.6640625" style="7" customWidth="1"/>
    <col min="14604" max="14850" width="8.88671875" style="7"/>
    <col min="14851" max="14851" width="5.6640625" style="7" customWidth="1"/>
    <col min="14852" max="14852" width="26.6640625" style="7" customWidth="1"/>
    <col min="14853" max="14858" width="13.6640625" style="7" customWidth="1"/>
    <col min="14859" max="14859" width="5.6640625" style="7" customWidth="1"/>
    <col min="14860" max="15106" width="8.88671875" style="7"/>
    <col min="15107" max="15107" width="5.6640625" style="7" customWidth="1"/>
    <col min="15108" max="15108" width="26.6640625" style="7" customWidth="1"/>
    <col min="15109" max="15114" width="13.6640625" style="7" customWidth="1"/>
    <col min="15115" max="15115" width="5.6640625" style="7" customWidth="1"/>
    <col min="15116" max="15362" width="8.88671875" style="7"/>
    <col min="15363" max="15363" width="5.6640625" style="7" customWidth="1"/>
    <col min="15364" max="15364" width="26.6640625" style="7" customWidth="1"/>
    <col min="15365" max="15370" width="13.6640625" style="7" customWidth="1"/>
    <col min="15371" max="15371" width="5.6640625" style="7" customWidth="1"/>
    <col min="15372" max="15618" width="8.88671875" style="7"/>
    <col min="15619" max="15619" width="5.6640625" style="7" customWidth="1"/>
    <col min="15620" max="15620" width="26.6640625" style="7" customWidth="1"/>
    <col min="15621" max="15626" width="13.6640625" style="7" customWidth="1"/>
    <col min="15627" max="15627" width="5.6640625" style="7" customWidth="1"/>
    <col min="15628" max="15874" width="8.88671875" style="7"/>
    <col min="15875" max="15875" width="5.6640625" style="7" customWidth="1"/>
    <col min="15876" max="15876" width="26.6640625" style="7" customWidth="1"/>
    <col min="15877" max="15882" width="13.6640625" style="7" customWidth="1"/>
    <col min="15883" max="15883" width="5.6640625" style="7" customWidth="1"/>
    <col min="15884" max="16130" width="8.88671875" style="7"/>
    <col min="16131" max="16131" width="5.6640625" style="7" customWidth="1"/>
    <col min="16132" max="16132" width="26.6640625" style="7" customWidth="1"/>
    <col min="16133" max="16138" width="13.6640625" style="7" customWidth="1"/>
    <col min="16139" max="16139" width="5.6640625" style="7" customWidth="1"/>
    <col min="16140" max="16384" width="8.88671875" style="7"/>
  </cols>
  <sheetData>
    <row r="1" spans="1:11" ht="16.2" thickBot="1" x14ac:dyDescent="0.35"/>
    <row r="2" spans="1:11" ht="16.2" thickBot="1" x14ac:dyDescent="0.35">
      <c r="A2" s="508" t="s">
        <v>114</v>
      </c>
      <c r="B2" s="509"/>
      <c r="C2" s="509"/>
      <c r="D2" s="509"/>
      <c r="E2" s="509"/>
      <c r="F2" s="509"/>
      <c r="G2" s="509"/>
      <c r="H2" s="509"/>
      <c r="I2" s="509"/>
      <c r="J2" s="509"/>
      <c r="K2" s="510"/>
    </row>
    <row r="3" spans="1:11" ht="16.2" thickBot="1" x14ac:dyDescent="0.35">
      <c r="A3" s="214"/>
      <c r="B3" s="214"/>
      <c r="C3" s="214"/>
      <c r="D3" s="214"/>
      <c r="E3" s="214"/>
      <c r="F3" s="214"/>
      <c r="G3" s="31"/>
      <c r="H3" s="214"/>
      <c r="I3" s="214"/>
      <c r="J3" s="214"/>
      <c r="K3" s="215"/>
    </row>
    <row r="4" spans="1:11" ht="18" customHeight="1" x14ac:dyDescent="0.3">
      <c r="A4" s="212" t="s">
        <v>533</v>
      </c>
      <c r="B4" s="212"/>
      <c r="C4" s="212"/>
      <c r="D4" s="212"/>
      <c r="E4" s="462">
        <v>0.24</v>
      </c>
      <c r="F4" s="212" t="s">
        <v>508</v>
      </c>
      <c r="G4" s="526" t="s">
        <v>577</v>
      </c>
      <c r="H4" s="527"/>
      <c r="I4" s="527"/>
      <c r="J4" s="528"/>
      <c r="K4" s="216"/>
    </row>
    <row r="5" spans="1:11" ht="16.2" thickBot="1" x14ac:dyDescent="0.35">
      <c r="A5" s="217"/>
      <c r="B5" s="217"/>
      <c r="C5" s="524" t="s">
        <v>136</v>
      </c>
      <c r="D5" s="525"/>
      <c r="E5" s="218"/>
      <c r="F5" s="212"/>
      <c r="G5" s="529"/>
      <c r="H5" s="530"/>
      <c r="I5" s="530"/>
      <c r="J5" s="531"/>
      <c r="K5" s="216"/>
    </row>
    <row r="6" spans="1:11" x14ac:dyDescent="0.3">
      <c r="A6" s="10"/>
      <c r="B6" s="31"/>
      <c r="C6" s="31"/>
      <c r="D6" s="31"/>
      <c r="E6" s="31"/>
      <c r="F6" s="31"/>
      <c r="G6" s="532"/>
      <c r="H6" s="533"/>
      <c r="I6" s="533"/>
      <c r="J6" s="534"/>
      <c r="K6" s="216"/>
    </row>
    <row r="7" spans="1:11" x14ac:dyDescent="0.3">
      <c r="A7" s="10"/>
      <c r="B7" s="219"/>
      <c r="C7" s="523"/>
      <c r="D7" s="523"/>
      <c r="E7" s="523"/>
      <c r="F7" s="523"/>
      <c r="G7" s="523"/>
      <c r="H7" s="523"/>
      <c r="I7" s="220"/>
      <c r="J7" s="220"/>
      <c r="K7" s="216"/>
    </row>
    <row r="8" spans="1:11" ht="18.600000000000001" thickBot="1" x14ac:dyDescent="0.35">
      <c r="A8" s="221"/>
      <c r="B8" s="222" t="s">
        <v>587</v>
      </c>
      <c r="C8" s="220"/>
      <c r="D8" s="220"/>
      <c r="E8" s="220"/>
      <c r="F8" s="220"/>
      <c r="G8" s="220"/>
      <c r="H8" s="220"/>
      <c r="I8" s="220"/>
      <c r="J8" s="220"/>
      <c r="K8" s="223"/>
    </row>
    <row r="9" spans="1:11" ht="15" customHeight="1" thickBot="1" x14ac:dyDescent="0.35">
      <c r="A9" s="10"/>
      <c r="B9" s="45"/>
      <c r="C9" s="520" t="s">
        <v>50</v>
      </c>
      <c r="D9" s="521"/>
      <c r="E9" s="521"/>
      <c r="F9" s="521"/>
      <c r="G9" s="521"/>
      <c r="H9" s="521"/>
      <c r="I9" s="521"/>
      <c r="J9" s="522"/>
      <c r="K9" s="216"/>
    </row>
    <row r="10" spans="1:11" ht="15" customHeight="1" x14ac:dyDescent="0.3">
      <c r="A10" s="10"/>
      <c r="B10" s="434"/>
      <c r="C10" s="435">
        <v>1</v>
      </c>
      <c r="D10" s="436">
        <v>2</v>
      </c>
      <c r="E10" s="436">
        <v>3</v>
      </c>
      <c r="F10" s="436">
        <v>4</v>
      </c>
      <c r="G10" s="436">
        <v>5</v>
      </c>
      <c r="H10" s="437">
        <v>6</v>
      </c>
      <c r="I10" s="436">
        <v>7</v>
      </c>
      <c r="J10" s="438">
        <v>8</v>
      </c>
      <c r="K10" s="216"/>
    </row>
    <row r="11" spans="1:11" ht="15" customHeight="1" x14ac:dyDescent="0.3">
      <c r="A11" s="10"/>
      <c r="B11" s="439" t="s">
        <v>51</v>
      </c>
      <c r="C11" s="440">
        <f>'Site Description'!B31</f>
        <v>0</v>
      </c>
      <c r="D11" s="441">
        <f>'Site Description'!C31</f>
        <v>0</v>
      </c>
      <c r="E11" s="441">
        <f>'Site Description'!D31</f>
        <v>0</v>
      </c>
      <c r="F11" s="441">
        <f>'Site Description'!E31</f>
        <v>0</v>
      </c>
      <c r="G11" s="441">
        <f>'Site Description'!F31</f>
        <v>0</v>
      </c>
      <c r="H11" s="442">
        <f>'Site Description'!G31</f>
        <v>0</v>
      </c>
      <c r="I11" s="441">
        <f>'Site Description'!H31</f>
        <v>0</v>
      </c>
      <c r="J11" s="443">
        <f>'Site Description'!I31</f>
        <v>0</v>
      </c>
      <c r="K11" s="216"/>
    </row>
    <row r="12" spans="1:11" ht="15" customHeight="1" x14ac:dyDescent="0.3">
      <c r="A12" s="10"/>
      <c r="B12" s="439" t="s">
        <v>31</v>
      </c>
      <c r="C12" s="444">
        <f>'Site Description'!B35</f>
        <v>0.4</v>
      </c>
      <c r="D12" s="445" t="str">
        <f>'Site Description'!C35</f>
        <v>NO TRANSECT</v>
      </c>
      <c r="E12" s="445" t="str">
        <f>'Site Description'!D35</f>
        <v>NO TRANSECT</v>
      </c>
      <c r="F12" s="445" t="str">
        <f>'Site Description'!E35</f>
        <v>NO TRANSECT</v>
      </c>
      <c r="G12" s="445" t="str">
        <f>'Site Description'!F35</f>
        <v>NO TRANSECT</v>
      </c>
      <c r="H12" s="446" t="str">
        <f>'Site Description'!G35</f>
        <v>NO TRANSECT</v>
      </c>
      <c r="I12" s="445" t="str">
        <f>'Site Description'!H35</f>
        <v>NO TRANSECT</v>
      </c>
      <c r="J12" s="447" t="str">
        <f>'Site Description'!I35</f>
        <v>NO TRANSECT</v>
      </c>
      <c r="K12" s="216"/>
    </row>
    <row r="13" spans="1:11" ht="15" customHeight="1" x14ac:dyDescent="0.3">
      <c r="A13" s="10"/>
      <c r="B13" s="439" t="s">
        <v>74</v>
      </c>
      <c r="C13" s="444">
        <f>IF(C12="NO TRANSECT", "NO TRANSECT",Analysis!Q17+Analysis!Q21+Analysis!Q22+Analysis!Q28+Analysis!Q36+Analysis!Q37+Analysis!Q78+Analysis!Q92)</f>
        <v>0</v>
      </c>
      <c r="D13" s="445" t="str">
        <f>IF(D12="NO TRANSECT", "NO TRANSECT",Analysis!R17+Analysis!R21+Analysis!R22+Analysis!R28+Analysis!R36+Analysis!R37+Analysis!R78+Analysis!R92)</f>
        <v>NO TRANSECT</v>
      </c>
      <c r="E13" s="445" t="str">
        <f>IF(E12="NO TRANSECT", "NO TRANSECT",Analysis!S17+Analysis!S21+Analysis!S22+Analysis!S28+Analysis!S36+Analysis!S37+Analysis!S78+Analysis!S92)</f>
        <v>NO TRANSECT</v>
      </c>
      <c r="F13" s="445" t="str">
        <f>IF(F12="NO TRANSECT", "NO TRANSECT",Analysis!T17+Analysis!T21+Analysis!T22+Analysis!T28+Analysis!T36+Analysis!T37+Analysis!T78+Analysis!T92)</f>
        <v>NO TRANSECT</v>
      </c>
      <c r="G13" s="445" t="str">
        <f>IF(G12="NO TRANSECT", "NO TRANSECT",Analysis!U17+Analysis!U21+Analysis!U22+Analysis!U28+Analysis!U36+Analysis!U37+Analysis!U78+Analysis!U92)</f>
        <v>NO TRANSECT</v>
      </c>
      <c r="H13" s="446" t="str">
        <f>IF(H12="NO TRANSECT", "NO TRANSECT",Analysis!V17+Analysis!V21+Analysis!V22+Analysis!V28+Analysis!V36+Analysis!V37+Analysis!V78+Analysis!V92)</f>
        <v>NO TRANSECT</v>
      </c>
      <c r="I13" s="445" t="str">
        <f>IF(I12="NO TRANSECT", "NO TRANSECT",Analysis!W17+Analysis!W21+Analysis!W22+Analysis!W28+Analysis!W36+Analysis!W37+Analysis!W78+Analysis!W92)</f>
        <v>NO TRANSECT</v>
      </c>
      <c r="J13" s="447" t="str">
        <f>IF(J12="NO TRANSECT", "NO TRANSECT",Analysis!X17+Analysis!X21+Analysis!X22+Analysis!X28+Analysis!X36+Analysis!X37+Analysis!X78+Analysis!X92)</f>
        <v>NO TRANSECT</v>
      </c>
      <c r="K13" s="216"/>
    </row>
    <row r="14" spans="1:11" ht="15" customHeight="1" x14ac:dyDescent="0.3">
      <c r="A14" s="10"/>
      <c r="B14" s="448" t="s">
        <v>75</v>
      </c>
      <c r="C14" s="229">
        <f>IF(C12="NO TRANSECT","NO TRANSECT",C12*(C13/100))</f>
        <v>0</v>
      </c>
      <c r="D14" s="230" t="str">
        <f t="shared" ref="D14:J14" si="0">IF(D12="NO TRANSECT","NO TRANSECT",D12*(D13/100))</f>
        <v>NO TRANSECT</v>
      </c>
      <c r="E14" s="230" t="str">
        <f t="shared" si="0"/>
        <v>NO TRANSECT</v>
      </c>
      <c r="F14" s="230" t="str">
        <f t="shared" si="0"/>
        <v>NO TRANSECT</v>
      </c>
      <c r="G14" s="230" t="str">
        <f t="shared" si="0"/>
        <v>NO TRANSECT</v>
      </c>
      <c r="H14" s="231" t="str">
        <f t="shared" si="0"/>
        <v>NO TRANSECT</v>
      </c>
      <c r="I14" s="230" t="str">
        <f t="shared" si="0"/>
        <v>NO TRANSECT</v>
      </c>
      <c r="J14" s="232" t="str">
        <f t="shared" si="0"/>
        <v>NO TRANSECT</v>
      </c>
      <c r="K14" s="216"/>
    </row>
    <row r="15" spans="1:11" ht="15" customHeight="1" x14ac:dyDescent="0.3">
      <c r="A15" s="10"/>
      <c r="B15" s="449" t="s">
        <v>76</v>
      </c>
      <c r="C15" s="233">
        <f>IF(C12="NO TRANSECT","NO TRANSECT",$E$4*C14)</f>
        <v>0</v>
      </c>
      <c r="D15" s="234" t="str">
        <f t="shared" ref="D15:J15" si="1">IF(D12="NO TRANSECT","NO TRANSECT",$E$4*D14)</f>
        <v>NO TRANSECT</v>
      </c>
      <c r="E15" s="234" t="str">
        <f t="shared" si="1"/>
        <v>NO TRANSECT</v>
      </c>
      <c r="F15" s="234" t="str">
        <f t="shared" si="1"/>
        <v>NO TRANSECT</v>
      </c>
      <c r="G15" s="234" t="str">
        <f t="shared" si="1"/>
        <v>NO TRANSECT</v>
      </c>
      <c r="H15" s="235" t="str">
        <f t="shared" si="1"/>
        <v>NO TRANSECT</v>
      </c>
      <c r="I15" s="234" t="str">
        <f t="shared" si="1"/>
        <v>NO TRANSECT</v>
      </c>
      <c r="J15" s="236" t="str">
        <f t="shared" si="1"/>
        <v>NO TRANSECT</v>
      </c>
      <c r="K15" s="216"/>
    </row>
    <row r="16" spans="1:11" ht="15" customHeight="1" x14ac:dyDescent="0.3">
      <c r="A16" s="10"/>
      <c r="B16" s="449" t="s">
        <v>78</v>
      </c>
      <c r="C16" s="237">
        <f t="shared" ref="C16:J16" si="2">IF(C12="NO TRANSECT","NO TRANSECT",($E$4-$E$5)*C14)</f>
        <v>0</v>
      </c>
      <c r="D16" s="238" t="str">
        <f t="shared" si="2"/>
        <v>NO TRANSECT</v>
      </c>
      <c r="E16" s="238" t="str">
        <f t="shared" si="2"/>
        <v>NO TRANSECT</v>
      </c>
      <c r="F16" s="238" t="str">
        <f t="shared" si="2"/>
        <v>NO TRANSECT</v>
      </c>
      <c r="G16" s="238" t="str">
        <f t="shared" si="2"/>
        <v>NO TRANSECT</v>
      </c>
      <c r="H16" s="239" t="str">
        <f t="shared" si="2"/>
        <v>NO TRANSECT</v>
      </c>
      <c r="I16" s="238" t="str">
        <f t="shared" si="2"/>
        <v>NO TRANSECT</v>
      </c>
      <c r="J16" s="240" t="str">
        <f t="shared" si="2"/>
        <v>NO TRANSECT</v>
      </c>
      <c r="K16" s="216"/>
    </row>
    <row r="17" spans="1:12" ht="15" customHeight="1" thickBot="1" x14ac:dyDescent="0.35">
      <c r="A17" s="10"/>
      <c r="B17" s="450" t="s">
        <v>77</v>
      </c>
      <c r="C17" s="241">
        <f t="shared" ref="C17:J17" si="3">IF(C12="NO TRANSECT","NO TRANSECT",($E$4+$E$5)*C14)</f>
        <v>0</v>
      </c>
      <c r="D17" s="242" t="str">
        <f t="shared" si="3"/>
        <v>NO TRANSECT</v>
      </c>
      <c r="E17" s="242" t="str">
        <f t="shared" si="3"/>
        <v>NO TRANSECT</v>
      </c>
      <c r="F17" s="242" t="str">
        <f t="shared" si="3"/>
        <v>NO TRANSECT</v>
      </c>
      <c r="G17" s="242" t="str">
        <f t="shared" si="3"/>
        <v>NO TRANSECT</v>
      </c>
      <c r="H17" s="243" t="str">
        <f t="shared" si="3"/>
        <v>NO TRANSECT</v>
      </c>
      <c r="I17" s="242" t="str">
        <f t="shared" si="3"/>
        <v>NO TRANSECT</v>
      </c>
      <c r="J17" s="244" t="str">
        <f t="shared" si="3"/>
        <v>NO TRANSECT</v>
      </c>
      <c r="K17" s="216"/>
    </row>
    <row r="18" spans="1:12" ht="16.2" thickBot="1" x14ac:dyDescent="0.35">
      <c r="A18" s="245"/>
      <c r="B18" s="246"/>
      <c r="C18" s="247"/>
      <c r="D18" s="247"/>
      <c r="E18" s="247"/>
      <c r="F18" s="247"/>
      <c r="G18" s="247"/>
      <c r="H18" s="247"/>
      <c r="I18" s="247"/>
      <c r="J18" s="247"/>
      <c r="K18" s="248"/>
    </row>
    <row r="19" spans="1:12" x14ac:dyDescent="0.3">
      <c r="B19" s="464"/>
      <c r="C19" s="465"/>
      <c r="D19" s="465"/>
      <c r="E19" s="465"/>
      <c r="F19" s="465"/>
      <c r="G19" s="465"/>
      <c r="H19" s="465"/>
      <c r="I19" s="465"/>
      <c r="J19" s="465"/>
    </row>
    <row r="20" spans="1:12" s="8" customFormat="1" x14ac:dyDescent="0.3">
      <c r="A20" s="213"/>
      <c r="B20" s="213"/>
      <c r="C20" s="213"/>
      <c r="D20" s="213"/>
      <c r="E20" s="213"/>
      <c r="F20" s="213"/>
      <c r="G20" s="213"/>
      <c r="H20" s="213"/>
      <c r="I20" s="213"/>
      <c r="J20" s="213"/>
      <c r="K20" s="213"/>
      <c r="L20" s="213"/>
    </row>
    <row r="21" spans="1:12" s="8" customFormat="1" ht="15.6" customHeight="1" x14ac:dyDescent="0.3">
      <c r="A21" s="213"/>
      <c r="B21" s="213"/>
      <c r="C21" s="511" t="s">
        <v>591</v>
      </c>
      <c r="D21" s="512"/>
      <c r="E21" s="512"/>
      <c r="F21" s="512"/>
      <c r="G21" s="512"/>
      <c r="H21" s="512"/>
      <c r="I21" s="512"/>
      <c r="J21" s="513"/>
      <c r="K21" s="213"/>
      <c r="L21" s="213"/>
    </row>
    <row r="22" spans="1:12" s="8" customFormat="1" x14ac:dyDescent="0.3">
      <c r="A22" s="213"/>
      <c r="B22" s="213"/>
      <c r="C22" s="514"/>
      <c r="D22" s="515"/>
      <c r="E22" s="515"/>
      <c r="F22" s="515"/>
      <c r="G22" s="515"/>
      <c r="H22" s="515"/>
      <c r="I22" s="515"/>
      <c r="J22" s="516"/>
      <c r="K22" s="213"/>
      <c r="L22" s="213"/>
    </row>
    <row r="23" spans="1:12" s="8" customFormat="1" ht="15.6" customHeight="1" x14ac:dyDescent="0.3">
      <c r="A23" s="213"/>
      <c r="B23" s="213"/>
      <c r="C23" s="514" t="s">
        <v>586</v>
      </c>
      <c r="D23" s="515"/>
      <c r="E23" s="515"/>
      <c r="F23" s="515"/>
      <c r="G23" s="515"/>
      <c r="H23" s="515"/>
      <c r="I23" s="515"/>
      <c r="J23" s="516"/>
      <c r="K23" s="213"/>
      <c r="L23" s="213"/>
    </row>
    <row r="24" spans="1:12" s="8" customFormat="1" x14ac:dyDescent="0.3">
      <c r="A24" s="213"/>
      <c r="B24" s="213"/>
      <c r="C24" s="517"/>
      <c r="D24" s="518"/>
      <c r="E24" s="518"/>
      <c r="F24" s="518"/>
      <c r="G24" s="518"/>
      <c r="H24" s="518"/>
      <c r="I24" s="518"/>
      <c r="J24" s="519"/>
      <c r="K24" s="213"/>
      <c r="L24" s="213"/>
    </row>
    <row r="25" spans="1:12" x14ac:dyDescent="0.3">
      <c r="C25" s="467"/>
      <c r="D25" s="467"/>
      <c r="E25" s="467"/>
      <c r="F25" s="467"/>
      <c r="G25" s="467"/>
      <c r="H25" s="467"/>
      <c r="I25" s="467"/>
      <c r="J25" s="467"/>
    </row>
    <row r="26" spans="1:12" x14ac:dyDescent="0.3">
      <c r="C26" s="467"/>
      <c r="D26" s="467"/>
      <c r="E26" s="467"/>
      <c r="F26" s="467"/>
      <c r="G26" s="467"/>
      <c r="H26" s="467"/>
      <c r="I26" s="467"/>
      <c r="J26" s="467"/>
    </row>
  </sheetData>
  <sheetProtection algorithmName="SHA-512" hashValue="wpzOQiw14qgOf19OkFXNdfRFQxQQ0gU3rH2gAnyn+gzR6eN5/4WU4sebEn/lxfWnVZzWo6JFVPlgSfL0A9f6FQ==" saltValue="PWhk1bVVcId+M66dm9U84g==" spinCount="100000" sheet="1"/>
  <protectedRanges>
    <protectedRange sqref="E4:E5" name="Range1"/>
  </protectedRanges>
  <mergeCells count="7">
    <mergeCell ref="A2:K2"/>
    <mergeCell ref="C21:J22"/>
    <mergeCell ref="C23:J24"/>
    <mergeCell ref="C9:J9"/>
    <mergeCell ref="C7:H7"/>
    <mergeCell ref="C5:D5"/>
    <mergeCell ref="G4:J6"/>
  </mergeCells>
  <pageMargins left="0.7" right="0.7" top="0.75" bottom="0.75" header="0.3" footer="0.3"/>
  <pageSetup paperSize="9" orientation="portrait" r:id="rId1"/>
  <ignoredErrors>
    <ignoredError sqref="C11:J11 C12:J12 C15:J17"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6"/>
  <sheetViews>
    <sheetView zoomScale="80" zoomScaleNormal="80" workbookViewId="0">
      <selection activeCell="C16" sqref="C16:H17"/>
    </sheetView>
  </sheetViews>
  <sheetFormatPr defaultColWidth="8.88671875" defaultRowHeight="15.6" x14ac:dyDescent="0.3"/>
  <cols>
    <col min="1" max="1" width="5.6640625" style="69" customWidth="1"/>
    <col min="2" max="2" width="29.5546875" style="69" customWidth="1"/>
    <col min="3" max="10" width="13.6640625" style="69" customWidth="1"/>
    <col min="11" max="11" width="28" style="69" customWidth="1"/>
    <col min="12" max="12" width="8.88671875" style="69"/>
    <col min="13" max="258" width="8.88671875" style="7"/>
    <col min="259" max="259" width="5.6640625" style="7" customWidth="1"/>
    <col min="260" max="260" width="26.6640625" style="7" customWidth="1"/>
    <col min="261" max="266" width="13.6640625" style="7" customWidth="1"/>
    <col min="267" max="267" width="5.6640625" style="7" customWidth="1"/>
    <col min="268" max="514" width="8.88671875" style="7"/>
    <col min="515" max="515" width="5.6640625" style="7" customWidth="1"/>
    <col min="516" max="516" width="26.6640625" style="7" customWidth="1"/>
    <col min="517" max="522" width="13.6640625" style="7" customWidth="1"/>
    <col min="523" max="523" width="5.6640625" style="7" customWidth="1"/>
    <col min="524" max="770" width="8.88671875" style="7"/>
    <col min="771" max="771" width="5.6640625" style="7" customWidth="1"/>
    <col min="772" max="772" width="26.6640625" style="7" customWidth="1"/>
    <col min="773" max="778" width="13.6640625" style="7" customWidth="1"/>
    <col min="779" max="779" width="5.6640625" style="7" customWidth="1"/>
    <col min="780" max="1026" width="8.88671875" style="7"/>
    <col min="1027" max="1027" width="5.6640625" style="7" customWidth="1"/>
    <col min="1028" max="1028" width="26.6640625" style="7" customWidth="1"/>
    <col min="1029" max="1034" width="13.6640625" style="7" customWidth="1"/>
    <col min="1035" max="1035" width="5.6640625" style="7" customWidth="1"/>
    <col min="1036" max="1282" width="8.88671875" style="7"/>
    <col min="1283" max="1283" width="5.6640625" style="7" customWidth="1"/>
    <col min="1284" max="1284" width="26.6640625" style="7" customWidth="1"/>
    <col min="1285" max="1290" width="13.6640625" style="7" customWidth="1"/>
    <col min="1291" max="1291" width="5.6640625" style="7" customWidth="1"/>
    <col min="1292" max="1538" width="8.88671875" style="7"/>
    <col min="1539" max="1539" width="5.6640625" style="7" customWidth="1"/>
    <col min="1540" max="1540" width="26.6640625" style="7" customWidth="1"/>
    <col min="1541" max="1546" width="13.6640625" style="7" customWidth="1"/>
    <col min="1547" max="1547" width="5.6640625" style="7" customWidth="1"/>
    <col min="1548" max="1794" width="8.88671875" style="7"/>
    <col min="1795" max="1795" width="5.6640625" style="7" customWidth="1"/>
    <col min="1796" max="1796" width="26.6640625" style="7" customWidth="1"/>
    <col min="1797" max="1802" width="13.6640625" style="7" customWidth="1"/>
    <col min="1803" max="1803" width="5.6640625" style="7" customWidth="1"/>
    <col min="1804" max="2050" width="8.88671875" style="7"/>
    <col min="2051" max="2051" width="5.6640625" style="7" customWidth="1"/>
    <col min="2052" max="2052" width="26.6640625" style="7" customWidth="1"/>
    <col min="2053" max="2058" width="13.6640625" style="7" customWidth="1"/>
    <col min="2059" max="2059" width="5.6640625" style="7" customWidth="1"/>
    <col min="2060" max="2306" width="8.88671875" style="7"/>
    <col min="2307" max="2307" width="5.6640625" style="7" customWidth="1"/>
    <col min="2308" max="2308" width="26.6640625" style="7" customWidth="1"/>
    <col min="2309" max="2314" width="13.6640625" style="7" customWidth="1"/>
    <col min="2315" max="2315" width="5.6640625" style="7" customWidth="1"/>
    <col min="2316" max="2562" width="8.88671875" style="7"/>
    <col min="2563" max="2563" width="5.6640625" style="7" customWidth="1"/>
    <col min="2564" max="2564" width="26.6640625" style="7" customWidth="1"/>
    <col min="2565" max="2570" width="13.6640625" style="7" customWidth="1"/>
    <col min="2571" max="2571" width="5.6640625" style="7" customWidth="1"/>
    <col min="2572" max="2818" width="8.88671875" style="7"/>
    <col min="2819" max="2819" width="5.6640625" style="7" customWidth="1"/>
    <col min="2820" max="2820" width="26.6640625" style="7" customWidth="1"/>
    <col min="2821" max="2826" width="13.6640625" style="7" customWidth="1"/>
    <col min="2827" max="2827" width="5.6640625" style="7" customWidth="1"/>
    <col min="2828" max="3074" width="8.88671875" style="7"/>
    <col min="3075" max="3075" width="5.6640625" style="7" customWidth="1"/>
    <col min="3076" max="3076" width="26.6640625" style="7" customWidth="1"/>
    <col min="3077" max="3082" width="13.6640625" style="7" customWidth="1"/>
    <col min="3083" max="3083" width="5.6640625" style="7" customWidth="1"/>
    <col min="3084" max="3330" width="8.88671875" style="7"/>
    <col min="3331" max="3331" width="5.6640625" style="7" customWidth="1"/>
    <col min="3332" max="3332" width="26.6640625" style="7" customWidth="1"/>
    <col min="3333" max="3338" width="13.6640625" style="7" customWidth="1"/>
    <col min="3339" max="3339" width="5.6640625" style="7" customWidth="1"/>
    <col min="3340" max="3586" width="8.88671875" style="7"/>
    <col min="3587" max="3587" width="5.6640625" style="7" customWidth="1"/>
    <col min="3588" max="3588" width="26.6640625" style="7" customWidth="1"/>
    <col min="3589" max="3594" width="13.6640625" style="7" customWidth="1"/>
    <col min="3595" max="3595" width="5.6640625" style="7" customWidth="1"/>
    <col min="3596" max="3842" width="8.88671875" style="7"/>
    <col min="3843" max="3843" width="5.6640625" style="7" customWidth="1"/>
    <col min="3844" max="3844" width="26.6640625" style="7" customWidth="1"/>
    <col min="3845" max="3850" width="13.6640625" style="7" customWidth="1"/>
    <col min="3851" max="3851" width="5.6640625" style="7" customWidth="1"/>
    <col min="3852" max="4098" width="8.88671875" style="7"/>
    <col min="4099" max="4099" width="5.6640625" style="7" customWidth="1"/>
    <col min="4100" max="4100" width="26.6640625" style="7" customWidth="1"/>
    <col min="4101" max="4106" width="13.6640625" style="7" customWidth="1"/>
    <col min="4107" max="4107" width="5.6640625" style="7" customWidth="1"/>
    <col min="4108" max="4354" width="8.88671875" style="7"/>
    <col min="4355" max="4355" width="5.6640625" style="7" customWidth="1"/>
    <col min="4356" max="4356" width="26.6640625" style="7" customWidth="1"/>
    <col min="4357" max="4362" width="13.6640625" style="7" customWidth="1"/>
    <col min="4363" max="4363" width="5.6640625" style="7" customWidth="1"/>
    <col min="4364" max="4610" width="8.88671875" style="7"/>
    <col min="4611" max="4611" width="5.6640625" style="7" customWidth="1"/>
    <col min="4612" max="4612" width="26.6640625" style="7" customWidth="1"/>
    <col min="4613" max="4618" width="13.6640625" style="7" customWidth="1"/>
    <col min="4619" max="4619" width="5.6640625" style="7" customWidth="1"/>
    <col min="4620" max="4866" width="8.88671875" style="7"/>
    <col min="4867" max="4867" width="5.6640625" style="7" customWidth="1"/>
    <col min="4868" max="4868" width="26.6640625" style="7" customWidth="1"/>
    <col min="4869" max="4874" width="13.6640625" style="7" customWidth="1"/>
    <col min="4875" max="4875" width="5.6640625" style="7" customWidth="1"/>
    <col min="4876" max="5122" width="8.88671875" style="7"/>
    <col min="5123" max="5123" width="5.6640625" style="7" customWidth="1"/>
    <col min="5124" max="5124" width="26.6640625" style="7" customWidth="1"/>
    <col min="5125" max="5130" width="13.6640625" style="7" customWidth="1"/>
    <col min="5131" max="5131" width="5.6640625" style="7" customWidth="1"/>
    <col min="5132" max="5378" width="8.88671875" style="7"/>
    <col min="5379" max="5379" width="5.6640625" style="7" customWidth="1"/>
    <col min="5380" max="5380" width="26.6640625" style="7" customWidth="1"/>
    <col min="5381" max="5386" width="13.6640625" style="7" customWidth="1"/>
    <col min="5387" max="5387" width="5.6640625" style="7" customWidth="1"/>
    <col min="5388" max="5634" width="8.88671875" style="7"/>
    <col min="5635" max="5635" width="5.6640625" style="7" customWidth="1"/>
    <col min="5636" max="5636" width="26.6640625" style="7" customWidth="1"/>
    <col min="5637" max="5642" width="13.6640625" style="7" customWidth="1"/>
    <col min="5643" max="5643" width="5.6640625" style="7" customWidth="1"/>
    <col min="5644" max="5890" width="8.88671875" style="7"/>
    <col min="5891" max="5891" width="5.6640625" style="7" customWidth="1"/>
    <col min="5892" max="5892" width="26.6640625" style="7" customWidth="1"/>
    <col min="5893" max="5898" width="13.6640625" style="7" customWidth="1"/>
    <col min="5899" max="5899" width="5.6640625" style="7" customWidth="1"/>
    <col min="5900" max="6146" width="8.88671875" style="7"/>
    <col min="6147" max="6147" width="5.6640625" style="7" customWidth="1"/>
    <col min="6148" max="6148" width="26.6640625" style="7" customWidth="1"/>
    <col min="6149" max="6154" width="13.6640625" style="7" customWidth="1"/>
    <col min="6155" max="6155" width="5.6640625" style="7" customWidth="1"/>
    <col min="6156" max="6402" width="8.88671875" style="7"/>
    <col min="6403" max="6403" width="5.6640625" style="7" customWidth="1"/>
    <col min="6404" max="6404" width="26.6640625" style="7" customWidth="1"/>
    <col min="6405" max="6410" width="13.6640625" style="7" customWidth="1"/>
    <col min="6411" max="6411" width="5.6640625" style="7" customWidth="1"/>
    <col min="6412" max="6658" width="8.88671875" style="7"/>
    <col min="6659" max="6659" width="5.6640625" style="7" customWidth="1"/>
    <col min="6660" max="6660" width="26.6640625" style="7" customWidth="1"/>
    <col min="6661" max="6666" width="13.6640625" style="7" customWidth="1"/>
    <col min="6667" max="6667" width="5.6640625" style="7" customWidth="1"/>
    <col min="6668" max="6914" width="8.88671875" style="7"/>
    <col min="6915" max="6915" width="5.6640625" style="7" customWidth="1"/>
    <col min="6916" max="6916" width="26.6640625" style="7" customWidth="1"/>
    <col min="6917" max="6922" width="13.6640625" style="7" customWidth="1"/>
    <col min="6923" max="6923" width="5.6640625" style="7" customWidth="1"/>
    <col min="6924" max="7170" width="8.88671875" style="7"/>
    <col min="7171" max="7171" width="5.6640625" style="7" customWidth="1"/>
    <col min="7172" max="7172" width="26.6640625" style="7" customWidth="1"/>
    <col min="7173" max="7178" width="13.6640625" style="7" customWidth="1"/>
    <col min="7179" max="7179" width="5.6640625" style="7" customWidth="1"/>
    <col min="7180" max="7426" width="8.88671875" style="7"/>
    <col min="7427" max="7427" width="5.6640625" style="7" customWidth="1"/>
    <col min="7428" max="7428" width="26.6640625" style="7" customWidth="1"/>
    <col min="7429" max="7434" width="13.6640625" style="7" customWidth="1"/>
    <col min="7435" max="7435" width="5.6640625" style="7" customWidth="1"/>
    <col min="7436" max="7682" width="8.88671875" style="7"/>
    <col min="7683" max="7683" width="5.6640625" style="7" customWidth="1"/>
    <col min="7684" max="7684" width="26.6640625" style="7" customWidth="1"/>
    <col min="7685" max="7690" width="13.6640625" style="7" customWidth="1"/>
    <col min="7691" max="7691" width="5.6640625" style="7" customWidth="1"/>
    <col min="7692" max="7938" width="8.88671875" style="7"/>
    <col min="7939" max="7939" width="5.6640625" style="7" customWidth="1"/>
    <col min="7940" max="7940" width="26.6640625" style="7" customWidth="1"/>
    <col min="7941" max="7946" width="13.6640625" style="7" customWidth="1"/>
    <col min="7947" max="7947" width="5.6640625" style="7" customWidth="1"/>
    <col min="7948" max="8194" width="8.88671875" style="7"/>
    <col min="8195" max="8195" width="5.6640625" style="7" customWidth="1"/>
    <col min="8196" max="8196" width="26.6640625" style="7" customWidth="1"/>
    <col min="8197" max="8202" width="13.6640625" style="7" customWidth="1"/>
    <col min="8203" max="8203" width="5.6640625" style="7" customWidth="1"/>
    <col min="8204" max="8450" width="8.88671875" style="7"/>
    <col min="8451" max="8451" width="5.6640625" style="7" customWidth="1"/>
    <col min="8452" max="8452" width="26.6640625" style="7" customWidth="1"/>
    <col min="8453" max="8458" width="13.6640625" style="7" customWidth="1"/>
    <col min="8459" max="8459" width="5.6640625" style="7" customWidth="1"/>
    <col min="8460" max="8706" width="8.88671875" style="7"/>
    <col min="8707" max="8707" width="5.6640625" style="7" customWidth="1"/>
    <col min="8708" max="8708" width="26.6640625" style="7" customWidth="1"/>
    <col min="8709" max="8714" width="13.6640625" style="7" customWidth="1"/>
    <col min="8715" max="8715" width="5.6640625" style="7" customWidth="1"/>
    <col min="8716" max="8962" width="8.88671875" style="7"/>
    <col min="8963" max="8963" width="5.6640625" style="7" customWidth="1"/>
    <col min="8964" max="8964" width="26.6640625" style="7" customWidth="1"/>
    <col min="8965" max="8970" width="13.6640625" style="7" customWidth="1"/>
    <col min="8971" max="8971" width="5.6640625" style="7" customWidth="1"/>
    <col min="8972" max="9218" width="8.88671875" style="7"/>
    <col min="9219" max="9219" width="5.6640625" style="7" customWidth="1"/>
    <col min="9220" max="9220" width="26.6640625" style="7" customWidth="1"/>
    <col min="9221" max="9226" width="13.6640625" style="7" customWidth="1"/>
    <col min="9227" max="9227" width="5.6640625" style="7" customWidth="1"/>
    <col min="9228" max="9474" width="8.88671875" style="7"/>
    <col min="9475" max="9475" width="5.6640625" style="7" customWidth="1"/>
    <col min="9476" max="9476" width="26.6640625" style="7" customWidth="1"/>
    <col min="9477" max="9482" width="13.6640625" style="7" customWidth="1"/>
    <col min="9483" max="9483" width="5.6640625" style="7" customWidth="1"/>
    <col min="9484" max="9730" width="8.88671875" style="7"/>
    <col min="9731" max="9731" width="5.6640625" style="7" customWidth="1"/>
    <col min="9732" max="9732" width="26.6640625" style="7" customWidth="1"/>
    <col min="9733" max="9738" width="13.6640625" style="7" customWidth="1"/>
    <col min="9739" max="9739" width="5.6640625" style="7" customWidth="1"/>
    <col min="9740" max="9986" width="8.88671875" style="7"/>
    <col min="9987" max="9987" width="5.6640625" style="7" customWidth="1"/>
    <col min="9988" max="9988" width="26.6640625" style="7" customWidth="1"/>
    <col min="9989" max="9994" width="13.6640625" style="7" customWidth="1"/>
    <col min="9995" max="9995" width="5.6640625" style="7" customWidth="1"/>
    <col min="9996" max="10242" width="8.88671875" style="7"/>
    <col min="10243" max="10243" width="5.6640625" style="7" customWidth="1"/>
    <col min="10244" max="10244" width="26.6640625" style="7" customWidth="1"/>
    <col min="10245" max="10250" width="13.6640625" style="7" customWidth="1"/>
    <col min="10251" max="10251" width="5.6640625" style="7" customWidth="1"/>
    <col min="10252" max="10498" width="8.88671875" style="7"/>
    <col min="10499" max="10499" width="5.6640625" style="7" customWidth="1"/>
    <col min="10500" max="10500" width="26.6640625" style="7" customWidth="1"/>
    <col min="10501" max="10506" width="13.6640625" style="7" customWidth="1"/>
    <col min="10507" max="10507" width="5.6640625" style="7" customWidth="1"/>
    <col min="10508" max="10754" width="8.88671875" style="7"/>
    <col min="10755" max="10755" width="5.6640625" style="7" customWidth="1"/>
    <col min="10756" max="10756" width="26.6640625" style="7" customWidth="1"/>
    <col min="10757" max="10762" width="13.6640625" style="7" customWidth="1"/>
    <col min="10763" max="10763" width="5.6640625" style="7" customWidth="1"/>
    <col min="10764" max="11010" width="8.88671875" style="7"/>
    <col min="11011" max="11011" width="5.6640625" style="7" customWidth="1"/>
    <col min="11012" max="11012" width="26.6640625" style="7" customWidth="1"/>
    <col min="11013" max="11018" width="13.6640625" style="7" customWidth="1"/>
    <col min="11019" max="11019" width="5.6640625" style="7" customWidth="1"/>
    <col min="11020" max="11266" width="8.88671875" style="7"/>
    <col min="11267" max="11267" width="5.6640625" style="7" customWidth="1"/>
    <col min="11268" max="11268" width="26.6640625" style="7" customWidth="1"/>
    <col min="11269" max="11274" width="13.6640625" style="7" customWidth="1"/>
    <col min="11275" max="11275" width="5.6640625" style="7" customWidth="1"/>
    <col min="11276" max="11522" width="8.88671875" style="7"/>
    <col min="11523" max="11523" width="5.6640625" style="7" customWidth="1"/>
    <col min="11524" max="11524" width="26.6640625" style="7" customWidth="1"/>
    <col min="11525" max="11530" width="13.6640625" style="7" customWidth="1"/>
    <col min="11531" max="11531" width="5.6640625" style="7" customWidth="1"/>
    <col min="11532" max="11778" width="8.88671875" style="7"/>
    <col min="11779" max="11779" width="5.6640625" style="7" customWidth="1"/>
    <col min="11780" max="11780" width="26.6640625" style="7" customWidth="1"/>
    <col min="11781" max="11786" width="13.6640625" style="7" customWidth="1"/>
    <col min="11787" max="11787" width="5.6640625" style="7" customWidth="1"/>
    <col min="11788" max="12034" width="8.88671875" style="7"/>
    <col min="12035" max="12035" width="5.6640625" style="7" customWidth="1"/>
    <col min="12036" max="12036" width="26.6640625" style="7" customWidth="1"/>
    <col min="12037" max="12042" width="13.6640625" style="7" customWidth="1"/>
    <col min="12043" max="12043" width="5.6640625" style="7" customWidth="1"/>
    <col min="12044" max="12290" width="8.88671875" style="7"/>
    <col min="12291" max="12291" width="5.6640625" style="7" customWidth="1"/>
    <col min="12292" max="12292" width="26.6640625" style="7" customWidth="1"/>
    <col min="12293" max="12298" width="13.6640625" style="7" customWidth="1"/>
    <col min="12299" max="12299" width="5.6640625" style="7" customWidth="1"/>
    <col min="12300" max="12546" width="8.88671875" style="7"/>
    <col min="12547" max="12547" width="5.6640625" style="7" customWidth="1"/>
    <col min="12548" max="12548" width="26.6640625" style="7" customWidth="1"/>
    <col min="12549" max="12554" width="13.6640625" style="7" customWidth="1"/>
    <col min="12555" max="12555" width="5.6640625" style="7" customWidth="1"/>
    <col min="12556" max="12802" width="8.88671875" style="7"/>
    <col min="12803" max="12803" width="5.6640625" style="7" customWidth="1"/>
    <col min="12804" max="12804" width="26.6640625" style="7" customWidth="1"/>
    <col min="12805" max="12810" width="13.6640625" style="7" customWidth="1"/>
    <col min="12811" max="12811" width="5.6640625" style="7" customWidth="1"/>
    <col min="12812" max="13058" width="8.88671875" style="7"/>
    <col min="13059" max="13059" width="5.6640625" style="7" customWidth="1"/>
    <col min="13060" max="13060" width="26.6640625" style="7" customWidth="1"/>
    <col min="13061" max="13066" width="13.6640625" style="7" customWidth="1"/>
    <col min="13067" max="13067" width="5.6640625" style="7" customWidth="1"/>
    <col min="13068" max="13314" width="8.88671875" style="7"/>
    <col min="13315" max="13315" width="5.6640625" style="7" customWidth="1"/>
    <col min="13316" max="13316" width="26.6640625" style="7" customWidth="1"/>
    <col min="13317" max="13322" width="13.6640625" style="7" customWidth="1"/>
    <col min="13323" max="13323" width="5.6640625" style="7" customWidth="1"/>
    <col min="13324" max="13570" width="8.88671875" style="7"/>
    <col min="13571" max="13571" width="5.6640625" style="7" customWidth="1"/>
    <col min="13572" max="13572" width="26.6640625" style="7" customWidth="1"/>
    <col min="13573" max="13578" width="13.6640625" style="7" customWidth="1"/>
    <col min="13579" max="13579" width="5.6640625" style="7" customWidth="1"/>
    <col min="13580" max="13826" width="8.88671875" style="7"/>
    <col min="13827" max="13827" width="5.6640625" style="7" customWidth="1"/>
    <col min="13828" max="13828" width="26.6640625" style="7" customWidth="1"/>
    <col min="13829" max="13834" width="13.6640625" style="7" customWidth="1"/>
    <col min="13835" max="13835" width="5.6640625" style="7" customWidth="1"/>
    <col min="13836" max="14082" width="8.88671875" style="7"/>
    <col min="14083" max="14083" width="5.6640625" style="7" customWidth="1"/>
    <col min="14084" max="14084" width="26.6640625" style="7" customWidth="1"/>
    <col min="14085" max="14090" width="13.6640625" style="7" customWidth="1"/>
    <col min="14091" max="14091" width="5.6640625" style="7" customWidth="1"/>
    <col min="14092" max="14338" width="8.88671875" style="7"/>
    <col min="14339" max="14339" width="5.6640625" style="7" customWidth="1"/>
    <col min="14340" max="14340" width="26.6640625" style="7" customWidth="1"/>
    <col min="14341" max="14346" width="13.6640625" style="7" customWidth="1"/>
    <col min="14347" max="14347" width="5.6640625" style="7" customWidth="1"/>
    <col min="14348" max="14594" width="8.88671875" style="7"/>
    <col min="14595" max="14595" width="5.6640625" style="7" customWidth="1"/>
    <col min="14596" max="14596" width="26.6640625" style="7" customWidth="1"/>
    <col min="14597" max="14602" width="13.6640625" style="7" customWidth="1"/>
    <col min="14603" max="14603" width="5.6640625" style="7" customWidth="1"/>
    <col min="14604" max="14850" width="8.88671875" style="7"/>
    <col min="14851" max="14851" width="5.6640625" style="7" customWidth="1"/>
    <col min="14852" max="14852" width="26.6640625" style="7" customWidth="1"/>
    <col min="14853" max="14858" width="13.6640625" style="7" customWidth="1"/>
    <col min="14859" max="14859" width="5.6640625" style="7" customWidth="1"/>
    <col min="14860" max="15106" width="8.88671875" style="7"/>
    <col min="15107" max="15107" width="5.6640625" style="7" customWidth="1"/>
    <col min="15108" max="15108" width="26.6640625" style="7" customWidth="1"/>
    <col min="15109" max="15114" width="13.6640625" style="7" customWidth="1"/>
    <col min="15115" max="15115" width="5.6640625" style="7" customWidth="1"/>
    <col min="15116" max="15362" width="8.88671875" style="7"/>
    <col min="15363" max="15363" width="5.6640625" style="7" customWidth="1"/>
    <col min="15364" max="15364" width="26.6640625" style="7" customWidth="1"/>
    <col min="15365" max="15370" width="13.6640625" style="7" customWidth="1"/>
    <col min="15371" max="15371" width="5.6640625" style="7" customWidth="1"/>
    <col min="15372" max="15618" width="8.88671875" style="7"/>
    <col min="15619" max="15619" width="5.6640625" style="7" customWidth="1"/>
    <col min="15620" max="15620" width="26.6640625" style="7" customWidth="1"/>
    <col min="15621" max="15626" width="13.6640625" style="7" customWidth="1"/>
    <col min="15627" max="15627" width="5.6640625" style="7" customWidth="1"/>
    <col min="15628" max="15874" width="8.88671875" style="7"/>
    <col min="15875" max="15875" width="5.6640625" style="7" customWidth="1"/>
    <col min="15876" max="15876" width="26.6640625" style="7" customWidth="1"/>
    <col min="15877" max="15882" width="13.6640625" style="7" customWidth="1"/>
    <col min="15883" max="15883" width="5.6640625" style="7" customWidth="1"/>
    <col min="15884" max="16130" width="8.88671875" style="7"/>
    <col min="16131" max="16131" width="5.6640625" style="7" customWidth="1"/>
    <col min="16132" max="16132" width="26.6640625" style="7" customWidth="1"/>
    <col min="16133" max="16138" width="13.6640625" style="7" customWidth="1"/>
    <col min="16139" max="16139" width="5.6640625" style="7" customWidth="1"/>
    <col min="16140" max="16384" width="8.88671875" style="7"/>
  </cols>
  <sheetData>
    <row r="1" spans="1:26" ht="16.2" thickBot="1" x14ac:dyDescent="0.35"/>
    <row r="2" spans="1:26" ht="16.2" thickBot="1" x14ac:dyDescent="0.35">
      <c r="A2" s="508" t="s">
        <v>524</v>
      </c>
      <c r="B2" s="509"/>
      <c r="C2" s="509"/>
      <c r="D2" s="509"/>
      <c r="E2" s="509"/>
      <c r="F2" s="509"/>
      <c r="G2" s="509"/>
      <c r="H2" s="509"/>
      <c r="I2" s="509"/>
      <c r="J2" s="509"/>
      <c r="K2" s="510"/>
    </row>
    <row r="3" spans="1:26" ht="16.2" thickBot="1" x14ac:dyDescent="0.35">
      <c r="A3" s="214"/>
      <c r="B3" s="214"/>
      <c r="C3" s="214"/>
      <c r="D3" s="214"/>
      <c r="E3" s="214"/>
      <c r="F3" s="214"/>
      <c r="G3" s="31"/>
      <c r="H3" s="214"/>
      <c r="I3" s="214"/>
      <c r="J3" s="214"/>
      <c r="K3" s="215"/>
    </row>
    <row r="4" spans="1:26" ht="18" customHeight="1" thickBot="1" x14ac:dyDescent="0.45">
      <c r="A4" s="212" t="s">
        <v>149</v>
      </c>
      <c r="B4" s="212"/>
      <c r="C4" s="212"/>
      <c r="D4" s="212"/>
      <c r="E4" s="546" t="s">
        <v>534</v>
      </c>
      <c r="F4" s="546"/>
      <c r="G4" s="542" t="s">
        <v>537</v>
      </c>
      <c r="H4" s="542"/>
      <c r="I4" s="409"/>
      <c r="J4" s="409"/>
      <c r="K4" s="216"/>
    </row>
    <row r="5" spans="1:26" ht="18" customHeight="1" thickBot="1" x14ac:dyDescent="0.35">
      <c r="A5" s="217"/>
      <c r="B5" s="217"/>
      <c r="C5" s="540" t="s">
        <v>525</v>
      </c>
      <c r="D5" s="541"/>
      <c r="E5" s="539">
        <v>1.03</v>
      </c>
      <c r="F5" s="539"/>
      <c r="G5" s="538">
        <f>((E5/1000000)*10000*365)</f>
        <v>3.7595000000000001</v>
      </c>
      <c r="H5" s="538"/>
      <c r="I5" s="535" t="s">
        <v>536</v>
      </c>
      <c r="J5" s="536"/>
      <c r="K5" s="537"/>
    </row>
    <row r="6" spans="1:26" s="69" customFormat="1" ht="16.2" thickBot="1" x14ac:dyDescent="0.35">
      <c r="A6" s="10"/>
      <c r="B6" s="31"/>
      <c r="C6" s="540" t="s">
        <v>526</v>
      </c>
      <c r="D6" s="541"/>
      <c r="E6" s="539">
        <v>1.28</v>
      </c>
      <c r="F6" s="539"/>
      <c r="G6" s="538">
        <f t="shared" ref="G6:G12" si="0">((E6/1000000)*10000*365)</f>
        <v>4.6720000000000006</v>
      </c>
      <c r="H6" s="538"/>
      <c r="I6" s="535" t="s">
        <v>536</v>
      </c>
      <c r="J6" s="536"/>
      <c r="K6" s="537"/>
    </row>
    <row r="7" spans="1:26" s="69" customFormat="1" ht="15.75" customHeight="1" thickBot="1" x14ac:dyDescent="0.35">
      <c r="A7" s="10"/>
      <c r="B7" s="31"/>
      <c r="C7" s="540" t="s">
        <v>527</v>
      </c>
      <c r="D7" s="541"/>
      <c r="E7" s="539">
        <v>1.1599999999999999</v>
      </c>
      <c r="F7" s="539"/>
      <c r="G7" s="538">
        <f t="shared" si="0"/>
        <v>4.234</v>
      </c>
      <c r="H7" s="538"/>
      <c r="I7" s="535" t="s">
        <v>543</v>
      </c>
      <c r="J7" s="536"/>
      <c r="K7" s="537"/>
      <c r="N7" s="413"/>
      <c r="R7" s="458"/>
      <c r="S7" s="458"/>
      <c r="T7" s="458"/>
      <c r="U7" s="458"/>
      <c r="V7" s="458"/>
      <c r="W7" s="458"/>
      <c r="X7" s="458"/>
      <c r="Y7" s="458"/>
      <c r="Z7" s="458"/>
    </row>
    <row r="8" spans="1:26" s="69" customFormat="1" ht="16.5" customHeight="1" thickBot="1" x14ac:dyDescent="0.35">
      <c r="A8" s="10"/>
      <c r="B8" s="31"/>
      <c r="C8" s="540" t="s">
        <v>528</v>
      </c>
      <c r="D8" s="541"/>
      <c r="E8" s="539">
        <v>1.1599999999999999</v>
      </c>
      <c r="F8" s="539"/>
      <c r="G8" s="538">
        <f t="shared" si="0"/>
        <v>4.234</v>
      </c>
      <c r="H8" s="538"/>
      <c r="I8" s="535" t="s">
        <v>544</v>
      </c>
      <c r="J8" s="536"/>
      <c r="K8" s="537"/>
      <c r="N8" s="413"/>
      <c r="R8" s="458"/>
      <c r="S8" s="458"/>
      <c r="T8" s="458"/>
      <c r="U8" s="458"/>
      <c r="V8" s="458"/>
      <c r="W8" s="458"/>
      <c r="X8" s="458"/>
      <c r="Y8" s="458"/>
      <c r="Z8" s="458"/>
    </row>
    <row r="9" spans="1:26" s="69" customFormat="1" ht="16.2" thickBot="1" x14ac:dyDescent="0.35">
      <c r="A9" s="10"/>
      <c r="B9" s="31"/>
      <c r="C9" s="540" t="s">
        <v>579</v>
      </c>
      <c r="D9" s="541"/>
      <c r="E9" s="539">
        <v>2.87</v>
      </c>
      <c r="F9" s="539"/>
      <c r="G9" s="538">
        <f t="shared" si="0"/>
        <v>10.4755</v>
      </c>
      <c r="H9" s="538"/>
      <c r="I9" s="535" t="s">
        <v>536</v>
      </c>
      <c r="J9" s="536"/>
      <c r="K9" s="537"/>
      <c r="N9" s="413"/>
    </row>
    <row r="10" spans="1:26" s="69" customFormat="1" ht="16.2" thickBot="1" x14ac:dyDescent="0.35">
      <c r="A10" s="10"/>
      <c r="B10" s="31"/>
      <c r="C10" s="540" t="s">
        <v>529</v>
      </c>
      <c r="D10" s="541"/>
      <c r="E10" s="539">
        <v>2.4500000000000002</v>
      </c>
      <c r="F10" s="539"/>
      <c r="G10" s="538">
        <f t="shared" si="0"/>
        <v>8.9425000000000008</v>
      </c>
      <c r="H10" s="538"/>
      <c r="I10" s="535" t="s">
        <v>536</v>
      </c>
      <c r="J10" s="536"/>
      <c r="K10" s="537"/>
      <c r="N10" s="413"/>
    </row>
    <row r="11" spans="1:26" s="69" customFormat="1" ht="16.2" thickBot="1" x14ac:dyDescent="0.35">
      <c r="A11" s="10"/>
      <c r="B11" s="31"/>
      <c r="C11" s="540" t="s">
        <v>530</v>
      </c>
      <c r="D11" s="541"/>
      <c r="E11" s="539">
        <v>1.46</v>
      </c>
      <c r="F11" s="539"/>
      <c r="G11" s="538">
        <f t="shared" si="0"/>
        <v>5.3289999999999997</v>
      </c>
      <c r="H11" s="538"/>
      <c r="I11" s="535" t="s">
        <v>536</v>
      </c>
      <c r="J11" s="536"/>
      <c r="K11" s="537"/>
      <c r="N11" s="413"/>
    </row>
    <row r="12" spans="1:26" s="69" customFormat="1" ht="16.2" thickBot="1" x14ac:dyDescent="0.35">
      <c r="A12" s="10"/>
      <c r="B12" s="31"/>
      <c r="C12" s="540" t="s">
        <v>531</v>
      </c>
      <c r="D12" s="541"/>
      <c r="E12" s="539">
        <v>0.47</v>
      </c>
      <c r="F12" s="539"/>
      <c r="G12" s="538">
        <f t="shared" si="0"/>
        <v>1.7154999999999998</v>
      </c>
      <c r="H12" s="538"/>
      <c r="I12" s="535" t="s">
        <v>536</v>
      </c>
      <c r="J12" s="536"/>
      <c r="K12" s="537"/>
      <c r="N12" s="413"/>
    </row>
    <row r="13" spans="1:26" s="69" customFormat="1" ht="16.2" thickBot="1" x14ac:dyDescent="0.35">
      <c r="A13" s="10"/>
      <c r="B13" s="456" t="s">
        <v>575</v>
      </c>
      <c r="C13" s="524"/>
      <c r="D13" s="524"/>
      <c r="E13" s="217"/>
      <c r="F13" s="31"/>
      <c r="G13" s="409"/>
      <c r="H13" s="409"/>
      <c r="I13" s="409"/>
      <c r="J13" s="409"/>
      <c r="K13" s="216"/>
    </row>
    <row r="14" spans="1:26" s="69" customFormat="1" ht="15" customHeight="1" thickBot="1" x14ac:dyDescent="0.35">
      <c r="A14" s="10"/>
      <c r="B14" s="216"/>
      <c r="C14" s="543" t="s">
        <v>50</v>
      </c>
      <c r="D14" s="544"/>
      <c r="E14" s="544"/>
      <c r="F14" s="544"/>
      <c r="G14" s="544"/>
      <c r="H14" s="544"/>
      <c r="I14" s="544"/>
      <c r="J14" s="545"/>
      <c r="K14" s="216"/>
    </row>
    <row r="15" spans="1:26" s="69" customFormat="1" ht="15" customHeight="1" thickBot="1" x14ac:dyDescent="0.35">
      <c r="A15" s="10"/>
      <c r="B15" s="224" t="s">
        <v>51</v>
      </c>
      <c r="C15" s="419" t="s">
        <v>542</v>
      </c>
      <c r="D15" s="419" t="s">
        <v>542</v>
      </c>
      <c r="E15" s="419" t="s">
        <v>542</v>
      </c>
      <c r="F15" s="419" t="s">
        <v>542</v>
      </c>
      <c r="G15" s="419" t="s">
        <v>542</v>
      </c>
      <c r="H15" s="419" t="s">
        <v>542</v>
      </c>
      <c r="I15" s="419" t="s">
        <v>542</v>
      </c>
      <c r="J15" s="419" t="s">
        <v>542</v>
      </c>
      <c r="K15" s="216"/>
    </row>
    <row r="16" spans="1:26" s="69" customFormat="1" ht="15" customHeight="1" thickBot="1" x14ac:dyDescent="0.35">
      <c r="A16" s="10"/>
      <c r="B16" s="228" t="s">
        <v>545</v>
      </c>
      <c r="C16" s="428"/>
      <c r="D16" s="428"/>
      <c r="E16" s="428"/>
      <c r="F16" s="428"/>
      <c r="G16" s="428"/>
      <c r="H16" s="428"/>
      <c r="I16" s="428"/>
      <c r="J16" s="428"/>
      <c r="K16" s="216"/>
    </row>
    <row r="17" spans="1:18" s="69" customFormat="1" ht="15" customHeight="1" thickBot="1" x14ac:dyDescent="0.35">
      <c r="A17" s="10"/>
      <c r="B17" s="228" t="s">
        <v>576</v>
      </c>
      <c r="C17" s="428"/>
      <c r="D17" s="428"/>
      <c r="E17" s="428"/>
      <c r="F17" s="428"/>
      <c r="G17" s="428"/>
      <c r="H17" s="428"/>
      <c r="I17" s="428"/>
      <c r="J17" s="428"/>
      <c r="K17" s="216"/>
    </row>
    <row r="18" spans="1:18" s="69" customFormat="1" ht="15" customHeight="1" thickBot="1" x14ac:dyDescent="0.35">
      <c r="A18" s="10"/>
      <c r="B18" s="228" t="s">
        <v>539</v>
      </c>
      <c r="C18" s="451">
        <f>C16*C17</f>
        <v>0</v>
      </c>
      <c r="D18" s="451">
        <f t="shared" ref="D18:J18" si="1">D16*D17</f>
        <v>0</v>
      </c>
      <c r="E18" s="451">
        <f t="shared" si="1"/>
        <v>0</v>
      </c>
      <c r="F18" s="451">
        <f t="shared" si="1"/>
        <v>0</v>
      </c>
      <c r="G18" s="451">
        <f t="shared" si="1"/>
        <v>0</v>
      </c>
      <c r="H18" s="451">
        <f t="shared" si="1"/>
        <v>0</v>
      </c>
      <c r="I18" s="451">
        <f t="shared" si="1"/>
        <v>0</v>
      </c>
      <c r="J18" s="451">
        <f t="shared" si="1"/>
        <v>0</v>
      </c>
      <c r="K18" s="216"/>
    </row>
    <row r="19" spans="1:18" s="69" customFormat="1" ht="15" customHeight="1" thickBot="1" x14ac:dyDescent="0.35">
      <c r="A19" s="10"/>
      <c r="B19" s="228" t="s">
        <v>538</v>
      </c>
      <c r="C19" s="452" t="s">
        <v>535</v>
      </c>
      <c r="D19" s="452" t="s">
        <v>535</v>
      </c>
      <c r="E19" s="452" t="s">
        <v>535</v>
      </c>
      <c r="F19" s="452" t="s">
        <v>535</v>
      </c>
      <c r="G19" s="452" t="s">
        <v>535</v>
      </c>
      <c r="H19" s="452" t="s">
        <v>535</v>
      </c>
      <c r="I19" s="452" t="s">
        <v>535</v>
      </c>
      <c r="J19" s="452" t="s">
        <v>535</v>
      </c>
      <c r="K19" s="216"/>
    </row>
    <row r="20" spans="1:18" s="69" customFormat="1" ht="15" customHeight="1" x14ac:dyDescent="0.3">
      <c r="A20" s="10"/>
      <c r="B20" s="414" t="s">
        <v>525</v>
      </c>
      <c r="C20" s="420"/>
      <c r="D20" s="420"/>
      <c r="E20" s="420"/>
      <c r="F20" s="420"/>
      <c r="G20" s="420"/>
      <c r="H20" s="421"/>
      <c r="I20" s="422"/>
      <c r="J20" s="423"/>
      <c r="K20" s="216"/>
      <c r="M20" s="457"/>
      <c r="N20" s="457"/>
      <c r="O20" s="457"/>
      <c r="P20" s="457"/>
      <c r="Q20" s="457"/>
      <c r="R20" s="457"/>
    </row>
    <row r="21" spans="1:18" s="69" customFormat="1" ht="15" customHeight="1" x14ac:dyDescent="0.3">
      <c r="A21" s="10"/>
      <c r="B21" s="415" t="s">
        <v>526</v>
      </c>
      <c r="C21" s="424"/>
      <c r="D21" s="424"/>
      <c r="E21" s="424"/>
      <c r="F21" s="424"/>
      <c r="G21" s="424"/>
      <c r="H21" s="425"/>
      <c r="I21" s="426"/>
      <c r="J21" s="427"/>
      <c r="K21" s="216"/>
      <c r="M21" s="457"/>
      <c r="N21" s="457"/>
      <c r="O21" s="457"/>
      <c r="P21" s="457"/>
      <c r="Q21" s="457"/>
      <c r="R21" s="457"/>
    </row>
    <row r="22" spans="1:18" s="69" customFormat="1" ht="15" customHeight="1" x14ac:dyDescent="0.3">
      <c r="A22" s="10"/>
      <c r="B22" s="415" t="s">
        <v>527</v>
      </c>
      <c r="C22" s="424"/>
      <c r="D22" s="424"/>
      <c r="E22" s="424"/>
      <c r="F22" s="424"/>
      <c r="G22" s="424"/>
      <c r="H22" s="425"/>
      <c r="I22" s="426"/>
      <c r="J22" s="427"/>
      <c r="K22" s="216"/>
      <c r="M22" s="457"/>
      <c r="N22" s="457"/>
      <c r="O22" s="457"/>
      <c r="P22" s="457"/>
      <c r="Q22" s="457"/>
      <c r="R22" s="457"/>
    </row>
    <row r="23" spans="1:18" s="69" customFormat="1" ht="15" customHeight="1" x14ac:dyDescent="0.3">
      <c r="A23" s="10"/>
      <c r="B23" s="415" t="s">
        <v>528</v>
      </c>
      <c r="C23" s="424"/>
      <c r="D23" s="424"/>
      <c r="E23" s="424"/>
      <c r="F23" s="424"/>
      <c r="G23" s="424"/>
      <c r="H23" s="425"/>
      <c r="I23" s="426"/>
      <c r="J23" s="427"/>
      <c r="K23" s="216"/>
      <c r="M23" s="457"/>
      <c r="N23" s="457"/>
      <c r="O23" s="457"/>
      <c r="P23" s="457"/>
      <c r="Q23" s="457"/>
      <c r="R23" s="457"/>
    </row>
    <row r="24" spans="1:18" s="69" customFormat="1" ht="15" customHeight="1" x14ac:dyDescent="0.3">
      <c r="A24" s="10"/>
      <c r="B24" s="415" t="s">
        <v>578</v>
      </c>
      <c r="C24" s="424"/>
      <c r="D24" s="424"/>
      <c r="E24" s="424"/>
      <c r="F24" s="424"/>
      <c r="G24" s="424"/>
      <c r="H24" s="425"/>
      <c r="I24" s="426"/>
      <c r="J24" s="427"/>
      <c r="K24" s="216"/>
      <c r="M24" s="457"/>
      <c r="N24" s="457"/>
      <c r="O24" s="457"/>
      <c r="P24" s="457"/>
      <c r="Q24" s="457"/>
      <c r="R24" s="457"/>
    </row>
    <row r="25" spans="1:18" s="69" customFormat="1" ht="15" customHeight="1" x14ac:dyDescent="0.3">
      <c r="A25" s="10"/>
      <c r="B25" s="415" t="s">
        <v>529</v>
      </c>
      <c r="C25" s="424"/>
      <c r="D25" s="424"/>
      <c r="E25" s="424"/>
      <c r="F25" s="424"/>
      <c r="G25" s="424"/>
      <c r="H25" s="425"/>
      <c r="I25" s="426"/>
      <c r="J25" s="427"/>
      <c r="K25" s="216"/>
    </row>
    <row r="26" spans="1:18" s="69" customFormat="1" ht="15" customHeight="1" x14ac:dyDescent="0.3">
      <c r="A26" s="10"/>
      <c r="B26" s="415" t="s">
        <v>547</v>
      </c>
      <c r="C26" s="424"/>
      <c r="D26" s="424"/>
      <c r="E26" s="424"/>
      <c r="F26" s="424"/>
      <c r="G26" s="424"/>
      <c r="H26" s="425"/>
      <c r="I26" s="426"/>
      <c r="J26" s="427"/>
      <c r="K26" s="216"/>
    </row>
    <row r="27" spans="1:18" s="69" customFormat="1" ht="15" customHeight="1" x14ac:dyDescent="0.3">
      <c r="A27" s="10"/>
      <c r="B27" s="416" t="s">
        <v>531</v>
      </c>
      <c r="C27" s="424"/>
      <c r="D27" s="424"/>
      <c r="E27" s="424"/>
      <c r="F27" s="424"/>
      <c r="G27" s="424"/>
      <c r="H27" s="425"/>
      <c r="I27" s="426"/>
      <c r="J27" s="427"/>
      <c r="K27" s="216"/>
    </row>
    <row r="28" spans="1:18" s="69" customFormat="1" ht="15" customHeight="1" x14ac:dyDescent="0.3">
      <c r="A28" s="10"/>
      <c r="B28" s="228"/>
      <c r="C28" s="225"/>
      <c r="D28" s="411"/>
      <c r="E28" s="411"/>
      <c r="F28" s="411"/>
      <c r="G28" s="411"/>
      <c r="H28" s="412"/>
      <c r="I28" s="226"/>
      <c r="J28" s="227"/>
      <c r="K28" s="216"/>
    </row>
    <row r="29" spans="1:18" s="69" customFormat="1" ht="15" customHeight="1" x14ac:dyDescent="0.3">
      <c r="A29" s="10"/>
      <c r="B29" s="449" t="s">
        <v>76</v>
      </c>
      <c r="C29" s="233"/>
      <c r="D29" s="234"/>
      <c r="E29" s="234"/>
      <c r="F29" s="234"/>
      <c r="G29" s="234"/>
      <c r="H29" s="235"/>
      <c r="I29" s="234"/>
      <c r="J29" s="236"/>
      <c r="K29" s="410"/>
    </row>
    <row r="30" spans="1:18" s="69" customFormat="1" ht="15" customHeight="1" x14ac:dyDescent="0.3">
      <c r="A30" s="10"/>
      <c r="B30" s="453" t="s">
        <v>525</v>
      </c>
      <c r="C30" s="417" t="e">
        <f>((C20/10000)*$G$5)/C18</f>
        <v>#DIV/0!</v>
      </c>
      <c r="D30" s="417" t="e">
        <f t="shared" ref="D30:J30" si="2">((D20/10000)*$G$5)/D18</f>
        <v>#DIV/0!</v>
      </c>
      <c r="E30" s="417" t="e">
        <f t="shared" si="2"/>
        <v>#DIV/0!</v>
      </c>
      <c r="F30" s="417" t="e">
        <f t="shared" si="2"/>
        <v>#DIV/0!</v>
      </c>
      <c r="G30" s="417" t="e">
        <f t="shared" si="2"/>
        <v>#DIV/0!</v>
      </c>
      <c r="H30" s="417" t="e">
        <f t="shared" si="2"/>
        <v>#DIV/0!</v>
      </c>
      <c r="I30" s="417" t="e">
        <f t="shared" si="2"/>
        <v>#DIV/0!</v>
      </c>
      <c r="J30" s="417" t="e">
        <f t="shared" si="2"/>
        <v>#DIV/0!</v>
      </c>
      <c r="K30" s="216"/>
    </row>
    <row r="31" spans="1:18" s="69" customFormat="1" ht="15" customHeight="1" x14ac:dyDescent="0.3">
      <c r="A31" s="10"/>
      <c r="B31" s="454" t="s">
        <v>526</v>
      </c>
      <c r="C31" s="417" t="e">
        <f>((C21/10000)*$G$6)/C18</f>
        <v>#DIV/0!</v>
      </c>
      <c r="D31" s="417" t="e">
        <f t="shared" ref="D31:J31" si="3">((D21/10000)*$G$6)/D18</f>
        <v>#DIV/0!</v>
      </c>
      <c r="E31" s="417" t="e">
        <f t="shared" si="3"/>
        <v>#DIV/0!</v>
      </c>
      <c r="F31" s="417" t="e">
        <f t="shared" si="3"/>
        <v>#DIV/0!</v>
      </c>
      <c r="G31" s="417" t="e">
        <f t="shared" si="3"/>
        <v>#DIV/0!</v>
      </c>
      <c r="H31" s="417" t="e">
        <f t="shared" si="3"/>
        <v>#DIV/0!</v>
      </c>
      <c r="I31" s="417" t="e">
        <f t="shared" si="3"/>
        <v>#DIV/0!</v>
      </c>
      <c r="J31" s="417" t="e">
        <f t="shared" si="3"/>
        <v>#DIV/0!</v>
      </c>
      <c r="K31" s="216"/>
    </row>
    <row r="32" spans="1:18" s="69" customFormat="1" ht="15" customHeight="1" x14ac:dyDescent="0.3">
      <c r="A32" s="10"/>
      <c r="B32" s="454" t="s">
        <v>527</v>
      </c>
      <c r="C32" s="417" t="e">
        <f>((C22/10000)*$G$7)/C18</f>
        <v>#DIV/0!</v>
      </c>
      <c r="D32" s="417" t="e">
        <f t="shared" ref="D32:J32" si="4">((D22/10000)*$G$7)/D18</f>
        <v>#DIV/0!</v>
      </c>
      <c r="E32" s="417" t="e">
        <f t="shared" si="4"/>
        <v>#DIV/0!</v>
      </c>
      <c r="F32" s="417" t="e">
        <f t="shared" si="4"/>
        <v>#DIV/0!</v>
      </c>
      <c r="G32" s="417" t="e">
        <f t="shared" si="4"/>
        <v>#DIV/0!</v>
      </c>
      <c r="H32" s="417" t="e">
        <f t="shared" si="4"/>
        <v>#DIV/0!</v>
      </c>
      <c r="I32" s="417" t="e">
        <f t="shared" si="4"/>
        <v>#DIV/0!</v>
      </c>
      <c r="J32" s="417" t="e">
        <f t="shared" si="4"/>
        <v>#DIV/0!</v>
      </c>
      <c r="K32" s="216"/>
    </row>
    <row r="33" spans="1:12" s="69" customFormat="1" ht="15" customHeight="1" x14ac:dyDescent="0.3">
      <c r="A33" s="10"/>
      <c r="B33" s="454" t="s">
        <v>528</v>
      </c>
      <c r="C33" s="417" t="e">
        <f>((C23/10000)*$G$8)/C18</f>
        <v>#DIV/0!</v>
      </c>
      <c r="D33" s="417" t="e">
        <f t="shared" ref="D33:J33" si="5">((D23/10000)*$G$8)/D18</f>
        <v>#DIV/0!</v>
      </c>
      <c r="E33" s="417" t="e">
        <f t="shared" si="5"/>
        <v>#DIV/0!</v>
      </c>
      <c r="F33" s="417" t="e">
        <f t="shared" si="5"/>
        <v>#DIV/0!</v>
      </c>
      <c r="G33" s="417" t="e">
        <f t="shared" si="5"/>
        <v>#DIV/0!</v>
      </c>
      <c r="H33" s="417" t="e">
        <f t="shared" si="5"/>
        <v>#DIV/0!</v>
      </c>
      <c r="I33" s="417" t="e">
        <f t="shared" si="5"/>
        <v>#DIV/0!</v>
      </c>
      <c r="J33" s="417" t="e">
        <f t="shared" si="5"/>
        <v>#DIV/0!</v>
      </c>
      <c r="K33" s="216"/>
    </row>
    <row r="34" spans="1:12" s="69" customFormat="1" ht="15" customHeight="1" x14ac:dyDescent="0.3">
      <c r="A34" s="10"/>
      <c r="B34" s="454" t="s">
        <v>579</v>
      </c>
      <c r="C34" s="417" t="e">
        <f>((C24/10000)*$G$9)/C18</f>
        <v>#DIV/0!</v>
      </c>
      <c r="D34" s="417" t="e">
        <f t="shared" ref="D34:J34" si="6">((D24/10000)*$G$9)/D18</f>
        <v>#DIV/0!</v>
      </c>
      <c r="E34" s="417" t="e">
        <f t="shared" si="6"/>
        <v>#DIV/0!</v>
      </c>
      <c r="F34" s="417" t="e">
        <f t="shared" si="6"/>
        <v>#DIV/0!</v>
      </c>
      <c r="G34" s="417" t="e">
        <f t="shared" si="6"/>
        <v>#DIV/0!</v>
      </c>
      <c r="H34" s="417" t="e">
        <f t="shared" si="6"/>
        <v>#DIV/0!</v>
      </c>
      <c r="I34" s="417" t="e">
        <f t="shared" si="6"/>
        <v>#DIV/0!</v>
      </c>
      <c r="J34" s="417" t="e">
        <f t="shared" si="6"/>
        <v>#DIV/0!</v>
      </c>
      <c r="K34" s="216"/>
    </row>
    <row r="35" spans="1:12" s="69" customFormat="1" ht="15" customHeight="1" x14ac:dyDescent="0.3">
      <c r="A35" s="10"/>
      <c r="B35" s="454" t="s">
        <v>529</v>
      </c>
      <c r="C35" s="417" t="e">
        <f>((C25/10000)*$G$10)/C18</f>
        <v>#DIV/0!</v>
      </c>
      <c r="D35" s="417" t="e">
        <f t="shared" ref="D35:J35" si="7">((D25/10000)*$G$10)/D18</f>
        <v>#DIV/0!</v>
      </c>
      <c r="E35" s="417" t="e">
        <f t="shared" si="7"/>
        <v>#DIV/0!</v>
      </c>
      <c r="F35" s="417" t="e">
        <f t="shared" si="7"/>
        <v>#DIV/0!</v>
      </c>
      <c r="G35" s="417" t="e">
        <f t="shared" si="7"/>
        <v>#DIV/0!</v>
      </c>
      <c r="H35" s="417" t="e">
        <f t="shared" si="7"/>
        <v>#DIV/0!</v>
      </c>
      <c r="I35" s="417" t="e">
        <f t="shared" si="7"/>
        <v>#DIV/0!</v>
      </c>
      <c r="J35" s="417" t="e">
        <f t="shared" si="7"/>
        <v>#DIV/0!</v>
      </c>
      <c r="K35" s="216"/>
    </row>
    <row r="36" spans="1:12" s="69" customFormat="1" ht="15" customHeight="1" x14ac:dyDescent="0.3">
      <c r="A36" s="10"/>
      <c r="B36" s="454" t="s">
        <v>547</v>
      </c>
      <c r="C36" s="417" t="e">
        <f>((C26/10000)*$G$11)/C18</f>
        <v>#DIV/0!</v>
      </c>
      <c r="D36" s="417" t="e">
        <f t="shared" ref="D36:J36" si="8">((D26/10000)*$G$11)/D18</f>
        <v>#DIV/0!</v>
      </c>
      <c r="E36" s="417" t="e">
        <f t="shared" si="8"/>
        <v>#DIV/0!</v>
      </c>
      <c r="F36" s="417" t="e">
        <f t="shared" si="8"/>
        <v>#DIV/0!</v>
      </c>
      <c r="G36" s="417" t="e">
        <f t="shared" si="8"/>
        <v>#DIV/0!</v>
      </c>
      <c r="H36" s="417" t="e">
        <f t="shared" si="8"/>
        <v>#DIV/0!</v>
      </c>
      <c r="I36" s="417" t="e">
        <f t="shared" si="8"/>
        <v>#DIV/0!</v>
      </c>
      <c r="J36" s="417" t="e">
        <f t="shared" si="8"/>
        <v>#DIV/0!</v>
      </c>
      <c r="K36" s="216"/>
    </row>
    <row r="37" spans="1:12" s="69" customFormat="1" ht="15" customHeight="1" x14ac:dyDescent="0.3">
      <c r="A37" s="10"/>
      <c r="B37" s="455" t="s">
        <v>531</v>
      </c>
      <c r="C37" s="417" t="e">
        <f>((C27/10000)*$G$12)/C18</f>
        <v>#DIV/0!</v>
      </c>
      <c r="D37" s="417" t="e">
        <f t="shared" ref="D37:J37" si="9">((D27/10000)*$G$12)/D18</f>
        <v>#DIV/0!</v>
      </c>
      <c r="E37" s="417" t="e">
        <f t="shared" si="9"/>
        <v>#DIV/0!</v>
      </c>
      <c r="F37" s="417" t="e">
        <f t="shared" si="9"/>
        <v>#DIV/0!</v>
      </c>
      <c r="G37" s="417" t="e">
        <f t="shared" si="9"/>
        <v>#DIV/0!</v>
      </c>
      <c r="H37" s="417" t="e">
        <f t="shared" si="9"/>
        <v>#DIV/0!</v>
      </c>
      <c r="I37" s="417" t="e">
        <f t="shared" si="9"/>
        <v>#DIV/0!</v>
      </c>
      <c r="J37" s="417" t="e">
        <f t="shared" si="9"/>
        <v>#DIV/0!</v>
      </c>
      <c r="K37" s="410"/>
    </row>
    <row r="38" spans="1:12" s="69" customFormat="1" ht="15" customHeight="1" x14ac:dyDescent="0.3">
      <c r="A38" s="10"/>
      <c r="B38" s="449" t="s">
        <v>532</v>
      </c>
      <c r="C38" s="233" t="e">
        <f>SUM(C30:C37)</f>
        <v>#DIV/0!</v>
      </c>
      <c r="D38" s="233" t="e">
        <f t="shared" ref="D38:J38" si="10">SUM(D30:D37)</f>
        <v>#DIV/0!</v>
      </c>
      <c r="E38" s="233" t="e">
        <f t="shared" si="10"/>
        <v>#DIV/0!</v>
      </c>
      <c r="F38" s="233" t="e">
        <f t="shared" si="10"/>
        <v>#DIV/0!</v>
      </c>
      <c r="G38" s="233" t="e">
        <f t="shared" si="10"/>
        <v>#DIV/0!</v>
      </c>
      <c r="H38" s="233" t="e">
        <f t="shared" si="10"/>
        <v>#DIV/0!</v>
      </c>
      <c r="I38" s="233" t="e">
        <f t="shared" si="10"/>
        <v>#DIV/0!</v>
      </c>
      <c r="J38" s="233" t="e">
        <f t="shared" si="10"/>
        <v>#DIV/0!</v>
      </c>
      <c r="K38" s="216"/>
    </row>
    <row r="39" spans="1:12" s="69" customFormat="1" ht="15" customHeight="1" x14ac:dyDescent="0.3">
      <c r="A39" s="10"/>
      <c r="B39" s="449" t="s">
        <v>10</v>
      </c>
      <c r="C39" s="233" t="e">
        <f>STDEV(C30:C37)</f>
        <v>#DIV/0!</v>
      </c>
      <c r="D39" s="233" t="e">
        <f t="shared" ref="D39:J39" si="11">STDEV(D30:D37)</f>
        <v>#DIV/0!</v>
      </c>
      <c r="E39" s="233" t="e">
        <f t="shared" si="11"/>
        <v>#DIV/0!</v>
      </c>
      <c r="F39" s="233" t="e">
        <f t="shared" si="11"/>
        <v>#DIV/0!</v>
      </c>
      <c r="G39" s="233" t="e">
        <f t="shared" si="11"/>
        <v>#DIV/0!</v>
      </c>
      <c r="H39" s="233" t="e">
        <f t="shared" si="11"/>
        <v>#DIV/0!</v>
      </c>
      <c r="I39" s="233" t="e">
        <f t="shared" si="11"/>
        <v>#DIV/0!</v>
      </c>
      <c r="J39" s="233" t="e">
        <f t="shared" si="11"/>
        <v>#DIV/0!</v>
      </c>
      <c r="K39" s="216"/>
    </row>
    <row r="40" spans="1:12" ht="16.2" thickBot="1" x14ac:dyDescent="0.35">
      <c r="A40" s="245"/>
      <c r="B40" s="246"/>
      <c r="C40" s="247"/>
      <c r="D40" s="247"/>
      <c r="E40" s="247"/>
      <c r="F40" s="247"/>
      <c r="G40" s="247"/>
      <c r="H40" s="247"/>
      <c r="I40" s="247"/>
      <c r="J40" s="247"/>
      <c r="K40" s="248"/>
    </row>
    <row r="41" spans="1:12" ht="16.2" thickBot="1" x14ac:dyDescent="0.35">
      <c r="A41" s="249"/>
      <c r="B41" s="250"/>
      <c r="C41" s="251"/>
      <c r="D41" s="251"/>
      <c r="E41" s="251"/>
      <c r="F41" s="251"/>
      <c r="G41" s="251"/>
      <c r="H41" s="251"/>
      <c r="I41" s="251"/>
      <c r="J41" s="251"/>
      <c r="K41" s="249"/>
    </row>
    <row r="42" spans="1:12" s="8" customFormat="1" x14ac:dyDescent="0.3">
      <c r="A42" s="213"/>
      <c r="B42" s="213"/>
      <c r="C42" s="213"/>
      <c r="D42" s="213"/>
      <c r="E42" s="213"/>
      <c r="F42" s="213"/>
      <c r="G42" s="213"/>
      <c r="H42" s="213"/>
      <c r="I42" s="213"/>
      <c r="J42" s="213"/>
      <c r="K42" s="213"/>
      <c r="L42" s="213"/>
    </row>
    <row r="43" spans="1:12" s="8" customFormat="1" x14ac:dyDescent="0.3">
      <c r="A43" s="213"/>
      <c r="B43" s="213"/>
      <c r="C43" s="213"/>
      <c r="D43" s="213"/>
      <c r="E43" s="213"/>
      <c r="F43" s="213"/>
      <c r="G43" s="213"/>
      <c r="H43" s="213"/>
      <c r="I43" s="213"/>
      <c r="J43" s="213"/>
      <c r="K43" s="213"/>
      <c r="L43" s="213"/>
    </row>
    <row r="44" spans="1:12" s="8" customFormat="1" x14ac:dyDescent="0.3">
      <c r="A44" s="213"/>
      <c r="B44" s="213"/>
      <c r="C44" s="213"/>
      <c r="D44" s="213"/>
      <c r="E44" s="213"/>
      <c r="F44" s="213"/>
      <c r="G44" s="213"/>
      <c r="H44" s="213"/>
      <c r="I44" s="213"/>
      <c r="J44" s="213"/>
      <c r="K44" s="213"/>
      <c r="L44" s="213"/>
    </row>
    <row r="45" spans="1:12" s="8" customFormat="1" x14ac:dyDescent="0.3">
      <c r="A45" s="213"/>
      <c r="B45" s="213"/>
      <c r="C45" s="213"/>
      <c r="D45" s="213"/>
      <c r="E45" s="213"/>
      <c r="F45" s="213"/>
      <c r="G45" s="213"/>
      <c r="H45" s="213"/>
      <c r="I45" s="213"/>
      <c r="J45" s="213"/>
      <c r="K45" s="213"/>
      <c r="L45" s="213"/>
    </row>
    <row r="46" spans="1:12" s="8" customFormat="1" x14ac:dyDescent="0.3">
      <c r="A46" s="213"/>
      <c r="B46" s="213"/>
      <c r="C46" s="213"/>
      <c r="D46" s="213"/>
      <c r="E46" s="213"/>
      <c r="F46" s="213"/>
      <c r="G46" s="213"/>
      <c r="H46" s="213"/>
      <c r="I46" s="213"/>
      <c r="J46" s="213"/>
      <c r="K46" s="213"/>
      <c r="L46" s="213"/>
    </row>
  </sheetData>
  <sheetProtection algorithmName="SHA-512" hashValue="mxsbhDMtk5+hBbqBlZnpgMXwqZSJqpakEHJtCxNAfq7nI+Y68Nsom01LfskFHdAmLelf1FrOIyiurn3i05dMAA==" saltValue="ZK2ip4jAAjkeulMFX3qMUg==" spinCount="100000" sheet="1" objects="1" scenarios="1"/>
  <protectedRanges>
    <protectedRange sqref="E4:E13" name="Range1"/>
  </protectedRanges>
  <mergeCells count="37">
    <mergeCell ref="A2:K2"/>
    <mergeCell ref="C5:D5"/>
    <mergeCell ref="C14:J14"/>
    <mergeCell ref="C6:D6"/>
    <mergeCell ref="C7:D7"/>
    <mergeCell ref="C8:D8"/>
    <mergeCell ref="C9:D9"/>
    <mergeCell ref="C10:D10"/>
    <mergeCell ref="C13:D13"/>
    <mergeCell ref="E4:F4"/>
    <mergeCell ref="E5:F5"/>
    <mergeCell ref="E6:F6"/>
    <mergeCell ref="E7:F7"/>
    <mergeCell ref="E8:F8"/>
    <mergeCell ref="E9:F9"/>
    <mergeCell ref="E10:F10"/>
    <mergeCell ref="E11:F11"/>
    <mergeCell ref="E12:F12"/>
    <mergeCell ref="C11:D11"/>
    <mergeCell ref="C12:D12"/>
    <mergeCell ref="G4:H4"/>
    <mergeCell ref="G5:H5"/>
    <mergeCell ref="G6:H6"/>
    <mergeCell ref="G7:H7"/>
    <mergeCell ref="G8:H8"/>
    <mergeCell ref="I7:K7"/>
    <mergeCell ref="I8:K8"/>
    <mergeCell ref="G11:H11"/>
    <mergeCell ref="G12:H12"/>
    <mergeCell ref="I5:K5"/>
    <mergeCell ref="I6:K6"/>
    <mergeCell ref="I9:K9"/>
    <mergeCell ref="I10:K10"/>
    <mergeCell ref="I11:K11"/>
    <mergeCell ref="I12:K12"/>
    <mergeCell ref="G9:H9"/>
    <mergeCell ref="G10:H10"/>
  </mergeCells>
  <pageMargins left="0.7" right="0.7" top="0.75" bottom="0.75" header="0.3" footer="0.3"/>
  <pageSetup paperSize="9" orientation="portrait" r:id="rId1"/>
  <ignoredErrors>
    <ignoredError sqref="G5:H12 C18:J18" unlockedFormula="1"/>
    <ignoredError sqref="E30" evalErro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4"/>
  <sheetViews>
    <sheetView zoomScaleNormal="100" workbookViewId="0">
      <selection activeCell="AB12" sqref="AB12"/>
    </sheetView>
  </sheetViews>
  <sheetFormatPr defaultColWidth="9.109375" defaultRowHeight="15.6" x14ac:dyDescent="0.3"/>
  <cols>
    <col min="1" max="1" width="9.109375" style="60" customWidth="1"/>
    <col min="2" max="2" width="29.6640625" style="60" bestFit="1" customWidth="1"/>
    <col min="3" max="17" width="10.5546875" style="60" customWidth="1"/>
    <col min="18" max="18" width="12.6640625" style="60" customWidth="1"/>
    <col min="19" max="19" width="13.44140625" style="60" customWidth="1"/>
    <col min="20" max="20" width="12.109375" style="60" customWidth="1"/>
    <col min="21" max="22" width="13.33203125" style="60" customWidth="1"/>
    <col min="23" max="23" width="12.88671875" style="60" customWidth="1"/>
    <col min="24" max="24" width="4" style="60" customWidth="1"/>
    <col min="25" max="25" width="13.6640625" customWidth="1"/>
  </cols>
  <sheetData>
    <row r="1" spans="2:27" ht="16.2" thickBot="1" x14ac:dyDescent="0.35"/>
    <row r="2" spans="2:27" x14ac:dyDescent="0.3">
      <c r="B2" s="79" t="s">
        <v>112</v>
      </c>
      <c r="C2" s="80"/>
      <c r="D2" s="80"/>
      <c r="E2" s="80"/>
      <c r="F2" s="80"/>
      <c r="G2" s="80"/>
      <c r="H2" s="80"/>
      <c r="I2" s="80"/>
      <c r="J2" s="80"/>
      <c r="K2" s="80"/>
      <c r="L2" s="80"/>
      <c r="M2" s="80"/>
      <c r="N2" s="80"/>
      <c r="O2" s="80"/>
      <c r="P2" s="80"/>
      <c r="Q2" s="80"/>
      <c r="R2" s="80"/>
      <c r="S2" s="80"/>
      <c r="T2" s="80"/>
      <c r="U2" s="80"/>
      <c r="V2" s="80"/>
      <c r="W2" s="80"/>
      <c r="X2" s="80"/>
      <c r="Y2" s="80"/>
      <c r="Z2" s="80"/>
      <c r="AA2" s="60"/>
    </row>
    <row r="3" spans="2:27" ht="2.25" customHeight="1" thickBot="1" x14ac:dyDescent="0.35">
      <c r="B3" s="82"/>
      <c r="C3" s="83"/>
      <c r="D3" s="83"/>
      <c r="E3" s="83"/>
      <c r="F3" s="83"/>
      <c r="G3" s="83"/>
      <c r="H3" s="83"/>
      <c r="I3" s="83"/>
      <c r="J3" s="83"/>
      <c r="K3" s="83"/>
      <c r="L3" s="83"/>
      <c r="M3" s="83"/>
      <c r="N3" s="83"/>
      <c r="O3" s="83"/>
      <c r="P3" s="83"/>
      <c r="Q3" s="83"/>
      <c r="R3" s="83"/>
      <c r="S3" s="83"/>
      <c r="T3" s="83"/>
      <c r="U3" s="83"/>
      <c r="V3" s="83"/>
      <c r="W3" s="83"/>
      <c r="X3" s="83"/>
      <c r="Y3" s="83"/>
      <c r="Z3" s="83"/>
      <c r="AA3" s="60"/>
    </row>
    <row r="4" spans="2:27" ht="16.5" customHeight="1" thickBot="1" x14ac:dyDescent="0.35">
      <c r="B4" s="82"/>
      <c r="C4" s="84" t="s">
        <v>119</v>
      </c>
      <c r="D4" s="83"/>
      <c r="E4" s="83"/>
      <c r="F4" s="85">
        <f>8-COUNTIF('Site Description'!B33:I33,"NO TRANSECT")</f>
        <v>1</v>
      </c>
      <c r="G4" s="83"/>
      <c r="H4" s="561" t="s">
        <v>557</v>
      </c>
      <c r="I4" s="561"/>
      <c r="J4" s="561"/>
      <c r="K4" s="561"/>
      <c r="L4" s="561"/>
      <c r="M4" s="83"/>
      <c r="N4" s="83"/>
      <c r="O4" s="83"/>
      <c r="P4" s="83"/>
      <c r="Q4" s="83"/>
      <c r="R4" s="562" t="s">
        <v>562</v>
      </c>
      <c r="S4" s="562"/>
      <c r="T4" s="562"/>
      <c r="U4" s="83"/>
      <c r="V4" s="559" t="s">
        <v>555</v>
      </c>
      <c r="W4" s="559" t="s">
        <v>555</v>
      </c>
      <c r="X4" s="433"/>
      <c r="Y4" s="83"/>
      <c r="Z4" s="83"/>
      <c r="AA4" s="60"/>
    </row>
    <row r="5" spans="2:27" ht="35.25" customHeight="1" thickBot="1" x14ac:dyDescent="0.35">
      <c r="B5" s="13"/>
      <c r="C5" s="83"/>
      <c r="D5" s="83"/>
      <c r="E5" s="83"/>
      <c r="F5" s="83"/>
      <c r="G5" s="83"/>
      <c r="H5" s="83"/>
      <c r="I5" s="83"/>
      <c r="J5" s="83"/>
      <c r="K5" s="83"/>
      <c r="L5" s="83"/>
      <c r="M5" s="83"/>
      <c r="N5" s="83"/>
      <c r="O5" s="83"/>
      <c r="P5" s="83"/>
      <c r="Q5" s="83"/>
      <c r="R5" s="566"/>
      <c r="S5" s="566"/>
      <c r="T5" s="566"/>
      <c r="U5" s="566"/>
      <c r="V5" s="560"/>
      <c r="W5" s="560"/>
      <c r="X5" s="433"/>
      <c r="Y5" s="83"/>
      <c r="Z5" s="83"/>
      <c r="AA5" s="60"/>
    </row>
    <row r="6" spans="2:27" ht="52.5" customHeight="1" thickBot="1" x14ac:dyDescent="0.35">
      <c r="B6" s="13"/>
      <c r="C6" s="79"/>
      <c r="D6" s="553" t="s">
        <v>497</v>
      </c>
      <c r="E6" s="554"/>
      <c r="F6" s="555"/>
      <c r="G6" s="418" t="s">
        <v>540</v>
      </c>
      <c r="H6" s="418" t="s">
        <v>541</v>
      </c>
      <c r="I6" s="86" t="s">
        <v>31</v>
      </c>
      <c r="J6" s="87" t="s">
        <v>72</v>
      </c>
      <c r="K6" s="553" t="s">
        <v>498</v>
      </c>
      <c r="L6" s="554"/>
      <c r="M6" s="555"/>
      <c r="N6" s="556" t="s">
        <v>499</v>
      </c>
      <c r="O6" s="557"/>
      <c r="P6" s="558"/>
      <c r="Q6" s="431"/>
      <c r="R6" s="429" t="s">
        <v>560</v>
      </c>
      <c r="S6" s="429" t="s">
        <v>561</v>
      </c>
      <c r="T6" s="429" t="s">
        <v>558</v>
      </c>
      <c r="U6" s="429" t="s">
        <v>559</v>
      </c>
      <c r="V6" s="429" t="s">
        <v>553</v>
      </c>
      <c r="W6" s="429" t="s">
        <v>554</v>
      </c>
      <c r="X6" s="83"/>
      <c r="Y6" s="429" t="s">
        <v>556</v>
      </c>
      <c r="Z6" s="83"/>
    </row>
    <row r="7" spans="2:27" ht="31.8" thickBot="1" x14ac:dyDescent="0.35">
      <c r="B7" s="13"/>
      <c r="C7" s="82" t="s">
        <v>111</v>
      </c>
      <c r="D7" s="88" t="s">
        <v>66</v>
      </c>
      <c r="E7" s="89" t="s">
        <v>78</v>
      </c>
      <c r="F7" s="90" t="s">
        <v>77</v>
      </c>
      <c r="G7" s="91" t="s">
        <v>66</v>
      </c>
      <c r="H7" s="91" t="s">
        <v>66</v>
      </c>
      <c r="I7" s="91"/>
      <c r="J7" s="90"/>
      <c r="K7" s="88" t="s">
        <v>66</v>
      </c>
      <c r="L7" s="89" t="s">
        <v>78</v>
      </c>
      <c r="M7" s="90" t="s">
        <v>77</v>
      </c>
      <c r="N7" s="92" t="s">
        <v>66</v>
      </c>
      <c r="O7" s="93" t="s">
        <v>78</v>
      </c>
      <c r="P7" s="94" t="s">
        <v>77</v>
      </c>
      <c r="Q7" s="432"/>
      <c r="R7" s="430" t="s">
        <v>66</v>
      </c>
      <c r="S7" s="430" t="s">
        <v>66</v>
      </c>
      <c r="T7" s="430" t="s">
        <v>66</v>
      </c>
      <c r="U7" s="430" t="s">
        <v>66</v>
      </c>
      <c r="V7" s="430" t="s">
        <v>66</v>
      </c>
      <c r="W7" s="430" t="s">
        <v>66</v>
      </c>
      <c r="X7" s="83"/>
      <c r="Y7" s="430" t="s">
        <v>66</v>
      </c>
      <c r="Z7" s="83"/>
    </row>
    <row r="8" spans="2:27" x14ac:dyDescent="0.3">
      <c r="B8" s="13"/>
      <c r="C8" s="79">
        <v>1</v>
      </c>
      <c r="D8" s="95">
        <f>IF('Site Description'!B$33="NO TRANSECT","NO TRANSECT",Analysis!$AA$94)</f>
        <v>1.6222861200000007</v>
      </c>
      <c r="E8" s="96">
        <f>IF('Site Description'!B$33="NO TRANSECT","NO TRANSECT",Analysis!$AK$94)</f>
        <v>1.5544676920733738</v>
      </c>
      <c r="F8" s="97">
        <f>IF('Site Description'!B$33="NO TRANSECT","NO TRANSECT",Analysis!$AU$94)</f>
        <v>1.690104547926627</v>
      </c>
      <c r="G8" s="98">
        <f>IF('Site Description'!B$33="NO TRANSECT","NO TRANSECT",Microbioerosion!$C$15)</f>
        <v>0</v>
      </c>
      <c r="H8" s="98" t="str">
        <f>IF(Macrobioerosion!C15="NO TRANSECT","NO TRANSECT",Macrobioerosion!$C$38)</f>
        <v>NO TRANSECT</v>
      </c>
      <c r="I8" s="99">
        <f>IF('Site Description'!B$33="NO TRANSECT","NO TRANSECT",'Site Description'!$B$35)</f>
        <v>0.4</v>
      </c>
      <c r="J8" s="97">
        <f>'Site Description'!$B$33</f>
        <v>1</v>
      </c>
      <c r="K8" s="98">
        <f>IF('Site Description'!B$33="NO TRANSECT","NO TRANSECT",Analysis!$AA$94-Analysis!AA18-Analysis!AA38-Analysis!AA69)</f>
        <v>1.6222861200000007</v>
      </c>
      <c r="L8" s="98">
        <f>IF('Site Description'!B$33="NO TRANSECT","NO TRANSECT",Analysis!$AK$94-Analysis!AK18-Analysis!AK38-Analysis!AK69)</f>
        <v>1.5544676920733738</v>
      </c>
      <c r="M8" s="461">
        <f>IF('Site Description'!B$33="NO TRANSECT","NO TRANSECT",Analysis!$AU$94-Analysis!AU18-Analysis!AU38-Analysis!AU69)</f>
        <v>1.690104547926627</v>
      </c>
      <c r="N8" s="99">
        <f>IF('Site Description'!B$33="NO TRANSECT","NO TRANSECT",D8-K8)</f>
        <v>0</v>
      </c>
      <c r="O8" s="100">
        <f>IF('Site Description'!B$33="NO TRANSECT","NO TRANSECT",E8-L8)</f>
        <v>0</v>
      </c>
      <c r="P8" s="101">
        <f>IF('Site Description'!B$33="NO TRANSECT","NO TRANSECT",F8-M8)</f>
        <v>0</v>
      </c>
      <c r="Q8" s="432"/>
      <c r="R8" s="37">
        <f>K8</f>
        <v>1.6222861200000007</v>
      </c>
      <c r="S8" s="37">
        <f>N8</f>
        <v>0</v>
      </c>
      <c r="T8" s="37">
        <f>G8</f>
        <v>0</v>
      </c>
      <c r="U8" s="37" t="str">
        <f>H8</f>
        <v>NO TRANSECT</v>
      </c>
      <c r="V8" s="37"/>
      <c r="W8" s="37"/>
      <c r="X8" s="83"/>
      <c r="Y8" s="110" t="e">
        <f>IF($R$8="NO TRANSECT","NO TRANSECT", SUM(R8+S8)-(T8+U8+V8+W8))</f>
        <v>#VALUE!</v>
      </c>
      <c r="Z8" s="83"/>
    </row>
    <row r="9" spans="2:27" x14ac:dyDescent="0.3">
      <c r="B9" s="13"/>
      <c r="C9" s="82">
        <v>2</v>
      </c>
      <c r="D9" s="102" t="str">
        <f>IF('Site Description'!C$33="NO TRANSECT","NO TRANSECT",Analysis!$AB$94)</f>
        <v>NO TRANSECT</v>
      </c>
      <c r="E9" s="103" t="str">
        <f>IF('Site Description'!C$33="NO TRANSECT","NO TRANSECT",Analysis!$AL$94)</f>
        <v>NO TRANSECT</v>
      </c>
      <c r="F9" s="104" t="str">
        <f>IF('Site Description'!C$33="NO TRANSECT","NO TRANSECT",Analysis!$AV$94)</f>
        <v>NO TRANSECT</v>
      </c>
      <c r="G9" s="104" t="str">
        <f>IF('Site Description'!C$33="NO TRANSECT","NO TRANSECT",Microbioerosion!$D$15)</f>
        <v>NO TRANSECT</v>
      </c>
      <c r="H9" s="103" t="str">
        <f>IF(Macrobioerosion!D15="NO TRANSECT","NO TRANSECT",Macrobioerosion!$D$38)</f>
        <v>NO TRANSECT</v>
      </c>
      <c r="I9" s="100" t="str">
        <f>IF('Site Description'!C$33="NO TRANSECT","NO TRANSECT",'Site Description'!$C$35)</f>
        <v>NO TRANSECT</v>
      </c>
      <c r="J9" s="104" t="str">
        <f>'Site Description'!$C$33</f>
        <v>NO TRANSECT</v>
      </c>
      <c r="K9" s="103" t="str">
        <f>IF('Site Description'!C$33="NO TRANSECT","NO TRANSECT",Analysis!$AB$94-Analysis!AB18-Analysis!AB38-Analysis!AB69)</f>
        <v>NO TRANSECT</v>
      </c>
      <c r="L9" s="103" t="str">
        <f>IF('Site Description'!C$33="NO TRANSECT","NO TRANSECT",Analysis!$AL$94-Analysis!AL18-Analysis!AL38-Analysis!AL69)</f>
        <v>NO TRANSECT</v>
      </c>
      <c r="M9" s="100" t="str">
        <f>IF('Site Description'!C$33="NO TRANSECT","NO TRANSECT",Analysis!$AV$94-Analysis!AV18-Analysis!AV38-Analysis!AV69)</f>
        <v>NO TRANSECT</v>
      </c>
      <c r="N9" s="100" t="str">
        <f>IF('Site Description'!C$33="NO TRANSECT","NO TRANSECT",D9-K9)</f>
        <v>NO TRANSECT</v>
      </c>
      <c r="O9" s="100" t="str">
        <f>IF('Site Description'!C$33="NO TRANSECT","NO TRANSECT",E9-L9)</f>
        <v>NO TRANSECT</v>
      </c>
      <c r="P9" s="101" t="str">
        <f>IF('Site Description'!C$33="NO TRANSECT","NO TRANSECT",F9-M9)</f>
        <v>NO TRANSECT</v>
      </c>
      <c r="Q9" s="432"/>
      <c r="R9" s="37" t="str">
        <f t="shared" ref="R9:R15" si="0">K9</f>
        <v>NO TRANSECT</v>
      </c>
      <c r="S9" s="37" t="str">
        <f t="shared" ref="S9:S15" si="1">N9</f>
        <v>NO TRANSECT</v>
      </c>
      <c r="T9" s="37" t="str">
        <f t="shared" ref="T9:T15" si="2">G9</f>
        <v>NO TRANSECT</v>
      </c>
      <c r="U9" s="37" t="str">
        <f t="shared" ref="U9:U15" si="3">H9</f>
        <v>NO TRANSECT</v>
      </c>
      <c r="V9" s="37"/>
      <c r="W9" s="37"/>
      <c r="X9" s="83"/>
      <c r="Y9" s="110" t="str">
        <f>IF($R$9="NO TRANSECT","NO TRANSECT", SUM(R9+S9)-(T9+U9+V9+W9))</f>
        <v>NO TRANSECT</v>
      </c>
      <c r="Z9" s="83"/>
    </row>
    <row r="10" spans="2:27" x14ac:dyDescent="0.3">
      <c r="B10" s="13"/>
      <c r="C10" s="82">
        <v>3</v>
      </c>
      <c r="D10" s="102" t="str">
        <f>IF('Site Description'!D$33="NO TRANSECT","NO TRANSECT",Analysis!$AC$94)</f>
        <v>NO TRANSECT</v>
      </c>
      <c r="E10" s="103" t="str">
        <f>IF('Site Description'!D$33="NO TRANSECT","NO TRANSECT",Analysis!$AM$94)</f>
        <v>NO TRANSECT</v>
      </c>
      <c r="F10" s="104" t="str">
        <f>IF('Site Description'!D$33="NO TRANSECT","NO TRANSECT",Analysis!$AW$94)</f>
        <v>NO TRANSECT</v>
      </c>
      <c r="G10" s="103" t="str">
        <f>IF('Site Description'!D$33="NO TRANSECT","NO TRANSECT",Microbioerosion!$E$15)</f>
        <v>NO TRANSECT</v>
      </c>
      <c r="H10" s="103" t="str">
        <f>IF(Macrobioerosion!E15="NO TRANSECT","NO TRANSECT",Macrobioerosion!$E$38)</f>
        <v>NO TRANSECT</v>
      </c>
      <c r="I10" s="100" t="str">
        <f>IF('Site Description'!D$33="NO TRANSECT","NO TRANSECT",'Site Description'!$D$35)</f>
        <v>NO TRANSECT</v>
      </c>
      <c r="J10" s="104" t="str">
        <f>'Site Description'!$D$33</f>
        <v>NO TRANSECT</v>
      </c>
      <c r="K10" s="103" t="str">
        <f>IF('Site Description'!D$33="NO TRANSECT","NO TRANSECT",Analysis!$AC$94-Analysis!AC18-Analysis!AC38-Analysis!AC69)</f>
        <v>NO TRANSECT</v>
      </c>
      <c r="L10" s="103" t="str">
        <f>IF('Site Description'!D$33="NO TRANSECT","NO TRANSECT",Analysis!$AM$94-Analysis!AM18-Analysis!AM38-Analysis!AM69)</f>
        <v>NO TRANSECT</v>
      </c>
      <c r="M10" s="100" t="str">
        <f>IF('Site Description'!D$33="NO TRANSECT","NO TRANSECT",Analysis!$AW$94-Analysis!AW18-Analysis!AW38-Analysis!AW69)</f>
        <v>NO TRANSECT</v>
      </c>
      <c r="N10" s="100" t="str">
        <f>IF('Site Description'!D$33="NO TRANSECT","NO TRANSECT",D10-K10)</f>
        <v>NO TRANSECT</v>
      </c>
      <c r="O10" s="100" t="str">
        <f>IF('Site Description'!D$33="NO TRANSECT","NO TRANSECT",E10-L10)</f>
        <v>NO TRANSECT</v>
      </c>
      <c r="P10" s="101" t="str">
        <f>IF('Site Description'!D$33="NO TRANSECT","NO TRANSECT",F10-M10)</f>
        <v>NO TRANSECT</v>
      </c>
      <c r="Q10" s="432"/>
      <c r="R10" s="37" t="str">
        <f t="shared" si="0"/>
        <v>NO TRANSECT</v>
      </c>
      <c r="S10" s="37" t="str">
        <f t="shared" si="1"/>
        <v>NO TRANSECT</v>
      </c>
      <c r="T10" s="37" t="str">
        <f t="shared" si="2"/>
        <v>NO TRANSECT</v>
      </c>
      <c r="U10" s="37" t="str">
        <f t="shared" si="3"/>
        <v>NO TRANSECT</v>
      </c>
      <c r="V10" s="37"/>
      <c r="W10" s="37"/>
      <c r="X10" s="83"/>
      <c r="Y10" s="110" t="str">
        <f>IF($R$10="NO TRANSECT","NO TRANSECT", SUM(R10+S10)-(T10+U10+V10+W10))</f>
        <v>NO TRANSECT</v>
      </c>
      <c r="Z10" s="83"/>
    </row>
    <row r="11" spans="2:27" x14ac:dyDescent="0.3">
      <c r="B11" s="13"/>
      <c r="C11" s="82">
        <v>4</v>
      </c>
      <c r="D11" s="102" t="str">
        <f>IF('Site Description'!E$33="NO TRANSECT","NO TRANSECT",Analysis!$AD$94)</f>
        <v>NO TRANSECT</v>
      </c>
      <c r="E11" s="103" t="str">
        <f>IF('Site Description'!E$33="NO TRANSECT","NO TRANSECT",Analysis!$AN$94)</f>
        <v>NO TRANSECT</v>
      </c>
      <c r="F11" s="104" t="str">
        <f>IF('Site Description'!E$33="NO TRANSECT","NO TRANSECT",Analysis!$AX$94)</f>
        <v>NO TRANSECT</v>
      </c>
      <c r="G11" s="103" t="str">
        <f>IF('Site Description'!E$33="NO TRANSECT","NO TRANSECT",Microbioerosion!$F$15)</f>
        <v>NO TRANSECT</v>
      </c>
      <c r="H11" s="103" t="str">
        <f>IF(Macrobioerosion!F$15="NO TRANSECT","NO TRANSECT",Macrobioerosion!$F$38)</f>
        <v>NO TRANSECT</v>
      </c>
      <c r="I11" s="100" t="str">
        <f>IF('Site Description'!E$33="NO TRANSECT","NO TRANSECT",'Site Description'!$E$35)</f>
        <v>NO TRANSECT</v>
      </c>
      <c r="J11" s="104" t="str">
        <f>'Site Description'!$E$33</f>
        <v>NO TRANSECT</v>
      </c>
      <c r="K11" s="103" t="str">
        <f>IF('Site Description'!E$33="NO TRANSECT","NO TRANSECT",Analysis!$AD$94-Analysis!AD18-Analysis!AD38-Analysis!AD69)</f>
        <v>NO TRANSECT</v>
      </c>
      <c r="L11" s="103" t="str">
        <f>IF('Site Description'!E$33="NO TRANSECT","NO TRANSECT",Analysis!$AN$94-Analysis!AN18-Analysis!AN38-Analysis!AN69)</f>
        <v>NO TRANSECT</v>
      </c>
      <c r="M11" s="100" t="str">
        <f>IF('Site Description'!E$33="NO TRANSECT","NO TRANSECT",Analysis!$AX$94-Analysis!AX18-Analysis!AX38-Analysis!AX69)</f>
        <v>NO TRANSECT</v>
      </c>
      <c r="N11" s="100" t="str">
        <f>IF('Site Description'!E$33="NO TRANSECT","NO TRANSECT",D11-K11)</f>
        <v>NO TRANSECT</v>
      </c>
      <c r="O11" s="100" t="str">
        <f>IF('Site Description'!E$33="NO TRANSECT","NO TRANSECT",E11-L11)</f>
        <v>NO TRANSECT</v>
      </c>
      <c r="P11" s="101" t="str">
        <f>IF('Site Description'!E$33="NO TRANSECT","NO TRANSECT",F11-M11)</f>
        <v>NO TRANSECT</v>
      </c>
      <c r="Q11" s="432"/>
      <c r="R11" s="37" t="str">
        <f t="shared" si="0"/>
        <v>NO TRANSECT</v>
      </c>
      <c r="S11" s="37" t="str">
        <f t="shared" si="1"/>
        <v>NO TRANSECT</v>
      </c>
      <c r="T11" s="37" t="str">
        <f t="shared" si="2"/>
        <v>NO TRANSECT</v>
      </c>
      <c r="U11" s="37" t="str">
        <f t="shared" si="3"/>
        <v>NO TRANSECT</v>
      </c>
      <c r="V11" s="37"/>
      <c r="W11" s="37"/>
      <c r="X11" s="83"/>
      <c r="Y11" s="110" t="str">
        <f>IF($R$11="NO TRANSECT","NO TRANSECT", SUM(R11+S11)-(T11+U11+V11+W11))</f>
        <v>NO TRANSECT</v>
      </c>
      <c r="Z11" s="83"/>
    </row>
    <row r="12" spans="2:27" x14ac:dyDescent="0.3">
      <c r="B12" s="13"/>
      <c r="C12" s="82">
        <v>5</v>
      </c>
      <c r="D12" s="102" t="str">
        <f>IF('Site Description'!F$33="NO TRANSECT","NO TRANSECT",Analysis!$AE$94)</f>
        <v>NO TRANSECT</v>
      </c>
      <c r="E12" s="103" t="str">
        <f>IF('Site Description'!F$33="NO TRANSECT","NO TRANSECT",Analysis!$AO$94)</f>
        <v>NO TRANSECT</v>
      </c>
      <c r="F12" s="104" t="str">
        <f>IF('Site Description'!F$33="NO TRANSECT","NO TRANSECT",Analysis!$AY$94)</f>
        <v>NO TRANSECT</v>
      </c>
      <c r="G12" s="103" t="str">
        <f>IF('Site Description'!F$33="NO TRANSECT","NO TRANSECT",Microbioerosion!$G$15)</f>
        <v>NO TRANSECT</v>
      </c>
      <c r="H12" s="103" t="str">
        <f>IF(Macrobioerosion!G$15="NO TRANSECT","NO TRANSECT",Macrobioerosion!$G$38)</f>
        <v>NO TRANSECT</v>
      </c>
      <c r="I12" s="100" t="str">
        <f>IF('Site Description'!F$33="NO TRANSECT","NO TRANSECT",'Site Description'!$F$35)</f>
        <v>NO TRANSECT</v>
      </c>
      <c r="J12" s="104" t="str">
        <f>'Site Description'!$F$33</f>
        <v>NO TRANSECT</v>
      </c>
      <c r="K12" s="103" t="str">
        <f>IF('Site Description'!F$33="NO TRANSECT","NO TRANSECT",Analysis!$AE$94-Analysis!AE18-Analysis!AE38-Analysis!AE69)</f>
        <v>NO TRANSECT</v>
      </c>
      <c r="L12" s="103" t="str">
        <f>IF('Site Description'!F$33="NO TRANSECT","NO TRANSECT",Analysis!$AO$94-Analysis!AO18-Analysis!AO38-Analysis!AO69)</f>
        <v>NO TRANSECT</v>
      </c>
      <c r="M12" s="100" t="str">
        <f>IF('Site Description'!F$33="NO TRANSECT","NO TRANSECT",Analysis!$AY$94-Analysis!AY18-Analysis!AY38-Analysis!AY69)</f>
        <v>NO TRANSECT</v>
      </c>
      <c r="N12" s="100" t="str">
        <f>IF('Site Description'!F$33="NO TRANSECT","NO TRANSECT",D12-K12)</f>
        <v>NO TRANSECT</v>
      </c>
      <c r="O12" s="100" t="str">
        <f>IF('Site Description'!F$33="NO TRANSECT","NO TRANSECT",E12-L12)</f>
        <v>NO TRANSECT</v>
      </c>
      <c r="P12" s="101" t="str">
        <f>IF('Site Description'!F$33="NO TRANSECT","NO TRANSECT",F12-M12)</f>
        <v>NO TRANSECT</v>
      </c>
      <c r="Q12" s="432"/>
      <c r="R12" s="37" t="str">
        <f t="shared" si="0"/>
        <v>NO TRANSECT</v>
      </c>
      <c r="S12" s="37" t="str">
        <f t="shared" si="1"/>
        <v>NO TRANSECT</v>
      </c>
      <c r="T12" s="37" t="str">
        <f t="shared" si="2"/>
        <v>NO TRANSECT</v>
      </c>
      <c r="U12" s="37" t="str">
        <f t="shared" si="3"/>
        <v>NO TRANSECT</v>
      </c>
      <c r="V12" s="37"/>
      <c r="W12" s="37"/>
      <c r="X12" s="83"/>
      <c r="Y12" s="110" t="str">
        <f>IF($R$12="NO TRANSECT","NO TRANSECT", SUM(R12+S12)-(T12+U12+V12+W12))</f>
        <v>NO TRANSECT</v>
      </c>
      <c r="Z12" s="83"/>
    </row>
    <row r="13" spans="2:27" x14ac:dyDescent="0.3">
      <c r="B13" s="13"/>
      <c r="C13" s="82">
        <v>6</v>
      </c>
      <c r="D13" s="102" t="str">
        <f>IF('Site Description'!G$33="NO TRANSECT","NO TRANSECT",Analysis!$AF$94)</f>
        <v>NO TRANSECT</v>
      </c>
      <c r="E13" s="103" t="str">
        <f>IF('Site Description'!G$33="NO TRANSECT","NO TRANSECT",Analysis!$AP$94)</f>
        <v>NO TRANSECT</v>
      </c>
      <c r="F13" s="104" t="str">
        <f>IF('Site Description'!G$33="NO TRANSECT","NO TRANSECT",Analysis!$AZ$94)</f>
        <v>NO TRANSECT</v>
      </c>
      <c r="G13" s="103" t="str">
        <f>IF('Site Description'!G$33="NO TRANSECT","NO TRANSECT",Microbioerosion!$H$15)</f>
        <v>NO TRANSECT</v>
      </c>
      <c r="H13" s="103" t="str">
        <f>IF(Macrobioerosion!H$15="NO TRANSECT","NO TRANSECT",Macrobioerosion!$H$38)</f>
        <v>NO TRANSECT</v>
      </c>
      <c r="I13" s="100" t="str">
        <f>IF('Site Description'!G$33="NO TRANSECT","NO TRANSECT",'Site Description'!$G$35)</f>
        <v>NO TRANSECT</v>
      </c>
      <c r="J13" s="104" t="str">
        <f>'Site Description'!$G$33</f>
        <v>NO TRANSECT</v>
      </c>
      <c r="K13" s="103" t="str">
        <f>IF('Site Description'!G$33="NO TRANSECT","NO TRANSECT",Analysis!$AF$94-Analysis!AF18-Analysis!AF38-Analysis!AF69)</f>
        <v>NO TRANSECT</v>
      </c>
      <c r="L13" s="103" t="str">
        <f>IF('Site Description'!G$33="NO TRANSECT","NO TRANSECT",Analysis!$AP$94-Analysis!AP18-Analysis!AP38-Analysis!AP69)</f>
        <v>NO TRANSECT</v>
      </c>
      <c r="M13" s="100" t="str">
        <f>IF('Site Description'!G$33="NO TRANSECT","NO TRANSECT",Analysis!$AZ$94-Analysis!AZ18-Analysis!AZ38-Analysis!AZ69)</f>
        <v>NO TRANSECT</v>
      </c>
      <c r="N13" s="100" t="str">
        <f>IF('Site Description'!G$33="NO TRANSECT","NO TRANSECT",D13-K13)</f>
        <v>NO TRANSECT</v>
      </c>
      <c r="O13" s="100" t="str">
        <f>IF('Site Description'!G$33="NO TRANSECT","NO TRANSECT",E13-L13)</f>
        <v>NO TRANSECT</v>
      </c>
      <c r="P13" s="101" t="str">
        <f>IF('Site Description'!G$33="NO TRANSECT","NO TRANSECT",F13-M13)</f>
        <v>NO TRANSECT</v>
      </c>
      <c r="Q13" s="432"/>
      <c r="R13" s="37" t="str">
        <f t="shared" si="0"/>
        <v>NO TRANSECT</v>
      </c>
      <c r="S13" s="37" t="str">
        <f t="shared" si="1"/>
        <v>NO TRANSECT</v>
      </c>
      <c r="T13" s="37" t="str">
        <f t="shared" si="2"/>
        <v>NO TRANSECT</v>
      </c>
      <c r="U13" s="37" t="str">
        <f t="shared" si="3"/>
        <v>NO TRANSECT</v>
      </c>
      <c r="V13" s="37"/>
      <c r="W13" s="37"/>
      <c r="X13" s="83"/>
      <c r="Y13" s="110" t="str">
        <f>IF($R$13="NO TRANSECT","NO TRANSECT", SUM(R13+S13)-(T13+U13+V13+W13))</f>
        <v>NO TRANSECT</v>
      </c>
      <c r="Z13" s="83"/>
    </row>
    <row r="14" spans="2:27" x14ac:dyDescent="0.3">
      <c r="B14" s="13"/>
      <c r="C14" s="82">
        <v>7</v>
      </c>
      <c r="D14" s="102" t="str">
        <f>IF('Site Description'!H$33="NO TRANSECT","NO TRANSECT",Analysis!$AG$94)</f>
        <v>NO TRANSECT</v>
      </c>
      <c r="E14" s="103" t="str">
        <f>IF('Site Description'!H$33="NO TRANSECT","NO TRANSECT",Analysis!$AQ$94)</f>
        <v>NO TRANSECT</v>
      </c>
      <c r="F14" s="104" t="str">
        <f>IF('Site Description'!H$33="NO TRANSECT","NO TRANSECT",Analysis!$BA$94)</f>
        <v>NO TRANSECT</v>
      </c>
      <c r="G14" s="103" t="str">
        <f>IF('Site Description'!H$33="NO TRANSECT","NO TRANSECT",Microbioerosion!$I$15)</f>
        <v>NO TRANSECT</v>
      </c>
      <c r="H14" s="103" t="str">
        <f>IF(Macrobioerosion!I$15="NO TRANSECT","NO TRANSECT",Macrobioerosion!$I$38)</f>
        <v>NO TRANSECT</v>
      </c>
      <c r="I14" s="100" t="str">
        <f>IF('Site Description'!H$33="NO TRANSECT","NO TRANSECT",'Site Description'!$H$35)</f>
        <v>NO TRANSECT</v>
      </c>
      <c r="J14" s="104" t="str">
        <f>'Site Description'!$H$33</f>
        <v>NO TRANSECT</v>
      </c>
      <c r="K14" s="103" t="str">
        <f>IF('Site Description'!H$33="NO TRANSECT","NO TRANSECT",Analysis!$AG$94-Analysis!AG18-Analysis!AG38-Analysis!AG69)</f>
        <v>NO TRANSECT</v>
      </c>
      <c r="L14" s="103" t="str">
        <f>IF('Site Description'!H$33="NO TRANSECT","NO TRANSECT",Analysis!$AQ$94-Analysis!AQ18-Analysis!AQ38-Analysis!AQ69)</f>
        <v>NO TRANSECT</v>
      </c>
      <c r="M14" s="100" t="str">
        <f>IF('Site Description'!H$33="NO TRANSECT","NO TRANSECT",Analysis!$BA$94-Analysis!BA18-Analysis!BA38-Analysis!BA69)</f>
        <v>NO TRANSECT</v>
      </c>
      <c r="N14" s="100" t="str">
        <f>IF('Site Description'!H$33="NO TRANSECT","NO TRANSECT",D14-K14)</f>
        <v>NO TRANSECT</v>
      </c>
      <c r="O14" s="100" t="str">
        <f>IF('Site Description'!H$33="NO TRANSECT","NO TRANSECT",E14-L14)</f>
        <v>NO TRANSECT</v>
      </c>
      <c r="P14" s="101" t="str">
        <f>IF('Site Description'!H$33="NO TRANSECT","NO TRANSECT",F14-M14)</f>
        <v>NO TRANSECT</v>
      </c>
      <c r="Q14" s="432"/>
      <c r="R14" s="37" t="str">
        <f t="shared" si="0"/>
        <v>NO TRANSECT</v>
      </c>
      <c r="S14" s="37" t="str">
        <f t="shared" si="1"/>
        <v>NO TRANSECT</v>
      </c>
      <c r="T14" s="37" t="str">
        <f t="shared" si="2"/>
        <v>NO TRANSECT</v>
      </c>
      <c r="U14" s="37" t="str">
        <f t="shared" si="3"/>
        <v>NO TRANSECT</v>
      </c>
      <c r="V14" s="37"/>
      <c r="W14" s="37"/>
      <c r="X14" s="83"/>
      <c r="Y14" s="110" t="str">
        <f>IF($R$14="NO TRANSECT","NO TRANSECT", SUM(R14+S14)-(T14+U14+V14+W14))</f>
        <v>NO TRANSECT</v>
      </c>
      <c r="Z14" s="83"/>
    </row>
    <row r="15" spans="2:27" x14ac:dyDescent="0.3">
      <c r="B15" s="13"/>
      <c r="C15" s="105">
        <v>8</v>
      </c>
      <c r="D15" s="102" t="str">
        <f>IF('Site Description'!I$33="NO TRANSECT","NO TRANSECT",Analysis!$AH$94)</f>
        <v>NO TRANSECT</v>
      </c>
      <c r="E15" s="103" t="str">
        <f>IF('Site Description'!I$33="NO TRANSECT","NO TRANSECT",Analysis!$AR$94)</f>
        <v>NO TRANSECT</v>
      </c>
      <c r="F15" s="104" t="str">
        <f>IF('Site Description'!I$33="NO TRANSECT","NO TRANSECT",Analysis!$BB$94)</f>
        <v>NO TRANSECT</v>
      </c>
      <c r="G15" s="106" t="str">
        <f>IF('Site Description'!I$33="NO TRANSECT","NO TRANSECT",Microbioerosion!$J$15)</f>
        <v>NO TRANSECT</v>
      </c>
      <c r="H15" s="106" t="str">
        <f>IF(Macrobioerosion!J$15="NO TRANSECT","NO TRANSECT",Macrobioerosion!$J$38)</f>
        <v>NO TRANSECT</v>
      </c>
      <c r="I15" s="100" t="str">
        <f>IF('Site Description'!I$33="NO TRANSECT","NO TRANSECT",'Site Description'!$I$35)</f>
        <v>NO TRANSECT</v>
      </c>
      <c r="J15" s="104" t="str">
        <f>'Site Description'!$I$33</f>
        <v>NO TRANSECT</v>
      </c>
      <c r="K15" s="106" t="str">
        <f>IF('Site Description'!I$33="NO TRANSECT","NO TRANSECT",Analysis!$AH$94-Analysis!AH18-Analysis!AH38-Analysis!AH69)</f>
        <v>NO TRANSECT</v>
      </c>
      <c r="L15" s="106" t="str">
        <f>IF('Site Description'!I$33="NO TRANSECT","NO TRANSECT",Analysis!$AR$94-Analysis!AR18-Analysis!AR38-Analysis!AR69)</f>
        <v>NO TRANSECT</v>
      </c>
      <c r="M15" s="459" t="str">
        <f>IF('Site Description'!I$33="NO TRANSECT","NO TRANSECT",Analysis!$BB$94-Analysis!BB18-Analysis!BB38-Analysis!BB69)</f>
        <v>NO TRANSECT</v>
      </c>
      <c r="N15" s="459" t="str">
        <f>IF('Site Description'!I$33="NO TRANSECT","NO TRANSECT",D15-K15)</f>
        <v>NO TRANSECT</v>
      </c>
      <c r="O15" s="100" t="str">
        <f>IF('Site Description'!I$33="NO TRANSECT","NO TRANSECT",E15-L15)</f>
        <v>NO TRANSECT</v>
      </c>
      <c r="P15" s="101" t="str">
        <f>IF('Site Description'!I$33="NO TRANSECT","NO TRANSECT",F15-M15)</f>
        <v>NO TRANSECT</v>
      </c>
      <c r="Q15" s="432"/>
      <c r="R15" s="37" t="str">
        <f t="shared" si="0"/>
        <v>NO TRANSECT</v>
      </c>
      <c r="S15" s="37" t="str">
        <f t="shared" si="1"/>
        <v>NO TRANSECT</v>
      </c>
      <c r="T15" s="37" t="str">
        <f t="shared" si="2"/>
        <v>NO TRANSECT</v>
      </c>
      <c r="U15" s="37" t="str">
        <f t="shared" si="3"/>
        <v>NO TRANSECT</v>
      </c>
      <c r="V15" s="37"/>
      <c r="W15" s="37"/>
      <c r="X15" s="83"/>
      <c r="Y15" s="110" t="str">
        <f>IF($R$15="NO TRANSECT","NO TRANSECT", SUM(R15+S15)-(T15+U15+V15+W15))</f>
        <v>NO TRANSECT</v>
      </c>
      <c r="Z15" s="83"/>
    </row>
    <row r="16" spans="2:27" x14ac:dyDescent="0.3">
      <c r="B16" s="13"/>
      <c r="C16" s="108" t="s">
        <v>66</v>
      </c>
      <c r="D16" s="109">
        <f>AVERAGE(D8:D15)</f>
        <v>1.6222861200000007</v>
      </c>
      <c r="E16" s="110">
        <f t="shared" ref="E16:J16" si="4">AVERAGE(E8:E15)</f>
        <v>1.5544676920733738</v>
      </c>
      <c r="F16" s="111">
        <f t="shared" si="4"/>
        <v>1.690104547926627</v>
      </c>
      <c r="G16" s="109">
        <f t="shared" si="4"/>
        <v>0</v>
      </c>
      <c r="H16" s="109" t="e">
        <f>AVERAGE(H8:H15)</f>
        <v>#DIV/0!</v>
      </c>
      <c r="I16" s="109">
        <f t="shared" si="4"/>
        <v>0.4</v>
      </c>
      <c r="J16" s="111">
        <f t="shared" si="4"/>
        <v>1</v>
      </c>
      <c r="K16" s="107">
        <f t="shared" ref="K16:W16" si="5">AVERAGE(K8:K15)</f>
        <v>1.6222861200000007</v>
      </c>
      <c r="L16" s="106">
        <f t="shared" si="5"/>
        <v>1.5544676920733738</v>
      </c>
      <c r="M16" s="460">
        <f t="shared" si="5"/>
        <v>1.690104547926627</v>
      </c>
      <c r="N16" s="109">
        <f t="shared" si="5"/>
        <v>0</v>
      </c>
      <c r="O16" s="110">
        <f t="shared" si="5"/>
        <v>0</v>
      </c>
      <c r="P16" s="111">
        <f t="shared" si="5"/>
        <v>0</v>
      </c>
      <c r="Q16" s="432"/>
      <c r="R16" s="111">
        <f t="shared" ref="R16:S16" si="6">AVERAGE(R8:R15)</f>
        <v>1.6222861200000007</v>
      </c>
      <c r="S16" s="111">
        <f t="shared" si="6"/>
        <v>0</v>
      </c>
      <c r="T16" s="111">
        <f t="shared" ref="T16" si="7">AVERAGE(T8:T15)</f>
        <v>0</v>
      </c>
      <c r="U16" s="111" t="e">
        <f t="shared" ref="U16" si="8">AVERAGE(U8:U15)</f>
        <v>#DIV/0!</v>
      </c>
      <c r="V16" s="567" t="s">
        <v>581</v>
      </c>
      <c r="W16" s="111" t="e">
        <f t="shared" si="5"/>
        <v>#DIV/0!</v>
      </c>
      <c r="X16" s="83"/>
      <c r="Y16" s="111" t="e">
        <f>AVERAGE(Y8:Y15)</f>
        <v>#VALUE!</v>
      </c>
      <c r="Z16" s="83"/>
    </row>
    <row r="17" spans="1:27" x14ac:dyDescent="0.3">
      <c r="B17" s="13"/>
      <c r="C17" s="108" t="s">
        <v>69</v>
      </c>
      <c r="D17" s="109" t="e">
        <f>STDEV(D8:D15)</f>
        <v>#DIV/0!</v>
      </c>
      <c r="E17" s="110" t="e">
        <f t="shared" ref="E17:J17" si="9">STDEV(E8:E15)</f>
        <v>#DIV/0!</v>
      </c>
      <c r="F17" s="111" t="e">
        <f t="shared" si="9"/>
        <v>#DIV/0!</v>
      </c>
      <c r="G17" s="109" t="e">
        <f t="shared" si="9"/>
        <v>#DIV/0!</v>
      </c>
      <c r="H17" s="109" t="e">
        <f t="shared" ref="H17" si="10">STDEV(H8:H15)</f>
        <v>#DIV/0!</v>
      </c>
      <c r="I17" s="109" t="e">
        <f t="shared" si="9"/>
        <v>#DIV/0!</v>
      </c>
      <c r="J17" s="111" t="e">
        <f t="shared" si="9"/>
        <v>#DIV/0!</v>
      </c>
      <c r="K17" s="109" t="e">
        <f t="shared" ref="K17:Y17" si="11">STDEV(K8:K15)</f>
        <v>#DIV/0!</v>
      </c>
      <c r="L17" s="110" t="e">
        <f t="shared" si="11"/>
        <v>#DIV/0!</v>
      </c>
      <c r="M17" s="111" t="e">
        <f t="shared" si="11"/>
        <v>#DIV/0!</v>
      </c>
      <c r="N17" s="109" t="e">
        <f t="shared" si="11"/>
        <v>#DIV/0!</v>
      </c>
      <c r="O17" s="110" t="e">
        <f t="shared" si="11"/>
        <v>#DIV/0!</v>
      </c>
      <c r="P17" s="111" t="e">
        <f t="shared" si="11"/>
        <v>#DIV/0!</v>
      </c>
      <c r="Q17" s="432"/>
      <c r="R17" s="111" t="e">
        <f t="shared" ref="R17:S17" si="12">STDEV(R8:R15)</f>
        <v>#DIV/0!</v>
      </c>
      <c r="S17" s="111" t="e">
        <f t="shared" si="12"/>
        <v>#DIV/0!</v>
      </c>
      <c r="T17" s="111" t="e">
        <f t="shared" ref="T17" si="13">STDEV(T8:T15)</f>
        <v>#DIV/0!</v>
      </c>
      <c r="U17" s="111" t="e">
        <f t="shared" ref="U17" si="14">STDEV(U8:U15)</f>
        <v>#DIV/0!</v>
      </c>
      <c r="V17" s="568"/>
      <c r="W17" s="111" t="e">
        <f t="shared" si="11"/>
        <v>#DIV/0!</v>
      </c>
      <c r="X17" s="83"/>
      <c r="Y17" s="111" t="e">
        <f t="shared" si="11"/>
        <v>#VALUE!</v>
      </c>
      <c r="Z17" s="83"/>
    </row>
    <row r="18" spans="1:27" x14ac:dyDescent="0.3">
      <c r="B18" s="13"/>
      <c r="C18" s="108" t="s">
        <v>70</v>
      </c>
      <c r="D18" s="109" t="e">
        <f>D17/SQRT(COUNT(D8:D15))</f>
        <v>#DIV/0!</v>
      </c>
      <c r="E18" s="110" t="e">
        <f t="shared" ref="E18:J18" si="15">E17/SQRT(COUNT(E8:E15))</f>
        <v>#DIV/0!</v>
      </c>
      <c r="F18" s="111" t="e">
        <f t="shared" si="15"/>
        <v>#DIV/0!</v>
      </c>
      <c r="G18" s="109" t="e">
        <f t="shared" si="15"/>
        <v>#DIV/0!</v>
      </c>
      <c r="H18" s="109" t="e">
        <f t="shared" ref="H18" si="16">H17/SQRT(COUNT(H8:H15))</f>
        <v>#DIV/0!</v>
      </c>
      <c r="I18" s="109" t="e">
        <f t="shared" si="15"/>
        <v>#DIV/0!</v>
      </c>
      <c r="J18" s="111" t="e">
        <f t="shared" si="15"/>
        <v>#DIV/0!</v>
      </c>
      <c r="K18" s="109" t="e">
        <f t="shared" ref="K18:Y18" si="17">K17/SQRT(COUNT(K8:K15))</f>
        <v>#DIV/0!</v>
      </c>
      <c r="L18" s="110" t="e">
        <f t="shared" si="17"/>
        <v>#DIV/0!</v>
      </c>
      <c r="M18" s="111" t="e">
        <f t="shared" si="17"/>
        <v>#DIV/0!</v>
      </c>
      <c r="N18" s="109" t="e">
        <f t="shared" si="17"/>
        <v>#DIV/0!</v>
      </c>
      <c r="O18" s="110" t="e">
        <f t="shared" si="17"/>
        <v>#DIV/0!</v>
      </c>
      <c r="P18" s="111" t="e">
        <f t="shared" si="17"/>
        <v>#DIV/0!</v>
      </c>
      <c r="Q18" s="432"/>
      <c r="R18" s="111" t="e">
        <f t="shared" ref="R18:S18" si="18">R17/SQRT(COUNT(R8:R15))</f>
        <v>#DIV/0!</v>
      </c>
      <c r="S18" s="111" t="e">
        <f t="shared" si="18"/>
        <v>#DIV/0!</v>
      </c>
      <c r="T18" s="111" t="e">
        <f t="shared" ref="T18" si="19">T17/SQRT(COUNT(T8:T15))</f>
        <v>#DIV/0!</v>
      </c>
      <c r="U18" s="111" t="e">
        <f t="shared" ref="U18" si="20">U17/SQRT(COUNT(U8:U15))</f>
        <v>#DIV/0!</v>
      </c>
      <c r="V18" s="568"/>
      <c r="W18" s="111" t="e">
        <f t="shared" si="17"/>
        <v>#DIV/0!</v>
      </c>
      <c r="X18" s="83"/>
      <c r="Y18" s="111" t="e">
        <f t="shared" si="17"/>
        <v>#VALUE!</v>
      </c>
      <c r="Z18" s="83"/>
    </row>
    <row r="19" spans="1:27" ht="16.2" thickBot="1" x14ac:dyDescent="0.35">
      <c r="B19" s="13"/>
      <c r="C19" s="112" t="s">
        <v>71</v>
      </c>
      <c r="D19" s="113" t="e">
        <f t="shared" ref="D19:Y19" si="21">D18*1.97</f>
        <v>#DIV/0!</v>
      </c>
      <c r="E19" s="114" t="e">
        <f t="shared" si="21"/>
        <v>#DIV/0!</v>
      </c>
      <c r="F19" s="115" t="e">
        <f t="shared" si="21"/>
        <v>#DIV/0!</v>
      </c>
      <c r="G19" s="113" t="e">
        <f t="shared" si="21"/>
        <v>#DIV/0!</v>
      </c>
      <c r="H19" s="113" t="e">
        <f t="shared" ref="H19" si="22">H18*1.97</f>
        <v>#DIV/0!</v>
      </c>
      <c r="I19" s="116" t="e">
        <f t="shared" si="21"/>
        <v>#DIV/0!</v>
      </c>
      <c r="J19" s="117" t="e">
        <f t="shared" si="21"/>
        <v>#DIV/0!</v>
      </c>
      <c r="K19" s="113" t="e">
        <f t="shared" si="21"/>
        <v>#DIV/0!</v>
      </c>
      <c r="L19" s="114" t="e">
        <f t="shared" si="21"/>
        <v>#DIV/0!</v>
      </c>
      <c r="M19" s="115" t="e">
        <f t="shared" si="21"/>
        <v>#DIV/0!</v>
      </c>
      <c r="N19" s="116" t="e">
        <f t="shared" si="21"/>
        <v>#DIV/0!</v>
      </c>
      <c r="O19" s="118" t="e">
        <f t="shared" si="21"/>
        <v>#DIV/0!</v>
      </c>
      <c r="P19" s="117" t="e">
        <f t="shared" si="21"/>
        <v>#DIV/0!</v>
      </c>
      <c r="Q19" s="432"/>
      <c r="R19" s="117" t="e">
        <f t="shared" ref="R19:S19" si="23">R18*1.97</f>
        <v>#DIV/0!</v>
      </c>
      <c r="S19" s="117" t="e">
        <f t="shared" si="23"/>
        <v>#DIV/0!</v>
      </c>
      <c r="T19" s="117" t="e">
        <f t="shared" ref="T19" si="24">T18*1.97</f>
        <v>#DIV/0!</v>
      </c>
      <c r="U19" s="117" t="e">
        <f t="shared" ref="U19" si="25">U18*1.97</f>
        <v>#DIV/0!</v>
      </c>
      <c r="V19" s="568"/>
      <c r="W19" s="117" t="e">
        <f t="shared" si="21"/>
        <v>#DIV/0!</v>
      </c>
      <c r="X19" s="83"/>
      <c r="Y19" s="117" t="e">
        <f t="shared" si="21"/>
        <v>#VALUE!</v>
      </c>
      <c r="Z19" s="83"/>
    </row>
    <row r="20" spans="1:27" ht="16.2" thickBot="1" x14ac:dyDescent="0.35">
      <c r="B20" s="119"/>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60"/>
    </row>
    <row r="21" spans="1:27" ht="16.2" thickBot="1" x14ac:dyDescent="0.35">
      <c r="B21" s="122"/>
      <c r="C21" s="122"/>
      <c r="D21" s="122"/>
      <c r="E21" s="122"/>
      <c r="F21" s="122"/>
      <c r="G21" s="122"/>
      <c r="H21" s="122"/>
      <c r="I21" s="122"/>
      <c r="J21" s="122"/>
      <c r="K21" s="122"/>
      <c r="L21" s="122"/>
      <c r="M21" s="122"/>
      <c r="N21" s="122"/>
      <c r="O21" s="122"/>
      <c r="P21" s="122"/>
      <c r="Q21" s="122"/>
      <c r="R21" s="122"/>
      <c r="S21" s="122"/>
      <c r="T21" s="122"/>
      <c r="U21" s="122"/>
      <c r="V21" s="122"/>
      <c r="W21" s="122"/>
    </row>
    <row r="22" spans="1:27" x14ac:dyDescent="0.3">
      <c r="B22" s="82" t="s">
        <v>113</v>
      </c>
      <c r="C22" s="83"/>
      <c r="D22" s="83"/>
      <c r="E22" s="83"/>
      <c r="F22" s="83"/>
      <c r="G22" s="83"/>
      <c r="H22" s="83"/>
      <c r="I22" s="83"/>
      <c r="J22" s="83"/>
      <c r="K22" s="83"/>
      <c r="L22" s="83"/>
      <c r="M22" s="83"/>
      <c r="N22" s="83"/>
      <c r="O22" s="83"/>
      <c r="P22" s="83"/>
      <c r="Q22" s="83"/>
      <c r="R22" s="83"/>
      <c r="S22" s="83"/>
      <c r="T22" s="83"/>
      <c r="U22" s="83"/>
      <c r="V22" s="83"/>
      <c r="W22" s="45"/>
    </row>
    <row r="23" spans="1:27" ht="16.2" thickBot="1" x14ac:dyDescent="0.35">
      <c r="B23" s="13"/>
      <c r="C23" s="83"/>
      <c r="D23" s="83"/>
      <c r="E23" s="83"/>
      <c r="F23" s="83"/>
      <c r="G23" s="83"/>
      <c r="H23" s="83"/>
      <c r="I23" s="83"/>
      <c r="J23" s="83"/>
      <c r="K23" s="83"/>
      <c r="L23" s="83"/>
      <c r="M23" s="83"/>
      <c r="N23" s="83"/>
      <c r="O23" s="83"/>
      <c r="P23" s="83"/>
      <c r="Q23" s="83"/>
      <c r="R23" s="83"/>
      <c r="S23" s="120"/>
      <c r="T23" s="83"/>
      <c r="U23" s="83"/>
      <c r="V23" s="83"/>
      <c r="W23" s="45"/>
    </row>
    <row r="24" spans="1:27" ht="16.2" thickBot="1" x14ac:dyDescent="0.35">
      <c r="A24" s="123"/>
      <c r="B24" s="124"/>
      <c r="C24" s="550" t="s">
        <v>30</v>
      </c>
      <c r="D24" s="551"/>
      <c r="E24" s="551"/>
      <c r="F24" s="551"/>
      <c r="G24" s="551"/>
      <c r="H24" s="551"/>
      <c r="I24" s="551"/>
      <c r="J24" s="551"/>
      <c r="K24" s="551"/>
      <c r="L24" s="552"/>
      <c r="M24" s="563" t="s">
        <v>73</v>
      </c>
      <c r="N24" s="564"/>
      <c r="O24" s="564"/>
      <c r="P24" s="564"/>
      <c r="Q24" s="564"/>
      <c r="R24" s="564"/>
      <c r="S24" s="564"/>
      <c r="T24" s="564"/>
      <c r="U24" s="564"/>
      <c r="V24" s="565"/>
      <c r="W24" s="45"/>
    </row>
    <row r="25" spans="1:27" ht="16.2" thickBot="1" x14ac:dyDescent="0.35">
      <c r="A25" s="125" t="s">
        <v>29</v>
      </c>
      <c r="B25" s="126" t="s">
        <v>133</v>
      </c>
      <c r="C25" s="127">
        <v>1</v>
      </c>
      <c r="D25" s="128">
        <v>2</v>
      </c>
      <c r="E25" s="128">
        <v>3</v>
      </c>
      <c r="F25" s="128">
        <v>4</v>
      </c>
      <c r="G25" s="128">
        <v>5</v>
      </c>
      <c r="H25" s="128">
        <v>6</v>
      </c>
      <c r="I25" s="128">
        <v>7</v>
      </c>
      <c r="J25" s="128">
        <v>8</v>
      </c>
      <c r="K25" s="129" t="s">
        <v>66</v>
      </c>
      <c r="L25" s="130" t="s">
        <v>68</v>
      </c>
      <c r="M25" s="128">
        <v>1</v>
      </c>
      <c r="N25" s="128">
        <v>2</v>
      </c>
      <c r="O25" s="128">
        <v>3</v>
      </c>
      <c r="P25" s="128">
        <v>4</v>
      </c>
      <c r="Q25" s="128">
        <v>5</v>
      </c>
      <c r="R25" s="128">
        <v>6</v>
      </c>
      <c r="S25" s="128">
        <v>7</v>
      </c>
      <c r="T25" s="128">
        <v>8</v>
      </c>
      <c r="U25" s="131" t="s">
        <v>66</v>
      </c>
      <c r="V25" s="132" t="s">
        <v>68</v>
      </c>
      <c r="W25" s="45"/>
    </row>
    <row r="26" spans="1:27" x14ac:dyDescent="0.3">
      <c r="A26" s="133" t="s">
        <v>32</v>
      </c>
      <c r="B26" s="133" t="s">
        <v>55</v>
      </c>
      <c r="C26" s="134">
        <f>IF('Site Description'!B$33="NO TRANSECT","NO TRANSECT",SUMIF(Analysis!$E$6:$E$93,"HC",Analysis!G6:G93))</f>
        <v>40</v>
      </c>
      <c r="D26" s="135" t="str">
        <f>IF('Site Description'!C$33="NO TRANSECT","NO TRANSECT",SUMIF(Analysis!$E$6:$E$93,"HC",Analysis!H6:H93))</f>
        <v>NO TRANSECT</v>
      </c>
      <c r="E26" s="135" t="str">
        <f>IF('Site Description'!D$33="NO TRANSECT","NO TRANSECT",SUMIF(Analysis!$E$6:$E$93,"HC",Analysis!I6:I93))</f>
        <v>NO TRANSECT</v>
      </c>
      <c r="F26" s="135" t="str">
        <f>IF('Site Description'!E$33="NO TRANSECT","NO TRANSECT",SUMIF(Analysis!$E$6:$E$93,"HC",Analysis!J6:J93))</f>
        <v>NO TRANSECT</v>
      </c>
      <c r="G26" s="135" t="str">
        <f>IF('Site Description'!F$33="NO TRANSECT","NO TRANSECT",SUMIF(Analysis!$E$6:$E$93,"HC",Analysis!K6:K93))</f>
        <v>NO TRANSECT</v>
      </c>
      <c r="H26" s="135" t="str">
        <f>IF('Site Description'!G$33="NO TRANSECT","NO TRANSECT",SUMIF(Analysis!$E$6:$E$93,"HC",Analysis!L6:L93))</f>
        <v>NO TRANSECT</v>
      </c>
      <c r="I26" s="135" t="str">
        <f>IF('Site Description'!H$33="NO TRANSECT","NO TRANSECT",SUMIF(Analysis!$E$6:$E$93,"HC",Analysis!M6:M93))</f>
        <v>NO TRANSECT</v>
      </c>
      <c r="J26" s="136" t="str">
        <f>IF('Site Description'!I$33="NO TRANSECT","NO TRANSECT",SUMIF(Analysis!$E$6:$E$93,"HC",Analysis!N6:N93))</f>
        <v>NO TRANSECT</v>
      </c>
      <c r="K26" s="137">
        <f t="shared" ref="K26:K37" si="26">AVERAGE(C26:J26)</f>
        <v>40</v>
      </c>
      <c r="L26" s="138" t="e">
        <f t="shared" ref="L26:L37" si="27">STDEV(C26:J26)</f>
        <v>#DIV/0!</v>
      </c>
      <c r="M26" s="139">
        <f>IF(C26&lt;&gt;"NO TRANSECT",(C26/Analysis!G$94*100),"NO TRANSECT")</f>
        <v>100</v>
      </c>
      <c r="N26" s="139" t="str">
        <f>IF(D26&lt;&gt;"NO TRANSECT",(D26/Analysis!H$94*100),"NO TRANSECT")</f>
        <v>NO TRANSECT</v>
      </c>
      <c r="O26" s="139" t="str">
        <f>IF(E26&lt;&gt;"NO TRANSECT",(E26/Analysis!I$94*100),"NO TRANSECT")</f>
        <v>NO TRANSECT</v>
      </c>
      <c r="P26" s="139" t="str">
        <f>IF(F26&lt;&gt;"NO TRANSECT",(F26/Analysis!J$94*100),"NO TRANSECT")</f>
        <v>NO TRANSECT</v>
      </c>
      <c r="Q26" s="139" t="str">
        <f>IF(G26&lt;&gt;"NO TRANSECT",(G26/Analysis!K$94*100),"NO TRANSECT")</f>
        <v>NO TRANSECT</v>
      </c>
      <c r="R26" s="139" t="str">
        <f>IF(H26&lt;&gt;"NO TRANSECT",(H26/Analysis!L$94*100),"NO TRANSECT")</f>
        <v>NO TRANSECT</v>
      </c>
      <c r="S26" s="139" t="str">
        <f>IF(I26&lt;&gt;"NO TRANSECT",(I26/Analysis!M$94*100),"NO TRANSECT")</f>
        <v>NO TRANSECT</v>
      </c>
      <c r="T26" s="139" t="str">
        <f>IF(J26&lt;&gt;"NO TRANSECT",(J26/Analysis!N$94*100),"NO TRANSECT")</f>
        <v>NO TRANSECT</v>
      </c>
      <c r="U26" s="140">
        <f>AVERAGE(M26:T26)</f>
        <v>100</v>
      </c>
      <c r="V26" s="141" t="e">
        <f>STDEV(M26:T26)</f>
        <v>#DIV/0!</v>
      </c>
      <c r="W26" s="45"/>
    </row>
    <row r="27" spans="1:27" x14ac:dyDescent="0.3">
      <c r="A27" s="133" t="s">
        <v>56</v>
      </c>
      <c r="B27" s="133" t="s">
        <v>57</v>
      </c>
      <c r="C27" s="142">
        <f>IF('Site Description'!B$33="NO TRANSECT","NO TRANSECT",SUMIF(Analysis!$E$6:$E$93,"SCP",Analysis!G6:G93))</f>
        <v>0</v>
      </c>
      <c r="D27" s="143" t="str">
        <f>IF('Site Description'!C$33="NO TRANSECT","NO TRANSECT",SUMIF(Analysis!$E$6:$E$93,"SCP",Analysis!H6:H93))</f>
        <v>NO TRANSECT</v>
      </c>
      <c r="E27" s="143" t="str">
        <f>IF('Site Description'!D$33="NO TRANSECT","NO TRANSECT",SUMIF(Analysis!$E$6:$E$93,"SCP",Analysis!I6:I93))</f>
        <v>NO TRANSECT</v>
      </c>
      <c r="F27" s="143" t="str">
        <f>IF('Site Description'!E$33="NO TRANSECT","NO TRANSECT",SUMIF(Analysis!$E$6:$E$93,"SCP",Analysis!J6:J93))</f>
        <v>NO TRANSECT</v>
      </c>
      <c r="G27" s="143" t="str">
        <f>IF('Site Description'!F$33="NO TRANSECT","NO TRANSECT",SUMIF(Analysis!$E$6:$E$93,"SCP",Analysis!K6:K93))</f>
        <v>NO TRANSECT</v>
      </c>
      <c r="H27" s="143" t="str">
        <f>IF('Site Description'!G$33="NO TRANSECT","NO TRANSECT",SUMIF(Analysis!$E$6:$E$93,"SCP",Analysis!L6:L93))</f>
        <v>NO TRANSECT</v>
      </c>
      <c r="I27" s="143" t="str">
        <f>IF('Site Description'!H$33="NO TRANSECT","NO TRANSECT",SUMIF(Analysis!$E$6:$E$93,"SCP",Analysis!M6:M93))</f>
        <v>NO TRANSECT</v>
      </c>
      <c r="J27" s="144" t="str">
        <f>IF('Site Description'!I$33="NO TRANSECT","NO TRANSECT",SUMIF(Analysis!$E$6:$E$93,"SCP",Analysis!N6:N93))</f>
        <v>NO TRANSECT</v>
      </c>
      <c r="K27" s="137">
        <f t="shared" si="26"/>
        <v>0</v>
      </c>
      <c r="L27" s="138" t="e">
        <f t="shared" si="27"/>
        <v>#DIV/0!</v>
      </c>
      <c r="M27" s="139">
        <f>IF(C27&lt;&gt;"NO TRANSECT",(C27/Analysis!G$94*100),"NO TRANSECT")</f>
        <v>0</v>
      </c>
      <c r="N27" s="139" t="str">
        <f>IF(D27&lt;&gt;"NO TRANSECT",(D27/Analysis!H$94*100),"NO TRANSECT")</f>
        <v>NO TRANSECT</v>
      </c>
      <c r="O27" s="139" t="str">
        <f>IF(E27&lt;&gt;"NO TRANSECT",(E27/Analysis!I$94*100),"NO TRANSECT")</f>
        <v>NO TRANSECT</v>
      </c>
      <c r="P27" s="139" t="str">
        <f>IF(F27&lt;&gt;"NO TRANSECT",(F27/Analysis!J$94*100),"NO TRANSECT")</f>
        <v>NO TRANSECT</v>
      </c>
      <c r="Q27" s="139" t="str">
        <f>IF(G27&lt;&gt;"NO TRANSECT",(G27/Analysis!K$94*100),"NO TRANSECT")</f>
        <v>NO TRANSECT</v>
      </c>
      <c r="R27" s="139" t="str">
        <f>IF(H27&lt;&gt;"NO TRANSECT",(H27/Analysis!L$94*100),"NO TRANSECT")</f>
        <v>NO TRANSECT</v>
      </c>
      <c r="S27" s="139" t="str">
        <f>IF(I27&lt;&gt;"NO TRANSECT",(I27/Analysis!M$94*100),"NO TRANSECT")</f>
        <v>NO TRANSECT</v>
      </c>
      <c r="T27" s="139" t="str">
        <f>IF(J27&lt;&gt;"NO TRANSECT",(J27/Analysis!N$94*100),"NO TRANSECT")</f>
        <v>NO TRANSECT</v>
      </c>
      <c r="U27" s="140">
        <f t="shared" ref="U27:U37" si="28">AVERAGE(M27:T27)</f>
        <v>0</v>
      </c>
      <c r="V27" s="141" t="e">
        <f t="shared" ref="V27:V37" si="29">STDEV(M27:T27)</f>
        <v>#DIV/0!</v>
      </c>
      <c r="W27" s="45"/>
    </row>
    <row r="28" spans="1:27" x14ac:dyDescent="0.3">
      <c r="A28" s="133" t="s">
        <v>33</v>
      </c>
      <c r="B28" s="133" t="s">
        <v>58</v>
      </c>
      <c r="C28" s="142">
        <f>IF('Site Description'!B$33="NO TRANSECT","NO TRANSECT",SUMIF(Analysis!$E$6:$E$93,"SED",Analysis!G6:G93))</f>
        <v>0</v>
      </c>
      <c r="D28" s="143" t="str">
        <f>IF('Site Description'!C$33="NO TRANSECT","NO TRANSECT",SUMIF(Analysis!$E$6:$E$93,"SED",Analysis!H6:H93))</f>
        <v>NO TRANSECT</v>
      </c>
      <c r="E28" s="143" t="str">
        <f>IF('Site Description'!D$33="NO TRANSECT","NO TRANSECT",SUMIF(Analysis!$E$6:$E$93,"SED",Analysis!I6:I93))</f>
        <v>NO TRANSECT</v>
      </c>
      <c r="F28" s="143" t="str">
        <f>IF('Site Description'!E$33="NO TRANSECT","NO TRANSECT",SUMIF(Analysis!$E$6:$E$93,"SED",Analysis!J6:J93))</f>
        <v>NO TRANSECT</v>
      </c>
      <c r="G28" s="143" t="str">
        <f>IF('Site Description'!F$33="NO TRANSECT","NO TRANSECT",SUMIF(Analysis!$E$6:$E$93,"SED",Analysis!K6:K93))</f>
        <v>NO TRANSECT</v>
      </c>
      <c r="H28" s="143" t="str">
        <f>IF('Site Description'!G$33="NO TRANSECT","NO TRANSECT",SUMIF(Analysis!$E$6:$E$93,"SED",Analysis!L6:L93))</f>
        <v>NO TRANSECT</v>
      </c>
      <c r="I28" s="143" t="str">
        <f>IF('Site Description'!H$33="NO TRANSECT","NO TRANSECT",SUMIF(Analysis!$E$6:$E$93,"SED",Analysis!M6:M93))</f>
        <v>NO TRANSECT</v>
      </c>
      <c r="J28" s="144" t="str">
        <f>IF('Site Description'!I$33="NO TRANSECT","NO TRANSECT",SUMIF(Analysis!$E$6:$E$93,"SED",Analysis!N6:N93))</f>
        <v>NO TRANSECT</v>
      </c>
      <c r="K28" s="137">
        <f t="shared" si="26"/>
        <v>0</v>
      </c>
      <c r="L28" s="138" t="e">
        <f t="shared" si="27"/>
        <v>#DIV/0!</v>
      </c>
      <c r="M28" s="139">
        <f>IF(C28&lt;&gt;"NO TRANSECT",(C28/Analysis!G$94*100),"NO TRANSECT")</f>
        <v>0</v>
      </c>
      <c r="N28" s="139" t="str">
        <f>IF(D28&lt;&gt;"NO TRANSECT",(D28/Analysis!H$94*100),"NO TRANSECT")</f>
        <v>NO TRANSECT</v>
      </c>
      <c r="O28" s="139" t="str">
        <f>IF(E28&lt;&gt;"NO TRANSECT",(E28/Analysis!I$94*100),"NO TRANSECT")</f>
        <v>NO TRANSECT</v>
      </c>
      <c r="P28" s="139" t="str">
        <f>IF(F28&lt;&gt;"NO TRANSECT",(F28/Analysis!J$94*100),"NO TRANSECT")</f>
        <v>NO TRANSECT</v>
      </c>
      <c r="Q28" s="139" t="str">
        <f>IF(G28&lt;&gt;"NO TRANSECT",(G28/Analysis!K$94*100),"NO TRANSECT")</f>
        <v>NO TRANSECT</v>
      </c>
      <c r="R28" s="139" t="str">
        <f>IF(H28&lt;&gt;"NO TRANSECT",(H28/Analysis!L$94*100),"NO TRANSECT")</f>
        <v>NO TRANSECT</v>
      </c>
      <c r="S28" s="139" t="str">
        <f>IF(I28&lt;&gt;"NO TRANSECT",(I28/Analysis!M$94*100),"NO TRANSECT")</f>
        <v>NO TRANSECT</v>
      </c>
      <c r="T28" s="139" t="str">
        <f>IF(J28&lt;&gt;"NO TRANSECT",(J28/Analysis!N$94*100),"NO TRANSECT")</f>
        <v>NO TRANSECT</v>
      </c>
      <c r="U28" s="140">
        <f t="shared" si="28"/>
        <v>0</v>
      </c>
      <c r="V28" s="141" t="e">
        <f t="shared" si="29"/>
        <v>#DIV/0!</v>
      </c>
      <c r="W28" s="45"/>
    </row>
    <row r="29" spans="1:27" x14ac:dyDescent="0.3">
      <c r="A29" s="133" t="s">
        <v>59</v>
      </c>
      <c r="B29" s="133" t="s">
        <v>60</v>
      </c>
      <c r="C29" s="142">
        <f>IF('Site Description'!B$33="NO TRANSECT","NO TRANSECT",SUMIF(Analysis!$E$6:$E$93,"OCT",Analysis!G6:G93))</f>
        <v>0</v>
      </c>
      <c r="D29" s="143" t="str">
        <f>IF('Site Description'!C$33="NO TRANSECT","NO TRANSECT",SUMIF(Analysis!$E$6:$E$93,"OCT",Analysis!H6:H93))</f>
        <v>NO TRANSECT</v>
      </c>
      <c r="E29" s="143" t="str">
        <f>IF('Site Description'!D$33="NO TRANSECT","NO TRANSECT",SUMIF(Analysis!$E$6:$E$93,"OCT",Analysis!I6:I93))</f>
        <v>NO TRANSECT</v>
      </c>
      <c r="F29" s="143" t="str">
        <f>IF('Site Description'!E$33="NO TRANSECT","NO TRANSECT",SUMIF(Analysis!$E$6:$E$93,"OCT",Analysis!J6:J93))</f>
        <v>NO TRANSECT</v>
      </c>
      <c r="G29" s="143" t="str">
        <f>IF('Site Description'!F$33="NO TRANSECT","NO TRANSECT",SUMIF(Analysis!$E$6:$E$93,"OCT",Analysis!K6:K93))</f>
        <v>NO TRANSECT</v>
      </c>
      <c r="H29" s="143" t="str">
        <f>IF('Site Description'!G$33="NO TRANSECT","NO TRANSECT",SUMIF(Analysis!$E$6:$E$93,"OCT",Analysis!L6:L93))</f>
        <v>NO TRANSECT</v>
      </c>
      <c r="I29" s="143" t="str">
        <f>IF('Site Description'!H$33="NO TRANSECT","NO TRANSECT",SUMIF(Analysis!$E$6:$E$93,"OCT",Analysis!M6:M93))</f>
        <v>NO TRANSECT</v>
      </c>
      <c r="J29" s="144" t="str">
        <f>IF('Site Description'!I$33="NO TRANSECT","NO TRANSECT",SUMIF(Analysis!$E$6:$E$93,"OCT",Analysis!N6:N93))</f>
        <v>NO TRANSECT</v>
      </c>
      <c r="K29" s="137">
        <f t="shared" si="26"/>
        <v>0</v>
      </c>
      <c r="L29" s="138" t="e">
        <f t="shared" si="27"/>
        <v>#DIV/0!</v>
      </c>
      <c r="M29" s="139">
        <f>IF(C29&lt;&gt;"NO TRANSECT",(C29/Analysis!G$94*100),"NO TRANSECT")</f>
        <v>0</v>
      </c>
      <c r="N29" s="139" t="str">
        <f>IF(D29&lt;&gt;"NO TRANSECT",(D29/Analysis!H$94*100),"NO TRANSECT")</f>
        <v>NO TRANSECT</v>
      </c>
      <c r="O29" s="139" t="str">
        <f>IF(E29&lt;&gt;"NO TRANSECT",(E29/Analysis!I$94*100),"NO TRANSECT")</f>
        <v>NO TRANSECT</v>
      </c>
      <c r="P29" s="139" t="str">
        <f>IF(F29&lt;&gt;"NO TRANSECT",(F29/Analysis!J$94*100),"NO TRANSECT")</f>
        <v>NO TRANSECT</v>
      </c>
      <c r="Q29" s="139" t="str">
        <f>IF(G29&lt;&gt;"NO TRANSECT",(G29/Analysis!K$94*100),"NO TRANSECT")</f>
        <v>NO TRANSECT</v>
      </c>
      <c r="R29" s="139" t="str">
        <f>IF(H29&lt;&gt;"NO TRANSECT",(H29/Analysis!L$94*100),"NO TRANSECT")</f>
        <v>NO TRANSECT</v>
      </c>
      <c r="S29" s="139" t="str">
        <f>IF(I29&lt;&gt;"NO TRANSECT",(I29/Analysis!M$94*100),"NO TRANSECT")</f>
        <v>NO TRANSECT</v>
      </c>
      <c r="T29" s="139" t="str">
        <f>IF(J29&lt;&gt;"NO TRANSECT",(J29/Analysis!N$94*100),"NO TRANSECT")</f>
        <v>NO TRANSECT</v>
      </c>
      <c r="U29" s="140">
        <f t="shared" si="28"/>
        <v>0</v>
      </c>
      <c r="V29" s="141" t="e">
        <f t="shared" si="29"/>
        <v>#DIV/0!</v>
      </c>
      <c r="W29" s="45"/>
    </row>
    <row r="30" spans="1:27" x14ac:dyDescent="0.3">
      <c r="A30" s="133" t="s">
        <v>61</v>
      </c>
      <c r="B30" s="133" t="s">
        <v>589</v>
      </c>
      <c r="C30" s="142">
        <f>IF('Site Description'!B$33="NO TRANSECT","NO TRANSECT",SUM(Analysis!G17,Analysis!G28,Analysis!G37,Analysis!G38))</f>
        <v>0</v>
      </c>
      <c r="D30" s="143" t="str">
        <f>IF('Site Description'!C$33="NO TRANSECT","NO TRANSECT",SUM(Analysis!H17,Analysis!H28,Analysis!H37,Analysis!H38))</f>
        <v>NO TRANSECT</v>
      </c>
      <c r="E30" s="143" t="str">
        <f>IF('Site Description'!D$33="NO TRANSECT","NO TRANSECT",SUM(Analysis!I17,Analysis!I28,Analysis!I37,Analysis!I38))</f>
        <v>NO TRANSECT</v>
      </c>
      <c r="F30" s="143" t="str">
        <f>IF('Site Description'!E$33="NO TRANSECT","NO TRANSECT",SUM(Analysis!J17,Analysis!J28,Analysis!J37,Analysis!J38))</f>
        <v>NO TRANSECT</v>
      </c>
      <c r="G30" s="143" t="str">
        <f>IF('Site Description'!F$33="NO TRANSECT","NO TRANSECT",SUM(Analysis!K17,Analysis!K28,Analysis!K37,Analysis!K38))</f>
        <v>NO TRANSECT</v>
      </c>
      <c r="H30" s="143" t="str">
        <f>IF('Site Description'!G$33="NO TRANSECT","NO TRANSECT",SUM(Analysis!L17,Analysis!L28,Analysis!L37,Analysis!L38))</f>
        <v>NO TRANSECT</v>
      </c>
      <c r="I30" s="143" t="str">
        <f>IF('Site Description'!H$33="NO TRANSECT","NO TRANSECT",SUM(Analysis!M17,Analysis!M28,Analysis!M37,Analysis!M38))</f>
        <v>NO TRANSECT</v>
      </c>
      <c r="J30" s="144" t="str">
        <f>IF('Site Description'!I$33="NO TRANSECT","NO TRANSECT",SUM(Analysis!N17,Analysis!N28,Analysis!N37,Analysis!N38))</f>
        <v>NO TRANSECT</v>
      </c>
      <c r="K30" s="137">
        <f t="shared" si="26"/>
        <v>0</v>
      </c>
      <c r="L30" s="138" t="e">
        <f t="shared" si="27"/>
        <v>#DIV/0!</v>
      </c>
      <c r="M30" s="139">
        <f>IF(C30&lt;&gt;"NO TRANSECT",(C30/Analysis!G$94*100),"NO TRANSECT")</f>
        <v>0</v>
      </c>
      <c r="N30" s="139" t="str">
        <f>IF(D30&lt;&gt;"NO TRANSECT",(D30/Analysis!H$94*100),"NO TRANSECT")</f>
        <v>NO TRANSECT</v>
      </c>
      <c r="O30" s="139" t="str">
        <f>IF(E30&lt;&gt;"NO TRANSECT",(E30/Analysis!I$94*100),"NO TRANSECT")</f>
        <v>NO TRANSECT</v>
      </c>
      <c r="P30" s="139" t="str">
        <f>IF(F30&lt;&gt;"NO TRANSECT",(F30/Analysis!J$94*100),"NO TRANSECT")</f>
        <v>NO TRANSECT</v>
      </c>
      <c r="Q30" s="139" t="str">
        <f>IF(G30&lt;&gt;"NO TRANSECT",(G30/Analysis!K$94*100),"NO TRANSECT")</f>
        <v>NO TRANSECT</v>
      </c>
      <c r="R30" s="139" t="str">
        <f>IF(H30&lt;&gt;"NO TRANSECT",(H30/Analysis!L$94*100),"NO TRANSECT")</f>
        <v>NO TRANSECT</v>
      </c>
      <c r="S30" s="139" t="str">
        <f>IF(I30&lt;&gt;"NO TRANSECT",(I30/Analysis!M$94*100),"NO TRANSECT")</f>
        <v>NO TRANSECT</v>
      </c>
      <c r="T30" s="139" t="str">
        <f>IF(J30&lt;&gt;"NO TRANSECT",(J30/Analysis!N$94*100),"NO TRANSECT")</f>
        <v>NO TRANSECT</v>
      </c>
      <c r="U30" s="140">
        <f t="shared" si="28"/>
        <v>0</v>
      </c>
      <c r="V30" s="141" t="e">
        <f t="shared" si="29"/>
        <v>#DIV/0!</v>
      </c>
      <c r="W30" s="45"/>
    </row>
    <row r="31" spans="1:27" x14ac:dyDescent="0.3">
      <c r="A31" s="133" t="s">
        <v>13</v>
      </c>
      <c r="B31" s="133" t="s">
        <v>65</v>
      </c>
      <c r="C31" s="142">
        <f>IF('Site Description'!B$33="NO TRANSECT","NO TRANSECT",SUMIF(Analysis!$E$6:$E$93,"TF",Analysis!G6:G93))</f>
        <v>0</v>
      </c>
      <c r="D31" s="143" t="str">
        <f>IF('Site Description'!C$33="NO TRANSECT","NO TRANSECT",SUMIF(Analysis!$E$6:$E$93,"TF",Analysis!H6:H93))</f>
        <v>NO TRANSECT</v>
      </c>
      <c r="E31" s="143" t="str">
        <f>IF('Site Description'!D$33="NO TRANSECT","NO TRANSECT",SUMIF(Analysis!$E$6:$E$93,"TF",Analysis!I6:I93))</f>
        <v>NO TRANSECT</v>
      </c>
      <c r="F31" s="143" t="str">
        <f>IF('Site Description'!E$33="NO TRANSECT","NO TRANSECT",SUMIF(Analysis!$E$6:$E$93,"TF",Analysis!J6:J93))</f>
        <v>NO TRANSECT</v>
      </c>
      <c r="G31" s="143" t="str">
        <f>IF('Site Description'!F$33="NO TRANSECT","NO TRANSECT",SUMIF(Analysis!$E$6:$E$93,"TF",Analysis!K6:K93))</f>
        <v>NO TRANSECT</v>
      </c>
      <c r="H31" s="143" t="str">
        <f>IF('Site Description'!G$33="NO TRANSECT","NO TRANSECT",SUMIF(Analysis!$E$6:$E$93,"TF",Analysis!L6:L93))</f>
        <v>NO TRANSECT</v>
      </c>
      <c r="I31" s="143" t="str">
        <f>IF('Site Description'!H$33="NO TRANSECT","NO TRANSECT",SUMIF(Analysis!$E$6:$E$93,"TF",Analysis!M6:M93))</f>
        <v>NO TRANSECT</v>
      </c>
      <c r="J31" s="144" t="str">
        <f>IF('Site Description'!I$33="NO TRANSECT","NO TRANSECT",SUMIF(Analysis!$E$6:$E$93,"TF",Analysis!N6:N93))</f>
        <v>NO TRANSECT</v>
      </c>
      <c r="K31" s="137">
        <f t="shared" si="26"/>
        <v>0</v>
      </c>
      <c r="L31" s="138" t="e">
        <f t="shared" si="27"/>
        <v>#DIV/0!</v>
      </c>
      <c r="M31" s="139">
        <f>IF(C31&lt;&gt;"NO TRANSECT",(C31/Analysis!G$94*100),"NO TRANSECT")</f>
        <v>0</v>
      </c>
      <c r="N31" s="139" t="str">
        <f>IF(D31&lt;&gt;"NO TRANSECT",(D31/Analysis!H$94*100),"NO TRANSECT")</f>
        <v>NO TRANSECT</v>
      </c>
      <c r="O31" s="139" t="str">
        <f>IF(E31&lt;&gt;"NO TRANSECT",(E31/Analysis!I$94*100),"NO TRANSECT")</f>
        <v>NO TRANSECT</v>
      </c>
      <c r="P31" s="139" t="str">
        <f>IF(F31&lt;&gt;"NO TRANSECT",(F31/Analysis!J$94*100),"NO TRANSECT")</f>
        <v>NO TRANSECT</v>
      </c>
      <c r="Q31" s="139" t="str">
        <f>IF(G31&lt;&gt;"NO TRANSECT",(G31/Analysis!K$94*100),"NO TRANSECT")</f>
        <v>NO TRANSECT</v>
      </c>
      <c r="R31" s="139" t="str">
        <f>IF(H31&lt;&gt;"NO TRANSECT",(H31/Analysis!L$94*100),"NO TRANSECT")</f>
        <v>NO TRANSECT</v>
      </c>
      <c r="S31" s="139" t="str">
        <f>IF(I31&lt;&gt;"NO TRANSECT",(I31/Analysis!M$94*100),"NO TRANSECT")</f>
        <v>NO TRANSECT</v>
      </c>
      <c r="T31" s="139" t="str">
        <f>IF(J31&lt;&gt;"NO TRANSECT",(J31/Analysis!N$94*100),"NO TRANSECT")</f>
        <v>NO TRANSECT</v>
      </c>
      <c r="U31" s="140">
        <f t="shared" si="28"/>
        <v>0</v>
      </c>
      <c r="V31" s="141" t="e">
        <f t="shared" si="29"/>
        <v>#DIV/0!</v>
      </c>
      <c r="W31" s="45"/>
    </row>
    <row r="32" spans="1:27" x14ac:dyDescent="0.3">
      <c r="A32" s="133" t="s">
        <v>62</v>
      </c>
      <c r="B32" s="133" t="s">
        <v>121</v>
      </c>
      <c r="C32" s="142">
        <f>IF('Site Description'!B$33="NO TRANSECT","NO TRANSECT",SUMIF(Analysis!$E$6:$E$93,"RRS",Analysis!G6:G93))</f>
        <v>0</v>
      </c>
      <c r="D32" s="143" t="str">
        <f>IF('Site Description'!C$33="NO TRANSECT","NO TRANSECT",SUMIF(Analysis!$E$6:$E$93,"RRS",Analysis!H6:H93))</f>
        <v>NO TRANSECT</v>
      </c>
      <c r="E32" s="143" t="str">
        <f>IF('Site Description'!D$33="NO TRANSECT","NO TRANSECT",SUMIF(Analysis!$E$6:$E$93,"RRS",Analysis!I6:I93))</f>
        <v>NO TRANSECT</v>
      </c>
      <c r="F32" s="143" t="str">
        <f>IF('Site Description'!E$33="NO TRANSECT","NO TRANSECT",SUMIF(Analysis!$E$6:$E$93,"RRS",Analysis!J6:J93))</f>
        <v>NO TRANSECT</v>
      </c>
      <c r="G32" s="143" t="str">
        <f>IF('Site Description'!F$33="NO TRANSECT","NO TRANSECT",SUMIF(Analysis!$E$6:$E$93,"RRS",Analysis!K6:K93))</f>
        <v>NO TRANSECT</v>
      </c>
      <c r="H32" s="143" t="str">
        <f>IF('Site Description'!G$33="NO TRANSECT","NO TRANSECT",SUMIF(Analysis!$E$6:$E$93,"RRS",Analysis!L6:L93))</f>
        <v>NO TRANSECT</v>
      </c>
      <c r="I32" s="143" t="str">
        <f>IF('Site Description'!H$33="NO TRANSECT","NO TRANSECT",SUMIF(Analysis!$E$6:$E$93,"RRS",Analysis!M6:M93))</f>
        <v>NO TRANSECT</v>
      </c>
      <c r="J32" s="144" t="str">
        <f>IF('Site Description'!I$33="NO TRANSECT","NO TRANSECT",SUMIF(Analysis!$E$6:$E$93,"RRS",Analysis!N6:N93))</f>
        <v>NO TRANSECT</v>
      </c>
      <c r="K32" s="137">
        <f t="shared" si="26"/>
        <v>0</v>
      </c>
      <c r="L32" s="138" t="e">
        <f t="shared" si="27"/>
        <v>#DIV/0!</v>
      </c>
      <c r="M32" s="139">
        <f>IF(C32&lt;&gt;"NO TRANSECT",(C32/Analysis!G$94*100),"NO TRANSECT")</f>
        <v>0</v>
      </c>
      <c r="N32" s="139" t="str">
        <f>IF(D32&lt;&gt;"NO TRANSECT",(D32/Analysis!H$94*100),"NO TRANSECT")</f>
        <v>NO TRANSECT</v>
      </c>
      <c r="O32" s="139" t="str">
        <f>IF(E32&lt;&gt;"NO TRANSECT",(E32/Analysis!I$94*100),"NO TRANSECT")</f>
        <v>NO TRANSECT</v>
      </c>
      <c r="P32" s="139" t="str">
        <f>IF(F32&lt;&gt;"NO TRANSECT",(F32/Analysis!J$94*100),"NO TRANSECT")</f>
        <v>NO TRANSECT</v>
      </c>
      <c r="Q32" s="139" t="str">
        <f>IF(G32&lt;&gt;"NO TRANSECT",(G32/Analysis!K$94*100),"NO TRANSECT")</f>
        <v>NO TRANSECT</v>
      </c>
      <c r="R32" s="139" t="str">
        <f>IF(H32&lt;&gt;"NO TRANSECT",(H32/Analysis!L$94*100),"NO TRANSECT")</f>
        <v>NO TRANSECT</v>
      </c>
      <c r="S32" s="139" t="str">
        <f>IF(I32&lt;&gt;"NO TRANSECT",(I32/Analysis!M$94*100),"NO TRANSECT")</f>
        <v>NO TRANSECT</v>
      </c>
      <c r="T32" s="139" t="str">
        <f>IF(J32&lt;&gt;"NO TRANSECT",(J32/Analysis!N$94*100),"NO TRANSECT")</f>
        <v>NO TRANSECT</v>
      </c>
      <c r="U32" s="140">
        <f t="shared" si="28"/>
        <v>0</v>
      </c>
      <c r="V32" s="141" t="e">
        <f t="shared" si="29"/>
        <v>#DIV/0!</v>
      </c>
      <c r="W32" s="45"/>
    </row>
    <row r="33" spans="1:24" x14ac:dyDescent="0.3">
      <c r="A33" s="133" t="s">
        <v>9</v>
      </c>
      <c r="B33" s="133" t="s">
        <v>94</v>
      </c>
      <c r="C33" s="142">
        <f>IF('Site Description'!B$33="NO TRANSECT","NO TRANSECT",SUMIF(Analysis!$E$6:$E$93,"RCK",Analysis!G6:G93))</f>
        <v>0</v>
      </c>
      <c r="D33" s="143" t="str">
        <f>IF('Site Description'!C$33="NO TRANSECT","NO TRANSECT",SUMIF(Analysis!$E$6:$E$93,"RCK",Analysis!H6:H93))</f>
        <v>NO TRANSECT</v>
      </c>
      <c r="E33" s="143" t="str">
        <f>IF('Site Description'!D$33="NO TRANSECT","NO TRANSECT",SUMIF(Analysis!$E$6:$E$93,"RCK",Analysis!I6:I93))</f>
        <v>NO TRANSECT</v>
      </c>
      <c r="F33" s="143" t="str">
        <f>IF('Site Description'!E$33="NO TRANSECT","NO TRANSECT",SUMIF(Analysis!$E$6:$E$93,"RCK",Analysis!J6:J93))</f>
        <v>NO TRANSECT</v>
      </c>
      <c r="G33" s="143" t="str">
        <f>IF('Site Description'!F$33="NO TRANSECT","NO TRANSECT",SUMIF(Analysis!$E$6:$E$93,"RCK",Analysis!K6:K93))</f>
        <v>NO TRANSECT</v>
      </c>
      <c r="H33" s="143" t="str">
        <f>IF('Site Description'!G$33="NO TRANSECT","NO TRANSECT",SUMIF(Analysis!$E$6:$E$93,"RCK",Analysis!L6:L93))</f>
        <v>NO TRANSECT</v>
      </c>
      <c r="I33" s="143" t="str">
        <f>IF('Site Description'!H$33="NO TRANSECT","NO TRANSECT",SUMIF(Analysis!$E$6:$E$93,"RCK",Analysis!M6:M93))</f>
        <v>NO TRANSECT</v>
      </c>
      <c r="J33" s="144" t="str">
        <f>IF('Site Description'!I$33="NO TRANSECT","NO TRANSECT",SUMIF(Analysis!$E$6:$E$93,"RCK",Analysis!N6:N93))</f>
        <v>NO TRANSECT</v>
      </c>
      <c r="K33" s="137">
        <f t="shared" si="26"/>
        <v>0</v>
      </c>
      <c r="L33" s="138" t="e">
        <f t="shared" si="27"/>
        <v>#DIV/0!</v>
      </c>
      <c r="M33" s="139">
        <f>IF(C33&lt;&gt;"NO TRANSECT",(C33/Analysis!G$94*100),"NO TRANSECT")</f>
        <v>0</v>
      </c>
      <c r="N33" s="139" t="str">
        <f>IF(D33&lt;&gt;"NO TRANSECT",(D33/Analysis!H$94*100),"NO TRANSECT")</f>
        <v>NO TRANSECT</v>
      </c>
      <c r="O33" s="139" t="str">
        <f>IF(E33&lt;&gt;"NO TRANSECT",(E33/Analysis!I$94*100),"NO TRANSECT")</f>
        <v>NO TRANSECT</v>
      </c>
      <c r="P33" s="139" t="str">
        <f>IF(F33&lt;&gt;"NO TRANSECT",(F33/Analysis!J$94*100),"NO TRANSECT")</f>
        <v>NO TRANSECT</v>
      </c>
      <c r="Q33" s="139" t="str">
        <f>IF(G33&lt;&gt;"NO TRANSECT",(G33/Analysis!K$94*100),"NO TRANSECT")</f>
        <v>NO TRANSECT</v>
      </c>
      <c r="R33" s="139" t="str">
        <f>IF(H33&lt;&gt;"NO TRANSECT",(H33/Analysis!L$94*100),"NO TRANSECT")</f>
        <v>NO TRANSECT</v>
      </c>
      <c r="S33" s="139" t="str">
        <f>IF(I33&lt;&gt;"NO TRANSECT",(I33/Analysis!M$94*100),"NO TRANSECT")</f>
        <v>NO TRANSECT</v>
      </c>
      <c r="T33" s="139" t="str">
        <f>IF(J33&lt;&gt;"NO TRANSECT",(J33/Analysis!N$94*100),"NO TRANSECT")</f>
        <v>NO TRANSECT</v>
      </c>
      <c r="U33" s="140">
        <f>AVERAGE(M33:T33)</f>
        <v>0</v>
      </c>
      <c r="V33" s="141" t="e">
        <f>STDEV(M33:T33)</f>
        <v>#DIV/0!</v>
      </c>
      <c r="W33" s="45"/>
    </row>
    <row r="34" spans="1:24" x14ac:dyDescent="0.3">
      <c r="A34" s="133" t="s">
        <v>127</v>
      </c>
      <c r="B34" s="133" t="s">
        <v>128</v>
      </c>
      <c r="C34" s="142">
        <f>IF('Site Description'!B$33="NO TRANSECT","NO TRANSECT",SUMIF(Analysis!$E$6:$E$93,"LSP",Analysis!G6:G93))</f>
        <v>0</v>
      </c>
      <c r="D34" s="143" t="str">
        <f>IF('Site Description'!C$33="NO TRANSECT","NO TRANSECT",SUMIF(Analysis!$E$6:$E$93,"LSP",Analysis!H6:H93))</f>
        <v>NO TRANSECT</v>
      </c>
      <c r="E34" s="143" t="str">
        <f>IF('Site Description'!D$33="NO TRANSECT","NO TRANSECT",SUMIF(Analysis!$E$6:$E$93,"LSP",Analysis!I6:I93))</f>
        <v>NO TRANSECT</v>
      </c>
      <c r="F34" s="143" t="str">
        <f>IF('Site Description'!E$33="NO TRANSECT","NO TRANSECT",SUMIF(Analysis!$E$6:$E$93,"LSP",Analysis!J6:J93))</f>
        <v>NO TRANSECT</v>
      </c>
      <c r="G34" s="143" t="str">
        <f>IF('Site Description'!F$33="NO TRANSECT","NO TRANSECT",SUMIF(Analysis!$E$6:$E$93,"LSP",Analysis!K6:K93))</f>
        <v>NO TRANSECT</v>
      </c>
      <c r="H34" s="143" t="str">
        <f>IF('Site Description'!G$33="NO TRANSECT","NO TRANSECT",SUMIF(Analysis!$E$6:$E$93,"LSP",Analysis!L6:L93))</f>
        <v>NO TRANSECT</v>
      </c>
      <c r="I34" s="143" t="str">
        <f>IF('Site Description'!H$33="NO TRANSECT","NO TRANSECT",SUMIF(Analysis!$E$6:$E$93,"LSP",Analysis!M6:M93))</f>
        <v>NO TRANSECT</v>
      </c>
      <c r="J34" s="144" t="str">
        <f>IF('Site Description'!I$33="NO TRANSECT","NO TRANSECT",SUMIF(Analysis!$E$6:$E$93,"LSP",Analysis!N6:N93))</f>
        <v>NO TRANSECT</v>
      </c>
      <c r="K34" s="137">
        <f t="shared" si="26"/>
        <v>0</v>
      </c>
      <c r="L34" s="138" t="e">
        <f t="shared" si="27"/>
        <v>#DIV/0!</v>
      </c>
      <c r="M34" s="139">
        <f>IF(C34&lt;&gt;"NO TRANSECT",(C34/Analysis!G$94*100),"NO TRANSECT")</f>
        <v>0</v>
      </c>
      <c r="N34" s="139" t="str">
        <f>IF(D34&lt;&gt;"NO TRANSECT",(D34/Analysis!H$94*100),"NO TRANSECT")</f>
        <v>NO TRANSECT</v>
      </c>
      <c r="O34" s="139" t="str">
        <f>IF(E34&lt;&gt;"NO TRANSECT",(E34/Analysis!I$94*100),"NO TRANSECT")</f>
        <v>NO TRANSECT</v>
      </c>
      <c r="P34" s="139" t="str">
        <f>IF(F34&lt;&gt;"NO TRANSECT",(F34/Analysis!J$94*100),"NO TRANSECT")</f>
        <v>NO TRANSECT</v>
      </c>
      <c r="Q34" s="139" t="str">
        <f>IF(G34&lt;&gt;"NO TRANSECT",(G34/Analysis!K$94*100),"NO TRANSECT")</f>
        <v>NO TRANSECT</v>
      </c>
      <c r="R34" s="139" t="str">
        <f>IF(H34&lt;&gt;"NO TRANSECT",(H34/Analysis!L$94*100),"NO TRANSECT")</f>
        <v>NO TRANSECT</v>
      </c>
      <c r="S34" s="139" t="str">
        <f>IF(I34&lt;&gt;"NO TRANSECT",(I34/Analysis!M$94*100),"NO TRANSECT")</f>
        <v>NO TRANSECT</v>
      </c>
      <c r="T34" s="139" t="str">
        <f>IF(J34&lt;&gt;"NO TRANSECT",(J34/Analysis!N$94*100),"NO TRANSECT")</f>
        <v>NO TRANSECT</v>
      </c>
      <c r="U34" s="140">
        <f>AVERAGE(M34:T34)</f>
        <v>0</v>
      </c>
      <c r="V34" s="141" t="e">
        <f>STDEV(M34:T34)</f>
        <v>#DIV/0!</v>
      </c>
      <c r="W34" s="45"/>
    </row>
    <row r="35" spans="1:24" x14ac:dyDescent="0.3">
      <c r="A35" s="133" t="s">
        <v>122</v>
      </c>
      <c r="B35" s="133" t="s">
        <v>584</v>
      </c>
      <c r="C35" s="142">
        <f>IF('Site Description'!B$33="NO TRANSECT","NO TRANSECT",SUMIF(Analysis!$E$6:$E$93,"S",Analysis!G6:G93))</f>
        <v>0</v>
      </c>
      <c r="D35" s="143" t="str">
        <f>IF('Site Description'!C$33="NO TRANSECT","NO TRANSECT",SUMIF(Analysis!$E$6:$E$93,"S",Analysis!H6:H93))</f>
        <v>NO TRANSECT</v>
      </c>
      <c r="E35" s="143" t="str">
        <f>IF('Site Description'!D$33="NO TRANSECT","NO TRANSECT",SUMIF(Analysis!$E$6:$E$93,"S",Analysis!I6:I93))</f>
        <v>NO TRANSECT</v>
      </c>
      <c r="F35" s="143" t="str">
        <f>IF('Site Description'!E$33="NO TRANSECT","NO TRANSECT",SUMIF(Analysis!$E$6:$E$93,"S",Analysis!J6:J93))</f>
        <v>NO TRANSECT</v>
      </c>
      <c r="G35" s="143" t="str">
        <f>IF('Site Description'!F$33="NO TRANSECT","NO TRANSECT",SUMIF(Analysis!$E$6:$E$93,"S",Analysis!K6:K93))</f>
        <v>NO TRANSECT</v>
      </c>
      <c r="H35" s="143" t="str">
        <f>IF('Site Description'!G$33="NO TRANSECT","NO TRANSECT",SUMIF(Analysis!$E$6:$E$93,"S",Analysis!L6:L93))</f>
        <v>NO TRANSECT</v>
      </c>
      <c r="I35" s="143" t="str">
        <f>IF('Site Description'!H$33="NO TRANSECT","NO TRANSECT",SUMIF(Analysis!$E$6:$E$93,"S",Analysis!M6:M93))</f>
        <v>NO TRANSECT</v>
      </c>
      <c r="J35" s="144" t="str">
        <f>IF('Site Description'!I$33="NO TRANSECT","NO TRANSECT",SUMIF(Analysis!$E$6:$E$93,"S",Analysis!N6:N93))</f>
        <v>NO TRANSECT</v>
      </c>
      <c r="K35" s="137">
        <f t="shared" si="26"/>
        <v>0</v>
      </c>
      <c r="L35" s="138" t="e">
        <f t="shared" si="27"/>
        <v>#DIV/0!</v>
      </c>
      <c r="M35" s="139">
        <f>IF(C35&lt;&gt;"NO TRANSECT",(C35/Analysis!G$94*100),"NO TRANSECT")</f>
        <v>0</v>
      </c>
      <c r="N35" s="139" t="str">
        <f>IF(D35&lt;&gt;"NO TRANSECT",(D35/Analysis!H$94*100),"NO TRANSECT")</f>
        <v>NO TRANSECT</v>
      </c>
      <c r="O35" s="139" t="str">
        <f>IF(E35&lt;&gt;"NO TRANSECT",(E35/Analysis!I$94*100),"NO TRANSECT")</f>
        <v>NO TRANSECT</v>
      </c>
      <c r="P35" s="139" t="str">
        <f>IF(F35&lt;&gt;"NO TRANSECT",(F35/Analysis!J$94*100),"NO TRANSECT")</f>
        <v>NO TRANSECT</v>
      </c>
      <c r="Q35" s="139" t="str">
        <f>IF(G35&lt;&gt;"NO TRANSECT",(G35/Analysis!K$94*100),"NO TRANSECT")</f>
        <v>NO TRANSECT</v>
      </c>
      <c r="R35" s="139" t="str">
        <f>IF(H35&lt;&gt;"NO TRANSECT",(H35/Analysis!L$94*100),"NO TRANSECT")</f>
        <v>NO TRANSECT</v>
      </c>
      <c r="S35" s="139" t="str">
        <f>IF(I35&lt;&gt;"NO TRANSECT",(I35/Analysis!M$94*100),"NO TRANSECT")</f>
        <v>NO TRANSECT</v>
      </c>
      <c r="T35" s="139" t="str">
        <f>IF(J35&lt;&gt;"NO TRANSECT",(J35/Analysis!N$94*100),"NO TRANSECT")</f>
        <v>NO TRANSECT</v>
      </c>
      <c r="U35" s="140">
        <f>AVERAGE(M35:T35)</f>
        <v>0</v>
      </c>
      <c r="V35" s="141" t="e">
        <f>STDEV(M35:T35)</f>
        <v>#DIV/0!</v>
      </c>
      <c r="W35" s="45"/>
    </row>
    <row r="36" spans="1:24" x14ac:dyDescent="0.3">
      <c r="A36" s="133" t="s">
        <v>34</v>
      </c>
      <c r="B36" s="133" t="s">
        <v>590</v>
      </c>
      <c r="C36" s="143">
        <f>IF('Site Description'!B$33="NO TRANSECT","NO TRANSECT",SUMIF(Analysis!$E$6:$E$93,"BS",Analysis!G6:G93))</f>
        <v>0</v>
      </c>
      <c r="D36" s="143" t="str">
        <f>IF('Site Description'!C$33="NO TRANSECT","NO TRANSECT",SUMIF(Analysis!$E$6:$E$93,"BS",Analysis!H6:H93))</f>
        <v>NO TRANSECT</v>
      </c>
      <c r="E36" s="143" t="str">
        <f>IF('Site Description'!D$33="NO TRANSECT","NO TRANSECT",SUMIF(Analysis!$E$6:$E$93,"BS",Analysis!I6:I93))</f>
        <v>NO TRANSECT</v>
      </c>
      <c r="F36" s="143" t="str">
        <f>IF('Site Description'!E$33="NO TRANSECT","NO TRANSECT",SUMIF(Analysis!$E$6:$E$93,"BS",Analysis!J6:J93))</f>
        <v>NO TRANSECT</v>
      </c>
      <c r="G36" s="143" t="str">
        <f>IF('Site Description'!F$33="NO TRANSECT","NO TRANSECT",SUMIF(Analysis!$E$6:$E$93,"BS",Analysis!K6:K93))</f>
        <v>NO TRANSECT</v>
      </c>
      <c r="H36" s="143" t="str">
        <f>IF('Site Description'!G$33="NO TRANSECT","NO TRANSECT",SUMIF(Analysis!$E$6:$E$93,"BS",Analysis!L6:L93))</f>
        <v>NO TRANSECT</v>
      </c>
      <c r="I36" s="143" t="str">
        <f>IF('Site Description'!H$33="NO TRANSECT","NO TRANSECT",SUMIF(Analysis!$E$6:$E$93,"BS",Analysis!M6:M93))</f>
        <v>NO TRANSECT</v>
      </c>
      <c r="J36" s="144" t="str">
        <f>IF('Site Description'!I$33="NO TRANSECT","NO TRANSECT",SUMIF(Analysis!$E$6:$E$93,"BS",Analysis!N6:N93))</f>
        <v>NO TRANSECT</v>
      </c>
      <c r="K36" s="137">
        <f t="shared" si="26"/>
        <v>0</v>
      </c>
      <c r="L36" s="138" t="e">
        <f t="shared" si="27"/>
        <v>#DIV/0!</v>
      </c>
      <c r="M36" s="139">
        <f>IF(C36&lt;&gt;"NO TRANSECT",(C36/Analysis!G$94*100),"NO TRANSECT")</f>
        <v>0</v>
      </c>
      <c r="N36" s="139" t="str">
        <f>IF(D36&lt;&gt;"NO TRANSECT",(D36/Analysis!H$94*100),"NO TRANSECT")</f>
        <v>NO TRANSECT</v>
      </c>
      <c r="O36" s="139" t="str">
        <f>IF(E36&lt;&gt;"NO TRANSECT",(E36/Analysis!I$94*100),"NO TRANSECT")</f>
        <v>NO TRANSECT</v>
      </c>
      <c r="P36" s="139" t="str">
        <f>IF(F36&lt;&gt;"NO TRANSECT",(F36/Analysis!J$94*100),"NO TRANSECT")</f>
        <v>NO TRANSECT</v>
      </c>
      <c r="Q36" s="139" t="str">
        <f>IF(G36&lt;&gt;"NO TRANSECT",(G36/Analysis!K$94*100),"NO TRANSECT")</f>
        <v>NO TRANSECT</v>
      </c>
      <c r="R36" s="139" t="str">
        <f>IF(H36&lt;&gt;"NO TRANSECT",(H36/Analysis!L$94*100),"NO TRANSECT")</f>
        <v>NO TRANSECT</v>
      </c>
      <c r="S36" s="139" t="str">
        <f>IF(I36&lt;&gt;"NO TRANSECT",(I36/Analysis!M$94*100),"NO TRANSECT")</f>
        <v>NO TRANSECT</v>
      </c>
      <c r="T36" s="139" t="str">
        <f>IF(J36&lt;&gt;"NO TRANSECT",(J36/Analysis!N$94*100),"NO TRANSECT")</f>
        <v>NO TRANSECT</v>
      </c>
      <c r="U36" s="140">
        <f>AVERAGE(M36:T36)</f>
        <v>0</v>
      </c>
      <c r="V36" s="141" t="e">
        <f>STDEV(M36:T36)</f>
        <v>#DIV/0!</v>
      </c>
      <c r="W36" s="45"/>
    </row>
    <row r="37" spans="1:24" ht="16.2" thickBot="1" x14ac:dyDescent="0.35">
      <c r="A37" s="145" t="s">
        <v>8</v>
      </c>
      <c r="B37" s="145" t="s">
        <v>63</v>
      </c>
      <c r="C37" s="146">
        <f>IF('Site Description'!B$33="NO TRANSECT","NO TRANSECT",SUMIF(Analysis!$E$6:$E$93,"OTH",Analysis!G6:G93))</f>
        <v>0</v>
      </c>
      <c r="D37" s="147" t="str">
        <f>IF('Site Description'!C$33="NO TRANSECT","NO TRANSECT",SUMIF(Analysis!$E$6:$E$93,"OTH",Analysis!H6:H93))</f>
        <v>NO TRANSECT</v>
      </c>
      <c r="E37" s="147" t="str">
        <f>IF('Site Description'!D$33="NO TRANSECT","NO TRANSECT",SUMIF(Analysis!$E$6:$E$93,"OTH",Analysis!I6:I93))</f>
        <v>NO TRANSECT</v>
      </c>
      <c r="F37" s="147" t="str">
        <f>IF('Site Description'!E$33="NO TRANSECT","NO TRANSECT",SUMIF(Analysis!$E$6:$E$93,"OTH",Analysis!J6:J93))</f>
        <v>NO TRANSECT</v>
      </c>
      <c r="G37" s="147" t="str">
        <f>IF('Site Description'!F$33="NO TRANSECT","NO TRANSECT",SUMIF(Analysis!$E$6:$E$93,"OTH",Analysis!K6:K93))</f>
        <v>NO TRANSECT</v>
      </c>
      <c r="H37" s="147" t="str">
        <f>IF('Site Description'!G$33="NO TRANSECT","NO TRANSECT",SUMIF(Analysis!$E$6:$E$93,"OTH",Analysis!L6:L93))</f>
        <v>NO TRANSECT</v>
      </c>
      <c r="I37" s="147" t="str">
        <f>IF('Site Description'!H$33="NO TRANSECT","NO TRANSECT",SUMIF(Analysis!$E$6:$E$93,"OTH",Analysis!M6:M93))</f>
        <v>NO TRANSECT</v>
      </c>
      <c r="J37" s="148" t="str">
        <f>IF('Site Description'!I$33="NO TRANSECT","NO TRANSECT",SUMIF(Analysis!$E$6:$E$93,"OTH",Analysis!N6:N93))</f>
        <v>NO TRANSECT</v>
      </c>
      <c r="K37" s="149">
        <f t="shared" si="26"/>
        <v>0</v>
      </c>
      <c r="L37" s="150" t="e">
        <f t="shared" si="27"/>
        <v>#DIV/0!</v>
      </c>
      <c r="M37" s="151">
        <f>IF(C37&lt;&gt;"NO TRANSECT",(C37/Analysis!G$94*100),"NO TRANSECT")</f>
        <v>0</v>
      </c>
      <c r="N37" s="151" t="str">
        <f>IF(D37&lt;&gt;"NO TRANSECT",(D37/Analysis!H$94*100),"NO TRANSECT")</f>
        <v>NO TRANSECT</v>
      </c>
      <c r="O37" s="151" t="str">
        <f>IF(E37&lt;&gt;"NO TRANSECT",(E37/Analysis!I$94*100),"NO TRANSECT")</f>
        <v>NO TRANSECT</v>
      </c>
      <c r="P37" s="151" t="str">
        <f>IF(F37&lt;&gt;"NO TRANSECT",(F37/Analysis!J$94*100),"NO TRANSECT")</f>
        <v>NO TRANSECT</v>
      </c>
      <c r="Q37" s="151" t="str">
        <f>IF(G37&lt;&gt;"NO TRANSECT",(G37/Analysis!K$94*100),"NO TRANSECT")</f>
        <v>NO TRANSECT</v>
      </c>
      <c r="R37" s="151" t="str">
        <f>IF(H37&lt;&gt;"NO TRANSECT",(H37/Analysis!L$94*100),"NO TRANSECT")</f>
        <v>NO TRANSECT</v>
      </c>
      <c r="S37" s="151" t="str">
        <f>IF(I37&lt;&gt;"NO TRANSECT",(I37/Analysis!M$94*100),"NO TRANSECT")</f>
        <v>NO TRANSECT</v>
      </c>
      <c r="T37" s="151" t="str">
        <f>IF(J37&lt;&gt;"NO TRANSECT",(J37/Analysis!N$94*100),"NO TRANSECT")</f>
        <v>NO TRANSECT</v>
      </c>
      <c r="U37" s="152">
        <f t="shared" si="28"/>
        <v>0</v>
      </c>
      <c r="V37" s="153" t="e">
        <f t="shared" si="29"/>
        <v>#DIV/0!</v>
      </c>
      <c r="W37" s="45"/>
    </row>
    <row r="38" spans="1:24" ht="16.2" thickBot="1" x14ac:dyDescent="0.35">
      <c r="B38" s="119"/>
      <c r="C38" s="120"/>
      <c r="D38" s="120"/>
      <c r="E38" s="120"/>
      <c r="F38" s="120"/>
      <c r="G38" s="120"/>
      <c r="H38" s="120"/>
      <c r="I38" s="154"/>
      <c r="J38" s="154"/>
      <c r="K38" s="154"/>
      <c r="L38" s="154"/>
      <c r="M38" s="155"/>
      <c r="N38" s="155"/>
      <c r="O38" s="156"/>
      <c r="P38" s="156"/>
      <c r="Q38" s="156"/>
      <c r="R38" s="156"/>
      <c r="S38" s="156"/>
      <c r="T38" s="156"/>
      <c r="U38" s="156"/>
      <c r="V38" s="156"/>
      <c r="W38" s="121"/>
    </row>
    <row r="39" spans="1:24" ht="16.2" thickBot="1" x14ac:dyDescent="0.35">
      <c r="M39" s="61"/>
      <c r="N39" s="61"/>
      <c r="O39" s="61"/>
      <c r="P39" s="61"/>
      <c r="Q39" s="61"/>
      <c r="R39" s="61"/>
      <c r="S39" s="61"/>
      <c r="T39" s="61"/>
      <c r="U39" s="61"/>
      <c r="V39" s="61"/>
    </row>
    <row r="40" spans="1:24" s="3" customFormat="1" x14ac:dyDescent="0.3">
      <c r="A40" s="60"/>
      <c r="B40" s="157" t="s">
        <v>120</v>
      </c>
      <c r="C40" s="158"/>
      <c r="D40" s="158"/>
      <c r="E40" s="158"/>
      <c r="F40" s="158"/>
      <c r="G40" s="158"/>
      <c r="H40" s="158"/>
      <c r="I40" s="158"/>
      <c r="J40" s="158"/>
      <c r="K40" s="158"/>
      <c r="L40" s="158"/>
      <c r="M40" s="159"/>
      <c r="N40" s="159"/>
      <c r="O40" s="159"/>
      <c r="P40" s="159"/>
      <c r="Q40" s="159"/>
      <c r="R40" s="159"/>
      <c r="S40" s="159"/>
      <c r="T40" s="159"/>
      <c r="U40" s="159"/>
      <c r="V40" s="159"/>
      <c r="W40" s="160"/>
      <c r="X40" s="60"/>
    </row>
    <row r="41" spans="1:24" s="3" customFormat="1" ht="16.2" thickBot="1" x14ac:dyDescent="0.35">
      <c r="A41" s="60"/>
      <c r="B41" s="161"/>
      <c r="C41" s="162"/>
      <c r="D41" s="162"/>
      <c r="E41" s="162"/>
      <c r="F41" s="162"/>
      <c r="G41" s="162"/>
      <c r="H41" s="162"/>
      <c r="I41" s="162"/>
      <c r="J41" s="162"/>
      <c r="K41" s="162"/>
      <c r="L41" s="162"/>
      <c r="M41" s="163"/>
      <c r="N41" s="163"/>
      <c r="O41" s="163"/>
      <c r="P41" s="163"/>
      <c r="Q41" s="163"/>
      <c r="R41" s="163"/>
      <c r="S41" s="164"/>
      <c r="T41" s="163"/>
      <c r="U41" s="163"/>
      <c r="V41" s="163"/>
      <c r="W41" s="165"/>
      <c r="X41" s="60"/>
    </row>
    <row r="42" spans="1:24" s="3" customFormat="1" ht="16.2" thickBot="1" x14ac:dyDescent="0.35">
      <c r="A42" s="166"/>
      <c r="B42" s="167"/>
      <c r="C42" s="547" t="s">
        <v>30</v>
      </c>
      <c r="D42" s="548"/>
      <c r="E42" s="548"/>
      <c r="F42" s="548"/>
      <c r="G42" s="548"/>
      <c r="H42" s="548"/>
      <c r="I42" s="548"/>
      <c r="J42" s="548"/>
      <c r="K42" s="548"/>
      <c r="L42" s="549"/>
      <c r="M42" s="547" t="s">
        <v>73</v>
      </c>
      <c r="N42" s="548"/>
      <c r="O42" s="548"/>
      <c r="P42" s="548"/>
      <c r="Q42" s="548"/>
      <c r="R42" s="548"/>
      <c r="S42" s="548"/>
      <c r="T42" s="548"/>
      <c r="U42" s="548"/>
      <c r="V42" s="549"/>
      <c r="W42" s="165"/>
      <c r="X42" s="60"/>
    </row>
    <row r="43" spans="1:24" s="3" customFormat="1" ht="16.2" thickBot="1" x14ac:dyDescent="0.35">
      <c r="A43" s="168"/>
      <c r="B43" s="169" t="s">
        <v>133</v>
      </c>
      <c r="C43" s="170">
        <v>1</v>
      </c>
      <c r="D43" s="171">
        <v>2</v>
      </c>
      <c r="E43" s="171">
        <v>3</v>
      </c>
      <c r="F43" s="171">
        <v>4</v>
      </c>
      <c r="G43" s="171">
        <v>5</v>
      </c>
      <c r="H43" s="171">
        <v>6</v>
      </c>
      <c r="I43" s="171">
        <v>7</v>
      </c>
      <c r="J43" s="172">
        <v>8</v>
      </c>
      <c r="K43" s="173" t="s">
        <v>66</v>
      </c>
      <c r="L43" s="174" t="s">
        <v>68</v>
      </c>
      <c r="M43" s="171">
        <v>1</v>
      </c>
      <c r="N43" s="171">
        <v>2</v>
      </c>
      <c r="O43" s="171">
        <v>3</v>
      </c>
      <c r="P43" s="171">
        <v>4</v>
      </c>
      <c r="Q43" s="171">
        <v>5</v>
      </c>
      <c r="R43" s="171">
        <v>6</v>
      </c>
      <c r="S43" s="171">
        <v>7</v>
      </c>
      <c r="T43" s="171">
        <v>8</v>
      </c>
      <c r="U43" s="175" t="s">
        <v>66</v>
      </c>
      <c r="V43" s="176" t="s">
        <v>68</v>
      </c>
      <c r="W43" s="165"/>
      <c r="X43" s="60"/>
    </row>
    <row r="44" spans="1:24" s="3" customFormat="1" x14ac:dyDescent="0.3">
      <c r="A44" s="168"/>
      <c r="B44" s="177" t="s">
        <v>81</v>
      </c>
      <c r="C44" s="142">
        <f>IF('Site Description'!B$33="NO TRANSECT","NO TRANSECT",SUMIF(Analysis!$B$6:$B$93, "Acropora",Analysis!G6:G93))</f>
        <v>0</v>
      </c>
      <c r="D44" s="143" t="str">
        <f>IF('Site Description'!C$33="NO TRANSECT","NO TRANSECT",SUMIF(Analysis!$B$6:$B$93, "Acropora",Analysis!H6:H93))</f>
        <v>NO TRANSECT</v>
      </c>
      <c r="E44" s="143" t="str">
        <f>IF('Site Description'!D$33="NO TRANSECT","NO TRANSECT",SUMIF(Analysis!$B$6:$B$93, "Acropora",Analysis!I6:I93))</f>
        <v>NO TRANSECT</v>
      </c>
      <c r="F44" s="143" t="str">
        <f>IF('Site Description'!E$33="NO TRANSECT","NO TRANSECT",SUMIF(Analysis!$B$6:$B$93, "Acropora",Analysis!J6:J93))</f>
        <v>NO TRANSECT</v>
      </c>
      <c r="G44" s="143" t="str">
        <f>IF('Site Description'!F$33="NO TRANSECT","NO TRANSECT",SUMIF(Analysis!$B$6:$B$93, "Acropora",Analysis!K6:K93))</f>
        <v>NO TRANSECT</v>
      </c>
      <c r="H44" s="143" t="str">
        <f>IF('Site Description'!G$33="NO TRANSECT","NO TRANSECT",SUMIF(Analysis!$B$6:$B$93, "Acropora",Analysis!L6:L93))</f>
        <v>NO TRANSECT</v>
      </c>
      <c r="I44" s="143" t="str">
        <f>IF('Site Description'!H$33="NO TRANSECT","NO TRANSECT",SUMIF(Analysis!$B$6:$B$93, "Acropora",Analysis!M6:M93))</f>
        <v>NO TRANSECT</v>
      </c>
      <c r="J44" s="144" t="str">
        <f>IF('Site Description'!I$33="NO TRANSECT","NO TRANSECT",SUMIF(Analysis!$B$6:$B$93, "Acropora",Analysis!N6:N93))</f>
        <v>NO TRANSECT</v>
      </c>
      <c r="K44" s="178">
        <f t="shared" ref="K44:K53" si="30">AVERAGE(C44:J44)</f>
        <v>0</v>
      </c>
      <c r="L44" s="179" t="e">
        <f t="shared" ref="L44:L53" si="31">STDEV(C44:J44)</f>
        <v>#DIV/0!</v>
      </c>
      <c r="M44" s="143">
        <f>IF(C44="NO TRANSECT", "NO TRANSECT",C44/Analysis!G$94*100)</f>
        <v>0</v>
      </c>
      <c r="N44" s="143" t="str">
        <f>IF(D44="NO TRANSECT", "NO TRANSECT",D44/Analysis!H$94*100)</f>
        <v>NO TRANSECT</v>
      </c>
      <c r="O44" s="143" t="str">
        <f>IF(E44="NO TRANSECT", "NO TRANSECT",E44/Analysis!I$94*100)</f>
        <v>NO TRANSECT</v>
      </c>
      <c r="P44" s="143" t="str">
        <f>IF(F44="NO TRANSECT", "NO TRANSECT",F44/Analysis!J$94*100)</f>
        <v>NO TRANSECT</v>
      </c>
      <c r="Q44" s="143" t="str">
        <f>IF(G44="NO TRANSECT", "NO TRANSECT",G44/Analysis!K$94*100)</f>
        <v>NO TRANSECT</v>
      </c>
      <c r="R44" s="143" t="str">
        <f>IF(H44="NO TRANSECT", "NO TRANSECT",H44/Analysis!L$94*100)</f>
        <v>NO TRANSECT</v>
      </c>
      <c r="S44" s="143" t="str">
        <f>IF(I44="NO TRANSECT", "NO TRANSECT",I44/Analysis!M$94*100)</f>
        <v>NO TRANSECT</v>
      </c>
      <c r="T44" s="143" t="str">
        <f>IF(J44="NO TRANSECT", "NO TRANSECT",J44/Analysis!N$94*100)</f>
        <v>NO TRANSECT</v>
      </c>
      <c r="U44" s="178">
        <f>AVERAGE(M44:T44)</f>
        <v>0</v>
      </c>
      <c r="V44" s="179" t="e">
        <f>STDEV(M44:T44)</f>
        <v>#DIV/0!</v>
      </c>
      <c r="W44" s="165"/>
      <c r="X44" s="60"/>
    </row>
    <row r="45" spans="1:24" s="3" customFormat="1" x14ac:dyDescent="0.3">
      <c r="A45" s="168"/>
      <c r="B45" s="177" t="s">
        <v>294</v>
      </c>
      <c r="C45" s="142">
        <f>IF('Site Description'!B$33="NO TRANSECT","NO TRANSECT",SUMIF(Analysis!$B$6:$B$93, "Agaricia",Analysis!G6:G93))</f>
        <v>0</v>
      </c>
      <c r="D45" s="143" t="str">
        <f>IF('Site Description'!C$33="NO TRANSECT","NO TRANSECT",SUMIF(Analysis!$B$6:$B$93, "Agaricia",Analysis!H6:H93))</f>
        <v>NO TRANSECT</v>
      </c>
      <c r="E45" s="143" t="str">
        <f>IF('Site Description'!D$33="NO TRANSECT","NO TRANSECT",SUMIF(Analysis!$B$6:$B$93, "Agaricia",Analysis!I6:I93))</f>
        <v>NO TRANSECT</v>
      </c>
      <c r="F45" s="143" t="str">
        <f>IF('Site Description'!E$33="NO TRANSECT","NO TRANSECT",SUMIF(Analysis!$B$6:$B$93, "Agaricia",Analysis!J6:J93))</f>
        <v>NO TRANSECT</v>
      </c>
      <c r="G45" s="143" t="str">
        <f>IF('Site Description'!F$33="NO TRANSECT","NO TRANSECT",SUMIF(Analysis!$B$6:$B$93, "Agaricia",Analysis!K6:K93))</f>
        <v>NO TRANSECT</v>
      </c>
      <c r="H45" s="143" t="str">
        <f>IF('Site Description'!G$33="NO TRANSECT","NO TRANSECT",SUMIF(Analysis!$B$6:$B$93, "Agaricia",Analysis!L6:L93))</f>
        <v>NO TRANSECT</v>
      </c>
      <c r="I45" s="143" t="str">
        <f>IF('Site Description'!H$33="NO TRANSECT","NO TRANSECT",SUMIF(Analysis!$B$6:$B$93, "Agaricia",Analysis!M6:M93))</f>
        <v>NO TRANSECT</v>
      </c>
      <c r="J45" s="144" t="str">
        <f>IF('Site Description'!I$33="NO TRANSECT","NO TRANSECT",SUMIF(Analysis!$B$6:$B$93, "Agaricia",Analysis!N6:N93))</f>
        <v>NO TRANSECT</v>
      </c>
      <c r="K45" s="178">
        <f t="shared" si="30"/>
        <v>0</v>
      </c>
      <c r="L45" s="179" t="e">
        <f t="shared" si="31"/>
        <v>#DIV/0!</v>
      </c>
      <c r="M45" s="143">
        <f>IF(C45="NO TRANSECT", "NO TRANSECT",C45/Analysis!G$94*100)</f>
        <v>0</v>
      </c>
      <c r="N45" s="143" t="str">
        <f>IF(D45="NO TRANSECT", "NO TRANSECT",D45/Analysis!H$94*100)</f>
        <v>NO TRANSECT</v>
      </c>
      <c r="O45" s="143" t="str">
        <f>IF(E45="NO TRANSECT", "NO TRANSECT",E45/Analysis!I$94*100)</f>
        <v>NO TRANSECT</v>
      </c>
      <c r="P45" s="143" t="str">
        <f>IF(F45="NO TRANSECT", "NO TRANSECT",F45/Analysis!J$94*100)</f>
        <v>NO TRANSECT</v>
      </c>
      <c r="Q45" s="143" t="str">
        <f>IF(G45="NO TRANSECT", "NO TRANSECT",G45/Analysis!K$94*100)</f>
        <v>NO TRANSECT</v>
      </c>
      <c r="R45" s="143" t="str">
        <f>IF(H45="NO TRANSECT", "NO TRANSECT",H45/Analysis!L$94*100)</f>
        <v>NO TRANSECT</v>
      </c>
      <c r="S45" s="143" t="str">
        <f>IF(I45="NO TRANSECT", "NO TRANSECT",I45/Analysis!M$94*100)</f>
        <v>NO TRANSECT</v>
      </c>
      <c r="T45" s="143" t="str">
        <f>IF(J45="NO TRANSECT", "NO TRANSECT",J45/Analysis!N$94*100)</f>
        <v>NO TRANSECT</v>
      </c>
      <c r="U45" s="178">
        <f t="shared" ref="U45:U53" si="32">AVERAGE(M45:T45)</f>
        <v>0</v>
      </c>
      <c r="V45" s="179" t="e">
        <f t="shared" ref="V45:V53" si="33">STDEV(M45:T45)</f>
        <v>#DIV/0!</v>
      </c>
      <c r="W45" s="165"/>
      <c r="X45" s="60"/>
    </row>
    <row r="46" spans="1:24" s="3" customFormat="1" x14ac:dyDescent="0.3">
      <c r="A46" s="168"/>
      <c r="B46" s="177" t="s">
        <v>295</v>
      </c>
      <c r="C46" s="142">
        <f>IF('Site Description'!B$33="NO TRANSECT","NO TRANSECT",SUMIF(Analysis!$B$6:$B$93, "Colpophyllia",Analysis!G6:G93))</f>
        <v>0</v>
      </c>
      <c r="D46" s="143" t="str">
        <f>IF('Site Description'!C$33="NO TRANSECT","NO TRANSECT",SUMIF(Analysis!$B$6:$B$93, "Colpophyllia",Analysis!H6:H93))</f>
        <v>NO TRANSECT</v>
      </c>
      <c r="E46" s="143" t="str">
        <f>IF('Site Description'!D$33="NO TRANSECT","NO TRANSECT",SUMIF(Analysis!$B$6:$B$93, "Colpophyllia",Analysis!I6:I93))</f>
        <v>NO TRANSECT</v>
      </c>
      <c r="F46" s="143" t="str">
        <f>IF('Site Description'!E$33="NO TRANSECT","NO TRANSECT",SUMIF(Analysis!$B$6:$B$93, "Colpophyllia",Analysis!J6:J93))</f>
        <v>NO TRANSECT</v>
      </c>
      <c r="G46" s="143" t="str">
        <f>IF('Site Description'!F$33="NO TRANSECT","NO TRANSECT",SUMIF(Analysis!$B$6:$B$93, "Colpophyllia",Analysis!K6:K93))</f>
        <v>NO TRANSECT</v>
      </c>
      <c r="H46" s="143" t="str">
        <f>IF('Site Description'!G$33="NO TRANSECT","NO TRANSECT",SUMIF(Analysis!$B$6:$B$93, "Colpophyllia",Analysis!L6:L93))</f>
        <v>NO TRANSECT</v>
      </c>
      <c r="I46" s="143" t="str">
        <f>IF('Site Description'!H$33="NO TRANSECT","NO TRANSECT",SUMIF(Analysis!$B$6:$B$93, "Colpophyllia",Analysis!M6:M93))</f>
        <v>NO TRANSECT</v>
      </c>
      <c r="J46" s="144" t="str">
        <f>IF('Site Description'!I$33="NO TRANSECT","NO TRANSECT",SUMIF(Analysis!$B$6:$B$93, "Colpophyllia",Analysis!N6:N93))</f>
        <v>NO TRANSECT</v>
      </c>
      <c r="K46" s="178">
        <f t="shared" si="30"/>
        <v>0</v>
      </c>
      <c r="L46" s="179" t="e">
        <f t="shared" si="31"/>
        <v>#DIV/0!</v>
      </c>
      <c r="M46" s="143">
        <f>IF(C46="NO TRANSECT", "NO TRANSECT",C46/Analysis!G$94*100)</f>
        <v>0</v>
      </c>
      <c r="N46" s="143" t="str">
        <f>IF(D46="NO TRANSECT", "NO TRANSECT",D46/Analysis!H$94*100)</f>
        <v>NO TRANSECT</v>
      </c>
      <c r="O46" s="143" t="str">
        <f>IF(E46="NO TRANSECT", "NO TRANSECT",E46/Analysis!I$94*100)</f>
        <v>NO TRANSECT</v>
      </c>
      <c r="P46" s="143" t="str">
        <f>IF(F46="NO TRANSECT", "NO TRANSECT",F46/Analysis!J$94*100)</f>
        <v>NO TRANSECT</v>
      </c>
      <c r="Q46" s="143" t="str">
        <f>IF(G46="NO TRANSECT", "NO TRANSECT",G46/Analysis!K$94*100)</f>
        <v>NO TRANSECT</v>
      </c>
      <c r="R46" s="143" t="str">
        <f>IF(H46="NO TRANSECT", "NO TRANSECT",H46/Analysis!L$94*100)</f>
        <v>NO TRANSECT</v>
      </c>
      <c r="S46" s="143" t="str">
        <f>IF(I46="NO TRANSECT", "NO TRANSECT",I46/Analysis!M$94*100)</f>
        <v>NO TRANSECT</v>
      </c>
      <c r="T46" s="143" t="str">
        <f>IF(J46="NO TRANSECT", "NO TRANSECT",J46/Analysis!N$94*100)</f>
        <v>NO TRANSECT</v>
      </c>
      <c r="U46" s="178">
        <f t="shared" si="32"/>
        <v>0</v>
      </c>
      <c r="V46" s="179" t="e">
        <f t="shared" si="33"/>
        <v>#DIV/0!</v>
      </c>
      <c r="W46" s="165"/>
      <c r="X46" s="60"/>
    </row>
    <row r="47" spans="1:24" s="3" customFormat="1" x14ac:dyDescent="0.3">
      <c r="A47" s="168"/>
      <c r="B47" s="177" t="s">
        <v>296</v>
      </c>
      <c r="C47" s="142">
        <f>IF('Site Description'!B$33="NO TRANSECT","NO TRANSECT",SUMIF(Analysis!$B$6:$B$93, "Diploria",Analysis!G6:G93))</f>
        <v>0</v>
      </c>
      <c r="D47" s="143" t="str">
        <f>IF('Site Description'!C$33="NO TRANSECT","NO TRANSECT",SUMIF(Analysis!$B$6:$B$93, "Diploria",Analysis!H6:H93))</f>
        <v>NO TRANSECT</v>
      </c>
      <c r="E47" s="143" t="str">
        <f>IF('Site Description'!D$33="NO TRANSECT","NO TRANSECT",SUMIF(Analysis!$B$6:$B$93, "Diploria",Analysis!I6:I93))</f>
        <v>NO TRANSECT</v>
      </c>
      <c r="F47" s="143" t="str">
        <f>IF('Site Description'!E$33="NO TRANSECT","NO TRANSECT",SUMIF(Analysis!$B$6:$B$93, "Diploria",Analysis!J6:J93))</f>
        <v>NO TRANSECT</v>
      </c>
      <c r="G47" s="143" t="str">
        <f>IF('Site Description'!F$33="NO TRANSECT","NO TRANSECT",SUMIF(Analysis!$B$6:$B$93, "Diploria",Analysis!K6:K93))</f>
        <v>NO TRANSECT</v>
      </c>
      <c r="H47" s="143" t="str">
        <f>IF('Site Description'!G$33="NO TRANSECT","NO TRANSECT",SUMIF(Analysis!$B$6:$B$93, "Diploria",Analysis!L6:L93))</f>
        <v>NO TRANSECT</v>
      </c>
      <c r="I47" s="143" t="str">
        <f>IF('Site Description'!H$33="NO TRANSECT","NO TRANSECT",SUMIF(Analysis!$B$6:$B$93, "Diploria",Analysis!M6:M93))</f>
        <v>NO TRANSECT</v>
      </c>
      <c r="J47" s="144" t="str">
        <f>IF('Site Description'!I$33="NO TRANSECT","NO TRANSECT",SUMIF(Analysis!$B$6:$B$93, "Diploria",Analysis!N6:N93))</f>
        <v>NO TRANSECT</v>
      </c>
      <c r="K47" s="178">
        <f t="shared" si="30"/>
        <v>0</v>
      </c>
      <c r="L47" s="179" t="e">
        <f t="shared" si="31"/>
        <v>#DIV/0!</v>
      </c>
      <c r="M47" s="143">
        <f>IF(C47="NO TRANSECT", "NO TRANSECT",C47/Analysis!G$94*100)</f>
        <v>0</v>
      </c>
      <c r="N47" s="143" t="str">
        <f>IF(D47="NO TRANSECT", "NO TRANSECT",D47/Analysis!H$94*100)</f>
        <v>NO TRANSECT</v>
      </c>
      <c r="O47" s="143" t="str">
        <f>IF(E47="NO TRANSECT", "NO TRANSECT",E47/Analysis!I$94*100)</f>
        <v>NO TRANSECT</v>
      </c>
      <c r="P47" s="143" t="str">
        <f>IF(F47="NO TRANSECT", "NO TRANSECT",F47/Analysis!J$94*100)</f>
        <v>NO TRANSECT</v>
      </c>
      <c r="Q47" s="143" t="str">
        <f>IF(G47="NO TRANSECT", "NO TRANSECT",G47/Analysis!K$94*100)</f>
        <v>NO TRANSECT</v>
      </c>
      <c r="R47" s="143" t="str">
        <f>IF(H47="NO TRANSECT", "NO TRANSECT",H47/Analysis!L$94*100)</f>
        <v>NO TRANSECT</v>
      </c>
      <c r="S47" s="143" t="str">
        <f>IF(I47="NO TRANSECT", "NO TRANSECT",I47/Analysis!M$94*100)</f>
        <v>NO TRANSECT</v>
      </c>
      <c r="T47" s="143" t="str">
        <f>IF(J47="NO TRANSECT", "NO TRANSECT",J47/Analysis!N$94*100)</f>
        <v>NO TRANSECT</v>
      </c>
      <c r="U47" s="178">
        <f t="shared" si="32"/>
        <v>0</v>
      </c>
      <c r="V47" s="179" t="e">
        <f t="shared" si="33"/>
        <v>#DIV/0!</v>
      </c>
      <c r="W47" s="165"/>
      <c r="X47" s="60"/>
    </row>
    <row r="48" spans="1:24" s="3" customFormat="1" x14ac:dyDescent="0.3">
      <c r="A48" s="168"/>
      <c r="B48" s="177" t="s">
        <v>297</v>
      </c>
      <c r="C48" s="142">
        <f>IF('Site Description'!B$33="NO TRANSECT","NO TRANSECT",SUMIF(Analysis!$B$6:$B$93, "Madracis",Analysis!G6:G93))</f>
        <v>0</v>
      </c>
      <c r="D48" s="143" t="str">
        <f>IF('Site Description'!C$33="NO TRANSECT","NO TRANSECT",SUMIF(Analysis!$B$6:$B$93, "Madracis",Analysis!H6:H93))</f>
        <v>NO TRANSECT</v>
      </c>
      <c r="E48" s="143" t="str">
        <f>IF('Site Description'!D$33="NO TRANSECT","NO TRANSECT",SUMIF(Analysis!$B$6:$B$93, "Madracis",Analysis!I6:I93))</f>
        <v>NO TRANSECT</v>
      </c>
      <c r="F48" s="143" t="str">
        <f>IF('Site Description'!E$33="NO TRANSECT","NO TRANSECT",SUMIF(Analysis!$B$6:$B$93, "Madracis",Analysis!J6:J93))</f>
        <v>NO TRANSECT</v>
      </c>
      <c r="G48" s="143" t="str">
        <f>IF('Site Description'!F$33="NO TRANSECT","NO TRANSECT",SUMIF(Analysis!$B$6:$B$93, "Madracis",Analysis!K6:K93))</f>
        <v>NO TRANSECT</v>
      </c>
      <c r="H48" s="143" t="str">
        <f>IF('Site Description'!G$33="NO TRANSECT","NO TRANSECT",SUMIF(Analysis!$B$6:$B$93, "Madracis",Analysis!L6:L93))</f>
        <v>NO TRANSECT</v>
      </c>
      <c r="I48" s="143" t="str">
        <f>IF('Site Description'!H$33="NO TRANSECT","NO TRANSECT",SUMIF(Analysis!$B$6:$B$93, "Madracis",Analysis!M6:M93))</f>
        <v>NO TRANSECT</v>
      </c>
      <c r="J48" s="144" t="str">
        <f>IF('Site Description'!I$33="NO TRANSECT","NO TRANSECT",SUMIF(Analysis!$B$6:$B$93, "Madracis",Analysis!N6:N93))</f>
        <v>NO TRANSECT</v>
      </c>
      <c r="K48" s="178">
        <f t="shared" si="30"/>
        <v>0</v>
      </c>
      <c r="L48" s="179" t="e">
        <f t="shared" si="31"/>
        <v>#DIV/0!</v>
      </c>
      <c r="M48" s="143">
        <f>IF(C48="NO TRANSECT", "NO TRANSECT",C48/Analysis!G$94*100)</f>
        <v>0</v>
      </c>
      <c r="N48" s="143" t="str">
        <f>IF(D48="NO TRANSECT", "NO TRANSECT",D48/Analysis!H$94*100)</f>
        <v>NO TRANSECT</v>
      </c>
      <c r="O48" s="143" t="str">
        <f>IF(E48="NO TRANSECT", "NO TRANSECT",E48/Analysis!I$94*100)</f>
        <v>NO TRANSECT</v>
      </c>
      <c r="P48" s="143" t="str">
        <f>IF(F48="NO TRANSECT", "NO TRANSECT",F48/Analysis!J$94*100)</f>
        <v>NO TRANSECT</v>
      </c>
      <c r="Q48" s="143" t="str">
        <f>IF(G48="NO TRANSECT", "NO TRANSECT",G48/Analysis!K$94*100)</f>
        <v>NO TRANSECT</v>
      </c>
      <c r="R48" s="143" t="str">
        <f>IF(H48="NO TRANSECT", "NO TRANSECT",H48/Analysis!L$94*100)</f>
        <v>NO TRANSECT</v>
      </c>
      <c r="S48" s="143" t="str">
        <f>IF(I48="NO TRANSECT", "NO TRANSECT",I48/Analysis!M$94*100)</f>
        <v>NO TRANSECT</v>
      </c>
      <c r="T48" s="143" t="str">
        <f>IF(J48="NO TRANSECT", "NO TRANSECT",J48/Analysis!N$94*100)</f>
        <v>NO TRANSECT</v>
      </c>
      <c r="U48" s="178">
        <f t="shared" si="32"/>
        <v>0</v>
      </c>
      <c r="V48" s="179" t="e">
        <f t="shared" si="33"/>
        <v>#DIV/0!</v>
      </c>
      <c r="W48" s="165"/>
      <c r="X48" s="60"/>
    </row>
    <row r="49" spans="1:24" s="3" customFormat="1" x14ac:dyDescent="0.3">
      <c r="A49" s="168"/>
      <c r="B49" s="177" t="s">
        <v>91</v>
      </c>
      <c r="C49" s="142">
        <f>IF('Site Description'!B$33="NO TRANSECT","NO TRANSECT",SUMIF(Analysis!$B$6:$B$93, "Millepora",Analysis!G6:G93))</f>
        <v>0</v>
      </c>
      <c r="D49" s="143" t="str">
        <f>IF('Site Description'!C$33="NO TRANSECT","NO TRANSECT",SUMIF(Analysis!$B$6:$B$93, "Millepora",Analysis!H6:H93))</f>
        <v>NO TRANSECT</v>
      </c>
      <c r="E49" s="143" t="str">
        <f>IF('Site Description'!D$33="NO TRANSECT","NO TRANSECT",SUMIF(Analysis!$B$6:$B$93, "Millepora",Analysis!I6:I93))</f>
        <v>NO TRANSECT</v>
      </c>
      <c r="F49" s="143" t="str">
        <f>IF('Site Description'!E$33="NO TRANSECT","NO TRANSECT",SUMIF(Analysis!$B$6:$B$93, "Millepora",Analysis!J6:J93))</f>
        <v>NO TRANSECT</v>
      </c>
      <c r="G49" s="143" t="str">
        <f>IF('Site Description'!F$33="NO TRANSECT","NO TRANSECT",SUMIF(Analysis!$B$6:$B$93, "Millepora",Analysis!K6:K93))</f>
        <v>NO TRANSECT</v>
      </c>
      <c r="H49" s="143" t="str">
        <f>IF('Site Description'!G$33="NO TRANSECT","NO TRANSECT",SUMIF(Analysis!$B$6:$B$93, "Millepora",Analysis!L6:L93))</f>
        <v>NO TRANSECT</v>
      </c>
      <c r="I49" s="143" t="str">
        <f>IF('Site Description'!H$33="NO TRANSECT","NO TRANSECT",SUMIF(Analysis!$B$6:$B$93, "Millepora",Analysis!M6:M93))</f>
        <v>NO TRANSECT</v>
      </c>
      <c r="J49" s="144" t="str">
        <f>IF('Site Description'!I$33="NO TRANSECT","NO TRANSECT",SUMIF(Analysis!$B$6:$B$93, "Millepora",Analysis!N6:N93))</f>
        <v>NO TRANSECT</v>
      </c>
      <c r="K49" s="178">
        <f t="shared" si="30"/>
        <v>0</v>
      </c>
      <c r="L49" s="179" t="e">
        <f t="shared" si="31"/>
        <v>#DIV/0!</v>
      </c>
      <c r="M49" s="143">
        <f>IF(C49="NO TRANSECT", "NO TRANSECT",C49/Analysis!G$94*100)</f>
        <v>0</v>
      </c>
      <c r="N49" s="143" t="str">
        <f>IF(D49="NO TRANSECT", "NO TRANSECT",D49/Analysis!H$94*100)</f>
        <v>NO TRANSECT</v>
      </c>
      <c r="O49" s="143" t="str">
        <f>IF(E49="NO TRANSECT", "NO TRANSECT",E49/Analysis!I$94*100)</f>
        <v>NO TRANSECT</v>
      </c>
      <c r="P49" s="143" t="str">
        <f>IF(F49="NO TRANSECT", "NO TRANSECT",F49/Analysis!J$94*100)</f>
        <v>NO TRANSECT</v>
      </c>
      <c r="Q49" s="143" t="str">
        <f>IF(G49="NO TRANSECT", "NO TRANSECT",G49/Analysis!K$94*100)</f>
        <v>NO TRANSECT</v>
      </c>
      <c r="R49" s="143" t="str">
        <f>IF(H49="NO TRANSECT", "NO TRANSECT",H49/Analysis!L$94*100)</f>
        <v>NO TRANSECT</v>
      </c>
      <c r="S49" s="143" t="str">
        <f>IF(I49="NO TRANSECT", "NO TRANSECT",I49/Analysis!M$94*100)</f>
        <v>NO TRANSECT</v>
      </c>
      <c r="T49" s="143" t="str">
        <f>IF(J49="NO TRANSECT", "NO TRANSECT",J49/Analysis!N$94*100)</f>
        <v>NO TRANSECT</v>
      </c>
      <c r="U49" s="178">
        <f t="shared" si="32"/>
        <v>0</v>
      </c>
      <c r="V49" s="179" t="e">
        <f t="shared" si="33"/>
        <v>#DIV/0!</v>
      </c>
      <c r="W49" s="165"/>
      <c r="X49" s="60"/>
    </row>
    <row r="50" spans="1:24" s="3" customFormat="1" x14ac:dyDescent="0.3">
      <c r="A50" s="168"/>
      <c r="B50" s="177" t="s">
        <v>298</v>
      </c>
      <c r="C50" s="142">
        <f>IF('Site Description'!B$33="NO TRANSECT","NO TRANSECT",SUMIF(Analysis!$B$6:$B$93, "Mycetophyllia",Analysis!G6:G93))</f>
        <v>0</v>
      </c>
      <c r="D50" s="143" t="str">
        <f>IF('Site Description'!C$33="NO TRANSECT","NO TRANSECT",SUMIF(Analysis!$B$6:$B$93, "Mycetophyllia",Analysis!H6:H93))</f>
        <v>NO TRANSECT</v>
      </c>
      <c r="E50" s="143" t="str">
        <f>IF('Site Description'!D$33="NO TRANSECT","NO TRANSECT",SUMIF(Analysis!$B$6:$B$93, "Mycetophyllia",Analysis!I6:I93))</f>
        <v>NO TRANSECT</v>
      </c>
      <c r="F50" s="143" t="str">
        <f>IF('Site Description'!E$33="NO TRANSECT","NO TRANSECT",SUMIF(Analysis!$B$6:$B$93, "Mycetophyllia",Analysis!J6:J93))</f>
        <v>NO TRANSECT</v>
      </c>
      <c r="G50" s="143" t="str">
        <f>IF('Site Description'!F$33="NO TRANSECT","NO TRANSECT",SUMIF(Analysis!$B$6:$B$93, "Mycetophyllia",Analysis!K6:K93))</f>
        <v>NO TRANSECT</v>
      </c>
      <c r="H50" s="143" t="str">
        <f>IF('Site Description'!G$33="NO TRANSECT","NO TRANSECT",SUMIF(Analysis!$B$6:$B$93, "Mycetophyllia",Analysis!L6:L93))</f>
        <v>NO TRANSECT</v>
      </c>
      <c r="I50" s="143" t="str">
        <f>IF('Site Description'!H$33="NO TRANSECT","NO TRANSECT",SUMIF(Analysis!$B$6:$B$93, "Mycetophyllia",Analysis!M6:M93))</f>
        <v>NO TRANSECT</v>
      </c>
      <c r="J50" s="144" t="str">
        <f>IF('Site Description'!I$33="NO TRANSECT","NO TRANSECT",SUMIF(Analysis!$B$6:$B$93, "Mycetophyllia",Analysis!N6:N93))</f>
        <v>NO TRANSECT</v>
      </c>
      <c r="K50" s="178">
        <f t="shared" si="30"/>
        <v>0</v>
      </c>
      <c r="L50" s="179" t="e">
        <f t="shared" si="31"/>
        <v>#DIV/0!</v>
      </c>
      <c r="M50" s="143">
        <f>IF(C50="NO TRANSECT", "NO TRANSECT",C50/Analysis!G$94*100)</f>
        <v>0</v>
      </c>
      <c r="N50" s="143" t="str">
        <f>IF(D50="NO TRANSECT", "NO TRANSECT",D50/Analysis!H$94*100)</f>
        <v>NO TRANSECT</v>
      </c>
      <c r="O50" s="143" t="str">
        <f>IF(E50="NO TRANSECT", "NO TRANSECT",E50/Analysis!I$94*100)</f>
        <v>NO TRANSECT</v>
      </c>
      <c r="P50" s="143" t="str">
        <f>IF(F50="NO TRANSECT", "NO TRANSECT",F50/Analysis!J$94*100)</f>
        <v>NO TRANSECT</v>
      </c>
      <c r="Q50" s="143" t="str">
        <f>IF(G50="NO TRANSECT", "NO TRANSECT",G50/Analysis!K$94*100)</f>
        <v>NO TRANSECT</v>
      </c>
      <c r="R50" s="143" t="str">
        <f>IF(H50="NO TRANSECT", "NO TRANSECT",H50/Analysis!L$94*100)</f>
        <v>NO TRANSECT</v>
      </c>
      <c r="S50" s="143" t="str">
        <f>IF(I50="NO TRANSECT", "NO TRANSECT",I50/Analysis!M$94*100)</f>
        <v>NO TRANSECT</v>
      </c>
      <c r="T50" s="143" t="str">
        <f>IF(J50="NO TRANSECT", "NO TRANSECT",J50/Analysis!N$94*100)</f>
        <v>NO TRANSECT</v>
      </c>
      <c r="U50" s="178">
        <f t="shared" si="32"/>
        <v>0</v>
      </c>
      <c r="V50" s="179" t="e">
        <f t="shared" si="33"/>
        <v>#DIV/0!</v>
      </c>
      <c r="W50" s="165"/>
      <c r="X50" s="60"/>
    </row>
    <row r="51" spans="1:24" s="3" customFormat="1" x14ac:dyDescent="0.3">
      <c r="A51" s="168"/>
      <c r="B51" s="177" t="s">
        <v>293</v>
      </c>
      <c r="C51" s="142">
        <f>IF('Site Description'!B$33="NO TRANSECT","NO TRANSECT",SUMIF(Analysis!$B$6:$B$93, "Orbicella",Analysis!G6:G93))</f>
        <v>0</v>
      </c>
      <c r="D51" s="143" t="str">
        <f>IF('Site Description'!C$33="NO TRANSECT","NO TRANSECT",SUMIF(Analysis!$B$6:$B$93, "Orbicella",Analysis!H6:H93))</f>
        <v>NO TRANSECT</v>
      </c>
      <c r="E51" s="143" t="str">
        <f>IF('Site Description'!D$33="NO TRANSECT","NO TRANSECT",SUMIF(Analysis!$B$6:$B$93, "Orbicella",Analysis!I6:I93))</f>
        <v>NO TRANSECT</v>
      </c>
      <c r="F51" s="143" t="str">
        <f>IF('Site Description'!E$33="NO TRANSECT","NO TRANSECT",SUMIF(Analysis!$B$6:$B$93, "Orbicella",Analysis!J6:J93))</f>
        <v>NO TRANSECT</v>
      </c>
      <c r="G51" s="143" t="str">
        <f>IF('Site Description'!F$33="NO TRANSECT","NO TRANSECT",SUMIF(Analysis!$B$6:$B$93, "Orbicella",Analysis!K6:K93))</f>
        <v>NO TRANSECT</v>
      </c>
      <c r="H51" s="143" t="str">
        <f>IF('Site Description'!G$33="NO TRANSECT","NO TRANSECT",SUMIF(Analysis!$B$6:$B$93, "Orbicella",Analysis!L6:L93))</f>
        <v>NO TRANSECT</v>
      </c>
      <c r="I51" s="143" t="str">
        <f>IF('Site Description'!H$33="NO TRANSECT","NO TRANSECT",SUMIF(Analysis!$B$6:$B$93, "Orbicella",Analysis!M6:M93))</f>
        <v>NO TRANSECT</v>
      </c>
      <c r="J51" s="144" t="str">
        <f>IF('Site Description'!I$33="NO TRANSECT","NO TRANSECT",SUMIF(Analysis!$B$6:$B$93, "Orbicella",Analysis!N6:N93))</f>
        <v>NO TRANSECT</v>
      </c>
      <c r="K51" s="178">
        <f t="shared" si="30"/>
        <v>0</v>
      </c>
      <c r="L51" s="179" t="e">
        <f t="shared" si="31"/>
        <v>#DIV/0!</v>
      </c>
      <c r="M51" s="143">
        <f>IF(C51="NO TRANSECT", "NO TRANSECT",C51/Analysis!G$94*100)</f>
        <v>0</v>
      </c>
      <c r="N51" s="143" t="str">
        <f>IF(D51="NO TRANSECT", "NO TRANSECT",D51/Analysis!H$94*100)</f>
        <v>NO TRANSECT</v>
      </c>
      <c r="O51" s="143" t="str">
        <f>IF(E51="NO TRANSECT", "NO TRANSECT",E51/Analysis!I$94*100)</f>
        <v>NO TRANSECT</v>
      </c>
      <c r="P51" s="143" t="str">
        <f>IF(F51="NO TRANSECT", "NO TRANSECT",F51/Analysis!J$94*100)</f>
        <v>NO TRANSECT</v>
      </c>
      <c r="Q51" s="143" t="str">
        <f>IF(G51="NO TRANSECT", "NO TRANSECT",G51/Analysis!K$94*100)</f>
        <v>NO TRANSECT</v>
      </c>
      <c r="R51" s="143" t="str">
        <f>IF(H51="NO TRANSECT", "NO TRANSECT",H51/Analysis!L$94*100)</f>
        <v>NO TRANSECT</v>
      </c>
      <c r="S51" s="143" t="str">
        <f>IF(I51="NO TRANSECT", "NO TRANSECT",I51/Analysis!M$94*100)</f>
        <v>NO TRANSECT</v>
      </c>
      <c r="T51" s="143" t="str">
        <f>IF(J51="NO TRANSECT", "NO TRANSECT",J51/Analysis!N$94*100)</f>
        <v>NO TRANSECT</v>
      </c>
      <c r="U51" s="178">
        <f t="shared" si="32"/>
        <v>0</v>
      </c>
      <c r="V51" s="179" t="e">
        <f t="shared" si="33"/>
        <v>#DIV/0!</v>
      </c>
      <c r="W51" s="165"/>
      <c r="X51" s="60"/>
    </row>
    <row r="52" spans="1:24" s="3" customFormat="1" x14ac:dyDescent="0.3">
      <c r="A52" s="168"/>
      <c r="B52" s="177" t="s">
        <v>93</v>
      </c>
      <c r="C52" s="142">
        <f>IF('Site Description'!B$33="NO TRANSECT","NO TRANSECT",SUMIF(Analysis!$B$6:$B$93, "Porites",Analysis!G6:G93))</f>
        <v>40</v>
      </c>
      <c r="D52" s="143" t="str">
        <f>IF('Site Description'!C$33="NO TRANSECT","NO TRANSECT",SUMIF(Analysis!$B$6:$B$93, "Porites",Analysis!H6:H93))</f>
        <v>NO TRANSECT</v>
      </c>
      <c r="E52" s="143" t="str">
        <f>IF('Site Description'!D$33="NO TRANSECT","NO TRANSECT",SUMIF(Analysis!$B$6:$B$93, "Porites",Analysis!I6:I93))</f>
        <v>NO TRANSECT</v>
      </c>
      <c r="F52" s="143" t="str">
        <f>IF('Site Description'!E$33="NO TRANSECT","NO TRANSECT",SUMIF(Analysis!$B$6:$B$93, "Porites",Analysis!J6:J93))</f>
        <v>NO TRANSECT</v>
      </c>
      <c r="G52" s="143" t="str">
        <f>IF('Site Description'!F$33="NO TRANSECT","NO TRANSECT",SUMIF(Analysis!$B$6:$B$93, "Porites",Analysis!K6:K93))</f>
        <v>NO TRANSECT</v>
      </c>
      <c r="H52" s="143" t="str">
        <f>IF('Site Description'!G$33="NO TRANSECT","NO TRANSECT",SUMIF(Analysis!$B$6:$B$93, "Porites",Analysis!L6:L93))</f>
        <v>NO TRANSECT</v>
      </c>
      <c r="I52" s="143" t="str">
        <f>IF('Site Description'!H$33="NO TRANSECT","NO TRANSECT",SUMIF(Analysis!$B$6:$B$93, "Porites",Analysis!M6:M93))</f>
        <v>NO TRANSECT</v>
      </c>
      <c r="J52" s="144" t="str">
        <f>IF('Site Description'!I$33="NO TRANSECT","NO TRANSECT",SUMIF(Analysis!$B$6:$B$93, "Porites",Analysis!N6:N93))</f>
        <v>NO TRANSECT</v>
      </c>
      <c r="K52" s="178">
        <f t="shared" si="30"/>
        <v>40</v>
      </c>
      <c r="L52" s="179" t="e">
        <f t="shared" si="31"/>
        <v>#DIV/0!</v>
      </c>
      <c r="M52" s="143">
        <f>IF(C52="NO TRANSECT", "NO TRANSECT",C52/Analysis!G$94*100)</f>
        <v>100</v>
      </c>
      <c r="N52" s="143" t="str">
        <f>IF(D52="NO TRANSECT", "NO TRANSECT",D52/Analysis!H$94*100)</f>
        <v>NO TRANSECT</v>
      </c>
      <c r="O52" s="143" t="str">
        <f>IF(E52="NO TRANSECT", "NO TRANSECT",E52/Analysis!I$94*100)</f>
        <v>NO TRANSECT</v>
      </c>
      <c r="P52" s="143" t="str">
        <f>IF(F52="NO TRANSECT", "NO TRANSECT",F52/Analysis!J$94*100)</f>
        <v>NO TRANSECT</v>
      </c>
      <c r="Q52" s="143" t="str">
        <f>IF(G52="NO TRANSECT", "NO TRANSECT",G52/Analysis!K$94*100)</f>
        <v>NO TRANSECT</v>
      </c>
      <c r="R52" s="143" t="str">
        <f>IF(H52="NO TRANSECT", "NO TRANSECT",H52/Analysis!L$94*100)</f>
        <v>NO TRANSECT</v>
      </c>
      <c r="S52" s="143" t="str">
        <f>IF(I52="NO TRANSECT", "NO TRANSECT",I52/Analysis!M$94*100)</f>
        <v>NO TRANSECT</v>
      </c>
      <c r="T52" s="143" t="str">
        <f>IF(J52="NO TRANSECT", "NO TRANSECT",J52/Analysis!N$94*100)</f>
        <v>NO TRANSECT</v>
      </c>
      <c r="U52" s="178">
        <f t="shared" si="32"/>
        <v>100</v>
      </c>
      <c r="V52" s="179" t="e">
        <f t="shared" si="33"/>
        <v>#DIV/0!</v>
      </c>
      <c r="W52" s="165"/>
      <c r="X52" s="60"/>
    </row>
    <row r="53" spans="1:24" s="3" customFormat="1" ht="16.2" thickBot="1" x14ac:dyDescent="0.35">
      <c r="A53" s="168"/>
      <c r="B53" s="177" t="s">
        <v>96</v>
      </c>
      <c r="C53" s="146">
        <f>IF('Site Description'!B$33="NO TRANSECT","NO TRANSECT",SUMIF(Analysis!$B$6:$B$93, "Siderastrea",Analysis!G6:G93))</f>
        <v>0</v>
      </c>
      <c r="D53" s="147" t="str">
        <f>IF('Site Description'!C$33="NO TRANSECT","NO TRANSECT",SUMIF(Analysis!$B$6:$B$93, "Siderastrea",Analysis!H6:H93))</f>
        <v>NO TRANSECT</v>
      </c>
      <c r="E53" s="147" t="str">
        <f>IF('Site Description'!D$33="NO TRANSECT","NO TRANSECT",SUMIF(Analysis!$B$6:$B$93, "Siderastrea",Analysis!I6:I93))</f>
        <v>NO TRANSECT</v>
      </c>
      <c r="F53" s="147" t="str">
        <f>IF('Site Description'!E$33="NO TRANSECT","NO TRANSECT",SUMIF(Analysis!$B$6:$B$93, "Siderastrea",Analysis!J6:J93))</f>
        <v>NO TRANSECT</v>
      </c>
      <c r="G53" s="147" t="str">
        <f>IF('Site Description'!F$33="NO TRANSECT","NO TRANSECT",SUMIF(Analysis!$B$6:$B$93, "Siderastrea",Analysis!K6:K93))</f>
        <v>NO TRANSECT</v>
      </c>
      <c r="H53" s="147" t="str">
        <f>IF('Site Description'!G$33="NO TRANSECT","NO TRANSECT",SUMIF(Analysis!$B$6:$B$93, "Siderastrea",Analysis!L6:L93))</f>
        <v>NO TRANSECT</v>
      </c>
      <c r="I53" s="147" t="str">
        <f>IF('Site Description'!H$33="NO TRANSECT","NO TRANSECT",SUMIF(Analysis!$B$6:$B$93, "Siderastrea",Analysis!M6:M93))</f>
        <v>NO TRANSECT</v>
      </c>
      <c r="J53" s="148" t="str">
        <f>IF('Site Description'!I$33="NO TRANSECT","NO TRANSECT",SUMIF(Analysis!$B$6:$B$93, "Siderastrea",Analysis!N6:N93))</f>
        <v>NO TRANSECT</v>
      </c>
      <c r="K53" s="178">
        <f t="shared" si="30"/>
        <v>0</v>
      </c>
      <c r="L53" s="179" t="e">
        <f t="shared" si="31"/>
        <v>#DIV/0!</v>
      </c>
      <c r="M53" s="143">
        <f>IF(C53="NO TRANSECT", "NO TRANSECT",C53/Analysis!G$94*100)</f>
        <v>0</v>
      </c>
      <c r="N53" s="143" t="str">
        <f>IF(D53="NO TRANSECT", "NO TRANSECT",D53/Analysis!H$94*100)</f>
        <v>NO TRANSECT</v>
      </c>
      <c r="O53" s="143" t="str">
        <f>IF(E53="NO TRANSECT", "NO TRANSECT",E53/Analysis!I$94*100)</f>
        <v>NO TRANSECT</v>
      </c>
      <c r="P53" s="143" t="str">
        <f>IF(F53="NO TRANSECT", "NO TRANSECT",F53/Analysis!J$94*100)</f>
        <v>NO TRANSECT</v>
      </c>
      <c r="Q53" s="143" t="str">
        <f>IF(G53="NO TRANSECT", "NO TRANSECT",G53/Analysis!K$94*100)</f>
        <v>NO TRANSECT</v>
      </c>
      <c r="R53" s="143" t="str">
        <f>IF(H53="NO TRANSECT", "NO TRANSECT",H53/Analysis!L$94*100)</f>
        <v>NO TRANSECT</v>
      </c>
      <c r="S53" s="143" t="str">
        <f>IF(I53="NO TRANSECT", "NO TRANSECT",I53/Analysis!M$94*100)</f>
        <v>NO TRANSECT</v>
      </c>
      <c r="T53" s="143" t="str">
        <f>IF(J53="NO TRANSECT", "NO TRANSECT",J53/Analysis!N$94*100)</f>
        <v>NO TRANSECT</v>
      </c>
      <c r="U53" s="178">
        <f t="shared" si="32"/>
        <v>0</v>
      </c>
      <c r="V53" s="179" t="e">
        <f t="shared" si="33"/>
        <v>#DIV/0!</v>
      </c>
      <c r="W53" s="165"/>
      <c r="X53" s="60"/>
    </row>
    <row r="54" spans="1:24" s="3" customFormat="1" ht="16.2" thickBot="1" x14ac:dyDescent="0.35">
      <c r="A54" s="60"/>
      <c r="B54" s="180"/>
      <c r="C54" s="181"/>
      <c r="D54" s="181"/>
      <c r="E54" s="181"/>
      <c r="F54" s="181"/>
      <c r="G54" s="181"/>
      <c r="H54" s="181"/>
      <c r="I54" s="182"/>
      <c r="J54" s="182"/>
      <c r="K54" s="182"/>
      <c r="L54" s="182"/>
      <c r="M54" s="183"/>
      <c r="N54" s="183"/>
      <c r="O54" s="164"/>
      <c r="P54" s="164"/>
      <c r="Q54" s="164"/>
      <c r="R54" s="164"/>
      <c r="S54" s="164"/>
      <c r="T54" s="164"/>
      <c r="U54" s="164"/>
      <c r="V54" s="164"/>
      <c r="W54" s="184"/>
      <c r="X54" s="60"/>
    </row>
    <row r="55" spans="1:24" ht="16.2" thickBot="1" x14ac:dyDescent="0.35">
      <c r="C55" s="185"/>
      <c r="M55" s="61"/>
      <c r="N55" s="61"/>
      <c r="O55" s="61"/>
      <c r="P55" s="61"/>
      <c r="Q55" s="61"/>
      <c r="R55" s="61"/>
      <c r="S55" s="61"/>
      <c r="T55" s="61"/>
      <c r="U55" s="61"/>
      <c r="V55" s="61"/>
    </row>
    <row r="56" spans="1:24" s="3" customFormat="1" ht="18" x14ac:dyDescent="0.3">
      <c r="A56" s="60"/>
      <c r="B56" s="157" t="s">
        <v>500</v>
      </c>
      <c r="C56" s="158"/>
      <c r="D56" s="158"/>
      <c r="E56" s="158"/>
      <c r="F56" s="158"/>
      <c r="G56" s="158"/>
      <c r="H56" s="158"/>
      <c r="I56" s="158"/>
      <c r="J56" s="158"/>
      <c r="K56" s="158"/>
      <c r="L56" s="158"/>
      <c r="M56" s="159"/>
      <c r="N56" s="159"/>
      <c r="O56" s="159"/>
      <c r="P56" s="159"/>
      <c r="Q56" s="159"/>
      <c r="R56" s="159"/>
      <c r="S56" s="159"/>
      <c r="T56" s="159"/>
      <c r="U56" s="159"/>
      <c r="V56" s="159"/>
      <c r="W56" s="160"/>
      <c r="X56" s="60"/>
    </row>
    <row r="57" spans="1:24" s="3" customFormat="1" ht="16.2" thickBot="1" x14ac:dyDescent="0.35">
      <c r="A57" s="60"/>
      <c r="B57" s="161"/>
      <c r="C57" s="162"/>
      <c r="D57" s="162"/>
      <c r="E57" s="162"/>
      <c r="F57" s="162"/>
      <c r="G57" s="162"/>
      <c r="H57" s="162"/>
      <c r="I57" s="162"/>
      <c r="J57" s="162"/>
      <c r="K57" s="162"/>
      <c r="L57" s="162"/>
      <c r="M57" s="163"/>
      <c r="N57" s="163"/>
      <c r="O57" s="163"/>
      <c r="P57" s="163"/>
      <c r="Q57" s="163"/>
      <c r="R57" s="163"/>
      <c r="S57" s="164"/>
      <c r="T57" s="163"/>
      <c r="U57" s="163"/>
      <c r="V57" s="163"/>
      <c r="W57" s="165"/>
      <c r="X57" s="60"/>
    </row>
    <row r="58" spans="1:24" s="3" customFormat="1" ht="16.2" thickBot="1" x14ac:dyDescent="0.35">
      <c r="A58" s="166"/>
      <c r="B58" s="167"/>
      <c r="C58" s="547" t="s">
        <v>129</v>
      </c>
      <c r="D58" s="548"/>
      <c r="E58" s="548"/>
      <c r="F58" s="548"/>
      <c r="G58" s="548"/>
      <c r="H58" s="548"/>
      <c r="I58" s="548"/>
      <c r="J58" s="548"/>
      <c r="K58" s="548"/>
      <c r="L58" s="549"/>
      <c r="M58" s="547" t="s">
        <v>118</v>
      </c>
      <c r="N58" s="548"/>
      <c r="O58" s="548"/>
      <c r="P58" s="548"/>
      <c r="Q58" s="548"/>
      <c r="R58" s="548"/>
      <c r="S58" s="548"/>
      <c r="T58" s="548"/>
      <c r="U58" s="548"/>
      <c r="V58" s="549"/>
      <c r="W58" s="165"/>
      <c r="X58" s="60"/>
    </row>
    <row r="59" spans="1:24" s="3" customFormat="1" ht="16.2" thickBot="1" x14ac:dyDescent="0.35">
      <c r="A59" s="168"/>
      <c r="B59" s="186" t="s">
        <v>133</v>
      </c>
      <c r="C59" s="170">
        <v>1</v>
      </c>
      <c r="D59" s="171">
        <v>2</v>
      </c>
      <c r="E59" s="171">
        <v>3</v>
      </c>
      <c r="F59" s="171">
        <v>4</v>
      </c>
      <c r="G59" s="171">
        <v>5</v>
      </c>
      <c r="H59" s="171">
        <v>6</v>
      </c>
      <c r="I59" s="171">
        <v>7</v>
      </c>
      <c r="J59" s="171">
        <v>8</v>
      </c>
      <c r="K59" s="173" t="s">
        <v>66</v>
      </c>
      <c r="L59" s="174" t="s">
        <v>68</v>
      </c>
      <c r="M59" s="171">
        <v>1</v>
      </c>
      <c r="N59" s="171">
        <v>2</v>
      </c>
      <c r="O59" s="171">
        <v>3</v>
      </c>
      <c r="P59" s="171">
        <v>4</v>
      </c>
      <c r="Q59" s="171">
        <v>5</v>
      </c>
      <c r="R59" s="171">
        <v>6</v>
      </c>
      <c r="S59" s="171">
        <v>7</v>
      </c>
      <c r="T59" s="171">
        <v>8</v>
      </c>
      <c r="U59" s="175" t="s">
        <v>66</v>
      </c>
      <c r="V59" s="176" t="s">
        <v>68</v>
      </c>
      <c r="W59" s="165"/>
      <c r="X59" s="60"/>
    </row>
    <row r="60" spans="1:24" s="3" customFormat="1" x14ac:dyDescent="0.3">
      <c r="A60" s="168"/>
      <c r="B60" s="177" t="s">
        <v>81</v>
      </c>
      <c r="C60" s="134">
        <f>IF('Site Description'!B$33="NO TRANSECT","NO TRANSECT",SUMIF(Analysis!$B$6:$B$93, "Acropora",Analysis!AA6:AA93))</f>
        <v>0</v>
      </c>
      <c r="D60" s="135" t="str">
        <f>IF('Site Description'!C$33="NO TRANSECT","NO TRANSECT",SUMIF(Analysis!$B$6:$B$93, "Acropora",Analysis!AB6:AB93))</f>
        <v>NO TRANSECT</v>
      </c>
      <c r="E60" s="135" t="str">
        <f>IF('Site Description'!D$33="NO TRANSECT","NO TRANSECT",SUMIF(Analysis!$B$6:$B$93, "Acropora",Analysis!AC6:AC93))</f>
        <v>NO TRANSECT</v>
      </c>
      <c r="F60" s="135" t="str">
        <f>IF('Site Description'!E$33="NO TRANSECT","NO TRANSECT",SUMIF(Analysis!$B$6:$B$93, "Acropora",Analysis!AD6:AD93))</f>
        <v>NO TRANSECT</v>
      </c>
      <c r="G60" s="135" t="str">
        <f>IF('Site Description'!F$33="NO TRANSECT","NO TRANSECT",SUMIF(Analysis!$B$6:$B$93, "Acropora",Analysis!AE6:AE93))</f>
        <v>NO TRANSECT</v>
      </c>
      <c r="H60" s="135" t="str">
        <f>IF('Site Description'!G$33="NO TRANSECT","NO TRANSECT",SUMIF(Analysis!$B$6:$B$93, "Acropora",Analysis!AF6:AF93))</f>
        <v>NO TRANSECT</v>
      </c>
      <c r="I60" s="135" t="str">
        <f>IF('Site Description'!H$33="NO TRANSECT","NO TRANSECT",SUMIF(Analysis!$B$6:$B$93, "Acropora",Analysis!AG6:AG93))</f>
        <v>NO TRANSECT</v>
      </c>
      <c r="J60" s="136" t="str">
        <f>IF('Site Description'!I$33="NO TRANSECT","NO TRANSECT",SUMIF(Analysis!$B$6:$B$93, "Acropora",Analysis!AH6:AH93))</f>
        <v>NO TRANSECT</v>
      </c>
      <c r="K60" s="178">
        <f t="shared" ref="K60:K69" si="34">AVERAGE(C60:J60)</f>
        <v>0</v>
      </c>
      <c r="L60" s="179" t="e">
        <f t="shared" ref="L60:L69" si="35">STDEV(C60:J60)</f>
        <v>#DIV/0!</v>
      </c>
      <c r="M60" s="143">
        <f t="shared" ref="M60:M69" si="36">IF(C60="NO TRANSECT", "NO TRANSECT",C60/SUM(C$60:C$69))</f>
        <v>0</v>
      </c>
      <c r="N60" s="143" t="str">
        <f t="shared" ref="N60:N69" si="37">IF(D60="NO TRANSECT", "NO TRANSECT",D60/SUM(D$60:D$69))</f>
        <v>NO TRANSECT</v>
      </c>
      <c r="O60" s="143" t="str">
        <f t="shared" ref="O60:O69" si="38">IF(E60="NO TRANSECT", "NO TRANSECT",E60/SUM(E$60:E$69))</f>
        <v>NO TRANSECT</v>
      </c>
      <c r="P60" s="143" t="str">
        <f t="shared" ref="P60:P69" si="39">IF(F60="NO TRANSECT", "NO TRANSECT",F60/SUM(F$60:F$69))</f>
        <v>NO TRANSECT</v>
      </c>
      <c r="Q60" s="143" t="str">
        <f t="shared" ref="Q60:Q69" si="40">IF(G60="NO TRANSECT", "NO TRANSECT",G60/SUM(G$60:G$69))</f>
        <v>NO TRANSECT</v>
      </c>
      <c r="R60" s="143" t="str">
        <f t="shared" ref="R60:R69" si="41">IF(H60="NO TRANSECT", "NO TRANSECT",H60/SUM(H$60:H$69))</f>
        <v>NO TRANSECT</v>
      </c>
      <c r="S60" s="143" t="str">
        <f t="shared" ref="S60:S69" si="42">IF(I60="NO TRANSECT", "NO TRANSECT",I60/SUM(I$60:I$69))</f>
        <v>NO TRANSECT</v>
      </c>
      <c r="T60" s="143" t="str">
        <f t="shared" ref="T60:T69" si="43">IF(J60="NO TRANSECT", "NO TRANSECT",J60/SUM(J$60:J$69))</f>
        <v>NO TRANSECT</v>
      </c>
      <c r="U60" s="178">
        <f>AVERAGE(M60:T60)</f>
        <v>0</v>
      </c>
      <c r="V60" s="179" t="e">
        <f>STDEV(M60:T60)</f>
        <v>#DIV/0!</v>
      </c>
      <c r="W60" s="165"/>
      <c r="X60" s="60"/>
    </row>
    <row r="61" spans="1:24" s="3" customFormat="1" x14ac:dyDescent="0.3">
      <c r="A61" s="168"/>
      <c r="B61" s="177" t="s">
        <v>294</v>
      </c>
      <c r="C61" s="142">
        <f>IF('Site Description'!B$33="NO TRANSECT","NO TRANSECT",SUMIF(Analysis!$B$6:$B$93, "Agaricia",Analysis!AA6:AA93))</f>
        <v>0</v>
      </c>
      <c r="D61" s="143" t="str">
        <f>IF('Site Description'!C$33="NO TRANSECT","NO TRANSECT",SUMIF(Analysis!$B$6:$B$93, "Agaricia",Analysis!AB6:AB93))</f>
        <v>NO TRANSECT</v>
      </c>
      <c r="E61" s="143" t="str">
        <f>IF('Site Description'!D$33="NO TRANSECT","NO TRANSECT",SUMIF(Analysis!$B$6:$B$93, "Agaricia",Analysis!AC6:AC93))</f>
        <v>NO TRANSECT</v>
      </c>
      <c r="F61" s="143" t="str">
        <f>IF('Site Description'!E$33="NO TRANSECT","NO TRANSECT",SUMIF(Analysis!$B$6:$B$93, "Agaricia",Analysis!AD6:AD93))</f>
        <v>NO TRANSECT</v>
      </c>
      <c r="G61" s="143" t="str">
        <f>IF('Site Description'!F$33="NO TRANSECT","NO TRANSECT",SUMIF(Analysis!$B$6:$B$93, "Agaricia",Analysis!AE6:AE93))</f>
        <v>NO TRANSECT</v>
      </c>
      <c r="H61" s="143" t="str">
        <f>IF('Site Description'!G$33="NO TRANSECT","NO TRANSECT",SUMIF(Analysis!$B$6:$B$93, "Agaricia",Analysis!AF6:AF93))</f>
        <v>NO TRANSECT</v>
      </c>
      <c r="I61" s="143" t="str">
        <f>IF('Site Description'!H$33="NO TRANSECT","NO TRANSECT",SUMIF(Analysis!$B$6:$B$93, "Agaricia",Analysis!AG6:AG93))</f>
        <v>NO TRANSECT</v>
      </c>
      <c r="J61" s="144" t="str">
        <f>IF('Site Description'!I$33="NO TRANSECT","NO TRANSECT",SUMIF(Analysis!$B$6:$B$93, "Agaricia",Analysis!AH6:AH93))</f>
        <v>NO TRANSECT</v>
      </c>
      <c r="K61" s="178">
        <f t="shared" si="34"/>
        <v>0</v>
      </c>
      <c r="L61" s="179" t="e">
        <f t="shared" si="35"/>
        <v>#DIV/0!</v>
      </c>
      <c r="M61" s="143">
        <f t="shared" si="36"/>
        <v>0</v>
      </c>
      <c r="N61" s="143" t="str">
        <f t="shared" si="37"/>
        <v>NO TRANSECT</v>
      </c>
      <c r="O61" s="143" t="str">
        <f t="shared" si="38"/>
        <v>NO TRANSECT</v>
      </c>
      <c r="P61" s="143" t="str">
        <f t="shared" si="39"/>
        <v>NO TRANSECT</v>
      </c>
      <c r="Q61" s="143" t="str">
        <f t="shared" si="40"/>
        <v>NO TRANSECT</v>
      </c>
      <c r="R61" s="143" t="str">
        <f t="shared" si="41"/>
        <v>NO TRANSECT</v>
      </c>
      <c r="S61" s="143" t="str">
        <f t="shared" si="42"/>
        <v>NO TRANSECT</v>
      </c>
      <c r="T61" s="143" t="str">
        <f t="shared" si="43"/>
        <v>NO TRANSECT</v>
      </c>
      <c r="U61" s="178">
        <f t="shared" ref="U61:U69" si="44">AVERAGE(M61:T61)</f>
        <v>0</v>
      </c>
      <c r="V61" s="179" t="e">
        <f t="shared" ref="V61:V69" si="45">STDEV(M61:T61)</f>
        <v>#DIV/0!</v>
      </c>
      <c r="W61" s="165"/>
      <c r="X61" s="60"/>
    </row>
    <row r="62" spans="1:24" s="3" customFormat="1" x14ac:dyDescent="0.3">
      <c r="A62" s="168"/>
      <c r="B62" s="177" t="s">
        <v>295</v>
      </c>
      <c r="C62" s="142">
        <f>IF('Site Description'!B$33="NO TRANSECT","NO TRANSECT",SUMIF(Analysis!$B$6:$B$93, "Colpophyllia",Analysis!AA6:AA93))</f>
        <v>0</v>
      </c>
      <c r="D62" s="143" t="str">
        <f>IF('Site Description'!C$33="NO TRANSECT","NO TRANSECT",SUMIF(Analysis!$B$6:$B$93, "Colpophyllia",Analysis!AB6:AB93))</f>
        <v>NO TRANSECT</v>
      </c>
      <c r="E62" s="143" t="str">
        <f>IF('Site Description'!D$33="NO TRANSECT","NO TRANSECT",SUMIF(Analysis!$B$6:$B$93, "Colpophyllia",Analysis!AC6:AC93))</f>
        <v>NO TRANSECT</v>
      </c>
      <c r="F62" s="143" t="str">
        <f>IF('Site Description'!E$33="NO TRANSECT","NO TRANSECT",SUMIF(Analysis!$B$6:$B$93, "Colpophyllia",Analysis!AD6:AD93))</f>
        <v>NO TRANSECT</v>
      </c>
      <c r="G62" s="143" t="str">
        <f>IF('Site Description'!F$33="NO TRANSECT","NO TRANSECT",SUMIF(Analysis!$B$6:$B$93, "Colpophyllia",Analysis!AE6:AE93))</f>
        <v>NO TRANSECT</v>
      </c>
      <c r="H62" s="143" t="str">
        <f>IF('Site Description'!G$33="NO TRANSECT","NO TRANSECT",SUMIF(Analysis!$B$6:$B$93, "Colpophyllia",Analysis!AF6:AF93))</f>
        <v>NO TRANSECT</v>
      </c>
      <c r="I62" s="143" t="str">
        <f>IF('Site Description'!H$33="NO TRANSECT","NO TRANSECT",SUMIF(Analysis!$B$6:$B$93, "Colpophyllia",Analysis!AG6:AG93))</f>
        <v>NO TRANSECT</v>
      </c>
      <c r="J62" s="144" t="str">
        <f>IF('Site Description'!I$33="NO TRANSECT","NO TRANSECT",SUMIF(Analysis!$B$6:$B$93, "Colpophyllia",Analysis!AH6:AH93))</f>
        <v>NO TRANSECT</v>
      </c>
      <c r="K62" s="178">
        <f t="shared" si="34"/>
        <v>0</v>
      </c>
      <c r="L62" s="179" t="e">
        <f t="shared" si="35"/>
        <v>#DIV/0!</v>
      </c>
      <c r="M62" s="143">
        <f t="shared" si="36"/>
        <v>0</v>
      </c>
      <c r="N62" s="143" t="str">
        <f t="shared" si="37"/>
        <v>NO TRANSECT</v>
      </c>
      <c r="O62" s="143" t="str">
        <f t="shared" si="38"/>
        <v>NO TRANSECT</v>
      </c>
      <c r="P62" s="143" t="str">
        <f t="shared" si="39"/>
        <v>NO TRANSECT</v>
      </c>
      <c r="Q62" s="143" t="str">
        <f t="shared" si="40"/>
        <v>NO TRANSECT</v>
      </c>
      <c r="R62" s="143" t="str">
        <f t="shared" si="41"/>
        <v>NO TRANSECT</v>
      </c>
      <c r="S62" s="143" t="str">
        <f t="shared" si="42"/>
        <v>NO TRANSECT</v>
      </c>
      <c r="T62" s="143" t="str">
        <f t="shared" si="43"/>
        <v>NO TRANSECT</v>
      </c>
      <c r="U62" s="178">
        <f t="shared" si="44"/>
        <v>0</v>
      </c>
      <c r="V62" s="179" t="e">
        <f t="shared" si="45"/>
        <v>#DIV/0!</v>
      </c>
      <c r="W62" s="165"/>
      <c r="X62" s="60"/>
    </row>
    <row r="63" spans="1:24" s="3" customFormat="1" x14ac:dyDescent="0.3">
      <c r="A63" s="168"/>
      <c r="B63" s="177" t="s">
        <v>296</v>
      </c>
      <c r="C63" s="142">
        <f>IF('Site Description'!B$33="NO TRANSECT","NO TRANSECT",SUMIF(Analysis!$B$6:$B$93, "Diploria",Analysis!AA6:AA93))</f>
        <v>0</v>
      </c>
      <c r="D63" s="143" t="str">
        <f>IF('Site Description'!C$33="NO TRANSECT","NO TRANSECT",SUMIF(Analysis!$B$6:$B$93, "Diploria",Analysis!AB6:AB93))</f>
        <v>NO TRANSECT</v>
      </c>
      <c r="E63" s="143" t="str">
        <f>IF('Site Description'!D$33="NO TRANSECT","NO TRANSECT",SUMIF(Analysis!$B$6:$B$93, "Diploria",Analysis!AC6:AC93))</f>
        <v>NO TRANSECT</v>
      </c>
      <c r="F63" s="143" t="str">
        <f>IF('Site Description'!E$33="NO TRANSECT","NO TRANSECT",SUMIF(Analysis!$B$6:$B$93, "Diploria",Analysis!AD6:AD93))</f>
        <v>NO TRANSECT</v>
      </c>
      <c r="G63" s="143" t="str">
        <f>IF('Site Description'!F$33="NO TRANSECT","NO TRANSECT",SUMIF(Analysis!$B$6:$B$93, "Diploria",Analysis!AE6:AE93))</f>
        <v>NO TRANSECT</v>
      </c>
      <c r="H63" s="143" t="str">
        <f>IF('Site Description'!G$33="NO TRANSECT","NO TRANSECT",SUMIF(Analysis!$B$6:$B$93, "Diploria",Analysis!AF6:AF93))</f>
        <v>NO TRANSECT</v>
      </c>
      <c r="I63" s="143" t="str">
        <f>IF('Site Description'!H$33="NO TRANSECT","NO TRANSECT",SUMIF(Analysis!$B$6:$B$93, "Diploria",Analysis!AG6:AG93))</f>
        <v>NO TRANSECT</v>
      </c>
      <c r="J63" s="144" t="str">
        <f>IF('Site Description'!I$33="NO TRANSECT","NO TRANSECT",SUMIF(Analysis!$B$6:$B$93, "Diploria",Analysis!AH6:AH93))</f>
        <v>NO TRANSECT</v>
      </c>
      <c r="K63" s="178">
        <f t="shared" si="34"/>
        <v>0</v>
      </c>
      <c r="L63" s="179" t="e">
        <f t="shared" si="35"/>
        <v>#DIV/0!</v>
      </c>
      <c r="M63" s="143">
        <f t="shared" si="36"/>
        <v>0</v>
      </c>
      <c r="N63" s="143" t="str">
        <f t="shared" si="37"/>
        <v>NO TRANSECT</v>
      </c>
      <c r="O63" s="143" t="str">
        <f t="shared" si="38"/>
        <v>NO TRANSECT</v>
      </c>
      <c r="P63" s="143" t="str">
        <f t="shared" si="39"/>
        <v>NO TRANSECT</v>
      </c>
      <c r="Q63" s="143" t="str">
        <f t="shared" si="40"/>
        <v>NO TRANSECT</v>
      </c>
      <c r="R63" s="143" t="str">
        <f t="shared" si="41"/>
        <v>NO TRANSECT</v>
      </c>
      <c r="S63" s="143" t="str">
        <f t="shared" si="42"/>
        <v>NO TRANSECT</v>
      </c>
      <c r="T63" s="143" t="str">
        <f t="shared" si="43"/>
        <v>NO TRANSECT</v>
      </c>
      <c r="U63" s="178">
        <f t="shared" si="44"/>
        <v>0</v>
      </c>
      <c r="V63" s="179" t="e">
        <f t="shared" si="45"/>
        <v>#DIV/0!</v>
      </c>
      <c r="W63" s="165"/>
      <c r="X63" s="60"/>
    </row>
    <row r="64" spans="1:24" s="3" customFormat="1" x14ac:dyDescent="0.3">
      <c r="A64" s="168"/>
      <c r="B64" s="177" t="s">
        <v>297</v>
      </c>
      <c r="C64" s="142">
        <f>IF('Site Description'!B$33="NO TRANSECT","NO TRANSECT",SUMIF(Analysis!$B$6:$B$93, "Madracis",Analysis!AA6:AA93))</f>
        <v>0</v>
      </c>
      <c r="D64" s="143" t="str">
        <f>IF('Site Description'!C$33="NO TRANSECT","NO TRANSECT",SUMIF(Analysis!$B$6:$B$93, "Madracis",Analysis!AB6:AB93))</f>
        <v>NO TRANSECT</v>
      </c>
      <c r="E64" s="143" t="str">
        <f>IF('Site Description'!D$33="NO TRANSECT","NO TRANSECT",SUMIF(Analysis!$B$6:$B$93, "Madracis",Analysis!AC6:AC93))</f>
        <v>NO TRANSECT</v>
      </c>
      <c r="F64" s="143" t="str">
        <f>IF('Site Description'!E$33="NO TRANSECT","NO TRANSECT",SUMIF(Analysis!$B$6:$B$93, "Madracis",Analysis!AD6:AD93))</f>
        <v>NO TRANSECT</v>
      </c>
      <c r="G64" s="143" t="str">
        <f>IF('Site Description'!F$33="NO TRANSECT","NO TRANSECT",SUMIF(Analysis!$B$6:$B$93, "Madracis",Analysis!AE6:AE93))</f>
        <v>NO TRANSECT</v>
      </c>
      <c r="H64" s="143" t="str">
        <f>IF('Site Description'!G$33="NO TRANSECT","NO TRANSECT",SUMIF(Analysis!$B$6:$B$93, "Madracis",Analysis!AF6:AF93))</f>
        <v>NO TRANSECT</v>
      </c>
      <c r="I64" s="143" t="str">
        <f>IF('Site Description'!H$33="NO TRANSECT","NO TRANSECT",SUMIF(Analysis!$B$6:$B$93, "Madracis",Analysis!AG6:AG93))</f>
        <v>NO TRANSECT</v>
      </c>
      <c r="J64" s="144" t="str">
        <f>IF('Site Description'!I$33="NO TRANSECT","NO TRANSECT",SUMIF(Analysis!$B$6:$B$93, "Madracis",Analysis!AH6:AH93))</f>
        <v>NO TRANSECT</v>
      </c>
      <c r="K64" s="178">
        <f t="shared" si="34"/>
        <v>0</v>
      </c>
      <c r="L64" s="179" t="e">
        <f t="shared" si="35"/>
        <v>#DIV/0!</v>
      </c>
      <c r="M64" s="143">
        <f t="shared" si="36"/>
        <v>0</v>
      </c>
      <c r="N64" s="143" t="str">
        <f t="shared" si="37"/>
        <v>NO TRANSECT</v>
      </c>
      <c r="O64" s="143" t="str">
        <f t="shared" si="38"/>
        <v>NO TRANSECT</v>
      </c>
      <c r="P64" s="143" t="str">
        <f t="shared" si="39"/>
        <v>NO TRANSECT</v>
      </c>
      <c r="Q64" s="143" t="str">
        <f t="shared" si="40"/>
        <v>NO TRANSECT</v>
      </c>
      <c r="R64" s="143" t="str">
        <f t="shared" si="41"/>
        <v>NO TRANSECT</v>
      </c>
      <c r="S64" s="143" t="str">
        <f t="shared" si="42"/>
        <v>NO TRANSECT</v>
      </c>
      <c r="T64" s="143" t="str">
        <f t="shared" si="43"/>
        <v>NO TRANSECT</v>
      </c>
      <c r="U64" s="178">
        <f t="shared" si="44"/>
        <v>0</v>
      </c>
      <c r="V64" s="179" t="e">
        <f t="shared" si="45"/>
        <v>#DIV/0!</v>
      </c>
      <c r="W64" s="165"/>
      <c r="X64" s="60"/>
    </row>
    <row r="65" spans="1:24" s="3" customFormat="1" x14ac:dyDescent="0.3">
      <c r="A65" s="168"/>
      <c r="B65" s="177" t="s">
        <v>91</v>
      </c>
      <c r="C65" s="142">
        <f>IF('Site Description'!B$33="NO TRANSECT","NO TRANSECT",SUMIF(Analysis!$B$6:$B$93, "Millepora",Analysis!AA6:AA93))</f>
        <v>0</v>
      </c>
      <c r="D65" s="143" t="str">
        <f>IF('Site Description'!C$33="NO TRANSECT","NO TRANSECT",SUMIF(Analysis!$B$6:$B$93, "Millepora",Analysis!AB6:AB93))</f>
        <v>NO TRANSECT</v>
      </c>
      <c r="E65" s="143" t="str">
        <f>IF('Site Description'!D$33="NO TRANSECT","NO TRANSECT",SUMIF(Analysis!$B$6:$B$93, "Millepora",Analysis!AC6:AC93))</f>
        <v>NO TRANSECT</v>
      </c>
      <c r="F65" s="143" t="str">
        <f>IF('Site Description'!E$33="NO TRANSECT","NO TRANSECT",SUMIF(Analysis!$B$6:$B$93, "Millepora",Analysis!AD6:AD93))</f>
        <v>NO TRANSECT</v>
      </c>
      <c r="G65" s="143" t="str">
        <f>IF('Site Description'!F$33="NO TRANSECT","NO TRANSECT",SUMIF(Analysis!$B$6:$B$93, "Millepora",Analysis!AE6:AE93))</f>
        <v>NO TRANSECT</v>
      </c>
      <c r="H65" s="143" t="str">
        <f>IF('Site Description'!G$33="NO TRANSECT","NO TRANSECT",SUMIF(Analysis!$B$6:$B$93, "Millepora",Analysis!AF6:AF93))</f>
        <v>NO TRANSECT</v>
      </c>
      <c r="I65" s="143" t="str">
        <f>IF('Site Description'!H$33="NO TRANSECT","NO TRANSECT",SUMIF(Analysis!$B$6:$B$93, "Millepora",Analysis!AG6:AG93))</f>
        <v>NO TRANSECT</v>
      </c>
      <c r="J65" s="144" t="str">
        <f>IF('Site Description'!I$33="NO TRANSECT","NO TRANSECT",SUMIF(Analysis!$B$6:$B$93, "Millepora",Analysis!AH6:AH93))</f>
        <v>NO TRANSECT</v>
      </c>
      <c r="K65" s="178">
        <f t="shared" si="34"/>
        <v>0</v>
      </c>
      <c r="L65" s="179" t="e">
        <f t="shared" si="35"/>
        <v>#DIV/0!</v>
      </c>
      <c r="M65" s="143">
        <f t="shared" si="36"/>
        <v>0</v>
      </c>
      <c r="N65" s="143" t="str">
        <f t="shared" si="37"/>
        <v>NO TRANSECT</v>
      </c>
      <c r="O65" s="143" t="str">
        <f t="shared" si="38"/>
        <v>NO TRANSECT</v>
      </c>
      <c r="P65" s="143" t="str">
        <f t="shared" si="39"/>
        <v>NO TRANSECT</v>
      </c>
      <c r="Q65" s="143" t="str">
        <f t="shared" si="40"/>
        <v>NO TRANSECT</v>
      </c>
      <c r="R65" s="143" t="str">
        <f t="shared" si="41"/>
        <v>NO TRANSECT</v>
      </c>
      <c r="S65" s="143" t="str">
        <f t="shared" si="42"/>
        <v>NO TRANSECT</v>
      </c>
      <c r="T65" s="143" t="str">
        <f t="shared" si="43"/>
        <v>NO TRANSECT</v>
      </c>
      <c r="U65" s="178">
        <f t="shared" si="44"/>
        <v>0</v>
      </c>
      <c r="V65" s="179" t="e">
        <f t="shared" si="45"/>
        <v>#DIV/0!</v>
      </c>
      <c r="W65" s="165"/>
      <c r="X65" s="60"/>
    </row>
    <row r="66" spans="1:24" s="3" customFormat="1" x14ac:dyDescent="0.3">
      <c r="A66" s="168"/>
      <c r="B66" s="177" t="s">
        <v>298</v>
      </c>
      <c r="C66" s="142">
        <f>IF('Site Description'!B$33="NO TRANSECT","NO TRANSECT",SUMIF(Analysis!$B$6:$B$93, "Mycetophyllia",Analysis!AA6:AA93))</f>
        <v>0</v>
      </c>
      <c r="D66" s="143" t="str">
        <f>IF('Site Description'!C$33="NO TRANSECT","NO TRANSECT",SUMIF(Analysis!$B$6:$B$93, "Mycetophyllia",Analysis!AB6:AB93))</f>
        <v>NO TRANSECT</v>
      </c>
      <c r="E66" s="143" t="str">
        <f>IF('Site Description'!D$33="NO TRANSECT","NO TRANSECT",SUMIF(Analysis!$B$6:$B$93, "Mycetophyllia",Analysis!AC6:AC93))</f>
        <v>NO TRANSECT</v>
      </c>
      <c r="F66" s="143" t="str">
        <f>IF('Site Description'!E$33="NO TRANSECT","NO TRANSECT",SUMIF(Analysis!$B$6:$B$93, "Mycetophyllia",Analysis!AD6:AD93))</f>
        <v>NO TRANSECT</v>
      </c>
      <c r="G66" s="143" t="str">
        <f>IF('Site Description'!F$33="NO TRANSECT","NO TRANSECT",SUMIF(Analysis!$B$6:$B$93, "Mycetophyllia",Analysis!AE6:AE93))</f>
        <v>NO TRANSECT</v>
      </c>
      <c r="H66" s="143" t="str">
        <f>IF('Site Description'!G$33="NO TRANSECT","NO TRANSECT",SUMIF(Analysis!$B$6:$B$93, "Mycetophyllia",Analysis!AF6:AF93))</f>
        <v>NO TRANSECT</v>
      </c>
      <c r="I66" s="143" t="str">
        <f>IF('Site Description'!H$33="NO TRANSECT","NO TRANSECT",SUMIF(Analysis!$B$6:$B$93, "Mycetophyllia",Analysis!AG6:AG93))</f>
        <v>NO TRANSECT</v>
      </c>
      <c r="J66" s="144" t="str">
        <f>IF('Site Description'!I$33="NO TRANSECT","NO TRANSECT",SUMIF(Analysis!$B$6:$B$93, "Mycetophyllia",Analysis!AH6:AH93))</f>
        <v>NO TRANSECT</v>
      </c>
      <c r="K66" s="178">
        <f t="shared" si="34"/>
        <v>0</v>
      </c>
      <c r="L66" s="179" t="e">
        <f t="shared" si="35"/>
        <v>#DIV/0!</v>
      </c>
      <c r="M66" s="143">
        <f t="shared" si="36"/>
        <v>0</v>
      </c>
      <c r="N66" s="143" t="str">
        <f t="shared" si="37"/>
        <v>NO TRANSECT</v>
      </c>
      <c r="O66" s="143" t="str">
        <f t="shared" si="38"/>
        <v>NO TRANSECT</v>
      </c>
      <c r="P66" s="143" t="str">
        <f t="shared" si="39"/>
        <v>NO TRANSECT</v>
      </c>
      <c r="Q66" s="143" t="str">
        <f t="shared" si="40"/>
        <v>NO TRANSECT</v>
      </c>
      <c r="R66" s="143" t="str">
        <f t="shared" si="41"/>
        <v>NO TRANSECT</v>
      </c>
      <c r="S66" s="143" t="str">
        <f t="shared" si="42"/>
        <v>NO TRANSECT</v>
      </c>
      <c r="T66" s="143" t="str">
        <f t="shared" si="43"/>
        <v>NO TRANSECT</v>
      </c>
      <c r="U66" s="178">
        <f t="shared" si="44"/>
        <v>0</v>
      </c>
      <c r="V66" s="179" t="e">
        <f t="shared" si="45"/>
        <v>#DIV/0!</v>
      </c>
      <c r="W66" s="165"/>
      <c r="X66" s="60"/>
    </row>
    <row r="67" spans="1:24" s="3" customFormat="1" x14ac:dyDescent="0.3">
      <c r="A67" s="168"/>
      <c r="B67" s="177" t="s">
        <v>293</v>
      </c>
      <c r="C67" s="142">
        <f>IF('Site Description'!B$33="NO TRANSECT","NO TRANSECT",SUMIF(Analysis!$B$6:$B$93, "Orbicella",Analysis!AA6:AA93))</f>
        <v>0</v>
      </c>
      <c r="D67" s="143" t="str">
        <f>IF('Site Description'!C$33="NO TRANSECT","NO TRANSECT",SUMIF(Analysis!$B$6:$B$93, "Orbicella",Analysis!AB6:AB93))</f>
        <v>NO TRANSECT</v>
      </c>
      <c r="E67" s="143" t="str">
        <f>IF('Site Description'!D$33="NO TRANSECT","NO TRANSECT",SUMIF(Analysis!$B$6:$B$93, "Orbicella",Analysis!AC6:AC93))</f>
        <v>NO TRANSECT</v>
      </c>
      <c r="F67" s="143" t="str">
        <f>IF('Site Description'!E$33="NO TRANSECT","NO TRANSECT",SUMIF(Analysis!$B$6:$B$93, "Orbicella",Analysis!AD6:AD93))</f>
        <v>NO TRANSECT</v>
      </c>
      <c r="G67" s="143" t="str">
        <f>IF('Site Description'!F$33="NO TRANSECT","NO TRANSECT",SUMIF(Analysis!$B$6:$B$93, "Orbicella",Analysis!AE6:AE93))</f>
        <v>NO TRANSECT</v>
      </c>
      <c r="H67" s="143" t="str">
        <f>IF('Site Description'!G$33="NO TRANSECT","NO TRANSECT",SUMIF(Analysis!$B$6:$B$93, "Orbicella",Analysis!AF6:AF93))</f>
        <v>NO TRANSECT</v>
      </c>
      <c r="I67" s="143" t="str">
        <f>IF('Site Description'!H$33="NO TRANSECT","NO TRANSECT",SUMIF(Analysis!$B$6:$B$93, "Orbicella",Analysis!AG6:AG93))</f>
        <v>NO TRANSECT</v>
      </c>
      <c r="J67" s="144" t="str">
        <f>IF('Site Description'!I$33="NO TRANSECT","NO TRANSECT",SUMIF(Analysis!$B$6:$B$93, "Orbicella",Analysis!AH6:AH93))</f>
        <v>NO TRANSECT</v>
      </c>
      <c r="K67" s="178">
        <f t="shared" si="34"/>
        <v>0</v>
      </c>
      <c r="L67" s="179" t="e">
        <f t="shared" si="35"/>
        <v>#DIV/0!</v>
      </c>
      <c r="M67" s="143">
        <f t="shared" si="36"/>
        <v>0</v>
      </c>
      <c r="N67" s="143" t="str">
        <f t="shared" si="37"/>
        <v>NO TRANSECT</v>
      </c>
      <c r="O67" s="143" t="str">
        <f t="shared" si="38"/>
        <v>NO TRANSECT</v>
      </c>
      <c r="P67" s="143" t="str">
        <f t="shared" si="39"/>
        <v>NO TRANSECT</v>
      </c>
      <c r="Q67" s="143" t="str">
        <f t="shared" si="40"/>
        <v>NO TRANSECT</v>
      </c>
      <c r="R67" s="143" t="str">
        <f t="shared" si="41"/>
        <v>NO TRANSECT</v>
      </c>
      <c r="S67" s="143" t="str">
        <f t="shared" si="42"/>
        <v>NO TRANSECT</v>
      </c>
      <c r="T67" s="143" t="str">
        <f t="shared" si="43"/>
        <v>NO TRANSECT</v>
      </c>
      <c r="U67" s="178">
        <f t="shared" si="44"/>
        <v>0</v>
      </c>
      <c r="V67" s="179" t="e">
        <f t="shared" si="45"/>
        <v>#DIV/0!</v>
      </c>
      <c r="W67" s="165"/>
      <c r="X67" s="60"/>
    </row>
    <row r="68" spans="1:24" s="3" customFormat="1" x14ac:dyDescent="0.3">
      <c r="A68" s="168"/>
      <c r="B68" s="177" t="s">
        <v>93</v>
      </c>
      <c r="C68" s="142">
        <f>IF('Site Description'!B$33="NO TRANSECT","NO TRANSECT",SUMIF(Analysis!$B$6:$B$93, "Porites",Analysis!AA6:AA93))</f>
        <v>1.6222861200000007</v>
      </c>
      <c r="D68" s="143" t="str">
        <f>IF('Site Description'!C$33="NO TRANSECT","NO TRANSECT",SUMIF(Analysis!$B$6:$B$93, "Porites",Analysis!AB6:AB93))</f>
        <v>NO TRANSECT</v>
      </c>
      <c r="E68" s="143" t="str">
        <f>IF('Site Description'!D$33="NO TRANSECT","NO TRANSECT",SUMIF(Analysis!$B$6:$B$93, "Porites",Analysis!AC6:AC93))</f>
        <v>NO TRANSECT</v>
      </c>
      <c r="F68" s="143" t="str">
        <f>IF('Site Description'!E$33="NO TRANSECT","NO TRANSECT",SUMIF(Analysis!$B$6:$B$93, "Porites",Analysis!AD6:AD93))</f>
        <v>NO TRANSECT</v>
      </c>
      <c r="G68" s="143" t="str">
        <f>IF('Site Description'!F$33="NO TRANSECT","NO TRANSECT",SUMIF(Analysis!$B$6:$B$93, "Porites",Analysis!AE6:AE93))</f>
        <v>NO TRANSECT</v>
      </c>
      <c r="H68" s="143" t="str">
        <f>IF('Site Description'!G$33="NO TRANSECT","NO TRANSECT",SUMIF(Analysis!$B$6:$B$93, "Porites",Analysis!AF6:AF93))</f>
        <v>NO TRANSECT</v>
      </c>
      <c r="I68" s="143" t="str">
        <f>IF('Site Description'!H$33="NO TRANSECT","NO TRANSECT",SUMIF(Analysis!$B$6:$B$93, "Porites",Analysis!AG6:AG93))</f>
        <v>NO TRANSECT</v>
      </c>
      <c r="J68" s="144" t="str">
        <f>IF('Site Description'!I$33="NO TRANSECT","NO TRANSECT",SUMIF(Analysis!$B$6:$B$93, "Porites",Analysis!AH6:AH93))</f>
        <v>NO TRANSECT</v>
      </c>
      <c r="K68" s="178">
        <f t="shared" si="34"/>
        <v>1.6222861200000007</v>
      </c>
      <c r="L68" s="179" t="e">
        <f t="shared" si="35"/>
        <v>#DIV/0!</v>
      </c>
      <c r="M68" s="143">
        <f t="shared" si="36"/>
        <v>1</v>
      </c>
      <c r="N68" s="143" t="str">
        <f t="shared" si="37"/>
        <v>NO TRANSECT</v>
      </c>
      <c r="O68" s="143" t="str">
        <f t="shared" si="38"/>
        <v>NO TRANSECT</v>
      </c>
      <c r="P68" s="143" t="str">
        <f t="shared" si="39"/>
        <v>NO TRANSECT</v>
      </c>
      <c r="Q68" s="143" t="str">
        <f t="shared" si="40"/>
        <v>NO TRANSECT</v>
      </c>
      <c r="R68" s="143" t="str">
        <f t="shared" si="41"/>
        <v>NO TRANSECT</v>
      </c>
      <c r="S68" s="143" t="str">
        <f t="shared" si="42"/>
        <v>NO TRANSECT</v>
      </c>
      <c r="T68" s="143" t="str">
        <f t="shared" si="43"/>
        <v>NO TRANSECT</v>
      </c>
      <c r="U68" s="178">
        <f t="shared" si="44"/>
        <v>1</v>
      </c>
      <c r="V68" s="179" t="e">
        <f t="shared" si="45"/>
        <v>#DIV/0!</v>
      </c>
      <c r="W68" s="165"/>
      <c r="X68" s="60"/>
    </row>
    <row r="69" spans="1:24" s="3" customFormat="1" ht="16.2" thickBot="1" x14ac:dyDescent="0.35">
      <c r="A69" s="168"/>
      <c r="B69" s="177" t="s">
        <v>96</v>
      </c>
      <c r="C69" s="146">
        <f>IF('Site Description'!B$33="NO TRANSECT","NO TRANSECT",SUMIF(Analysis!$B$6:$B$93, "Siderastrea",Analysis!AA6:AA93))</f>
        <v>0</v>
      </c>
      <c r="D69" s="147" t="str">
        <f>IF('Site Description'!C$33="NO TRANSECT","NO TRANSECT",SUMIF(Analysis!$B$6:$B$93, "Siderastrea",Analysis!AB6:AB93))</f>
        <v>NO TRANSECT</v>
      </c>
      <c r="E69" s="147" t="str">
        <f>IF('Site Description'!D$33="NO TRANSECT","NO TRANSECT",SUMIF(Analysis!$B$6:$B$93, "Siderastrea",Analysis!AC6:AC93))</f>
        <v>NO TRANSECT</v>
      </c>
      <c r="F69" s="147" t="str">
        <f>IF('Site Description'!E$33="NO TRANSECT","NO TRANSECT",SUMIF(Analysis!$B$6:$B$93, "Siderastrea",Analysis!AD6:AD93))</f>
        <v>NO TRANSECT</v>
      </c>
      <c r="G69" s="147" t="str">
        <f>IF('Site Description'!F$33="NO TRANSECT","NO TRANSECT",SUMIF(Analysis!$B$6:$B$93, "Siderastrea",Analysis!AE6:AE93))</f>
        <v>NO TRANSECT</v>
      </c>
      <c r="H69" s="147" t="str">
        <f>IF('Site Description'!G$33="NO TRANSECT","NO TRANSECT",SUMIF(Analysis!$B$6:$B$93, "Siderastrea",Analysis!AF6:AF93))</f>
        <v>NO TRANSECT</v>
      </c>
      <c r="I69" s="147" t="str">
        <f>IF('Site Description'!H$33="NO TRANSECT","NO TRANSECT",SUMIF(Analysis!$B$6:$B$93, "Siderastrea",Analysis!AG6:AG93))</f>
        <v>NO TRANSECT</v>
      </c>
      <c r="J69" s="148" t="str">
        <f>IF('Site Description'!I$33="NO TRANSECT","NO TRANSECT",SUMIF(Analysis!$B$6:$B$93, "Siderastrea",Analysis!AH6:AH93))</f>
        <v>NO TRANSECT</v>
      </c>
      <c r="K69" s="178">
        <f t="shared" si="34"/>
        <v>0</v>
      </c>
      <c r="L69" s="179" t="e">
        <f t="shared" si="35"/>
        <v>#DIV/0!</v>
      </c>
      <c r="M69" s="143">
        <f t="shared" si="36"/>
        <v>0</v>
      </c>
      <c r="N69" s="143" t="str">
        <f t="shared" si="37"/>
        <v>NO TRANSECT</v>
      </c>
      <c r="O69" s="143" t="str">
        <f t="shared" si="38"/>
        <v>NO TRANSECT</v>
      </c>
      <c r="P69" s="143" t="str">
        <f t="shared" si="39"/>
        <v>NO TRANSECT</v>
      </c>
      <c r="Q69" s="143" t="str">
        <f t="shared" si="40"/>
        <v>NO TRANSECT</v>
      </c>
      <c r="R69" s="143" t="str">
        <f t="shared" si="41"/>
        <v>NO TRANSECT</v>
      </c>
      <c r="S69" s="143" t="str">
        <f t="shared" si="42"/>
        <v>NO TRANSECT</v>
      </c>
      <c r="T69" s="143" t="str">
        <f t="shared" si="43"/>
        <v>NO TRANSECT</v>
      </c>
      <c r="U69" s="178">
        <f t="shared" si="44"/>
        <v>0</v>
      </c>
      <c r="V69" s="179" t="e">
        <f t="shared" si="45"/>
        <v>#DIV/0!</v>
      </c>
      <c r="W69" s="165"/>
      <c r="X69" s="60"/>
    </row>
    <row r="70" spans="1:24" s="3" customFormat="1" ht="16.2" thickBot="1" x14ac:dyDescent="0.35">
      <c r="A70" s="60"/>
      <c r="B70" s="180"/>
      <c r="C70" s="181"/>
      <c r="D70" s="181"/>
      <c r="E70" s="181"/>
      <c r="F70" s="181"/>
      <c r="G70" s="181"/>
      <c r="H70" s="181"/>
      <c r="I70" s="182"/>
      <c r="J70" s="182"/>
      <c r="K70" s="182"/>
      <c r="L70" s="182"/>
      <c r="M70" s="183"/>
      <c r="N70" s="183"/>
      <c r="O70" s="164"/>
      <c r="P70" s="164"/>
      <c r="Q70" s="164"/>
      <c r="R70" s="164"/>
      <c r="S70" s="164"/>
      <c r="T70" s="164"/>
      <c r="U70" s="187"/>
      <c r="V70" s="164"/>
      <c r="W70" s="184"/>
      <c r="X70" s="60"/>
    </row>
    <row r="71" spans="1:24" s="3" customFormat="1" ht="16.2" thickBot="1" x14ac:dyDescent="0.35">
      <c r="A71" s="60"/>
      <c r="B71" s="60"/>
      <c r="C71" s="60"/>
      <c r="D71" s="60"/>
      <c r="E71" s="60"/>
      <c r="F71" s="60"/>
      <c r="G71" s="60"/>
      <c r="H71" s="60"/>
      <c r="I71" s="188"/>
      <c r="J71" s="188"/>
      <c r="K71" s="188"/>
      <c r="L71" s="188"/>
      <c r="M71" s="189"/>
      <c r="N71" s="189"/>
      <c r="O71" s="61"/>
      <c r="P71" s="61"/>
      <c r="Q71" s="61"/>
      <c r="R71" s="61"/>
      <c r="S71" s="61"/>
      <c r="T71" s="61"/>
      <c r="U71" s="61"/>
      <c r="V71" s="61"/>
      <c r="W71" s="60"/>
      <c r="X71" s="60"/>
    </row>
    <row r="72" spans="1:24" s="3" customFormat="1" x14ac:dyDescent="0.3">
      <c r="A72" s="60"/>
      <c r="B72" s="190" t="s">
        <v>501</v>
      </c>
      <c r="C72" s="80"/>
      <c r="D72" s="80"/>
      <c r="E72" s="80"/>
      <c r="F72" s="80"/>
      <c r="G72" s="80"/>
      <c r="H72" s="80"/>
      <c r="I72" s="191"/>
      <c r="J72" s="191"/>
      <c r="K72" s="191"/>
      <c r="L72" s="191"/>
      <c r="M72" s="192"/>
      <c r="N72" s="192"/>
      <c r="O72" s="193"/>
      <c r="P72" s="193"/>
      <c r="Q72" s="193"/>
      <c r="R72" s="193"/>
      <c r="S72" s="193"/>
      <c r="T72" s="193"/>
      <c r="U72" s="193"/>
      <c r="V72" s="193"/>
      <c r="W72" s="81"/>
      <c r="X72" s="60"/>
    </row>
    <row r="73" spans="1:24" s="3" customFormat="1" ht="16.2" thickBot="1" x14ac:dyDescent="0.35">
      <c r="A73" s="60"/>
      <c r="B73" s="194"/>
      <c r="C73" s="195"/>
      <c r="D73" s="195"/>
      <c r="E73" s="195"/>
      <c r="F73" s="195"/>
      <c r="G73" s="195"/>
      <c r="H73" s="195"/>
      <c r="I73" s="195"/>
      <c r="J73" s="195"/>
      <c r="K73" s="195"/>
      <c r="L73" s="195"/>
      <c r="M73" s="196"/>
      <c r="N73" s="196"/>
      <c r="O73" s="196"/>
      <c r="P73" s="196"/>
      <c r="Q73" s="196"/>
      <c r="R73" s="196"/>
      <c r="S73" s="197"/>
      <c r="T73" s="196"/>
      <c r="U73" s="196"/>
      <c r="V73" s="196"/>
      <c r="W73" s="198"/>
      <c r="X73" s="60"/>
    </row>
    <row r="74" spans="1:24" s="3" customFormat="1" ht="16.2" thickBot="1" x14ac:dyDescent="0.35">
      <c r="A74" s="60"/>
      <c r="B74" s="167"/>
      <c r="C74" s="547" t="s">
        <v>30</v>
      </c>
      <c r="D74" s="548"/>
      <c r="E74" s="548"/>
      <c r="F74" s="548"/>
      <c r="G74" s="548"/>
      <c r="H74" s="548"/>
      <c r="I74" s="548"/>
      <c r="J74" s="548"/>
      <c r="K74" s="548"/>
      <c r="L74" s="549"/>
      <c r="M74" s="547" t="s">
        <v>73</v>
      </c>
      <c r="N74" s="548"/>
      <c r="O74" s="548"/>
      <c r="P74" s="548"/>
      <c r="Q74" s="548"/>
      <c r="R74" s="548"/>
      <c r="S74" s="548"/>
      <c r="T74" s="548"/>
      <c r="U74" s="548"/>
      <c r="V74" s="549"/>
      <c r="W74" s="165"/>
      <c r="X74" s="60"/>
    </row>
    <row r="75" spans="1:24" s="3" customFormat="1" ht="16.2" thickBot="1" x14ac:dyDescent="0.35">
      <c r="A75" s="125" t="s">
        <v>29</v>
      </c>
      <c r="B75" s="186" t="s">
        <v>133</v>
      </c>
      <c r="C75" s="170">
        <v>1</v>
      </c>
      <c r="D75" s="171">
        <v>2</v>
      </c>
      <c r="E75" s="171">
        <v>3</v>
      </c>
      <c r="F75" s="171">
        <v>4</v>
      </c>
      <c r="G75" s="171">
        <v>5</v>
      </c>
      <c r="H75" s="171">
        <v>6</v>
      </c>
      <c r="I75" s="171">
        <v>7</v>
      </c>
      <c r="J75" s="171">
        <v>8</v>
      </c>
      <c r="K75" s="173" t="s">
        <v>66</v>
      </c>
      <c r="L75" s="174" t="s">
        <v>68</v>
      </c>
      <c r="M75" s="171">
        <v>1</v>
      </c>
      <c r="N75" s="171">
        <v>2</v>
      </c>
      <c r="O75" s="171">
        <v>3</v>
      </c>
      <c r="P75" s="171">
        <v>4</v>
      </c>
      <c r="Q75" s="171">
        <v>5</v>
      </c>
      <c r="R75" s="171">
        <v>6</v>
      </c>
      <c r="S75" s="171">
        <v>7</v>
      </c>
      <c r="T75" s="171">
        <v>8</v>
      </c>
      <c r="U75" s="175" t="s">
        <v>66</v>
      </c>
      <c r="V75" s="176" t="s">
        <v>68</v>
      </c>
      <c r="W75" s="165"/>
      <c r="X75" s="60"/>
    </row>
    <row r="76" spans="1:24" s="3" customFormat="1" x14ac:dyDescent="0.3">
      <c r="A76" s="133">
        <v>1</v>
      </c>
      <c r="B76" s="199" t="s">
        <v>130</v>
      </c>
      <c r="C76" s="134">
        <f>IF(C$60="NO TRANSECT","NO TRANSECT",SUMIF(Analysis!$F$6:$F$93,"1",Analysis!G$6:G$93))</f>
        <v>0</v>
      </c>
      <c r="D76" s="135" t="str">
        <f>IF(D$60="NO TRANSECT","NO TRANSECT",SUMIF(Analysis!$F$6:$F$93,"1",Analysis!H$6:H$93))</f>
        <v>NO TRANSECT</v>
      </c>
      <c r="E76" s="135" t="str">
        <f>IF(E$60="NO TRANSECT","NO TRANSECT",SUMIF(Analysis!$F$6:$F$93,"1",Analysis!I$6:I$93))</f>
        <v>NO TRANSECT</v>
      </c>
      <c r="F76" s="135" t="str">
        <f>IF(F$60="NO TRANSECT","NO TRANSECT",SUMIF(Analysis!$F$6:$F$93,"1",Analysis!J$6:J$93))</f>
        <v>NO TRANSECT</v>
      </c>
      <c r="G76" s="135" t="str">
        <f>IF(G$60="NO TRANSECT","NO TRANSECT",SUMIF(Analysis!$F$6:$F$93,"1",Analysis!K$6:K$93))</f>
        <v>NO TRANSECT</v>
      </c>
      <c r="H76" s="135" t="str">
        <f>IF(H$60="NO TRANSECT","NO TRANSECT",SUMIF(Analysis!$F$6:$F$93,"1",Analysis!L$6:L$93))</f>
        <v>NO TRANSECT</v>
      </c>
      <c r="I76" s="135" t="str">
        <f>IF(I$60="NO TRANSECT","NO TRANSECT",SUMIF(Analysis!$F$6:$F$93,"1",Analysis!M$6:M$93))</f>
        <v>NO TRANSECT</v>
      </c>
      <c r="J76" s="136" t="str">
        <f>IF(J$60="NO TRANSECT","NO TRANSECT",SUMIF(Analysis!$F$6:$F$93,"1",Analysis!N$6:N$93))</f>
        <v>NO TRANSECT</v>
      </c>
      <c r="K76" s="200">
        <f>AVERAGE(C76:J76)</f>
        <v>0</v>
      </c>
      <c r="L76" s="201" t="e">
        <f>STDEV(C76:J76)</f>
        <v>#DIV/0!</v>
      </c>
      <c r="M76" s="134">
        <f t="shared" ref="M76:Q79" si="46">IF(C76="NO TRANSECT", "NO TRANSECT",C76/SUM(C$76:C$79)*100)</f>
        <v>0</v>
      </c>
      <c r="N76" s="135" t="str">
        <f t="shared" si="46"/>
        <v>NO TRANSECT</v>
      </c>
      <c r="O76" s="135" t="str">
        <f t="shared" si="46"/>
        <v>NO TRANSECT</v>
      </c>
      <c r="P76" s="135" t="str">
        <f t="shared" si="46"/>
        <v>NO TRANSECT</v>
      </c>
      <c r="Q76" s="135" t="str">
        <f t="shared" si="46"/>
        <v>NO TRANSECT</v>
      </c>
      <c r="R76" s="135" t="str">
        <f t="shared" ref="R76:T79" si="47">IF(H76="NO TRANSECT", "NO TRANSECT",H76/SUM(H$76:H$79)*100)</f>
        <v>NO TRANSECT</v>
      </c>
      <c r="S76" s="135" t="str">
        <f t="shared" si="47"/>
        <v>NO TRANSECT</v>
      </c>
      <c r="T76" s="135" t="str">
        <f>IF(J76="NO TRANSECT", "NO TRANSECT",J76/SUM(J$76:J$79)*100)</f>
        <v>NO TRANSECT</v>
      </c>
      <c r="U76" s="202">
        <f>AVERAGE(M76:T76)</f>
        <v>0</v>
      </c>
      <c r="V76" s="203" t="e">
        <f>STDEV(M76:T76)</f>
        <v>#DIV/0!</v>
      </c>
      <c r="W76" s="165"/>
      <c r="X76" s="60"/>
    </row>
    <row r="77" spans="1:24" s="3" customFormat="1" x14ac:dyDescent="0.3">
      <c r="A77" s="133">
        <v>2</v>
      </c>
      <c r="B77" s="199" t="s">
        <v>131</v>
      </c>
      <c r="C77" s="142">
        <f>IF(C$60="NO TRANSECT","NO TRANSECT",SUMIF(Analysis!$F$6:$F$93,"2",Analysis!G$6:G$93))</f>
        <v>40</v>
      </c>
      <c r="D77" s="143" t="str">
        <f>IF(D$60="NO TRANSECT","NO TRANSECT",SUMIF(Analysis!$F$6:$F$93,"2",Analysis!H$6:H$93))</f>
        <v>NO TRANSECT</v>
      </c>
      <c r="E77" s="143" t="str">
        <f>IF(E$60="NO TRANSECT","NO TRANSECT",SUMIF(Analysis!$F$6:$F$93,"2",Analysis!I$6:I$93))</f>
        <v>NO TRANSECT</v>
      </c>
      <c r="F77" s="143" t="str">
        <f>IF(F$60="NO TRANSECT","NO TRANSECT",SUMIF(Analysis!$F$6:$F$93,"2",Analysis!J$6:J$93))</f>
        <v>NO TRANSECT</v>
      </c>
      <c r="G77" s="143" t="str">
        <f>IF(G$60="NO TRANSECT","NO TRANSECT",SUMIF(Analysis!$F$6:$F$93,"2",Analysis!K$6:K$93))</f>
        <v>NO TRANSECT</v>
      </c>
      <c r="H77" s="143" t="str">
        <f>IF(H$60="NO TRANSECT","NO TRANSECT",SUMIF(Analysis!$F$6:$F$93,"2",Analysis!L$6:L$93))</f>
        <v>NO TRANSECT</v>
      </c>
      <c r="I77" s="143" t="str">
        <f>IF(I$60="NO TRANSECT","NO TRANSECT",SUMIF(Analysis!$F$6:$F$93,"2",Analysis!M$6:M$93))</f>
        <v>NO TRANSECT</v>
      </c>
      <c r="J77" s="144" t="str">
        <f>IF(J$60="NO TRANSECT","NO TRANSECT",SUMIF(Analysis!$F$6:$F$93,"2",Analysis!N$6:N$93))</f>
        <v>NO TRANSECT</v>
      </c>
      <c r="K77" s="204">
        <f>AVERAGE(C77:J77)</f>
        <v>40</v>
      </c>
      <c r="L77" s="205" t="e">
        <f>STDEV(C77:J77)</f>
        <v>#DIV/0!</v>
      </c>
      <c r="M77" s="142">
        <f t="shared" si="46"/>
        <v>100</v>
      </c>
      <c r="N77" s="143" t="str">
        <f t="shared" si="46"/>
        <v>NO TRANSECT</v>
      </c>
      <c r="O77" s="143" t="str">
        <f t="shared" si="46"/>
        <v>NO TRANSECT</v>
      </c>
      <c r="P77" s="143" t="str">
        <f t="shared" si="46"/>
        <v>NO TRANSECT</v>
      </c>
      <c r="Q77" s="143" t="str">
        <f t="shared" si="46"/>
        <v>NO TRANSECT</v>
      </c>
      <c r="R77" s="143" t="str">
        <f t="shared" si="47"/>
        <v>NO TRANSECT</v>
      </c>
      <c r="S77" s="143" t="str">
        <f t="shared" si="47"/>
        <v>NO TRANSECT</v>
      </c>
      <c r="T77" s="143" t="str">
        <f t="shared" si="47"/>
        <v>NO TRANSECT</v>
      </c>
      <c r="U77" s="178">
        <f>AVERAGE(M77:T77)</f>
        <v>100</v>
      </c>
      <c r="V77" s="179" t="e">
        <f>STDEV(M77:T77)</f>
        <v>#DIV/0!</v>
      </c>
      <c r="W77" s="165"/>
      <c r="X77" s="60"/>
    </row>
    <row r="78" spans="1:24" x14ac:dyDescent="0.3">
      <c r="A78" s="133">
        <v>3</v>
      </c>
      <c r="B78" s="199" t="s">
        <v>140</v>
      </c>
      <c r="C78" s="142">
        <f>IF(C$60="NO TRANSECT","NO TRANSECT",SUMIF(Analysis!$F$6:$F$93,"3",Analysis!G$6:G$93))</f>
        <v>0</v>
      </c>
      <c r="D78" s="143" t="str">
        <f>IF(D$60="NO TRANSECT","NO TRANSECT",SUMIF(Analysis!$F$6:$F$93,"3",Analysis!H$6:H$93))</f>
        <v>NO TRANSECT</v>
      </c>
      <c r="E78" s="143" t="str">
        <f>IF(E$60="NO TRANSECT","NO TRANSECT",SUMIF(Analysis!$F$6:$F$93,"3",Analysis!I$6:I$93))</f>
        <v>NO TRANSECT</v>
      </c>
      <c r="F78" s="143" t="str">
        <f>IF(F$60="NO TRANSECT","NO TRANSECT",SUMIF(Analysis!$F$6:$F$93,"3",Analysis!J$6:J$93))</f>
        <v>NO TRANSECT</v>
      </c>
      <c r="G78" s="143" t="str">
        <f>IF(G$60="NO TRANSECT","NO TRANSECT",SUMIF(Analysis!$F$6:$F$93,"3",Analysis!K$6:K$93))</f>
        <v>NO TRANSECT</v>
      </c>
      <c r="H78" s="143" t="str">
        <f>IF(H$60="NO TRANSECT","NO TRANSECT",SUMIF(Analysis!$F$6:$F$93,"3",Analysis!L$6:L$93))</f>
        <v>NO TRANSECT</v>
      </c>
      <c r="I78" s="143" t="str">
        <f>IF(I$60="NO TRANSECT","NO TRANSECT",SUMIF(Analysis!$F$6:$F$93,"3",Analysis!M$6:M$93))</f>
        <v>NO TRANSECT</v>
      </c>
      <c r="J78" s="144" t="str">
        <f>IF(J$60="NO TRANSECT","NO TRANSECT",SUMIF(Analysis!$F$6:$F$93,"3",Analysis!N$6:N$93))</f>
        <v>NO TRANSECT</v>
      </c>
      <c r="K78" s="204">
        <f>AVERAGE(C78:J78)</f>
        <v>0</v>
      </c>
      <c r="L78" s="205" t="e">
        <f>STDEV(C78:J78)</f>
        <v>#DIV/0!</v>
      </c>
      <c r="M78" s="142">
        <f t="shared" si="46"/>
        <v>0</v>
      </c>
      <c r="N78" s="143" t="str">
        <f t="shared" si="46"/>
        <v>NO TRANSECT</v>
      </c>
      <c r="O78" s="143" t="str">
        <f t="shared" si="46"/>
        <v>NO TRANSECT</v>
      </c>
      <c r="P78" s="143" t="str">
        <f t="shared" si="46"/>
        <v>NO TRANSECT</v>
      </c>
      <c r="Q78" s="143" t="str">
        <f t="shared" si="46"/>
        <v>NO TRANSECT</v>
      </c>
      <c r="R78" s="143" t="str">
        <f t="shared" si="47"/>
        <v>NO TRANSECT</v>
      </c>
      <c r="S78" s="143" t="str">
        <f t="shared" si="47"/>
        <v>NO TRANSECT</v>
      </c>
      <c r="T78" s="143" t="str">
        <f t="shared" si="47"/>
        <v>NO TRANSECT</v>
      </c>
      <c r="U78" s="178">
        <f>AVERAGE(M78:T78)</f>
        <v>0</v>
      </c>
      <c r="V78" s="179" t="e">
        <f>STDEV(M78:T78)</f>
        <v>#DIV/0!</v>
      </c>
      <c r="W78" s="165"/>
    </row>
    <row r="79" spans="1:24" ht="16.2" thickBot="1" x14ac:dyDescent="0.35">
      <c r="A79" s="206">
        <v>4</v>
      </c>
      <c r="B79" s="199" t="s">
        <v>132</v>
      </c>
      <c r="C79" s="146">
        <f>IF(C$60="NO TRANSECT","NO TRANSECT",SUMIF(Analysis!$F$6:$F$93,"4",Analysis!G$6:G$93))</f>
        <v>0</v>
      </c>
      <c r="D79" s="147" t="str">
        <f>IF(D$60="NO TRANSECT","NO TRANSECT",SUMIF(Analysis!$F$6:$F$93,"4",Analysis!H$6:H$93))</f>
        <v>NO TRANSECT</v>
      </c>
      <c r="E79" s="147" t="str">
        <f>IF(E$60="NO TRANSECT","NO TRANSECT",SUMIF(Analysis!$F$6:$F$93,"4",Analysis!I$6:I$93))</f>
        <v>NO TRANSECT</v>
      </c>
      <c r="F79" s="147" t="str">
        <f>IF(F$60="NO TRANSECT","NO TRANSECT",SUMIF(Analysis!$F$6:$F$93,"4",Analysis!J$6:J$93))</f>
        <v>NO TRANSECT</v>
      </c>
      <c r="G79" s="147" t="str">
        <f>IF(G$60="NO TRANSECT","NO TRANSECT",SUMIF(Analysis!$F$6:$F$93,"4",Analysis!K$6:K$93))</f>
        <v>NO TRANSECT</v>
      </c>
      <c r="H79" s="147" t="str">
        <f>IF(H$60="NO TRANSECT","NO TRANSECT",SUMIF(Analysis!$F$6:$F$93,"4",Analysis!L$6:L$93))</f>
        <v>NO TRANSECT</v>
      </c>
      <c r="I79" s="147" t="str">
        <f>IF(I$60="NO TRANSECT","NO TRANSECT",SUMIF(Analysis!$F$6:$F$93,"4",Analysis!M$6:M$93))</f>
        <v>NO TRANSECT</v>
      </c>
      <c r="J79" s="148" t="str">
        <f>IF(J$60="NO TRANSECT","NO TRANSECT",SUMIF(Analysis!$F$6:$F$93,"4",Analysis!N$6:N$93))</f>
        <v>NO TRANSECT</v>
      </c>
      <c r="K79" s="207">
        <f>AVERAGE(C79:J79)</f>
        <v>0</v>
      </c>
      <c r="L79" s="208" t="e">
        <f>STDEV(C79:J79)</f>
        <v>#DIV/0!</v>
      </c>
      <c r="M79" s="146">
        <f t="shared" si="46"/>
        <v>0</v>
      </c>
      <c r="N79" s="147" t="str">
        <f t="shared" si="46"/>
        <v>NO TRANSECT</v>
      </c>
      <c r="O79" s="147" t="str">
        <f t="shared" si="46"/>
        <v>NO TRANSECT</v>
      </c>
      <c r="P79" s="147" t="str">
        <f t="shared" si="46"/>
        <v>NO TRANSECT</v>
      </c>
      <c r="Q79" s="147" t="str">
        <f t="shared" si="46"/>
        <v>NO TRANSECT</v>
      </c>
      <c r="R79" s="147" t="str">
        <f t="shared" si="47"/>
        <v>NO TRANSECT</v>
      </c>
      <c r="S79" s="147" t="str">
        <f t="shared" si="47"/>
        <v>NO TRANSECT</v>
      </c>
      <c r="T79" s="147" t="str">
        <f t="shared" si="47"/>
        <v>NO TRANSECT</v>
      </c>
      <c r="U79" s="209">
        <f>AVERAGE(M79:T79)</f>
        <v>0</v>
      </c>
      <c r="V79" s="210" t="e">
        <f>STDEV(M79:T79)</f>
        <v>#DIV/0!</v>
      </c>
      <c r="W79" s="165"/>
    </row>
    <row r="80" spans="1:24" ht="16.2" thickBot="1" x14ac:dyDescent="0.35">
      <c r="B80" s="119" t="s">
        <v>141</v>
      </c>
      <c r="C80" s="120"/>
      <c r="D80" s="120"/>
      <c r="E80" s="120"/>
      <c r="F80" s="120"/>
      <c r="G80" s="120"/>
      <c r="H80" s="120"/>
      <c r="I80" s="154"/>
      <c r="J80" s="154"/>
      <c r="K80" s="154"/>
      <c r="L80" s="154"/>
      <c r="M80" s="155"/>
      <c r="N80" s="155"/>
      <c r="O80" s="156"/>
      <c r="P80" s="156"/>
      <c r="Q80" s="156"/>
      <c r="R80" s="156"/>
      <c r="S80" s="156"/>
      <c r="T80" s="156"/>
      <c r="U80" s="156"/>
      <c r="V80" s="156"/>
      <c r="W80" s="121"/>
    </row>
    <row r="81" spans="1:24" ht="16.2" thickBot="1" x14ac:dyDescent="0.35">
      <c r="I81" s="188"/>
      <c r="J81" s="188"/>
      <c r="K81" s="188"/>
      <c r="L81" s="188"/>
      <c r="M81" s="189"/>
      <c r="N81" s="189"/>
      <c r="O81" s="61"/>
      <c r="P81" s="61"/>
      <c r="Q81" s="61"/>
      <c r="R81" s="61"/>
      <c r="S81" s="61"/>
      <c r="T81" s="61"/>
      <c r="U81" s="61"/>
      <c r="V81" s="61"/>
    </row>
    <row r="82" spans="1:24" s="3" customFormat="1" ht="18" x14ac:dyDescent="0.3">
      <c r="A82" s="60"/>
      <c r="B82" s="190" t="s">
        <v>502</v>
      </c>
      <c r="C82" s="80"/>
      <c r="D82" s="80"/>
      <c r="E82" s="80"/>
      <c r="F82" s="80"/>
      <c r="G82" s="80"/>
      <c r="H82" s="80"/>
      <c r="I82" s="191"/>
      <c r="J82" s="191"/>
      <c r="K82" s="191"/>
      <c r="L82" s="191"/>
      <c r="M82" s="192"/>
      <c r="N82" s="192"/>
      <c r="O82" s="193"/>
      <c r="P82" s="193"/>
      <c r="Q82" s="193"/>
      <c r="R82" s="193"/>
      <c r="S82" s="193"/>
      <c r="T82" s="193"/>
      <c r="U82" s="193"/>
      <c r="V82" s="193"/>
      <c r="W82" s="81"/>
      <c r="X82" s="60"/>
    </row>
    <row r="83" spans="1:24" s="3" customFormat="1" ht="16.2" thickBot="1" x14ac:dyDescent="0.35">
      <c r="A83" s="60"/>
      <c r="B83" s="194"/>
      <c r="C83" s="195"/>
      <c r="D83" s="195"/>
      <c r="E83" s="195"/>
      <c r="F83" s="195"/>
      <c r="G83" s="195"/>
      <c r="H83" s="195"/>
      <c r="I83" s="195"/>
      <c r="J83" s="195"/>
      <c r="K83" s="195"/>
      <c r="L83" s="195"/>
      <c r="M83" s="196"/>
      <c r="N83" s="196"/>
      <c r="O83" s="196"/>
      <c r="P83" s="196"/>
      <c r="Q83" s="196"/>
      <c r="R83" s="196"/>
      <c r="S83" s="197"/>
      <c r="T83" s="196"/>
      <c r="U83" s="196"/>
      <c r="V83" s="196"/>
      <c r="W83" s="198"/>
      <c r="X83" s="60"/>
    </row>
    <row r="84" spans="1:24" s="3" customFormat="1" ht="16.2" thickBot="1" x14ac:dyDescent="0.35">
      <c r="A84" s="60"/>
      <c r="B84" s="167"/>
      <c r="C84" s="547" t="s">
        <v>129</v>
      </c>
      <c r="D84" s="548"/>
      <c r="E84" s="548"/>
      <c r="F84" s="548"/>
      <c r="G84" s="548"/>
      <c r="H84" s="548"/>
      <c r="I84" s="548"/>
      <c r="J84" s="548"/>
      <c r="K84" s="548"/>
      <c r="L84" s="549"/>
      <c r="M84" s="547" t="s">
        <v>118</v>
      </c>
      <c r="N84" s="548"/>
      <c r="O84" s="548"/>
      <c r="P84" s="548"/>
      <c r="Q84" s="548"/>
      <c r="R84" s="548"/>
      <c r="S84" s="548"/>
      <c r="T84" s="548"/>
      <c r="U84" s="548"/>
      <c r="V84" s="549"/>
      <c r="W84" s="165"/>
      <c r="X84" s="60"/>
    </row>
    <row r="85" spans="1:24" s="3" customFormat="1" ht="16.2" thickBot="1" x14ac:dyDescent="0.35">
      <c r="A85" s="125" t="s">
        <v>29</v>
      </c>
      <c r="B85" s="186" t="s">
        <v>133</v>
      </c>
      <c r="C85" s="170">
        <v>1</v>
      </c>
      <c r="D85" s="171">
        <v>2</v>
      </c>
      <c r="E85" s="171">
        <v>3</v>
      </c>
      <c r="F85" s="171">
        <v>4</v>
      </c>
      <c r="G85" s="171">
        <v>5</v>
      </c>
      <c r="H85" s="171">
        <v>6</v>
      </c>
      <c r="I85" s="171">
        <v>7</v>
      </c>
      <c r="J85" s="171">
        <v>8</v>
      </c>
      <c r="K85" s="173" t="s">
        <v>66</v>
      </c>
      <c r="L85" s="174" t="s">
        <v>68</v>
      </c>
      <c r="M85" s="171">
        <v>1</v>
      </c>
      <c r="N85" s="171">
        <v>2</v>
      </c>
      <c r="O85" s="171">
        <v>3</v>
      </c>
      <c r="P85" s="171">
        <v>4</v>
      </c>
      <c r="Q85" s="171">
        <v>5</v>
      </c>
      <c r="R85" s="171">
        <v>6</v>
      </c>
      <c r="S85" s="171">
        <v>7</v>
      </c>
      <c r="T85" s="171">
        <v>8</v>
      </c>
      <c r="U85" s="175" t="s">
        <v>66</v>
      </c>
      <c r="V85" s="176" t="s">
        <v>68</v>
      </c>
      <c r="W85" s="165"/>
      <c r="X85" s="60"/>
    </row>
    <row r="86" spans="1:24" s="3" customFormat="1" x14ac:dyDescent="0.3">
      <c r="A86" s="133">
        <v>1</v>
      </c>
      <c r="B86" s="199" t="s">
        <v>130</v>
      </c>
      <c r="C86" s="134">
        <f>IF(C$60="NO TRANSECT","NO TRANSECT",SUMIF(Analysis!$F$6:$F$93,"1",Analysis!AA$6:AA$93))</f>
        <v>0</v>
      </c>
      <c r="D86" s="135" t="str">
        <f>IF(D$60="NO TRANSECT","NO TRANSECT",SUMIF(Analysis!$F$6:$F$93,"1",Analysis!AB$6:AB$93))</f>
        <v>NO TRANSECT</v>
      </c>
      <c r="E86" s="135" t="str">
        <f>IF(E$60="NO TRANSECT","NO TRANSECT",SUMIF(Analysis!$F$6:$F$93,"1",Analysis!AC$6:AC$93))</f>
        <v>NO TRANSECT</v>
      </c>
      <c r="F86" s="135" t="str">
        <f>IF(F$60="NO TRANSECT","NO TRANSECT",SUMIF(Analysis!$F$6:$F$93,"1",Analysis!AD$6:AD$93))</f>
        <v>NO TRANSECT</v>
      </c>
      <c r="G86" s="135" t="str">
        <f>IF(G$60="NO TRANSECT","NO TRANSECT",SUMIF(Analysis!$F$6:$F$93,"1",Analysis!AE$6:AE$93))</f>
        <v>NO TRANSECT</v>
      </c>
      <c r="H86" s="135" t="str">
        <f>IF(H$60="NO TRANSECT","NO TRANSECT",SUMIF(Analysis!$F$6:$F$93,"1",Analysis!AF$6:AF$93))</f>
        <v>NO TRANSECT</v>
      </c>
      <c r="I86" s="135" t="str">
        <f>IF(I$60="NO TRANSECT","NO TRANSECT",SUMIF(Analysis!$F$6:$F$93,"1",Analysis!AG$6:AG$93))</f>
        <v>NO TRANSECT</v>
      </c>
      <c r="J86" s="136" t="str">
        <f>IF(J$60="NO TRANSECT","NO TRANSECT",SUMIF(Analysis!$F$6:$F$93,"1",Analysis!AH$6:AH$93))</f>
        <v>NO TRANSECT</v>
      </c>
      <c r="K86" s="200">
        <f>AVERAGE(C86:J86)</f>
        <v>0</v>
      </c>
      <c r="L86" s="201" t="e">
        <f>STDEV(C86:J86)</f>
        <v>#DIV/0!</v>
      </c>
      <c r="M86" s="134">
        <f t="shared" ref="M86:Q89" si="48">IF(C86="NO TRANSECT", "NO TRANSECT",C86/SUM(C$86:C$89))</f>
        <v>0</v>
      </c>
      <c r="N86" s="135" t="str">
        <f t="shared" si="48"/>
        <v>NO TRANSECT</v>
      </c>
      <c r="O86" s="135" t="str">
        <f t="shared" si="48"/>
        <v>NO TRANSECT</v>
      </c>
      <c r="P86" s="135" t="str">
        <f t="shared" si="48"/>
        <v>NO TRANSECT</v>
      </c>
      <c r="Q86" s="135" t="str">
        <f t="shared" si="48"/>
        <v>NO TRANSECT</v>
      </c>
      <c r="R86" s="135" t="str">
        <f t="shared" ref="R86:T88" si="49">IF(H86="NO TRANSECT", "NO TRANSECT",H86/SUM(H$86:H$89))</f>
        <v>NO TRANSECT</v>
      </c>
      <c r="S86" s="135" t="str">
        <f t="shared" si="49"/>
        <v>NO TRANSECT</v>
      </c>
      <c r="T86" s="135" t="str">
        <f t="shared" si="49"/>
        <v>NO TRANSECT</v>
      </c>
      <c r="U86" s="202">
        <f>AVERAGE(M86:T86)</f>
        <v>0</v>
      </c>
      <c r="V86" s="203" t="e">
        <f>STDEV(M86:T86)</f>
        <v>#DIV/0!</v>
      </c>
      <c r="W86" s="165"/>
      <c r="X86" s="60"/>
    </row>
    <row r="87" spans="1:24" s="3" customFormat="1" x14ac:dyDescent="0.3">
      <c r="A87" s="133">
        <v>2</v>
      </c>
      <c r="B87" s="199" t="s">
        <v>131</v>
      </c>
      <c r="C87" s="142">
        <f>IF(C$60="NO TRANSECT","NO TRANSECT",SUMIF(Analysis!$F$6:$F$93,"2",Analysis!AA$6:AA$93))</f>
        <v>1.6222861200000007</v>
      </c>
      <c r="D87" s="143" t="str">
        <f>IF(D$60="NO TRANSECT","NO TRANSECT",SUMIF(Analysis!$F$6:$F$93,"2",Analysis!AB$6:AB$93))</f>
        <v>NO TRANSECT</v>
      </c>
      <c r="E87" s="143" t="str">
        <f>IF(E$60="NO TRANSECT","NO TRANSECT",SUMIF(Analysis!$F$6:$F$93,"2",Analysis!AC$6:AC$93))</f>
        <v>NO TRANSECT</v>
      </c>
      <c r="F87" s="143" t="str">
        <f>IF(F$60="NO TRANSECT","NO TRANSECT",SUMIF(Analysis!$F$6:$F$93,"2",Analysis!AD$6:AD$93))</f>
        <v>NO TRANSECT</v>
      </c>
      <c r="G87" s="143" t="str">
        <f>IF(G$60="NO TRANSECT","NO TRANSECT",SUMIF(Analysis!$F$6:$F$93,"2",Analysis!AE$6:AE$93))</f>
        <v>NO TRANSECT</v>
      </c>
      <c r="H87" s="143" t="str">
        <f>IF(H$60="NO TRANSECT","NO TRANSECT",SUMIF(Analysis!$F$6:$F$93,"2",Analysis!AF$6:AF$93))</f>
        <v>NO TRANSECT</v>
      </c>
      <c r="I87" s="143" t="str">
        <f>IF(I$60="NO TRANSECT","NO TRANSECT",SUMIF(Analysis!$F$6:$F$93,"2",Analysis!AG$6:AG$93))</f>
        <v>NO TRANSECT</v>
      </c>
      <c r="J87" s="144" t="str">
        <f>IF(J$60="NO TRANSECT","NO TRANSECT",SUMIF(Analysis!$F$6:$F$93,"2",Analysis!AH$6:AH$93))</f>
        <v>NO TRANSECT</v>
      </c>
      <c r="K87" s="204">
        <f>AVERAGE(C87:J87)</f>
        <v>1.6222861200000007</v>
      </c>
      <c r="L87" s="205" t="e">
        <f>STDEV(C87:J87)</f>
        <v>#DIV/0!</v>
      </c>
      <c r="M87" s="142">
        <f t="shared" si="48"/>
        <v>1</v>
      </c>
      <c r="N87" s="143" t="str">
        <f t="shared" si="48"/>
        <v>NO TRANSECT</v>
      </c>
      <c r="O87" s="143" t="str">
        <f t="shared" si="48"/>
        <v>NO TRANSECT</v>
      </c>
      <c r="P87" s="143" t="str">
        <f t="shared" si="48"/>
        <v>NO TRANSECT</v>
      </c>
      <c r="Q87" s="143" t="str">
        <f t="shared" si="48"/>
        <v>NO TRANSECT</v>
      </c>
      <c r="R87" s="143" t="str">
        <f t="shared" si="49"/>
        <v>NO TRANSECT</v>
      </c>
      <c r="S87" s="143" t="str">
        <f t="shared" si="49"/>
        <v>NO TRANSECT</v>
      </c>
      <c r="T87" s="143" t="str">
        <f t="shared" si="49"/>
        <v>NO TRANSECT</v>
      </c>
      <c r="U87" s="178">
        <f>AVERAGE(M87:T87)</f>
        <v>1</v>
      </c>
      <c r="V87" s="179" t="e">
        <f>STDEV(M87:T87)</f>
        <v>#DIV/0!</v>
      </c>
      <c r="W87" s="165"/>
      <c r="X87" s="60"/>
    </row>
    <row r="88" spans="1:24" x14ac:dyDescent="0.3">
      <c r="A88" s="133">
        <v>3</v>
      </c>
      <c r="B88" s="199" t="s">
        <v>140</v>
      </c>
      <c r="C88" s="142">
        <f>IF(C$60="NO TRANSECT","NO TRANSECT",SUMIF(Analysis!$F$6:$F$93,"3",Analysis!AA$6:AA$93))</f>
        <v>0</v>
      </c>
      <c r="D88" s="143" t="str">
        <f>IF(D$60="NO TRANSECT","NO TRANSECT",SUMIF(Analysis!$F$6:$F$93,"3",Analysis!AB$6:AB$93))</f>
        <v>NO TRANSECT</v>
      </c>
      <c r="E88" s="143" t="str">
        <f>IF(E$60="NO TRANSECT","NO TRANSECT",SUMIF(Analysis!$F$6:$F$93,"3",Analysis!AC$6:AC$93))</f>
        <v>NO TRANSECT</v>
      </c>
      <c r="F88" s="143" t="str">
        <f>IF(F$60="NO TRANSECT","NO TRANSECT",SUMIF(Analysis!$F$6:$F$93,"3",Analysis!AD$6:AD$93))</f>
        <v>NO TRANSECT</v>
      </c>
      <c r="G88" s="143" t="str">
        <f>IF(G$60="NO TRANSECT","NO TRANSECT",SUMIF(Analysis!$F$6:$F$93,"3",Analysis!AE$6:AE$93))</f>
        <v>NO TRANSECT</v>
      </c>
      <c r="H88" s="143" t="str">
        <f>IF(H$60="NO TRANSECT","NO TRANSECT",SUMIF(Analysis!$F$6:$F$93,"3",Analysis!AF$6:AF$93))</f>
        <v>NO TRANSECT</v>
      </c>
      <c r="I88" s="143" t="str">
        <f>IF(I$60="NO TRANSECT","NO TRANSECT",SUMIF(Analysis!$F$6:$F$93,"3",Analysis!AG$6:AG$93))</f>
        <v>NO TRANSECT</v>
      </c>
      <c r="J88" s="144" t="str">
        <f>IF(J$60="NO TRANSECT","NO TRANSECT",SUMIF(Analysis!$F$6:$F$93,"3",Analysis!AH$6:AH$93))</f>
        <v>NO TRANSECT</v>
      </c>
      <c r="K88" s="204">
        <f>AVERAGE(C88:J88)</f>
        <v>0</v>
      </c>
      <c r="L88" s="205" t="e">
        <f>STDEV(C88:J88)</f>
        <v>#DIV/0!</v>
      </c>
      <c r="M88" s="142">
        <f t="shared" si="48"/>
        <v>0</v>
      </c>
      <c r="N88" s="143" t="str">
        <f t="shared" si="48"/>
        <v>NO TRANSECT</v>
      </c>
      <c r="O88" s="143" t="str">
        <f t="shared" si="48"/>
        <v>NO TRANSECT</v>
      </c>
      <c r="P88" s="143" t="str">
        <f t="shared" si="48"/>
        <v>NO TRANSECT</v>
      </c>
      <c r="Q88" s="143" t="str">
        <f t="shared" si="48"/>
        <v>NO TRANSECT</v>
      </c>
      <c r="R88" s="143" t="str">
        <f t="shared" si="49"/>
        <v>NO TRANSECT</v>
      </c>
      <c r="S88" s="143" t="str">
        <f t="shared" si="49"/>
        <v>NO TRANSECT</v>
      </c>
      <c r="T88" s="143" t="str">
        <f t="shared" si="49"/>
        <v>NO TRANSECT</v>
      </c>
      <c r="U88" s="178">
        <f>AVERAGE(M88:T88)</f>
        <v>0</v>
      </c>
      <c r="V88" s="179" t="e">
        <f>STDEV(M88:T88)</f>
        <v>#DIV/0!</v>
      </c>
      <c r="W88" s="165"/>
    </row>
    <row r="89" spans="1:24" ht="16.2" thickBot="1" x14ac:dyDescent="0.35">
      <c r="A89" s="206">
        <v>4</v>
      </c>
      <c r="B89" s="199" t="s">
        <v>132</v>
      </c>
      <c r="C89" s="146">
        <f>IF(C$60="NO TRANSECT","NO TRANSECT",SUMIF(Analysis!$F$6:$F$93,"4",Analysis!AA$6:AA$93))</f>
        <v>0</v>
      </c>
      <c r="D89" s="147" t="str">
        <f>IF(D$60="NO TRANSECT","NO TRANSECT",SUMIF(Analysis!$F$6:$F$93,"4",Analysis!AB$6:AB$93))</f>
        <v>NO TRANSECT</v>
      </c>
      <c r="E89" s="147" t="str">
        <f>IF(E$60="NO TRANSECT","NO TRANSECT",SUMIF(Analysis!$F$6:$F$93,"4",Analysis!AC$6:AC$93))</f>
        <v>NO TRANSECT</v>
      </c>
      <c r="F89" s="147" t="str">
        <f>IF(F$60="NO TRANSECT","NO TRANSECT",SUMIF(Analysis!$F$6:$F$93,"4",Analysis!AD$6:AD$93))</f>
        <v>NO TRANSECT</v>
      </c>
      <c r="G89" s="147" t="str">
        <f>IF(G$60="NO TRANSECT","NO TRANSECT",SUMIF(Analysis!$F$6:$F$93,"4",Analysis!AE$6:AE$93))</f>
        <v>NO TRANSECT</v>
      </c>
      <c r="H89" s="147" t="str">
        <f>IF(H$60="NO TRANSECT","NO TRANSECT",SUMIF(Analysis!$F$6:$F$93,"4",Analysis!AF$6:AF$93))</f>
        <v>NO TRANSECT</v>
      </c>
      <c r="I89" s="147" t="str">
        <f>IF(I$60="NO TRANSECT","NO TRANSECT",SUMIF(Analysis!$F$6:$F$93,"4",Analysis!AG$6:AG$93))</f>
        <v>NO TRANSECT</v>
      </c>
      <c r="J89" s="148" t="str">
        <f>IF(J$60="NO TRANSECT","NO TRANSECT",SUMIF(Analysis!$F$6:$F$93,"4",Analysis!AH$6:AH$93))</f>
        <v>NO TRANSECT</v>
      </c>
      <c r="K89" s="207">
        <f>AVERAGE(C89:J89)</f>
        <v>0</v>
      </c>
      <c r="L89" s="208" t="e">
        <f>STDEV(C89:J89)</f>
        <v>#DIV/0!</v>
      </c>
      <c r="M89" s="146">
        <f t="shared" si="48"/>
        <v>0</v>
      </c>
      <c r="N89" s="147" t="str">
        <f t="shared" si="48"/>
        <v>NO TRANSECT</v>
      </c>
      <c r="O89" s="147" t="str">
        <f t="shared" si="48"/>
        <v>NO TRANSECT</v>
      </c>
      <c r="P89" s="147" t="str">
        <f t="shared" si="48"/>
        <v>NO TRANSECT</v>
      </c>
      <c r="Q89" s="147" t="str">
        <f t="shared" si="48"/>
        <v>NO TRANSECT</v>
      </c>
      <c r="R89" s="147" t="str">
        <f t="shared" ref="R89:T89" si="50">IF(H89="NO TRANSECT", "NO TRANSECT",H89/SUM(H$86:H$89))</f>
        <v>NO TRANSECT</v>
      </c>
      <c r="S89" s="147" t="str">
        <f t="shared" si="50"/>
        <v>NO TRANSECT</v>
      </c>
      <c r="T89" s="147" t="str">
        <f t="shared" si="50"/>
        <v>NO TRANSECT</v>
      </c>
      <c r="U89" s="209">
        <f>AVERAGE(M89:T89)</f>
        <v>0</v>
      </c>
      <c r="V89" s="210" t="e">
        <f>STDEV(M89:T89)</f>
        <v>#DIV/0!</v>
      </c>
      <c r="W89" s="165"/>
    </row>
    <row r="90" spans="1:24" ht="16.2" thickBot="1" x14ac:dyDescent="0.35">
      <c r="B90" s="119" t="s">
        <v>141</v>
      </c>
      <c r="C90" s="120"/>
      <c r="D90" s="120"/>
      <c r="E90" s="120"/>
      <c r="F90" s="120"/>
      <c r="G90" s="120"/>
      <c r="H90" s="120"/>
      <c r="I90" s="154"/>
      <c r="J90" s="154"/>
      <c r="K90" s="154"/>
      <c r="L90" s="154"/>
      <c r="M90" s="155"/>
      <c r="N90" s="155"/>
      <c r="O90" s="156"/>
      <c r="P90" s="156"/>
      <c r="Q90" s="156"/>
      <c r="R90" s="156"/>
      <c r="S90" s="156"/>
      <c r="T90" s="156"/>
      <c r="U90" s="156"/>
      <c r="V90" s="156"/>
      <c r="W90" s="121"/>
    </row>
    <row r="91" spans="1:24" x14ac:dyDescent="0.3">
      <c r="I91" s="188"/>
      <c r="J91" s="188"/>
      <c r="K91" s="188"/>
      <c r="L91" s="188"/>
      <c r="M91" s="189"/>
      <c r="N91" s="189"/>
      <c r="O91" s="61"/>
      <c r="P91" s="61"/>
      <c r="Q91" s="61"/>
      <c r="R91" s="61"/>
      <c r="S91" s="61"/>
      <c r="T91" s="61"/>
      <c r="U91" s="61"/>
      <c r="V91" s="61"/>
    </row>
    <row r="92" spans="1:24" x14ac:dyDescent="0.3">
      <c r="M92" s="61"/>
      <c r="N92" s="61"/>
      <c r="O92" s="61"/>
      <c r="P92" s="61"/>
      <c r="Q92" s="61"/>
      <c r="R92" s="61"/>
      <c r="S92" s="61"/>
      <c r="T92" s="61"/>
      <c r="U92" s="61"/>
      <c r="V92" s="61"/>
    </row>
    <row r="93" spans="1:24" x14ac:dyDescent="0.3">
      <c r="M93" s="61"/>
      <c r="N93" s="61"/>
      <c r="O93" s="61"/>
      <c r="P93" s="61"/>
      <c r="Q93" s="61"/>
      <c r="R93" s="61"/>
      <c r="S93" s="61"/>
      <c r="T93" s="61"/>
      <c r="U93" s="61"/>
      <c r="V93" s="61"/>
    </row>
    <row r="94" spans="1:24" x14ac:dyDescent="0.3">
      <c r="M94" s="61"/>
      <c r="N94" s="61"/>
      <c r="O94" s="61"/>
      <c r="P94" s="61"/>
      <c r="Q94" s="61"/>
      <c r="R94" s="61"/>
      <c r="S94" s="61"/>
      <c r="T94" s="61"/>
      <c r="U94" s="61"/>
      <c r="V94" s="61"/>
    </row>
  </sheetData>
  <sheetProtection algorithmName="SHA-512" hashValue="FWRzYjsEB7wLc0/mWUyYyaNpjxDXUJ8d0+3BOQ75zy78gI54IgMIHeO83C190I5x5PzzXmHxjTn1cTRs/jtT4A==" saltValue="mCMtiWQaFJi8vyXIwItYLw==" spinCount="100000" sheet="1" objects="1" scenarios="1"/>
  <mergeCells count="19">
    <mergeCell ref="C24:L24"/>
    <mergeCell ref="K6:M6"/>
    <mergeCell ref="N6:P6"/>
    <mergeCell ref="W4:W5"/>
    <mergeCell ref="V4:V5"/>
    <mergeCell ref="H4:L4"/>
    <mergeCell ref="R4:T4"/>
    <mergeCell ref="D6:F6"/>
    <mergeCell ref="M24:V24"/>
    <mergeCell ref="R5:U5"/>
    <mergeCell ref="V16:V19"/>
    <mergeCell ref="C84:L84"/>
    <mergeCell ref="M84:V84"/>
    <mergeCell ref="C42:L42"/>
    <mergeCell ref="M42:V42"/>
    <mergeCell ref="C58:L58"/>
    <mergeCell ref="M58:V58"/>
    <mergeCell ref="C74:L74"/>
    <mergeCell ref="M74:V74"/>
  </mergeCells>
  <pageMargins left="0.7" right="0.7" top="0.75" bottom="0.75" header="0.3" footer="0.3"/>
  <pageSetup paperSize="9" orientation="portrait" r:id="rId1"/>
  <ignoredErrors>
    <ignoredError sqref="H17:H19"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AF117"/>
  <sheetViews>
    <sheetView tabSelected="1" topLeftCell="A72" zoomScale="70" zoomScaleNormal="70" workbookViewId="0">
      <pane xSplit="1" topLeftCell="B1" activePane="topRight" state="frozen"/>
      <selection pane="topRight" activeCell="J103" sqref="J103"/>
    </sheetView>
  </sheetViews>
  <sheetFormatPr defaultColWidth="9.109375" defaultRowHeight="15.6" x14ac:dyDescent="0.3"/>
  <cols>
    <col min="1" max="1" width="7.33203125" bestFit="1" customWidth="1"/>
    <col min="2" max="2" width="30.5546875" style="5" bestFit="1" customWidth="1"/>
    <col min="3" max="3" width="23.109375" style="15" customWidth="1"/>
    <col min="4" max="4" width="33.88671875" style="38" bestFit="1" customWidth="1"/>
    <col min="5" max="5" width="10.33203125" style="38" customWidth="1"/>
    <col min="6" max="6" width="26.33203125" style="38" bestFit="1" customWidth="1"/>
    <col min="7" max="7" width="8.6640625" style="38" customWidth="1"/>
    <col min="8" max="8" width="22.88671875" style="60" bestFit="1" customWidth="1"/>
    <col min="9" max="9" width="21.109375" style="60" bestFit="1" customWidth="1"/>
    <col min="10" max="10" width="26.88671875" style="60" bestFit="1" customWidth="1"/>
    <col min="11" max="11" width="28.5546875" style="60" bestFit="1" customWidth="1"/>
    <col min="12" max="12" width="20.44140625" style="60" customWidth="1"/>
    <col min="13" max="13" width="24.44140625" style="60" bestFit="1" customWidth="1"/>
    <col min="14" max="14" width="26" style="60" bestFit="1" customWidth="1"/>
    <col min="16" max="16" width="13.88671875" bestFit="1" customWidth="1"/>
    <col min="17" max="17" width="10" bestFit="1" customWidth="1"/>
    <col min="18" max="18" width="10.5546875" bestFit="1" customWidth="1"/>
    <col min="19" max="19" width="7.6640625" bestFit="1" customWidth="1"/>
    <col min="20" max="20" width="8.6640625" bestFit="1" customWidth="1"/>
    <col min="21" max="21" width="7.5546875" bestFit="1" customWidth="1"/>
    <col min="22" max="22" width="12" bestFit="1" customWidth="1"/>
  </cols>
  <sheetData>
    <row r="5" spans="1:30" x14ac:dyDescent="0.3">
      <c r="B5" s="211" t="s">
        <v>505</v>
      </c>
      <c r="C5" s="211"/>
      <c r="D5" s="211"/>
      <c r="E5" s="211"/>
      <c r="H5" s="579" t="s">
        <v>552</v>
      </c>
      <c r="I5" s="580"/>
      <c r="J5" s="580"/>
    </row>
    <row r="6" spans="1:30" ht="15" customHeight="1" x14ac:dyDescent="0.3">
      <c r="B6" s="570" t="s">
        <v>506</v>
      </c>
      <c r="C6" s="571"/>
      <c r="D6" s="572"/>
      <c r="H6" s="581" t="s">
        <v>566</v>
      </c>
      <c r="I6" s="582"/>
      <c r="J6" s="583"/>
    </row>
    <row r="7" spans="1:30" ht="15.75" customHeight="1" x14ac:dyDescent="0.3">
      <c r="B7" s="573" t="s">
        <v>507</v>
      </c>
      <c r="C7" s="574"/>
      <c r="D7" s="575"/>
      <c r="H7" s="584"/>
      <c r="I7" s="585"/>
      <c r="J7" s="586"/>
    </row>
    <row r="8" spans="1:30" x14ac:dyDescent="0.3">
      <c r="B8" s="576"/>
      <c r="C8" s="577"/>
      <c r="D8" s="578"/>
      <c r="H8" s="587"/>
      <c r="I8" s="588"/>
      <c r="J8" s="589"/>
    </row>
    <row r="9" spans="1:30" ht="16.2" thickBot="1" x14ac:dyDescent="0.35">
      <c r="I9" s="61">
        <v>1</v>
      </c>
      <c r="J9" s="61">
        <v>2</v>
      </c>
      <c r="K9" s="61">
        <v>3</v>
      </c>
      <c r="L9" s="61">
        <v>1</v>
      </c>
      <c r="M9" s="61">
        <v>2</v>
      </c>
      <c r="N9" s="61">
        <v>3</v>
      </c>
    </row>
    <row r="10" spans="1:30" ht="16.2" thickBot="1" x14ac:dyDescent="0.35">
      <c r="A10" s="1" t="s">
        <v>0</v>
      </c>
      <c r="B10" s="2" t="s">
        <v>14</v>
      </c>
      <c r="C10" s="29" t="s">
        <v>15</v>
      </c>
      <c r="D10" s="39" t="s">
        <v>137</v>
      </c>
      <c r="E10" s="39" t="s">
        <v>580</v>
      </c>
      <c r="F10" s="39" t="s">
        <v>139</v>
      </c>
      <c r="G10" s="39" t="s">
        <v>580</v>
      </c>
      <c r="H10" s="62" t="s">
        <v>99</v>
      </c>
      <c r="I10" s="63" t="s">
        <v>100</v>
      </c>
      <c r="J10" s="63" t="s">
        <v>101</v>
      </c>
      <c r="K10" s="63" t="s">
        <v>102</v>
      </c>
      <c r="L10" s="63" t="s">
        <v>103</v>
      </c>
      <c r="M10" s="63" t="s">
        <v>104</v>
      </c>
      <c r="N10" s="63" t="s">
        <v>105</v>
      </c>
      <c r="P10" s="6"/>
      <c r="Q10" s="4"/>
      <c r="R10" s="4"/>
      <c r="S10" s="4"/>
      <c r="T10" s="4"/>
      <c r="U10" s="4"/>
      <c r="V10" s="4"/>
      <c r="X10" s="6"/>
      <c r="Y10" s="4"/>
      <c r="Z10" s="4"/>
      <c r="AA10" s="4"/>
      <c r="AB10" s="4"/>
      <c r="AC10" s="4"/>
      <c r="AD10" s="4"/>
    </row>
    <row r="11" spans="1:30" x14ac:dyDescent="0.3">
      <c r="A11" s="12" t="s">
        <v>152</v>
      </c>
      <c r="B11" s="394" t="s">
        <v>153</v>
      </c>
      <c r="C11" s="402" t="s">
        <v>1</v>
      </c>
      <c r="D11" s="16">
        <v>11.573333333333332</v>
      </c>
      <c r="E11" s="17">
        <v>0.19407279413732825</v>
      </c>
      <c r="F11" s="16">
        <v>1.9550000000000001</v>
      </c>
      <c r="G11" s="17">
        <v>0.34011789132593334</v>
      </c>
      <c r="H11" s="20">
        <v>2.4E-2</v>
      </c>
      <c r="I11" s="65">
        <f>INDEX(LINEST(Formulas!B$2:B$137,Formulas!$A$2:$A$137),1)</f>
        <v>2.7513053866666652</v>
      </c>
      <c r="J11" s="64">
        <f>INDEX(LINEST(Formulas!C$2:C$137,Formulas!$A$2:$A$137),1)</f>
        <v>2.2345415733701128</v>
      </c>
      <c r="K11" s="64">
        <f>INDEX(LINEST(Formulas!D$2:D$137,Formulas!$A$2:$A$137),1)</f>
        <v>3.2841222554590095</v>
      </c>
      <c r="L11" s="65">
        <f>INDEX(LINEST(Formulas!B$2:B$137,Formulas!$A$2:$A$137),2)</f>
        <v>8.5265128291212022E-14</v>
      </c>
      <c r="M11" s="64">
        <f>INDEX(LINEST(Formulas!C$2:C$137,Formulas!$A$2:$A$137),2)</f>
        <v>8.5265128291212022E-14</v>
      </c>
      <c r="N11" s="64">
        <f>INDEX(LINEST(Formulas!D$2:D$137,Formulas!$A$2:$A$137),2)</f>
        <v>2.8421709430404007E-14</v>
      </c>
      <c r="P11" s="4"/>
      <c r="Q11" s="4"/>
      <c r="R11" s="4"/>
      <c r="S11" s="4"/>
      <c r="T11" s="4"/>
      <c r="U11" s="4"/>
      <c r="V11" s="4"/>
      <c r="X11" s="4"/>
      <c r="Y11" s="4"/>
      <c r="Z11" s="4"/>
      <c r="AA11" s="4"/>
      <c r="AB11" s="4"/>
      <c r="AC11" s="4"/>
      <c r="AD11" s="4"/>
    </row>
    <row r="12" spans="1:30" x14ac:dyDescent="0.3">
      <c r="A12" s="12" t="s">
        <v>154</v>
      </c>
      <c r="B12" s="394" t="s">
        <v>155</v>
      </c>
      <c r="C12" s="403" t="s">
        <v>1</v>
      </c>
      <c r="D12" s="17">
        <v>6.6904761904761898</v>
      </c>
      <c r="E12" s="17">
        <v>6.5368169046137847E-2</v>
      </c>
      <c r="F12" s="17">
        <v>1.829</v>
      </c>
      <c r="G12" s="17">
        <v>0.13142234817564324</v>
      </c>
      <c r="H12" s="20">
        <v>0.152</v>
      </c>
      <c r="I12" s="65">
        <f>INDEX(LINEST(Formulas!E$2:E$137,Formulas!$A$2:$A$137),1)</f>
        <v>1.4488467047619031</v>
      </c>
      <c r="J12" s="64">
        <f>INDEX(LINEST(Formulas!F$2:F$137,Formulas!$A$2:$A$137),1)</f>
        <v>1.3316016216632693</v>
      </c>
      <c r="K12" s="64">
        <f>INDEX(LINEST(Formulas!G$2:G$137,Formulas!$A$2:$A$137),1)</f>
        <v>1.5681260983633456</v>
      </c>
      <c r="L12" s="65">
        <f>INDEX(LINEST(Formulas!E$2:E$137,Formulas!$A$2:$A$137),2)</f>
        <v>9.9475983006414026E-14</v>
      </c>
      <c r="M12" s="64">
        <f>INDEX(LINEST(Formulas!F$2:F$137,Formulas!$A$2:$A$137),2)</f>
        <v>-1.4210854715202004E-14</v>
      </c>
      <c r="N12" s="64">
        <f>INDEX(LINEST(Formulas!G$2:G$137,Formulas!$A$2:$A$137),2)</f>
        <v>1.4210854715202004E-14</v>
      </c>
      <c r="P12" s="4"/>
      <c r="Q12" s="4"/>
      <c r="R12" s="4"/>
      <c r="S12" s="4"/>
      <c r="T12" s="4"/>
      <c r="U12" s="4"/>
      <c r="V12" s="4"/>
      <c r="X12" s="4"/>
      <c r="Y12" s="4"/>
      <c r="Z12" s="4"/>
      <c r="AA12" s="4"/>
      <c r="AB12" s="4"/>
      <c r="AC12" s="6"/>
      <c r="AD12" s="4"/>
    </row>
    <row r="13" spans="1:30" x14ac:dyDescent="0.3">
      <c r="A13" s="12" t="s">
        <v>156</v>
      </c>
      <c r="B13" s="394" t="s">
        <v>157</v>
      </c>
      <c r="C13" s="403" t="s">
        <v>1</v>
      </c>
      <c r="D13" s="17">
        <v>5.3834999999999997</v>
      </c>
      <c r="E13" s="17">
        <v>0.47482469999999993</v>
      </c>
      <c r="F13" s="17">
        <v>1.829</v>
      </c>
      <c r="G13" s="17">
        <v>0.13142234817564324</v>
      </c>
      <c r="H13" s="20">
        <v>0.152</v>
      </c>
      <c r="I13" s="65">
        <f>INDEX(LINEST(Formulas!H$2:H$137,Formulas!$A$2:$A$137),1)</f>
        <v>1.1658163055999995</v>
      </c>
      <c r="J13" s="64">
        <f>INDEX(LINEST(Formulas!I$2:I$137,Formulas!$A$2:$A$137),1)</f>
        <v>0.98661032673811777</v>
      </c>
      <c r="K13" s="64">
        <f>INDEX(LINEST(Formulas!J$2:J$137,Formulas!$A$2:$A$137),1)</f>
        <v>1.3597992147063251</v>
      </c>
      <c r="L13" s="65">
        <f>INDEX(LINEST(Formulas!H$2:H$137,Formulas!$A$2:$A$137),2)</f>
        <v>7.1054273576010019E-14</v>
      </c>
      <c r="M13" s="64">
        <f>INDEX(LINEST(Formulas!I$2:I$137,Formulas!$A$2:$A$137),2)</f>
        <v>5.6843418860808015E-14</v>
      </c>
      <c r="N13" s="64">
        <f>INDEX(LINEST(Formulas!J$2:J$137,Formulas!$A$2:$A$137),2)</f>
        <v>2.8421709430404007E-14</v>
      </c>
      <c r="P13" s="6"/>
      <c r="Q13" s="4"/>
      <c r="R13" s="4"/>
      <c r="S13" s="4"/>
      <c r="T13" s="4"/>
      <c r="U13" s="6"/>
      <c r="V13" s="4"/>
      <c r="X13" s="6"/>
      <c r="Y13" s="4"/>
      <c r="Z13" s="4"/>
      <c r="AA13" s="4"/>
      <c r="AB13" s="4"/>
      <c r="AC13" s="4"/>
      <c r="AD13" s="4"/>
    </row>
    <row r="14" spans="1:30" x14ac:dyDescent="0.3">
      <c r="A14" s="12" t="s">
        <v>158</v>
      </c>
      <c r="B14" s="394" t="s">
        <v>159</v>
      </c>
      <c r="C14" s="405" t="s">
        <v>517</v>
      </c>
      <c r="D14" s="17">
        <v>0.30631249999999999</v>
      </c>
      <c r="E14" s="17">
        <v>1.0618843331353628E-2</v>
      </c>
      <c r="F14" s="17">
        <v>1.92</v>
      </c>
      <c r="G14" s="17">
        <v>0</v>
      </c>
      <c r="H14" s="20"/>
      <c r="I14" s="65">
        <f>INDEX(LINEST(Formulas!K$2:K$137,Formulas!$A$2:$A$137),1)</f>
        <v>0.58821113089702992</v>
      </c>
      <c r="J14" s="64">
        <f>INDEX(LINEST(Formulas!L$2:L$137,Formulas!$A$2:$A$137),1)</f>
        <v>0.5678167428053198</v>
      </c>
      <c r="K14" s="64">
        <f>INDEX(LINEST(Formulas!M$2:M$137,Formulas!$A$2:$A$137),1)</f>
        <v>0.60860573802734041</v>
      </c>
      <c r="L14" s="65">
        <f>INDEX(LINEST(Formulas!K$2:K$137,Formulas!$A$2:$A$137),2)</f>
        <v>0.27474054743214538</v>
      </c>
      <c r="M14" s="64">
        <f>INDEX(LINEST(Formulas!L$2:L$137,Formulas!$A$2:$A$137),2)</f>
        <v>0.25602202924790163</v>
      </c>
      <c r="N14" s="64">
        <f>INDEX(LINEST(Formulas!M$2:M$137,Formulas!$A$2:$A$137),2)</f>
        <v>0.29411942102846211</v>
      </c>
      <c r="P14" s="4"/>
      <c r="Q14" s="4"/>
      <c r="R14" s="4"/>
      <c r="S14" s="4"/>
      <c r="T14" s="4"/>
      <c r="U14" s="4"/>
      <c r="V14" s="4"/>
      <c r="X14" s="4"/>
      <c r="Y14" s="4"/>
      <c r="Z14" s="4"/>
      <c r="AA14" s="4"/>
      <c r="AB14" s="4"/>
      <c r="AC14" s="4"/>
      <c r="AD14" s="4"/>
    </row>
    <row r="15" spans="1:30" x14ac:dyDescent="0.3">
      <c r="A15" s="12" t="s">
        <v>160</v>
      </c>
      <c r="B15" s="394" t="s">
        <v>161</v>
      </c>
      <c r="C15" s="405" t="s">
        <v>517</v>
      </c>
      <c r="D15" s="17">
        <v>0.30631249999999999</v>
      </c>
      <c r="E15" s="17">
        <v>1.0618843331353628E-2</v>
      </c>
      <c r="F15" s="17">
        <v>1.9475</v>
      </c>
      <c r="G15" s="17">
        <v>0.12782020445401684</v>
      </c>
      <c r="H15" s="20"/>
      <c r="I15" s="65">
        <f>INDEX(LINEST(Formulas!N$2:N$137,Formulas!$A$2:$A$137),1)</f>
        <v>0.59663602990727371</v>
      </c>
      <c r="J15" s="64">
        <f>INDEX(LINEST(Formulas!O$2:O$137,Formulas!$A$2:$A$137),1)</f>
        <v>0.53814825752894302</v>
      </c>
      <c r="K15" s="64">
        <f>INDEX(LINEST(Formulas!P$2:P$137,Formulas!$A$2:$A$137),1)</f>
        <v>0.65783947118478536</v>
      </c>
      <c r="L15" s="65">
        <f>INDEX(LINEST(Formulas!N$2:N$137,Formulas!$A$2:$A$137),2)</f>
        <v>0.27867563339799517</v>
      </c>
      <c r="M15" s="64">
        <f>INDEX(LINEST(Formulas!O$2:O$137,Formulas!$A$2:$A$137),2)</f>
        <v>0.24264485095681465</v>
      </c>
      <c r="N15" s="64">
        <f>INDEX(LINEST(Formulas!P$2:P$137,Formulas!$A$2:$A$137),2)</f>
        <v>0.31791248801181382</v>
      </c>
      <c r="P15" s="4"/>
      <c r="Q15" s="4"/>
      <c r="R15" s="4"/>
      <c r="S15" s="4"/>
      <c r="T15" s="4"/>
      <c r="U15" s="4"/>
      <c r="V15" s="4"/>
      <c r="X15" s="4"/>
      <c r="Y15" s="4"/>
      <c r="Z15" s="4"/>
      <c r="AB15" s="4"/>
      <c r="AC15" s="4"/>
      <c r="AD15" s="4"/>
    </row>
    <row r="16" spans="1:30" x14ac:dyDescent="0.3">
      <c r="A16" s="12" t="s">
        <v>162</v>
      </c>
      <c r="B16" s="394" t="s">
        <v>163</v>
      </c>
      <c r="C16" s="403" t="s">
        <v>87</v>
      </c>
      <c r="D16" s="17">
        <v>0.48333333333333328</v>
      </c>
      <c r="E16" s="17">
        <v>6.5333333333333354E-3</v>
      </c>
      <c r="F16" s="17">
        <v>2.31</v>
      </c>
      <c r="G16" s="17">
        <v>0.29837741201371237</v>
      </c>
      <c r="H16" s="20"/>
      <c r="I16" s="65">
        <f>INDEX(LINEST(Formulas!Q$2:Q$137,Formulas!$A$2:$A$137),1)</f>
        <v>0.11240388172896844</v>
      </c>
      <c r="J16" s="64">
        <f>INDEX(LINEST(Formulas!R$2:R$137,Formulas!$A$2:$A$137),1)</f>
        <v>9.6561593611149132E-2</v>
      </c>
      <c r="K16" s="64">
        <f>INDEX(LINEST(Formulas!S$2:S$137,Formulas!$A$2:$A$137),1)</f>
        <v>0.12863874924411567</v>
      </c>
      <c r="L16" s="65">
        <f>INDEX(LINEST(Formulas!Q$2:Q$137,Formulas!$A$2:$A$137),2)</f>
        <v>2.2727953488065866</v>
      </c>
      <c r="M16" s="64">
        <f>INDEX(LINEST(Formulas!R$2:R$137,Formulas!$A$2:$A$137),2)</f>
        <v>1.9518615327875981</v>
      </c>
      <c r="N16" s="64">
        <f>INDEX(LINEST(Formulas!S$2:S$137,Formulas!$A$2:$A$137),2)</f>
        <v>2.6018678293878743</v>
      </c>
      <c r="P16" s="4"/>
      <c r="Q16" s="4"/>
      <c r="R16" s="4"/>
      <c r="S16" s="4"/>
      <c r="T16" s="4"/>
      <c r="U16" s="4"/>
      <c r="V16" s="4"/>
      <c r="X16" s="4"/>
      <c r="Y16" s="4"/>
      <c r="Z16" s="4"/>
      <c r="AB16" s="4"/>
      <c r="AC16" s="4"/>
      <c r="AD16" s="4"/>
    </row>
    <row r="17" spans="1:32" x14ac:dyDescent="0.3">
      <c r="A17" s="12" t="s">
        <v>164</v>
      </c>
      <c r="B17" s="394" t="s">
        <v>165</v>
      </c>
      <c r="C17" s="403" t="s">
        <v>87</v>
      </c>
      <c r="D17" s="17">
        <v>0.48333333333333328</v>
      </c>
      <c r="E17" s="17">
        <v>6.5333333333333354E-3</v>
      </c>
      <c r="F17" s="17">
        <v>2.1349999999999998</v>
      </c>
      <c r="G17" s="17">
        <v>0.29837741201371237</v>
      </c>
      <c r="H17" s="20"/>
      <c r="I17" s="65">
        <f>INDEX(LINEST(Formulas!T$2:T$137,Formulas!$A$2:$A$137),1)</f>
        <v>0.10388843614344048</v>
      </c>
      <c r="J17" s="64">
        <f>INDEX(LINEST(Formulas!U$2:U$137,Formulas!$A$2:$A$137),1)</f>
        <v>8.8161270914998188E-2</v>
      </c>
      <c r="K17" s="64">
        <f>INDEX(LINEST(Formulas!V$2:V$137,Formulas!$A$2:$A$137),1)</f>
        <v>0.12000818028809151</v>
      </c>
      <c r="L17" s="65">
        <f>INDEX(LINEST(Formulas!T$2:T$137,Formulas!$A$2:$A$137),2)</f>
        <v>2.100613882987906</v>
      </c>
      <c r="M17" s="64">
        <f>INDEX(LINEST(Formulas!U$2:U$137,Formulas!$A$2:$A$137),2)</f>
        <v>1.782060412896735</v>
      </c>
      <c r="N17" s="64">
        <f>INDEX(LINEST(Formulas!V$2:V$137,Formulas!$A$2:$A$137),2)</f>
        <v>2.4273045671675604</v>
      </c>
      <c r="P17" s="4"/>
      <c r="Q17" s="4"/>
      <c r="R17" s="4"/>
      <c r="T17" s="4"/>
      <c r="U17" s="4"/>
      <c r="V17" s="4"/>
      <c r="X17" s="4"/>
      <c r="Z17" s="4"/>
      <c r="AB17" s="4"/>
      <c r="AC17" s="4"/>
      <c r="AD17" s="6"/>
    </row>
    <row r="18" spans="1:32" x14ac:dyDescent="0.3">
      <c r="A18" s="12" t="s">
        <v>166</v>
      </c>
      <c r="B18" s="394" t="s">
        <v>167</v>
      </c>
      <c r="C18" s="405" t="s">
        <v>517</v>
      </c>
      <c r="D18" s="17">
        <v>0.30631249999999999</v>
      </c>
      <c r="E18" s="17">
        <v>1.0618843331353628E-2</v>
      </c>
      <c r="F18" s="17">
        <v>1.9475</v>
      </c>
      <c r="G18" s="17">
        <v>0.12782020445401684</v>
      </c>
      <c r="H18" s="20"/>
      <c r="I18" s="65">
        <f>INDEX(LINEST(Formulas!W$2:W$137,Formulas!$A$2:$A$137),1)</f>
        <v>0.59663602990727371</v>
      </c>
      <c r="J18" s="64">
        <f>INDEX(LINEST(Formulas!X$2:X$137,Formulas!$A$2:$A$137),1)</f>
        <v>0.53814825752894302</v>
      </c>
      <c r="K18" s="64">
        <f>INDEX(LINEST(Formulas!Y$2:Y$137,Formulas!$A$2:$A$137),1)</f>
        <v>0.65783947118478536</v>
      </c>
      <c r="L18" s="65">
        <f>INDEX(LINEST(Formulas!W$2:W$137,Formulas!$A$2:$A$137),2)</f>
        <v>0.27867563339799517</v>
      </c>
      <c r="M18" s="64">
        <f>INDEX(LINEST(Formulas!X$2:X$137,Formulas!$A$2:$A$137),2)</f>
        <v>0.24264485095681465</v>
      </c>
      <c r="N18" s="64">
        <f>INDEX(LINEST(Formulas!Y$2:Y$137,Formulas!$A$2:$A$137),2)</f>
        <v>0.31791248801181382</v>
      </c>
      <c r="P18" s="4"/>
      <c r="Q18" s="4"/>
      <c r="R18" s="4"/>
      <c r="T18" s="4"/>
      <c r="U18" s="4"/>
      <c r="V18" s="4"/>
      <c r="X18" s="4"/>
      <c r="Z18" s="4"/>
      <c r="AB18" s="4"/>
      <c r="AC18" s="4"/>
      <c r="AD18" s="6"/>
    </row>
    <row r="19" spans="1:32" x14ac:dyDescent="0.3">
      <c r="A19" s="12" t="s">
        <v>168</v>
      </c>
      <c r="B19" s="394" t="s">
        <v>169</v>
      </c>
      <c r="C19" s="403" t="s">
        <v>87</v>
      </c>
      <c r="D19" s="17">
        <v>0.48333333333333328</v>
      </c>
      <c r="E19" s="17">
        <v>6.5333333333333354E-3</v>
      </c>
      <c r="F19" s="17">
        <v>2.1349999999999998</v>
      </c>
      <c r="G19" s="17">
        <v>0.29837741201371237</v>
      </c>
      <c r="H19" s="20"/>
      <c r="I19" s="65">
        <f>INDEX(LINEST(Formulas!Z2:Z137,Formulas!$A$2:$A$137),1)</f>
        <v>0.10388843614344048</v>
      </c>
      <c r="J19" s="64">
        <f>INDEX(LINEST(Formulas!AA2:AA137,Formulas!$A$2:$A$137),1)</f>
        <v>8.8161270914998188E-2</v>
      </c>
      <c r="K19" s="64">
        <f>INDEX(LINEST(Formulas!AB2:AB137,Formulas!$A$2:$A$137),1)</f>
        <v>0.12000818028809151</v>
      </c>
      <c r="L19" s="65">
        <f>INDEX(LINEST(Formulas!Z2:Z137,Formulas!$A$2:$A$137),2)</f>
        <v>2.100613882987906</v>
      </c>
      <c r="M19" s="64">
        <f>INDEX(LINEST(Formulas!AA2:AA137,Formulas!$A$2:$A$137),2)</f>
        <v>1.782060412896735</v>
      </c>
      <c r="N19" s="64">
        <f>INDEX(LINEST(Formulas!AB2:AB137,Formulas!$A$2:$A$137),2)</f>
        <v>2.4273045671675604</v>
      </c>
      <c r="P19" s="4"/>
      <c r="Q19" s="4"/>
      <c r="R19" s="4"/>
      <c r="T19" s="4"/>
      <c r="U19" s="4"/>
      <c r="V19" s="6"/>
      <c r="X19" s="4"/>
      <c r="Z19" s="4"/>
      <c r="AB19" s="4"/>
      <c r="AD19" s="4"/>
    </row>
    <row r="20" spans="1:32" x14ac:dyDescent="0.3">
      <c r="A20" s="12" t="s">
        <v>170</v>
      </c>
      <c r="B20" s="394" t="s">
        <v>171</v>
      </c>
      <c r="C20" s="403" t="s">
        <v>563</v>
      </c>
      <c r="D20" s="17">
        <v>0.48333333333333328</v>
      </c>
      <c r="E20" s="17">
        <v>6.5333333333333354E-3</v>
      </c>
      <c r="F20" s="17">
        <v>2.1349999999999998</v>
      </c>
      <c r="G20" s="17">
        <v>0.29837741201371237</v>
      </c>
      <c r="H20" s="20">
        <v>6.3E-2</v>
      </c>
      <c r="I20" s="65">
        <f>INDEX(LINEST(Formulas!AC2:AC137,Formulas!$A$2:$A$137),1)</f>
        <v>8.0850670833333277E-2</v>
      </c>
      <c r="J20" s="64">
        <f>INDEX(LINEST(Formulas!AD2:AD137,Formulas!$A$2:$A$137),1)</f>
        <v>6.861122427372833E-2</v>
      </c>
      <c r="K20" s="64">
        <f>INDEX(LINEST(Formulas!AE2:AE137,Formulas!$A$2:$A$137),1)</f>
        <v>9.3395588230626839E-2</v>
      </c>
      <c r="L20" s="65">
        <f>INDEX(LINEST(Formulas!AC2:AC137,Formulas!$A$2:$A$137),2)</f>
        <v>2.6645352591003757E-15</v>
      </c>
      <c r="M20" s="64">
        <f>INDEX(LINEST(Formulas!AD2:AD137,Formulas!$A$2:$A$137),2)</f>
        <v>2.6645352591003757E-15</v>
      </c>
      <c r="N20" s="64">
        <f>INDEX(LINEST(Formulas!AE2:AE137,Formulas!$A$2:$A$137),2)</f>
        <v>5.3290705182007514E-15</v>
      </c>
      <c r="P20" s="4"/>
      <c r="R20" s="4"/>
      <c r="T20" s="4"/>
      <c r="U20" s="4"/>
      <c r="V20" s="6"/>
      <c r="Z20" s="4"/>
      <c r="AB20" s="6"/>
      <c r="AD20" s="4"/>
    </row>
    <row r="21" spans="1:32" x14ac:dyDescent="0.3">
      <c r="A21" s="12" t="s">
        <v>172</v>
      </c>
      <c r="B21" s="394" t="s">
        <v>173</v>
      </c>
      <c r="C21" s="403" t="s">
        <v>87</v>
      </c>
      <c r="D21" s="17">
        <v>0.48333333333333328</v>
      </c>
      <c r="E21" s="17">
        <v>6.5333333333333354E-3</v>
      </c>
      <c r="F21" s="17">
        <v>2.4500000000000002</v>
      </c>
      <c r="G21" s="17">
        <v>1.9600000000000017E-2</v>
      </c>
      <c r="H21" s="20"/>
      <c r="I21" s="65">
        <f>INDEX(LINEST(Formulas!AF2:AF137,Formulas!$A$2:$A$137),1)</f>
        <v>0.11921623819739073</v>
      </c>
      <c r="J21" s="64">
        <f>INDEX(LINEST(Formulas!AG2:AG137,Formulas!$A$2:$A$137),1)</f>
        <v>0.11666368160414425</v>
      </c>
      <c r="K21" s="64">
        <f>INDEX(LINEST(Formulas!AH2:AH137,Formulas!$A$2:$A$137),1)</f>
        <v>0.12179458910741328</v>
      </c>
      <c r="L21" s="65">
        <f>INDEX(LINEST(Formulas!AF2:AF137,Formulas!$A$2:$A$137),2)</f>
        <v>2.4105405214615327</v>
      </c>
      <c r="M21" s="64">
        <f>INDEX(LINEST(Formulas!AG2:AG137,Formulas!$A$2:$A$137),2)</f>
        <v>2.3581979530443169</v>
      </c>
      <c r="N21" s="64">
        <f>INDEX(LINEST(Formulas!AH2:AH137,Formulas!$A$2:$A$137),2)</f>
        <v>2.4634367564529818</v>
      </c>
      <c r="P21" s="4"/>
      <c r="R21" s="4"/>
      <c r="T21" s="4"/>
      <c r="V21" s="4"/>
      <c r="Z21" s="4"/>
      <c r="AB21" s="4"/>
      <c r="AD21" s="4"/>
    </row>
    <row r="22" spans="1:32" s="44" customFormat="1" x14ac:dyDescent="0.3">
      <c r="A22" s="13" t="s">
        <v>2</v>
      </c>
      <c r="B22" s="395" t="s">
        <v>427</v>
      </c>
      <c r="C22" s="404" t="s">
        <v>83</v>
      </c>
      <c r="D22" s="18"/>
      <c r="E22" s="18"/>
      <c r="F22" s="18"/>
      <c r="G22" s="18"/>
      <c r="H22" s="19"/>
      <c r="I22" s="65"/>
      <c r="J22" s="64"/>
      <c r="K22" s="64"/>
      <c r="L22" s="65"/>
      <c r="M22" s="64"/>
      <c r="N22" s="64"/>
      <c r="O22"/>
      <c r="P22" s="4"/>
      <c r="Q22"/>
      <c r="R22" s="4"/>
      <c r="S22"/>
      <c r="T22" s="4"/>
      <c r="U22"/>
      <c r="V22" s="4"/>
      <c r="W22"/>
      <c r="X22"/>
      <c r="Y22"/>
      <c r="Z22" s="6"/>
      <c r="AA22"/>
      <c r="AB22" s="4"/>
      <c r="AC22"/>
      <c r="AD22" s="4"/>
      <c r="AE22"/>
      <c r="AF22"/>
    </row>
    <row r="23" spans="1:32" x14ac:dyDescent="0.3">
      <c r="A23" s="12" t="s">
        <v>3</v>
      </c>
      <c r="B23" s="396" t="s">
        <v>85</v>
      </c>
      <c r="C23" s="403" t="s">
        <v>3</v>
      </c>
      <c r="D23" s="20">
        <v>2.3502812499999998E-2</v>
      </c>
      <c r="E23" s="17">
        <v>8.2283632221899338E-3</v>
      </c>
      <c r="F23" s="20">
        <v>1</v>
      </c>
      <c r="G23" s="17">
        <v>0</v>
      </c>
      <c r="H23" s="20"/>
      <c r="I23" s="65">
        <f>INDEX(LINEST(Formulas!AI2:AI137,Formulas!$A$2:$A$137),1)</f>
        <v>2.3502812499999998E-2</v>
      </c>
      <c r="J23" s="64">
        <f>INDEX(LINEST(Formulas!AJ2:AJ137,Formulas!$A$2:$A$137),1)</f>
        <v>1.5274449277810048E-2</v>
      </c>
      <c r="K23" s="64">
        <f>INDEX(LINEST(Formulas!AK2:AK137,Formulas!$A$2:$A$137),1)</f>
        <v>3.1731175722189933E-2</v>
      </c>
      <c r="L23" s="65">
        <f>INDEX(LINEST(Formulas!AI2:AI137,Formulas!$A$2:$A$137),2)</f>
        <v>0</v>
      </c>
      <c r="M23" s="64">
        <f>INDEX(LINEST(Formulas!AJ2:AJ137,Formulas!$A$2:$A$137),2)</f>
        <v>8.8817841970012523E-16</v>
      </c>
      <c r="N23" s="64">
        <f>INDEX(LINEST(Formulas!AK2:AK137,Formulas!$A$2:$A$137),2)</f>
        <v>-4.4408920985006262E-16</v>
      </c>
      <c r="P23" s="4"/>
      <c r="R23" s="4"/>
      <c r="T23" s="4"/>
      <c r="V23" s="4"/>
      <c r="Z23" s="4"/>
      <c r="AB23" s="4"/>
      <c r="AD23" s="4"/>
    </row>
    <row r="24" spans="1:32" x14ac:dyDescent="0.3">
      <c r="A24" s="12" t="s">
        <v>174</v>
      </c>
      <c r="B24" s="394" t="s">
        <v>175</v>
      </c>
      <c r="C24" s="403" t="s">
        <v>1</v>
      </c>
      <c r="D24" s="20">
        <v>1.9314750000000001</v>
      </c>
      <c r="E24" s="17">
        <v>0.16250499468554819</v>
      </c>
      <c r="F24" s="20">
        <v>1.2966666666666666</v>
      </c>
      <c r="G24" s="17">
        <v>0.44282916946982326</v>
      </c>
      <c r="H24" s="20">
        <v>0.36399999999999999</v>
      </c>
      <c r="I24" s="65">
        <f>INDEX(LINEST(Formulas!AL2:AL137,Formulas!$A$2:$A$137),1)</f>
        <v>1.0709153272999994</v>
      </c>
      <c r="J24" s="64">
        <f>INDEX(LINEST(Formulas!AM2:AM137,Formulas!$A$2:$A$137),1)</f>
        <v>0.64585256542752112</v>
      </c>
      <c r="K24" s="64">
        <f>INDEX(LINEST(Formulas!AN2:AN137,Formulas!$A$2:$A$137),1)</f>
        <v>1.5575199503786052</v>
      </c>
      <c r="L24" s="65">
        <f>INDEX(LINEST(Formulas!AL2:AL137,Formulas!$A$2:$A$137),2)</f>
        <v>4.2632564145606011E-14</v>
      </c>
      <c r="M24" s="64">
        <f>INDEX(LINEST(Formulas!AM2:AM137,Formulas!$A$2:$A$137),2)</f>
        <v>-7.1054273576010019E-15</v>
      </c>
      <c r="N24" s="64">
        <f>INDEX(LINEST(Formulas!AN2:AN137,Formulas!$A$2:$A$137),2)</f>
        <v>2.8421709430404007E-14</v>
      </c>
      <c r="R24" s="4"/>
      <c r="T24" s="6"/>
      <c r="V24" s="4"/>
      <c r="Z24" s="4"/>
      <c r="AB24" s="4"/>
      <c r="AD24" s="4"/>
    </row>
    <row r="25" spans="1:32" x14ac:dyDescent="0.3">
      <c r="A25" s="12" t="s">
        <v>176</v>
      </c>
      <c r="B25" s="397" t="s">
        <v>177</v>
      </c>
      <c r="C25" s="403" t="s">
        <v>80</v>
      </c>
      <c r="D25" s="17">
        <v>0.63544444444444426</v>
      </c>
      <c r="E25" s="17">
        <v>1.1362418595777912E-2</v>
      </c>
      <c r="F25" s="17">
        <v>0.78333333333333333</v>
      </c>
      <c r="G25" s="17">
        <v>0.13115575134591284</v>
      </c>
      <c r="H25" s="20"/>
      <c r="I25" s="65">
        <f>INDEX(LINEST(Formulas!AO2:AO137,Formulas!$A$2:$A$137),1)</f>
        <v>0.49792482099540963</v>
      </c>
      <c r="J25" s="64">
        <f>INDEX(LINEST(Formulas!AP2:AP137,Formulas!$A$2:$A$137),1)</f>
        <v>0.40714080097730354</v>
      </c>
      <c r="K25" s="64">
        <f>INDEX(LINEST(Formulas!AQ2:AQ137,Formulas!$A$2:$A$137),1)</f>
        <v>0.59169135258303474</v>
      </c>
      <c r="L25" s="65">
        <f>INDEX(LINEST(Formulas!AO2:AO137,Formulas!$A$2:$A$137),2)</f>
        <v>0.48238508649409084</v>
      </c>
      <c r="M25" s="64">
        <f>INDEX(LINEST(Formulas!AP2:AP137,Formulas!$A$2:$A$137),2)</f>
        <v>0.3873836674756781</v>
      </c>
      <c r="N25" s="64">
        <f>INDEX(LINEST(Formulas!AQ2:AQ137,Formulas!$A$2:$A$137),2)</f>
        <v>0.58347177975911535</v>
      </c>
      <c r="R25" s="4"/>
      <c r="T25" s="4"/>
      <c r="V25" s="4"/>
      <c r="Z25" s="4"/>
      <c r="AB25" s="4"/>
      <c r="AD25" s="4"/>
    </row>
    <row r="26" spans="1:32" x14ac:dyDescent="0.3">
      <c r="A26" s="12" t="s">
        <v>483</v>
      </c>
      <c r="B26" s="397" t="s">
        <v>496</v>
      </c>
      <c r="C26" s="403" t="s">
        <v>83</v>
      </c>
      <c r="D26" s="18"/>
      <c r="E26" s="18"/>
      <c r="F26" s="18"/>
      <c r="G26" s="18"/>
      <c r="H26" s="19"/>
      <c r="I26" s="65"/>
      <c r="J26" s="64"/>
      <c r="K26" s="64"/>
      <c r="L26" s="65"/>
      <c r="M26" s="64"/>
      <c r="N26" s="64"/>
      <c r="R26" s="4"/>
      <c r="T26" s="4"/>
      <c r="V26" s="4"/>
      <c r="Z26" s="4"/>
      <c r="AB26" s="4"/>
      <c r="AD26" s="4"/>
    </row>
    <row r="27" spans="1:32" s="44" customFormat="1" x14ac:dyDescent="0.3">
      <c r="A27" s="13" t="s">
        <v>4</v>
      </c>
      <c r="B27" s="395" t="s">
        <v>301</v>
      </c>
      <c r="C27" s="404" t="s">
        <v>83</v>
      </c>
      <c r="D27" s="18"/>
      <c r="E27" s="18"/>
      <c r="F27" s="18"/>
      <c r="G27" s="18"/>
      <c r="H27" s="19"/>
      <c r="I27" s="65"/>
      <c r="J27" s="64"/>
      <c r="K27" s="64"/>
      <c r="L27" s="65"/>
      <c r="M27" s="64"/>
      <c r="N27" s="64"/>
      <c r="O27"/>
      <c r="P27"/>
      <c r="Q27"/>
      <c r="R27" s="6"/>
      <c r="S27"/>
      <c r="T27" s="6"/>
      <c r="U27"/>
      <c r="V27" s="4"/>
      <c r="W27"/>
      <c r="X27"/>
      <c r="Y27"/>
      <c r="Z27" s="4"/>
      <c r="AA27"/>
      <c r="AB27"/>
      <c r="AC27"/>
      <c r="AD27"/>
      <c r="AE27"/>
      <c r="AF27"/>
    </row>
    <row r="28" spans="1:32" x14ac:dyDescent="0.3">
      <c r="A28" s="12" t="s">
        <v>178</v>
      </c>
      <c r="B28" s="394" t="s">
        <v>179</v>
      </c>
      <c r="C28" s="404" t="s">
        <v>86</v>
      </c>
      <c r="D28" s="20">
        <v>1.1125</v>
      </c>
      <c r="E28" s="17">
        <v>6.9424460541915617E-2</v>
      </c>
      <c r="F28" s="20">
        <v>1.5494043915086699</v>
      </c>
      <c r="G28" s="17">
        <v>5.9947812520264251E-2</v>
      </c>
      <c r="H28" s="20"/>
      <c r="I28" s="65">
        <f>INDEX(LINEST(Formulas!AR2:AR137,Formulas!$A$2:$A$137),1)</f>
        <v>0.17237123855533956</v>
      </c>
      <c r="J28" s="64">
        <f>INDEX(LINEST(Formulas!AS2:AS137,Formulas!$A$2:$A$137),1)</f>
        <v>0.15536157246277221</v>
      </c>
      <c r="K28" s="64">
        <f>INDEX(LINEST(Formulas!AT2:AT137,Formulas!$A$2:$A$137),1)</f>
        <v>0.19021327355688408</v>
      </c>
      <c r="L28" s="65">
        <f>INDEX(LINEST(Formulas!AR2:AR137,Formulas!$A$2:$A$137),2)</f>
        <v>-1.2434497875801753E-14</v>
      </c>
      <c r="M28" s="64">
        <f>INDEX(LINEST(Formulas!AS2:AS137,Formulas!$A$2:$A$137),2)</f>
        <v>1.4210854715202004E-14</v>
      </c>
      <c r="N28" s="64">
        <f>INDEX(LINEST(Formulas!AT2:AT137,Formulas!$A$2:$A$137),2)</f>
        <v>3.5527136788005009E-15</v>
      </c>
      <c r="R28" s="4"/>
      <c r="T28" s="4"/>
      <c r="V28" s="4"/>
      <c r="Z28" s="4"/>
    </row>
    <row r="29" spans="1:32" x14ac:dyDescent="0.3">
      <c r="A29" s="12" t="s">
        <v>180</v>
      </c>
      <c r="B29" s="397" t="s">
        <v>181</v>
      </c>
      <c r="C29" s="404" t="s">
        <v>80</v>
      </c>
      <c r="D29" s="20">
        <v>1.1125</v>
      </c>
      <c r="E29" s="17">
        <v>6.9424460541915617E-2</v>
      </c>
      <c r="F29" s="20">
        <v>2.17</v>
      </c>
      <c r="G29" s="17">
        <v>0.2547999999999998</v>
      </c>
      <c r="H29" s="20"/>
      <c r="I29" s="65">
        <f>INDEX(LINEST(Formulas!AU2:AU137,Formulas!$A$2:$A$137),1)</f>
        <v>2.4154836098219326</v>
      </c>
      <c r="J29" s="64">
        <f>INDEX(LINEST(Formulas!AV2:AV137,Formulas!$A$2:$A$137),1)</f>
        <v>1.9987523703032146</v>
      </c>
      <c r="K29" s="64">
        <f>INDEX(LINEST(Formulas!AW2:AW137,Formulas!$A$2:$A$137),1)</f>
        <v>2.8676439565135179</v>
      </c>
      <c r="L29" s="65">
        <f>INDEX(LINEST(Formulas!AU2:AU137,Formulas!$A$2:$A$137),2)</f>
        <v>4.0959237576633996</v>
      </c>
      <c r="M29" s="64">
        <f>INDEX(LINEST(Formulas!AV2:AV137,Formulas!$A$2:$A$137),2)</f>
        <v>3.1778818469958026</v>
      </c>
      <c r="N29" s="64">
        <f>INDEX(LINEST(Formulas!AW2:AW137,Formulas!$A$2:$A$137),2)</f>
        <v>5.1659173739651862</v>
      </c>
      <c r="R29" s="6"/>
      <c r="T29" s="6"/>
      <c r="V29" s="4"/>
      <c r="Z29" s="4"/>
    </row>
    <row r="30" spans="1:32" x14ac:dyDescent="0.3">
      <c r="A30" s="12" t="s">
        <v>182</v>
      </c>
      <c r="B30" s="394" t="s">
        <v>183</v>
      </c>
      <c r="C30" s="404" t="s">
        <v>80</v>
      </c>
      <c r="D30" s="17">
        <v>0.40800000000000003</v>
      </c>
      <c r="E30" s="17">
        <v>4.569296257366305E-3</v>
      </c>
      <c r="F30" s="17">
        <v>1.43</v>
      </c>
      <c r="G30" s="17">
        <v>0.14601671137236355</v>
      </c>
      <c r="H30" s="20"/>
      <c r="I30" s="65">
        <f>INDEX(LINEST(Formulas!AX2:AX137,Formulas!$A$2:$A$137),1)</f>
        <v>0.5835604179807673</v>
      </c>
      <c r="J30" s="64">
        <f>INDEX(LINEST(Formulas!AY2:AY137,Formulas!$A$2:$A$137),1)</f>
        <v>0.5181039956610074</v>
      </c>
      <c r="K30" s="64">
        <f>INDEX(LINEST(Formulas!AZ2:AZ137,Formulas!$A$2:$A$137),1)</f>
        <v>0.65035180854913577</v>
      </c>
      <c r="L30" s="65">
        <f>INDEX(LINEST(Formulas!AX2:AX137,Formulas!$A$2:$A$137),2)</f>
        <v>0.36303496434692306</v>
      </c>
      <c r="M30" s="64">
        <f>INDEX(LINEST(Formulas!AY2:AY137,Formulas!$A$2:$A$137),2)</f>
        <v>0.31870535286095247</v>
      </c>
      <c r="N30" s="64">
        <f>INDEX(LINEST(Formulas!AZ2:AZ137,Formulas!$A$2:$A$137),2)</f>
        <v>0.40911623846411516</v>
      </c>
      <c r="R30" s="6"/>
      <c r="T30" s="4"/>
      <c r="Z30" s="4"/>
    </row>
    <row r="31" spans="1:32" x14ac:dyDescent="0.3">
      <c r="A31" s="12" t="s">
        <v>184</v>
      </c>
      <c r="B31" s="394" t="s">
        <v>185</v>
      </c>
      <c r="C31" s="404" t="s">
        <v>1</v>
      </c>
      <c r="D31" s="17">
        <v>0.7</v>
      </c>
      <c r="E31" s="17">
        <v>0</v>
      </c>
      <c r="F31" s="17">
        <v>1.3</v>
      </c>
      <c r="G31" s="17">
        <v>0</v>
      </c>
      <c r="H31" s="20">
        <v>0.114</v>
      </c>
      <c r="I31" s="65">
        <f>INDEX(LINEST(Formulas!BA2:BA137,Formulas!$A$2:$A$137),1)</f>
        <v>0.18436599999999978</v>
      </c>
      <c r="J31" s="64">
        <f>INDEX(LINEST(Formulas!BB2:BB137,Formulas!$A$2:$A$137),1)</f>
        <v>0.18436599999999978</v>
      </c>
      <c r="K31" s="64">
        <f>INDEX(LINEST(Formulas!BC2:BC137,Formulas!$A$2:$A$137),1)</f>
        <v>0.18436599999999978</v>
      </c>
      <c r="L31" s="65">
        <f>INDEX(LINEST(Formulas!BA2:BA137,Formulas!$A$2:$A$137),2)</f>
        <v>1.4210854715202004E-14</v>
      </c>
      <c r="M31" s="64">
        <f>INDEX(LINEST(Formulas!BB2:BB137,Formulas!$A$2:$A$137),2)</f>
        <v>1.4210854715202004E-14</v>
      </c>
      <c r="N31" s="64">
        <f>INDEX(LINEST(Formulas!BC2:BC137,Formulas!$A$2:$A$137),2)</f>
        <v>1.4210854715202004E-14</v>
      </c>
      <c r="R31" s="4"/>
      <c r="T31" s="4"/>
      <c r="Z31" s="4"/>
    </row>
    <row r="32" spans="1:32" x14ac:dyDescent="0.3">
      <c r="A32" s="12" t="s">
        <v>186</v>
      </c>
      <c r="B32" s="394" t="s">
        <v>187</v>
      </c>
      <c r="C32" s="404" t="s">
        <v>82</v>
      </c>
      <c r="D32" s="17">
        <v>0.5</v>
      </c>
      <c r="E32" s="17">
        <v>0</v>
      </c>
      <c r="F32" s="17">
        <v>1.5494043915086699</v>
      </c>
      <c r="G32" s="17">
        <v>5.9947812520264251E-2</v>
      </c>
      <c r="H32" s="20"/>
      <c r="I32" s="65">
        <f>INDEX(LINEST(Formulas!BD2:BD137,Formulas!$A$2:$A$137),1)</f>
        <v>0.77470219575433485</v>
      </c>
      <c r="J32" s="64">
        <f>INDEX(LINEST(Formulas!BE2:BE137,Formulas!$A$2:$A$137),1)</f>
        <v>0.74472828949420233</v>
      </c>
      <c r="K32" s="64">
        <f>INDEX(LINEST(Formulas!BF2:BF137,Formulas!$A$2:$A$137),1)</f>
        <v>0.80467610201446671</v>
      </c>
      <c r="L32" s="65">
        <f>INDEX(LINEST(Formulas!BD2:BD137,Formulas!$A$2:$A$137),2)</f>
        <v>-2.8421709430404007E-14</v>
      </c>
      <c r="M32" s="64">
        <f>INDEX(LINEST(Formulas!BE2:BE137,Formulas!$A$2:$A$137),2)</f>
        <v>2.8421709430404007E-14</v>
      </c>
      <c r="N32" s="64">
        <f>INDEX(LINEST(Formulas!BF2:BF137,Formulas!$A$2:$A$137),2)</f>
        <v>7.1054273576010019E-15</v>
      </c>
      <c r="R32" s="4"/>
      <c r="T32" s="4"/>
    </row>
    <row r="33" spans="1:32" s="44" customFormat="1" x14ac:dyDescent="0.3">
      <c r="A33" s="13" t="s">
        <v>5</v>
      </c>
      <c r="B33" s="398" t="s">
        <v>90</v>
      </c>
      <c r="C33" s="404" t="s">
        <v>83</v>
      </c>
      <c r="D33" s="18"/>
      <c r="E33" s="18"/>
      <c r="F33" s="18"/>
      <c r="G33" s="18"/>
      <c r="H33" s="20"/>
      <c r="I33" s="65"/>
      <c r="J33" s="64"/>
      <c r="K33" s="64"/>
      <c r="L33" s="65"/>
      <c r="M33" s="64"/>
      <c r="N33" s="64"/>
      <c r="O33"/>
      <c r="P33"/>
      <c r="Q33"/>
      <c r="R33" s="4"/>
      <c r="S33"/>
      <c r="T33" s="4"/>
      <c r="U33"/>
      <c r="V33"/>
      <c r="W33"/>
      <c r="X33"/>
      <c r="Y33"/>
      <c r="Z33" s="4"/>
      <c r="AA33"/>
      <c r="AB33"/>
      <c r="AC33"/>
      <c r="AD33"/>
      <c r="AE33"/>
      <c r="AF33"/>
    </row>
    <row r="34" spans="1:32" x14ac:dyDescent="0.3">
      <c r="A34" s="12" t="s">
        <v>123</v>
      </c>
      <c r="B34" s="396" t="s">
        <v>188</v>
      </c>
      <c r="C34" s="404" t="s">
        <v>1</v>
      </c>
      <c r="D34" s="17">
        <v>1.9314750000000001</v>
      </c>
      <c r="E34" s="17">
        <v>0.8144726886119581</v>
      </c>
      <c r="F34" s="17">
        <v>1.2966666666666666</v>
      </c>
      <c r="G34" s="17">
        <v>0.44282916946982326</v>
      </c>
      <c r="H34" s="20"/>
      <c r="I34" s="65">
        <f>INDEX(LINEST(Formulas!BG$2:BG$137,Formulas!$A$2:$A$137),1)</f>
        <v>0.25044792500000002</v>
      </c>
      <c r="J34" s="64">
        <f>INDEX(LINEST(Formulas!BH$2:BH$137,Formulas!$A$2:$A$137),1)</f>
        <v>9.5373845791865405E-2</v>
      </c>
      <c r="K34" s="64">
        <f>INDEX(LINEST(Formulas!BI$2:BI$137,Formulas!$A$2:$A$137),1)</f>
        <v>0.47765645705891174</v>
      </c>
      <c r="L34" s="65">
        <f>INDEX(LINEST(Formulas!BG$2:BG$137,Formulas!$A$2:$A$137),2)</f>
        <v>3.5527136788005009E-15</v>
      </c>
      <c r="M34" s="64">
        <f>INDEX(LINEST(Formulas!BH$2:BH$137,Formulas!$A$2:$A$137),2)</f>
        <v>4.4408920985006262E-15</v>
      </c>
      <c r="N34" s="64">
        <f>INDEX(LINEST(Formulas!BI$2:BI$137,Formulas!$A$2:$A$137),2)</f>
        <v>2.1316282072803006E-14</v>
      </c>
      <c r="R34" s="4"/>
      <c r="T34" s="4"/>
      <c r="Z34" s="4"/>
    </row>
    <row r="35" spans="1:32" x14ac:dyDescent="0.3">
      <c r="A35" s="12" t="s">
        <v>124</v>
      </c>
      <c r="B35" s="396" t="s">
        <v>189</v>
      </c>
      <c r="C35" s="404" t="s">
        <v>79</v>
      </c>
      <c r="D35" s="17">
        <v>0.30631249999999999</v>
      </c>
      <c r="E35" s="17">
        <v>1.0618843331353628E-2</v>
      </c>
      <c r="F35" s="17">
        <v>1.9475</v>
      </c>
      <c r="G35" s="17">
        <v>0.12782020445401684</v>
      </c>
      <c r="H35" s="20"/>
      <c r="I35" s="65">
        <f>INDEX(LINEST(Formulas!BJ$2:BJ$137,Formulas!$A$2:$A$137),1)</f>
        <v>6.0050355182800101E-2</v>
      </c>
      <c r="J35" s="64">
        <f>INDEX(LINEST(Formulas!BK$2:BK$137,Formulas!$A$2:$A$137),1)</f>
        <v>5.4163771827104613E-2</v>
      </c>
      <c r="K35" s="64">
        <f>INDEX(LINEST(Formulas!BL$2:BL$137,Formulas!$A$2:$A$137),1)</f>
        <v>6.6210242007682635E-2</v>
      </c>
      <c r="L35" s="65">
        <f>INDEX(LINEST(Formulas!BJ$2:BJ$137,Formulas!$A$2:$A$137),2)</f>
        <v>1.19384433331017</v>
      </c>
      <c r="M35" s="64">
        <f>INDEX(LINEST(Formulas!BK$2:BK$137,Formulas!$A$2:$A$137),2)</f>
        <v>1.0762637364037264</v>
      </c>
      <c r="N35" s="64">
        <f>INDEX(LINEST(Formulas!BL$2:BL$137,Formulas!$A$2:$A$137),2)</f>
        <v>1.3169809598311</v>
      </c>
      <c r="R35" s="4"/>
      <c r="T35" s="4"/>
      <c r="Z35" s="4"/>
    </row>
    <row r="36" spans="1:32" x14ac:dyDescent="0.3">
      <c r="A36" s="12" t="s">
        <v>125</v>
      </c>
      <c r="B36" s="399" t="s">
        <v>190</v>
      </c>
      <c r="C36" s="404" t="s">
        <v>80</v>
      </c>
      <c r="D36" s="17">
        <v>0.50650114973279037</v>
      </c>
      <c r="E36" s="17">
        <v>2.3702088544606842E-2</v>
      </c>
      <c r="F36" s="17">
        <v>1.5494043915086699</v>
      </c>
      <c r="G36" s="17">
        <v>5.9947812520264251E-2</v>
      </c>
      <c r="H36" s="20"/>
      <c r="I36" s="65">
        <f>INDEX(LINEST(Formulas!BM$2:BM$137,Formulas!$A$2:$A$137),1)</f>
        <v>0.78497618188221774</v>
      </c>
      <c r="J36" s="64">
        <f>INDEX(LINEST(Formulas!BN$2:BN$137,Formulas!$A$2:$A$137),1)</f>
        <v>0.71928386678533118</v>
      </c>
      <c r="K36" s="64">
        <f>INDEX(LINEST(Formulas!BO$2:BO$137,Formulas!$A$2:$A$137),1)</f>
        <v>0.85351261059726347</v>
      </c>
      <c r="L36" s="65">
        <f>INDEX(LINEST(Formulas!BM$2:BM$137,Formulas!$A$2:$A$137),2)</f>
        <v>0.60620252983684964</v>
      </c>
      <c r="M36" s="64">
        <f>INDEX(LINEST(Formulas!BN$2:BN$137,Formulas!$A$2:$A$137),2)</f>
        <v>0.52948391550549445</v>
      </c>
      <c r="N36" s="64">
        <f>INDEX(LINEST(Formulas!BO$2:BO$137,Formulas!$A$2:$A$137),2)</f>
        <v>0.68996639970227847</v>
      </c>
      <c r="R36" s="4"/>
      <c r="T36" s="4"/>
      <c r="Z36" s="4"/>
    </row>
    <row r="37" spans="1:32" x14ac:dyDescent="0.3">
      <c r="A37" s="12" t="s">
        <v>126</v>
      </c>
      <c r="B37" s="399" t="s">
        <v>191</v>
      </c>
      <c r="C37" s="404" t="s">
        <v>87</v>
      </c>
      <c r="D37" s="17">
        <v>4.833333333333333</v>
      </c>
      <c r="E37" s="40">
        <v>0.65333333333333343</v>
      </c>
      <c r="F37" s="17">
        <v>2.2662499999999999</v>
      </c>
      <c r="G37" s="37">
        <v>0.10490171276229697</v>
      </c>
      <c r="H37" s="20"/>
      <c r="I37" s="65">
        <f>INDEX(LINEST(Formulas!BP$2:BP$137,Formulas!$A$2:$A$137),1)</f>
        <v>1.1058191469952614</v>
      </c>
      <c r="J37" s="64">
        <f>INDEX(LINEST(Formulas!BQ$2:BQ$137,Formulas!$A$2:$A$137),1)</f>
        <v>0.91188497017602144</v>
      </c>
      <c r="K37" s="64">
        <f>INDEX(LINEST(Formulas!BR$2:BR$137,Formulas!$A$2:$A$137),1)</f>
        <v>1.3136750794745453</v>
      </c>
      <c r="L37" s="65">
        <f>INDEX(LINEST(Formulas!BP$2:BP$137,Formulas!$A$2:$A$137),2)</f>
        <v>31.549721530893578</v>
      </c>
      <c r="M37" s="64">
        <f>INDEX(LINEST(Formulas!BQ$2:BQ$137,Formulas!$A$2:$A$137),2)</f>
        <v>25.44900924451958</v>
      </c>
      <c r="N37" s="64">
        <f>INDEX(LINEST(Formulas!BR$2:BR$137,Formulas!$A$2:$A$137),2)</f>
        <v>38.297403378261322</v>
      </c>
      <c r="R37" s="4"/>
      <c r="T37" s="4"/>
    </row>
    <row r="38" spans="1:32" x14ac:dyDescent="0.3">
      <c r="A38" s="12" t="s">
        <v>192</v>
      </c>
      <c r="B38" s="397" t="s">
        <v>193</v>
      </c>
      <c r="C38" s="404" t="s">
        <v>87</v>
      </c>
      <c r="D38" s="17">
        <v>4.833333333333333</v>
      </c>
      <c r="E38" s="40">
        <v>0.65333333333333343</v>
      </c>
      <c r="F38" s="17">
        <v>2.17</v>
      </c>
      <c r="G38" s="37">
        <v>0.14010915744518629</v>
      </c>
      <c r="H38" s="20"/>
      <c r="I38" s="65">
        <f>INDEX(LINEST(Formulas!BS$2:BS$137,Formulas!$A$2:$A$137),1)</f>
        <v>1.0588538550379336</v>
      </c>
      <c r="J38" s="64">
        <f>INDEX(LINEST(Formulas!BT$2:BT$137,Formulas!$A$2:$A$137),1)</f>
        <v>0.8564223366282937</v>
      </c>
      <c r="K38" s="64">
        <f>INDEX(LINEST(Formulas!BU$2:BU$137,Formulas!$A$2:$A$137),1)</f>
        <v>1.279856035641995</v>
      </c>
      <c r="L38" s="65">
        <f>INDEX(LINEST(Formulas!BS$2:BS$137,Formulas!$A$2:$A$137),2)</f>
        <v>30.209771967805437</v>
      </c>
      <c r="M38" s="64">
        <f>INDEX(LINEST(Formulas!BT$2:BT$137,Formulas!$A$2:$A$137),2)</f>
        <v>23.901150556149013</v>
      </c>
      <c r="N38" s="64">
        <f>INDEX(LINEST(Formulas!BU$2:BU$137,Formulas!$A$2:$A$137),2)</f>
        <v>37.311481072389242</v>
      </c>
      <c r="R38" s="4"/>
      <c r="T38" s="4"/>
    </row>
    <row r="39" spans="1:32" x14ac:dyDescent="0.3">
      <c r="A39" s="12" t="s">
        <v>194</v>
      </c>
      <c r="B39" s="397" t="s">
        <v>195</v>
      </c>
      <c r="C39" s="404" t="s">
        <v>80</v>
      </c>
      <c r="D39" s="17">
        <v>0.27500000000000002</v>
      </c>
      <c r="E39" s="17">
        <v>0</v>
      </c>
      <c r="F39" s="17">
        <v>1.5494043915086699</v>
      </c>
      <c r="G39" s="17">
        <v>5.9947812520264251E-2</v>
      </c>
      <c r="H39" s="20"/>
      <c r="I39" s="65">
        <f>INDEX(LINEST(Formulas!BV2:BV137,Formulas!$A$2:$A$137),1)</f>
        <v>0.42614548178924683</v>
      </c>
      <c r="J39" s="64">
        <f>INDEX(LINEST(Formulas!BW2:BW137,Formulas!$A$2:$A$137),1)</f>
        <v>0.40965753997840348</v>
      </c>
      <c r="K39" s="64">
        <f>INDEX(LINEST(Formulas!BX2:BX137,Formulas!$A$2:$A$137),1)</f>
        <v>0.4426334236000895</v>
      </c>
      <c r="L39" s="65">
        <f>INDEX(LINEST(Formulas!BV2:BV137,Formulas!$A$2:$A$137),2)</f>
        <v>0.17869905714007928</v>
      </c>
      <c r="M39" s="64">
        <f>INDEX(LINEST(Formulas!BW2:BW137,Formulas!$A$2:$A$137),2)</f>
        <v>0.17178503415572166</v>
      </c>
      <c r="N39" s="64">
        <f>INDEX(LINEST(Formulas!BX2:BX137,Formulas!$A$2:$A$137),2)</f>
        <v>0.18561308012446887</v>
      </c>
      <c r="R39" s="4"/>
    </row>
    <row r="40" spans="1:32" x14ac:dyDescent="0.3">
      <c r="A40" s="12" t="s">
        <v>196</v>
      </c>
      <c r="B40" s="397" t="s">
        <v>197</v>
      </c>
      <c r="C40" s="404" t="s">
        <v>80</v>
      </c>
      <c r="D40" s="17">
        <v>0.5</v>
      </c>
      <c r="E40" s="17">
        <v>0</v>
      </c>
      <c r="F40" s="17">
        <v>1.5494043915086699</v>
      </c>
      <c r="G40" s="17">
        <v>5.9947812520264251E-2</v>
      </c>
      <c r="H40" s="20"/>
      <c r="I40" s="65">
        <f>INDEX(LINEST(Formulas!BY2:BY137,Formulas!$A$2:$A$137),1)</f>
        <v>0.77489814327289763</v>
      </c>
      <c r="J40" s="64">
        <f>INDEX(LINEST(Formulas!BZ2:BZ137,Formulas!$A$2:$A$137),1)</f>
        <v>0.74491665563170617</v>
      </c>
      <c r="K40" s="64">
        <f>INDEX(LINEST(Formulas!CA2:CA137,Formulas!$A$2:$A$137),1)</f>
        <v>0.8048796309140881</v>
      </c>
      <c r="L40" s="65">
        <f>INDEX(LINEST(Formulas!BY2:BY137,Formulas!$A$2:$A$137),2)</f>
        <v>0.59074068476039798</v>
      </c>
      <c r="M40" s="64">
        <f>INDEX(LINEST(Formulas!BZ2:BZ137,Formulas!$A$2:$A$137),2)</f>
        <v>0.5678844104319154</v>
      </c>
      <c r="N40" s="64">
        <f>INDEX(LINEST(Formulas!CA2:CA137,Formulas!$A$2:$A$137),2)</f>
        <v>0.61359695908895873</v>
      </c>
      <c r="R40" s="4"/>
    </row>
    <row r="41" spans="1:32" x14ac:dyDescent="0.3">
      <c r="A41" s="12" t="s">
        <v>127</v>
      </c>
      <c r="B41" s="399" t="s">
        <v>573</v>
      </c>
      <c r="C41" s="404" t="s">
        <v>83</v>
      </c>
      <c r="D41" s="18"/>
      <c r="E41" s="18"/>
      <c r="F41" s="18"/>
      <c r="G41" s="18"/>
      <c r="H41" s="20"/>
      <c r="I41" s="65"/>
      <c r="J41" s="64"/>
      <c r="K41" s="64"/>
      <c r="L41" s="65"/>
      <c r="M41" s="64"/>
      <c r="N41" s="64"/>
      <c r="R41" s="4"/>
    </row>
    <row r="42" spans="1:32" x14ac:dyDescent="0.3">
      <c r="A42" s="12" t="s">
        <v>6</v>
      </c>
      <c r="B42" s="399" t="s">
        <v>64</v>
      </c>
      <c r="C42" s="404" t="s">
        <v>83</v>
      </c>
      <c r="D42" s="18"/>
      <c r="E42" s="18"/>
      <c r="F42" s="18"/>
      <c r="G42" s="18"/>
      <c r="H42" s="20"/>
      <c r="I42" s="65"/>
      <c r="J42" s="64"/>
      <c r="K42" s="64"/>
      <c r="L42" s="65"/>
      <c r="M42" s="64"/>
      <c r="N42" s="64"/>
      <c r="R42" s="4"/>
    </row>
    <row r="43" spans="1:32" x14ac:dyDescent="0.3">
      <c r="A43" s="12" t="s">
        <v>198</v>
      </c>
      <c r="B43" s="399" t="s">
        <v>572</v>
      </c>
      <c r="C43" s="404" t="s">
        <v>3</v>
      </c>
      <c r="D43" s="18"/>
      <c r="E43" s="18"/>
      <c r="F43" s="18"/>
      <c r="G43" s="18"/>
      <c r="H43" s="20"/>
      <c r="I43" s="65">
        <f>INDEX(LINEST(Formulas!AI2:AI137,Formulas!$A$2:$A$137),1)</f>
        <v>2.3502812499999998E-2</v>
      </c>
      <c r="J43" s="64">
        <f>INDEX(LINEST(Formulas!AJ2:AJ137,Formulas!$A$2:$A$137),1)</f>
        <v>1.5274449277810048E-2</v>
      </c>
      <c r="K43" s="64">
        <f>INDEX(LINEST(Formulas!AK2:AK137,Formulas!$A$2:$A$137),1)</f>
        <v>3.1731175722189933E-2</v>
      </c>
      <c r="L43" s="65">
        <f>INDEX(LINEST(Formulas!AI2:AI137,Formulas!$A$2:$A$137),2)</f>
        <v>0</v>
      </c>
      <c r="M43" s="64">
        <f>INDEX(LINEST(Formulas!AJ2:AJ137,Formulas!$A$2:$A$137),2)</f>
        <v>8.8817841970012523E-16</v>
      </c>
      <c r="N43" s="64">
        <f>INDEX(LINEST(Formulas!AK2:AK137,Formulas!$A$2:$A$137),2)</f>
        <v>-4.4408920985006262E-16</v>
      </c>
      <c r="R43" s="4"/>
    </row>
    <row r="44" spans="1:32" x14ac:dyDescent="0.3">
      <c r="A44" s="12" t="s">
        <v>200</v>
      </c>
      <c r="B44" s="394" t="s">
        <v>201</v>
      </c>
      <c r="C44" s="404" t="s">
        <v>1</v>
      </c>
      <c r="D44" s="17">
        <v>1.9314750000000001</v>
      </c>
      <c r="E44" s="17">
        <v>0.16250499468554819</v>
      </c>
      <c r="F44" s="17">
        <v>1.2966666666666666</v>
      </c>
      <c r="G44" s="17">
        <v>0.44282916946982326</v>
      </c>
      <c r="H44" s="20">
        <v>0.253</v>
      </c>
      <c r="I44" s="65">
        <f>INDEX(LINEST(Formulas!CE2:CE137,Formulas!$A$2:$A$137),1)</f>
        <v>0.82071785022499977</v>
      </c>
      <c r="J44" s="64">
        <f>INDEX(LINEST(Formulas!CF2:CF137,Formulas!$A$2:$A$137),1)</f>
        <v>0.49496231452431844</v>
      </c>
      <c r="K44" s="64">
        <f>INDEX(LINEST(Formulas!CG2:CG137,Formulas!$A$2:$A$137),1)</f>
        <v>1.1936372491559148</v>
      </c>
      <c r="L44" s="65">
        <f>INDEX(LINEST(Formulas!CE2:CE137,Formulas!$A$2:$A$137),2)</f>
        <v>2.1316282072803006E-14</v>
      </c>
      <c r="M44" s="64">
        <f>INDEX(LINEST(Formulas!CF2:CF137,Formulas!$A$2:$A$137),2)</f>
        <v>1.4210854715202004E-14</v>
      </c>
      <c r="N44" s="64">
        <f>INDEX(LINEST(Formulas!CG2:CG137,Formulas!$A$2:$A$137),2)</f>
        <v>-2.8421709430404007E-14</v>
      </c>
      <c r="R44" s="4"/>
    </row>
    <row r="45" spans="1:32" x14ac:dyDescent="0.3">
      <c r="A45" s="12" t="s">
        <v>202</v>
      </c>
      <c r="B45" s="394" t="s">
        <v>203</v>
      </c>
      <c r="C45" s="404" t="s">
        <v>1</v>
      </c>
      <c r="D45" s="17">
        <v>2.4</v>
      </c>
      <c r="E45" s="17">
        <v>0</v>
      </c>
      <c r="F45" s="17">
        <v>1.2966666666666666</v>
      </c>
      <c r="G45" s="17">
        <v>0.44282916946982326</v>
      </c>
      <c r="H45" s="20">
        <v>0.253</v>
      </c>
      <c r="I45" s="65">
        <f>INDEX(LINEST(Formulas!CH2:CH137,Formulas!$A$2:$A$137),1)</f>
        <v>1.0198024000000001</v>
      </c>
      <c r="J45" s="64">
        <f>INDEX(LINEST(Formulas!CI2:CI137,Formulas!$A$2:$A$137),1)</f>
        <v>0.67152611479537294</v>
      </c>
      <c r="K45" s="64">
        <f>INDEX(LINEST(Formulas!CJ2:CJ137,Formulas!$A$2:$A$137),1)</f>
        <v>1.3680786852046265</v>
      </c>
      <c r="L45" s="65">
        <f>INDEX(LINEST(Formulas!CH2:CH137,Formulas!$A$2:$A$137),2)</f>
        <v>-1.4210854715202004E-14</v>
      </c>
      <c r="M45" s="64">
        <f>INDEX(LINEST(Formulas!CI2:CI137,Formulas!$A$2:$A$137),2)</f>
        <v>2.1316282072803006E-14</v>
      </c>
      <c r="N45" s="64">
        <f>INDEX(LINEST(Formulas!CJ2:CJ137,Formulas!$A$2:$A$137),2)</f>
        <v>0</v>
      </c>
    </row>
    <row r="46" spans="1:32" x14ac:dyDescent="0.3">
      <c r="A46" s="13" t="s">
        <v>204</v>
      </c>
      <c r="B46" s="397" t="s">
        <v>205</v>
      </c>
      <c r="C46" s="404" t="s">
        <v>1</v>
      </c>
      <c r="D46" s="20">
        <v>1.5100000000000002</v>
      </c>
      <c r="E46" s="17">
        <v>5.9568094368266142E-2</v>
      </c>
      <c r="F46" s="20">
        <v>1.66</v>
      </c>
      <c r="G46" s="17">
        <v>3.9200000000000033E-2</v>
      </c>
      <c r="H46" s="20">
        <v>0.253</v>
      </c>
      <c r="I46" s="65">
        <f>INDEX(LINEST(Formulas!CK2:CK137,Formulas!$A$2:$A$137),1)</f>
        <v>0.82141281999999971</v>
      </c>
      <c r="J46" s="64">
        <f>INDEX(LINEST(Formulas!CL2:CL137,Formulas!$A$2:$A$137),1)</f>
        <v>0.77037683269872059</v>
      </c>
      <c r="K46" s="64">
        <f>INDEX(LINEST(Formulas!CM2:CM137,Formulas!$A$2:$A$137),1)</f>
        <v>0.87397921171999737</v>
      </c>
      <c r="L46" s="65">
        <f>INDEX(LINEST(Formulas!CK2:CK137,Formulas!$A$2:$A$137),2)</f>
        <v>2.8421709430404007E-14</v>
      </c>
      <c r="M46" s="64">
        <f>INDEX(LINEST(Formulas!CL2:CL137,Formulas!$A$2:$A$137),2)</f>
        <v>2.1316282072803006E-14</v>
      </c>
      <c r="N46" s="64">
        <f>INDEX(LINEST(Formulas!CM2:CM137,Formulas!$A$2:$A$137),2)</f>
        <v>4.2632564145606011E-14</v>
      </c>
    </row>
    <row r="47" spans="1:32" x14ac:dyDescent="0.3">
      <c r="A47" s="12" t="s">
        <v>206</v>
      </c>
      <c r="B47" s="394" t="s">
        <v>207</v>
      </c>
      <c r="C47" s="404" t="s">
        <v>1</v>
      </c>
      <c r="D47" s="17">
        <v>1.9314750000000001</v>
      </c>
      <c r="E47" s="37">
        <v>0.16250499468554819</v>
      </c>
      <c r="F47" s="17">
        <v>1.2966666666666666</v>
      </c>
      <c r="G47" s="17">
        <v>0.44282916946982326</v>
      </c>
      <c r="H47" s="20">
        <v>0.36399999999999999</v>
      </c>
      <c r="I47" s="65">
        <f>INDEX(LINEST(Formulas!CN2:CN137,Formulas!$A$2:$A$137),1)</f>
        <v>1.0709153272999994</v>
      </c>
      <c r="J47" s="64">
        <f>INDEX(LINEST(Formulas!CO2:CO137,Formulas!$A$2:$A$137),1)</f>
        <v>0.64585256542752112</v>
      </c>
      <c r="K47" s="64">
        <f>INDEX(LINEST(Formulas!CP2:CP137,Formulas!$A$2:$A$137),1)</f>
        <v>1.5575199503786052</v>
      </c>
      <c r="L47" s="65">
        <f>INDEX(LINEST(Formulas!CN2:CN137,Formulas!$A$2:$A$137),2)</f>
        <v>4.2632564145606011E-14</v>
      </c>
      <c r="M47" s="64">
        <f>INDEX(LINEST(Formulas!CO2:CO137,Formulas!$A$2:$A$137),2)</f>
        <v>-7.1054273576010019E-15</v>
      </c>
      <c r="N47" s="64">
        <f>INDEX(LINEST(Formulas!CP2:CP137,Formulas!$A$2:$A$137),2)</f>
        <v>2.8421709430404007E-14</v>
      </c>
    </row>
    <row r="48" spans="1:32" x14ac:dyDescent="0.3">
      <c r="A48" s="12" t="s">
        <v>208</v>
      </c>
      <c r="B48" s="397" t="s">
        <v>209</v>
      </c>
      <c r="C48" s="405" t="s">
        <v>517</v>
      </c>
      <c r="D48" s="17">
        <v>0.30631249999999999</v>
      </c>
      <c r="E48" s="17">
        <v>1.0618843331353628E-2</v>
      </c>
      <c r="F48" s="17">
        <v>1.9475</v>
      </c>
      <c r="G48" s="17">
        <v>0.12782020445401684</v>
      </c>
      <c r="H48" s="20"/>
      <c r="I48" s="65">
        <f>INDEX(LINEST(Formulas!CQ2:CQ137,Formulas!$A$2:$A$137),1)</f>
        <v>0.59663602990727371</v>
      </c>
      <c r="J48" s="64">
        <f>INDEX(LINEST(Formulas!CR2:CR137,Formulas!$A$2:$A$137),1)</f>
        <v>0.53814825752894302</v>
      </c>
      <c r="K48" s="64">
        <f>INDEX(LINEST(Formulas!CS2:CS137,Formulas!$A$2:$A$137),1)</f>
        <v>0.65783947118478536</v>
      </c>
      <c r="L48" s="65">
        <f>INDEX(LINEST(Formulas!CQ2:CQ137,Formulas!$A$2:$A$137),2)</f>
        <v>0.27867563339799517</v>
      </c>
      <c r="M48" s="64">
        <f>INDEX(LINEST(Formulas!CR2:CR137,Formulas!$A$2:$A$137),2)</f>
        <v>0.24264485095681465</v>
      </c>
      <c r="N48" s="64">
        <f>INDEX(LINEST(Formulas!CS2:CS137,Formulas!$A$2:$A$137),2)</f>
        <v>0.31791248801181382</v>
      </c>
    </row>
    <row r="49" spans="1:14" x14ac:dyDescent="0.3">
      <c r="A49" s="12" t="s">
        <v>210</v>
      </c>
      <c r="B49" s="394" t="s">
        <v>211</v>
      </c>
      <c r="C49" s="404" t="s">
        <v>1</v>
      </c>
      <c r="D49" s="17">
        <v>1.9314750000000001</v>
      </c>
      <c r="E49" s="17">
        <v>0.16250499468554819</v>
      </c>
      <c r="F49" s="17">
        <v>1.2966666666666666</v>
      </c>
      <c r="G49" s="17">
        <v>0.44282916946982326</v>
      </c>
      <c r="H49" s="20">
        <v>0.253</v>
      </c>
      <c r="I49" s="65">
        <f>INDEX(LINEST(Formulas!CT2:CT137,Formulas!$A$2:$A$137),1)</f>
        <v>0.82071785022499977</v>
      </c>
      <c r="J49" s="64">
        <f>INDEX(LINEST(Formulas!CU2:CU137,Formulas!$A$2:$A$137),1)</f>
        <v>0.49496231452431844</v>
      </c>
      <c r="K49" s="64">
        <f>INDEX(LINEST(Formulas!CV2:CV137,Formulas!$A$2:$A$137),1)</f>
        <v>1.1936372491559148</v>
      </c>
      <c r="L49" s="65">
        <f>INDEX(LINEST(Formulas!CT2:CT137,Formulas!$A$2:$A$137),2)</f>
        <v>2.1316282072803006E-14</v>
      </c>
      <c r="M49" s="64">
        <f>INDEX(LINEST(Formulas!CU2:CU137,Formulas!$A$2:$A$137),2)</f>
        <v>1.4210854715202004E-14</v>
      </c>
      <c r="N49" s="64">
        <f>INDEX(LINEST(Formulas!CV2:CV137,Formulas!$A$2:$A$137),2)</f>
        <v>-2.8421709430404007E-14</v>
      </c>
    </row>
    <row r="50" spans="1:14" x14ac:dyDescent="0.3">
      <c r="A50" s="12" t="s">
        <v>212</v>
      </c>
      <c r="B50" s="394" t="s">
        <v>213</v>
      </c>
      <c r="C50" s="405" t="s">
        <v>517</v>
      </c>
      <c r="D50" s="17">
        <v>0.30631249999999999</v>
      </c>
      <c r="E50" s="17">
        <v>1.0618843331353628E-2</v>
      </c>
      <c r="F50" s="17">
        <v>1.9475</v>
      </c>
      <c r="G50" s="17">
        <v>0.12782020445401684</v>
      </c>
      <c r="H50" s="20"/>
      <c r="I50" s="65">
        <f>INDEX(LINEST(Formulas!CW2:CW137,Formulas!$A$2:$A$137),1)</f>
        <v>0.59663602990727371</v>
      </c>
      <c r="J50" s="64">
        <f>INDEX(LINEST(Formulas!CX2:CX137,Formulas!$A$2:$A$137),1)</f>
        <v>0.53814825752894302</v>
      </c>
      <c r="K50" s="64">
        <f>INDEX(LINEST(Formulas!CY2:CY137,Formulas!$A$2:$A$137),1)</f>
        <v>0.65783947118478536</v>
      </c>
      <c r="L50" s="65">
        <f>INDEX(LINEST(Formulas!CW2:CW137,Formulas!$A$2:$A$137),2)</f>
        <v>0.27867563339799517</v>
      </c>
      <c r="M50" s="64">
        <f>INDEX(LINEST(Formulas!CX2:CX137,Formulas!$A$2:$A$137),2)</f>
        <v>0.24264485095681465</v>
      </c>
      <c r="N50" s="64">
        <f>INDEX(LINEST(Formulas!CY2:CY137,Formulas!$A$2:$A$137),2)</f>
        <v>0.31791248801181382</v>
      </c>
    </row>
    <row r="51" spans="1:14" x14ac:dyDescent="0.3">
      <c r="A51" s="12" t="s">
        <v>214</v>
      </c>
      <c r="B51" s="394" t="s">
        <v>215</v>
      </c>
      <c r="C51" s="405" t="s">
        <v>517</v>
      </c>
      <c r="D51" s="17">
        <v>0.30631249999999999</v>
      </c>
      <c r="E51" s="17">
        <v>1.0618843331353628E-2</v>
      </c>
      <c r="F51" s="17">
        <v>1.9475</v>
      </c>
      <c r="G51" s="17">
        <v>0.12782020445401684</v>
      </c>
      <c r="H51" s="20"/>
      <c r="I51" s="65">
        <f>INDEX(LINEST(Formulas!CZ2:CZ137,Formulas!$A$2:$A$137),1)</f>
        <v>0.59663602990727371</v>
      </c>
      <c r="J51" s="64">
        <f>INDEX(LINEST(Formulas!DA2:DA137,Formulas!$A$2:$A$137),1)</f>
        <v>0.53814825752894302</v>
      </c>
      <c r="K51" s="64">
        <f>INDEX(LINEST(Formulas!DB2:DB137,Formulas!$A$2:$A$137),1)</f>
        <v>0.65783947118478536</v>
      </c>
      <c r="L51" s="65">
        <f>INDEX(LINEST(Formulas!CZ2:CZ137,Formulas!$A$2:$A$137),2)</f>
        <v>0.27867563339799517</v>
      </c>
      <c r="M51" s="64">
        <f>INDEX(LINEST(Formulas!DA2:DA137,Formulas!$A$2:$A$137),2)</f>
        <v>0.24264485095681465</v>
      </c>
      <c r="N51" s="64">
        <f>INDEX(LINEST(Formulas!DB2:DB137,Formulas!$A$2:$A$137),2)</f>
        <v>0.31791248801181382</v>
      </c>
    </row>
    <row r="52" spans="1:14" x14ac:dyDescent="0.3">
      <c r="A52" s="12" t="s">
        <v>216</v>
      </c>
      <c r="B52" s="394" t="s">
        <v>217</v>
      </c>
      <c r="C52" s="404" t="s">
        <v>138</v>
      </c>
      <c r="D52" s="17">
        <v>0.84233333333333338</v>
      </c>
      <c r="E52" s="17">
        <v>1.4908173388372461E-2</v>
      </c>
      <c r="F52" s="17">
        <v>1.5494043915086699</v>
      </c>
      <c r="G52" s="17">
        <v>5.9947812520264251E-2</v>
      </c>
      <c r="H52" s="20"/>
      <c r="I52" s="65">
        <f>INDEX(LINEST(Formulas!DC2:DC137,Formulas!$A$2:$A$137),1)</f>
        <v>1.3056710847815898</v>
      </c>
      <c r="J52" s="64">
        <f>INDEX(LINEST(Formulas!DD2:DD137,Formulas!$A$2:$A$137),1)</f>
        <v>1.2329296943402079</v>
      </c>
      <c r="K52" s="64">
        <f>INDEX(LINEST(Formulas!DE2:DE137,Formulas!$A$2:$A$137),1)</f>
        <v>1.3802017716594013</v>
      </c>
      <c r="L52" s="65">
        <f>INDEX(LINEST(Formulas!DC2:DC137,Formulas!$A$2:$A$137),2)</f>
        <v>1.6765821876240494</v>
      </c>
      <c r="M52" s="64">
        <f>INDEX(LINEST(Formulas!DD2:DD137,Formulas!$A$2:$A$137),2)</f>
        <v>1.5551682566929088</v>
      </c>
      <c r="N52" s="64">
        <f>INDEX(LINEST(Formulas!DE2:DE137,Formulas!$A$2:$A$137),2)</f>
        <v>1.803638810665575</v>
      </c>
    </row>
    <row r="53" spans="1:14" x14ac:dyDescent="0.3">
      <c r="A53" s="12" t="s">
        <v>218</v>
      </c>
      <c r="B53" s="394" t="s">
        <v>219</v>
      </c>
      <c r="C53" s="404" t="s">
        <v>138</v>
      </c>
      <c r="D53" s="17">
        <v>0.11460000000000001</v>
      </c>
      <c r="E53" s="17">
        <v>1.2861543297753915E-3</v>
      </c>
      <c r="F53" s="17">
        <v>1.5494043915086699</v>
      </c>
      <c r="G53" s="17">
        <v>5.9947812520264251E-2</v>
      </c>
      <c r="H53" s="20"/>
      <c r="I53" s="65">
        <f>INDEX(LINEST(Formulas!DF2:DF137,Formulas!$A$2:$A$137),1)</f>
        <v>0.17757203690734916</v>
      </c>
      <c r="J53" s="64">
        <f>INDEX(LINEST(Formulas!DG2:DG137,Formulas!$A$2:$A$137),1)</f>
        <v>0.16878572742962983</v>
      </c>
      <c r="K53" s="64">
        <f>INDEX(LINEST(Formulas!DH2:DH137,Formulas!$A$2:$A$137),1)</f>
        <v>0.18651257113453157</v>
      </c>
      <c r="L53" s="65">
        <f>INDEX(LINEST(Formulas!DF2:DF137,Formulas!$A$2:$A$137),2)</f>
        <v>3.1033167725686539E-2</v>
      </c>
      <c r="M53" s="64">
        <f>INDEX(LINEST(Formulas!DG2:DG137,Formulas!$A$2:$A$137),2)</f>
        <v>2.9166606060790912E-2</v>
      </c>
      <c r="N53" s="64">
        <f>INDEX(LINEST(Formulas!DH2:DH137,Formulas!$A$2:$A$137),2)</f>
        <v>3.2961448765354007E-2</v>
      </c>
    </row>
    <row r="54" spans="1:14" x14ac:dyDescent="0.3">
      <c r="A54" s="12" t="s">
        <v>220</v>
      </c>
      <c r="B54" s="394" t="s">
        <v>221</v>
      </c>
      <c r="C54" s="404" t="s">
        <v>138</v>
      </c>
      <c r="D54" s="17">
        <v>0.11460000000000001</v>
      </c>
      <c r="E54" s="37">
        <v>1.2861543297753915E-3</v>
      </c>
      <c r="F54" s="17">
        <v>1.5494043915086699</v>
      </c>
      <c r="G54" s="37">
        <v>5.9947812520264251E-2</v>
      </c>
      <c r="H54" s="20"/>
      <c r="I54" s="65">
        <f>INDEX(LINEST(Formulas!DI2:DI137,Formulas!$A$2:$A$137),1)</f>
        <v>0.17757203690734916</v>
      </c>
      <c r="J54" s="64">
        <f>INDEX(LINEST(Formulas!DJ2:DJ137,Formulas!$A$2:$A$137),1)</f>
        <v>0.16878572742962983</v>
      </c>
      <c r="K54" s="64">
        <f>INDEX(LINEST(Formulas!DK2:DK137,Formulas!$A$2:$A$137),1)</f>
        <v>0.18651257113453157</v>
      </c>
      <c r="L54" s="65">
        <f>INDEX(LINEST(Formulas!DI2:DI137,Formulas!$A$2:$A$137),2)</f>
        <v>3.1033167725686539E-2</v>
      </c>
      <c r="M54" s="64">
        <f>INDEX(LINEST(Formulas!DJ2:DJ137,Formulas!$A$2:$A$137),2)</f>
        <v>2.9166606060790912E-2</v>
      </c>
      <c r="N54" s="64">
        <f>INDEX(LINEST(Formulas!DK2:DK137,Formulas!$A$2:$A$137),2)</f>
        <v>3.2961448765354007E-2</v>
      </c>
    </row>
    <row r="55" spans="1:14" x14ac:dyDescent="0.3">
      <c r="A55" s="12" t="s">
        <v>222</v>
      </c>
      <c r="B55" s="394" t="s">
        <v>223</v>
      </c>
      <c r="C55" s="404" t="s">
        <v>80</v>
      </c>
      <c r="D55" s="17">
        <v>0.11460000000000001</v>
      </c>
      <c r="E55" s="37">
        <v>1.2861543297753915E-3</v>
      </c>
      <c r="F55" s="17">
        <v>1.9</v>
      </c>
      <c r="G55" s="37">
        <v>0</v>
      </c>
      <c r="H55" s="20"/>
      <c r="I55" s="65">
        <f>INDEX(LINEST(Formulas!DL2:DL137,Formulas!$A$2:$A$137),1)</f>
        <v>0.21775262286138658</v>
      </c>
      <c r="J55" s="64">
        <f>INDEX(LINEST(Formulas!DM2:DM137,Formulas!$A$2:$A$137),1)</f>
        <v>0.21530864789230836</v>
      </c>
      <c r="K55" s="64">
        <f>INDEX(LINEST(Formulas!DN2:DN137,Formulas!$A$2:$A$137),1)</f>
        <v>0.22019660101030242</v>
      </c>
      <c r="L55" s="65">
        <f>INDEX(LINEST(Formulas!DL2:DL137,Formulas!$A$2:$A$137),2)</f>
        <v>3.8055280469018626E-2</v>
      </c>
      <c r="M55" s="64">
        <f>INDEX(LINEST(Formulas!DM2:DM137,Formulas!$A$2:$A$137),2)</f>
        <v>3.7205885889694201E-2</v>
      </c>
      <c r="N55" s="64">
        <f>INDEX(LINEST(Formulas!DN2:DN137,Formulas!$A$2:$A$137),2)</f>
        <v>3.8914261587599697E-2</v>
      </c>
    </row>
    <row r="56" spans="1:14" x14ac:dyDescent="0.3">
      <c r="A56" s="12" t="s">
        <v>224</v>
      </c>
      <c r="B56" s="394" t="s">
        <v>225</v>
      </c>
      <c r="C56" s="404" t="s">
        <v>1</v>
      </c>
      <c r="D56" s="17">
        <v>0.51500000000000001</v>
      </c>
      <c r="E56" s="37">
        <v>0</v>
      </c>
      <c r="F56" s="17">
        <v>1.51</v>
      </c>
      <c r="G56" s="17">
        <v>0</v>
      </c>
      <c r="H56" s="20">
        <v>4.1000000000000002E-2</v>
      </c>
      <c r="I56" s="65">
        <f>INDEX(LINEST(Formulas!DO2:DO137,Formulas!$A$2:$A$137),1)</f>
        <v>0.10646028499999996</v>
      </c>
      <c r="J56" s="64">
        <f>INDEX(LINEST(Formulas!DP2:DP137,Formulas!$A$2:$A$137),1)</f>
        <v>0.10646028499999996</v>
      </c>
      <c r="K56" s="64">
        <f>INDEX(LINEST(Formulas!DQ2:DQ137,Formulas!$A$2:$A$137),1)</f>
        <v>0.10646028499999996</v>
      </c>
      <c r="L56" s="65">
        <f>INDEX(LINEST(Formulas!DO2:DO137,Formulas!$A$2:$A$137),2)</f>
        <v>3.5527136788005009E-15</v>
      </c>
      <c r="M56" s="64">
        <f>INDEX(LINEST(Formulas!DP2:DP137,Formulas!$A$2:$A$137),2)</f>
        <v>3.5527136788005009E-15</v>
      </c>
      <c r="N56" s="64">
        <f>INDEX(LINEST(Formulas!DQ2:DQ137,Formulas!$A$2:$A$137),2)</f>
        <v>3.5527136788005009E-15</v>
      </c>
    </row>
    <row r="57" spans="1:14" x14ac:dyDescent="0.3">
      <c r="A57" s="12" t="s">
        <v>226</v>
      </c>
      <c r="B57" s="394" t="s">
        <v>227</v>
      </c>
      <c r="C57" s="404" t="s">
        <v>1</v>
      </c>
      <c r="D57" s="17">
        <v>1.5733333333333335</v>
      </c>
      <c r="E57" s="37">
        <v>8.2143514520488958E-2</v>
      </c>
      <c r="F57" s="17">
        <v>1.51</v>
      </c>
      <c r="G57" s="17">
        <v>0</v>
      </c>
      <c r="H57" s="20">
        <v>0.1</v>
      </c>
      <c r="I57" s="65">
        <f>INDEX(LINEST(Formulas!DR2:DR137,Formulas!$A$2:$A$137),1)</f>
        <v>0.45138933333333336</v>
      </c>
      <c r="J57" s="64">
        <f>INDEX(LINEST(Formulas!DS2:DS137,Formulas!$A$2:$A$137),1)</f>
        <v>0.42782235901740495</v>
      </c>
      <c r="K57" s="64">
        <f>INDEX(LINEST(Formulas!DT2:DT137,Formulas!$A$2:$A$137),1)</f>
        <v>0.47495630764926167</v>
      </c>
      <c r="L57" s="65">
        <f>INDEX(LINEST(Formulas!DR2:DR137,Formulas!$A$2:$A$137),2)</f>
        <v>-3.5527136788005009E-15</v>
      </c>
      <c r="M57" s="64">
        <f>INDEX(LINEST(Formulas!DS2:DS137,Formulas!$A$2:$A$137),2)</f>
        <v>7.1054273576010019E-15</v>
      </c>
      <c r="N57" s="64">
        <f>INDEX(LINEST(Formulas!DT2:DT137,Formulas!$A$2:$A$137),2)</f>
        <v>0</v>
      </c>
    </row>
    <row r="58" spans="1:14" x14ac:dyDescent="0.3">
      <c r="A58" s="12" t="s">
        <v>228</v>
      </c>
      <c r="B58" s="394" t="s">
        <v>229</v>
      </c>
      <c r="C58" s="404" t="s">
        <v>1</v>
      </c>
      <c r="D58" s="17">
        <v>1.5733333333333335</v>
      </c>
      <c r="E58" s="37">
        <v>8.2143514520488958E-2</v>
      </c>
      <c r="F58" s="17">
        <v>1.51</v>
      </c>
      <c r="G58" s="17">
        <v>0</v>
      </c>
      <c r="H58" s="20">
        <v>0.1</v>
      </c>
      <c r="I58" s="65">
        <f>INDEX(LINEST(Formulas!DU2:DU137,Formulas!$A$2:$A$137),1)</f>
        <v>0.45138933333333336</v>
      </c>
      <c r="J58" s="64">
        <f>INDEX(LINEST(Formulas!DV2:DV137,Formulas!$A$2:$A$137),1)</f>
        <v>0.42782235901740495</v>
      </c>
      <c r="K58" s="64">
        <f>INDEX(LINEST(Formulas!DW2:DW137,Formulas!$A$2:$A$137),1)</f>
        <v>0.47495630764926167</v>
      </c>
      <c r="L58" s="65">
        <f>INDEX(LINEST(Formulas!DU2:DU137,Formulas!$A$2:$A$137),2)</f>
        <v>-3.5527136788005009E-15</v>
      </c>
      <c r="M58" s="64">
        <f>INDEX(LINEST(Formulas!DV2:DV137,Formulas!$A$2:$A$137),2)</f>
        <v>7.1054273576010019E-15</v>
      </c>
      <c r="N58" s="64">
        <f>INDEX(LINEST(Formulas!DW2:DW137,Formulas!$A$2:$A$137),2)</f>
        <v>0</v>
      </c>
    </row>
    <row r="59" spans="1:14" x14ac:dyDescent="0.3">
      <c r="A59" s="12" t="s">
        <v>230</v>
      </c>
      <c r="B59" s="394" t="s">
        <v>231</v>
      </c>
      <c r="C59" s="404" t="s">
        <v>79</v>
      </c>
      <c r="D59" s="17">
        <v>1.5733333333333335</v>
      </c>
      <c r="E59" s="37">
        <v>8.2143514520488958E-2</v>
      </c>
      <c r="F59" s="17">
        <v>1.51</v>
      </c>
      <c r="G59" s="17">
        <v>0</v>
      </c>
      <c r="H59" s="20"/>
      <c r="I59" s="65">
        <f>INDEX(LINEST(Formulas!DX2:DX137,Formulas!$A$2:$A$137),1)</f>
        <v>0.2393442627354076</v>
      </c>
      <c r="J59" s="64">
        <f>INDEX(LINEST(Formulas!DY2:DY137,Formulas!$A$2:$A$137),1)</f>
        <v>0.22684217546749388</v>
      </c>
      <c r="K59" s="64">
        <f>INDEX(LINEST(Formulas!DZ2:DZ137,Formulas!$A$2:$A$137),1)</f>
        <v>0.25184700625224377</v>
      </c>
      <c r="L59" s="65">
        <f>INDEX(LINEST(Formulas!DX2:DX137,Formulas!$A$2:$A$137),2)</f>
        <v>5.3389808420039913</v>
      </c>
      <c r="M59" s="64">
        <f>INDEX(LINEST(Formulas!DY2:DY137,Formulas!$A$2:$A$137),2)</f>
        <v>5.0422755021110479</v>
      </c>
      <c r="N59" s="64">
        <f>INDEX(LINEST(Formulas!DZ2:DZ137,Formulas!$A$2:$A$137),2)</f>
        <v>5.6376646348042101</v>
      </c>
    </row>
    <row r="60" spans="1:14" x14ac:dyDescent="0.3">
      <c r="A60" s="12" t="s">
        <v>232</v>
      </c>
      <c r="B60" s="394" t="s">
        <v>233</v>
      </c>
      <c r="C60" s="404" t="s">
        <v>80</v>
      </c>
      <c r="D60" s="17">
        <v>0.37899999999999995</v>
      </c>
      <c r="E60" s="37">
        <v>9.6170819993290201E-3</v>
      </c>
      <c r="F60" s="17">
        <v>1.635</v>
      </c>
      <c r="G60" s="37">
        <v>6.8599999999999842E-2</v>
      </c>
      <c r="H60" s="20"/>
      <c r="I60" s="65">
        <f>INDEX(LINEST(Formulas!EA2:EA137,Formulas!$A$2:$A$137),1)</f>
        <v>0.61978380402478672</v>
      </c>
      <c r="J60" s="64">
        <f>INDEX(LINEST(Formulas!EB2:EB137,Formulas!$A$2:$A$137),1)</f>
        <v>0.57870951907917589</v>
      </c>
      <c r="K60" s="64">
        <f>INDEX(LINEST(Formulas!EC2:EC137,Formulas!$A$2:$A$137),1)</f>
        <v>0.66217821155596346</v>
      </c>
      <c r="L60" s="65">
        <f>INDEX(LINEST(Formulas!EA2:EA137,Formulas!$A$2:$A$137),2)</f>
        <v>0.35816922547624586</v>
      </c>
      <c r="M60" s="64">
        <f>INDEX(LINEST(Formulas!EB2:EB137,Formulas!$A$2:$A$137),2)</f>
        <v>0.32594804520849152</v>
      </c>
      <c r="N60" s="64">
        <f>INDEX(LINEST(Formulas!EC2:EC137,Formulas!$A$2:$A$137),2)</f>
        <v>0.39237695737206479</v>
      </c>
    </row>
    <row r="61" spans="1:14" x14ac:dyDescent="0.3">
      <c r="A61" s="12" t="s">
        <v>234</v>
      </c>
      <c r="B61" s="394" t="s">
        <v>235</v>
      </c>
      <c r="C61" s="404" t="s">
        <v>82</v>
      </c>
      <c r="D61" s="17">
        <v>0.50650114973279037</v>
      </c>
      <c r="E61" s="17">
        <v>2.3702088544606842E-2</v>
      </c>
      <c r="F61" s="17">
        <v>1.5494043915086699</v>
      </c>
      <c r="G61" s="37">
        <v>5.9947812520264251E-2</v>
      </c>
      <c r="H61" s="20"/>
      <c r="I61" s="65">
        <f>INDEX(LINEST(Formulas!ED2:ED137,Formulas!$A$2:$A$137),1)</f>
        <v>0.78477510570017595</v>
      </c>
      <c r="J61" s="64">
        <f>INDEX(LINEST(Formulas!EE2:EE137,Formulas!$A$2:$A$137),1)</f>
        <v>0.71910823801616608</v>
      </c>
      <c r="K61" s="64">
        <f>INDEX(LINEST(Formulas!EF2:EF137,Formulas!$A$2:$A$137),1)</f>
        <v>0.85328375010500779</v>
      </c>
      <c r="L61" s="65">
        <f>INDEX(LINEST(Formulas!ED2:ED137,Formulas!$A$2:$A$137),2)</f>
        <v>-7.1054273576010019E-15</v>
      </c>
      <c r="M61" s="64">
        <f>INDEX(LINEST(Formulas!EE2:EE137,Formulas!$A$2:$A$137),2)</f>
        <v>-2.1316282072803006E-14</v>
      </c>
      <c r="N61" s="64">
        <f>INDEX(LINEST(Formulas!EF2:EF137,Formulas!$A$2:$A$137),2)</f>
        <v>-3.5527136788005009E-14</v>
      </c>
    </row>
    <row r="62" spans="1:14" x14ac:dyDescent="0.3">
      <c r="A62" s="12" t="s">
        <v>236</v>
      </c>
      <c r="B62" s="394" t="s">
        <v>237</v>
      </c>
      <c r="C62" s="404" t="s">
        <v>87</v>
      </c>
      <c r="D62" s="17">
        <v>4.833333333333333</v>
      </c>
      <c r="E62" s="17">
        <v>0.65333333333333343</v>
      </c>
      <c r="F62" s="17">
        <v>2.2662499999999999</v>
      </c>
      <c r="G62" s="17">
        <v>0.10490171276229697</v>
      </c>
      <c r="H62" s="20"/>
      <c r="I62" s="65">
        <f>INDEX(LINEST(Formulas!EG2:EG137,Formulas!$A$2:$A$137),1)</f>
        <v>1.1058191469952614</v>
      </c>
      <c r="J62" s="64">
        <f>INDEX(LINEST(Formulas!EH2:EH137,Formulas!$A$2:$A$137),1)</f>
        <v>0.91188497017602144</v>
      </c>
      <c r="K62" s="64">
        <f>INDEX(LINEST(Formulas!EI2:EI137,Formulas!$A$2:$A$137),1)</f>
        <v>1.3136750794745453</v>
      </c>
      <c r="L62" s="65">
        <f>INDEX(LINEST(Formulas!EG2:EG137,Formulas!$A$2:$A$137),2)</f>
        <v>31.549721530893578</v>
      </c>
      <c r="M62" s="64">
        <f>INDEX(LINEST(Formulas!EH2:EH137,Formulas!$A$2:$A$137),2)</f>
        <v>25.44900924451958</v>
      </c>
      <c r="N62" s="64">
        <f>INDEX(LINEST(Formulas!EI2:EI137,Formulas!$A$2:$A$137),2)</f>
        <v>38.297403378261322</v>
      </c>
    </row>
    <row r="63" spans="1:14" x14ac:dyDescent="0.3">
      <c r="A63" s="12" t="s">
        <v>238</v>
      </c>
      <c r="B63" s="394" t="s">
        <v>239</v>
      </c>
      <c r="C63" s="404" t="s">
        <v>87</v>
      </c>
      <c r="D63" s="17">
        <v>4.833333333333333</v>
      </c>
      <c r="E63" s="17">
        <v>0.65333333333333343</v>
      </c>
      <c r="F63" s="17">
        <v>2.2662499999999999</v>
      </c>
      <c r="G63" s="17">
        <v>0.10490171276229697</v>
      </c>
      <c r="H63" s="20"/>
      <c r="I63" s="65">
        <f>INDEX(LINEST(Formulas!EJ2:EJ137,Formulas!$A$2:$A$137),1)</f>
        <v>1.1058191469952614</v>
      </c>
      <c r="J63" s="64">
        <f>INDEX(LINEST(Formulas!EK2:EK137,Formulas!$A$2:$A$137),1)</f>
        <v>0.91188497017602144</v>
      </c>
      <c r="K63" s="64">
        <f>INDEX(LINEST(Formulas!EL2:EL137,Formulas!$A$2:$A$137),1)</f>
        <v>1.3136750794745453</v>
      </c>
      <c r="L63" s="65">
        <f>INDEX(LINEST(Formulas!EJ2:EJ137,Formulas!$A$2:$A$137),2)</f>
        <v>31.549721530893578</v>
      </c>
      <c r="M63" s="64">
        <f>INDEX(LINEST(Formulas!EK2:EK137,Formulas!$A$2:$A$137),2)</f>
        <v>25.44900924451958</v>
      </c>
      <c r="N63" s="64">
        <f>INDEX(LINEST(Formulas!EL2:EL137,Formulas!$A$2:$A$137),2)</f>
        <v>38.297403378261322</v>
      </c>
    </row>
    <row r="64" spans="1:14" x14ac:dyDescent="0.3">
      <c r="A64" s="12" t="s">
        <v>240</v>
      </c>
      <c r="B64" s="394" t="s">
        <v>241</v>
      </c>
      <c r="C64" s="404" t="s">
        <v>87</v>
      </c>
      <c r="D64" s="17">
        <v>4.833333333333333</v>
      </c>
      <c r="E64" s="17">
        <v>0.65333333333333343</v>
      </c>
      <c r="F64" s="17">
        <v>2.2662499999999999</v>
      </c>
      <c r="G64" s="17">
        <v>0.10490171276229697</v>
      </c>
      <c r="H64" s="20"/>
      <c r="I64" s="65">
        <f>INDEX(LINEST(Formulas!EM2:EM137,Formulas!$A$2:$A$137),1)</f>
        <v>1.1058191469952614</v>
      </c>
      <c r="J64" s="64">
        <f>INDEX(LINEST(Formulas!EN2:EN137,Formulas!$A$2:$A$137),1)</f>
        <v>0.91188497017602144</v>
      </c>
      <c r="K64" s="64">
        <f>INDEX(LINEST(Formulas!EO2:EO137,Formulas!$A$2:$A$137),1)</f>
        <v>1.3136750794745453</v>
      </c>
      <c r="L64" s="65">
        <f>INDEX(LINEST(Formulas!EM2:EM137,Formulas!$A$2:$A$137),2)</f>
        <v>31.549721530893578</v>
      </c>
      <c r="M64" s="64">
        <f>INDEX(LINEST(Formulas!EN2:EN137,Formulas!$A$2:$A$137),2)</f>
        <v>25.44900924451958</v>
      </c>
      <c r="N64" s="64">
        <f>INDEX(LINEST(Formulas!EN2:EN137,Formulas!$A$2:$A$137),2)</f>
        <v>25.44900924451958</v>
      </c>
    </row>
    <row r="65" spans="1:32" x14ac:dyDescent="0.3">
      <c r="A65" s="12" t="s">
        <v>242</v>
      </c>
      <c r="B65" s="394" t="s">
        <v>243</v>
      </c>
      <c r="C65" s="404" t="s">
        <v>87</v>
      </c>
      <c r="D65" s="17">
        <v>4.833333333333333</v>
      </c>
      <c r="E65" s="17">
        <v>0.65333333333333343</v>
      </c>
      <c r="F65" s="17">
        <v>2.2662499999999999</v>
      </c>
      <c r="G65" s="17">
        <v>0.10490171276229697</v>
      </c>
      <c r="H65" s="20"/>
      <c r="I65" s="65">
        <f>INDEX(LINEST(Formulas!EP2:EP137,Formulas!$A$2:$A$137),1)</f>
        <v>1.1058191469952614</v>
      </c>
      <c r="J65" s="64">
        <f>INDEX(LINEST(Formulas!EQ2:EQ137,Formulas!$A$2:$A$137),1)</f>
        <v>0.91188497017602144</v>
      </c>
      <c r="K65" s="64">
        <f>INDEX(LINEST(Formulas!ER2:ER137,Formulas!$A$2:$A$137),1)</f>
        <v>1.3136750794745453</v>
      </c>
      <c r="L65" s="65">
        <f>INDEX(LINEST(Formulas!EP2:EP137,Formulas!$A$2:$A$137),2)</f>
        <v>31.549721530893578</v>
      </c>
      <c r="M65" s="64">
        <f>INDEX(LINEST(Formulas!EQ2:EQ137,Formulas!$A$2:$A$137),2)</f>
        <v>25.44900924451958</v>
      </c>
      <c r="N65" s="64">
        <f>INDEX(LINEST(Formulas!ER2:ER137,Formulas!$A$2:$A$137),2)</f>
        <v>38.297403378261322</v>
      </c>
    </row>
    <row r="66" spans="1:32" x14ac:dyDescent="0.3">
      <c r="A66" s="12" t="s">
        <v>244</v>
      </c>
      <c r="B66" s="394" t="s">
        <v>245</v>
      </c>
      <c r="C66" s="404" t="s">
        <v>82</v>
      </c>
      <c r="D66" s="17">
        <v>0.50650114973279037</v>
      </c>
      <c r="E66" s="17">
        <v>2.3702088544606842E-2</v>
      </c>
      <c r="F66" s="17">
        <v>1.5494043915086699</v>
      </c>
      <c r="G66" s="17">
        <v>5.9947812520264251E-2</v>
      </c>
      <c r="H66" s="20"/>
      <c r="I66" s="65">
        <f>INDEX(LINEST(Formulas!ES2:ES137,Formulas!$A$2:$A$137),1)</f>
        <v>0.78477510570017595</v>
      </c>
      <c r="J66" s="64">
        <f>INDEX(LINEST(Formulas!ET2:ET137,Formulas!$A$2:$A$137),1)</f>
        <v>0.71910823801616608</v>
      </c>
      <c r="K66" s="64">
        <f>INDEX(LINEST(Formulas!EU2:EU137,Formulas!$A$2:$A$137),1)</f>
        <v>0.85328375010500779</v>
      </c>
      <c r="L66" s="65">
        <f>INDEX(LINEST(Formulas!ES2:ES137,Formulas!$A$2:$A$137),2)</f>
        <v>-7.1054273576010019E-15</v>
      </c>
      <c r="M66" s="64">
        <f>INDEX(LINEST(Formulas!ET2:ET137,Formulas!$A$2:$A$137),2)</f>
        <v>-2.1316282072803006E-14</v>
      </c>
      <c r="N66" s="64">
        <f>INDEX(LINEST(Formulas!EU2:EU137,Formulas!$A$2:$A$137),2)</f>
        <v>-3.5527136788005009E-14</v>
      </c>
    </row>
    <row r="67" spans="1:32" x14ac:dyDescent="0.3">
      <c r="A67" s="12" t="s">
        <v>246</v>
      </c>
      <c r="B67" s="394" t="s">
        <v>247</v>
      </c>
      <c r="C67" s="404" t="s">
        <v>87</v>
      </c>
      <c r="D67" s="17">
        <v>4.833333333333333</v>
      </c>
      <c r="E67" s="17">
        <v>0.65333333333333343</v>
      </c>
      <c r="F67" s="17">
        <v>2.2662499999999999</v>
      </c>
      <c r="G67" s="17">
        <v>0.10490171276229697</v>
      </c>
      <c r="H67" s="20"/>
      <c r="I67" s="65">
        <f>INDEX(LINEST(Formulas!EV2:EV137,Formulas!$A$2:$A$137),1)</f>
        <v>1.1058191469952614</v>
      </c>
      <c r="J67" s="64">
        <f>INDEX(LINEST(Formulas!EW2:EW137,Formulas!$A$2:$A$137),1)</f>
        <v>0.91188497017602144</v>
      </c>
      <c r="K67" s="64">
        <f>INDEX(LINEST(Formulas!EX2:EX137,Formulas!$A$2:$A$137),1)</f>
        <v>1.3136750794745453</v>
      </c>
      <c r="L67" s="65">
        <f>INDEX(LINEST(Formulas!EV2:EV137,Formulas!$A$2:$A$137),2)</f>
        <v>31.549721530893578</v>
      </c>
      <c r="M67" s="64">
        <f>INDEX(LINEST(Formulas!EW2:EW137,Formulas!$A$2:$A$137),2)</f>
        <v>25.44900924451958</v>
      </c>
      <c r="N67" s="64">
        <f>INDEX(LINEST(Formulas!EX2:EX137,Formulas!$A$2:$A$137),2)</f>
        <v>38.297403378261322</v>
      </c>
    </row>
    <row r="68" spans="1:32" x14ac:dyDescent="0.3">
      <c r="A68" s="12" t="s">
        <v>248</v>
      </c>
      <c r="B68" s="394" t="s">
        <v>249</v>
      </c>
      <c r="C68" s="404" t="s">
        <v>1</v>
      </c>
      <c r="D68" s="17">
        <v>1.7655000000000001</v>
      </c>
      <c r="E68" s="17">
        <v>9.7117999999999788E-2</v>
      </c>
      <c r="F68" s="17">
        <v>1.2966666666666666</v>
      </c>
      <c r="G68" s="17">
        <v>0.44282916946982326</v>
      </c>
      <c r="H68" s="20"/>
      <c r="I68" s="65">
        <f>INDEX(LINEST(Formulas!EY$2:EY$137,Formulas!$A$2:$A$137),1)</f>
        <v>0.22892649999999995</v>
      </c>
      <c r="J68" s="64">
        <f>INDEX(LINEST(Formulas!EZ2:EZ137,Formulas!$A$2:$A$137),1)</f>
        <v>0.14245271112482641</v>
      </c>
      <c r="K68" s="64">
        <f>INDEX(LINEST(Formulas!FA2:FA137,Formulas!$A$2:$A$137),1)</f>
        <v>0.32400162553128758</v>
      </c>
      <c r="L68" s="65">
        <f>INDEX(LINEST(Formulas!EY2:EY137,Formulas!$A$2:$A$137),2)</f>
        <v>-5.3290705182007514E-15</v>
      </c>
      <c r="M68" s="64">
        <f>INDEX(LINEST(Formulas!EZ2:EZ137,Formulas!$A$2:$A$137),2)</f>
        <v>3.5527136788005009E-15</v>
      </c>
      <c r="N68" s="64">
        <f>INDEX(LINEST(Formulas!FA2:FA137,Formulas!$A$2:$A$137),2)</f>
        <v>7.1054273576010019E-15</v>
      </c>
    </row>
    <row r="69" spans="1:32" x14ac:dyDescent="0.3">
      <c r="A69" s="12" t="s">
        <v>250</v>
      </c>
      <c r="B69" s="394" t="s">
        <v>251</v>
      </c>
      <c r="C69" s="404" t="s">
        <v>80</v>
      </c>
      <c r="D69" s="17">
        <v>0.91817499999999996</v>
      </c>
      <c r="E69" s="17">
        <v>7.7894609824873239E-3</v>
      </c>
      <c r="F69" s="17">
        <v>1.6336058823529414</v>
      </c>
      <c r="G69" s="17">
        <v>7.3672666707395987E-2</v>
      </c>
      <c r="H69" s="20"/>
      <c r="I69" s="65">
        <f>INDEX(LINEST(Formulas!FB$2:FB$137,Formulas!$A$2:$A$137),1)</f>
        <v>1.500632760787999</v>
      </c>
      <c r="J69" s="64">
        <f>INDEX(LINEST(Formulas!FC$2:FC$137,Formulas!$A$2:$A$137),1)</f>
        <v>1.4207946623420469</v>
      </c>
      <c r="K69" s="64">
        <f>INDEX(LINEST(Formulas!FD$2:FD$137,Formulas!$A$2:$A$137),1)</f>
        <v>1.5816197664315568</v>
      </c>
      <c r="L69" s="65">
        <f>INDEX(LINEST(Formulas!FB$2:FB$137,Formulas!$A$2:$A$137),2)</f>
        <v>2.1003434014805578</v>
      </c>
      <c r="M69" s="64">
        <f>INDEX(LINEST(Formulas!FC$2:FC$137,Formulas!$A$2:$A$137),2)</f>
        <v>1.9717361440120271</v>
      </c>
      <c r="N69" s="64">
        <f>INDEX(LINEST(Formulas!FD$2:FD$137,Formulas!$A$2:$A$137),2)</f>
        <v>2.2324673275155646</v>
      </c>
    </row>
    <row r="70" spans="1:32" x14ac:dyDescent="0.3">
      <c r="A70" s="12" t="s">
        <v>252</v>
      </c>
      <c r="B70" s="394" t="s">
        <v>253</v>
      </c>
      <c r="C70" s="404" t="s">
        <v>80</v>
      </c>
      <c r="D70" s="17">
        <v>0.93011111111111089</v>
      </c>
      <c r="E70" s="17">
        <v>9.4084655537195437E-3</v>
      </c>
      <c r="F70" s="17">
        <v>1.2556</v>
      </c>
      <c r="G70" s="17">
        <v>0.16330411365302441</v>
      </c>
      <c r="H70" s="20"/>
      <c r="I70" s="65">
        <f>INDEX(LINEST(Formulas!FE2:FE137,Formulas!$A$2:$A$137),1)</f>
        <v>1.1683969962469736</v>
      </c>
      <c r="J70" s="64">
        <f>INDEX(LINEST(Formulas!FF2:FF137,Formulas!$A$2:$A$137),1)</f>
        <v>1.0061481092395288</v>
      </c>
      <c r="K70" s="64">
        <f>INDEX(LINEST(Formulas!FG2:FG137,Formulas!$A$2:$A$137),1)</f>
        <v>1.3337217696091395</v>
      </c>
      <c r="L70" s="65">
        <f>INDEX(LINEST(Formulas!FE2:FE137,Formulas!$A$2:$A$137),2)</f>
        <v>1.6565824757999366</v>
      </c>
      <c r="M70" s="64">
        <f>INDEX(LINEST(Formulas!FF2:FF137,Formulas!$A$2:$A$137),2)</f>
        <v>1.4121185921385404</v>
      </c>
      <c r="N70" s="64">
        <f>INDEX(LINEST(Formulas!FG2:FG137,Formulas!$A$2:$A$137),2)</f>
        <v>1.9101030867245612</v>
      </c>
    </row>
    <row r="71" spans="1:32" x14ac:dyDescent="0.3">
      <c r="A71" s="12" t="s">
        <v>254</v>
      </c>
      <c r="B71" s="394" t="s">
        <v>255</v>
      </c>
      <c r="C71" s="404" t="s">
        <v>80</v>
      </c>
      <c r="D71" s="17">
        <v>0.33297692307692311</v>
      </c>
      <c r="E71" s="17">
        <v>1.0997228544047798E-2</v>
      </c>
      <c r="F71" s="17">
        <v>2.0275000000000003</v>
      </c>
      <c r="G71" s="17">
        <v>9.3719636220662594E-2</v>
      </c>
      <c r="H71" s="20"/>
      <c r="I71" s="65">
        <f>INDEX(LINEST(Formulas!FH$2:FH$137,Formulas!$A$2:$A$137),1)</f>
        <v>0.67522442820261874</v>
      </c>
      <c r="J71" s="64">
        <f>INDEX(LINEST(Formulas!FI$2:FI$137,Formulas!$A$2:$A$137),1)</f>
        <v>0.62273942509847235</v>
      </c>
      <c r="K71" s="64">
        <f>INDEX(LINEST(Formulas!FJ$2:FJ$137,Formulas!$A$2:$A$137),1)</f>
        <v>0.72977168632544387</v>
      </c>
      <c r="L71" s="65">
        <f>INDEX(LINEST(Formulas!FH$2:FH$137,Formulas!$A$2:$A$137),2)</f>
        <v>0.34283189983497664</v>
      </c>
      <c r="M71" s="64">
        <f>INDEX(LINEST(Formulas!FI$2:FI$137,Formulas!$A$2:$A$137),2)</f>
        <v>0.30574277628054602</v>
      </c>
      <c r="N71" s="64">
        <f>INDEX(LINEST(Formulas!FJ$2:FJ$137,Formulas!$A$2:$A$137),2)</f>
        <v>0.38276246779324907</v>
      </c>
    </row>
    <row r="72" spans="1:32" s="44" customFormat="1" x14ac:dyDescent="0.3">
      <c r="A72" s="9" t="s">
        <v>7</v>
      </c>
      <c r="B72" s="30" t="s">
        <v>92</v>
      </c>
      <c r="C72" s="406" t="s">
        <v>3</v>
      </c>
      <c r="D72" s="37">
        <v>2.3502812499999998E-2</v>
      </c>
      <c r="E72" s="37">
        <v>8.2283632221899338E-3</v>
      </c>
      <c r="F72" s="37">
        <v>1</v>
      </c>
      <c r="G72" s="37">
        <v>0</v>
      </c>
      <c r="H72" s="66">
        <v>0.5</v>
      </c>
      <c r="I72" s="65">
        <f>INDEX(LINEST(Formulas!FK$2:FK$137,Formulas!$A$2:$A$137),1)</f>
        <v>2.3502812499999998E-2</v>
      </c>
      <c r="J72" s="64">
        <f>INDEX(LINEST(Formulas!FL$2:FL$137,Formulas!$A$2:$A$137),1)</f>
        <v>1.5274449277810048E-2</v>
      </c>
      <c r="K72" s="64">
        <f>INDEX(LINEST(Formulas!FM$2:FM$137,Formulas!$A$2:$A$137),1)</f>
        <v>3.1731175722189933E-2</v>
      </c>
      <c r="L72" s="65">
        <f>INDEX(LINEST(Formulas!FK$2:FK$137,Formulas!$A$2:$A$137),2)</f>
        <v>0</v>
      </c>
      <c r="M72" s="64">
        <f>INDEX(LINEST(Formulas!FL$2:FL$137,Formulas!$A$2:$A$137),2)</f>
        <v>8.8817841970012523E-16</v>
      </c>
      <c r="N72" s="64">
        <f>INDEX(LINEST(Formulas!FM$2:FM$137,Formulas!$A$2:$A$137),2)</f>
        <v>-4.4408920985006262E-16</v>
      </c>
      <c r="O72"/>
      <c r="P72"/>
      <c r="Q72"/>
      <c r="R72"/>
      <c r="S72"/>
      <c r="T72"/>
      <c r="U72"/>
      <c r="V72"/>
      <c r="W72"/>
      <c r="X72"/>
      <c r="Y72"/>
      <c r="Z72"/>
      <c r="AA72"/>
      <c r="AB72"/>
      <c r="AC72"/>
      <c r="AD72"/>
      <c r="AE72"/>
      <c r="AF72"/>
    </row>
    <row r="73" spans="1:32" s="44" customFormat="1" x14ac:dyDescent="0.3">
      <c r="A73" s="9" t="s">
        <v>8</v>
      </c>
      <c r="B73" s="30" t="s">
        <v>117</v>
      </c>
      <c r="C73" s="406" t="s">
        <v>83</v>
      </c>
      <c r="D73" s="18"/>
      <c r="E73" s="18"/>
      <c r="F73" s="18"/>
      <c r="G73" s="18"/>
      <c r="H73" s="19"/>
      <c r="I73" s="65"/>
      <c r="J73" s="64"/>
      <c r="K73" s="64"/>
      <c r="L73" s="65"/>
      <c r="M73" s="64"/>
      <c r="N73" s="64"/>
      <c r="O73"/>
      <c r="P73"/>
      <c r="Q73"/>
      <c r="R73"/>
      <c r="S73"/>
      <c r="T73"/>
      <c r="U73"/>
      <c r="V73"/>
      <c r="W73"/>
      <c r="X73"/>
      <c r="Y73"/>
      <c r="Z73"/>
      <c r="AA73"/>
      <c r="AB73"/>
      <c r="AC73"/>
      <c r="AD73"/>
      <c r="AE73"/>
      <c r="AF73"/>
    </row>
    <row r="74" spans="1:32" s="44" customFormat="1" x14ac:dyDescent="0.3">
      <c r="A74" s="10" t="s">
        <v>257</v>
      </c>
      <c r="B74" s="31" t="s">
        <v>314</v>
      </c>
      <c r="C74" s="407" t="s">
        <v>3</v>
      </c>
      <c r="D74" s="37">
        <v>2.3502812499999998E-2</v>
      </c>
      <c r="E74" s="37">
        <v>8.2283632221899338E-3</v>
      </c>
      <c r="F74" s="37">
        <v>1</v>
      </c>
      <c r="G74" s="37">
        <v>0</v>
      </c>
      <c r="H74" s="66">
        <v>0.5</v>
      </c>
      <c r="I74" s="65">
        <f>INDEX(LINEST(Formulas!FN$2:FN$137,Formulas!$A$2:$A$137),1)</f>
        <v>2.3502812499999998E-2</v>
      </c>
      <c r="J74" s="64">
        <f>INDEX(LINEST(Formulas!FO$2:FO$137,Formulas!$A$2:$A$137),1)</f>
        <v>1.5274449277810048E-2</v>
      </c>
      <c r="K74" s="64">
        <f>INDEX(LINEST(Formulas!FP$2:FP$137,Formulas!$A$2:$A$137),1)</f>
        <v>3.1731175722189933E-2</v>
      </c>
      <c r="L74" s="65">
        <f>INDEX(LINEST(Formulas!FN$2:FN$137,Formulas!$A$2:$A$137),2)</f>
        <v>0</v>
      </c>
      <c r="M74" s="64">
        <f>INDEX(LINEST(Formulas!FO$2:FO$137,Formulas!$A$2:$A$137),2)</f>
        <v>8.8817841970012523E-16</v>
      </c>
      <c r="N74" s="64">
        <f>INDEX(LINEST(Formulas!FP$2:FP$137,Formulas!$A$2:$A$137),2)</f>
        <v>-4.4408920985006262E-16</v>
      </c>
      <c r="O74"/>
      <c r="P74"/>
      <c r="Q74"/>
      <c r="R74"/>
      <c r="S74"/>
      <c r="T74"/>
      <c r="U74"/>
      <c r="V74"/>
      <c r="W74"/>
      <c r="X74"/>
      <c r="Y74"/>
      <c r="Z74"/>
      <c r="AA74"/>
      <c r="AB74"/>
      <c r="AC74"/>
      <c r="AD74"/>
      <c r="AE74"/>
      <c r="AF74"/>
    </row>
    <row r="75" spans="1:32" x14ac:dyDescent="0.3">
      <c r="A75" s="13" t="s">
        <v>259</v>
      </c>
      <c r="B75" s="400" t="s">
        <v>260</v>
      </c>
      <c r="C75" s="404" t="s">
        <v>82</v>
      </c>
      <c r="D75" s="20">
        <v>0.45195312500000001</v>
      </c>
      <c r="E75" s="17">
        <v>9.8604239156971848E-3</v>
      </c>
      <c r="F75" s="20">
        <v>1.5009090909090907</v>
      </c>
      <c r="G75" s="17">
        <v>7.1996626795792176E-2</v>
      </c>
      <c r="H75" s="20"/>
      <c r="I75" s="65">
        <f>INDEX(LINEST(Formulas!FQ$2:FQ$137,Formulas!$A$2:$A$137),1)</f>
        <v>0.67834055397727255</v>
      </c>
      <c r="J75" s="64">
        <f>INDEX(LINEST(Formulas!FR$2:FR$137,Formulas!$A$2:$A$137),1)</f>
        <v>0.631711770872875</v>
      </c>
      <c r="K75" s="64">
        <f>INDEX(LINEST(Formulas!FS$2:FS$137,Formulas!$A$2:$A$137),1)</f>
        <v>0.72638917160308325</v>
      </c>
      <c r="L75" s="65">
        <f>INDEX(LINEST(Formulas!FQ$2:FQ$137,Formulas!$A$2:$A$137),2)</f>
        <v>0</v>
      </c>
      <c r="M75" s="64">
        <f>INDEX(LINEST(Formulas!FR$2:FR$137,Formulas!$A$2:$A$137),2)</f>
        <v>7.1054273576010019E-15</v>
      </c>
      <c r="N75" s="64">
        <f>INDEX(LINEST(Formulas!FS$2:FS$137,Formulas!$A$2:$A$137),2)</f>
        <v>3.5527136788005009E-14</v>
      </c>
    </row>
    <row r="76" spans="1:32" x14ac:dyDescent="0.3">
      <c r="A76" s="12" t="s">
        <v>261</v>
      </c>
      <c r="B76" s="394" t="s">
        <v>262</v>
      </c>
      <c r="C76" s="405" t="s">
        <v>517</v>
      </c>
      <c r="D76" s="20">
        <v>0.45195312500000001</v>
      </c>
      <c r="E76" s="17">
        <v>9.8604239156971848E-3</v>
      </c>
      <c r="F76" s="20">
        <v>1.5009090909090907</v>
      </c>
      <c r="G76" s="17">
        <v>7.1996626795792176E-2</v>
      </c>
      <c r="H76" s="20"/>
      <c r="I76" s="65">
        <f>INDEX(LINEST(Formulas!FT$2:FT$137,Formulas!$A$2:$A$137),1)</f>
        <v>0.67849564124764272</v>
      </c>
      <c r="J76" s="64">
        <f>INDEX(LINEST(Formulas!FU2:FU137,Formulas!$A$2:$A$137),1)</f>
        <v>0.63185304651532337</v>
      </c>
      <c r="K76" s="64">
        <f>INDEX(LINEST(Formulas!FV2:FV137,Formulas!$A$2:$A$137),1)</f>
        <v>0.72655886736987241</v>
      </c>
      <c r="L76" s="65">
        <f>INDEX(LINEST(Formulas!FT2:FT137,Formulas!$A$2:$A$137),2)</f>
        <v>0.46755560348816516</v>
      </c>
      <c r="M76" s="64">
        <f>INDEX(LINEST(Formulas!FU2:FU137,Formulas!$A$2:$A$137),2)</f>
        <v>0.4259164411449845</v>
      </c>
      <c r="N76" s="64">
        <f>INDEX(LINEST(Formulas!FV2:FV137,Formulas!$A$2:$A$137),2)</f>
        <v>0.51159715727509081</v>
      </c>
    </row>
    <row r="77" spans="1:32" x14ac:dyDescent="0.3">
      <c r="A77" s="12" t="s">
        <v>263</v>
      </c>
      <c r="B77" s="394" t="s">
        <v>264</v>
      </c>
      <c r="C77" s="404" t="s">
        <v>87</v>
      </c>
      <c r="D77" s="17">
        <v>4.833333333333333</v>
      </c>
      <c r="E77" s="17">
        <v>1.0618843331353628E-2</v>
      </c>
      <c r="F77" s="17">
        <v>2.2662499999999999</v>
      </c>
      <c r="G77" s="17">
        <v>0.10490171276229697</v>
      </c>
      <c r="H77" s="20"/>
      <c r="I77" s="65">
        <f>INDEX(LINEST(Formulas!FW2:FW137,Formulas!$A$2:$A$137),1)</f>
        <v>1.1058191469952614</v>
      </c>
      <c r="J77" s="64">
        <f>INDEX(LINEST(Formulas!FX2:FX137,Formulas!$A$2:$A$137),1)</f>
        <v>1.052311648605891</v>
      </c>
      <c r="K77" s="64">
        <f>INDEX(LINEST(Formulas!FY2:FY137,Formulas!$A$2:$A$137),1)</f>
        <v>1.1595519240923884</v>
      </c>
      <c r="L77" s="65">
        <f>INDEX(LINEST(Formulas!FW2:FW137,Formulas!$A$2:$A$137),2)</f>
        <v>31.549721530893578</v>
      </c>
      <c r="M77" s="64">
        <f>INDEX(LINEST(Formulas!FX2:FX137,Formulas!$A$2:$A$137),2)</f>
        <v>30.01247390163347</v>
      </c>
      <c r="N77" s="64">
        <f>INDEX(LINEST(Formulas!FY2:FY137,Formulas!$A$2:$A$137),2)</f>
        <v>33.094481225237246</v>
      </c>
    </row>
    <row r="78" spans="1:32" x14ac:dyDescent="0.3">
      <c r="A78" s="12" t="s">
        <v>143</v>
      </c>
      <c r="B78" s="394" t="s">
        <v>265</v>
      </c>
      <c r="C78" s="404" t="s">
        <v>1</v>
      </c>
      <c r="D78" s="17">
        <v>1.7478749999999998</v>
      </c>
      <c r="E78" s="17">
        <v>6.0511402828309996E-2</v>
      </c>
      <c r="F78" s="17">
        <v>1.18</v>
      </c>
      <c r="G78" s="17">
        <v>0</v>
      </c>
      <c r="H78" s="20">
        <v>8.1000000000000003E-2</v>
      </c>
      <c r="I78" s="65">
        <f>INDEX(LINEST(Formulas!FZ2:FZ137,Formulas!$A$2:$A$137),1)</f>
        <v>0.35660495324999975</v>
      </c>
      <c r="J78" s="64">
        <f>INDEX(LINEST(Formulas!GA2:GA137,Formulas!$A$2:$A$137),1)</f>
        <v>0.34425929582216236</v>
      </c>
      <c r="K78" s="64">
        <f>INDEX(LINEST(Formulas!GB2:GB137,Formulas!$A$2:$A$137),1)</f>
        <v>0.36895061067783708</v>
      </c>
      <c r="L78" s="65">
        <f>INDEX(LINEST(Formulas!FZ2:FZ137,Formulas!$A$2:$A$137),2)</f>
        <v>1.4210854715202004E-14</v>
      </c>
      <c r="M78" s="64">
        <f>INDEX(LINEST(Formulas!GA2:GA137,Formulas!$A$2:$A$137),2)</f>
        <v>1.0658141036401503E-14</v>
      </c>
      <c r="N78" s="64">
        <f>INDEX(LINEST(Formulas!GB2:GB137,Formulas!$A$2:$A$137),2)</f>
        <v>2.1316282072803006E-14</v>
      </c>
    </row>
    <row r="79" spans="1:32" x14ac:dyDescent="0.3">
      <c r="A79" s="12" t="s">
        <v>266</v>
      </c>
      <c r="B79" s="394" t="s">
        <v>267</v>
      </c>
      <c r="C79" s="404" t="s">
        <v>1</v>
      </c>
      <c r="D79" s="17">
        <v>2.234</v>
      </c>
      <c r="E79" s="17">
        <v>9.339065786255063E-2</v>
      </c>
      <c r="F79" s="17">
        <v>1.05</v>
      </c>
      <c r="G79" s="17">
        <v>0</v>
      </c>
      <c r="H79" s="20">
        <v>8.1000000000000003E-2</v>
      </c>
      <c r="I79" s="65">
        <f>INDEX(LINEST(Formulas!GC2:GC137,Formulas!$A$2:$A$137),1)</f>
        <v>0.40557152999999968</v>
      </c>
      <c r="J79" s="64">
        <f>INDEX(LINEST(Formulas!GD2:GD137,Formulas!$A$2:$A$137),1)</f>
        <v>0.38861692301834311</v>
      </c>
      <c r="K79" s="64">
        <f>INDEX(LINEST(Formulas!GE2:GE137,Formulas!$A$2:$A$137),1)</f>
        <v>0.4225261369816567</v>
      </c>
      <c r="L79" s="65">
        <f>INDEX(LINEST(Formulas!GC2:GC137,Formulas!$A$2:$A$137),2)</f>
        <v>2.1316282072803006E-14</v>
      </c>
      <c r="M79" s="64">
        <f>INDEX(LINEST(Formulas!GD2:GD137,Formulas!$A$2:$A$137),2)</f>
        <v>1.4210854715202004E-14</v>
      </c>
      <c r="N79" s="64">
        <f>INDEX(LINEST(Formulas!GE2:GE137,Formulas!$A$2:$A$137),2)</f>
        <v>0</v>
      </c>
    </row>
    <row r="80" spans="1:32" x14ac:dyDescent="0.3">
      <c r="A80" s="12" t="s">
        <v>142</v>
      </c>
      <c r="B80" s="394" t="s">
        <v>268</v>
      </c>
      <c r="C80" s="404" t="s">
        <v>1</v>
      </c>
      <c r="D80" s="17">
        <v>1.7478749999999998</v>
      </c>
      <c r="E80" s="17">
        <v>6.0511402828309996E-2</v>
      </c>
      <c r="F80" s="17">
        <v>1.18</v>
      </c>
      <c r="G80" s="17">
        <v>0</v>
      </c>
      <c r="H80" s="20">
        <v>0.14599999999999999</v>
      </c>
      <c r="I80" s="65">
        <f>INDEX(LINEST(Formulas!GF2:GF137,Formulas!$A$2:$A$137),1)</f>
        <v>0.47726076449999949</v>
      </c>
      <c r="J80" s="64">
        <f>INDEX(LINEST(Formulas!GG2:GG137,Formulas!$A$2:$A$137),1)</f>
        <v>0.46073800493492417</v>
      </c>
      <c r="K80" s="64">
        <f>INDEX(LINEST(Formulas!GH2:GH137,Formulas!$A$2:$A$137),1)</f>
        <v>0.49378352406507525</v>
      </c>
      <c r="L80" s="65">
        <f>INDEX(LINEST(Formulas!GF2:GF137,Formulas!$A$2:$A$137),2)</f>
        <v>4.2632564145606011E-14</v>
      </c>
      <c r="M80" s="64">
        <f>INDEX(LINEST(Formulas!GG2:GG137,Formulas!$A$2:$A$137),2)</f>
        <v>-3.5527136788005009E-15</v>
      </c>
      <c r="N80" s="64">
        <f>INDEX(LINEST(Formulas!GH2:GH137,Formulas!$A$2:$A$137),2)</f>
        <v>2.8421709430404007E-14</v>
      </c>
    </row>
    <row r="81" spans="1:32" x14ac:dyDescent="0.3">
      <c r="A81" s="12" t="s">
        <v>269</v>
      </c>
      <c r="B81" s="394" t="s">
        <v>270</v>
      </c>
      <c r="C81" s="404" t="s">
        <v>80</v>
      </c>
      <c r="D81" s="17">
        <v>0.47850000000000004</v>
      </c>
      <c r="E81" s="17">
        <v>1.5386000000000002E-2</v>
      </c>
      <c r="F81" s="17">
        <v>1.2</v>
      </c>
      <c r="G81" s="17">
        <v>0</v>
      </c>
      <c r="H81" s="20"/>
      <c r="I81" s="65">
        <f>INDEX(LINEST(Formulas!GI2:GI137,Formulas!$A$2:$A$137),1)</f>
        <v>0.5743389888965641</v>
      </c>
      <c r="J81" s="64">
        <f>INDEX(LINEST(Formulas!GJ2:GJ137,Formulas!$A$2:$A$137),1)</f>
        <v>0.55586699432154285</v>
      </c>
      <c r="K81" s="64">
        <f>INDEX(LINEST(Formulas!GK2:GK137,Formulas!$A$2:$A$137),1)</f>
        <v>0.59281127087881347</v>
      </c>
      <c r="L81" s="65">
        <f>INDEX(LINEST(Formulas!GI2:GI137,Formulas!$A$2:$A$137),2)</f>
        <v>0.41902238178415985</v>
      </c>
      <c r="M81" s="64">
        <f>INDEX(LINEST(Formulas!GJ2:GJ137,Formulas!$A$2:$A$137),2)</f>
        <v>0.39250858202618844</v>
      </c>
      <c r="N81" s="64">
        <f>INDEX(LINEST(Formulas!GK2:GK137,Formulas!$A$2:$A$137),2)</f>
        <v>0.44640265405202229</v>
      </c>
    </row>
    <row r="82" spans="1:32" x14ac:dyDescent="0.3">
      <c r="A82" s="12" t="s">
        <v>271</v>
      </c>
      <c r="B82" s="394" t="s">
        <v>272</v>
      </c>
      <c r="C82" s="404" t="s">
        <v>80</v>
      </c>
      <c r="D82" s="17">
        <v>0.49057142857142849</v>
      </c>
      <c r="E82" s="17">
        <v>1.1970127844571452E-2</v>
      </c>
      <c r="F82" s="17">
        <v>1.2</v>
      </c>
      <c r="G82" s="17">
        <v>0</v>
      </c>
      <c r="H82" s="20"/>
      <c r="I82" s="65">
        <f>INDEX(LINEST(Formulas!GL2:GL137,Formulas!$A$2:$A$137),1)</f>
        <v>0.58883180436489557</v>
      </c>
      <c r="J82" s="64">
        <f>INDEX(LINEST(Formulas!GM2:GM137,Formulas!$A$2:$A$137),1)</f>
        <v>0.5744606086242483</v>
      </c>
      <c r="K82" s="64">
        <f>INDEX(LINEST(Formulas!GN2:GN137,Formulas!$A$2:$A$137),1)</f>
        <v>0.60320317406329815</v>
      </c>
      <c r="L82" s="65">
        <f>INDEX(LINEST(Formulas!GL2:GL137,Formulas!$A$2:$A$137),2)</f>
        <v>0.44043095848235936</v>
      </c>
      <c r="M82" s="64">
        <f>INDEX(LINEST(Formulas!GM2:GM137,Formulas!$A$2:$A$137),2)</f>
        <v>0.4191998186282575</v>
      </c>
      <c r="N82" s="64">
        <f>INDEX(LINEST(Formulas!GN2:GN137,Formulas!$A$2:$A$137),2)</f>
        <v>0.46218654449695862</v>
      </c>
    </row>
    <row r="83" spans="1:32" s="44" customFormat="1" x14ac:dyDescent="0.3">
      <c r="A83" s="13" t="s">
        <v>273</v>
      </c>
      <c r="B83" s="395" t="s">
        <v>121</v>
      </c>
      <c r="C83" s="404" t="s">
        <v>83</v>
      </c>
      <c r="D83" s="18"/>
      <c r="E83" s="18"/>
      <c r="F83" s="18"/>
      <c r="G83" s="18"/>
      <c r="H83" s="19"/>
      <c r="I83" s="65"/>
      <c r="J83" s="64"/>
      <c r="K83" s="64"/>
      <c r="L83" s="65"/>
      <c r="M83" s="64"/>
      <c r="N83" s="64"/>
      <c r="O83"/>
      <c r="P83"/>
      <c r="Q83"/>
      <c r="R83"/>
      <c r="S83"/>
      <c r="T83"/>
      <c r="U83"/>
      <c r="V83"/>
      <c r="W83"/>
      <c r="X83"/>
      <c r="Y83"/>
      <c r="Z83"/>
      <c r="AA83"/>
      <c r="AB83"/>
      <c r="AC83"/>
      <c r="AD83"/>
      <c r="AE83"/>
      <c r="AF83"/>
    </row>
    <row r="84" spans="1:32" s="44" customFormat="1" x14ac:dyDescent="0.3">
      <c r="A84" s="13" t="s">
        <v>9</v>
      </c>
      <c r="B84" s="395" t="s">
        <v>94</v>
      </c>
      <c r="C84" s="404" t="s">
        <v>83</v>
      </c>
      <c r="D84" s="18"/>
      <c r="E84" s="18"/>
      <c r="F84" s="18"/>
      <c r="G84" s="18"/>
      <c r="H84" s="19"/>
      <c r="I84" s="65"/>
      <c r="J84" s="64"/>
      <c r="K84" s="64"/>
      <c r="L84" s="65"/>
      <c r="M84" s="64"/>
      <c r="N84" s="64"/>
      <c r="O84"/>
      <c r="P84"/>
      <c r="Q84"/>
      <c r="R84"/>
      <c r="S84"/>
      <c r="T84"/>
      <c r="U84"/>
      <c r="V84"/>
      <c r="W84"/>
      <c r="X84"/>
      <c r="Y84"/>
      <c r="Z84"/>
      <c r="AA84"/>
      <c r="AB84"/>
      <c r="AC84"/>
      <c r="AD84"/>
      <c r="AE84"/>
      <c r="AF84"/>
    </row>
    <row r="85" spans="1:32" s="44" customFormat="1" x14ac:dyDescent="0.3">
      <c r="A85" s="13" t="s">
        <v>10</v>
      </c>
      <c r="B85" s="395" t="s">
        <v>95</v>
      </c>
      <c r="C85" s="404" t="s">
        <v>83</v>
      </c>
      <c r="D85" s="18"/>
      <c r="E85" s="18"/>
      <c r="F85" s="18"/>
      <c r="G85" s="18"/>
      <c r="H85" s="19"/>
      <c r="I85" s="65"/>
      <c r="J85" s="64"/>
      <c r="K85" s="64"/>
      <c r="L85" s="65"/>
      <c r="M85" s="64"/>
      <c r="N85" s="64"/>
      <c r="O85"/>
      <c r="P85"/>
      <c r="Q85"/>
      <c r="R85"/>
      <c r="S85"/>
      <c r="T85"/>
      <c r="U85"/>
      <c r="V85"/>
      <c r="W85"/>
      <c r="X85"/>
      <c r="Y85"/>
      <c r="Z85"/>
      <c r="AA85"/>
      <c r="AB85"/>
      <c r="AC85"/>
      <c r="AD85"/>
      <c r="AE85"/>
      <c r="AF85"/>
    </row>
    <row r="86" spans="1:32" s="44" customFormat="1" x14ac:dyDescent="0.3">
      <c r="A86" s="13" t="s">
        <v>582</v>
      </c>
      <c r="B86" s="395" t="s">
        <v>583</v>
      </c>
      <c r="C86" s="404" t="s">
        <v>83</v>
      </c>
      <c r="D86" s="18"/>
      <c r="E86" s="18"/>
      <c r="F86" s="18"/>
      <c r="G86" s="18"/>
      <c r="H86" s="19"/>
      <c r="I86" s="65"/>
      <c r="J86" s="64"/>
      <c r="K86" s="64"/>
      <c r="L86" s="65"/>
      <c r="M86" s="64"/>
      <c r="N86" s="64"/>
      <c r="O86"/>
      <c r="P86"/>
      <c r="Q86"/>
      <c r="R86"/>
      <c r="S86"/>
      <c r="T86"/>
      <c r="U86"/>
      <c r="V86"/>
      <c r="W86"/>
      <c r="X86"/>
      <c r="Y86"/>
      <c r="Z86"/>
      <c r="AA86"/>
      <c r="AB86"/>
      <c r="AC86"/>
      <c r="AD86"/>
      <c r="AE86"/>
      <c r="AF86"/>
    </row>
    <row r="87" spans="1:32" x14ac:dyDescent="0.3">
      <c r="A87" s="12" t="s">
        <v>274</v>
      </c>
      <c r="B87" s="397" t="s">
        <v>275</v>
      </c>
      <c r="C87" s="404" t="s">
        <v>138</v>
      </c>
      <c r="D87" s="20">
        <v>0.30631249999999999</v>
      </c>
      <c r="E87" s="17">
        <v>1.0618843331353628E-2</v>
      </c>
      <c r="F87" s="20">
        <v>1.2966666666666666</v>
      </c>
      <c r="G87" s="17">
        <v>0.12782020445401684</v>
      </c>
      <c r="H87" s="20"/>
      <c r="I87" s="65">
        <f>INDEX(LINEST(Formulas!GO2:GO137,Formulas!$A$2:$A$137),1)</f>
        <v>0.39724675333150106</v>
      </c>
      <c r="J87" s="64">
        <f>INDEX(LINEST(Formulas!GP2:GP137,Formulas!$A$2:$A$137),1)</f>
        <v>0.34567218281932688</v>
      </c>
      <c r="K87" s="64">
        <f>INDEX(LINEST(Formulas!GQ2:GQ137,Formulas!$A$2:$A$137),1)</f>
        <v>0.45153691849409378</v>
      </c>
      <c r="L87" s="65">
        <f>INDEX(LINEST(Formulas!GO2:GO137,Formulas!$A$2:$A$137),2)</f>
        <v>0.1855452655401244</v>
      </c>
      <c r="M87" s="64">
        <f>INDEX(LINEST(Formulas!GP2:GP137,Formulas!$A$2:$A$137),2)</f>
        <v>0.15585960579945279</v>
      </c>
      <c r="N87" s="64">
        <f>INDEX(LINEST(Formulas!GQ2:GQ137,Formulas!$A$2:$A$137),2)</f>
        <v>0.2182131530191036</v>
      </c>
    </row>
    <row r="88" spans="1:32" x14ac:dyDescent="0.3">
      <c r="A88" s="12" t="s">
        <v>276</v>
      </c>
      <c r="B88" s="394" t="s">
        <v>277</v>
      </c>
      <c r="C88" s="404" t="s">
        <v>138</v>
      </c>
      <c r="D88" s="17">
        <v>0.30631249999999999</v>
      </c>
      <c r="E88" s="17">
        <v>1.0618843331353628E-2</v>
      </c>
      <c r="F88" s="20">
        <v>1.2966666666666666</v>
      </c>
      <c r="G88" s="17">
        <v>0.12782020445401684</v>
      </c>
      <c r="H88" s="20"/>
      <c r="I88" s="65">
        <f>INDEX(LINEST(Formulas!GR2:GR137,Formulas!$A$2:$A$137),1)</f>
        <v>0.39724675333150106</v>
      </c>
      <c r="J88" s="64">
        <f>INDEX(LINEST(Formulas!GS2:GS137,Formulas!$A$2:$A$137),1)</f>
        <v>0.34567218281932688</v>
      </c>
      <c r="K88" s="64">
        <f>INDEX(LINEST(Formulas!GT2:GT137,Formulas!$A$2:$A$137),1)</f>
        <v>0.45153691849409378</v>
      </c>
      <c r="L88" s="65">
        <f>INDEX(LINEST(Formulas!GR2:GR137,Formulas!$A$2:$A$137),2)</f>
        <v>0.1855452655401244</v>
      </c>
      <c r="M88" s="64">
        <f>INDEX(LINEST(Formulas!GS2:GS137,Formulas!$A$2:$A$137),2)</f>
        <v>0.15585960579945279</v>
      </c>
      <c r="N88" s="64">
        <f>INDEX(LINEST(Formulas!GT2:GT137,Formulas!$A$2:$A$137),2)</f>
        <v>0.2182131530191036</v>
      </c>
    </row>
    <row r="89" spans="1:32" x14ac:dyDescent="0.3">
      <c r="A89" s="12" t="s">
        <v>278</v>
      </c>
      <c r="B89" s="397" t="s">
        <v>279</v>
      </c>
      <c r="C89" s="405" t="s">
        <v>517</v>
      </c>
      <c r="D89" s="20">
        <v>0.36761538461538468</v>
      </c>
      <c r="E89" s="17">
        <v>8.3721100835149609E-3</v>
      </c>
      <c r="F89" s="20">
        <v>1.5075000000000001</v>
      </c>
      <c r="G89" s="17">
        <v>0.13181516098941984</v>
      </c>
      <c r="H89" s="20"/>
      <c r="I89" s="65">
        <f>INDEX(LINEST(Formulas!GU2:GU137,Formulas!$A$2:$A$137),1)</f>
        <v>0.55428324981980104</v>
      </c>
      <c r="J89" s="64">
        <f>INDEX(LINEST(Formulas!GV2:GV137,Formulas!$A$2:$A$137),1)</f>
        <v>0.4942953376391977</v>
      </c>
      <c r="K89" s="64">
        <f>INDEX(LINEST(Formulas!GW2:GW137,Formulas!$A$2:$A$137),1)</f>
        <v>0.61647923187843612</v>
      </c>
      <c r="L89" s="65">
        <f>INDEX(LINEST(Formulas!GU2:GU137,Formulas!$A$2:$A$137),2)</f>
        <v>0.31069679126688499</v>
      </c>
      <c r="M89" s="64">
        <f>INDEX(LINEST(Formulas!GV2:GV137,Formulas!$A$2:$A$137),2)</f>
        <v>0.27076238733762636</v>
      </c>
      <c r="N89" s="64">
        <f>INDEX(LINEST(Formulas!GW2:GW137,Formulas!$A$2:$A$137),2)</f>
        <v>0.35342832089720844</v>
      </c>
    </row>
    <row r="90" spans="1:32" x14ac:dyDescent="0.3">
      <c r="A90" s="12" t="s">
        <v>280</v>
      </c>
      <c r="B90" s="394" t="s">
        <v>281</v>
      </c>
      <c r="C90" s="404" t="s">
        <v>80</v>
      </c>
      <c r="D90" s="17">
        <v>0.36761538461538468</v>
      </c>
      <c r="E90" s="17">
        <v>8.3721100835149609E-3</v>
      </c>
      <c r="F90" s="20">
        <v>1.5075000000000001</v>
      </c>
      <c r="G90" s="17">
        <v>0.13181516098941984</v>
      </c>
      <c r="H90" s="20"/>
      <c r="I90" s="65">
        <f>INDEX(LINEST(Formulas!GX2:GX137,Formulas!$A$2:$A$137),1)</f>
        <v>0.55428324981980104</v>
      </c>
      <c r="J90" s="64">
        <f>INDEX(LINEST(Formulas!GY2:GY137,Formulas!$A$2:$A$137),1)</f>
        <v>0.4942953376391977</v>
      </c>
      <c r="K90" s="64">
        <f>INDEX(LINEST(Formulas!GZ2:GZ137,Formulas!$A$2:$A$137),1)</f>
        <v>0.61647923187843612</v>
      </c>
      <c r="L90" s="65">
        <f>INDEX(LINEST(Formulas!GX2:GX137,Formulas!$A$2:$A$137),2)</f>
        <v>0.31069679126688499</v>
      </c>
      <c r="M90" s="64">
        <f>INDEX(LINEST(Formulas!GY2:GY137,Formulas!$A$2:$A$137),2)</f>
        <v>0.27076238733762636</v>
      </c>
      <c r="N90" s="64">
        <f>INDEX(LINEST(Formulas!GZ2:GZ137,Formulas!$A$2:$A$137),2)</f>
        <v>0.35342832089720844</v>
      </c>
    </row>
    <row r="91" spans="1:32" s="44" customFormat="1" x14ac:dyDescent="0.3">
      <c r="A91" s="13" t="s">
        <v>11</v>
      </c>
      <c r="B91" s="395" t="s">
        <v>97</v>
      </c>
      <c r="C91" s="404" t="s">
        <v>83</v>
      </c>
      <c r="D91" s="18"/>
      <c r="E91" s="18"/>
      <c r="F91" s="18"/>
      <c r="G91" s="18"/>
      <c r="H91" s="19"/>
      <c r="I91" s="65"/>
      <c r="J91" s="64"/>
      <c r="K91" s="64"/>
      <c r="L91" s="65"/>
      <c r="M91" s="64"/>
      <c r="N91" s="64"/>
      <c r="O91"/>
      <c r="P91"/>
      <c r="Q91"/>
      <c r="R91"/>
      <c r="S91"/>
      <c r="T91"/>
      <c r="U91"/>
      <c r="V91"/>
      <c r="W91"/>
      <c r="X91"/>
      <c r="Y91"/>
      <c r="Z91"/>
      <c r="AA91"/>
      <c r="AB91"/>
      <c r="AC91"/>
      <c r="AD91"/>
      <c r="AE91"/>
      <c r="AF91"/>
    </row>
    <row r="92" spans="1:32" x14ac:dyDescent="0.3">
      <c r="A92" s="12" t="s">
        <v>282</v>
      </c>
      <c r="B92" s="394" t="s">
        <v>283</v>
      </c>
      <c r="C92" s="404" t="s">
        <v>80</v>
      </c>
      <c r="D92" s="17">
        <v>0.89</v>
      </c>
      <c r="E92" s="17">
        <v>0</v>
      </c>
      <c r="F92" s="17">
        <v>1.5494043915086699</v>
      </c>
      <c r="G92" s="17">
        <v>5.9947812520264251E-2</v>
      </c>
      <c r="H92" s="20"/>
      <c r="I92" s="65">
        <f>INDEX(LINEST(Formulas!HA2:HA137,Formulas!$A$2:$A$137),1)</f>
        <v>1.3795907485605299</v>
      </c>
      <c r="J92" s="64">
        <f>INDEX(LINEST(Formulas!HB2:HB137,Formulas!$A$2:$A$137),1)</f>
        <v>1.3262131745697476</v>
      </c>
      <c r="K92" s="64">
        <f>INDEX(LINEST(Formulas!HC2:HC137,Formulas!$A$2:$A$137),1)</f>
        <v>1.4329683225513128</v>
      </c>
      <c r="L92" s="65">
        <f>INDEX(LINEST(Formulas!HA2:HA137,Formulas!$A$2:$A$137),2)</f>
        <v>1.8717027855950192</v>
      </c>
      <c r="M92" s="64">
        <f>INDEX(LINEST(Formulas!HB2:HB137,Formulas!$A$2:$A$137),2)</f>
        <v>1.799284966012479</v>
      </c>
      <c r="N92" s="64">
        <f>INDEX(LINEST(Formulas!HC2:HC137,Formulas!$A$2:$A$137),2)</f>
        <v>1.9441206051773321</v>
      </c>
    </row>
    <row r="93" spans="1:32" x14ac:dyDescent="0.3">
      <c r="A93" s="12" t="s">
        <v>284</v>
      </c>
      <c r="B93" s="397" t="s">
        <v>285</v>
      </c>
      <c r="C93" s="404" t="s">
        <v>82</v>
      </c>
      <c r="D93" s="17">
        <v>0.26666666666666666</v>
      </c>
      <c r="E93" s="17">
        <v>2.2866666666666671E-2</v>
      </c>
      <c r="F93" s="17">
        <v>1.5494043915086699</v>
      </c>
      <c r="G93" s="17">
        <v>5.9947812520264251E-2</v>
      </c>
      <c r="H93" s="20"/>
      <c r="I93" s="65">
        <f>INDEX(LINEST(Formulas!HD2:HD137,Formulas!$A$2:$A$137),1)</f>
        <v>0.41317450440231174</v>
      </c>
      <c r="J93" s="64">
        <f>INDEX(LINEST(Formulas!HE2:HE137,Formulas!$A$2:$A$137),1)</f>
        <v>0.3631295139573732</v>
      </c>
      <c r="K93" s="64">
        <f>INDEX(LINEST(Formulas!HF2:HF137,Formulas!$A$2:$A$137),1)</f>
        <v>0.46596110813984393</v>
      </c>
      <c r="L93" s="65">
        <f>INDEX(LINEST(Formulas!HD2:HD137,Formulas!$A$2:$A$137),2)</f>
        <v>1.4210854715202004E-14</v>
      </c>
      <c r="M93" s="64">
        <f>INDEX(LINEST(Formulas!HE2:HE137,Formulas!$A$2:$A$137),2)</f>
        <v>3.5527136788005009E-15</v>
      </c>
      <c r="N93" s="64">
        <f>INDEX(LINEST(Formulas!HF2:HF137,Formulas!$A$2:$A$137),2)</f>
        <v>0</v>
      </c>
    </row>
    <row r="94" spans="1:32" s="44" customFormat="1" x14ac:dyDescent="0.3">
      <c r="A94" s="13" t="s">
        <v>12</v>
      </c>
      <c r="B94" s="83" t="s">
        <v>98</v>
      </c>
      <c r="C94" s="404" t="s">
        <v>83</v>
      </c>
      <c r="D94" s="19"/>
      <c r="E94" s="18"/>
      <c r="F94" s="19"/>
      <c r="G94" s="18"/>
      <c r="H94" s="19"/>
      <c r="I94" s="65"/>
      <c r="J94" s="64"/>
      <c r="K94" s="64"/>
      <c r="L94" s="65"/>
      <c r="M94" s="64"/>
      <c r="N94" s="64"/>
      <c r="O94"/>
      <c r="P94"/>
      <c r="Q94"/>
      <c r="R94"/>
      <c r="S94"/>
      <c r="T94"/>
      <c r="U94"/>
      <c r="V94"/>
      <c r="W94"/>
      <c r="X94"/>
      <c r="Y94"/>
      <c r="Z94"/>
      <c r="AA94"/>
      <c r="AB94"/>
      <c r="AC94"/>
      <c r="AD94"/>
      <c r="AE94"/>
      <c r="AF94"/>
    </row>
    <row r="95" spans="1:32" x14ac:dyDescent="0.3">
      <c r="A95" s="12" t="s">
        <v>286</v>
      </c>
      <c r="B95" s="394" t="s">
        <v>287</v>
      </c>
      <c r="C95" s="404" t="s">
        <v>82</v>
      </c>
      <c r="D95" s="17">
        <v>0.33999999999999997</v>
      </c>
      <c r="E95" s="17">
        <v>3.1360000000000013E-2</v>
      </c>
      <c r="F95" s="17">
        <v>1.5494043915086699</v>
      </c>
      <c r="G95" s="17">
        <v>5.9947812520264251E-2</v>
      </c>
      <c r="H95" s="20"/>
      <c r="I95" s="65">
        <f>INDEX(LINEST(Formulas!HG2:HG137,Formulas!$A$2:$A$137),1)</f>
        <v>0.52679749311294743</v>
      </c>
      <c r="J95" s="64">
        <f>INDEX(LINEST(Formulas!HH2:HH137,Formulas!$A$2:$A$137),1)</f>
        <v>0.45970587853898115</v>
      </c>
      <c r="K95" s="64">
        <f>INDEX(LINEST(Formulas!HI2:HI137,Formulas!$A$2:$A$137),1)</f>
        <v>0.59764903448818418</v>
      </c>
      <c r="L95" s="65">
        <f>INDEX(LINEST(Formulas!HG2:HG137,Formulas!$A$2:$A$137),2)</f>
        <v>1.4210854715202004E-14</v>
      </c>
      <c r="M95" s="64">
        <f>INDEX(LINEST(Formulas!HH2:HH137,Formulas!$A$2:$A$137),2)</f>
        <v>2.1316282072803006E-14</v>
      </c>
      <c r="N95" s="64">
        <f>INDEX(LINEST(Formulas!HI2:HI137,Formulas!$A$2:$A$137),2)</f>
        <v>4.9737991503207013E-14</v>
      </c>
    </row>
    <row r="96" spans="1:32" x14ac:dyDescent="0.3">
      <c r="A96" s="12" t="s">
        <v>288</v>
      </c>
      <c r="B96" s="394" t="s">
        <v>289</v>
      </c>
      <c r="C96" s="404" t="s">
        <v>1</v>
      </c>
      <c r="D96" s="17">
        <v>1.9314750000000001</v>
      </c>
      <c r="E96" s="17">
        <v>0.16250499468554819</v>
      </c>
      <c r="F96" s="17">
        <v>1.2966666666666666</v>
      </c>
      <c r="G96" s="17">
        <v>5.9947812520264251E-2</v>
      </c>
      <c r="H96" s="20"/>
      <c r="I96" s="65">
        <f>INDEX(LINEST(Formulas!HJ2:HJ137,Formulas!$A$2:$A$137),1)</f>
        <v>0.25044792500000002</v>
      </c>
      <c r="J96" s="64">
        <f>INDEX(LINEST(Formulas!HK2:HK137,Formulas!$A$2:$A$137),1)</f>
        <v>0.2187718557991844</v>
      </c>
      <c r="K96" s="64">
        <f>INDEX(LINEST(Formulas!HL2:HL137,Formulas!$A$2:$A$137),1)</f>
        <v>0.28407235799181862</v>
      </c>
      <c r="L96" s="65">
        <f>INDEX(LINEST(Formulas!HJ2:HJ137,Formulas!$A$2:$A$137),2)</f>
        <v>3.5527136788005009E-15</v>
      </c>
      <c r="M96" s="64">
        <f>INDEX(LINEST(Formulas!HK2:HK137,Formulas!$A$2:$A$137),2)</f>
        <v>3.5527136788005009E-15</v>
      </c>
      <c r="N96" s="64">
        <f>INDEX(LINEST(Formulas!HL2:HL137,Formulas!$A$2:$A$137),2)</f>
        <v>1.0658141036401503E-14</v>
      </c>
    </row>
    <row r="97" spans="1:32" s="44" customFormat="1" x14ac:dyDescent="0.3">
      <c r="A97" s="13" t="s">
        <v>13</v>
      </c>
      <c r="B97" s="83" t="s">
        <v>65</v>
      </c>
      <c r="C97" s="404" t="s">
        <v>83</v>
      </c>
      <c r="D97" s="18"/>
      <c r="E97" s="18"/>
      <c r="F97" s="18"/>
      <c r="G97" s="18"/>
      <c r="H97" s="19"/>
      <c r="I97" s="65"/>
      <c r="J97" s="64"/>
      <c r="K97" s="64"/>
      <c r="L97" s="65"/>
      <c r="M97" s="64"/>
      <c r="N97" s="64"/>
      <c r="O97"/>
      <c r="P97"/>
      <c r="Q97"/>
      <c r="R97"/>
      <c r="S97"/>
      <c r="T97"/>
      <c r="U97"/>
      <c r="V97"/>
      <c r="W97"/>
      <c r="X97"/>
      <c r="Y97"/>
      <c r="Z97"/>
      <c r="AA97"/>
      <c r="AB97"/>
      <c r="AC97"/>
      <c r="AD97"/>
      <c r="AE97"/>
      <c r="AF97"/>
    </row>
    <row r="98" spans="1:32" ht="16.2" thickBot="1" x14ac:dyDescent="0.35">
      <c r="A98" s="14" t="s">
        <v>291</v>
      </c>
      <c r="B98" s="401" t="s">
        <v>292</v>
      </c>
      <c r="C98" s="408" t="s">
        <v>1</v>
      </c>
      <c r="D98" s="21">
        <v>1.9314750000000001</v>
      </c>
      <c r="E98" s="17">
        <v>0.16250499468554819</v>
      </c>
      <c r="F98" s="21">
        <v>1.2966666666666666</v>
      </c>
      <c r="G98" s="17">
        <v>0.44282916946982326</v>
      </c>
      <c r="H98" s="20"/>
      <c r="I98" s="65">
        <f>INDEX(LINEST(Formulas!HM2:HM137,Formulas!$A$2:$A$137),1)</f>
        <v>0.25044792500000002</v>
      </c>
      <c r="J98" s="64">
        <f>INDEX(LINEST(Formulas!HN2:HN137,Formulas!$A$2:$A$137),1)</f>
        <v>0.15104129219539777</v>
      </c>
      <c r="K98" s="64">
        <f>INDEX(LINEST(Formulas!HO2:HO137,Formulas!$A$2:$A$137),1)</f>
        <v>0.36424694817086178</v>
      </c>
      <c r="L98" s="65">
        <f>INDEX(LINEST(Formulas!HM2:HM137,Formulas!$A$2:$A$137),2)</f>
        <v>3.5527136788005009E-15</v>
      </c>
      <c r="M98" s="64">
        <f>INDEX(LINEST(Formulas!HN2:HN137,Formulas!$A$2:$A$137),2)</f>
        <v>3.5527136788005009E-15</v>
      </c>
      <c r="N98" s="64">
        <f>INDEX(LINEST(Formulas!HO2:HO137,Formulas!$A$2:$A$137),2)</f>
        <v>1.7763568394002505E-14</v>
      </c>
    </row>
    <row r="100" spans="1:32" ht="16.5" customHeight="1" x14ac:dyDescent="0.3">
      <c r="A100" s="60" t="s">
        <v>567</v>
      </c>
      <c r="B100" s="390"/>
      <c r="C100" s="391"/>
    </row>
    <row r="101" spans="1:32" x14ac:dyDescent="0.3">
      <c r="A101" s="46"/>
      <c r="B101" s="390"/>
      <c r="C101" s="392" t="s">
        <v>518</v>
      </c>
      <c r="D101" s="569" t="s">
        <v>548</v>
      </c>
      <c r="E101" s="569"/>
      <c r="F101" s="569"/>
      <c r="G101" s="569"/>
      <c r="H101" s="569"/>
    </row>
    <row r="102" spans="1:32" x14ac:dyDescent="0.3">
      <c r="A102" s="46" t="s">
        <v>156</v>
      </c>
      <c r="B102" s="390" t="s">
        <v>565</v>
      </c>
      <c r="C102" s="391"/>
      <c r="D102" s="569"/>
      <c r="E102" s="569"/>
      <c r="F102" s="569"/>
      <c r="G102" s="569"/>
      <c r="H102" s="569"/>
    </row>
    <row r="103" spans="1:32" x14ac:dyDescent="0.3">
      <c r="A103" s="46" t="s">
        <v>514</v>
      </c>
      <c r="B103" s="390" t="s">
        <v>568</v>
      </c>
      <c r="C103" s="391"/>
      <c r="D103" s="569"/>
      <c r="E103" s="569"/>
      <c r="F103" s="569"/>
      <c r="G103" s="569"/>
      <c r="H103" s="569"/>
    </row>
    <row r="104" spans="1:32" x14ac:dyDescent="0.3">
      <c r="A104" s="46" t="s">
        <v>515</v>
      </c>
      <c r="B104" s="390" t="s">
        <v>569</v>
      </c>
      <c r="C104" s="391"/>
    </row>
    <row r="105" spans="1:32" x14ac:dyDescent="0.3">
      <c r="A105" s="46" t="s">
        <v>202</v>
      </c>
      <c r="B105" s="390" t="s">
        <v>569</v>
      </c>
      <c r="C105" s="391"/>
      <c r="D105" s="393" t="s">
        <v>159</v>
      </c>
    </row>
    <row r="106" spans="1:32" x14ac:dyDescent="0.3">
      <c r="A106" s="46" t="s">
        <v>204</v>
      </c>
      <c r="B106" s="390" t="s">
        <v>569</v>
      </c>
      <c r="C106" s="391" t="s">
        <v>546</v>
      </c>
      <c r="D106" s="393" t="s">
        <v>161</v>
      </c>
    </row>
    <row r="107" spans="1:32" x14ac:dyDescent="0.3">
      <c r="A107" s="46" t="s">
        <v>206</v>
      </c>
      <c r="B107" s="390" t="s">
        <v>570</v>
      </c>
      <c r="C107" s="391"/>
      <c r="D107" s="393" t="s">
        <v>167</v>
      </c>
    </row>
    <row r="108" spans="1:32" x14ac:dyDescent="0.3">
      <c r="A108" s="46" t="s">
        <v>228</v>
      </c>
      <c r="B108" s="390" t="s">
        <v>571</v>
      </c>
      <c r="C108" s="391"/>
      <c r="D108" s="393" t="s">
        <v>209</v>
      </c>
    </row>
    <row r="109" spans="1:32" ht="16.5" customHeight="1" x14ac:dyDescent="0.3">
      <c r="A109" s="46" t="s">
        <v>266</v>
      </c>
      <c r="B109" s="390" t="s">
        <v>574</v>
      </c>
      <c r="C109" s="391"/>
      <c r="D109" s="393" t="s">
        <v>213</v>
      </c>
    </row>
    <row r="110" spans="1:32" x14ac:dyDescent="0.3">
      <c r="A110" s="46"/>
      <c r="B110" s="390"/>
      <c r="C110" s="391"/>
      <c r="D110" s="393" t="s">
        <v>215</v>
      </c>
    </row>
    <row r="111" spans="1:32" x14ac:dyDescent="0.3">
      <c r="B111" s="390"/>
      <c r="C111" s="391"/>
      <c r="D111" s="393" t="s">
        <v>262</v>
      </c>
    </row>
    <row r="112" spans="1:32" x14ac:dyDescent="0.3">
      <c r="B112" s="390"/>
      <c r="C112" s="391"/>
      <c r="D112" s="393" t="s">
        <v>279</v>
      </c>
    </row>
    <row r="113" spans="1:3" x14ac:dyDescent="0.3">
      <c r="B113" s="390"/>
      <c r="C113" s="391"/>
    </row>
    <row r="114" spans="1:3" x14ac:dyDescent="0.3">
      <c r="B114" s="390"/>
      <c r="C114" s="391"/>
    </row>
    <row r="115" spans="1:3" x14ac:dyDescent="0.3">
      <c r="A115" s="46"/>
      <c r="B115" s="390"/>
    </row>
    <row r="116" spans="1:3" x14ac:dyDescent="0.3">
      <c r="A116" s="46"/>
      <c r="B116" s="390"/>
    </row>
    <row r="117" spans="1:3" x14ac:dyDescent="0.3">
      <c r="A117" s="46"/>
      <c r="B117" s="390"/>
    </row>
  </sheetData>
  <sheetProtection algorithmName="SHA-512" hashValue="ojMDCE3QtLK573016yfLoUKAVAzXWDRAuhF3vhCJl2Uzyk00U08Ox0UBiLJA8YWGSpcWU5/tKY6zCgb3pCR02w==" saltValue="FAGwJYQDvFCdlo/ZSAoWqw==" spinCount="100000" sheet="1" objects="1" scenarios="1"/>
  <protectedRanges>
    <protectedRange sqref="Z20:Z60 R21:R61 T20:T48 Q10:R20 S10:V19 U29:V29 P10:P23 X10:X26 Y10:Z19 AB19:AB26 AA10:AB18 AC10:AC24 U20:V27 V28 V30:V31 V33:V36 AD10:AD36 D11:E45 D47:E98 F11:G44 G45:G51 F47:F51 F45 F52:G98" name="Range1_1_3"/>
    <protectedRange sqref="H11:H98" name="Range1_1_1_2"/>
    <protectedRange sqref="D46:F46" name="Range1_2_2"/>
  </protectedRanges>
  <mergeCells count="5">
    <mergeCell ref="D101:H103"/>
    <mergeCell ref="B6:D6"/>
    <mergeCell ref="B7:D8"/>
    <mergeCell ref="H5:J5"/>
    <mergeCell ref="H6:J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O137"/>
  <sheetViews>
    <sheetView topLeftCell="U1" zoomScale="90" zoomScaleNormal="90" workbookViewId="0">
      <selection activeCell="GC3" sqref="GC3"/>
    </sheetView>
  </sheetViews>
  <sheetFormatPr defaultColWidth="9.109375" defaultRowHeight="14.4" x14ac:dyDescent="0.3"/>
  <cols>
    <col min="1" max="1" width="15.5546875" style="46" bestFit="1" customWidth="1"/>
    <col min="2" max="223" width="11.88671875" style="74" customWidth="1"/>
  </cols>
  <sheetData>
    <row r="1" spans="1:223" x14ac:dyDescent="0.3">
      <c r="A1" s="42" t="s">
        <v>147</v>
      </c>
      <c r="B1" s="59" t="s">
        <v>362</v>
      </c>
      <c r="C1" s="58"/>
      <c r="D1" s="58"/>
      <c r="E1" s="59" t="s">
        <v>363</v>
      </c>
      <c r="F1" s="58"/>
      <c r="G1" s="58"/>
      <c r="H1" s="59" t="s">
        <v>423</v>
      </c>
      <c r="I1" s="58"/>
      <c r="J1" s="58"/>
      <c r="K1" s="71" t="s">
        <v>549</v>
      </c>
      <c r="L1" s="58"/>
      <c r="M1" s="58"/>
      <c r="N1" s="71" t="s">
        <v>550</v>
      </c>
      <c r="O1" s="58"/>
      <c r="P1" s="58"/>
      <c r="Q1" s="59" t="s">
        <v>424</v>
      </c>
      <c r="R1" s="58"/>
      <c r="S1" s="58"/>
      <c r="T1" s="59" t="s">
        <v>425</v>
      </c>
      <c r="U1" s="58"/>
      <c r="V1" s="58"/>
      <c r="W1" s="59" t="s">
        <v>551</v>
      </c>
      <c r="X1" s="58"/>
      <c r="Y1" s="58"/>
      <c r="Z1" s="59" t="s">
        <v>426</v>
      </c>
      <c r="AA1" s="58"/>
      <c r="AB1" s="58"/>
      <c r="AC1" s="59" t="s">
        <v>564</v>
      </c>
      <c r="AD1" s="58"/>
      <c r="AE1" s="58"/>
      <c r="AF1" s="59" t="s">
        <v>428</v>
      </c>
      <c r="AG1" s="58"/>
      <c r="AH1" s="58"/>
      <c r="AI1" s="71" t="s">
        <v>3</v>
      </c>
      <c r="AJ1" s="58"/>
      <c r="AK1" s="58"/>
      <c r="AL1" s="59" t="s">
        <v>429</v>
      </c>
      <c r="AM1" s="58"/>
      <c r="AN1" s="58"/>
      <c r="AO1" s="59" t="s">
        <v>430</v>
      </c>
      <c r="AP1" s="58"/>
      <c r="AQ1" s="58"/>
      <c r="AR1" s="59" t="s">
        <v>431</v>
      </c>
      <c r="AS1" s="58"/>
      <c r="AT1" s="58"/>
      <c r="AU1" s="59" t="s">
        <v>432</v>
      </c>
      <c r="AV1" s="58"/>
      <c r="AW1" s="58"/>
      <c r="AX1" s="59" t="s">
        <v>433</v>
      </c>
      <c r="AY1" s="58"/>
      <c r="AZ1" s="58"/>
      <c r="BA1" s="71" t="s">
        <v>434</v>
      </c>
      <c r="BB1" s="58"/>
      <c r="BC1" s="58"/>
      <c r="BD1" s="59" t="s">
        <v>435</v>
      </c>
      <c r="BE1" s="58"/>
      <c r="BF1" s="58"/>
      <c r="BG1" s="59" t="s">
        <v>436</v>
      </c>
      <c r="BH1" s="58"/>
      <c r="BI1" s="58"/>
      <c r="BJ1" s="59" t="s">
        <v>437</v>
      </c>
      <c r="BK1" s="58"/>
      <c r="BL1" s="58"/>
      <c r="BM1" s="59" t="s">
        <v>438</v>
      </c>
      <c r="BN1" s="58"/>
      <c r="BO1" s="58"/>
      <c r="BP1" s="59" t="s">
        <v>439</v>
      </c>
      <c r="BQ1" s="58"/>
      <c r="BR1" s="58"/>
      <c r="BS1" s="59" t="s">
        <v>440</v>
      </c>
      <c r="BT1" s="58"/>
      <c r="BU1" s="58"/>
      <c r="BV1" s="59" t="s">
        <v>441</v>
      </c>
      <c r="BW1" s="58"/>
      <c r="BX1" s="58"/>
      <c r="BY1" s="59" t="s">
        <v>442</v>
      </c>
      <c r="BZ1" s="58"/>
      <c r="CA1" s="58"/>
      <c r="CB1" s="59" t="s">
        <v>198</v>
      </c>
      <c r="CC1" s="58"/>
      <c r="CD1" s="58"/>
      <c r="CE1" s="59" t="s">
        <v>443</v>
      </c>
      <c r="CF1" s="58"/>
      <c r="CG1" s="58"/>
      <c r="CH1" s="59" t="s">
        <v>444</v>
      </c>
      <c r="CI1" s="58"/>
      <c r="CJ1" s="58"/>
      <c r="CK1" s="59" t="s">
        <v>445</v>
      </c>
      <c r="CL1" s="58"/>
      <c r="CM1" s="58"/>
      <c r="CN1" s="59" t="s">
        <v>446</v>
      </c>
      <c r="CO1" s="58"/>
      <c r="CP1" s="58"/>
      <c r="CQ1" s="59" t="s">
        <v>519</v>
      </c>
      <c r="CR1" s="58"/>
      <c r="CS1" s="58"/>
      <c r="CT1" s="59" t="s">
        <v>447</v>
      </c>
      <c r="CU1" s="58"/>
      <c r="CV1" s="58"/>
      <c r="CW1" s="59" t="s">
        <v>520</v>
      </c>
      <c r="CX1" s="58"/>
      <c r="CY1" s="58"/>
      <c r="CZ1" s="59" t="s">
        <v>521</v>
      </c>
      <c r="DA1" s="58"/>
      <c r="DB1" s="58"/>
      <c r="DC1" s="59" t="s">
        <v>448</v>
      </c>
      <c r="DD1" s="58"/>
      <c r="DE1" s="58"/>
      <c r="DF1" s="59" t="s">
        <v>449</v>
      </c>
      <c r="DG1" s="58"/>
      <c r="DH1" s="58"/>
      <c r="DI1" s="59" t="s">
        <v>450</v>
      </c>
      <c r="DJ1" s="58"/>
      <c r="DK1" s="58"/>
      <c r="DL1" s="59" t="s">
        <v>451</v>
      </c>
      <c r="DM1" s="58"/>
      <c r="DN1" s="58"/>
      <c r="DO1" s="59" t="s">
        <v>452</v>
      </c>
      <c r="DP1" s="58"/>
      <c r="DQ1" s="58"/>
      <c r="DR1" s="59" t="s">
        <v>453</v>
      </c>
      <c r="DS1" s="58"/>
      <c r="DT1" s="58"/>
      <c r="DU1" s="59" t="s">
        <v>454</v>
      </c>
      <c r="DV1" s="58"/>
      <c r="DW1" s="58"/>
      <c r="DX1" s="59" t="s">
        <v>455</v>
      </c>
      <c r="DY1" s="58"/>
      <c r="DZ1" s="58"/>
      <c r="EA1" s="59" t="s">
        <v>456</v>
      </c>
      <c r="EB1" s="58"/>
      <c r="EC1" s="58"/>
      <c r="ED1" s="59" t="s">
        <v>457</v>
      </c>
      <c r="EE1" s="58"/>
      <c r="EF1" s="58"/>
      <c r="EG1" s="59" t="s">
        <v>458</v>
      </c>
      <c r="EH1" s="58"/>
      <c r="EI1" s="58"/>
      <c r="EJ1" s="59" t="s">
        <v>459</v>
      </c>
      <c r="EK1" s="58"/>
      <c r="EL1" s="58"/>
      <c r="EM1" s="59" t="s">
        <v>460</v>
      </c>
      <c r="EN1" s="58"/>
      <c r="EO1" s="58"/>
      <c r="EP1" s="59" t="s">
        <v>461</v>
      </c>
      <c r="EQ1" s="58"/>
      <c r="ER1" s="58"/>
      <c r="ES1" s="59" t="s">
        <v>462</v>
      </c>
      <c r="ET1" s="58"/>
      <c r="EU1" s="58"/>
      <c r="EV1" s="59" t="s">
        <v>463</v>
      </c>
      <c r="EW1" s="58"/>
      <c r="EX1" s="58"/>
      <c r="EY1" s="59" t="s">
        <v>464</v>
      </c>
      <c r="EZ1" s="58"/>
      <c r="FA1" s="58"/>
      <c r="FB1" s="59" t="s">
        <v>465</v>
      </c>
      <c r="FC1" s="58"/>
      <c r="FD1" s="58"/>
      <c r="FE1" s="59" t="s">
        <v>466</v>
      </c>
      <c r="FF1" s="58"/>
      <c r="FG1" s="58"/>
      <c r="FH1" s="59" t="s">
        <v>467</v>
      </c>
      <c r="FI1" s="58"/>
      <c r="FJ1" s="58"/>
      <c r="FK1" s="59" t="s">
        <v>7</v>
      </c>
      <c r="FL1" s="58"/>
      <c r="FM1" s="58"/>
      <c r="FN1" s="59" t="s">
        <v>257</v>
      </c>
      <c r="FO1" s="58"/>
      <c r="FP1" s="58"/>
      <c r="FQ1" s="59" t="s">
        <v>468</v>
      </c>
      <c r="FR1" s="58"/>
      <c r="FS1" s="58"/>
      <c r="FT1" s="59" t="s">
        <v>522</v>
      </c>
      <c r="FU1" s="58"/>
      <c r="FV1" s="58"/>
      <c r="FW1" s="59" t="s">
        <v>469</v>
      </c>
      <c r="FX1" s="58"/>
      <c r="FY1" s="58"/>
      <c r="FZ1" s="59" t="s">
        <v>470</v>
      </c>
      <c r="GA1" s="58"/>
      <c r="GB1" s="58"/>
      <c r="GC1" s="59" t="s">
        <v>471</v>
      </c>
      <c r="GD1" s="58"/>
      <c r="GE1" s="58"/>
      <c r="GF1" s="59" t="s">
        <v>472</v>
      </c>
      <c r="GG1" s="58"/>
      <c r="GH1" s="58"/>
      <c r="GI1" s="59" t="s">
        <v>473</v>
      </c>
      <c r="GJ1" s="58"/>
      <c r="GK1" s="58"/>
      <c r="GL1" s="59" t="s">
        <v>474</v>
      </c>
      <c r="GM1" s="58"/>
      <c r="GN1" s="58"/>
      <c r="GO1" s="72" t="s">
        <v>475</v>
      </c>
      <c r="GP1" s="58"/>
      <c r="GQ1" s="58"/>
      <c r="GR1" s="59" t="s">
        <v>482</v>
      </c>
      <c r="GS1" s="58"/>
      <c r="GT1" s="58"/>
      <c r="GU1" s="59" t="s">
        <v>523</v>
      </c>
      <c r="GV1" s="58"/>
      <c r="GW1" s="58"/>
      <c r="GX1" s="59" t="s">
        <v>476</v>
      </c>
      <c r="GY1" s="58"/>
      <c r="GZ1" s="58"/>
      <c r="HA1" s="59" t="s">
        <v>477</v>
      </c>
      <c r="HB1" s="58"/>
      <c r="HC1" s="58"/>
      <c r="HD1" s="59" t="s">
        <v>478</v>
      </c>
      <c r="HE1" s="58"/>
      <c r="HF1" s="58"/>
      <c r="HG1" s="59" t="s">
        <v>479</v>
      </c>
      <c r="HH1" s="58"/>
      <c r="HI1" s="58"/>
      <c r="HJ1" s="59" t="s">
        <v>480</v>
      </c>
      <c r="HK1" s="58"/>
      <c r="HL1" s="58"/>
      <c r="HM1" s="71" t="s">
        <v>481</v>
      </c>
      <c r="HN1" s="58"/>
      <c r="HO1" s="58"/>
    </row>
    <row r="2" spans="1:223" x14ac:dyDescent="0.3">
      <c r="A2" s="42">
        <v>0</v>
      </c>
      <c r="B2" s="73">
        <v>0</v>
      </c>
      <c r="C2" s="73">
        <v>0</v>
      </c>
      <c r="D2" s="73">
        <v>0</v>
      </c>
      <c r="E2" s="73">
        <v>0</v>
      </c>
      <c r="F2" s="73">
        <v>0</v>
      </c>
      <c r="G2" s="73">
        <v>0</v>
      </c>
      <c r="H2" s="73">
        <v>0</v>
      </c>
      <c r="I2" s="73">
        <v>0</v>
      </c>
      <c r="J2" s="73">
        <v>0</v>
      </c>
      <c r="K2" s="73">
        <v>0</v>
      </c>
      <c r="L2" s="73">
        <v>0</v>
      </c>
      <c r="M2" s="73">
        <v>0</v>
      </c>
      <c r="N2" s="73">
        <v>0</v>
      </c>
      <c r="O2" s="73">
        <v>0</v>
      </c>
      <c r="P2" s="73">
        <v>0</v>
      </c>
      <c r="Q2" s="73">
        <v>0</v>
      </c>
      <c r="R2" s="73">
        <v>0</v>
      </c>
      <c r="S2" s="73">
        <v>0</v>
      </c>
      <c r="T2" s="73">
        <v>0</v>
      </c>
      <c r="U2" s="73">
        <v>0</v>
      </c>
      <c r="V2" s="73">
        <v>0</v>
      </c>
      <c r="W2" s="73">
        <v>0</v>
      </c>
      <c r="X2" s="73">
        <v>0</v>
      </c>
      <c r="Y2" s="73">
        <v>0</v>
      </c>
      <c r="Z2" s="73">
        <v>0</v>
      </c>
      <c r="AA2" s="73">
        <v>0</v>
      </c>
      <c r="AB2" s="73">
        <v>0</v>
      </c>
      <c r="AC2" s="73">
        <v>0</v>
      </c>
      <c r="AD2" s="73">
        <v>0</v>
      </c>
      <c r="AE2" s="73">
        <v>0</v>
      </c>
      <c r="AF2" s="73">
        <v>0</v>
      </c>
      <c r="AG2" s="73">
        <v>0</v>
      </c>
      <c r="AH2" s="73">
        <v>0</v>
      </c>
      <c r="AI2" s="73">
        <v>0</v>
      </c>
      <c r="AJ2" s="73">
        <v>0</v>
      </c>
      <c r="AK2" s="73">
        <v>0</v>
      </c>
      <c r="AL2" s="73">
        <v>0</v>
      </c>
      <c r="AM2" s="73">
        <v>0</v>
      </c>
      <c r="AN2" s="73">
        <v>0</v>
      </c>
      <c r="AO2" s="73">
        <v>0</v>
      </c>
      <c r="AP2" s="73">
        <v>0</v>
      </c>
      <c r="AQ2" s="73">
        <v>0</v>
      </c>
      <c r="AR2" s="73">
        <v>0</v>
      </c>
      <c r="AS2" s="73">
        <v>0</v>
      </c>
      <c r="AT2" s="73">
        <v>0</v>
      </c>
      <c r="AU2" s="73">
        <v>0</v>
      </c>
      <c r="AV2" s="73">
        <v>0</v>
      </c>
      <c r="AW2" s="73">
        <v>0</v>
      </c>
      <c r="AX2" s="73">
        <v>0</v>
      </c>
      <c r="AY2" s="73">
        <v>0</v>
      </c>
      <c r="AZ2" s="73">
        <v>0</v>
      </c>
      <c r="BA2" s="73">
        <v>0</v>
      </c>
      <c r="BB2" s="73">
        <v>0</v>
      </c>
      <c r="BC2" s="73">
        <v>0</v>
      </c>
      <c r="BD2" s="73">
        <v>0</v>
      </c>
      <c r="BE2" s="73">
        <v>0</v>
      </c>
      <c r="BF2" s="73">
        <v>0</v>
      </c>
      <c r="BG2" s="73">
        <v>0</v>
      </c>
      <c r="BH2" s="73">
        <v>0</v>
      </c>
      <c r="BI2" s="73">
        <v>0</v>
      </c>
      <c r="BJ2" s="73">
        <v>0</v>
      </c>
      <c r="BK2" s="73">
        <v>0</v>
      </c>
      <c r="BL2" s="73">
        <v>0</v>
      </c>
      <c r="BM2" s="73">
        <v>0</v>
      </c>
      <c r="BN2" s="73">
        <v>0</v>
      </c>
      <c r="BO2" s="73">
        <v>0</v>
      </c>
      <c r="BP2" s="73">
        <v>0</v>
      </c>
      <c r="BQ2" s="73">
        <v>0</v>
      </c>
      <c r="BR2" s="73">
        <v>0</v>
      </c>
      <c r="BS2" s="73">
        <v>0</v>
      </c>
      <c r="BT2" s="73">
        <v>0</v>
      </c>
      <c r="BU2" s="73">
        <v>0</v>
      </c>
      <c r="BV2" s="73">
        <v>0</v>
      </c>
      <c r="BW2" s="73">
        <v>0</v>
      </c>
      <c r="BX2" s="73">
        <v>0</v>
      </c>
      <c r="BY2" s="73">
        <v>0</v>
      </c>
      <c r="BZ2" s="73">
        <v>0</v>
      </c>
      <c r="CA2" s="73">
        <v>0</v>
      </c>
      <c r="CB2" s="73">
        <v>0</v>
      </c>
      <c r="CC2" s="73">
        <v>0</v>
      </c>
      <c r="CD2" s="73">
        <v>0</v>
      </c>
      <c r="CE2" s="73">
        <v>0</v>
      </c>
      <c r="CF2" s="73">
        <v>0</v>
      </c>
      <c r="CG2" s="73">
        <v>0</v>
      </c>
      <c r="CH2" s="73">
        <v>0</v>
      </c>
      <c r="CI2" s="73">
        <v>0</v>
      </c>
      <c r="CJ2" s="73">
        <v>0</v>
      </c>
      <c r="CK2" s="73">
        <v>0</v>
      </c>
      <c r="CL2" s="73">
        <v>0</v>
      </c>
      <c r="CM2" s="73">
        <v>0</v>
      </c>
      <c r="CN2" s="73">
        <v>0</v>
      </c>
      <c r="CO2" s="73">
        <v>0</v>
      </c>
      <c r="CP2" s="73">
        <v>0</v>
      </c>
      <c r="CQ2" s="73">
        <v>0</v>
      </c>
      <c r="CR2" s="73">
        <v>0</v>
      </c>
      <c r="CS2" s="73">
        <v>0</v>
      </c>
      <c r="CT2" s="73">
        <v>0</v>
      </c>
      <c r="CU2" s="73">
        <v>0</v>
      </c>
      <c r="CV2" s="73">
        <v>0</v>
      </c>
      <c r="CW2" s="73">
        <v>0</v>
      </c>
      <c r="CX2" s="73">
        <v>0</v>
      </c>
      <c r="CY2" s="73">
        <v>0</v>
      </c>
      <c r="CZ2" s="73">
        <v>0</v>
      </c>
      <c r="DA2" s="73">
        <v>0</v>
      </c>
      <c r="DB2" s="73">
        <v>0</v>
      </c>
      <c r="DC2" s="73">
        <v>0</v>
      </c>
      <c r="DD2" s="73">
        <v>0</v>
      </c>
      <c r="DE2" s="73">
        <v>0</v>
      </c>
      <c r="DF2" s="73">
        <v>0</v>
      </c>
      <c r="DG2" s="73">
        <v>0</v>
      </c>
      <c r="DH2" s="73">
        <v>0</v>
      </c>
      <c r="DI2" s="73">
        <v>0</v>
      </c>
      <c r="DJ2" s="73">
        <v>0</v>
      </c>
      <c r="DK2" s="73">
        <v>0</v>
      </c>
      <c r="DL2" s="73">
        <v>0</v>
      </c>
      <c r="DM2" s="73">
        <v>0</v>
      </c>
      <c r="DN2" s="73">
        <v>0</v>
      </c>
      <c r="DO2" s="73">
        <v>0</v>
      </c>
      <c r="DP2" s="73">
        <v>0</v>
      </c>
      <c r="DQ2" s="73">
        <v>0</v>
      </c>
      <c r="DR2" s="73">
        <v>0</v>
      </c>
      <c r="DS2" s="73">
        <v>0</v>
      </c>
      <c r="DT2" s="73">
        <v>0</v>
      </c>
      <c r="DU2" s="73">
        <v>0</v>
      </c>
      <c r="DV2" s="73">
        <v>0</v>
      </c>
      <c r="DW2" s="73">
        <v>0</v>
      </c>
      <c r="DX2" s="73">
        <v>0</v>
      </c>
      <c r="DY2" s="73">
        <v>0</v>
      </c>
      <c r="DZ2" s="73">
        <v>0</v>
      </c>
      <c r="EA2" s="73">
        <v>0</v>
      </c>
      <c r="EB2" s="73">
        <v>0</v>
      </c>
      <c r="EC2" s="73">
        <v>0</v>
      </c>
      <c r="ED2" s="73">
        <v>0</v>
      </c>
      <c r="EE2" s="73">
        <v>0</v>
      </c>
      <c r="EF2" s="73">
        <v>0</v>
      </c>
      <c r="EG2" s="73">
        <v>0</v>
      </c>
      <c r="EH2" s="73">
        <v>0</v>
      </c>
      <c r="EI2" s="73">
        <v>0</v>
      </c>
      <c r="EJ2" s="73">
        <v>0</v>
      </c>
      <c r="EK2" s="73">
        <v>0</v>
      </c>
      <c r="EL2" s="73">
        <v>0</v>
      </c>
      <c r="EM2" s="73">
        <v>0</v>
      </c>
      <c r="EN2" s="73">
        <v>0</v>
      </c>
      <c r="EO2" s="73">
        <v>0</v>
      </c>
      <c r="EP2" s="73">
        <v>0</v>
      </c>
      <c r="EQ2" s="73">
        <v>0</v>
      </c>
      <c r="ER2" s="73">
        <v>0</v>
      </c>
      <c r="ES2" s="73">
        <v>0</v>
      </c>
      <c r="ET2" s="73">
        <v>0</v>
      </c>
      <c r="EU2" s="73">
        <v>0</v>
      </c>
      <c r="EV2" s="73">
        <v>0</v>
      </c>
      <c r="EW2" s="73">
        <v>0</v>
      </c>
      <c r="EX2" s="73">
        <v>0</v>
      </c>
      <c r="EY2" s="73">
        <v>0</v>
      </c>
      <c r="EZ2" s="73">
        <v>0</v>
      </c>
      <c r="FA2" s="73">
        <v>0</v>
      </c>
      <c r="FB2" s="73">
        <v>0</v>
      </c>
      <c r="FC2" s="73">
        <v>0</v>
      </c>
      <c r="FD2" s="73">
        <v>0</v>
      </c>
      <c r="FE2" s="73">
        <v>0</v>
      </c>
      <c r="FF2" s="73">
        <v>0</v>
      </c>
      <c r="FG2" s="73">
        <v>0</v>
      </c>
      <c r="FH2" s="73">
        <v>0</v>
      </c>
      <c r="FI2" s="73">
        <v>0</v>
      </c>
      <c r="FJ2" s="73">
        <v>0</v>
      </c>
      <c r="FK2" s="73">
        <v>0</v>
      </c>
      <c r="FL2" s="73">
        <v>0</v>
      </c>
      <c r="FM2" s="73">
        <v>0</v>
      </c>
      <c r="FN2" s="73">
        <v>0</v>
      </c>
      <c r="FO2" s="73">
        <v>0</v>
      </c>
      <c r="FP2" s="73">
        <v>0</v>
      </c>
      <c r="FQ2" s="73">
        <v>0</v>
      </c>
      <c r="FR2" s="73">
        <v>0</v>
      </c>
      <c r="FS2" s="73">
        <v>0</v>
      </c>
      <c r="FT2" s="73">
        <v>0</v>
      </c>
      <c r="FU2" s="73">
        <v>0</v>
      </c>
      <c r="FV2" s="73">
        <v>0</v>
      </c>
      <c r="FW2" s="73">
        <v>0</v>
      </c>
      <c r="FX2" s="73">
        <v>0</v>
      </c>
      <c r="FY2" s="73">
        <v>0</v>
      </c>
      <c r="FZ2" s="73">
        <v>0</v>
      </c>
      <c r="GA2" s="73">
        <v>0</v>
      </c>
      <c r="GB2" s="73">
        <v>0</v>
      </c>
      <c r="GC2" s="73">
        <v>0</v>
      </c>
      <c r="GD2" s="73">
        <v>0</v>
      </c>
      <c r="GE2" s="73">
        <v>0</v>
      </c>
      <c r="GF2" s="73">
        <v>0</v>
      </c>
      <c r="GG2" s="73">
        <v>0</v>
      </c>
      <c r="GH2" s="73">
        <v>0</v>
      </c>
      <c r="GI2" s="73">
        <v>0</v>
      </c>
      <c r="GJ2" s="73">
        <v>0</v>
      </c>
      <c r="GK2" s="73">
        <v>0</v>
      </c>
      <c r="GL2" s="73">
        <v>0</v>
      </c>
      <c r="GM2" s="73">
        <v>0</v>
      </c>
      <c r="GN2" s="73">
        <v>0</v>
      </c>
      <c r="GO2" s="73">
        <v>0</v>
      </c>
      <c r="GP2" s="73">
        <v>0</v>
      </c>
      <c r="GQ2" s="73">
        <v>0</v>
      </c>
      <c r="GR2" s="73">
        <v>0</v>
      </c>
      <c r="GS2" s="73">
        <v>0</v>
      </c>
      <c r="GT2" s="73">
        <v>0</v>
      </c>
      <c r="GU2" s="73">
        <v>0</v>
      </c>
      <c r="GV2" s="73">
        <v>0</v>
      </c>
      <c r="GW2" s="73">
        <v>0</v>
      </c>
      <c r="GX2" s="73">
        <v>0</v>
      </c>
      <c r="GY2" s="73">
        <v>0</v>
      </c>
      <c r="GZ2" s="73">
        <v>0</v>
      </c>
      <c r="HA2" s="73">
        <v>0</v>
      </c>
      <c r="HB2" s="73">
        <v>0</v>
      </c>
      <c r="HC2" s="73">
        <v>0</v>
      </c>
      <c r="HD2" s="73">
        <v>0</v>
      </c>
      <c r="HE2" s="73">
        <v>0</v>
      </c>
      <c r="HF2" s="73">
        <v>0</v>
      </c>
      <c r="HG2" s="73">
        <v>0</v>
      </c>
      <c r="HH2" s="73">
        <v>0</v>
      </c>
      <c r="HI2" s="73">
        <v>0</v>
      </c>
      <c r="HJ2" s="73">
        <v>0</v>
      </c>
      <c r="HK2" s="73">
        <v>0</v>
      </c>
      <c r="HL2" s="73">
        <v>0</v>
      </c>
      <c r="HM2" s="73">
        <v>0</v>
      </c>
      <c r="HN2" s="73">
        <v>0</v>
      </c>
      <c r="HO2" s="73">
        <v>0</v>
      </c>
    </row>
    <row r="3" spans="1:223" x14ac:dyDescent="0.3">
      <c r="A3" s="42">
        <v>1</v>
      </c>
      <c r="B3" s="73">
        <f>((((1-'Calcification Rates'!$H$11)*$A3)*'Calcification Rates'!$D$11*0.1)+('Calcification Rates'!$H$11*$A3*'Calcification Rates'!$D$11))*'Calcification Rates'!$F$11</f>
        <v>2.7513053866666666</v>
      </c>
      <c r="C3" s="73">
        <f>((((1-'Calcification Rates'!$H$11)*$A3)*(('Calcification Rates'!$D$11-'Calcification Rates'!$E$11)*0.1))+('Calcification Rates'!$H$11*$A3*('Calcification Rates'!$D$11-'Calcification Rates'!$E$11)))*('Calcification Rates'!$F$11-'Calcification Rates'!$G$11)</f>
        <v>2.2345415733701142</v>
      </c>
      <c r="D3" s="73">
        <f>((((1-'Calcification Rates'!$H$11)*$A3)*(('Calcification Rates'!$D$11+'Calcification Rates'!$E$11)*0.1))+('Calcification Rates'!$H$11*$A3*('Calcification Rates'!$D$11+'Calcification Rates'!$E$11)))*('Calcification Rates'!$F$11+'Calcification Rates'!$G$11)</f>
        <v>3.2841222554590099</v>
      </c>
      <c r="E3" s="73">
        <f>(((((1-'Calcification Rates'!$H$12)*$A3)*'Calcification Rates'!$D$12*0.1)+('Calcification Rates'!$H$12*$A3*'Calcification Rates'!$D$12))*'Calcification Rates'!$F$12)*0.5</f>
        <v>1.4488467047619047</v>
      </c>
      <c r="F3" s="73">
        <f>(((((1-'Calcification Rates'!$H$12)*$A3)*(('Calcification Rates'!$D$12-'Calcification Rates'!$E$12)*0.1))+('Calcification Rates'!$H$12*$A3*('Calcification Rates'!$D$12-'Calcification Rates'!$E$12)))*('Calcification Rates'!$F$12-'Calcification Rates'!$G$12))*0.5</f>
        <v>1.3316016216632691</v>
      </c>
      <c r="G3" s="73">
        <f>(((((1-'Calcification Rates'!$H$12)*$A3)*(('Calcification Rates'!$D$12+'Calcification Rates'!$E$12)*0.1))+('Calcification Rates'!$H$12*$A3*('Calcification Rates'!$D$12+'Calcification Rates'!$E$12)))*('Calcification Rates'!$F$12+'Calcification Rates'!$G$12))*0.5</f>
        <v>1.568126098363346</v>
      </c>
      <c r="H3" s="73">
        <f>(((((1-'Calcification Rates'!$H$13)*$A3)*'Calcification Rates'!$D$13*0.1)+('Calcification Rates'!$H$13*$A3*'Calcification Rates'!$D$13))*'Calcification Rates'!$F$13)*0.5</f>
        <v>1.1658163055999999</v>
      </c>
      <c r="I3" s="73">
        <f>(((((1-'Calcification Rates'!$H$13)*$A3)*(('Calcification Rates'!$D$13-'Calcification Rates'!$E$13)*0.1))+('Calcification Rates'!$H$13*$A3*('Calcification Rates'!$D$13-'Calcification Rates'!$E$13)))*('Calcification Rates'!$F$13-'Calcification Rates'!$G$13))*0.5</f>
        <v>0.98661032673811877</v>
      </c>
      <c r="J3" s="73">
        <f>(((((1-'Calcification Rates'!$H$13)*$A3)*(('Calcification Rates'!$D$13+'Calcification Rates'!$E$13)*0.1))+('Calcification Rates'!$H$13*$A3*('Calcification Rates'!$D$13+'Calcification Rates'!$E$13)))*('Calcification Rates'!$F$13+'Calcification Rates'!$G$13))*0.5</f>
        <v>1.3597992147063256</v>
      </c>
      <c r="K3" s="73">
        <f>((((((((($A3*2)/PI())/2)+'Calcification Rates'!$D$14)^2)*PI())/2))-((((((($A3*2)/PI())/2)^2)*PI())/2)))*'Calcification Rates'!$F$14</f>
        <v>0.87109661385858306</v>
      </c>
      <c r="L3" s="73">
        <f>((((((((($A3*2)/PI())/2)+('Calcification Rates'!$D$14-'Calcification Rates'!$E$14))^2)*PI())/2))-((((((($A3*2)/PI())/2)^2)*PI())/2)))*('Calcification Rates'!$F$14-'Calcification Rates'!$G$14)</f>
        <v>0.83142877994206443</v>
      </c>
      <c r="M3" s="73">
        <f>((((((((($A3*2)/PI())/2)+('Calcification Rates'!$D$14+'Calcification Rates'!$E$14))^2)*PI())/2))-((((((($A3*2)/PI())/2)^2)*PI())/2)))*('Calcification Rates'!$F$14+'Calcification Rates'!$G$14)</f>
        <v>0.91144459906820652</v>
      </c>
      <c r="N3" s="73">
        <f>((((((((($A3*2)/PI())/2)+'Calcification Rates'!$D$15)^2)*PI())/2))-((((((($A3*2)/PI())/2)^2)*PI())/2)))*'Calcification Rates'!$F$15</f>
        <v>0.88357325806749509</v>
      </c>
      <c r="O3" s="73">
        <f>((((((((($A3*2)/PI())/2)+('Calcification Rates'!$D$15-'Calcification Rates'!$E$15))^2)*PI())/2))-((((((($A3*2)/PI())/2)^2)*PI())/2)))*('Calcification Rates'!$F$15-'Calcification Rates'!$G$15)</f>
        <v>0.78798653765417814</v>
      </c>
      <c r="P3" s="73">
        <f>((((((((($A3*2)/PI())/2)+('Calcification Rates'!$D$15+'Calcification Rates'!$E$15))^2)*PI())/2))-((((((($A3*2)/PI())/2)^2)*PI())/2)))*('Calcification Rates'!$F$15+'Calcification Rates'!$G$15)</f>
        <v>0.98517676650351027</v>
      </c>
      <c r="Q3" s="73">
        <f>(2*'Calcification Rates'!$D$16*'Calcification Rates'!$F$16)+0.1*'Calcification Rates'!$D$16*($A3+(2*'Calcification Rates'!$D$16))*'Calcification Rates'!$F$16</f>
        <v>2.4525783333333329</v>
      </c>
      <c r="R3" s="73">
        <f>(2*('Calcification Rates'!$D$16-'Calcification Rates'!$E$16)*('Calcification Rates'!$F$16-'Calcification Rates'!$G$16))+(0.1*('Calcification Rates'!$D$16-'Calcification Rates'!$E$16)*($A3+(2*'Calcification Rates'!$D$16-'Calcification Rates'!$E$16)))*('Calcification Rates'!$F$16-'Calcification Rates'!$G$16)</f>
        <v>2.1062878518496215</v>
      </c>
      <c r="S3" s="73">
        <f>(2*('Calcification Rates'!$D$16+'Calcification Rates'!$E$16)*('Calcification Rates'!$F$16+'Calcification Rates'!$G$16))+(0.1*('Calcification Rates'!$D$16+'Calcification Rates'!$E$16)*($A3+(2*'Calcification Rates'!$D$16+'Calcification Rates'!$E$16)))*('Calcification Rates'!$F$16+'Calcification Rates'!$G$16)</f>
        <v>2.8076413369526629</v>
      </c>
      <c r="T3" s="73">
        <f>(2*'Calcification Rates'!$D$17*'Calcification Rates'!$F$17)+0.1*'Calcification Rates'!$D$17*($A3+(2*'Calcification Rates'!$D$17))*'Calcification Rates'!$F$17</f>
        <v>2.2667769444444437</v>
      </c>
      <c r="U3" s="73">
        <f>(2*('Calcification Rates'!$D$17-'Calcification Rates'!$E$17)*('Calcification Rates'!$F$17-'Calcification Rates'!$G$17))+(0.1*('Calcification Rates'!$D$17-'Calcification Rates'!$E$17)*($A3+(2*'Calcification Rates'!$D$17-'Calcification Rates'!$E$17)))*('Calcification Rates'!$F$17-'Calcification Rates'!$G$17)</f>
        <v>1.9230524993162876</v>
      </c>
      <c r="V3" s="73">
        <f>(2*('Calcification Rates'!$D$17+'Calcification Rates'!$E$17)*('Calcification Rates'!$F$17+'Calcification Rates'!$G$17))+(0.1*('Calcification Rates'!$D$17+'Calcification Rates'!$E$17)*($A3+(2*'Calcification Rates'!$D$17+'Calcification Rates'!$E$17)))*('Calcification Rates'!$F$17+'Calcification Rates'!$G$17)</f>
        <v>2.6192724177526632</v>
      </c>
      <c r="W3" s="73">
        <f>((((((((($A3*2)/PI())/2)+'Calcification Rates'!$D$18)^2)*PI())/2))-((((((($A3*2)/PI())/2)^2)*PI())/2)))*'Calcification Rates'!$F$18</f>
        <v>0.88357325806749509</v>
      </c>
      <c r="X3" s="73">
        <f>((((((((($A3*2)/PI())/2)+('Calcification Rates'!$D$18-'Calcification Rates'!$E$18))^2)*PI())/2))-((((((($A3*2)/PI())/2)^2)*PI())/2)))*('Calcification Rates'!$F$18-'Calcification Rates'!$G$18)</f>
        <v>0.78798653765417814</v>
      </c>
      <c r="Y3" s="73">
        <f>((((((((($A3*2)/PI())/2)+('Calcification Rates'!$D$18+'Calcification Rates'!$E$18))^2)*PI())/2))-((((((($A3*2)/PI())/2)^2)*PI())/2)))*('Calcification Rates'!$F$18+'Calcification Rates'!$G$18)</f>
        <v>0.98517676650351027</v>
      </c>
      <c r="Z3" s="73">
        <f>(2*'Calcification Rates'!$D$19*'Calcification Rates'!$F$19)+0.1*'Calcification Rates'!$D$19*($A3+(2*'Calcification Rates'!$D$19))*'Calcification Rates'!$F$19</f>
        <v>2.2667769444444437</v>
      </c>
      <c r="AA3" s="73">
        <f>(2*('Calcification Rates'!$D$19-'Calcification Rates'!$E$19)*('Calcification Rates'!$F$19-'Calcification Rates'!$G$19))+(0.1*('Calcification Rates'!$D$19-'Calcification Rates'!$E$19)*($A3+(2*'Calcification Rates'!$D$19-'Calcification Rates'!$E$19)))*('Calcification Rates'!$F$19-'Calcification Rates'!$G$19)</f>
        <v>1.9230524993162876</v>
      </c>
      <c r="AB3" s="73">
        <f>(2*('Calcification Rates'!$D$19+'Calcification Rates'!$E$19)*('Calcification Rates'!$F$19+'Calcification Rates'!$G$19))+(0.1*('Calcification Rates'!$D$19+'Calcification Rates'!$E$19)*($A3+(2*'Calcification Rates'!$D$19+'Calcification Rates'!$E$19)))*('Calcification Rates'!$F$19+'Calcification Rates'!$G$19)</f>
        <v>2.6192724177526632</v>
      </c>
      <c r="AC3" s="73">
        <f>(((((1-'Calcification Rates'!$H$20)*$A3)*'Calcification Rates'!$D$20*0.1)+('Calcification Rates'!$H$20*$A3*'Calcification Rates'!$D$20))*'Calcification Rates'!$F$20)*0.5</f>
        <v>8.0850670833333318E-2</v>
      </c>
      <c r="AD3" s="73">
        <f>(((((1-'Calcification Rates'!$H$20)*$A3)*(('Calcification Rates'!$D$20-'Calcification Rates'!$E$20)*0.1))+('Calcification Rates'!$H$20*$A3*('Calcification Rates'!$D$20-'Calcification Rates'!$E$20)))*('Calcification Rates'!$F$20-'Calcification Rates'!$G$20))*0.5</f>
        <v>6.8611224273728372E-2</v>
      </c>
      <c r="AE3" s="73">
        <f>(((((1-'Calcification Rates'!$H$20)*$A3)*(('Calcification Rates'!$D$20+'Calcification Rates'!$E$20)*0.1))+('Calcification Rates'!$H$20*$A3*('Calcification Rates'!$D$20+'Calcification Rates'!$E$20)))*('Calcification Rates'!$F$20+'Calcification Rates'!$G$20))*0.5</f>
        <v>9.3395588230626922E-2</v>
      </c>
      <c r="AF3" s="73">
        <f>(2*'Calcification Rates'!$D$21*'Calcification Rates'!$F$21)+0.1*'Calcification Rates'!$D$21*($A3+(2*'Calcification Rates'!$D$21))*'Calcification Rates'!$F$21</f>
        <v>2.6012194444444443</v>
      </c>
      <c r="AG3" s="73">
        <f>(2*('Calcification Rates'!$D$21-'Calcification Rates'!$E$21)*('Calcification Rates'!$F$21-'Calcification Rates'!$G$21))+(0.1*('Calcification Rates'!$D$21-'Calcification Rates'!$E$21)*($A3+(2*'Calcification Rates'!$D$21-'Calcification Rates'!$E$21)))*('Calcification Rates'!$F$21-'Calcification Rates'!$G$21)</f>
        <v>2.5447725759829329</v>
      </c>
      <c r="AH3" s="73">
        <f>(2*('Calcification Rates'!$D$21+'Calcification Rates'!$E$21)*('Calcification Rates'!$F$21+'Calcification Rates'!$G$21))+(0.1*('Calcification Rates'!$D$21+'Calcification Rates'!$E$21)*($A3+(2*'Calcification Rates'!$D$21+'Calcification Rates'!$E$21)))*('Calcification Rates'!$F$21+'Calcification Rates'!$G$21)</f>
        <v>2.6582621877503998</v>
      </c>
      <c r="AI3" s="73">
        <f>$A3*'Calcification Rates'!$D$23*'Calcification Rates'!$F$23</f>
        <v>2.3502812499999998E-2</v>
      </c>
      <c r="AJ3" s="73">
        <f>$A3*('Calcification Rates'!$D$23-'Calcification Rates'!$E$23)*('Calcification Rates'!$F$23-'Calcification Rates'!$G$23)</f>
        <v>1.5274449277810064E-2</v>
      </c>
      <c r="AK3" s="73">
        <f>$A3*('Calcification Rates'!$D$23+'Calcification Rates'!$E$23)*('Calcification Rates'!$F$23+'Calcification Rates'!$G$23)</f>
        <v>3.1731175722189933E-2</v>
      </c>
      <c r="AL3" s="73">
        <f>((((1-'Calcification Rates'!$H$24)*$A3)*'Calcification Rates'!$D$24*0.1)+('Calcification Rates'!$H$24*$A3*'Calcification Rates'!$D$24))*'Calcification Rates'!$F$24</f>
        <v>1.0709153273000001</v>
      </c>
      <c r="AM3" s="73">
        <f>((((1-'Calcification Rates'!$H$24)*$A3)*(('Calcification Rates'!$D$24-'Calcification Rates'!$E$24)*0.1))+('Calcification Rates'!$H$24*$A3*('Calcification Rates'!$D$24-'Calcification Rates'!$E$24)))*('Calcification Rates'!$F$24-'Calcification Rates'!$G$24)</f>
        <v>0.64585256542752123</v>
      </c>
      <c r="AN3" s="73">
        <f>((((1-'Calcification Rates'!$H$24)*$A3)*(('Calcification Rates'!$D$24+'Calcification Rates'!$E$24)*0.1))+('Calcification Rates'!$H$24*$A3*('Calcification Rates'!$D$24+'Calcification Rates'!$E$24)))*('Calcification Rates'!$F$24+'Calcification Rates'!$G$24)</f>
        <v>1.5575199503786059</v>
      </c>
      <c r="AO3" s="73">
        <f>((((((((($A3*2)/PI())/2)+'Calcification Rates'!$D$25)^2)*PI())/2))-((((((($A3*2)/PI())/2)^2)*PI())/2)))*'Calcification Rates'!$F$25</f>
        <v>0.99461065583805031</v>
      </c>
      <c r="AP3" s="73">
        <f>((((((((($A3*2)/PI())/2)+('Calcification Rates'!$D$25-'Calcification Rates'!$E$25))^2)*PI())/2))-((((((($A3*2)/PI())/2)^2)*PI())/2)))*('Calcification Rates'!$F$25-'Calcification Rates'!$G$25)</f>
        <v>0.80600881259625001</v>
      </c>
      <c r="AQ3" s="73">
        <f>((((((((($A3*2)/PI())/2)+('Calcification Rates'!$D$25+'Calcification Rates'!$E$25))^2)*PI())/2))-((((((($A3*2)/PI())/2)^2)*PI())/2)))*('Calcification Rates'!$F$25+'Calcification Rates'!$G$25)</f>
        <v>1.1924606884325282</v>
      </c>
      <c r="AR3" s="73">
        <f>((((1-'Calcification Rates'!$H$28)*$A3)*'Calcification Rates'!$D$28*0.1)+('Calcification Rates'!$H$28*$A3*'Calcification Rates'!$D$28))*'Calcification Rates'!$F$28</f>
        <v>0.17237123855533956</v>
      </c>
      <c r="AS3" s="73">
        <f>((((1-'Calcification Rates'!$H$28)*$A3)*(('Calcification Rates'!$D$28-'Calcification Rates'!$E$28)*0.1))+('Calcification Rates'!$H$28*$A3*('Calcification Rates'!$D$28-'Calcification Rates'!$E$28)))*('Calcification Rates'!$F$28-'Calcification Rates'!$G$28)</f>
        <v>0.15536157246277243</v>
      </c>
      <c r="AT3" s="73">
        <f>((((1-'Calcification Rates'!$H$28)*$A3)*(('Calcification Rates'!$D$28+'Calcification Rates'!$E$28)*0.1))+('Calcification Rates'!$H$28*$A3*('Calcification Rates'!$D$28+'Calcification Rates'!$E$28)))*('Calcification Rates'!$F$28+'Calcification Rates'!$G$28)</f>
        <v>0.19021327355688411</v>
      </c>
      <c r="AU3" s="73">
        <f>((((((((($A3*2)/PI())/2)+'Calcification Rates'!$D$29)^2)*PI())/2))-((((((($A3*2)/PI())/2)^2)*PI())/2)))*'Calcification Rates'!$F$29</f>
        <v>6.6328347841963993</v>
      </c>
      <c r="AV3" s="73">
        <f>((((((((($A3*2)/PI())/2)+('Calcification Rates'!$D$29-'Calcification Rates'!$E$29))^2)*PI())/2))-((((((($A3*2)/PI())/2)^2)*PI())/2)))*('Calcification Rates'!$F$29-'Calcification Rates'!$G$29)</f>
        <v>5.2708454395108228</v>
      </c>
      <c r="AW3" s="73">
        <f>((((((((($A3*2)/PI())/2)+('Calcification Rates'!$D$29+'Calcification Rates'!$E$29))^2)*PI())/2))-((((((($A3*2)/PI())/2)^2)*PI())/2)))*('Calcification Rates'!$F$29+'Calcification Rates'!$G$29)</f>
        <v>8.1867096893785494</v>
      </c>
      <c r="AX3" s="73">
        <f>((((((((($A3*2)/PI())/2)+'Calcification Rates'!$D$30)^2)*PI())/2))-((((((($A3*2)/PI())/2)^2)*PI())/2)))*'Calcification Rates'!$F$30</f>
        <v>0.95735788683332723</v>
      </c>
      <c r="AY3" s="73">
        <f>((((((((($A3*2)/PI())/2)+('Calcification Rates'!$D$30-'Calcification Rates'!$E$30))^2)*PI())/2))-((((((($A3*2)/PI())/2)^2)*PI())/2)))*('Calcification Rates'!$F$30-'Calcification Rates'!$G$30)</f>
        <v>0.8462576610346193</v>
      </c>
      <c r="AZ3" s="73">
        <f>((((((((($A3*2)/PI())/2)+('Calcification Rates'!$D$30+'Calcification Rates'!$E$30))^2)*PI())/2))-((((((($A3*2)/PI())/2)^2)*PI())/2)))*('Calcification Rates'!$F$30+'Calcification Rates'!$G$30)</f>
        <v>1.0715966731573148</v>
      </c>
      <c r="BA3" s="73">
        <f>((((1-'Calcification Rates'!$H$31)*$A3)*'Calcification Rates'!$D$31*0.1)+('Calcification Rates'!$H$31*$A3*'Calcification Rates'!$D$31))*'Calcification Rates'!$F$31</f>
        <v>0.184366</v>
      </c>
      <c r="BB3" s="73">
        <f>((((1-'Calcification Rates'!$H$31)*$A3)*(('Calcification Rates'!$D$31-'Calcification Rates'!$E$31)*0.1))+('Calcification Rates'!$H$31*$A3*('Calcification Rates'!$D$31-'Calcification Rates'!$E$31)))*('Calcification Rates'!$F$31-'Calcification Rates'!$G$31)</f>
        <v>0.184366</v>
      </c>
      <c r="BC3" s="73">
        <f>((((1-'Calcification Rates'!$H$31)*$A3)*(('Calcification Rates'!$D$31+'Calcification Rates'!$E$31)*0.1))+('Calcification Rates'!$H$31*$A3*('Calcification Rates'!$D$31+'Calcification Rates'!$E$31)))*('Calcification Rates'!$F$31+'Calcification Rates'!$G$31)</f>
        <v>0.184366</v>
      </c>
      <c r="BD3" s="73">
        <f>$A3*'Calcification Rates'!$D$32*'Calcification Rates'!$F$32</f>
        <v>0.77470219575433497</v>
      </c>
      <c r="BE3" s="73">
        <f>$A3*('Calcification Rates'!$D$32-'Calcification Rates'!$E$32)*('Calcification Rates'!$F$32-'Calcification Rates'!$G$32)</f>
        <v>0.74472828949420289</v>
      </c>
      <c r="BF3" s="73">
        <f>$A3*('Calcification Rates'!$D$32+'Calcification Rates'!$E$32)*('Calcification Rates'!$F$32+'Calcification Rates'!$G$32)</f>
        <v>0.80467610201446704</v>
      </c>
      <c r="BG3" s="73">
        <f>((((1-'Calcification Rates'!$H$34)*$A3)*'Calcification Rates'!$D$34*0.1)+('Calcification Rates'!$H$34*$A3*'Calcification Rates'!$D$34))*'Calcification Rates'!$F$34</f>
        <v>0.25044792500000002</v>
      </c>
      <c r="BH3" s="73">
        <f>((((1-'Calcification Rates'!$H$34)*$A3)*(('Calcification Rates'!$D$34-'Calcification Rates'!$E$34)*0.1))+('Calcification Rates'!$H$34*$A3*('Calcification Rates'!$D$34-'Calcification Rates'!$E$34)))*('Calcification Rates'!$F$34-'Calcification Rates'!$G$34)</f>
        <v>9.5373845791865489E-2</v>
      </c>
      <c r="BI3" s="73">
        <f>((((1-'Calcification Rates'!$H$34)*$A3)*(('Calcification Rates'!$D$34+'Calcification Rates'!$E$34)*0.1))+('Calcification Rates'!$H$34*$A3*('Calcification Rates'!$D$34+'Calcification Rates'!$E$34)))*('Calcification Rates'!$F$34+'Calcification Rates'!$G$34)</f>
        <v>0.47765645705891202</v>
      </c>
      <c r="BJ3" s="73">
        <f>(2*'Calcification Rates'!$D$35*'Calcification Rates'!$F$35)+0.1*'Calcification Rates'!$D$35*($A3+(2*'Calcification Rates'!$D$35))*'Calcification Rates'!$F$35</f>
        <v>1.2892872987871093</v>
      </c>
      <c r="BK3" s="73">
        <f>(2*('Calcification Rates'!$D$35-'Calcification Rates'!$E$35)*('Calcification Rates'!$F$35-'Calcification Rates'!$G$35))+(0.1*('Calcification Rates'!$D$35-'Calcification Rates'!$E$35)*($A3+(2*'Calcification Rates'!$D$35-'Calcification Rates'!$E$35)))*('Calcification Rates'!$F$35-'Calcification Rates'!$G$35)</f>
        <v>1.1623343338809011</v>
      </c>
      <c r="BL3" s="73">
        <f>(2*('Calcification Rates'!$D$35+'Calcification Rates'!$E$35)*('Calcification Rates'!$F$35+'Calcification Rates'!$G$35))+(0.1*('Calcification Rates'!$D$35+'Calcification Rates'!$E$35)*($A3+(2*'Calcification Rates'!$D$35+'Calcification Rates'!$E$35)))*('Calcification Rates'!$F$35+'Calcification Rates'!$G$35)</f>
        <v>1.4222343103710886</v>
      </c>
      <c r="BM3" s="73">
        <f>((((((((($A3*2)/PI())/2)+'Calcification Rates'!$D$36)^2)*PI())/2))-((((((($A3*2)/PI())/2)^2)*PI())/2)))*'Calcification Rates'!$F$36</f>
        <v>1.4091501417449288</v>
      </c>
      <c r="BN3" s="73">
        <f>((((((((($A3*2)/PI())/2)+('Calcification Rates'!$D$36-'Calcification Rates'!$E$36))^2)*PI())/2))-((((((($A3*2)/PI())/2)^2)*PI())/2)))*('Calcification Rates'!$F$36-'Calcification Rates'!$G$36)</f>
        <v>1.2644648186258403</v>
      </c>
      <c r="BO3" s="73">
        <f>((((((((($A3*2)/PI())/2)+('Calcification Rates'!$D$36+'Calcification Rates'!$E$36))^2)*PI())/2))-((((((($A3*2)/PI())/2)^2)*PI())/2)))*('Calcification Rates'!$F$36+'Calcification Rates'!$G$36)</f>
        <v>1.563933697078276</v>
      </c>
      <c r="BP3" s="73">
        <f>(2*'Calcification Rates'!$D$37*'Calcification Rates'!$F$37)+0.1*'Calcification Rates'!$D$37*($A3+(2*'Calcification Rates'!$D$37))*'Calcification Rates'!$F$37</f>
        <v>33.590861111111103</v>
      </c>
      <c r="BQ3" s="73">
        <f>(2*('Calcification Rates'!$D$37-'Calcification Rates'!$E$37)*('Calcification Rates'!$F$37-'Calcification Rates'!$G$37))+(0.1*('Calcification Rates'!$D$37-'Calcification Rates'!$E$37)*($A3+(2*'Calcification Rates'!$D$37-'Calcification Rates'!$E$37)))*('Calcification Rates'!$F$37-'Calcification Rates'!$G$37)</f>
        <v>27.115353436414992</v>
      </c>
      <c r="BR3" s="73">
        <f>(2*('Calcification Rates'!$D$37+'Calcification Rates'!$E$37)*('Calcification Rates'!$F$37+'Calcification Rates'!$G$37))+(0.1*('Calcification Rates'!$D$37+'Calcification Rates'!$E$37)*($A3+(2*'Calcification Rates'!$D$37+'Calcification Rates'!$E$37)))*('Calcification Rates'!$F$37+'Calcification Rates'!$G$37)</f>
        <v>40.746440108518371</v>
      </c>
      <c r="BS3" s="73">
        <f>(2*'Calcification Rates'!$D$38*'Calcification Rates'!$F$38)+0.1*'Calcification Rates'!$D$38*($A3+(2*'Calcification Rates'!$D$38))*'Calcification Rates'!$F$38</f>
        <v>32.164222222222214</v>
      </c>
      <c r="BT3" s="73">
        <f>(2*('Calcification Rates'!$D$38-'Calcification Rates'!$E$38)*('Calcification Rates'!$F$38-'Calcification Rates'!$G$38))+(0.1*('Calcification Rates'!$D$38-'Calcification Rates'!$E$38)*($A3+(2*'Calcification Rates'!$D$38-'Calcification Rates'!$E$38)))*('Calcification Rates'!$F$38-'Calcification Rates'!$G$38)</f>
        <v>25.466144423933194</v>
      </c>
      <c r="BU3" s="73">
        <f>(2*('Calcification Rates'!$D$38+'Calcification Rates'!$E$38)*('Calcification Rates'!$F$38+'Calcification Rates'!$G$38))+(0.1*('Calcification Rates'!$D$38+'Calcification Rates'!$E$38)*($A3+(2*'Calcification Rates'!$D$38+'Calcification Rates'!$E$38)))*('Calcification Rates'!$F$38+'Calcification Rates'!$G$38)</f>
        <v>39.697470187735867</v>
      </c>
      <c r="BV3" s="73">
        <f>((((((((($A3*2)/PI())/2)+'Calcification Rates'!$D$39)^2)*PI())/2))-((((((($A3*2)/PI())/2)^2)*PI())/2)))*'Calcification Rates'!$F$39</f>
        <v>0.6101422363868253</v>
      </c>
      <c r="BW3" s="73">
        <f>((((((((($A3*2)/PI())/2)+('Calcification Rates'!$D$39-'Calcification Rates'!$E$39))^2)*PI())/2))-((((((($A3*2)/PI())/2)^2)*PI())/2)))*('Calcification Rates'!$F$39-'Calcification Rates'!$G$39)</f>
        <v>0.58653529903846979</v>
      </c>
      <c r="BX3" s="73">
        <f>((((((((($A3*2)/PI())/2)+('Calcification Rates'!$D$39+'Calcification Rates'!$E$39))^2)*PI())/2))-((((((($A3*2)/PI())/2)^2)*PI())/2)))*('Calcification Rates'!$F$39+'Calcification Rates'!$G$39)</f>
        <v>0.6337491737351808</v>
      </c>
      <c r="BY3" s="73">
        <f>((((((((($A3*2)/PI())/2)+'Calcification Rates'!$D$40)^2)*PI())/2))-((((((($A3*2)/PI())/2)^2)*PI())/2)))*'Calcification Rates'!$F$40</f>
        <v>1.3831518774797602</v>
      </c>
      <c r="BZ3" s="73">
        <f>((((((((($A3*2)/PI())/2)+('Calcification Rates'!$D$40-'Calcification Rates'!$E$40))^2)*PI())/2))-((((((($A3*2)/PI())/2)^2)*PI())/2)))*('Calcification Rates'!$F$40-'Calcification Rates'!$G$40)</f>
        <v>1.3296365202930731</v>
      </c>
      <c r="CA3" s="73">
        <f>((((((((($A3*2)/PI())/2)+('Calcification Rates'!$D$40+'Calcification Rates'!$E$40))^2)*PI())/2))-((((((($A3*2)/PI())/2)^2)*PI())/2)))*('Calcification Rates'!$F$40+'Calcification Rates'!$G$40)</f>
        <v>1.4366672346664473</v>
      </c>
      <c r="CB3" s="73">
        <f>$A3*'Calcification Rates'!$D$23*'Calcification Rates'!$F$23</f>
        <v>2.3502812499999998E-2</v>
      </c>
      <c r="CC3" s="73">
        <f>$A3*('Calcification Rates'!$D$23-'Calcification Rates'!$E$23)*('Calcification Rates'!$F$23-'Calcification Rates'!$G$23)</f>
        <v>1.5274449277810064E-2</v>
      </c>
      <c r="CD3" s="73">
        <f>$A3*('Calcification Rates'!$D$23+'Calcification Rates'!$E$23)*('Calcification Rates'!$F$23+'Calcification Rates'!$G$23)</f>
        <v>3.1731175722189933E-2</v>
      </c>
      <c r="CE3" s="73">
        <f>((((1-'Calcification Rates'!$H$44)*$A3)*'Calcification Rates'!$D$44*0.1)+('Calcification Rates'!$H$44*$A3*'Calcification Rates'!$D$44))*'Calcification Rates'!$F$44</f>
        <v>0.82071785022499999</v>
      </c>
      <c r="CF3" s="73">
        <f>((((1-'Calcification Rates'!$H$44)*$A3)*(('Calcification Rates'!$D$44-'Calcification Rates'!$E$44)*0.1))+('Calcification Rates'!$H$44*$A3*('Calcification Rates'!$D$44-'Calcification Rates'!$E$44)))*('Calcification Rates'!$F$44-'Calcification Rates'!$G$44)</f>
        <v>0.49496231452431877</v>
      </c>
      <c r="CG3" s="73">
        <f>((((1-'Calcification Rates'!$H$44)*$A3)*(('Calcification Rates'!$D$44+'Calcification Rates'!$E$44)*0.1))+('Calcification Rates'!$H$44*$A3*('Calcification Rates'!$D$44+'Calcification Rates'!$E$44)))*('Calcification Rates'!$F$44+'Calcification Rates'!$G$44)</f>
        <v>1.1936372491559148</v>
      </c>
      <c r="CH3" s="73">
        <f>((((1-'Calcification Rates'!$H$45)*$A3)*'Calcification Rates'!$D$45*0.1)+('Calcification Rates'!$H$45*$A3*'Calcification Rates'!$D$45))*'Calcification Rates'!$F$45</f>
        <v>1.0198023999999999</v>
      </c>
      <c r="CI3" s="73">
        <f>((((1-'Calcification Rates'!$H$45)*$A3)*(('Calcification Rates'!$D$45-'Calcification Rates'!$E$45)*0.1))+('Calcification Rates'!$H$45*$A3*('Calcification Rates'!$D$45-'Calcification Rates'!$E$45)))*('Calcification Rates'!$F$45-'Calcification Rates'!$G$45)</f>
        <v>0.67152611479537339</v>
      </c>
      <c r="CJ3" s="73">
        <f>((((1-'Calcification Rates'!$H$45)*$A3)*(('Calcification Rates'!$D$45+'Calcification Rates'!$E$45)*0.1))+('Calcification Rates'!$H$45*$A3*('Calcification Rates'!$D$45+'Calcification Rates'!$E$45)))*('Calcification Rates'!$F$45+'Calcification Rates'!$G$45)</f>
        <v>1.3680786852046265</v>
      </c>
      <c r="CK3" s="73">
        <f>((((1-'Calcification Rates'!$H$46)*$A3)*'Calcification Rates'!$D$46*0.1)+('Calcification Rates'!$H$46*$A3*'Calcification Rates'!$D$46))*'Calcification Rates'!$F$46</f>
        <v>0.82141282000000004</v>
      </c>
      <c r="CL3" s="73">
        <f>((((1-'Calcification Rates'!$H$46)*$A3)*(('Calcification Rates'!$D$46-'Calcification Rates'!$E$46)*0.1))+('Calcification Rates'!$H$46*$A3*('Calcification Rates'!$D$46-'Calcification Rates'!$E$46)))*('Calcification Rates'!$F$46-'Calcification Rates'!$G$46)</f>
        <v>0.77037683269872148</v>
      </c>
      <c r="CM3" s="73">
        <f>((((1-'Calcification Rates'!$H$46)*$A3)*(('Calcification Rates'!$D$46+'Calcification Rates'!$E$46)*0.1))+('Calcification Rates'!$H$46*$A3*('Calcification Rates'!$D$46+'Calcification Rates'!$E$46)))*('Calcification Rates'!$F$46+'Calcification Rates'!$G$46)</f>
        <v>0.87397921171999815</v>
      </c>
      <c r="CN3" s="73">
        <f>((((1-'Calcification Rates'!$H$47)*$A3)*'Calcification Rates'!$D$47*0.1)+('Calcification Rates'!$H$47*$A3*'Calcification Rates'!$D$47))*'Calcification Rates'!$F$47</f>
        <v>1.0709153273000001</v>
      </c>
      <c r="CO3" s="73">
        <f>((((1-'Calcification Rates'!$H$47)*$A3)*(('Calcification Rates'!$D$47-'Calcification Rates'!$E$47)*0.1))+('Calcification Rates'!$H$47*$A3*('Calcification Rates'!$D$47-'Calcification Rates'!$E$47)))*('Calcification Rates'!$F$47-'Calcification Rates'!$G$47)</f>
        <v>0.64585256542752123</v>
      </c>
      <c r="CP3" s="73">
        <f>((((1-'Calcification Rates'!$H$47)*$A3)*(('Calcification Rates'!$D$47+'Calcification Rates'!$E$47)*0.1))+('Calcification Rates'!$H$47*$A3*('Calcification Rates'!$D$47+'Calcification Rates'!$E$47)))*('Calcification Rates'!$F$47+'Calcification Rates'!$G$47)</f>
        <v>1.5575199503786059</v>
      </c>
      <c r="CQ3" s="73">
        <f>((((((((($A3*2)/PI())/2)+'Calcification Rates'!$D$48)^2)*PI())/2))-((((((($A3*2)/PI())/2)^2)*PI())/2)))*'Calcification Rates'!$F$48</f>
        <v>0.88357325806749509</v>
      </c>
      <c r="CR3" s="73">
        <f>((((((((($A3*2)/PI())/2)+('Calcification Rates'!$D$48-'Calcification Rates'!$E$48))^2)*PI())/2))-((((((($A3*2)/PI())/2)^2)*PI())/2)))*('Calcification Rates'!$F$48-'Calcification Rates'!$G$48)</f>
        <v>0.78798653765417814</v>
      </c>
      <c r="CS3" s="73">
        <f>((((((((($A3*2)/PI())/2)+('Calcification Rates'!$D$48+'Calcification Rates'!$E$48))^2)*PI())/2))-((((((($A3*2)/PI())/2)^2)*PI())/2)))*('Calcification Rates'!$F$48+'Calcification Rates'!$G$48)</f>
        <v>0.98517676650351027</v>
      </c>
      <c r="CT3" s="73">
        <f>((((1-'Calcification Rates'!$H$49)*$A3)*'Calcification Rates'!$D$49*0.1)+('Calcification Rates'!$H$49*$A3*'Calcification Rates'!$D$49))*'Calcification Rates'!$F$49</f>
        <v>0.82071785022499999</v>
      </c>
      <c r="CU3" s="73">
        <f>((((1-'Calcification Rates'!$H$49)*$A3)*(('Calcification Rates'!$D$49-'Calcification Rates'!$E$49)*0.1))+('Calcification Rates'!$H$49*$A3*('Calcification Rates'!$D$49-'Calcification Rates'!$E$49)))*('Calcification Rates'!$F$49-'Calcification Rates'!$G$49)</f>
        <v>0.49496231452431877</v>
      </c>
      <c r="CV3" s="73">
        <f>((((1-'Calcification Rates'!$H$49)*$A3)*(('Calcification Rates'!$D$49+'Calcification Rates'!$E$49)*0.1))+('Calcification Rates'!$H$49*$A3*('Calcification Rates'!$D$49+'Calcification Rates'!$E$49)))*('Calcification Rates'!$F$49+'Calcification Rates'!$G$49)</f>
        <v>1.1936372491559148</v>
      </c>
      <c r="CW3" s="73">
        <f>((((((((($A3*2)/PI())/2)+'Calcification Rates'!$D$50)^2)*PI())/2))-((((((($A3*2)/PI())/2)^2)*PI())/2)))*'Calcification Rates'!$F$50</f>
        <v>0.88357325806749509</v>
      </c>
      <c r="CX3" s="73">
        <f>((((((((($A3*2)/PI())/2)+('Calcification Rates'!$D$50-'Calcification Rates'!$E$50))^2)*PI())/2))-((((((($A3*2)/PI())/2)^2)*PI())/2)))*('Calcification Rates'!$F$50-'Calcification Rates'!$G$50)</f>
        <v>0.78798653765417814</v>
      </c>
      <c r="CY3" s="73">
        <f>((((((((($A3*2)/PI())/2)+('Calcification Rates'!$D$50+'Calcification Rates'!$E$50))^2)*PI())/2))-((((((($A3*2)/PI())/2)^2)*PI())/2)))*('Calcification Rates'!$F$50+'Calcification Rates'!$G$50)</f>
        <v>0.98517676650351027</v>
      </c>
      <c r="CZ3" s="73">
        <f>((((((((($A3*2)/PI())/2)+'Calcification Rates'!$D$51)^2)*PI())/2))-((((((($A3*2)/PI())/2)^2)*PI())/2)))*'Calcification Rates'!$F$51</f>
        <v>0.88357325806749509</v>
      </c>
      <c r="DA3" s="73">
        <f>((((((((($A3*2)/PI())/2)+('Calcification Rates'!$D$51-'Calcification Rates'!$E$51))^2)*PI())/2))-((((((($A3*2)/PI())/2)^2)*PI())/2)))*('Calcification Rates'!$F$51-'Calcification Rates'!$G$51)</f>
        <v>0.78798653765417814</v>
      </c>
      <c r="DB3" s="73">
        <f>((((((((($A3*2)/PI())/2)+('Calcification Rates'!$D$51+'Calcification Rates'!$E$51))^2)*PI())/2))-((((((($A3*2)/PI())/2)^2)*PI())/2)))*('Calcification Rates'!$F$51+'Calcification Rates'!$G$51)</f>
        <v>0.98517676650351027</v>
      </c>
      <c r="DC3" s="73">
        <f>((((((((($A3*2)/PI())/2)+'Calcification Rates'!$D$52)^2)*PI())/2))-((((((($A3*2)/PI())/2)^2)*PI())/2)))*'Calcification Rates'!$F$52</f>
        <v>3.0319570891740559</v>
      </c>
      <c r="DD3" s="73">
        <f>((((((((($A3*2)/PI())/2)+('Calcification Rates'!$D$52-'Calcification Rates'!$E$52))^2)*PI())/2))-((((((($A3*2)/PI())/2)^2)*PI())/2)))*('Calcification Rates'!$F$52-'Calcification Rates'!$G$52)</f>
        <v>2.834202340453885</v>
      </c>
      <c r="DE3" s="73">
        <f>((((((((($A3*2)/PI())/2)+('Calcification Rates'!$D$52+'Calcification Rates'!$E$52))^2)*PI())/2))-((((((($A3*2)/PI())/2)^2)*PI())/2)))*('Calcification Rates'!$F$52+'Calcification Rates'!$G$52)</f>
        <v>3.2373111092237132</v>
      </c>
      <c r="DF3" s="73">
        <f>((((((((($A3*2)/PI())/2)+'Calcification Rates'!$D$53)^2)*PI())/2))-((((((($A3*2)/PI())/2)^2)*PI())/2)))*'Calcification Rates'!$F$53</f>
        <v>0.20952521135508981</v>
      </c>
      <c r="DG3" s="73">
        <f>((((((((($A3*2)/PI())/2)+('Calcification Rates'!$D$53-'Calcification Rates'!$E$53))^2)*PI())/2))-((((((($A3*2)/PI())/2)^2)*PI())/2)))*('Calcification Rates'!$F$53-'Calcification Rates'!$G$53)</f>
        <v>0.19881700427983062</v>
      </c>
      <c r="DH3" s="73">
        <f>((((((((($A3*2)/PI())/2)+('Calcification Rates'!$D$53+'Calcification Rates'!$E$53))^2)*PI())/2))-((((((($A3*2)/PI())/2)^2)*PI())/2)))*('Calcification Rates'!$F$53+'Calcification Rates'!$G$53)</f>
        <v>0.22045119228207713</v>
      </c>
      <c r="DI3" s="73">
        <f>((((((((($A3*2)/PI())/2)+'Calcification Rates'!$D$54)^2)*PI())/2))-((((((($A3*2)/PI())/2)^2)*PI())/2)))*'Calcification Rates'!$F$54</f>
        <v>0.20952521135508981</v>
      </c>
      <c r="DJ3" s="73">
        <f>((((((((($A3*2)/PI())/2)+('Calcification Rates'!$D$54-'Calcification Rates'!$E$54))^2)*PI())/2))-((((((($A3*2)/PI())/2)^2)*PI())/2)))*('Calcification Rates'!$F$54-'Calcification Rates'!$G$54)</f>
        <v>0.19881700427983062</v>
      </c>
      <c r="DK3" s="73">
        <f>((((((((($A3*2)/PI())/2)+('Calcification Rates'!$D$54+'Calcification Rates'!$E$54))^2)*PI())/2))-((((((($A3*2)/PI())/2)^2)*PI())/2)))*('Calcification Rates'!$F$54+'Calcification Rates'!$G$54)</f>
        <v>0.22045119228207713</v>
      </c>
      <c r="DL3" s="73">
        <f>((((((((($A3*2)/PI())/2)+'Calcification Rates'!$D$55)^2)*PI())/2))-((((((($A3*2)/PI())/2)^2)*PI())/2)))*'Calcification Rates'!$F$55</f>
        <v>0.2569360870256982</v>
      </c>
      <c r="DM3" s="73">
        <f>((((((((($A3*2)/PI())/2)+('Calcification Rates'!$D$55-'Calcification Rates'!$E$55))^2)*PI())/2))-((((((($A3*2)/PI())/2)^2)*PI())/2)))*('Calcification Rates'!$F$55-'Calcification Rates'!$G$55)</f>
        <v>0.25361753639588219</v>
      </c>
      <c r="DN3" s="73">
        <f>((((((((($A3*2)/PI())/2)+('Calcification Rates'!$D$55+'Calcification Rates'!$E$55))^2)*PI())/2))-((((((($A3*2)/PI())/2)^2)*PI())/2)))*('Calcification Rates'!$F$55+'Calcification Rates'!$G$55)</f>
        <v>0.26026451157637087</v>
      </c>
      <c r="DO3" s="73">
        <f>((((1-'Calcification Rates'!$H$56)*$A3)*'Calcification Rates'!$D$56*0.1)+('Calcification Rates'!$H$56*$A3*'Calcification Rates'!$D$56))*'Calcification Rates'!$F$56</f>
        <v>0.106460285</v>
      </c>
      <c r="DP3" s="73">
        <f>((((1-'Calcification Rates'!$H$56)*$A3)*(('Calcification Rates'!$D$56-'Calcification Rates'!$E$56)*0.1))+('Calcification Rates'!$H$56*$A3*('Calcification Rates'!$D$56-'Calcification Rates'!$E$56)))*('Calcification Rates'!$F$56-'Calcification Rates'!$G$56)</f>
        <v>0.106460285</v>
      </c>
      <c r="DQ3" s="73">
        <f>((((1-'Calcification Rates'!$H$56)*$A3)*(('Calcification Rates'!$D$56+'Calcification Rates'!$E$56)*0.1))+('Calcification Rates'!$H$56*$A3*('Calcification Rates'!$D$56+'Calcification Rates'!$E$56)))*('Calcification Rates'!$F$56+'Calcification Rates'!$G$56)</f>
        <v>0.106460285</v>
      </c>
      <c r="DR3" s="73">
        <f>((((1-'Calcification Rates'!$H$57)*$A3)*'Calcification Rates'!$D$57*0.1)+('Calcification Rates'!$H$57*$A3*'Calcification Rates'!$D$57))*'Calcification Rates'!$F$57</f>
        <v>0.45138933333333342</v>
      </c>
      <c r="DS3" s="73">
        <f>((((1-'Calcification Rates'!$H$57)*$A3)*(('Calcification Rates'!$D$57-'Calcification Rates'!$E$57)*0.1))+('Calcification Rates'!$H$57*$A3*('Calcification Rates'!$D$57-'Calcification Rates'!$E$57)))*('Calcification Rates'!$F$57-'Calcification Rates'!$G$57)</f>
        <v>0.42782235901740506</v>
      </c>
      <c r="DT3" s="73">
        <f>((((1-'Calcification Rates'!$H$57)*$A3)*(('Calcification Rates'!$D$57+'Calcification Rates'!$E$57)*0.1))+('Calcification Rates'!$H$57*$A3*('Calcification Rates'!$D$57+'Calcification Rates'!$E$57)))*('Calcification Rates'!$F$57+'Calcification Rates'!$G$57)</f>
        <v>0.47495630764926167</v>
      </c>
      <c r="DU3" s="73">
        <f>((((1-'Calcification Rates'!$H$58)*$A3)*'Calcification Rates'!$D$58*0.1)+('Calcification Rates'!$H$58*$A3*'Calcification Rates'!$D$58))*'Calcification Rates'!$F$58</f>
        <v>0.45138933333333342</v>
      </c>
      <c r="DV3" s="73">
        <f>((((1-'Calcification Rates'!$H$58)*$A3)*(('Calcification Rates'!$D$58-'Calcification Rates'!$E$58)*0.1))+('Calcification Rates'!$H$58*$A3*('Calcification Rates'!$D$58-'Calcification Rates'!$E$58)))*('Calcification Rates'!$F$58-'Calcification Rates'!$G$58)</f>
        <v>0.42782235901740506</v>
      </c>
      <c r="DW3" s="73">
        <f>((((1-'Calcification Rates'!$H$58)*$A3)*(('Calcification Rates'!$D$58+'Calcification Rates'!$E$58)*0.1))+('Calcification Rates'!$H$58*$A3*('Calcification Rates'!$D$58+'Calcification Rates'!$E$58)))*('Calcification Rates'!$F$58+'Calcification Rates'!$G$58)</f>
        <v>0.47495630764926167</v>
      </c>
      <c r="DX3" s="73">
        <f>(2*'Calcification Rates'!$D$59*'Calcification Rates'!$F$59)+0.1*'Calcification Rates'!$D$59*($A3+(2*'Calcification Rates'!$D$59))*'Calcification Rates'!$F$59</f>
        <v>5.7366040888888898</v>
      </c>
      <c r="DY3" s="73">
        <f>(2*('Calcification Rates'!$D$59-'Calcification Rates'!$E$59)*('Calcification Rates'!$F$59-'Calcification Rates'!$G$59))+(0.1*('Calcification Rates'!$D$59-'Calcification Rates'!$E$59)*($A3+(2*'Calcification Rates'!$D$59-'Calcification Rates'!$E$59)))*('Calcification Rates'!$F$59-'Calcification Rates'!$G$59)</f>
        <v>5.4186005597790201</v>
      </c>
      <c r="DZ3" s="73">
        <f>(2*('Calcification Rates'!$D$59+'Calcification Rates'!$E$59)*('Calcification Rates'!$F$59+'Calcification Rates'!$G$59))+(0.1*('Calcification Rates'!$D$59+'Calcification Rates'!$E$59)*($A3+(2*'Calcification Rates'!$D$59+'Calcification Rates'!$E$59)))*('Calcification Rates'!$F$59+'Calcification Rates'!$G$59)</f>
        <v>6.0566453802060476</v>
      </c>
      <c r="EA3" s="73">
        <f>((((((((($A3*2)/PI())/2)+'Calcification Rates'!$D$60)^2)*PI())/2))-((((((($A3*2)/PI())/2)^2)*PI())/2)))*'Calcification Rates'!$F$60</f>
        <v>0.98857128471463307</v>
      </c>
      <c r="EB3" s="73">
        <f>((((((((($A3*2)/PI())/2)+('Calcification Rates'!$D$60-'Calcification Rates'!$E$60))^2)*PI())/2))-((((((($A3*2)/PI())/2)^2)*PI())/2)))*('Calcification Rates'!$F$60-'Calcification Rates'!$G$60)</f>
        <v>0.9143205930580901</v>
      </c>
      <c r="EC3" s="73">
        <f>((((((((($A3*2)/PI())/2)+('Calcification Rates'!$D$60+'Calcification Rates'!$E$60))^2)*PI())/2))-((((((($A3*2)/PI())/2)^2)*PI())/2)))*('Calcification Rates'!$F$60+'Calcification Rates'!$G$60)</f>
        <v>1.0661875437303017</v>
      </c>
      <c r="ED3" s="73">
        <f>$A3*'Calcification Rates'!$D$61*'Calcification Rates'!$F$61</f>
        <v>0.78477510570017572</v>
      </c>
      <c r="EE3" s="73">
        <f>$A3*('Calcification Rates'!$D$61-'Calcification Rates'!$E$61)*('Calcification Rates'!$F$61-'Calcification Rates'!$G$61)</f>
        <v>0.71910823801616575</v>
      </c>
      <c r="EF3" s="73">
        <f>$A3*('Calcification Rates'!$D$61+'Calcification Rates'!$E$61)*('Calcification Rates'!$F$61+'Calcification Rates'!$G$61)</f>
        <v>0.85328375010500734</v>
      </c>
      <c r="EG3" s="73">
        <f>(2*'Calcification Rates'!$D$62*'Calcification Rates'!$F$62)+0.1*'Calcification Rates'!$D$62*($A3+(2*'Calcification Rates'!$D$62))*'Calcification Rates'!$F$62</f>
        <v>33.590861111111103</v>
      </c>
      <c r="EH3" s="73">
        <f>(2*('Calcification Rates'!$D$62-'Calcification Rates'!$E$62)*('Calcification Rates'!$F$62-'Calcification Rates'!$G$62))+(0.1*('Calcification Rates'!$D$62-'Calcification Rates'!$E$62)*($A3+(2*'Calcification Rates'!$D$62-'Calcification Rates'!$E$62)))*('Calcification Rates'!$F$62-'Calcification Rates'!$G$62)</f>
        <v>27.115353436414992</v>
      </c>
      <c r="EI3" s="73">
        <f>(2*('Calcification Rates'!$D$62+'Calcification Rates'!$E$62)*('Calcification Rates'!$F$62+'Calcification Rates'!$G$62))+(0.1*('Calcification Rates'!$D$62+'Calcification Rates'!$E$62)*($A3+(2*'Calcification Rates'!$D$62+'Calcification Rates'!$E$62)))*('Calcification Rates'!$F$62+'Calcification Rates'!$G$62)</f>
        <v>40.746440108518371</v>
      </c>
      <c r="EJ3" s="73">
        <f>(2*'Calcification Rates'!$D$63*'Calcification Rates'!$F$63)+0.1*'Calcification Rates'!$D$63*($A3+(2*'Calcification Rates'!$D$63))*'Calcification Rates'!$F$63</f>
        <v>33.590861111111103</v>
      </c>
      <c r="EK3" s="73">
        <f>(2*('Calcification Rates'!$D$63-'Calcification Rates'!$E$63)*('Calcification Rates'!$F$63-'Calcification Rates'!$G$63))+(0.1*('Calcification Rates'!$D$63-'Calcification Rates'!$E$63)*($A3+(2*'Calcification Rates'!$D$63-'Calcification Rates'!$E$63)))*('Calcification Rates'!$F$63-'Calcification Rates'!$G$63)</f>
        <v>27.115353436414992</v>
      </c>
      <c r="EL3" s="73">
        <f>(2*('Calcification Rates'!$D$63+'Calcification Rates'!$E$63)*('Calcification Rates'!$F$63+'Calcification Rates'!$G$63))+(0.1*('Calcification Rates'!$D$63+'Calcification Rates'!$E$63)*($A3+(2*'Calcification Rates'!$D$63+'Calcification Rates'!$E$63)))*('Calcification Rates'!$F$63+'Calcification Rates'!$G$63)</f>
        <v>40.746440108518371</v>
      </c>
      <c r="EM3" s="73">
        <f>(2*'Calcification Rates'!$D$64*'Calcification Rates'!$F$64)+0.1*'Calcification Rates'!$D$64*($A3+(2*'Calcification Rates'!$D$64))*'Calcification Rates'!$F$64</f>
        <v>33.590861111111103</v>
      </c>
      <c r="EN3" s="73">
        <f>(2*('Calcification Rates'!$D$64-'Calcification Rates'!$E$64)*('Calcification Rates'!$F$64-'Calcification Rates'!$G$64))+(0.1*('Calcification Rates'!$D$64-'Calcification Rates'!$E$64)*($A3+(2*'Calcification Rates'!$D$64-'Calcification Rates'!$E$64)))*('Calcification Rates'!$F$64-'Calcification Rates'!$G$64)</f>
        <v>27.115353436414992</v>
      </c>
      <c r="EO3" s="73">
        <f>(2*('Calcification Rates'!$D$64+'Calcification Rates'!$E$64)*('Calcification Rates'!$F$64+'Calcification Rates'!$G$64))+(0.1*('Calcification Rates'!$D$64+'Calcification Rates'!$E$64)*($A3+(2*'Calcification Rates'!$D$64+'Calcification Rates'!$E$64)))*('Calcification Rates'!$F$64+'Calcification Rates'!$G$64)</f>
        <v>40.746440108518371</v>
      </c>
      <c r="EP3" s="73">
        <f>(2*'Calcification Rates'!$D$65*'Calcification Rates'!$F$65)+0.1*'Calcification Rates'!$D$65*($A3+(2*'Calcification Rates'!$D$65))*'Calcification Rates'!$F$65</f>
        <v>33.590861111111103</v>
      </c>
      <c r="EQ3" s="73">
        <f>(2*('Calcification Rates'!$D$65-'Calcification Rates'!$E$65)*('Calcification Rates'!$F$65-'Calcification Rates'!$G$65))+(0.1*('Calcification Rates'!$D$65-'Calcification Rates'!$E$65)*($A3+(2*'Calcification Rates'!$D$65-'Calcification Rates'!$E$65)))*('Calcification Rates'!$F$65-'Calcification Rates'!$G$65)</f>
        <v>27.115353436414992</v>
      </c>
      <c r="ER3" s="73">
        <f>(2*('Calcification Rates'!$D$65+'Calcification Rates'!$E$65)*('Calcification Rates'!$F$65+'Calcification Rates'!$G$65))+(0.1*('Calcification Rates'!$D$65+'Calcification Rates'!$E$65)*($A3+(2*'Calcification Rates'!$D$65+'Calcification Rates'!$E$65)))*('Calcification Rates'!$F$65+'Calcification Rates'!$G$65)</f>
        <v>40.746440108518371</v>
      </c>
      <c r="ES3" s="73">
        <f>$A3*'Calcification Rates'!$D$66*'Calcification Rates'!$F$66</f>
        <v>0.78477510570017572</v>
      </c>
      <c r="ET3" s="73">
        <f>$A3*('Calcification Rates'!$D$66-'Calcification Rates'!$E$66)*('Calcification Rates'!$F$66-'Calcification Rates'!$G$66)</f>
        <v>0.71910823801616575</v>
      </c>
      <c r="EU3" s="73">
        <f>$A3*('Calcification Rates'!$D$66+'Calcification Rates'!$E$66)*('Calcification Rates'!$F$66+'Calcification Rates'!$G$66)</f>
        <v>0.85328375010500734</v>
      </c>
      <c r="EV3" s="73">
        <f>(2*'Calcification Rates'!$D$67*'Calcification Rates'!$F$67)+0.1*'Calcification Rates'!$D$67*($A3+(2*'Calcification Rates'!$D$67))*'Calcification Rates'!$F$67</f>
        <v>33.590861111111103</v>
      </c>
      <c r="EW3" s="73">
        <f>(2*('Calcification Rates'!$D$67-'Calcification Rates'!$E$67)*('Calcification Rates'!$F$67-'Calcification Rates'!$G$67))+(0.1*('Calcification Rates'!$D$67-'Calcification Rates'!$E$67)*($A3+(2*'Calcification Rates'!$D$67-'Calcification Rates'!$E$67)))*('Calcification Rates'!$F$67-'Calcification Rates'!$G$67)</f>
        <v>27.115353436414992</v>
      </c>
      <c r="EX3" s="73">
        <f>(2*('Calcification Rates'!$D$67+'Calcification Rates'!$E$67)*('Calcification Rates'!$F$67+'Calcification Rates'!$G$67))+(0.1*('Calcification Rates'!$D$67+'Calcification Rates'!$E$67)*($A3+(2*'Calcification Rates'!$D$67+'Calcification Rates'!$E$67)))*('Calcification Rates'!$F$67+'Calcification Rates'!$G$67)</f>
        <v>40.746440108518371</v>
      </c>
      <c r="EY3" s="73">
        <f>((((1-'Calcification Rates'!$H$68)*$A3)*'Calcification Rates'!$D$68*0.1)+('Calcification Rates'!$H$68*$A3*'Calcification Rates'!$D$68))*'Calcification Rates'!$F$68</f>
        <v>0.2289265</v>
      </c>
      <c r="EZ3" s="73">
        <f>((((1-'Calcification Rates'!$H$68)*$A3)*(('Calcification Rates'!$D$68-'Calcification Rates'!$E$68)*0.1))+('Calcification Rates'!$H$68*$A3*('Calcification Rates'!$D$68-'Calcification Rates'!$E$68)))*('Calcification Rates'!$F$68-'Calcification Rates'!$G$68)</f>
        <v>0.14245271112482644</v>
      </c>
      <c r="FA3" s="73">
        <f>((((1-'Calcification Rates'!$H$68)*$A3)*(('Calcification Rates'!$D$68+'Calcification Rates'!$E$68)*0.1))+('Calcification Rates'!$H$68*$A3*('Calcification Rates'!$D$68+'Calcification Rates'!$E$68)))*('Calcification Rates'!$F$68+'Calcification Rates'!$G$68)</f>
        <v>0.32400162553128764</v>
      </c>
      <c r="FB3" s="73">
        <f>((((((((($A3*2)/PI())/2)+'Calcification Rates'!$D$69)^2)*PI())/2))-((((((($A3*2)/PI())/2)^2)*PI())/2)))*'Calcification Rates'!$F$69</f>
        <v>3.6632427689090163</v>
      </c>
      <c r="FC3" s="73">
        <f>((((((((($A3*2)/PI())/2)+('Calcification Rates'!$D$69-'Calcification Rates'!$E$69))^2)*PI())/2))-((((((($A3*2)/PI())/2)^2)*PI())/2)))*('Calcification Rates'!$F$69-'Calcification Rates'!$G$69)</f>
        <v>3.4509847328842831</v>
      </c>
      <c r="FD3" s="73">
        <f>((((((((($A3*2)/PI())/2)+('Calcification Rates'!$D$69+'Calcification Rates'!$E$69))^2)*PI())/2))-((((((($A3*2)/PI())/2)^2)*PI())/2)))*('Calcification Rates'!$F$69+'Calcification Rates'!$G$69)</f>
        <v>3.8802706355632677</v>
      </c>
      <c r="FE3" s="73">
        <f>((((((((($A3*2)/PI())/2)+'Calcification Rates'!$D$70)^2)*PI())/2))-((((((($A3*2)/PI())/2)^2)*PI())/2)))*'Calcification Rates'!$F$70</f>
        <v>2.8740903790136141</v>
      </c>
      <c r="FF3" s="73">
        <f>((((((((($A3*2)/PI())/2)+('Calcification Rates'!$D$70-'Calcification Rates'!$E$70))^2)*PI())/2))-((((((($A3*2)/PI())/2)^2)*PI())/2)))*('Calcification Rates'!$F$70-'Calcification Rates'!$G$70)</f>
        <v>2.4601302522834518</v>
      </c>
      <c r="FG3" s="73">
        <f>((((((((($A3*2)/PI())/2)+('Calcification Rates'!$D$70+'Calcification Rates'!$E$70))^2)*PI())/2))-((((((($A3*2)/PI())/2)^2)*PI())/2)))*('Calcification Rates'!$F$70+'Calcification Rates'!$G$70)</f>
        <v>3.3004516143486398</v>
      </c>
      <c r="FH3" s="73">
        <f>((((((((($A3*2)/PI())/2)+'Calcification Rates'!$D$71)^2)*PI())/2))-((((((($A3*2)/PI())/2)^2)*PI())/2)))*'Calcification Rates'!$F$71</f>
        <v>1.028219894164591</v>
      </c>
      <c r="FI3" s="73">
        <f>((((((((($A3*2)/PI())/2)+('Calcification Rates'!$D$71-'Calcification Rates'!$E$71))^2)*PI())/2))-((((((($A3*2)/PI())/2)^2)*PI())/2)))*('Calcification Rates'!$F$71-'Calcification Rates'!$G$71)</f>
        <v>0.93754622641942287</v>
      </c>
      <c r="FJ3" s="73">
        <f>((((((((($A3*2)/PI())/2)+('Calcification Rates'!$D$71+'Calcification Rates'!$E$71))^2)*PI())/2))-((((((($A3*2)/PI())/2)^2)*PI())/2)))*('Calcification Rates'!$F$71+'Calcification Rates'!$G$71)</f>
        <v>1.1238814985585717</v>
      </c>
      <c r="FK3" s="73">
        <f>$A3*'Calcification Rates'!$D$72*'Calcification Rates'!$F$72</f>
        <v>2.3502812499999998E-2</v>
      </c>
      <c r="FL3" s="73">
        <f>$A3*('Calcification Rates'!$D$72-'Calcification Rates'!$E$72)*('Calcification Rates'!$F$72-'Calcification Rates'!$G$72)</f>
        <v>1.5274449277810064E-2</v>
      </c>
      <c r="FM3" s="73">
        <f>$A3*('Calcification Rates'!$D$72+'Calcification Rates'!$E$72)*('Calcification Rates'!$F$72+'Calcification Rates'!$G$72)</f>
        <v>3.1731175722189933E-2</v>
      </c>
      <c r="FN3" s="73">
        <f>$A3*'Calcification Rates'!$D$74*'Calcification Rates'!$F$74</f>
        <v>2.3502812499999998E-2</v>
      </c>
      <c r="FO3" s="73">
        <f>$A3*('Calcification Rates'!$D$74-'Calcification Rates'!$E$74)*('Calcification Rates'!$F$74-'Calcification Rates'!$G$74)</f>
        <v>1.5274449277810064E-2</v>
      </c>
      <c r="FP3" s="73">
        <f>$A3*('Calcification Rates'!$D$74+'Calcification Rates'!$E$74)*('Calcification Rates'!$F$74+'Calcification Rates'!$G$74)</f>
        <v>3.1731175722189933E-2</v>
      </c>
      <c r="FQ3" s="73">
        <f>$A3*'Calcification Rates'!$D$75*'Calcification Rates'!$F$75</f>
        <v>0.67834055397727266</v>
      </c>
      <c r="FR3" s="73">
        <f>$A3*('Calcification Rates'!$D$75-'Calcification Rates'!$E$75)*('Calcification Rates'!$F$75-'Calcification Rates'!$G$75)</f>
        <v>0.63171177087287511</v>
      </c>
      <c r="FS3" s="73">
        <f>$A3*('Calcification Rates'!$D$75+'Calcification Rates'!$E$75)*('Calcification Rates'!$F$75+'Calcification Rates'!$G$75)</f>
        <v>0.72638917160308369</v>
      </c>
      <c r="FT3" s="73">
        <f>((((((((($A3*2)/PI())/2)+'Calcification Rates'!$D$76)^2)*PI())/2))-((((((($A3*2)/PI())/2)^2)*PI())/2)))*'Calcification Rates'!$F$76</f>
        <v>1.1599123594587439</v>
      </c>
      <c r="FU3" s="73">
        <f>((((((((($A3*2)/PI())/2)+('Calcification Rates'!$D$76-'Calcification Rates'!$E$76))^2)*PI())/2))-((((((($A3*2)/PI())/2)^2)*PI())/2)))*('Calcification Rates'!$F$76-'Calcification Rates'!$G$76)</f>
        <v>1.0703961712227363</v>
      </c>
      <c r="FV3" s="73">
        <f>((((((((($A3*2)/PI())/2)+('Calcification Rates'!$D$76+'Calcification Rates'!$E$76))^2)*PI())/2))-((((((($A3*2)/PI())/2)^2)*PI())/2)))*('Calcification Rates'!$F$76+'Calcification Rates'!$G$76)</f>
        <v>1.2533227916262182</v>
      </c>
      <c r="FW3" s="73">
        <f>(2*'Calcification Rates'!$D$77*'Calcification Rates'!$F$77)+0.1*'Calcification Rates'!$D$77*($A3+(2*'Calcification Rates'!$D$77))*'Calcification Rates'!$F$77</f>
        <v>33.590861111111103</v>
      </c>
      <c r="FX3" s="73">
        <f>(2*('Calcification Rates'!$D$77-'Calcification Rates'!$E$77)*('Calcification Rates'!$F$77-'Calcification Rates'!$G$77))+(0.1*('Calcification Rates'!$D$77-'Calcification Rates'!$E$77)*($A3+(2*'Calcification Rates'!$D$77-'Calcification Rates'!$E$77)))*('Calcification Rates'!$F$77-'Calcification Rates'!$G$77)</f>
        <v>31.954532867478296</v>
      </c>
      <c r="FY3" s="73">
        <f>(2*('Calcification Rates'!$D$77+'Calcification Rates'!$E$77)*('Calcification Rates'!$F$77+'Calcification Rates'!$G$77))+(0.1*('Calcification Rates'!$D$77+'Calcification Rates'!$E$77)*($A3+(2*'Calcification Rates'!$D$77+'Calcification Rates'!$E$77)))*('Calcification Rates'!$F$77+'Calcification Rates'!$G$77)</f>
        <v>35.235149400594942</v>
      </c>
      <c r="FZ3" s="73">
        <f>((((1-'Calcification Rates'!$H$78)*$A3)*'Calcification Rates'!$D$78*0.1)+('Calcification Rates'!$H$78*$A3*'Calcification Rates'!$D$78))*'Calcification Rates'!$F$78</f>
        <v>0.35660495324999997</v>
      </c>
      <c r="GA3" s="73">
        <f>((((1-'Calcification Rates'!$H$78)*$A3)*(('Calcification Rates'!$D$78-'Calcification Rates'!$E$78)*0.1))+('Calcification Rates'!$H$78*$A3*('Calcification Rates'!$D$78-'Calcification Rates'!$E$78)))*('Calcification Rates'!$F$78-'Calcification Rates'!$G$78)</f>
        <v>0.34425929582216253</v>
      </c>
      <c r="GB3" s="73">
        <f>((((1-'Calcification Rates'!$H$78)*$A3)*(('Calcification Rates'!$D$78+'Calcification Rates'!$E$78)*0.1))+('Calcification Rates'!$H$78*$A3*('Calcification Rates'!$D$78+'Calcification Rates'!$E$78)))*('Calcification Rates'!$F$78+'Calcification Rates'!$G$78)</f>
        <v>0.36895061067783741</v>
      </c>
      <c r="GC3" s="73">
        <f>((((1-'Calcification Rates'!$H$79)*$A3)*'Calcification Rates'!$D$79*0.1)+('Calcification Rates'!$H$79*$A3*'Calcification Rates'!$D$79))*'Calcification Rates'!$F$79</f>
        <v>0.40557153000000001</v>
      </c>
      <c r="GD3" s="73">
        <f>((((1-'Calcification Rates'!$H$79)*$A3)*(('Calcification Rates'!$D$79-'Calcification Rates'!$E$79)*0.1))+('Calcification Rates'!$H$79*$A3*('Calcification Rates'!$D$79-'Calcification Rates'!$E$79)))*('Calcification Rates'!$F$79-'Calcification Rates'!$G$79)</f>
        <v>0.38861692301834333</v>
      </c>
      <c r="GE3" s="73">
        <f>((((1-'Calcification Rates'!$H$79)*$A3)*(('Calcification Rates'!$D$79+'Calcification Rates'!$E$79)*0.1))+('Calcification Rates'!$H$79*$A3*('Calcification Rates'!$D$79+'Calcification Rates'!$E$79)))*('Calcification Rates'!$F$79+'Calcification Rates'!$G$79)</f>
        <v>0.42252613698165675</v>
      </c>
      <c r="GF3" s="73">
        <f>((((1-'Calcification Rates'!$H$80)*$A3)*'Calcification Rates'!$D$80*0.1)+('Calcification Rates'!$H$80*$A3*'Calcification Rates'!$D$80))*'Calcification Rates'!$F$80</f>
        <v>0.47726076449999988</v>
      </c>
      <c r="GG3" s="73">
        <f>((((1-'Calcification Rates'!$H$80)*$A3)*(('Calcification Rates'!$D$80-'Calcification Rates'!$E$80)*0.1))+('Calcification Rates'!$H$80*$A3*('Calcification Rates'!$D$80-'Calcification Rates'!$E$80)))*('Calcification Rates'!$F$80-'Calcification Rates'!$G$80)</f>
        <v>0.46073800493492417</v>
      </c>
      <c r="GH3" s="73">
        <f>((((1-'Calcification Rates'!$H$80)*$A3)*(('Calcification Rates'!$D$80+'Calcification Rates'!$E$80)*0.1))+('Calcification Rates'!$H$80*$A3*('Calcification Rates'!$D$80+'Calcification Rates'!$E$80)))*('Calcification Rates'!$F$80+'Calcification Rates'!$G$80)</f>
        <v>0.49378352406507559</v>
      </c>
      <c r="GI3" s="73">
        <f>((((((((($A3*2)/PI())/2)+'Calcification Rates'!$D$81)^2)*PI())/2))-((((((($A3*2)/PI())/2)^2)*PI())/2)))*'Calcification Rates'!$F$81</f>
        <v>1.0057836735296337</v>
      </c>
      <c r="GJ3" s="73">
        <f>((((((((($A3*2)/PI())/2)+('Calcification Rates'!$D$81-'Calcification Rates'!$E$81))^2)*PI())/2))-((((((($A3*2)/PI())/2)^2)*PI())/2)))*('Calcification Rates'!$F$81-'Calcification Rates'!$G$81)</f>
        <v>0.96001185328344729</v>
      </c>
      <c r="GK3" s="73">
        <f>((((((((($A3*2)/PI())/2)+('Calcification Rates'!$D$81+'Calcification Rates'!$E$81))^2)*PI())/2))-((((((($A3*2)/PI())/2)^2)*PI())/2)))*('Calcification Rates'!$F$81+'Calcification Rates'!$G$81)</f>
        <v>1.0524479410654908</v>
      </c>
      <c r="GL3" s="73">
        <f>((((((((($A3*2)/PI())/2)+'Calcification Rates'!$D$82)^2)*PI())/2))-((((((($A3*2)/PI())/2)^2)*PI())/2)))*'Calcification Rates'!$F$82</f>
        <v>1.042319742589169</v>
      </c>
      <c r="GM3" s="73">
        <f>((((((((($A3*2)/PI())/2)+('Calcification Rates'!$D$82-'Calcification Rates'!$E$82))^2)*PI())/2))-((((((($A3*2)/PI())/2)^2)*PI())/2)))*('Calcification Rates'!$F$82-'Calcification Rates'!$G$82)</f>
        <v>1.0060879903795703</v>
      </c>
      <c r="GN3" s="73">
        <f>((((((((($A3*2)/PI())/2)+('Calcification Rates'!$D$82+'Calcification Rates'!$E$82))^2)*PI())/2))-((((((($A3*2)/PI())/2)^2)*PI())/2)))*('Calcification Rates'!$F$82+'Calcification Rates'!$G$82)</f>
        <v>1.0790916626044242</v>
      </c>
      <c r="GO3" s="73">
        <f>((((((((($A3*2)/PI())/2)+'Calcification Rates'!$D$87)^2)*PI())/2))-((((((($A3*2)/PI())/2)^2)*PI())/2)))*'Calcification Rates'!$F$87</f>
        <v>0.58829267845657784</v>
      </c>
      <c r="GP3" s="73">
        <f>((((((((($A3*2)/PI())/2)+('Calcification Rates'!$D$87-'Calcification Rates'!$E$87))^2)*PI())/2))-((((((($A3*2)/PI())/2)^2)*PI())/2)))*('Calcification Rates'!$F$87-'Calcification Rates'!$G$87)</f>
        <v>0.50615238959221964</v>
      </c>
      <c r="GQ3" s="73">
        <f>((((((((($A3*2)/PI())/2)+('Calcification Rates'!$D$87+'Calcification Rates'!$E$87))^2)*PI())/2))-((((((($A3*2)/PI())/2)^2)*PI())/2)))*('Calcification Rates'!$F$87+'Calcification Rates'!$G$87)</f>
        <v>0.67621920058672669</v>
      </c>
      <c r="GR3" s="73">
        <f>((((((((($A3*2)/PI())/2)+'Calcification Rates'!$D$88)^2)*PI())/2))-((((((($A3*2)/PI())/2)^2)*PI())/2)))*'Calcification Rates'!$F$88</f>
        <v>0.58829267845657784</v>
      </c>
      <c r="GS3" s="73">
        <f>((((((((($A3*2)/PI())/2)+('Calcification Rates'!$D$88-'Calcification Rates'!$E$88))^2)*PI())/2))-((((((($A3*2)/PI())/2)^2)*PI())/2)))*('Calcification Rates'!$F$88-'Calcification Rates'!$G$88)</f>
        <v>0.50615238959221964</v>
      </c>
      <c r="GT3" s="73">
        <f>((((((((($A3*2)/PI())/2)+('Calcification Rates'!$D$88+'Calcification Rates'!$E$88))^2)*PI())/2))-((((((($A3*2)/PI())/2)^2)*PI())/2)))*('Calcification Rates'!$F$88+'Calcification Rates'!$G$88)</f>
        <v>0.67621920058672669</v>
      </c>
      <c r="GU3" s="73">
        <f>((((((((($A3*2)/PI())/2)+'Calcification Rates'!$D$89)^2)*PI())/2))-((((((($A3*2)/PI())/2)^2)*PI())/2)))*'Calcification Rates'!$F$89</f>
        <v>0.87419093244504131</v>
      </c>
      <c r="GV3" s="73">
        <f>((((((((($A3*2)/PI())/2)+('Calcification Rates'!$D$89-'Calcification Rates'!$E$89))^2)*PI())/2))-((((((($A3*2)/PI())/2)^2)*PI())/2)))*('Calcification Rates'!$F$89-'Calcification Rates'!$G$89)</f>
        <v>0.77308472430156239</v>
      </c>
      <c r="GW3" s="73">
        <f>((((((((($A3*2)/PI())/2)+('Calcification Rates'!$D$89+'Calcification Rates'!$E$89))^2)*PI())/2))-((((((($A3*2)/PI())/2)^2)*PI())/2)))*('Calcification Rates'!$F$89+'Calcification Rates'!$G$89)</f>
        <v>0.98038525952452926</v>
      </c>
      <c r="GX3" s="73">
        <f>((((((((($A3*2)/PI())/2)+'Calcification Rates'!$D$90)^2)*PI())/2))-((((((($A3*2)/PI())/2)^2)*PI())/2)))*'Calcification Rates'!$F$90</f>
        <v>0.87419093244504131</v>
      </c>
      <c r="GY3" s="73">
        <f>((((((((($A3*2)/PI())/2)+('Calcification Rates'!$D$90-'Calcification Rates'!$E$90))^2)*PI())/2))-((((((($A3*2)/PI())/2)^2)*PI())/2)))*('Calcification Rates'!$F$90-'Calcification Rates'!$G$90)</f>
        <v>0.77308472430156239</v>
      </c>
      <c r="GZ3" s="73">
        <f>((((((((($A3*2)/PI())/2)+('Calcification Rates'!$D$90+'Calcification Rates'!$E$90))^2)*PI())/2))-((((((($A3*2)/PI())/2)^2)*PI())/2)))*('Calcification Rates'!$F$90+'Calcification Rates'!$G$90)</f>
        <v>0.98038525952452926</v>
      </c>
      <c r="HA3" s="73">
        <f>((((((((($A3*2)/PI())/2)+'Calcification Rates'!$D$92)^2)*PI())/2))-((((((($A3*2)/PI())/2)^2)*PI())/2)))*'Calcification Rates'!$F$92</f>
        <v>3.3067818800215529</v>
      </c>
      <c r="HB3" s="73">
        <f>((((((((($A3*2)/PI())/2)+('Calcification Rates'!$D$92-'Calcification Rates'!$E$92))^2)*PI())/2))-((((((($A3*2)/PI())/2)^2)*PI())/2)))*('Calcification Rates'!$F$92-'Calcification Rates'!$G$92)</f>
        <v>3.1788395937628211</v>
      </c>
      <c r="HC3" s="73">
        <f>((((((((($A3*2)/PI())/2)+('Calcification Rates'!$D$92+'Calcification Rates'!$E$92))^2)*PI())/2))-((((((($A3*2)/PI())/2)^2)*PI())/2)))*('Calcification Rates'!$F$92+'Calcification Rates'!$G$92)</f>
        <v>3.4347241662802848</v>
      </c>
      <c r="HD3" s="73">
        <f>$A3*'Calcification Rates'!$D$93*'Calcification Rates'!$F$93</f>
        <v>0.41317450440231196</v>
      </c>
      <c r="HE3" s="73">
        <f>$A3*('Calcification Rates'!$D$93-'Calcification Rates'!$E$93)*('Calcification Rates'!$F$93-'Calcification Rates'!$G$93)</f>
        <v>0.36312951395737331</v>
      </c>
      <c r="HF3" s="73">
        <f>$A3*('Calcification Rates'!$D$93+'Calcification Rates'!$E$93)*('Calcification Rates'!$F$93+'Calcification Rates'!$G$93)</f>
        <v>0.46596110813984398</v>
      </c>
      <c r="HG3" s="73">
        <f>$A3*'Calcification Rates'!$D$95*'Calcification Rates'!$F$95</f>
        <v>0.52679749311294777</v>
      </c>
      <c r="HH3" s="73">
        <f>$A3*('Calcification Rates'!$D$95-'Calcification Rates'!$E$95)*('Calcification Rates'!$F$95-'Calcification Rates'!$G$95)</f>
        <v>0.45970587853898154</v>
      </c>
      <c r="HI3" s="73">
        <f>$A3*('Calcification Rates'!$D$95+'Calcification Rates'!$E$95)*('Calcification Rates'!$F$95+'Calcification Rates'!$G$95)</f>
        <v>0.59764903448818496</v>
      </c>
      <c r="HJ3" s="73">
        <f>((((1-'Calcification Rates'!$H$96)*$A3)*'Calcification Rates'!$D$96*0.1)+('Calcification Rates'!$H$96*$A3*'Calcification Rates'!$D$96))*'Calcification Rates'!$F$96</f>
        <v>0.25044792500000002</v>
      </c>
      <c r="HK3" s="73">
        <f>((((1-'Calcification Rates'!$H$96)*$A3)*(('Calcification Rates'!$D$96-'Calcification Rates'!$E$96)*0.1))+('Calcification Rates'!$H$96*$A3*('Calcification Rates'!$D$96-'Calcification Rates'!$E$96)))*('Calcification Rates'!$F$96-'Calcification Rates'!$G$96)</f>
        <v>0.21877185579918446</v>
      </c>
      <c r="HL3" s="73">
        <f>((((1-'Calcification Rates'!$H$96)*$A3)*(('Calcification Rates'!$D$96+'Calcification Rates'!$E$96)*0.1))+('Calcification Rates'!$H$96*$A3*('Calcification Rates'!$D$96+'Calcification Rates'!$E$96)))*('Calcification Rates'!$F$96+'Calcification Rates'!$G$96)</f>
        <v>0.28407235799181874</v>
      </c>
      <c r="HM3" s="73">
        <f>((((1-'Calcification Rates'!$H$98)*$A3)*'Calcification Rates'!$D$98*0.1)+('Calcification Rates'!$H$98*$A3*'Calcification Rates'!$D$98))*'Calcification Rates'!$F$98</f>
        <v>0.25044792500000002</v>
      </c>
      <c r="HN3" s="73">
        <f>((((1-'Calcification Rates'!$H$98)*$A3)*(('Calcification Rates'!$D$98-'Calcification Rates'!$E$98)*0.1))+('Calcification Rates'!$H$98*$A3*('Calcification Rates'!$D$98-'Calcification Rates'!$E$98)))*('Calcification Rates'!$F$98-'Calcification Rates'!$G$98)</f>
        <v>0.15104129219539786</v>
      </c>
      <c r="HO3" s="73">
        <f>((((1-'Calcification Rates'!$H$98)*$A3)*(('Calcification Rates'!$D$98+'Calcification Rates'!$E$98)*0.1))+('Calcification Rates'!$H$98*$A3*('Calcification Rates'!$D$98+'Calcification Rates'!$E$98)))*('Calcification Rates'!$F$98+'Calcification Rates'!$G$98)</f>
        <v>0.36424694817086206</v>
      </c>
    </row>
    <row r="4" spans="1:223" x14ac:dyDescent="0.3">
      <c r="A4" s="42">
        <v>2</v>
      </c>
      <c r="B4" s="73">
        <f>((((1-'Calcification Rates'!$H$11)*$A4)*'Calcification Rates'!$D$11*0.1)+('Calcification Rates'!$H$11*$A4*'Calcification Rates'!$D$11))*'Calcification Rates'!$F$11</f>
        <v>5.5026107733333331</v>
      </c>
      <c r="C4" s="73">
        <f>((((1-'Calcification Rates'!$H$11)*$A4)*(('Calcification Rates'!$D$11-'Calcification Rates'!$E$11)*0.1))+('Calcification Rates'!$H$11*$A4*('Calcification Rates'!$D$11-'Calcification Rates'!$E$11)))*('Calcification Rates'!$F$11-'Calcification Rates'!$G$11)</f>
        <v>4.4690831467402283</v>
      </c>
      <c r="D4" s="73">
        <f>((((1-'Calcification Rates'!$H$11)*$A4)*(('Calcification Rates'!$D$11+'Calcification Rates'!$E$11)*0.1))+('Calcification Rates'!$H$11*$A4*('Calcification Rates'!$D$11+'Calcification Rates'!$E$11)))*('Calcification Rates'!$F$11+'Calcification Rates'!$G$11)</f>
        <v>6.5682445109180199</v>
      </c>
      <c r="E4" s="73">
        <f>(((((1-'Calcification Rates'!$H$12)*$A4)*'Calcification Rates'!$D$12*0.1)+('Calcification Rates'!$H$12*$A4*'Calcification Rates'!$D$12))*'Calcification Rates'!$F$12)*0.5</f>
        <v>2.8976934095238094</v>
      </c>
      <c r="F4" s="73">
        <f>(((((1-'Calcification Rates'!$H$12)*$A4)*(('Calcification Rates'!$D$12-'Calcification Rates'!$E$12)*0.1))+('Calcification Rates'!$H$12*$A4*('Calcification Rates'!$D$12-'Calcification Rates'!$E$12)))*('Calcification Rates'!$F$12-'Calcification Rates'!$G$12))*0.5</f>
        <v>2.6632032433265382</v>
      </c>
      <c r="G4" s="73">
        <f>(((((1-'Calcification Rates'!$H$12)*$A4)*(('Calcification Rates'!$D$12+'Calcification Rates'!$E$12)*0.1))+('Calcification Rates'!$H$12*$A4*('Calcification Rates'!$D$12+'Calcification Rates'!$E$12)))*('Calcification Rates'!$F$12+'Calcification Rates'!$G$12))*0.5</f>
        <v>3.1362521967266921</v>
      </c>
      <c r="H4" s="73">
        <f>(((((1-'Calcification Rates'!$H$13)*$A4)*'Calcification Rates'!$D$13*0.1)+('Calcification Rates'!$H$13*$A4*'Calcification Rates'!$D$13))*'Calcification Rates'!$F$13)*0.5</f>
        <v>2.3316326111999999</v>
      </c>
      <c r="I4" s="73">
        <f>(((((1-'Calcification Rates'!$H$13)*$A4)*(('Calcification Rates'!$D$13-'Calcification Rates'!$E$13)*0.1))+('Calcification Rates'!$H$13*$A4*('Calcification Rates'!$D$13-'Calcification Rates'!$E$13)))*('Calcification Rates'!$F$13-'Calcification Rates'!$G$13))*0.5</f>
        <v>1.9732206534762375</v>
      </c>
      <c r="J4" s="73">
        <f>(((((1-'Calcification Rates'!$H$13)*$A4)*(('Calcification Rates'!$D$13+'Calcification Rates'!$E$13)*0.1))+('Calcification Rates'!$H$13*$A4*('Calcification Rates'!$D$13+'Calcification Rates'!$E$13)))*('Calcification Rates'!$F$13+'Calcification Rates'!$G$13))*0.5</f>
        <v>2.7195984294126512</v>
      </c>
      <c r="K4" s="73">
        <f>((((((((($A4*2)/PI())/2)+'Calcification Rates'!$D$14)^2)*PI())/2))-((((((($A4*2)/PI())/2)^2)*PI())/2)))*'Calcification Rates'!$F$14</f>
        <v>1.4592166138585829</v>
      </c>
      <c r="L4" s="73">
        <f>((((((((($A4*2)/PI())/2)+('Calcification Rates'!$D$14-'Calcification Rates'!$E$14))^2)*PI())/2))-((((((($A4*2)/PI())/2)^2)*PI())/2)))*('Calcification Rates'!$F$14-'Calcification Rates'!$G$14)</f>
        <v>1.3991606007458652</v>
      </c>
      <c r="M4" s="73">
        <f>((((((((($A4*2)/PI())/2)+('Calcification Rates'!$D$14+'Calcification Rates'!$E$14))^2)*PI())/2))-((((((($A4*2)/PI())/2)^2)*PI())/2)))*('Calcification Rates'!$F$14+'Calcification Rates'!$G$14)</f>
        <v>1.5199527782644053</v>
      </c>
      <c r="N4" s="73">
        <f>((((((((($A4*2)/PI())/2)+'Calcification Rates'!$D$15)^2)*PI())/2))-((((((($A4*2)/PI())/2)^2)*PI())/2)))*'Calcification Rates'!$F$15</f>
        <v>1.480116851817495</v>
      </c>
      <c r="O4" s="73">
        <f>((((((((($A4*2)/PI())/2)+('Calcification Rates'!$D$15-'Calcification Rates'!$E$15))^2)*PI())/2))-((((((($A4*2)/PI())/2)^2)*PI())/2)))*('Calcification Rates'!$F$15-'Calcification Rates'!$G$15)</f>
        <v>1.3260543103652245</v>
      </c>
      <c r="P4" s="73">
        <f>((((((((($A4*2)/PI())/2)+('Calcification Rates'!$D$15+'Calcification Rates'!$E$15))^2)*PI())/2))-((((((($A4*2)/PI())/2)^2)*PI())/2)))*('Calcification Rates'!$F$15+'Calcification Rates'!$G$15)</f>
        <v>1.6429107867438213</v>
      </c>
      <c r="Q4" s="73">
        <f>(2*'Calcification Rates'!$D$16*'Calcification Rates'!$F$16)+0.1*'Calcification Rates'!$D$16*($A4+(2*'Calcification Rates'!$D$16))*'Calcification Rates'!$F$16</f>
        <v>2.5642283333333329</v>
      </c>
      <c r="R4" s="73">
        <f>(2*('Calcification Rates'!$D$16-'Calcification Rates'!$E$16)*('Calcification Rates'!$F$16-'Calcification Rates'!$G$16))+(0.1*('Calcification Rates'!$D$16-'Calcification Rates'!$E$16)*($A4+(2*'Calcification Rates'!$D$16-'Calcification Rates'!$E$16)))*('Calcification Rates'!$F$16-'Calcification Rates'!$G$16)</f>
        <v>2.2022020168448075</v>
      </c>
      <c r="S4" s="73">
        <f>(2*('Calcification Rates'!$D$16+'Calcification Rates'!$E$16)*('Calcification Rates'!$F$16+'Calcification Rates'!$G$16))+(0.1*('Calcification Rates'!$D$16+'Calcification Rates'!$E$16)*($A4+(2*'Calcification Rates'!$D$16+'Calcification Rates'!$E$16)))*('Calcification Rates'!$F$16+'Calcification Rates'!$G$16)</f>
        <v>2.9354170517758416</v>
      </c>
      <c r="T4" s="73">
        <f>(2*'Calcification Rates'!$D$17*'Calcification Rates'!$F$17)+0.1*'Calcification Rates'!$D$17*($A4+(2*'Calcification Rates'!$D$17))*'Calcification Rates'!$F$17</f>
        <v>2.3699686111111107</v>
      </c>
      <c r="U4" s="73">
        <f>(2*('Calcification Rates'!$D$17-'Calcification Rates'!$E$17)*('Calcification Rates'!$F$17-'Calcification Rates'!$G$17))+(0.1*('Calcification Rates'!$D$17-'Calcification Rates'!$E$17)*($A4+(2*'Calcification Rates'!$D$17-'Calcification Rates'!$E$17)))*('Calcification Rates'!$F$17-'Calcification Rates'!$G$17)</f>
        <v>2.010622664311474</v>
      </c>
      <c r="V4" s="73">
        <f>(2*('Calcification Rates'!$D$17+'Calcification Rates'!$E$17)*('Calcification Rates'!$F$17+'Calcification Rates'!$G$17))+(0.1*('Calcification Rates'!$D$17+'Calcification Rates'!$E$17)*($A4+(2*'Calcification Rates'!$D$17+'Calcification Rates'!$E$17)))*('Calcification Rates'!$F$17+'Calcification Rates'!$G$17)</f>
        <v>2.7384754659091746</v>
      </c>
      <c r="W4" s="73">
        <f>((((((((($A4*2)/PI())/2)+'Calcification Rates'!$D$18)^2)*PI())/2))-((((((($A4*2)/PI())/2)^2)*PI())/2)))*'Calcification Rates'!$F$18</f>
        <v>1.480116851817495</v>
      </c>
      <c r="X4" s="73">
        <f>((((((((($A4*2)/PI())/2)+('Calcification Rates'!$D$18-'Calcification Rates'!$E$18))^2)*PI())/2))-((((((($A4*2)/PI())/2)^2)*PI())/2)))*('Calcification Rates'!$F$18-'Calcification Rates'!$G$18)</f>
        <v>1.3260543103652245</v>
      </c>
      <c r="Y4" s="73">
        <f>((((((((($A4*2)/PI())/2)+('Calcification Rates'!$D$18+'Calcification Rates'!$E$18))^2)*PI())/2))-((((((($A4*2)/PI())/2)^2)*PI())/2)))*('Calcification Rates'!$F$18+'Calcification Rates'!$G$18)</f>
        <v>1.6429107867438213</v>
      </c>
      <c r="Z4" s="73">
        <f>(2*'Calcification Rates'!$D$19*'Calcification Rates'!$F$19)+0.1*'Calcification Rates'!$D$19*($A4+(2*'Calcification Rates'!$D$19))*'Calcification Rates'!$F$19</f>
        <v>2.3699686111111107</v>
      </c>
      <c r="AA4" s="73">
        <f>(2*('Calcification Rates'!$D$19-'Calcification Rates'!$E$19)*('Calcification Rates'!$F$19-'Calcification Rates'!$G$19))+(0.1*('Calcification Rates'!$D$19-'Calcification Rates'!$E$19)*($A4+(2*'Calcification Rates'!$D$19-'Calcification Rates'!$E$19)))*('Calcification Rates'!$F$19-'Calcification Rates'!$G$19)</f>
        <v>2.010622664311474</v>
      </c>
      <c r="AB4" s="73">
        <f>(2*('Calcification Rates'!$D$19+'Calcification Rates'!$E$19)*('Calcification Rates'!$F$19+'Calcification Rates'!$G$19))+(0.1*('Calcification Rates'!$D$19+'Calcification Rates'!$E$19)*($A4+(2*'Calcification Rates'!$D$19+'Calcification Rates'!$E$19)))*('Calcification Rates'!$F$19+'Calcification Rates'!$G$19)</f>
        <v>2.7384754659091746</v>
      </c>
      <c r="AC4" s="73">
        <f>(((((1-'Calcification Rates'!$H$20)*$A4)*'Calcification Rates'!$D$20*0.1)+('Calcification Rates'!$H$20*$A4*'Calcification Rates'!$D$20))*'Calcification Rates'!$F$20)*0.5</f>
        <v>0.16170134166666664</v>
      </c>
      <c r="AD4" s="73">
        <f>(((((1-'Calcification Rates'!$H$20)*$A4)*(('Calcification Rates'!$D$20-'Calcification Rates'!$E$20)*0.1))+('Calcification Rates'!$H$20*$A4*('Calcification Rates'!$D$20-'Calcification Rates'!$E$20)))*('Calcification Rates'!$F$20-'Calcification Rates'!$G$20))*0.5</f>
        <v>0.13722244854745674</v>
      </c>
      <c r="AE4" s="73">
        <f>(((((1-'Calcification Rates'!$H$20)*$A4)*(('Calcification Rates'!$D$20+'Calcification Rates'!$E$20)*0.1))+('Calcification Rates'!$H$20*$A4*('Calcification Rates'!$D$20+'Calcification Rates'!$E$20)))*('Calcification Rates'!$F$20+'Calcification Rates'!$G$20))*0.5</f>
        <v>0.18679117646125384</v>
      </c>
      <c r="AF4" s="73">
        <f>(2*'Calcification Rates'!$D$21*'Calcification Rates'!$F$21)+0.1*'Calcification Rates'!$D$21*($A4+(2*'Calcification Rates'!$D$21))*'Calcification Rates'!$F$21</f>
        <v>2.7196361111111109</v>
      </c>
      <c r="AG4" s="73">
        <f>(2*('Calcification Rates'!$D$21-'Calcification Rates'!$E$21)*('Calcification Rates'!$F$21-'Calcification Rates'!$G$21))+(0.1*('Calcification Rates'!$D$21-'Calcification Rates'!$E$21)*($A4+(2*'Calcification Rates'!$D$21-'Calcification Rates'!$E$21)))*('Calcification Rates'!$F$21-'Calcification Rates'!$G$21)</f>
        <v>2.6606540479829333</v>
      </c>
      <c r="AH4" s="73">
        <f>(2*('Calcification Rates'!$D$21+'Calcification Rates'!$E$21)*('Calcification Rates'!$F$21+'Calcification Rates'!$G$21))+(0.1*('Calcification Rates'!$D$21+'Calcification Rates'!$E$21)*($A4+(2*'Calcification Rates'!$D$21+'Calcification Rates'!$E$21)))*('Calcification Rates'!$F$21+'Calcification Rates'!$G$21)</f>
        <v>2.7792396597504001</v>
      </c>
      <c r="AI4" s="73">
        <f>$A4*'Calcification Rates'!$D$23*'Calcification Rates'!$F$23</f>
        <v>4.7005624999999995E-2</v>
      </c>
      <c r="AJ4" s="73">
        <f>$A4*('Calcification Rates'!$D$23-'Calcification Rates'!$E$23)*('Calcification Rates'!$F$23-'Calcification Rates'!$G$23)</f>
        <v>3.0548898555620128E-2</v>
      </c>
      <c r="AK4" s="73">
        <f>$A4*('Calcification Rates'!$D$23+'Calcification Rates'!$E$23)*('Calcification Rates'!$F$23+'Calcification Rates'!$G$23)</f>
        <v>6.3462351444379866E-2</v>
      </c>
      <c r="AL4" s="73">
        <f>((((1-'Calcification Rates'!$H$24)*$A4)*'Calcification Rates'!$D$24*0.1)+('Calcification Rates'!$H$24*$A4*'Calcification Rates'!$D$24))*'Calcification Rates'!$F$24</f>
        <v>2.1418306546000001</v>
      </c>
      <c r="AM4" s="73">
        <f>((((1-'Calcification Rates'!$H$24)*$A4)*(('Calcification Rates'!$D$24-'Calcification Rates'!$E$24)*0.1))+('Calcification Rates'!$H$24*$A4*('Calcification Rates'!$D$24-'Calcification Rates'!$E$24)))*('Calcification Rates'!$F$24-'Calcification Rates'!$G$24)</f>
        <v>1.2917051308550425</v>
      </c>
      <c r="AN4" s="73">
        <f>((((1-'Calcification Rates'!$H$24)*$A4)*(('Calcification Rates'!$D$24+'Calcification Rates'!$E$24)*0.1))+('Calcification Rates'!$H$24*$A4*('Calcification Rates'!$D$24+'Calcification Rates'!$E$24)))*('Calcification Rates'!$F$24+'Calcification Rates'!$G$24)</f>
        <v>3.1150399007572118</v>
      </c>
      <c r="AO4" s="73">
        <f>((((((((($A4*2)/PI())/2)+'Calcification Rates'!$D$25)^2)*PI())/2))-((((((($A4*2)/PI())/2)^2)*PI())/2)))*'Calcification Rates'!$F$25</f>
        <v>1.4923754706528642</v>
      </c>
      <c r="AP4" s="73">
        <f>((((((((($A4*2)/PI())/2)+('Calcification Rates'!$D$25-'Calcification Rates'!$E$25))^2)*PI())/2))-((((((($A4*2)/PI())/2)^2)*PI())/2)))*('Calcification Rates'!$F$25-'Calcification Rates'!$G$25)</f>
        <v>1.213021119176044</v>
      </c>
      <c r="AQ4" s="73">
        <f>((((((((($A4*2)/PI())/2)+('Calcification Rates'!$D$25+'Calcification Rates'!$E$25))^2)*PI())/2))-((((((($A4*2)/PI())/2)^2)*PI())/2)))*('Calcification Rates'!$F$25+'Calcification Rates'!$G$25)</f>
        <v>1.7839585045784356</v>
      </c>
      <c r="AR4" s="73">
        <f>((((1-'Calcification Rates'!$H$28)*$A4)*'Calcification Rates'!$D$28*0.1)+('Calcification Rates'!$H$28*$A4*'Calcification Rates'!$D$28))*'Calcification Rates'!$F$28</f>
        <v>0.34474247711067912</v>
      </c>
      <c r="AS4" s="73">
        <f>((((1-'Calcification Rates'!$H$28)*$A4)*(('Calcification Rates'!$D$28-'Calcification Rates'!$E$28)*0.1))+('Calcification Rates'!$H$28*$A4*('Calcification Rates'!$D$28-'Calcification Rates'!$E$28)))*('Calcification Rates'!$F$28-'Calcification Rates'!$G$28)</f>
        <v>0.31072314492554487</v>
      </c>
      <c r="AT4" s="73">
        <f>((((1-'Calcification Rates'!$H$28)*$A4)*(('Calcification Rates'!$D$28+'Calcification Rates'!$E$28)*0.1))+('Calcification Rates'!$H$28*$A4*('Calcification Rates'!$D$28+'Calcification Rates'!$E$28)))*('Calcification Rates'!$F$28+'Calcification Rates'!$G$28)</f>
        <v>0.38042654711376822</v>
      </c>
      <c r="AU4" s="73">
        <f>((((((((($A4*2)/PI())/2)+'Calcification Rates'!$D$29)^2)*PI())/2))-((((((($A4*2)/PI())/2)^2)*PI())/2)))*'Calcification Rates'!$F$29</f>
        <v>9.0469597841963978</v>
      </c>
      <c r="AV4" s="73">
        <f>((((((((($A4*2)/PI())/2)+('Calcification Rates'!$D$29-'Calcification Rates'!$E$29))^2)*PI())/2))-((((((($A4*2)/PI())/2)^2)*PI())/2)))*('Calcification Rates'!$F$29-'Calcification Rates'!$G$29)</f>
        <v>7.2685437126809465</v>
      </c>
      <c r="AW4" s="73">
        <f>((((((((($A4*2)/PI())/2)+('Calcification Rates'!$D$29+'Calcification Rates'!$E$29))^2)*PI())/2))-((((((($A4*2)/PI())/2)^2)*PI())/2)))*('Calcification Rates'!$F$29+'Calcification Rates'!$G$29)</f>
        <v>11.052640121300588</v>
      </c>
      <c r="AX4" s="73">
        <f>((((((((($A4*2)/PI())/2)+'Calcification Rates'!$D$30)^2)*PI())/2))-((((((($A4*2)/PI())/2)^2)*PI())/2)))*'Calcification Rates'!$F$30</f>
        <v>1.5407978868333279</v>
      </c>
      <c r="AY4" s="73">
        <f>((((((((($A4*2)/PI())/2)+('Calcification Rates'!$D$30-'Calcification Rates'!$E$30))^2)*PI())/2))-((((((($A4*2)/PI())/2)^2)*PI())/2)))*('Calcification Rates'!$F$30-'Calcification Rates'!$G$30)</f>
        <v>1.3642559427594478</v>
      </c>
      <c r="AZ4" s="73">
        <f>((((((((($A4*2)/PI())/2)+('Calcification Rates'!$D$30+'Calcification Rates'!$E$30))^2)*PI())/2))-((((((($A4*2)/PI())/2)^2)*PI())/2)))*('Calcification Rates'!$F$30+'Calcification Rates'!$G$30)</f>
        <v>1.7218127786580597</v>
      </c>
      <c r="BA4" s="73">
        <f>((((1-'Calcification Rates'!$H$31)*$A4)*'Calcification Rates'!$D$31*0.1)+('Calcification Rates'!$H$31*$A4*'Calcification Rates'!$D$31))*'Calcification Rates'!$F$31</f>
        <v>0.368732</v>
      </c>
      <c r="BB4" s="73">
        <f>((((1-'Calcification Rates'!$H$31)*$A4)*(('Calcification Rates'!$D$31-'Calcification Rates'!$E$31)*0.1))+('Calcification Rates'!$H$31*$A4*('Calcification Rates'!$D$31-'Calcification Rates'!$E$31)))*('Calcification Rates'!$F$31-'Calcification Rates'!$G$31)</f>
        <v>0.368732</v>
      </c>
      <c r="BC4" s="73">
        <f>((((1-'Calcification Rates'!$H$31)*$A4)*(('Calcification Rates'!$D$31+'Calcification Rates'!$E$31)*0.1))+('Calcification Rates'!$H$31*$A4*('Calcification Rates'!$D$31+'Calcification Rates'!$E$31)))*('Calcification Rates'!$F$31+'Calcification Rates'!$G$31)</f>
        <v>0.368732</v>
      </c>
      <c r="BD4" s="73">
        <f>$A4*'Calcification Rates'!$D$32*'Calcification Rates'!$F$32</f>
        <v>1.5494043915086699</v>
      </c>
      <c r="BE4" s="73">
        <f>$A4*('Calcification Rates'!$D$32-'Calcification Rates'!$E$32)*('Calcification Rates'!$F$32-'Calcification Rates'!$G$32)</f>
        <v>1.4894565789884058</v>
      </c>
      <c r="BF4" s="73">
        <f>$A4*('Calcification Rates'!$D$32+'Calcification Rates'!$E$32)*('Calcification Rates'!$F$32+'Calcification Rates'!$G$32)</f>
        <v>1.6093522040289341</v>
      </c>
      <c r="BG4" s="73">
        <f>((((1-'Calcification Rates'!$H$34)*$A4)*'Calcification Rates'!$D$34*0.1)+('Calcification Rates'!$H$34*$A4*'Calcification Rates'!$D$34))*'Calcification Rates'!$F$34</f>
        <v>0.50089585000000003</v>
      </c>
      <c r="BH4" s="73">
        <f>((((1-'Calcification Rates'!$H$34)*$A4)*(('Calcification Rates'!$D$34-'Calcification Rates'!$E$34)*0.1))+('Calcification Rates'!$H$34*$A4*('Calcification Rates'!$D$34-'Calcification Rates'!$E$34)))*('Calcification Rates'!$F$34-'Calcification Rates'!$G$34)</f>
        <v>0.19074769158373098</v>
      </c>
      <c r="BI4" s="73">
        <f>((((1-'Calcification Rates'!$H$34)*$A4)*(('Calcification Rates'!$D$34+'Calcification Rates'!$E$34)*0.1))+('Calcification Rates'!$H$34*$A4*('Calcification Rates'!$D$34+'Calcification Rates'!$E$34)))*('Calcification Rates'!$F$34+'Calcification Rates'!$G$34)</f>
        <v>0.95531291411782404</v>
      </c>
      <c r="BJ4" s="73">
        <f>(2*'Calcification Rates'!$D$35*'Calcification Rates'!$F$35)+0.1*'Calcification Rates'!$D$35*($A4+(2*'Calcification Rates'!$D$35))*'Calcification Rates'!$F$35</f>
        <v>1.3489416581621094</v>
      </c>
      <c r="BK4" s="73">
        <f>(2*('Calcification Rates'!$D$35-'Calcification Rates'!$E$35)*('Calcification Rates'!$F$35-'Calcification Rates'!$G$35))+(0.1*('Calcification Rates'!$D$35-'Calcification Rates'!$E$35)*($A4+(2*'Calcification Rates'!$D$35-'Calcification Rates'!$E$35)))*('Calcification Rates'!$F$35-'Calcification Rates'!$G$35)</f>
        <v>1.2161411111520057</v>
      </c>
      <c r="BL4" s="73">
        <f>(2*('Calcification Rates'!$D$35+'Calcification Rates'!$E$35)*('Calcification Rates'!$F$35+'Calcification Rates'!$G$35))+(0.1*('Calcification Rates'!$D$35+'Calcification Rates'!$E$35)*($A4+(2*'Calcification Rates'!$D$35+'Calcification Rates'!$E$35)))*('Calcification Rates'!$F$35+'Calcification Rates'!$G$35)</f>
        <v>1.4880077123951196</v>
      </c>
      <c r="BM4" s="73">
        <f>((((((((($A4*2)/PI())/2)+'Calcification Rates'!$D$36)^2)*PI())/2))-((((((($A4*2)/PI())/2)^2)*PI())/2)))*'Calcification Rates'!$F$36</f>
        <v>2.1939252474451041</v>
      </c>
      <c r="BN4" s="73">
        <f>((((((((($A4*2)/PI())/2)+('Calcification Rates'!$D$36-'Calcification Rates'!$E$36))^2)*PI())/2))-((((((($A4*2)/PI())/2)^2)*PI())/2)))*('Calcification Rates'!$F$36-'Calcification Rates'!$G$36)</f>
        <v>1.9835730566420064</v>
      </c>
      <c r="BO4" s="73">
        <f>((((((((($A4*2)/PI())/2)+('Calcification Rates'!$D$36+'Calcification Rates'!$E$36))^2)*PI())/2))-((((((($A4*2)/PI())/2)^2)*PI())/2)))*('Calcification Rates'!$F$36+'Calcification Rates'!$G$36)</f>
        <v>2.4172174471832832</v>
      </c>
      <c r="BP4" s="73">
        <f>(2*'Calcification Rates'!$D$37*'Calcification Rates'!$F$37)+0.1*'Calcification Rates'!$D$37*($A4+(2*'Calcification Rates'!$D$37))*'Calcification Rates'!$F$37</f>
        <v>34.686215277777769</v>
      </c>
      <c r="BQ4" s="73">
        <f>(2*('Calcification Rates'!$D$37-'Calcification Rates'!$E$37)*('Calcification Rates'!$F$37-'Calcification Rates'!$G$37))+(0.1*('Calcification Rates'!$D$37-'Calcification Rates'!$E$37)*($A4+(2*'Calcification Rates'!$D$37-'Calcification Rates'!$E$37)))*('Calcification Rates'!$F$37-'Calcification Rates'!$G$37)</f>
        <v>28.018797020480356</v>
      </c>
      <c r="BR4" s="73">
        <f>(2*('Calcification Rates'!$D$37+'Calcification Rates'!$E$37)*('Calcification Rates'!$F$37+'Calcification Rates'!$G$37))+(0.1*('Calcification Rates'!$D$37+'Calcification Rates'!$E$37)*($A4+(2*'Calcification Rates'!$D$37+'Calcification Rates'!$E$37)))*('Calcification Rates'!$F$37+'Calcification Rates'!$G$37)</f>
        <v>42.047412014920617</v>
      </c>
      <c r="BS4" s="73">
        <f>(2*'Calcification Rates'!$D$38*'Calcification Rates'!$F$38)+0.1*'Calcification Rates'!$D$38*($A4+(2*'Calcification Rates'!$D$38))*'Calcification Rates'!$F$38</f>
        <v>33.213055555555549</v>
      </c>
      <c r="BT4" s="73">
        <f>(2*('Calcification Rates'!$D$38-'Calcification Rates'!$E$38)*('Calcification Rates'!$F$38-'Calcification Rates'!$G$38))+(0.1*('Calcification Rates'!$D$38-'Calcification Rates'!$E$38)*($A4+(2*'Calcification Rates'!$D$38-'Calcification Rates'!$E$38)))*('Calcification Rates'!$F$38-'Calcification Rates'!$G$38)</f>
        <v>26.314638796121109</v>
      </c>
      <c r="BU4" s="73">
        <f>(2*('Calcification Rates'!$D$38+'Calcification Rates'!$E$38)*('Calcification Rates'!$F$38+'Calcification Rates'!$G$38))+(0.1*('Calcification Rates'!$D$38+'Calcification Rates'!$E$38)*($A4+(2*'Calcification Rates'!$D$38+'Calcification Rates'!$E$38)))*('Calcification Rates'!$F$38+'Calcification Rates'!$G$38)</f>
        <v>40.96495007878746</v>
      </c>
      <c r="BV4" s="73">
        <f>((((((((($A4*2)/PI())/2)+'Calcification Rates'!$D$39)^2)*PI())/2))-((((((($A4*2)/PI())/2)^2)*PI())/2)))*'Calcification Rates'!$F$39</f>
        <v>1.0362284440517098</v>
      </c>
      <c r="BW4" s="73">
        <f>((((((((($A4*2)/PI())/2)+('Calcification Rates'!$D$39-'Calcification Rates'!$E$39))^2)*PI())/2))-((((((($A4*2)/PI())/2)^2)*PI())/2)))*('Calcification Rates'!$F$39-'Calcification Rates'!$G$39)</f>
        <v>0.99613585826028173</v>
      </c>
      <c r="BX4" s="73">
        <f>((((((((($A4*2)/PI())/2)+('Calcification Rates'!$D$39+'Calcification Rates'!$E$39))^2)*PI())/2))-((((((($A4*2)/PI())/2)^2)*PI())/2)))*('Calcification Rates'!$F$39+'Calcification Rates'!$G$39)</f>
        <v>1.076321029843138</v>
      </c>
      <c r="BY4" s="73">
        <f>((((((((($A4*2)/PI())/2)+'Calcification Rates'!$D$40)^2)*PI())/2))-((((((($A4*2)/PI())/2)^2)*PI())/2)))*'Calcification Rates'!$F$40</f>
        <v>2.1578540732340956</v>
      </c>
      <c r="BZ4" s="73">
        <f>((((((((($A4*2)/PI())/2)+('Calcification Rates'!$D$40-'Calcification Rates'!$E$40))^2)*PI())/2))-((((((($A4*2)/PI())/2)^2)*PI())/2)))*('Calcification Rates'!$F$40-'Calcification Rates'!$G$40)</f>
        <v>2.0743648097872764</v>
      </c>
      <c r="CA4" s="73">
        <f>((((((((($A4*2)/PI())/2)+('Calcification Rates'!$D$40+'Calcification Rates'!$E$40))^2)*PI())/2))-((((((($A4*2)/PI())/2)^2)*PI())/2)))*('Calcification Rates'!$F$40+'Calcification Rates'!$G$40)</f>
        <v>2.2413433366809148</v>
      </c>
      <c r="CB4" s="73">
        <f>$A4*'Calcification Rates'!$D$23*'Calcification Rates'!$F$23</f>
        <v>4.7005624999999995E-2</v>
      </c>
      <c r="CC4" s="73">
        <f>$A4*('Calcification Rates'!$D$23-'Calcification Rates'!$E$23)*('Calcification Rates'!$F$23-'Calcification Rates'!$G$23)</f>
        <v>3.0548898555620128E-2</v>
      </c>
      <c r="CD4" s="73">
        <f>$A4*('Calcification Rates'!$D$23+'Calcification Rates'!$E$23)*('Calcification Rates'!$F$23+'Calcification Rates'!$G$23)</f>
        <v>6.3462351444379866E-2</v>
      </c>
      <c r="CE4" s="73">
        <f>((((1-'Calcification Rates'!$H$44)*$A4)*'Calcification Rates'!$D$44*0.1)+('Calcification Rates'!$H$44*$A4*'Calcification Rates'!$D$44))*'Calcification Rates'!$F$44</f>
        <v>1.64143570045</v>
      </c>
      <c r="CF4" s="73">
        <f>((((1-'Calcification Rates'!$H$44)*$A4)*(('Calcification Rates'!$D$44-'Calcification Rates'!$E$44)*0.1))+('Calcification Rates'!$H$44*$A4*('Calcification Rates'!$D$44-'Calcification Rates'!$E$44)))*('Calcification Rates'!$F$44-'Calcification Rates'!$G$44)</f>
        <v>0.98992462904863754</v>
      </c>
      <c r="CG4" s="73">
        <f>((((1-'Calcification Rates'!$H$44)*$A4)*(('Calcification Rates'!$D$44+'Calcification Rates'!$E$44)*0.1))+('Calcification Rates'!$H$44*$A4*('Calcification Rates'!$D$44+'Calcification Rates'!$E$44)))*('Calcification Rates'!$F$44+'Calcification Rates'!$G$44)</f>
        <v>2.3872744983118297</v>
      </c>
      <c r="CH4" s="73">
        <f>((((1-'Calcification Rates'!$H$45)*$A4)*'Calcification Rates'!$D$45*0.1)+('Calcification Rates'!$H$45*$A4*'Calcification Rates'!$D$45))*'Calcification Rates'!$F$45</f>
        <v>2.0396047999999998</v>
      </c>
      <c r="CI4" s="73">
        <f>((((1-'Calcification Rates'!$H$45)*$A4)*(('Calcification Rates'!$D$45-'Calcification Rates'!$E$45)*0.1))+('Calcification Rates'!$H$45*$A4*('Calcification Rates'!$D$45-'Calcification Rates'!$E$45)))*('Calcification Rates'!$F$45-'Calcification Rates'!$G$45)</f>
        <v>1.3430522295907468</v>
      </c>
      <c r="CJ4" s="73">
        <f>((((1-'Calcification Rates'!$H$45)*$A4)*(('Calcification Rates'!$D$45+'Calcification Rates'!$E$45)*0.1))+('Calcification Rates'!$H$45*$A4*('Calcification Rates'!$D$45+'Calcification Rates'!$E$45)))*('Calcification Rates'!$F$45+'Calcification Rates'!$G$45)</f>
        <v>2.736157370409253</v>
      </c>
      <c r="CK4" s="73">
        <f>((((1-'Calcification Rates'!$H$46)*$A4)*'Calcification Rates'!$D$46*0.1)+('Calcification Rates'!$H$46*$A4*'Calcification Rates'!$D$46))*'Calcification Rates'!$F$46</f>
        <v>1.6428256400000001</v>
      </c>
      <c r="CL4" s="73">
        <f>((((1-'Calcification Rates'!$H$46)*$A4)*(('Calcification Rates'!$D$46-'Calcification Rates'!$E$46)*0.1))+('Calcification Rates'!$H$46*$A4*('Calcification Rates'!$D$46-'Calcification Rates'!$E$46)))*('Calcification Rates'!$F$46-'Calcification Rates'!$G$46)</f>
        <v>1.540753665397443</v>
      </c>
      <c r="CM4" s="73">
        <f>((((1-'Calcification Rates'!$H$46)*$A4)*(('Calcification Rates'!$D$46+'Calcification Rates'!$E$46)*0.1))+('Calcification Rates'!$H$46*$A4*('Calcification Rates'!$D$46+'Calcification Rates'!$E$46)))*('Calcification Rates'!$F$46+'Calcification Rates'!$G$46)</f>
        <v>1.7479584234399963</v>
      </c>
      <c r="CN4" s="73">
        <f>((((1-'Calcification Rates'!$H$47)*$A4)*'Calcification Rates'!$D$47*0.1)+('Calcification Rates'!$H$47*$A4*'Calcification Rates'!$D$47))*'Calcification Rates'!$F$47</f>
        <v>2.1418306546000001</v>
      </c>
      <c r="CO4" s="73">
        <f>((((1-'Calcification Rates'!$H$47)*$A4)*(('Calcification Rates'!$D$47-'Calcification Rates'!$E$47)*0.1))+('Calcification Rates'!$H$47*$A4*('Calcification Rates'!$D$47-'Calcification Rates'!$E$47)))*('Calcification Rates'!$F$47-'Calcification Rates'!$G$47)</f>
        <v>1.2917051308550425</v>
      </c>
      <c r="CP4" s="73">
        <f>((((1-'Calcification Rates'!$H$47)*$A4)*(('Calcification Rates'!$D$47+'Calcification Rates'!$E$47)*0.1))+('Calcification Rates'!$H$47*$A4*('Calcification Rates'!$D$47+'Calcification Rates'!$E$47)))*('Calcification Rates'!$F$47+'Calcification Rates'!$G$47)</f>
        <v>3.1150399007572118</v>
      </c>
      <c r="CQ4" s="73">
        <f>((((((((($A4*2)/PI())/2)+'Calcification Rates'!$D$48)^2)*PI())/2))-((((((($A4*2)/PI())/2)^2)*PI())/2)))*'Calcification Rates'!$F$48</f>
        <v>1.480116851817495</v>
      </c>
      <c r="CR4" s="73">
        <f>((((((((($A4*2)/PI())/2)+('Calcification Rates'!$D$48-'Calcification Rates'!$E$48))^2)*PI())/2))-((((((($A4*2)/PI())/2)^2)*PI())/2)))*('Calcification Rates'!$F$48-'Calcification Rates'!$G$48)</f>
        <v>1.3260543103652245</v>
      </c>
      <c r="CS4" s="73">
        <f>((((((((($A4*2)/PI())/2)+('Calcification Rates'!$D$48+'Calcification Rates'!$E$48))^2)*PI())/2))-((((((($A4*2)/PI())/2)^2)*PI())/2)))*('Calcification Rates'!$F$48+'Calcification Rates'!$G$48)</f>
        <v>1.6429107867438213</v>
      </c>
      <c r="CT4" s="73">
        <f>((((1-'Calcification Rates'!$H$49)*$A4)*'Calcification Rates'!$D$49*0.1)+('Calcification Rates'!$H$49*$A4*'Calcification Rates'!$D$49))*'Calcification Rates'!$F$49</f>
        <v>1.64143570045</v>
      </c>
      <c r="CU4" s="73">
        <f>((((1-'Calcification Rates'!$H$49)*$A4)*(('Calcification Rates'!$D$49-'Calcification Rates'!$E$49)*0.1))+('Calcification Rates'!$H$49*$A4*('Calcification Rates'!$D$49-'Calcification Rates'!$E$49)))*('Calcification Rates'!$F$49-'Calcification Rates'!$G$49)</f>
        <v>0.98992462904863754</v>
      </c>
      <c r="CV4" s="73">
        <f>((((1-'Calcification Rates'!$H$49)*$A4)*(('Calcification Rates'!$D$49+'Calcification Rates'!$E$49)*0.1))+('Calcification Rates'!$H$49*$A4*('Calcification Rates'!$D$49+'Calcification Rates'!$E$49)))*('Calcification Rates'!$F$49+'Calcification Rates'!$G$49)</f>
        <v>2.3872744983118297</v>
      </c>
      <c r="CW4" s="73">
        <f>((((((((($A4*2)/PI())/2)+'Calcification Rates'!$D$50)^2)*PI())/2))-((((((($A4*2)/PI())/2)^2)*PI())/2)))*'Calcification Rates'!$F$50</f>
        <v>1.480116851817495</v>
      </c>
      <c r="CX4" s="73">
        <f>((((((((($A4*2)/PI())/2)+('Calcification Rates'!$D$50-'Calcification Rates'!$E$50))^2)*PI())/2))-((((((($A4*2)/PI())/2)^2)*PI())/2)))*('Calcification Rates'!$F$50-'Calcification Rates'!$G$50)</f>
        <v>1.3260543103652245</v>
      </c>
      <c r="CY4" s="73">
        <f>((((((((($A4*2)/PI())/2)+('Calcification Rates'!$D$50+'Calcification Rates'!$E$50))^2)*PI())/2))-((((((($A4*2)/PI())/2)^2)*PI())/2)))*('Calcification Rates'!$F$50+'Calcification Rates'!$G$50)</f>
        <v>1.6429107867438213</v>
      </c>
      <c r="CZ4" s="73">
        <f>((((((((($A4*2)/PI())/2)+'Calcification Rates'!$D$51)^2)*PI())/2))-((((((($A4*2)/PI())/2)^2)*PI())/2)))*'Calcification Rates'!$F$51</f>
        <v>1.480116851817495</v>
      </c>
      <c r="DA4" s="73">
        <f>((((((((($A4*2)/PI())/2)+('Calcification Rates'!$D$51-'Calcification Rates'!$E$51))^2)*PI())/2))-((((((($A4*2)/PI())/2)^2)*PI())/2)))*('Calcification Rates'!$F$51-'Calcification Rates'!$G$51)</f>
        <v>1.3260543103652245</v>
      </c>
      <c r="DB4" s="73">
        <f>((((((((($A4*2)/PI())/2)+('Calcification Rates'!$D$51+'Calcification Rates'!$E$51))^2)*PI())/2))-((((((($A4*2)/PI())/2)^2)*PI())/2)))*('Calcification Rates'!$F$51+'Calcification Rates'!$G$51)</f>
        <v>1.6429107867438213</v>
      </c>
      <c r="DC4" s="73">
        <f>((((((((($A4*2)/PI())/2)+'Calcification Rates'!$D$52)^2)*PI())/2))-((((((($A4*2)/PI())/2)^2)*PI())/2)))*'Calcification Rates'!$F$52</f>
        <v>4.3370720549548585</v>
      </c>
      <c r="DD4" s="73">
        <f>((((((((($A4*2)/PI())/2)+('Calcification Rates'!$D$52-'Calcification Rates'!$E$52))^2)*PI())/2))-((((((($A4*2)/PI())/2)^2)*PI())/2)))*('Calcification Rates'!$F$52-'Calcification Rates'!$G$52)</f>
        <v>4.0666161885544394</v>
      </c>
      <c r="DE4" s="73">
        <f>((((((((($A4*2)/PI())/2)+('Calcification Rates'!$D$52+'Calcification Rates'!$E$52))^2)*PI())/2))-((((((($A4*2)/PI())/2)^2)*PI())/2)))*('Calcification Rates'!$F$52+'Calcification Rates'!$G$52)</f>
        <v>4.616914617451374</v>
      </c>
      <c r="DF4" s="73">
        <f>((((((((($A4*2)/PI())/2)+'Calcification Rates'!$D$53)^2)*PI())/2))-((((((($A4*2)/PI())/2)^2)*PI())/2)))*'Calcification Rates'!$F$53</f>
        <v>0.3870869546219835</v>
      </c>
      <c r="DG4" s="73">
        <f>((((((((($A4*2)/PI())/2)+('Calcification Rates'!$D$53-'Calcification Rates'!$E$53))^2)*PI())/2))-((((((($A4*2)/PI())/2)^2)*PI())/2)))*('Calcification Rates'!$F$53-'Calcification Rates'!$G$53)</f>
        <v>0.36759305720382363</v>
      </c>
      <c r="DH4" s="73">
        <f>((((((((($A4*2)/PI())/2)+('Calcification Rates'!$D$53+'Calcification Rates'!$E$53))^2)*PI())/2))-((((((($A4*2)/PI())/2)^2)*PI())/2)))*('Calcification Rates'!$F$53+'Calcification Rates'!$G$53)</f>
        <v>0.40695283016913869</v>
      </c>
      <c r="DI4" s="73">
        <f>((((((((($A4*2)/PI())/2)+'Calcification Rates'!$D$54)^2)*PI())/2))-((((((($A4*2)/PI())/2)^2)*PI())/2)))*'Calcification Rates'!$F$54</f>
        <v>0.3870869546219835</v>
      </c>
      <c r="DJ4" s="73">
        <f>((((((((($A4*2)/PI())/2)+('Calcification Rates'!$D$54-'Calcification Rates'!$E$54))^2)*PI())/2))-((((((($A4*2)/PI())/2)^2)*PI())/2)))*('Calcification Rates'!$F$54-'Calcification Rates'!$G$54)</f>
        <v>0.36759305720382363</v>
      </c>
      <c r="DK4" s="73">
        <f>((((((((($A4*2)/PI())/2)+('Calcification Rates'!$D$54+'Calcification Rates'!$E$54))^2)*PI())/2))-((((((($A4*2)/PI())/2)^2)*PI())/2)))*('Calcification Rates'!$F$54+'Calcification Rates'!$G$54)</f>
        <v>0.40695283016913869</v>
      </c>
      <c r="DL4" s="73">
        <f>((((((((($A4*2)/PI())/2)+'Calcification Rates'!$D$55)^2)*PI())/2))-((((((($A4*2)/PI())/2)^2)*PI())/2)))*'Calcification Rates'!$F$55</f>
        <v>0.47467608702569836</v>
      </c>
      <c r="DM4" s="73">
        <f>((((((((($A4*2)/PI())/2)+('Calcification Rates'!$D$55-'Calcification Rates'!$E$55))^2)*PI())/2))-((((((($A4*2)/PI())/2)^2)*PI())/2)))*('Calcification Rates'!$F$55-'Calcification Rates'!$G$55)</f>
        <v>0.46891384316930901</v>
      </c>
      <c r="DN4" s="73">
        <f>((((((((($A4*2)/PI())/2)+('Calcification Rates'!$D$55+'Calcification Rates'!$E$55))^2)*PI())/2))-((((((($A4*2)/PI())/2)^2)*PI())/2)))*('Calcification Rates'!$F$55+'Calcification Rates'!$G$55)</f>
        <v>0.48044820480294448</v>
      </c>
      <c r="DO4" s="73">
        <f>((((1-'Calcification Rates'!$H$56)*$A4)*'Calcification Rates'!$D$56*0.1)+('Calcification Rates'!$H$56*$A4*'Calcification Rates'!$D$56))*'Calcification Rates'!$F$56</f>
        <v>0.21292057</v>
      </c>
      <c r="DP4" s="73">
        <f>((((1-'Calcification Rates'!$H$56)*$A4)*(('Calcification Rates'!$D$56-'Calcification Rates'!$E$56)*0.1))+('Calcification Rates'!$H$56*$A4*('Calcification Rates'!$D$56-'Calcification Rates'!$E$56)))*('Calcification Rates'!$F$56-'Calcification Rates'!$G$56)</f>
        <v>0.21292057</v>
      </c>
      <c r="DQ4" s="73">
        <f>((((1-'Calcification Rates'!$H$56)*$A4)*(('Calcification Rates'!$D$56+'Calcification Rates'!$E$56)*0.1))+('Calcification Rates'!$H$56*$A4*('Calcification Rates'!$D$56+'Calcification Rates'!$E$56)))*('Calcification Rates'!$F$56+'Calcification Rates'!$G$56)</f>
        <v>0.21292057</v>
      </c>
      <c r="DR4" s="73">
        <f>((((1-'Calcification Rates'!$H$57)*$A4)*'Calcification Rates'!$D$57*0.1)+('Calcification Rates'!$H$57*$A4*'Calcification Rates'!$D$57))*'Calcification Rates'!$F$57</f>
        <v>0.90277866666666684</v>
      </c>
      <c r="DS4" s="73">
        <f>((((1-'Calcification Rates'!$H$57)*$A4)*(('Calcification Rates'!$D$57-'Calcification Rates'!$E$57)*0.1))+('Calcification Rates'!$H$57*$A4*('Calcification Rates'!$D$57-'Calcification Rates'!$E$57)))*('Calcification Rates'!$F$57-'Calcification Rates'!$G$57)</f>
        <v>0.85564471803481013</v>
      </c>
      <c r="DT4" s="73">
        <f>((((1-'Calcification Rates'!$H$57)*$A4)*(('Calcification Rates'!$D$57+'Calcification Rates'!$E$57)*0.1))+('Calcification Rates'!$H$57*$A4*('Calcification Rates'!$D$57+'Calcification Rates'!$E$57)))*('Calcification Rates'!$F$57+'Calcification Rates'!$G$57)</f>
        <v>0.94991261529852333</v>
      </c>
      <c r="DU4" s="73">
        <f>((((1-'Calcification Rates'!$H$58)*$A4)*'Calcification Rates'!$D$58*0.1)+('Calcification Rates'!$H$58*$A4*'Calcification Rates'!$D$58))*'Calcification Rates'!$F$58</f>
        <v>0.90277866666666684</v>
      </c>
      <c r="DV4" s="73">
        <f>((((1-'Calcification Rates'!$H$58)*$A4)*(('Calcification Rates'!$D$58-'Calcification Rates'!$E$58)*0.1))+('Calcification Rates'!$H$58*$A4*('Calcification Rates'!$D$58-'Calcification Rates'!$E$58)))*('Calcification Rates'!$F$58-'Calcification Rates'!$G$58)</f>
        <v>0.85564471803481013</v>
      </c>
      <c r="DW4" s="73">
        <f>((((1-'Calcification Rates'!$H$58)*$A4)*(('Calcification Rates'!$D$58+'Calcification Rates'!$E$58)*0.1))+('Calcification Rates'!$H$58*$A4*('Calcification Rates'!$D$58+'Calcification Rates'!$E$58)))*('Calcification Rates'!$F$58+'Calcification Rates'!$G$58)</f>
        <v>0.94991261529852333</v>
      </c>
      <c r="DX4" s="73">
        <f>(2*'Calcification Rates'!$D$59*'Calcification Rates'!$F$59)+0.1*'Calcification Rates'!$D$59*($A4+(2*'Calcification Rates'!$D$59))*'Calcification Rates'!$F$59</f>
        <v>5.9741774222222226</v>
      </c>
      <c r="DY4" s="73">
        <f>(2*('Calcification Rates'!$D$59-'Calcification Rates'!$E$59)*('Calcification Rates'!$F$59-'Calcification Rates'!$G$59))+(0.1*('Calcification Rates'!$D$59-'Calcification Rates'!$E$59)*($A4+(2*'Calcification Rates'!$D$59-'Calcification Rates'!$E$59)))*('Calcification Rates'!$F$59-'Calcification Rates'!$G$59)</f>
        <v>5.6437702224197599</v>
      </c>
      <c r="DZ4" s="73">
        <f>(2*('Calcification Rates'!$D$59+'Calcification Rates'!$E$59)*('Calcification Rates'!$F$59+'Calcification Rates'!$G$59))+(0.1*('Calcification Rates'!$D$59+'Calcification Rates'!$E$59)*($A4+(2*'Calcification Rates'!$D$59+'Calcification Rates'!$E$59)))*('Calcification Rates'!$F$59+'Calcification Rates'!$G$59)</f>
        <v>6.3066223842319742</v>
      </c>
      <c r="EA4" s="73">
        <f>((((((((($A4*2)/PI())/2)+'Calcification Rates'!$D$60)^2)*PI())/2))-((((((($A4*2)/PI())/2)^2)*PI())/2)))*'Calcification Rates'!$F$60</f>
        <v>1.6082362847146328</v>
      </c>
      <c r="EB4" s="73">
        <f>((((((((($A4*2)/PI())/2)+('Calcification Rates'!$D$60-'Calcification Rates'!$E$60))^2)*PI())/2))-((((((($A4*2)/PI())/2)^2)*PI())/2)))*('Calcification Rates'!$F$60-'Calcification Rates'!$G$60)</f>
        <v>1.4929219958143414</v>
      </c>
      <c r="EC4" s="73">
        <f>((((((((($A4*2)/PI())/2)+('Calcification Rates'!$D$60+'Calcification Rates'!$E$60))^2)*PI())/2))-((((((($A4*2)/PI())/2)^2)*PI())/2)))*('Calcification Rates'!$F$60+'Calcification Rates'!$G$60)</f>
        <v>1.7282356046243585</v>
      </c>
      <c r="ED4" s="73">
        <f>$A4*'Calcification Rates'!$D$61*'Calcification Rates'!$F$61</f>
        <v>1.5695502114003514</v>
      </c>
      <c r="EE4" s="73">
        <f>$A4*('Calcification Rates'!$D$61-'Calcification Rates'!$E$61)*('Calcification Rates'!$F$61-'Calcification Rates'!$G$61)</f>
        <v>1.4382164760323315</v>
      </c>
      <c r="EF4" s="73">
        <f>$A4*('Calcification Rates'!$D$61+'Calcification Rates'!$E$61)*('Calcification Rates'!$F$61+'Calcification Rates'!$G$61)</f>
        <v>1.7065675002100147</v>
      </c>
      <c r="EG4" s="73">
        <f>(2*'Calcification Rates'!$D$62*'Calcification Rates'!$F$62)+0.1*'Calcification Rates'!$D$62*($A4+(2*'Calcification Rates'!$D$62))*'Calcification Rates'!$F$62</f>
        <v>34.686215277777769</v>
      </c>
      <c r="EH4" s="73">
        <f>(2*('Calcification Rates'!$D$62-'Calcification Rates'!$E$62)*('Calcification Rates'!$F$62-'Calcification Rates'!$G$62))+(0.1*('Calcification Rates'!$D$62-'Calcification Rates'!$E$62)*($A4+(2*'Calcification Rates'!$D$62-'Calcification Rates'!$E$62)))*('Calcification Rates'!$F$62-'Calcification Rates'!$G$62)</f>
        <v>28.018797020480356</v>
      </c>
      <c r="EI4" s="73">
        <f>(2*('Calcification Rates'!$D$62+'Calcification Rates'!$E$62)*('Calcification Rates'!$F$62+'Calcification Rates'!$G$62))+(0.1*('Calcification Rates'!$D$62+'Calcification Rates'!$E$62)*($A4+(2*'Calcification Rates'!$D$62+'Calcification Rates'!$E$62)))*('Calcification Rates'!$F$62+'Calcification Rates'!$G$62)</f>
        <v>42.047412014920617</v>
      </c>
      <c r="EJ4" s="73">
        <f>(2*'Calcification Rates'!$D$63*'Calcification Rates'!$F$63)+0.1*'Calcification Rates'!$D$63*($A4+(2*'Calcification Rates'!$D$63))*'Calcification Rates'!$F$63</f>
        <v>34.686215277777769</v>
      </c>
      <c r="EK4" s="73">
        <f>(2*('Calcification Rates'!$D$63-'Calcification Rates'!$E$63)*('Calcification Rates'!$F$63-'Calcification Rates'!$G$63))+(0.1*('Calcification Rates'!$D$63-'Calcification Rates'!$E$63)*($A4+(2*'Calcification Rates'!$D$63-'Calcification Rates'!$E$63)))*('Calcification Rates'!$F$63-'Calcification Rates'!$G$63)</f>
        <v>28.018797020480356</v>
      </c>
      <c r="EL4" s="73">
        <f>(2*('Calcification Rates'!$D$63+'Calcification Rates'!$E$63)*('Calcification Rates'!$F$63+'Calcification Rates'!$G$63))+(0.1*('Calcification Rates'!$D$63+'Calcification Rates'!$E$63)*($A4+(2*'Calcification Rates'!$D$63+'Calcification Rates'!$E$63)))*('Calcification Rates'!$F$63+'Calcification Rates'!$G$63)</f>
        <v>42.047412014920617</v>
      </c>
      <c r="EM4" s="73">
        <f>(2*'Calcification Rates'!$D$64*'Calcification Rates'!$F$64)+0.1*'Calcification Rates'!$D$64*($A4+(2*'Calcification Rates'!$D$64))*'Calcification Rates'!$F$64</f>
        <v>34.686215277777769</v>
      </c>
      <c r="EN4" s="73">
        <f>(2*('Calcification Rates'!$D$64-'Calcification Rates'!$E$64)*('Calcification Rates'!$F$64-'Calcification Rates'!$G$64))+(0.1*('Calcification Rates'!$D$64-'Calcification Rates'!$E$64)*($A4+(2*'Calcification Rates'!$D$64-'Calcification Rates'!$E$64)))*('Calcification Rates'!$F$64-'Calcification Rates'!$G$64)</f>
        <v>28.018797020480356</v>
      </c>
      <c r="EO4" s="73">
        <f>(2*('Calcification Rates'!$D$64+'Calcification Rates'!$E$64)*('Calcification Rates'!$F$64+'Calcification Rates'!$G$64))+(0.1*('Calcification Rates'!$D$64+'Calcification Rates'!$E$64)*($A4+(2*'Calcification Rates'!$D$64+'Calcification Rates'!$E$64)))*('Calcification Rates'!$F$64+'Calcification Rates'!$G$64)</f>
        <v>42.047412014920617</v>
      </c>
      <c r="EP4" s="73">
        <f>(2*'Calcification Rates'!$D$65*'Calcification Rates'!$F$65)+0.1*'Calcification Rates'!$D$65*($A4+(2*'Calcification Rates'!$D$65))*'Calcification Rates'!$F$65</f>
        <v>34.686215277777769</v>
      </c>
      <c r="EQ4" s="73">
        <f>(2*('Calcification Rates'!$D$65-'Calcification Rates'!$E$65)*('Calcification Rates'!$F$65-'Calcification Rates'!$G$65))+(0.1*('Calcification Rates'!$D$65-'Calcification Rates'!$E$65)*($A4+(2*'Calcification Rates'!$D$65-'Calcification Rates'!$E$65)))*('Calcification Rates'!$F$65-'Calcification Rates'!$G$65)</f>
        <v>28.018797020480356</v>
      </c>
      <c r="ER4" s="73">
        <f>(2*('Calcification Rates'!$D$65+'Calcification Rates'!$E$65)*('Calcification Rates'!$F$65+'Calcification Rates'!$G$65))+(0.1*('Calcification Rates'!$D$65+'Calcification Rates'!$E$65)*($A4+(2*'Calcification Rates'!$D$65+'Calcification Rates'!$E$65)))*('Calcification Rates'!$F$65+'Calcification Rates'!$G$65)</f>
        <v>42.047412014920617</v>
      </c>
      <c r="ES4" s="73">
        <f>$A4*'Calcification Rates'!$D$66*'Calcification Rates'!$F$66</f>
        <v>1.5695502114003514</v>
      </c>
      <c r="ET4" s="73">
        <f>$A4*('Calcification Rates'!$D$66-'Calcification Rates'!$E$66)*('Calcification Rates'!$F$66-'Calcification Rates'!$G$66)</f>
        <v>1.4382164760323315</v>
      </c>
      <c r="EU4" s="73">
        <f>$A4*('Calcification Rates'!$D$66+'Calcification Rates'!$E$66)*('Calcification Rates'!$F$66+'Calcification Rates'!$G$66)</f>
        <v>1.7065675002100147</v>
      </c>
      <c r="EV4" s="73">
        <f>(2*'Calcification Rates'!$D$67*'Calcification Rates'!$F$67)+0.1*'Calcification Rates'!$D$67*($A4+(2*'Calcification Rates'!$D$67))*'Calcification Rates'!$F$67</f>
        <v>34.686215277777769</v>
      </c>
      <c r="EW4" s="73">
        <f>(2*('Calcification Rates'!$D$67-'Calcification Rates'!$E$67)*('Calcification Rates'!$F$67-'Calcification Rates'!$G$67))+(0.1*('Calcification Rates'!$D$67-'Calcification Rates'!$E$67)*($A4+(2*'Calcification Rates'!$D$67-'Calcification Rates'!$E$67)))*('Calcification Rates'!$F$67-'Calcification Rates'!$G$67)</f>
        <v>28.018797020480356</v>
      </c>
      <c r="EX4" s="73">
        <f>(2*('Calcification Rates'!$D$67+'Calcification Rates'!$E$67)*('Calcification Rates'!$F$67+'Calcification Rates'!$G$67))+(0.1*('Calcification Rates'!$D$67+'Calcification Rates'!$E$67)*($A4+(2*'Calcification Rates'!$D$67+'Calcification Rates'!$E$67)))*('Calcification Rates'!$F$67+'Calcification Rates'!$G$67)</f>
        <v>42.047412014920617</v>
      </c>
      <c r="EY4" s="73">
        <f>((((1-'Calcification Rates'!$H$68)*$A4)*'Calcification Rates'!$D$68*0.1)+('Calcification Rates'!$H$68*$A4*'Calcification Rates'!$D$68))*'Calcification Rates'!$F$68</f>
        <v>0.45785300000000001</v>
      </c>
      <c r="EZ4" s="73">
        <f>((((1-'Calcification Rates'!$H$68)*$A4)*(('Calcification Rates'!$D$68-'Calcification Rates'!$E$68)*0.1))+('Calcification Rates'!$H$68*$A4*('Calcification Rates'!$D$68-'Calcification Rates'!$E$68)))*('Calcification Rates'!$F$68-'Calcification Rates'!$G$68)</f>
        <v>0.28490542224965287</v>
      </c>
      <c r="FA4" s="73">
        <f>((((1-'Calcification Rates'!$H$68)*$A4)*(('Calcification Rates'!$D$68+'Calcification Rates'!$E$68)*0.1))+('Calcification Rates'!$H$68*$A4*('Calcification Rates'!$D$68+'Calcification Rates'!$E$68)))*('Calcification Rates'!$F$68+'Calcification Rates'!$G$68)</f>
        <v>0.64800325106257528</v>
      </c>
      <c r="FB4" s="73">
        <f>((((((((($A4*2)/PI())/2)+'Calcification Rates'!$D$69)^2)*PI())/2))-((((((($A4*2)/PI())/2)^2)*PI())/2)))*'Calcification Rates'!$F$69</f>
        <v>5.1631788499384275</v>
      </c>
      <c r="FC4" s="73">
        <f>((((((((($A4*2)/PI())/2)+('Calcification Rates'!$D$69-'Calcification Rates'!$E$69))^2)*PI())/2))-((((((($A4*2)/PI())/2)^2)*PI())/2)))*('Calcification Rates'!$F$69-'Calcification Rates'!$G$69)</f>
        <v>4.8711253742410756</v>
      </c>
      <c r="FD4" s="73">
        <f>((((((((($A4*2)/PI())/2)+('Calcification Rates'!$D$69+'Calcification Rates'!$E$69))^2)*PI())/2))-((((((($A4*2)/PI())/2)^2)*PI())/2)))*('Calcification Rates'!$F$69+'Calcification Rates'!$G$69)</f>
        <v>5.4611498969908867</v>
      </c>
      <c r="FE4" s="73">
        <f>((((((((($A4*2)/PI())/2)+'Calcification Rates'!$D$70)^2)*PI())/2))-((((((($A4*2)/PI())/2)^2)*PI())/2)))*'Calcification Rates'!$F$70</f>
        <v>4.041937890124724</v>
      </c>
      <c r="FF4" s="73">
        <f>((((((((($A4*2)/PI())/2)+('Calcification Rates'!$D$70-'Calcification Rates'!$E$70))^2)*PI())/2))-((((((($A4*2)/PI())/2)^2)*PI())/2)))*('Calcification Rates'!$F$70-'Calcification Rates'!$G$70)</f>
        <v>3.4658099645745679</v>
      </c>
      <c r="FG4" s="73">
        <f>((((((((($A4*2)/PI())/2)+('Calcification Rates'!$D$70+'Calcification Rates'!$E$70))^2)*PI())/2))-((((((($A4*2)/PI())/2)^2)*PI())/2)))*('Calcification Rates'!$F$70+'Calcification Rates'!$G$70)</f>
        <v>4.633539806535917</v>
      </c>
      <c r="FH4" s="73">
        <f>((((((((($A4*2)/PI())/2)+'Calcification Rates'!$D$71)^2)*PI())/2))-((((((($A4*2)/PI())/2)^2)*PI())/2)))*'Calcification Rates'!$F$71</f>
        <v>1.7033306057030533</v>
      </c>
      <c r="FI4" s="73">
        <f>((((((((($A4*2)/PI())/2)+('Calcification Rates'!$D$71-'Calcification Rates'!$E$71))^2)*PI())/2))-((((((($A4*2)/PI())/2)^2)*PI())/2)))*('Calcification Rates'!$F$71-'Calcification Rates'!$G$71)</f>
        <v>1.5601842372427668</v>
      </c>
      <c r="FJ4" s="73">
        <f>((((((((($A4*2)/PI())/2)+('Calcification Rates'!$D$71+'Calcification Rates'!$E$71))^2)*PI())/2))-((((((($A4*2)/PI())/2)^2)*PI())/2)))*('Calcification Rates'!$F$71+'Calcification Rates'!$G$71)</f>
        <v>1.8535262233293186</v>
      </c>
      <c r="FK4" s="73">
        <f>$A4*'Calcification Rates'!$D$72*'Calcification Rates'!$F$72</f>
        <v>4.7005624999999995E-2</v>
      </c>
      <c r="FL4" s="73">
        <f>$A4*('Calcification Rates'!$D$72-'Calcification Rates'!$E$72)*('Calcification Rates'!$F$72-'Calcification Rates'!$G$72)</f>
        <v>3.0548898555620128E-2</v>
      </c>
      <c r="FM4" s="73">
        <f>$A4*('Calcification Rates'!$D$72+'Calcification Rates'!$E$72)*('Calcification Rates'!$F$72+'Calcification Rates'!$G$72)</f>
        <v>6.3462351444379866E-2</v>
      </c>
      <c r="FN4" s="73">
        <f>$A4*'Calcification Rates'!$D$74*'Calcification Rates'!$F$74</f>
        <v>4.7005624999999995E-2</v>
      </c>
      <c r="FO4" s="73">
        <f>$A4*('Calcification Rates'!$D$74-'Calcification Rates'!$E$74)*('Calcification Rates'!$F$74-'Calcification Rates'!$G$74)</f>
        <v>3.0548898555620128E-2</v>
      </c>
      <c r="FP4" s="73">
        <f>$A4*('Calcification Rates'!$D$74+'Calcification Rates'!$E$74)*('Calcification Rates'!$F$74+'Calcification Rates'!$G$74)</f>
        <v>6.3462351444379866E-2</v>
      </c>
      <c r="FQ4" s="73">
        <f>$A4*'Calcification Rates'!$D$75*'Calcification Rates'!$F$75</f>
        <v>1.3566811079545453</v>
      </c>
      <c r="FR4" s="73">
        <f>$A4*('Calcification Rates'!$D$75-'Calcification Rates'!$E$75)*('Calcification Rates'!$F$75-'Calcification Rates'!$G$75)</f>
        <v>1.2634235417457502</v>
      </c>
      <c r="FS4" s="73">
        <f>$A4*('Calcification Rates'!$D$75+'Calcification Rates'!$E$75)*('Calcification Rates'!$F$75+'Calcification Rates'!$G$75)</f>
        <v>1.4527783432061674</v>
      </c>
      <c r="FT4" s="73">
        <f>((((((((($A4*2)/PI())/2)+'Calcification Rates'!$D$76)^2)*PI())/2))-((((((($A4*2)/PI())/2)^2)*PI())/2)))*'Calcification Rates'!$F$76</f>
        <v>1.8382529134360168</v>
      </c>
      <c r="FU4" s="73">
        <f>((((((((($A4*2)/PI())/2)+('Calcification Rates'!$D$76-'Calcification Rates'!$E$76))^2)*PI())/2))-((((((($A4*2)/PI())/2)^2)*PI())/2)))*('Calcification Rates'!$F$76-'Calcification Rates'!$G$76)</f>
        <v>1.7021079420956122</v>
      </c>
      <c r="FV4" s="73">
        <f>((((((((($A4*2)/PI())/2)+('Calcification Rates'!$D$76+'Calcification Rates'!$E$76))^2)*PI())/2))-((((((($A4*2)/PI())/2)^2)*PI())/2)))*('Calcification Rates'!$F$76+'Calcification Rates'!$G$76)</f>
        <v>1.9797119632293028</v>
      </c>
      <c r="FW4" s="73">
        <f>(2*'Calcification Rates'!$D$77*'Calcification Rates'!$F$77)+0.1*'Calcification Rates'!$D$77*($A4+(2*'Calcification Rates'!$D$77))*'Calcification Rates'!$F$77</f>
        <v>34.686215277777769</v>
      </c>
      <c r="FX4" s="73">
        <f>(2*('Calcification Rates'!$D$77-'Calcification Rates'!$E$77)*('Calcification Rates'!$F$77-'Calcification Rates'!$G$77))+(0.1*('Calcification Rates'!$D$77-'Calcification Rates'!$E$77)*($A4+(2*'Calcification Rates'!$D$77-'Calcification Rates'!$E$77)))*('Calcification Rates'!$F$77-'Calcification Rates'!$G$77)</f>
        <v>32.996889437758519</v>
      </c>
      <c r="FY4" s="73">
        <f>(2*('Calcification Rates'!$D$77+'Calcification Rates'!$E$77)*('Calcification Rates'!$F$77+'Calcification Rates'!$G$77))+(0.1*('Calcification Rates'!$D$77+'Calcification Rates'!$E$77)*($A4+(2*'Calcification Rates'!$D$77+'Calcification Rates'!$E$77)))*('Calcification Rates'!$F$77+'Calcification Rates'!$G$77)</f>
        <v>36.383723950618652</v>
      </c>
      <c r="FZ4" s="73">
        <f>((((1-'Calcification Rates'!$H$78)*$A4)*'Calcification Rates'!$D$78*0.1)+('Calcification Rates'!$H$78*$A4*'Calcification Rates'!$D$78))*'Calcification Rates'!$F$78</f>
        <v>0.71320990649999993</v>
      </c>
      <c r="GA4" s="73">
        <f>((((1-'Calcification Rates'!$H$78)*$A4)*(('Calcification Rates'!$D$78-'Calcification Rates'!$E$78)*0.1))+('Calcification Rates'!$H$78*$A4*('Calcification Rates'!$D$78-'Calcification Rates'!$E$78)))*('Calcification Rates'!$F$78-'Calcification Rates'!$G$78)</f>
        <v>0.68851859164432505</v>
      </c>
      <c r="GB4" s="73">
        <f>((((1-'Calcification Rates'!$H$78)*$A4)*(('Calcification Rates'!$D$78+'Calcification Rates'!$E$78)*0.1))+('Calcification Rates'!$H$78*$A4*('Calcification Rates'!$D$78+'Calcification Rates'!$E$78)))*('Calcification Rates'!$F$78+'Calcification Rates'!$G$78)</f>
        <v>0.73790122135567482</v>
      </c>
      <c r="GC4" s="73">
        <f>((((1-'Calcification Rates'!$H$79)*$A4)*'Calcification Rates'!$D$79*0.1)+('Calcification Rates'!$H$79*$A4*'Calcification Rates'!$D$79))*'Calcification Rates'!$F$79</f>
        <v>0.81114306000000003</v>
      </c>
      <c r="GD4" s="73">
        <f>((((1-'Calcification Rates'!$H$79)*$A4)*(('Calcification Rates'!$D$79-'Calcification Rates'!$E$79)*0.1))+('Calcification Rates'!$H$79*$A4*('Calcification Rates'!$D$79-'Calcification Rates'!$E$79)))*('Calcification Rates'!$F$79-'Calcification Rates'!$G$79)</f>
        <v>0.77723384603668666</v>
      </c>
      <c r="GE4" s="73">
        <f>((((1-'Calcification Rates'!$H$79)*$A4)*(('Calcification Rates'!$D$79+'Calcification Rates'!$E$79)*0.1))+('Calcification Rates'!$H$79*$A4*('Calcification Rates'!$D$79+'Calcification Rates'!$E$79)))*('Calcification Rates'!$F$79+'Calcification Rates'!$G$79)</f>
        <v>0.8450522739633135</v>
      </c>
      <c r="GF4" s="73">
        <f>((((1-'Calcification Rates'!$H$80)*$A4)*'Calcification Rates'!$D$80*0.1)+('Calcification Rates'!$H$80*$A4*'Calcification Rates'!$D$80))*'Calcification Rates'!$F$80</f>
        <v>0.95452152899999976</v>
      </c>
      <c r="GG4" s="73">
        <f>((((1-'Calcification Rates'!$H$80)*$A4)*(('Calcification Rates'!$D$80-'Calcification Rates'!$E$80)*0.1))+('Calcification Rates'!$H$80*$A4*('Calcification Rates'!$D$80-'Calcification Rates'!$E$80)))*('Calcification Rates'!$F$80-'Calcification Rates'!$G$80)</f>
        <v>0.92147600986984834</v>
      </c>
      <c r="GH4" s="73">
        <f>((((1-'Calcification Rates'!$H$80)*$A4)*(('Calcification Rates'!$D$80+'Calcification Rates'!$E$80)*0.1))+('Calcification Rates'!$H$80*$A4*('Calcification Rates'!$D$80+'Calcification Rates'!$E$80)))*('Calcification Rates'!$F$80+'Calcification Rates'!$G$80)</f>
        <v>0.98756704813015117</v>
      </c>
      <c r="GI4" s="73">
        <f>((((((((($A4*2)/PI())/2)+'Calcification Rates'!$D$81)^2)*PI())/2))-((((((($A4*2)/PI())/2)^2)*PI())/2)))*'Calcification Rates'!$F$81</f>
        <v>1.5799836735296335</v>
      </c>
      <c r="GJ4" s="73">
        <f>((((((((($A4*2)/PI())/2)+('Calcification Rates'!$D$81-'Calcification Rates'!$E$81))^2)*PI())/2))-((((((($A4*2)/PI())/2)^2)*PI())/2)))*('Calcification Rates'!$F$81-'Calcification Rates'!$G$81)</f>
        <v>1.5157486532834479</v>
      </c>
      <c r="GK4" s="73">
        <f>((((((((($A4*2)/PI())/2)+('Calcification Rates'!$D$81+'Calcification Rates'!$E$81))^2)*PI())/2))-((((((($A4*2)/PI())/2)^2)*PI())/2)))*('Calcification Rates'!$F$81+'Calcification Rates'!$G$81)</f>
        <v>1.6451111410654902</v>
      </c>
      <c r="GL4" s="73">
        <f>((((((((($A4*2)/PI())/2)+'Calcification Rates'!$D$82)^2)*PI())/2))-((((((($A4*2)/PI())/2)^2)*PI())/2)))*'Calcification Rates'!$F$82</f>
        <v>1.631005456874884</v>
      </c>
      <c r="GM4" s="73">
        <f>((((((((($A4*2)/PI())/2)+('Calcification Rates'!$D$82-'Calcification Rates'!$E$82))^2)*PI())/2))-((((((($A4*2)/PI())/2)^2)*PI())/2)))*('Calcification Rates'!$F$82-'Calcification Rates'!$G$82)</f>
        <v>1.5804095512517993</v>
      </c>
      <c r="GN4" s="73">
        <f>((((((((($A4*2)/PI())/2)+('Calcification Rates'!$D$82+'Calcification Rates'!$E$82))^2)*PI())/2))-((((((($A4*2)/PI())/2)^2)*PI())/2)))*('Calcification Rates'!$F$82+'Calcification Rates'!$G$82)</f>
        <v>1.682141530303624</v>
      </c>
      <c r="GO4" s="73">
        <f>((((((((($A4*2)/PI())/2)+'Calcification Rates'!$D$87)^2)*PI())/2))-((((((($A4*2)/PI())/2)^2)*PI())/2)))*'Calcification Rates'!$F$87</f>
        <v>0.98547788678991111</v>
      </c>
      <c r="GP4" s="73">
        <f>((((((((($A4*2)/PI())/2)+('Calcification Rates'!$D$87-'Calcification Rates'!$E$87))^2)*PI())/2))-((((((($A4*2)/PI())/2)^2)*PI())/2)))*('Calcification Rates'!$F$87-'Calcification Rates'!$G$87)</f>
        <v>0.85177287408808866</v>
      </c>
      <c r="GQ4" s="73">
        <f>((((((((($A4*2)/PI())/2)+('Calcification Rates'!$D$87+'Calcification Rates'!$E$87))^2)*PI())/2))-((((((($A4*2)/PI())/2)^2)*PI())/2)))*('Calcification Rates'!$F$87+'Calcification Rates'!$G$87)</f>
        <v>1.1276837382088818</v>
      </c>
      <c r="GR4" s="73">
        <f>((((((((($A4*2)/PI())/2)+'Calcification Rates'!$D$88)^2)*PI())/2))-((((((($A4*2)/PI())/2)^2)*PI())/2)))*'Calcification Rates'!$F$88</f>
        <v>0.98547788678991111</v>
      </c>
      <c r="GS4" s="73">
        <f>((((((((($A4*2)/PI())/2)+('Calcification Rates'!$D$88-'Calcification Rates'!$E$88))^2)*PI())/2))-((((((($A4*2)/PI())/2)^2)*PI())/2)))*('Calcification Rates'!$F$88-'Calcification Rates'!$G$88)</f>
        <v>0.85177287408808866</v>
      </c>
      <c r="GT4" s="73">
        <f>((((((((($A4*2)/PI())/2)+('Calcification Rates'!$D$88+'Calcification Rates'!$E$88))^2)*PI())/2))-((((((($A4*2)/PI())/2)^2)*PI())/2)))*('Calcification Rates'!$F$88+'Calcification Rates'!$G$88)</f>
        <v>1.1276837382088818</v>
      </c>
      <c r="GU4" s="73">
        <f>((((((((($A4*2)/PI())/2)+'Calcification Rates'!$D$89)^2)*PI())/2))-((((((($A4*2)/PI())/2)^2)*PI())/2)))*'Calcification Rates'!$F$89</f>
        <v>1.4283711247527342</v>
      </c>
      <c r="GV4" s="73">
        <f>((((((((($A4*2)/PI())/2)+('Calcification Rates'!$D$89-'Calcification Rates'!$E$89))^2)*PI())/2))-((((((($A4*2)/PI())/2)^2)*PI())/2)))*('Calcification Rates'!$F$89-'Calcification Rates'!$G$89)</f>
        <v>1.2672902505915715</v>
      </c>
      <c r="GW4" s="73">
        <f>((((((((($A4*2)/PI())/2)+('Calcification Rates'!$D$89+'Calcification Rates'!$E$89))^2)*PI())/2))-((((((($A4*2)/PI())/2)^2)*PI())/2)))*('Calcification Rates'!$F$89+'Calcification Rates'!$G$89)</f>
        <v>1.5967472599268644</v>
      </c>
      <c r="GX4" s="73">
        <f>((((((((($A4*2)/PI())/2)+'Calcification Rates'!$D$90)^2)*PI())/2))-((((((($A4*2)/PI())/2)^2)*PI())/2)))*'Calcification Rates'!$F$90</f>
        <v>1.4283711247527342</v>
      </c>
      <c r="GY4" s="73">
        <f>((((((((($A4*2)/PI())/2)+('Calcification Rates'!$D$90-'Calcification Rates'!$E$90))^2)*PI())/2))-((((((($A4*2)/PI())/2)^2)*PI())/2)))*('Calcification Rates'!$F$90-'Calcification Rates'!$G$90)</f>
        <v>1.2672902505915715</v>
      </c>
      <c r="GZ4" s="73">
        <f>((((((((($A4*2)/PI())/2)+('Calcification Rates'!$D$90+'Calcification Rates'!$E$90))^2)*PI())/2))-((((((($A4*2)/PI())/2)^2)*PI())/2)))*('Calcification Rates'!$F$90+'Calcification Rates'!$G$90)</f>
        <v>1.5967472599268644</v>
      </c>
      <c r="HA4" s="73">
        <f>((((((((($A4*2)/PI())/2)+'Calcification Rates'!$D$92)^2)*PI())/2))-((((((($A4*2)/PI())/2)^2)*PI())/2)))*'Calcification Rates'!$F$92</f>
        <v>4.6857517884642697</v>
      </c>
      <c r="HB4" s="73">
        <f>((((((((($A4*2)/PI())/2)+('Calcification Rates'!$D$92-'Calcification Rates'!$E$92))^2)*PI())/2))-((((((($A4*2)/PI())/2)^2)*PI())/2)))*('Calcification Rates'!$F$92-'Calcification Rates'!$G$92)</f>
        <v>4.5044559490625025</v>
      </c>
      <c r="HC4" s="73">
        <f>((((((((($A4*2)/PI())/2)+('Calcification Rates'!$D$92+'Calcification Rates'!$E$92))^2)*PI())/2))-((((((($A4*2)/PI())/2)^2)*PI())/2)))*('Calcification Rates'!$F$92+'Calcification Rates'!$G$92)</f>
        <v>4.8670476278660368</v>
      </c>
      <c r="HD4" s="73">
        <f>$A4*'Calcification Rates'!$D$93*'Calcification Rates'!$F$93</f>
        <v>0.82634900880462392</v>
      </c>
      <c r="HE4" s="73">
        <f>$A4*('Calcification Rates'!$D$93-'Calcification Rates'!$E$93)*('Calcification Rates'!$F$93-'Calcification Rates'!$G$93)</f>
        <v>0.72625902791474661</v>
      </c>
      <c r="HF4" s="73">
        <f>$A4*('Calcification Rates'!$D$93+'Calcification Rates'!$E$93)*('Calcification Rates'!$F$93+'Calcification Rates'!$G$93)</f>
        <v>0.93192221627968796</v>
      </c>
      <c r="HG4" s="73">
        <f>$A4*'Calcification Rates'!$D$95*'Calcification Rates'!$F$95</f>
        <v>1.0535949862258955</v>
      </c>
      <c r="HH4" s="73">
        <f>$A4*('Calcification Rates'!$D$95-'Calcification Rates'!$E$95)*('Calcification Rates'!$F$95-'Calcification Rates'!$G$95)</f>
        <v>0.91941175707796308</v>
      </c>
      <c r="HI4" s="73">
        <f>$A4*('Calcification Rates'!$D$95+'Calcification Rates'!$E$95)*('Calcification Rates'!$F$95+'Calcification Rates'!$G$95)</f>
        <v>1.1952980689763699</v>
      </c>
      <c r="HJ4" s="73">
        <f>((((1-'Calcification Rates'!$H$96)*$A4)*'Calcification Rates'!$D$96*0.1)+('Calcification Rates'!$H$96*$A4*'Calcification Rates'!$D$96))*'Calcification Rates'!$F$96</f>
        <v>0.50089585000000003</v>
      </c>
      <c r="HK4" s="73">
        <f>((((1-'Calcification Rates'!$H$96)*$A4)*(('Calcification Rates'!$D$96-'Calcification Rates'!$E$96)*0.1))+('Calcification Rates'!$H$96*$A4*('Calcification Rates'!$D$96-'Calcification Rates'!$E$96)))*('Calcification Rates'!$F$96-'Calcification Rates'!$G$96)</f>
        <v>0.43754371159836891</v>
      </c>
      <c r="HL4" s="73">
        <f>((((1-'Calcification Rates'!$H$96)*$A4)*(('Calcification Rates'!$D$96+'Calcification Rates'!$E$96)*0.1))+('Calcification Rates'!$H$96*$A4*('Calcification Rates'!$D$96+'Calcification Rates'!$E$96)))*('Calcification Rates'!$F$96+'Calcification Rates'!$G$96)</f>
        <v>0.56814471598363747</v>
      </c>
      <c r="HM4" s="73">
        <f>((((1-'Calcification Rates'!$H$98)*$A4)*'Calcification Rates'!$D$98*0.1)+('Calcification Rates'!$H$98*$A4*'Calcification Rates'!$D$98))*'Calcification Rates'!$F$98</f>
        <v>0.50089585000000003</v>
      </c>
      <c r="HN4" s="73">
        <f>((((1-'Calcification Rates'!$H$98)*$A4)*(('Calcification Rates'!$D$98-'Calcification Rates'!$E$98)*0.1))+('Calcification Rates'!$H$98*$A4*('Calcification Rates'!$D$98-'Calcification Rates'!$E$98)))*('Calcification Rates'!$F$98-'Calcification Rates'!$G$98)</f>
        <v>0.30208258439079572</v>
      </c>
      <c r="HO4" s="73">
        <f>((((1-'Calcification Rates'!$H$98)*$A4)*(('Calcification Rates'!$D$98+'Calcification Rates'!$E$98)*0.1))+('Calcification Rates'!$H$98*$A4*('Calcification Rates'!$D$98+'Calcification Rates'!$E$98)))*('Calcification Rates'!$F$98+'Calcification Rates'!$G$98)</f>
        <v>0.72849389634172412</v>
      </c>
    </row>
    <row r="5" spans="1:223" x14ac:dyDescent="0.3">
      <c r="A5" s="42">
        <v>3</v>
      </c>
      <c r="B5" s="73">
        <f>((((1-'Calcification Rates'!$H$11)*$A5)*'Calcification Rates'!$D$11*0.1)+('Calcification Rates'!$H$11*$A5*'Calcification Rates'!$D$11))*'Calcification Rates'!$F$11</f>
        <v>8.2539161599999993</v>
      </c>
      <c r="C5" s="73">
        <f>((((1-'Calcification Rates'!$H$11)*$A5)*(('Calcification Rates'!$D$11-'Calcification Rates'!$E$11)*0.1))+('Calcification Rates'!$H$11*$A5*('Calcification Rates'!$D$11-'Calcification Rates'!$E$11)))*('Calcification Rates'!$F$11-'Calcification Rates'!$G$11)</f>
        <v>6.7036247201103434</v>
      </c>
      <c r="D5" s="73">
        <f>((((1-'Calcification Rates'!$H$11)*$A5)*(('Calcification Rates'!$D$11+'Calcification Rates'!$E$11)*0.1))+('Calcification Rates'!$H$11*$A5*('Calcification Rates'!$D$11+'Calcification Rates'!$E$11)))*('Calcification Rates'!$F$11+'Calcification Rates'!$G$11)</f>
        <v>9.8523667663770311</v>
      </c>
      <c r="E5" s="73">
        <f>(((((1-'Calcification Rates'!$H$12)*$A5)*'Calcification Rates'!$D$12*0.1)+('Calcification Rates'!$H$12*$A5*'Calcification Rates'!$D$12))*'Calcification Rates'!$F$12)*0.5</f>
        <v>4.3465401142857134</v>
      </c>
      <c r="F5" s="73">
        <f>(((((1-'Calcification Rates'!$H$12)*$A5)*(('Calcification Rates'!$D$12-'Calcification Rates'!$E$12)*0.1))+('Calcification Rates'!$H$12*$A5*('Calcification Rates'!$D$12-'Calcification Rates'!$E$12)))*('Calcification Rates'!$F$12-'Calcification Rates'!$G$12))*0.5</f>
        <v>3.994804864989808</v>
      </c>
      <c r="G5" s="73">
        <f>(((((1-'Calcification Rates'!$H$12)*$A5)*(('Calcification Rates'!$D$12+'Calcification Rates'!$E$12)*0.1))+('Calcification Rates'!$H$12*$A5*('Calcification Rates'!$D$12+'Calcification Rates'!$E$12)))*('Calcification Rates'!$F$12+'Calcification Rates'!$G$12))*0.5</f>
        <v>4.7043782950900379</v>
      </c>
      <c r="H5" s="73">
        <f>(((((1-'Calcification Rates'!$H$13)*$A5)*'Calcification Rates'!$D$13*0.1)+('Calcification Rates'!$H$13*$A5*'Calcification Rates'!$D$13))*'Calcification Rates'!$F$13)*0.5</f>
        <v>3.4974489167999994</v>
      </c>
      <c r="I5" s="73">
        <f>(((((1-'Calcification Rates'!$H$13)*$A5)*(('Calcification Rates'!$D$13-'Calcification Rates'!$E$13)*0.1))+('Calcification Rates'!$H$13*$A5*('Calcification Rates'!$D$13-'Calcification Rates'!$E$13)))*('Calcification Rates'!$F$13-'Calcification Rates'!$G$13))*0.5</f>
        <v>2.9598309802143561</v>
      </c>
      <c r="J5" s="73">
        <f>(((((1-'Calcification Rates'!$H$13)*$A5)*(('Calcification Rates'!$D$13+'Calcification Rates'!$E$13)*0.1))+('Calcification Rates'!$H$13*$A5*('Calcification Rates'!$D$13+'Calcification Rates'!$E$13)))*('Calcification Rates'!$F$13+'Calcification Rates'!$G$13))*0.5</f>
        <v>4.0793976441189761</v>
      </c>
      <c r="K5" s="73">
        <f>((((((((($A5*2)/PI())/2)+'Calcification Rates'!$D$14)^2)*PI())/2))-((((((($A5*2)/PI())/2)^2)*PI())/2)))*'Calcification Rates'!$F$14</f>
        <v>2.0473366138585822</v>
      </c>
      <c r="L5" s="73">
        <f>((((((((($A5*2)/PI())/2)+('Calcification Rates'!$D$14-'Calcification Rates'!$E$14))^2)*PI())/2))-((((((($A5*2)/PI())/2)^2)*PI())/2)))*('Calcification Rates'!$F$14-'Calcification Rates'!$G$14)</f>
        <v>1.9668924215496655</v>
      </c>
      <c r="M5" s="73">
        <f>((((((((($A5*2)/PI())/2)+('Calcification Rates'!$D$14+'Calcification Rates'!$E$14))^2)*PI())/2))-((((((($A5*2)/PI())/2)^2)*PI())/2)))*('Calcification Rates'!$F$14+'Calcification Rates'!$G$14)</f>
        <v>2.1284609574606037</v>
      </c>
      <c r="N5" s="73">
        <f>((((((((($A5*2)/PI())/2)+'Calcification Rates'!$D$15)^2)*PI())/2))-((((((($A5*2)/PI())/2)^2)*PI())/2)))*'Calcification Rates'!$F$15</f>
        <v>2.0766604455674944</v>
      </c>
      <c r="O5" s="73">
        <f>((((((((($A5*2)/PI())/2)+('Calcification Rates'!$D$15-'Calcification Rates'!$E$15))^2)*PI())/2))-((((((($A5*2)/PI())/2)^2)*PI())/2)))*('Calcification Rates'!$F$15-'Calcification Rates'!$G$15)</f>
        <v>1.8641220830762704</v>
      </c>
      <c r="P5" s="73">
        <f>((((((((($A5*2)/PI())/2)+('Calcification Rates'!$D$15+'Calcification Rates'!$E$15))^2)*PI())/2))-((((((($A5*2)/PI())/2)^2)*PI())/2)))*('Calcification Rates'!$F$15+'Calcification Rates'!$G$15)</f>
        <v>2.3006448069841317</v>
      </c>
      <c r="Q5" s="73">
        <f>(2*'Calcification Rates'!$D$16*'Calcification Rates'!$F$16)+0.1*'Calcification Rates'!$D$16*($A5+(2*'Calcification Rates'!$D$16))*'Calcification Rates'!$F$16</f>
        <v>2.6758783333333329</v>
      </c>
      <c r="R5" s="73">
        <f>(2*('Calcification Rates'!$D$16-'Calcification Rates'!$E$16)*('Calcification Rates'!$F$16-'Calcification Rates'!$G$16))+(0.1*('Calcification Rates'!$D$16-'Calcification Rates'!$E$16)*($A5+(2*'Calcification Rates'!$D$16-'Calcification Rates'!$E$16)))*('Calcification Rates'!$F$16-'Calcification Rates'!$G$16)</f>
        <v>2.298116181839994</v>
      </c>
      <c r="S5" s="73">
        <f>(2*('Calcification Rates'!$D$16+'Calcification Rates'!$E$16)*('Calcification Rates'!$F$16+'Calcification Rates'!$G$16))+(0.1*('Calcification Rates'!$D$16+'Calcification Rates'!$E$16)*($A5+(2*'Calcification Rates'!$D$16+'Calcification Rates'!$E$16)))*('Calcification Rates'!$F$16+'Calcification Rates'!$G$16)</f>
        <v>3.0631927665990197</v>
      </c>
      <c r="T5" s="73">
        <f>(2*'Calcification Rates'!$D$17*'Calcification Rates'!$F$17)+0.1*'Calcification Rates'!$D$17*($A5+(2*'Calcification Rates'!$D$17))*'Calcification Rates'!$F$17</f>
        <v>2.4731602777777772</v>
      </c>
      <c r="U5" s="73">
        <f>(2*('Calcification Rates'!$D$17-'Calcification Rates'!$E$17)*('Calcification Rates'!$F$17-'Calcification Rates'!$G$17))+(0.1*('Calcification Rates'!$D$17-'Calcification Rates'!$E$17)*($A5+(2*'Calcification Rates'!$D$17-'Calcification Rates'!$E$17)))*('Calcification Rates'!$F$17-'Calcification Rates'!$G$17)</f>
        <v>2.0981928293066598</v>
      </c>
      <c r="V5" s="73">
        <f>(2*('Calcification Rates'!$D$17+'Calcification Rates'!$E$17)*('Calcification Rates'!$F$17+'Calcification Rates'!$G$17))+(0.1*('Calcification Rates'!$D$17+'Calcification Rates'!$E$17)*($A5+(2*'Calcification Rates'!$D$17+'Calcification Rates'!$E$17)))*('Calcification Rates'!$F$17+'Calcification Rates'!$G$17)</f>
        <v>2.8576785140656864</v>
      </c>
      <c r="W5" s="73">
        <f>((((((((($A5*2)/PI())/2)+'Calcification Rates'!$D$18)^2)*PI())/2))-((((((($A5*2)/PI())/2)^2)*PI())/2)))*'Calcification Rates'!$F$18</f>
        <v>2.0766604455674944</v>
      </c>
      <c r="X5" s="73">
        <f>((((((((($A5*2)/PI())/2)+('Calcification Rates'!$D$18-'Calcification Rates'!$E$18))^2)*PI())/2))-((((((($A5*2)/PI())/2)^2)*PI())/2)))*('Calcification Rates'!$F$18-'Calcification Rates'!$G$18)</f>
        <v>1.8641220830762704</v>
      </c>
      <c r="Y5" s="73">
        <f>((((((((($A5*2)/PI())/2)+('Calcification Rates'!$D$18+'Calcification Rates'!$E$18))^2)*PI())/2))-((((((($A5*2)/PI())/2)^2)*PI())/2)))*('Calcification Rates'!$F$18+'Calcification Rates'!$G$18)</f>
        <v>2.3006448069841317</v>
      </c>
      <c r="Z5" s="73">
        <f>(2*'Calcification Rates'!$D$19*'Calcification Rates'!$F$19)+0.1*'Calcification Rates'!$D$19*($A5+(2*'Calcification Rates'!$D$19))*'Calcification Rates'!$F$19</f>
        <v>2.4731602777777772</v>
      </c>
      <c r="AA5" s="73">
        <f>(2*('Calcification Rates'!$D$19-'Calcification Rates'!$E$19)*('Calcification Rates'!$F$19-'Calcification Rates'!$G$19))+(0.1*('Calcification Rates'!$D$19-'Calcification Rates'!$E$19)*($A5+(2*'Calcification Rates'!$D$19-'Calcification Rates'!$E$19)))*('Calcification Rates'!$F$19-'Calcification Rates'!$G$19)</f>
        <v>2.0981928293066598</v>
      </c>
      <c r="AB5" s="73">
        <f>(2*('Calcification Rates'!$D$19+'Calcification Rates'!$E$19)*('Calcification Rates'!$F$19+'Calcification Rates'!$G$19))+(0.1*('Calcification Rates'!$D$19+'Calcification Rates'!$E$19)*($A5+(2*'Calcification Rates'!$D$19+'Calcification Rates'!$E$19)))*('Calcification Rates'!$F$19+'Calcification Rates'!$G$19)</f>
        <v>2.8576785140656864</v>
      </c>
      <c r="AC5" s="73">
        <f>(((((1-'Calcification Rates'!$H$20)*$A5)*'Calcification Rates'!$D$20*0.1)+('Calcification Rates'!$H$20*$A5*'Calcification Rates'!$D$20))*'Calcification Rates'!$F$20)*0.5</f>
        <v>0.24255201249999994</v>
      </c>
      <c r="AD5" s="73">
        <f>(((((1-'Calcification Rates'!$H$20)*$A5)*(('Calcification Rates'!$D$20-'Calcification Rates'!$E$20)*0.1))+('Calcification Rates'!$H$20*$A5*('Calcification Rates'!$D$20-'Calcification Rates'!$E$20)))*('Calcification Rates'!$F$20-'Calcification Rates'!$G$20))*0.5</f>
        <v>0.20583367282118514</v>
      </c>
      <c r="AE5" s="73">
        <f>(((((1-'Calcification Rates'!$H$20)*$A5)*(('Calcification Rates'!$D$20+'Calcification Rates'!$E$20)*0.1))+('Calcification Rates'!$H$20*$A5*('Calcification Rates'!$D$20+'Calcification Rates'!$E$20)))*('Calcification Rates'!$F$20+'Calcification Rates'!$G$20))*0.5</f>
        <v>0.28018676469188075</v>
      </c>
      <c r="AF5" s="73">
        <f>(2*'Calcification Rates'!$D$21*'Calcification Rates'!$F$21)+0.1*'Calcification Rates'!$D$21*($A5+(2*'Calcification Rates'!$D$21))*'Calcification Rates'!$F$21</f>
        <v>2.8380527777777775</v>
      </c>
      <c r="AG5" s="73">
        <f>(2*('Calcification Rates'!$D$21-'Calcification Rates'!$E$21)*('Calcification Rates'!$F$21-'Calcification Rates'!$G$21))+(0.1*('Calcification Rates'!$D$21-'Calcification Rates'!$E$21)*($A5+(2*'Calcification Rates'!$D$21-'Calcification Rates'!$E$21)))*('Calcification Rates'!$F$21-'Calcification Rates'!$G$21)</f>
        <v>2.7765355199829331</v>
      </c>
      <c r="AH5" s="73">
        <f>(2*('Calcification Rates'!$D$21+'Calcification Rates'!$E$21)*('Calcification Rates'!$F$21+'Calcification Rates'!$G$21))+(0.1*('Calcification Rates'!$D$21+'Calcification Rates'!$E$21)*($A5+(2*'Calcification Rates'!$D$21+'Calcification Rates'!$E$21)))*('Calcification Rates'!$F$21+'Calcification Rates'!$G$21)</f>
        <v>2.9002171317504</v>
      </c>
      <c r="AI5" s="73">
        <f>$A5*'Calcification Rates'!$D$23*'Calcification Rates'!$F$23</f>
        <v>7.0508437499999993E-2</v>
      </c>
      <c r="AJ5" s="73">
        <f>$A5*('Calcification Rates'!$D$23-'Calcification Rates'!$E$23)*('Calcification Rates'!$F$23-'Calcification Rates'!$G$23)</f>
        <v>4.5823347833430193E-2</v>
      </c>
      <c r="AK5" s="73">
        <f>$A5*('Calcification Rates'!$D$23+'Calcification Rates'!$E$23)*('Calcification Rates'!$F$23+'Calcification Rates'!$G$23)</f>
        <v>9.51935271665698E-2</v>
      </c>
      <c r="AL5" s="73">
        <f>((((1-'Calcification Rates'!$H$24)*$A5)*'Calcification Rates'!$D$24*0.1)+('Calcification Rates'!$H$24*$A5*'Calcification Rates'!$D$24))*'Calcification Rates'!$F$24</f>
        <v>3.2127459819000004</v>
      </c>
      <c r="AM5" s="73">
        <f>((((1-'Calcification Rates'!$H$24)*$A5)*(('Calcification Rates'!$D$24-'Calcification Rates'!$E$24)*0.1))+('Calcification Rates'!$H$24*$A5*('Calcification Rates'!$D$24-'Calcification Rates'!$E$24)))*('Calcification Rates'!$F$24-'Calcification Rates'!$G$24)</f>
        <v>1.9375576962825638</v>
      </c>
      <c r="AN5" s="73">
        <f>((((1-'Calcification Rates'!$H$24)*$A5)*(('Calcification Rates'!$D$24+'Calcification Rates'!$E$24)*0.1))+('Calcification Rates'!$H$24*$A5*('Calcification Rates'!$D$24+'Calcification Rates'!$E$24)))*('Calcification Rates'!$F$24+'Calcification Rates'!$G$24)</f>
        <v>4.6725598511358175</v>
      </c>
      <c r="AO5" s="73">
        <f>((((((((($A5*2)/PI())/2)+'Calcification Rates'!$D$25)^2)*PI())/2))-((((((($A5*2)/PI())/2)^2)*PI())/2)))*'Calcification Rates'!$F$25</f>
        <v>1.9901402854676786</v>
      </c>
      <c r="AP5" s="73">
        <f>((((((((($A5*2)/PI())/2)+('Calcification Rates'!$D$25-'Calcification Rates'!$E$25))^2)*PI())/2))-((((((($A5*2)/PI())/2)^2)*PI())/2)))*('Calcification Rates'!$F$25-'Calcification Rates'!$G$25)</f>
        <v>1.6200334257558375</v>
      </c>
      <c r="AQ5" s="73">
        <f>((((((((($A5*2)/PI())/2)+('Calcification Rates'!$D$25+'Calcification Rates'!$E$25))^2)*PI())/2))-((((((($A5*2)/PI())/2)^2)*PI())/2)))*('Calcification Rates'!$F$25+'Calcification Rates'!$G$25)</f>
        <v>2.3754563207243429</v>
      </c>
      <c r="AR5" s="73">
        <f>((((1-'Calcification Rates'!$H$28)*$A5)*'Calcification Rates'!$D$28*0.1)+('Calcification Rates'!$H$28*$A5*'Calcification Rates'!$D$28))*'Calcification Rates'!$F$28</f>
        <v>0.51711371566601871</v>
      </c>
      <c r="AS5" s="73">
        <f>((((1-'Calcification Rates'!$H$28)*$A5)*(('Calcification Rates'!$D$28-'Calcification Rates'!$E$28)*0.1))+('Calcification Rates'!$H$28*$A5*('Calcification Rates'!$D$28-'Calcification Rates'!$E$28)))*('Calcification Rates'!$F$28-'Calcification Rates'!$G$28)</f>
        <v>0.4660847173883173</v>
      </c>
      <c r="AT5" s="73">
        <f>((((1-'Calcification Rates'!$H$28)*$A5)*(('Calcification Rates'!$D$28+'Calcification Rates'!$E$28)*0.1))+('Calcification Rates'!$H$28*$A5*('Calcification Rates'!$D$28+'Calcification Rates'!$E$28)))*('Calcification Rates'!$F$28+'Calcification Rates'!$G$28)</f>
        <v>0.57063982067065233</v>
      </c>
      <c r="AU5" s="73">
        <f>((((((((($A5*2)/PI())/2)+'Calcification Rates'!$D$29)^2)*PI())/2))-((((((($A5*2)/PI())/2)^2)*PI())/2)))*'Calcification Rates'!$F$29</f>
        <v>11.461084784196402</v>
      </c>
      <c r="AV5" s="73">
        <f>((((((((($A5*2)/PI())/2)+('Calcification Rates'!$D$29-'Calcification Rates'!$E$29))^2)*PI())/2))-((((((($A5*2)/PI())/2)^2)*PI())/2)))*('Calcification Rates'!$F$29-'Calcification Rates'!$G$29)</f>
        <v>9.2662419858510692</v>
      </c>
      <c r="AW5" s="73">
        <f>((((((((($A5*2)/PI())/2)+('Calcification Rates'!$D$29+'Calcification Rates'!$E$29))^2)*PI())/2))-((((((($A5*2)/PI())/2)^2)*PI())/2)))*('Calcification Rates'!$F$29+'Calcification Rates'!$G$29)</f>
        <v>13.91857055322262</v>
      </c>
      <c r="AX5" s="73">
        <f>((((((((($A5*2)/PI())/2)+'Calcification Rates'!$D$30)^2)*PI())/2))-((((((($A5*2)/PI())/2)^2)*PI())/2)))*'Calcification Rates'!$F$30</f>
        <v>2.1242378868333267</v>
      </c>
      <c r="AY5" s="73">
        <f>((((((((($A5*2)/PI())/2)+('Calcification Rates'!$D$30-'Calcification Rates'!$E$30))^2)*PI())/2))-((((((($A5*2)/PI())/2)^2)*PI())/2)))*('Calcification Rates'!$F$30-'Calcification Rates'!$G$30)</f>
        <v>1.8822542244842762</v>
      </c>
      <c r="AZ5" s="73">
        <f>((((((((($A5*2)/PI())/2)+('Calcification Rates'!$D$30+'Calcification Rates'!$E$30))^2)*PI())/2))-((((((($A5*2)/PI())/2)^2)*PI())/2)))*('Calcification Rates'!$F$30+'Calcification Rates'!$G$30)</f>
        <v>2.3720288841588046</v>
      </c>
      <c r="BA5" s="73">
        <f>((((1-'Calcification Rates'!$H$31)*$A5)*'Calcification Rates'!$D$31*0.1)+('Calcification Rates'!$H$31*$A5*'Calcification Rates'!$D$31))*'Calcification Rates'!$F$31</f>
        <v>0.55309799999999998</v>
      </c>
      <c r="BB5" s="73">
        <f>((((1-'Calcification Rates'!$H$31)*$A5)*(('Calcification Rates'!$D$31-'Calcification Rates'!$E$31)*0.1))+('Calcification Rates'!$H$31*$A5*('Calcification Rates'!$D$31-'Calcification Rates'!$E$31)))*('Calcification Rates'!$F$31-'Calcification Rates'!$G$31)</f>
        <v>0.55309799999999998</v>
      </c>
      <c r="BC5" s="73">
        <f>((((1-'Calcification Rates'!$H$31)*$A5)*(('Calcification Rates'!$D$31+'Calcification Rates'!$E$31)*0.1))+('Calcification Rates'!$H$31*$A5*('Calcification Rates'!$D$31+'Calcification Rates'!$E$31)))*('Calcification Rates'!$F$31+'Calcification Rates'!$G$31)</f>
        <v>0.55309799999999998</v>
      </c>
      <c r="BD5" s="73">
        <f>$A5*'Calcification Rates'!$D$32*'Calcification Rates'!$F$32</f>
        <v>2.3241065872630049</v>
      </c>
      <c r="BE5" s="73">
        <f>$A5*('Calcification Rates'!$D$32-'Calcification Rates'!$E$32)*('Calcification Rates'!$F$32-'Calcification Rates'!$G$32)</f>
        <v>2.2341848684826084</v>
      </c>
      <c r="BF5" s="73">
        <f>$A5*('Calcification Rates'!$D$32+'Calcification Rates'!$E$32)*('Calcification Rates'!$F$32+'Calcification Rates'!$G$32)</f>
        <v>2.4140283060434014</v>
      </c>
      <c r="BG5" s="73">
        <f>((((1-'Calcification Rates'!$H$34)*$A5)*'Calcification Rates'!$D$34*0.1)+('Calcification Rates'!$H$34*$A5*'Calcification Rates'!$D$34))*'Calcification Rates'!$F$34</f>
        <v>0.75134377500000005</v>
      </c>
      <c r="BH5" s="73">
        <f>((((1-'Calcification Rates'!$H$34)*$A5)*(('Calcification Rates'!$D$34-'Calcification Rates'!$E$34)*0.1))+('Calcification Rates'!$H$34*$A5*('Calcification Rates'!$D$34-'Calcification Rates'!$E$34)))*('Calcification Rates'!$F$34-'Calcification Rates'!$G$34)</f>
        <v>0.28612153737559648</v>
      </c>
      <c r="BI5" s="73">
        <f>((((1-'Calcification Rates'!$H$34)*$A5)*(('Calcification Rates'!$D$34+'Calcification Rates'!$E$34)*0.1))+('Calcification Rates'!$H$34*$A5*('Calcification Rates'!$D$34+'Calcification Rates'!$E$34)))*('Calcification Rates'!$F$34+'Calcification Rates'!$G$34)</f>
        <v>1.432969371176736</v>
      </c>
      <c r="BJ5" s="73">
        <f>(2*'Calcification Rates'!$D$35*'Calcification Rates'!$F$35)+0.1*'Calcification Rates'!$D$35*($A5+(2*'Calcification Rates'!$D$35))*'Calcification Rates'!$F$35</f>
        <v>1.4085960175371093</v>
      </c>
      <c r="BK5" s="73">
        <f>(2*('Calcification Rates'!$D$35-'Calcification Rates'!$E$35)*('Calcification Rates'!$F$35-'Calcification Rates'!$G$35))+(0.1*('Calcification Rates'!$D$35-'Calcification Rates'!$E$35)*($A5+(2*'Calcification Rates'!$D$35-'Calcification Rates'!$E$35)))*('Calcification Rates'!$F$35-'Calcification Rates'!$G$35)</f>
        <v>1.2699478884231103</v>
      </c>
      <c r="BL5" s="73">
        <f>(2*('Calcification Rates'!$D$35+'Calcification Rates'!$E$35)*('Calcification Rates'!$F$35+'Calcification Rates'!$G$35))+(0.1*('Calcification Rates'!$D$35+'Calcification Rates'!$E$35)*($A5+(2*'Calcification Rates'!$D$35+'Calcification Rates'!$E$35)))*('Calcification Rates'!$F$35+'Calcification Rates'!$G$35)</f>
        <v>1.5537811144191507</v>
      </c>
      <c r="BM5" s="73">
        <f>((((((((($A5*2)/PI())/2)+'Calcification Rates'!$D$36)^2)*PI())/2))-((((((($A5*2)/PI())/2)^2)*PI())/2)))*'Calcification Rates'!$F$36</f>
        <v>2.9787003531452796</v>
      </c>
      <c r="BN5" s="73">
        <f>((((((((($A5*2)/PI())/2)+('Calcification Rates'!$D$36-'Calcification Rates'!$E$36))^2)*PI())/2))-((((((($A5*2)/PI())/2)^2)*PI())/2)))*('Calcification Rates'!$F$36-'Calcification Rates'!$G$36)</f>
        <v>2.7026812946581709</v>
      </c>
      <c r="BO5" s="73">
        <f>((((((((($A5*2)/PI())/2)+('Calcification Rates'!$D$36+'Calcification Rates'!$E$36))^2)*PI())/2))-((((((($A5*2)/PI())/2)^2)*PI())/2)))*('Calcification Rates'!$F$36+'Calcification Rates'!$G$36)</f>
        <v>3.2705011972882896</v>
      </c>
      <c r="BP5" s="73">
        <f>(2*'Calcification Rates'!$D$37*'Calcification Rates'!$F$37)+0.1*'Calcification Rates'!$D$37*($A5+(2*'Calcification Rates'!$D$37))*'Calcification Rates'!$F$37</f>
        <v>35.781569444444436</v>
      </c>
      <c r="BQ5" s="73">
        <f>(2*('Calcification Rates'!$D$37-'Calcification Rates'!$E$37)*('Calcification Rates'!$F$37-'Calcification Rates'!$G$37))+(0.1*('Calcification Rates'!$D$37-'Calcification Rates'!$E$37)*($A5+(2*'Calcification Rates'!$D$37-'Calcification Rates'!$E$37)))*('Calcification Rates'!$F$37-'Calcification Rates'!$G$37)</f>
        <v>28.922240604545713</v>
      </c>
      <c r="BR5" s="73">
        <f>(2*('Calcification Rates'!$D$37+'Calcification Rates'!$E$37)*('Calcification Rates'!$F$37+'Calcification Rates'!$G$37))+(0.1*('Calcification Rates'!$D$37+'Calcification Rates'!$E$37)*($A5+(2*'Calcification Rates'!$D$37+'Calcification Rates'!$E$37)))*('Calcification Rates'!$F$37+'Calcification Rates'!$G$37)</f>
        <v>43.348383921322863</v>
      </c>
      <c r="BS5" s="73">
        <f>(2*'Calcification Rates'!$D$38*'Calcification Rates'!$F$38)+0.1*'Calcification Rates'!$D$38*($A5+(2*'Calcification Rates'!$D$38))*'Calcification Rates'!$F$38</f>
        <v>34.261888888888883</v>
      </c>
      <c r="BT5" s="73">
        <f>(2*('Calcification Rates'!$D$38-'Calcification Rates'!$E$38)*('Calcification Rates'!$F$38-'Calcification Rates'!$G$38))+(0.1*('Calcification Rates'!$D$38-'Calcification Rates'!$E$38)*($A5+(2*'Calcification Rates'!$D$38-'Calcification Rates'!$E$38)))*('Calcification Rates'!$F$38-'Calcification Rates'!$G$38)</f>
        <v>27.16313316830902</v>
      </c>
      <c r="BU5" s="73">
        <f>(2*('Calcification Rates'!$D$38+'Calcification Rates'!$E$38)*('Calcification Rates'!$F$38+'Calcification Rates'!$G$38))+(0.1*('Calcification Rates'!$D$38+'Calcification Rates'!$E$38)*($A5+(2*'Calcification Rates'!$D$38+'Calcification Rates'!$E$38)))*('Calcification Rates'!$F$38+'Calcification Rates'!$G$38)</f>
        <v>42.232429969839046</v>
      </c>
      <c r="BV5" s="73">
        <f>((((((((($A5*2)/PI())/2)+'Calcification Rates'!$D$39)^2)*PI())/2))-((((((($A5*2)/PI())/2)^2)*PI())/2)))*'Calcification Rates'!$F$39</f>
        <v>1.4623146517165928</v>
      </c>
      <c r="BW5" s="73">
        <f>((((((((($A5*2)/PI())/2)+('Calcification Rates'!$D$39-'Calcification Rates'!$E$39))^2)*PI())/2))-((((((($A5*2)/PI())/2)^2)*PI())/2)))*('Calcification Rates'!$F$39-'Calcification Rates'!$G$39)</f>
        <v>1.4057364174820921</v>
      </c>
      <c r="BX5" s="73">
        <f>((((((((($A5*2)/PI())/2)+('Calcification Rates'!$D$39+'Calcification Rates'!$E$39))^2)*PI())/2))-((((((($A5*2)/PI())/2)^2)*PI())/2)))*('Calcification Rates'!$F$39+'Calcification Rates'!$G$39)</f>
        <v>1.5188928859510935</v>
      </c>
      <c r="BY5" s="73">
        <f>((((((((($A5*2)/PI())/2)+'Calcification Rates'!$D$40)^2)*PI())/2))-((((((($A5*2)/PI())/2)^2)*PI())/2)))*'Calcification Rates'!$F$40</f>
        <v>2.9325562689884297</v>
      </c>
      <c r="BZ5" s="73">
        <f>((((((((($A5*2)/PI())/2)+('Calcification Rates'!$D$40-'Calcification Rates'!$E$40))^2)*PI())/2))-((((((($A5*2)/PI())/2)^2)*PI())/2)))*('Calcification Rates'!$F$40-'Calcification Rates'!$G$40)</f>
        <v>2.8190930992814787</v>
      </c>
      <c r="CA5" s="73">
        <f>((((((((($A5*2)/PI())/2)+('Calcification Rates'!$D$40+'Calcification Rates'!$E$40))^2)*PI())/2))-((((((($A5*2)/PI())/2)^2)*PI())/2)))*('Calcification Rates'!$F$40+'Calcification Rates'!$G$40)</f>
        <v>3.0460194386953807</v>
      </c>
      <c r="CB5" s="73">
        <f>$A5*'Calcification Rates'!$D$23*'Calcification Rates'!$F$23</f>
        <v>7.0508437499999993E-2</v>
      </c>
      <c r="CC5" s="73">
        <f>$A5*('Calcification Rates'!$D$23-'Calcification Rates'!$E$23)*('Calcification Rates'!$F$23-'Calcification Rates'!$G$23)</f>
        <v>4.5823347833430193E-2</v>
      </c>
      <c r="CD5" s="73">
        <f>$A5*('Calcification Rates'!$D$23+'Calcification Rates'!$E$23)*('Calcification Rates'!$F$23+'Calcification Rates'!$G$23)</f>
        <v>9.51935271665698E-2</v>
      </c>
      <c r="CE5" s="73">
        <f>((((1-'Calcification Rates'!$H$44)*$A5)*'Calcification Rates'!$D$44*0.1)+('Calcification Rates'!$H$44*$A5*'Calcification Rates'!$D$44))*'Calcification Rates'!$F$44</f>
        <v>2.4621535506750001</v>
      </c>
      <c r="CF5" s="73">
        <f>((((1-'Calcification Rates'!$H$44)*$A5)*(('Calcification Rates'!$D$44-'Calcification Rates'!$E$44)*0.1))+('Calcification Rates'!$H$44*$A5*('Calcification Rates'!$D$44-'Calcification Rates'!$E$44)))*('Calcification Rates'!$F$44-'Calcification Rates'!$G$44)</f>
        <v>1.4848869435729561</v>
      </c>
      <c r="CG5" s="73">
        <f>((((1-'Calcification Rates'!$H$44)*$A5)*(('Calcification Rates'!$D$44+'Calcification Rates'!$E$44)*0.1))+('Calcification Rates'!$H$44*$A5*('Calcification Rates'!$D$44+'Calcification Rates'!$E$44)))*('Calcification Rates'!$F$44+'Calcification Rates'!$G$44)</f>
        <v>3.5809117474677445</v>
      </c>
      <c r="CH5" s="73">
        <f>((((1-'Calcification Rates'!$H$45)*$A5)*'Calcification Rates'!$D$45*0.1)+('Calcification Rates'!$H$45*$A5*'Calcification Rates'!$D$45))*'Calcification Rates'!$F$45</f>
        <v>3.0594071999999994</v>
      </c>
      <c r="CI5" s="73">
        <f>((((1-'Calcification Rates'!$H$45)*$A5)*(('Calcification Rates'!$D$45-'Calcification Rates'!$E$45)*0.1))+('Calcification Rates'!$H$45*$A5*('Calcification Rates'!$D$45-'Calcification Rates'!$E$45)))*('Calcification Rates'!$F$45-'Calcification Rates'!$G$45)</f>
        <v>2.0145783443861203</v>
      </c>
      <c r="CJ5" s="73">
        <f>((((1-'Calcification Rates'!$H$45)*$A5)*(('Calcification Rates'!$D$45+'Calcification Rates'!$E$45)*0.1))+('Calcification Rates'!$H$45*$A5*('Calcification Rates'!$D$45+'Calcification Rates'!$E$45)))*('Calcification Rates'!$F$45+'Calcification Rates'!$G$45)</f>
        <v>4.1042360556138791</v>
      </c>
      <c r="CK5" s="73">
        <f>((((1-'Calcification Rates'!$H$46)*$A5)*'Calcification Rates'!$D$46*0.1)+('Calcification Rates'!$H$46*$A5*'Calcification Rates'!$D$46))*'Calcification Rates'!$F$46</f>
        <v>2.4642384600000007</v>
      </c>
      <c r="CL5" s="73">
        <f>((((1-'Calcification Rates'!$H$46)*$A5)*(('Calcification Rates'!$D$46-'Calcification Rates'!$E$46)*0.1))+('Calcification Rates'!$H$46*$A5*('Calcification Rates'!$D$46-'Calcification Rates'!$E$46)))*('Calcification Rates'!$F$46-'Calcification Rates'!$G$46)</f>
        <v>2.3111304980961647</v>
      </c>
      <c r="CM5" s="73">
        <f>((((1-'Calcification Rates'!$H$46)*$A5)*(('Calcification Rates'!$D$46+'Calcification Rates'!$E$46)*0.1))+('Calcification Rates'!$H$46*$A5*('Calcification Rates'!$D$46+'Calcification Rates'!$E$46)))*('Calcification Rates'!$F$46+'Calcification Rates'!$G$46)</f>
        <v>2.6219376351599939</v>
      </c>
      <c r="CN5" s="73">
        <f>((((1-'Calcification Rates'!$H$47)*$A5)*'Calcification Rates'!$D$47*0.1)+('Calcification Rates'!$H$47*$A5*'Calcification Rates'!$D$47))*'Calcification Rates'!$F$47</f>
        <v>3.2127459819000004</v>
      </c>
      <c r="CO5" s="73">
        <f>((((1-'Calcification Rates'!$H$47)*$A5)*(('Calcification Rates'!$D$47-'Calcification Rates'!$E$47)*0.1))+('Calcification Rates'!$H$47*$A5*('Calcification Rates'!$D$47-'Calcification Rates'!$E$47)))*('Calcification Rates'!$F$47-'Calcification Rates'!$G$47)</f>
        <v>1.9375576962825638</v>
      </c>
      <c r="CP5" s="73">
        <f>((((1-'Calcification Rates'!$H$47)*$A5)*(('Calcification Rates'!$D$47+'Calcification Rates'!$E$47)*0.1))+('Calcification Rates'!$H$47*$A5*('Calcification Rates'!$D$47+'Calcification Rates'!$E$47)))*('Calcification Rates'!$F$47+'Calcification Rates'!$G$47)</f>
        <v>4.6725598511358175</v>
      </c>
      <c r="CQ5" s="73">
        <f>((((((((($A5*2)/PI())/2)+'Calcification Rates'!$D$48)^2)*PI())/2))-((((((($A5*2)/PI())/2)^2)*PI())/2)))*'Calcification Rates'!$F$48</f>
        <v>2.0766604455674944</v>
      </c>
      <c r="CR5" s="73">
        <f>((((((((($A5*2)/PI())/2)+('Calcification Rates'!$D$48-'Calcification Rates'!$E$48))^2)*PI())/2))-((((((($A5*2)/PI())/2)^2)*PI())/2)))*('Calcification Rates'!$F$48-'Calcification Rates'!$G$48)</f>
        <v>1.8641220830762704</v>
      </c>
      <c r="CS5" s="73">
        <f>((((((((($A5*2)/PI())/2)+('Calcification Rates'!$D$48+'Calcification Rates'!$E$48))^2)*PI())/2))-((((((($A5*2)/PI())/2)^2)*PI())/2)))*('Calcification Rates'!$F$48+'Calcification Rates'!$G$48)</f>
        <v>2.3006448069841317</v>
      </c>
      <c r="CT5" s="73">
        <f>((((1-'Calcification Rates'!$H$49)*$A5)*'Calcification Rates'!$D$49*0.1)+('Calcification Rates'!$H$49*$A5*'Calcification Rates'!$D$49))*'Calcification Rates'!$F$49</f>
        <v>2.4621535506750001</v>
      </c>
      <c r="CU5" s="73">
        <f>((((1-'Calcification Rates'!$H$49)*$A5)*(('Calcification Rates'!$D$49-'Calcification Rates'!$E$49)*0.1))+('Calcification Rates'!$H$49*$A5*('Calcification Rates'!$D$49-'Calcification Rates'!$E$49)))*('Calcification Rates'!$F$49-'Calcification Rates'!$G$49)</f>
        <v>1.4848869435729561</v>
      </c>
      <c r="CV5" s="73">
        <f>((((1-'Calcification Rates'!$H$49)*$A5)*(('Calcification Rates'!$D$49+'Calcification Rates'!$E$49)*0.1))+('Calcification Rates'!$H$49*$A5*('Calcification Rates'!$D$49+'Calcification Rates'!$E$49)))*('Calcification Rates'!$F$49+'Calcification Rates'!$G$49)</f>
        <v>3.5809117474677445</v>
      </c>
      <c r="CW5" s="73">
        <f>((((((((($A5*2)/PI())/2)+'Calcification Rates'!$D$50)^2)*PI())/2))-((((((($A5*2)/PI())/2)^2)*PI())/2)))*'Calcification Rates'!$F$50</f>
        <v>2.0766604455674944</v>
      </c>
      <c r="CX5" s="73">
        <f>((((((((($A5*2)/PI())/2)+('Calcification Rates'!$D$50-'Calcification Rates'!$E$50))^2)*PI())/2))-((((((($A5*2)/PI())/2)^2)*PI())/2)))*('Calcification Rates'!$F$50-'Calcification Rates'!$G$50)</f>
        <v>1.8641220830762704</v>
      </c>
      <c r="CY5" s="73">
        <f>((((((((($A5*2)/PI())/2)+('Calcification Rates'!$D$50+'Calcification Rates'!$E$50))^2)*PI())/2))-((((((($A5*2)/PI())/2)^2)*PI())/2)))*('Calcification Rates'!$F$50+'Calcification Rates'!$G$50)</f>
        <v>2.3006448069841317</v>
      </c>
      <c r="CZ5" s="73">
        <f>((((((((($A5*2)/PI())/2)+'Calcification Rates'!$D$51)^2)*PI())/2))-((((((($A5*2)/PI())/2)^2)*PI())/2)))*'Calcification Rates'!$F$51</f>
        <v>2.0766604455674944</v>
      </c>
      <c r="DA5" s="73">
        <f>((((((((($A5*2)/PI())/2)+('Calcification Rates'!$D$51-'Calcification Rates'!$E$51))^2)*PI())/2))-((((((($A5*2)/PI())/2)^2)*PI())/2)))*('Calcification Rates'!$F$51-'Calcification Rates'!$G$51)</f>
        <v>1.8641220830762704</v>
      </c>
      <c r="DB5" s="73">
        <f>((((((((($A5*2)/PI())/2)+('Calcification Rates'!$D$51+'Calcification Rates'!$E$51))^2)*PI())/2))-((((((($A5*2)/PI())/2)^2)*PI())/2)))*('Calcification Rates'!$F$51+'Calcification Rates'!$G$51)</f>
        <v>2.3006448069841317</v>
      </c>
      <c r="DC5" s="73">
        <f>((((((((($A5*2)/PI())/2)+'Calcification Rates'!$D$52)^2)*PI())/2))-((((((($A5*2)/PI())/2)^2)*PI())/2)))*'Calcification Rates'!$F$52</f>
        <v>5.6421870207356619</v>
      </c>
      <c r="DD5" s="73">
        <f>((((((((($A5*2)/PI())/2)+('Calcification Rates'!$D$52-'Calcification Rates'!$E$52))^2)*PI())/2))-((((((($A5*2)/PI())/2)^2)*PI())/2)))*('Calcification Rates'!$F$52-'Calcification Rates'!$G$52)</f>
        <v>5.2990300366549956</v>
      </c>
      <c r="DE5" s="73">
        <f>((((((((($A5*2)/PI())/2)+('Calcification Rates'!$D$52+'Calcification Rates'!$E$52))^2)*PI())/2))-((((((($A5*2)/PI())/2)^2)*PI())/2)))*('Calcification Rates'!$F$52+'Calcification Rates'!$G$52)</f>
        <v>5.9965181256790361</v>
      </c>
      <c r="DF5" s="73">
        <f>((((((((($A5*2)/PI())/2)+'Calcification Rates'!$D$53)^2)*PI())/2))-((((((($A5*2)/PI())/2)^2)*PI())/2)))*'Calcification Rates'!$F$53</f>
        <v>0.56464869788887695</v>
      </c>
      <c r="DG5" s="73">
        <f>((((((((($A5*2)/PI())/2)+('Calcification Rates'!$D$53-'Calcification Rates'!$E$53))^2)*PI())/2))-((((((($A5*2)/PI())/2)^2)*PI())/2)))*('Calcification Rates'!$F$53-'Calcification Rates'!$G$53)</f>
        <v>0.53636911012781707</v>
      </c>
      <c r="DH5" s="73">
        <f>((((((((($A5*2)/PI())/2)+('Calcification Rates'!$D$53+'Calcification Rates'!$E$53))^2)*PI())/2))-((((((($A5*2)/PI())/2)^2)*PI())/2)))*('Calcification Rates'!$F$53+'Calcification Rates'!$G$53)</f>
        <v>0.59345446805619928</v>
      </c>
      <c r="DI5" s="73">
        <f>((((((((($A5*2)/PI())/2)+'Calcification Rates'!$D$54)^2)*PI())/2))-((((((($A5*2)/PI())/2)^2)*PI())/2)))*'Calcification Rates'!$F$54</f>
        <v>0.56464869788887695</v>
      </c>
      <c r="DJ5" s="73">
        <f>((((((((($A5*2)/PI())/2)+('Calcification Rates'!$D$54-'Calcification Rates'!$E$54))^2)*PI())/2))-((((((($A5*2)/PI())/2)^2)*PI())/2)))*('Calcification Rates'!$F$54-'Calcification Rates'!$G$54)</f>
        <v>0.53636911012781707</v>
      </c>
      <c r="DK5" s="73">
        <f>((((((((($A5*2)/PI())/2)+('Calcification Rates'!$D$54+'Calcification Rates'!$E$54))^2)*PI())/2))-((((((($A5*2)/PI())/2)^2)*PI())/2)))*('Calcification Rates'!$F$54+'Calcification Rates'!$G$54)</f>
        <v>0.59345446805619928</v>
      </c>
      <c r="DL5" s="73">
        <f>((((((((($A5*2)/PI())/2)+'Calcification Rates'!$D$55)^2)*PI())/2))-((((((($A5*2)/PI())/2)^2)*PI())/2)))*'Calcification Rates'!$F$55</f>
        <v>0.69241608702569823</v>
      </c>
      <c r="DM5" s="73">
        <f>((((((((($A5*2)/PI())/2)+('Calcification Rates'!$D$55-'Calcification Rates'!$E$55))^2)*PI())/2))-((((((($A5*2)/PI())/2)^2)*PI())/2)))*('Calcification Rates'!$F$55-'Calcification Rates'!$G$55)</f>
        <v>0.68421014994273643</v>
      </c>
      <c r="DN5" s="73">
        <f>((((((((($A5*2)/PI())/2)+('Calcification Rates'!$D$55+'Calcification Rates'!$E$55))^2)*PI())/2))-((((((($A5*2)/PI())/2)^2)*PI())/2)))*('Calcification Rates'!$F$55+'Calcification Rates'!$G$55)</f>
        <v>0.70063189802951698</v>
      </c>
      <c r="DO5" s="73">
        <f>((((1-'Calcification Rates'!$H$56)*$A5)*'Calcification Rates'!$D$56*0.1)+('Calcification Rates'!$H$56*$A5*'Calcification Rates'!$D$56))*'Calcification Rates'!$F$56</f>
        <v>0.31938085499999996</v>
      </c>
      <c r="DP5" s="73">
        <f>((((1-'Calcification Rates'!$H$56)*$A5)*(('Calcification Rates'!$D$56-'Calcification Rates'!$E$56)*0.1))+('Calcification Rates'!$H$56*$A5*('Calcification Rates'!$D$56-'Calcification Rates'!$E$56)))*('Calcification Rates'!$F$56-'Calcification Rates'!$G$56)</f>
        <v>0.31938085499999996</v>
      </c>
      <c r="DQ5" s="73">
        <f>((((1-'Calcification Rates'!$H$56)*$A5)*(('Calcification Rates'!$D$56+'Calcification Rates'!$E$56)*0.1))+('Calcification Rates'!$H$56*$A5*('Calcification Rates'!$D$56+'Calcification Rates'!$E$56)))*('Calcification Rates'!$F$56+'Calcification Rates'!$G$56)</f>
        <v>0.31938085499999996</v>
      </c>
      <c r="DR5" s="73">
        <f>((((1-'Calcification Rates'!$H$57)*$A5)*'Calcification Rates'!$D$57*0.1)+('Calcification Rates'!$H$57*$A5*'Calcification Rates'!$D$57))*'Calcification Rates'!$F$57</f>
        <v>1.3541680000000003</v>
      </c>
      <c r="DS5" s="73">
        <f>((((1-'Calcification Rates'!$H$57)*$A5)*(('Calcification Rates'!$D$57-'Calcification Rates'!$E$57)*0.1))+('Calcification Rates'!$H$57*$A5*('Calcification Rates'!$D$57-'Calcification Rates'!$E$57)))*('Calcification Rates'!$F$57-'Calcification Rates'!$G$57)</f>
        <v>1.2834670770522156</v>
      </c>
      <c r="DT5" s="73">
        <f>((((1-'Calcification Rates'!$H$57)*$A5)*(('Calcification Rates'!$D$57+'Calcification Rates'!$E$57)*0.1))+('Calcification Rates'!$H$57*$A5*('Calcification Rates'!$D$57+'Calcification Rates'!$E$57)))*('Calcification Rates'!$F$57+'Calcification Rates'!$G$57)</f>
        <v>1.4248689229477853</v>
      </c>
      <c r="DU5" s="73">
        <f>((((1-'Calcification Rates'!$H$58)*$A5)*'Calcification Rates'!$D$58*0.1)+('Calcification Rates'!$H$58*$A5*'Calcification Rates'!$D$58))*'Calcification Rates'!$F$58</f>
        <v>1.3541680000000003</v>
      </c>
      <c r="DV5" s="73">
        <f>((((1-'Calcification Rates'!$H$58)*$A5)*(('Calcification Rates'!$D$58-'Calcification Rates'!$E$58)*0.1))+('Calcification Rates'!$H$58*$A5*('Calcification Rates'!$D$58-'Calcification Rates'!$E$58)))*('Calcification Rates'!$F$58-'Calcification Rates'!$G$58)</f>
        <v>1.2834670770522156</v>
      </c>
      <c r="DW5" s="73">
        <f>((((1-'Calcification Rates'!$H$58)*$A5)*(('Calcification Rates'!$D$58+'Calcification Rates'!$E$58)*0.1))+('Calcification Rates'!$H$58*$A5*('Calcification Rates'!$D$58+'Calcification Rates'!$E$58)))*('Calcification Rates'!$F$58+'Calcification Rates'!$G$58)</f>
        <v>1.4248689229477853</v>
      </c>
      <c r="DX5" s="73">
        <f>(2*'Calcification Rates'!$D$59*'Calcification Rates'!$F$59)+0.1*'Calcification Rates'!$D$59*($A5+(2*'Calcification Rates'!$D$59))*'Calcification Rates'!$F$59</f>
        <v>6.2117507555555562</v>
      </c>
      <c r="DY5" s="73">
        <f>(2*('Calcification Rates'!$D$59-'Calcification Rates'!$E$59)*('Calcification Rates'!$F$59-'Calcification Rates'!$G$59))+(0.1*('Calcification Rates'!$D$59-'Calcification Rates'!$E$59)*($A5+(2*'Calcification Rates'!$D$59-'Calcification Rates'!$E$59)))*('Calcification Rates'!$F$59-'Calcification Rates'!$G$59)</f>
        <v>5.8689398850604997</v>
      </c>
      <c r="DZ5" s="73">
        <f>(2*('Calcification Rates'!$D$59+'Calcification Rates'!$E$59)*('Calcification Rates'!$F$59+'Calcification Rates'!$G$59))+(0.1*('Calcification Rates'!$D$59+'Calcification Rates'!$E$59)*($A5+(2*'Calcification Rates'!$D$59+'Calcification Rates'!$E$59)))*('Calcification Rates'!$F$59+'Calcification Rates'!$G$59)</f>
        <v>6.5565993882579017</v>
      </c>
      <c r="EA5" s="73">
        <f>((((((((($A5*2)/PI())/2)+'Calcification Rates'!$D$60)^2)*PI())/2))-((((((($A5*2)/PI())/2)^2)*PI())/2)))*'Calcification Rates'!$F$60</f>
        <v>2.2279012847146333</v>
      </c>
      <c r="EB5" s="73">
        <f>((((((((($A5*2)/PI())/2)+('Calcification Rates'!$D$60-'Calcification Rates'!$E$60))^2)*PI())/2))-((((((($A5*2)/PI())/2)^2)*PI())/2)))*('Calcification Rates'!$F$60-'Calcification Rates'!$G$60)</f>
        <v>2.0715233985705912</v>
      </c>
      <c r="EC5" s="73">
        <f>((((((((($A5*2)/PI())/2)+('Calcification Rates'!$D$60+'Calcification Rates'!$E$60))^2)*PI())/2))-((((((($A5*2)/PI())/2)^2)*PI())/2)))*('Calcification Rates'!$F$60+'Calcification Rates'!$G$60)</f>
        <v>2.3902836655184161</v>
      </c>
      <c r="ED5" s="73">
        <f>$A5*'Calcification Rates'!$D$61*'Calcification Rates'!$F$61</f>
        <v>2.3543253171005274</v>
      </c>
      <c r="EE5" s="73">
        <f>$A5*('Calcification Rates'!$D$61-'Calcification Rates'!$E$61)*('Calcification Rates'!$F$61-'Calcification Rates'!$G$61)</f>
        <v>2.1573247140484977</v>
      </c>
      <c r="EF5" s="73">
        <f>$A5*('Calcification Rates'!$D$61+'Calcification Rates'!$E$61)*('Calcification Rates'!$F$61+'Calcification Rates'!$G$61)</f>
        <v>2.5598512503150221</v>
      </c>
      <c r="EG5" s="73">
        <f>(2*'Calcification Rates'!$D$62*'Calcification Rates'!$F$62)+0.1*'Calcification Rates'!$D$62*($A5+(2*'Calcification Rates'!$D$62))*'Calcification Rates'!$F$62</f>
        <v>35.781569444444436</v>
      </c>
      <c r="EH5" s="73">
        <f>(2*('Calcification Rates'!$D$62-'Calcification Rates'!$E$62)*('Calcification Rates'!$F$62-'Calcification Rates'!$G$62))+(0.1*('Calcification Rates'!$D$62-'Calcification Rates'!$E$62)*($A5+(2*'Calcification Rates'!$D$62-'Calcification Rates'!$E$62)))*('Calcification Rates'!$F$62-'Calcification Rates'!$G$62)</f>
        <v>28.922240604545713</v>
      </c>
      <c r="EI5" s="73">
        <f>(2*('Calcification Rates'!$D$62+'Calcification Rates'!$E$62)*('Calcification Rates'!$F$62+'Calcification Rates'!$G$62))+(0.1*('Calcification Rates'!$D$62+'Calcification Rates'!$E$62)*($A5+(2*'Calcification Rates'!$D$62+'Calcification Rates'!$E$62)))*('Calcification Rates'!$F$62+'Calcification Rates'!$G$62)</f>
        <v>43.348383921322863</v>
      </c>
      <c r="EJ5" s="73">
        <f>(2*'Calcification Rates'!$D$63*'Calcification Rates'!$F$63)+0.1*'Calcification Rates'!$D$63*($A5+(2*'Calcification Rates'!$D$63))*'Calcification Rates'!$F$63</f>
        <v>35.781569444444436</v>
      </c>
      <c r="EK5" s="73">
        <f>(2*('Calcification Rates'!$D$63-'Calcification Rates'!$E$63)*('Calcification Rates'!$F$63-'Calcification Rates'!$G$63))+(0.1*('Calcification Rates'!$D$63-'Calcification Rates'!$E$63)*($A5+(2*'Calcification Rates'!$D$63-'Calcification Rates'!$E$63)))*('Calcification Rates'!$F$63-'Calcification Rates'!$G$63)</f>
        <v>28.922240604545713</v>
      </c>
      <c r="EL5" s="73">
        <f>(2*('Calcification Rates'!$D$63+'Calcification Rates'!$E$63)*('Calcification Rates'!$F$63+'Calcification Rates'!$G$63))+(0.1*('Calcification Rates'!$D$63+'Calcification Rates'!$E$63)*($A5+(2*'Calcification Rates'!$D$63+'Calcification Rates'!$E$63)))*('Calcification Rates'!$F$63+'Calcification Rates'!$G$63)</f>
        <v>43.348383921322863</v>
      </c>
      <c r="EM5" s="73">
        <f>(2*'Calcification Rates'!$D$64*'Calcification Rates'!$F$64)+0.1*'Calcification Rates'!$D$64*($A5+(2*'Calcification Rates'!$D$64))*'Calcification Rates'!$F$64</f>
        <v>35.781569444444436</v>
      </c>
      <c r="EN5" s="73">
        <f>(2*('Calcification Rates'!$D$64-'Calcification Rates'!$E$64)*('Calcification Rates'!$F$64-'Calcification Rates'!$G$64))+(0.1*('Calcification Rates'!$D$64-'Calcification Rates'!$E$64)*($A5+(2*'Calcification Rates'!$D$64-'Calcification Rates'!$E$64)))*('Calcification Rates'!$F$64-'Calcification Rates'!$G$64)</f>
        <v>28.922240604545713</v>
      </c>
      <c r="EO5" s="73">
        <f>(2*('Calcification Rates'!$D$64+'Calcification Rates'!$E$64)*('Calcification Rates'!$F$64+'Calcification Rates'!$G$64))+(0.1*('Calcification Rates'!$D$64+'Calcification Rates'!$E$64)*($A5+(2*'Calcification Rates'!$D$64+'Calcification Rates'!$E$64)))*('Calcification Rates'!$F$64+'Calcification Rates'!$G$64)</f>
        <v>43.348383921322863</v>
      </c>
      <c r="EP5" s="73">
        <f>(2*'Calcification Rates'!$D$65*'Calcification Rates'!$F$65)+0.1*'Calcification Rates'!$D$65*($A5+(2*'Calcification Rates'!$D$65))*'Calcification Rates'!$F$65</f>
        <v>35.781569444444436</v>
      </c>
      <c r="EQ5" s="73">
        <f>(2*('Calcification Rates'!$D$65-'Calcification Rates'!$E$65)*('Calcification Rates'!$F$65-'Calcification Rates'!$G$65))+(0.1*('Calcification Rates'!$D$65-'Calcification Rates'!$E$65)*($A5+(2*'Calcification Rates'!$D$65-'Calcification Rates'!$E$65)))*('Calcification Rates'!$F$65-'Calcification Rates'!$G$65)</f>
        <v>28.922240604545713</v>
      </c>
      <c r="ER5" s="73">
        <f>(2*('Calcification Rates'!$D$65+'Calcification Rates'!$E$65)*('Calcification Rates'!$F$65+'Calcification Rates'!$G$65))+(0.1*('Calcification Rates'!$D$65+'Calcification Rates'!$E$65)*($A5+(2*'Calcification Rates'!$D$65+'Calcification Rates'!$E$65)))*('Calcification Rates'!$F$65+'Calcification Rates'!$G$65)</f>
        <v>43.348383921322863</v>
      </c>
      <c r="ES5" s="73">
        <f>$A5*'Calcification Rates'!$D$66*'Calcification Rates'!$F$66</f>
        <v>2.3543253171005274</v>
      </c>
      <c r="ET5" s="73">
        <f>$A5*('Calcification Rates'!$D$66-'Calcification Rates'!$E$66)*('Calcification Rates'!$F$66-'Calcification Rates'!$G$66)</f>
        <v>2.1573247140484977</v>
      </c>
      <c r="EU5" s="73">
        <f>$A5*('Calcification Rates'!$D$66+'Calcification Rates'!$E$66)*('Calcification Rates'!$F$66+'Calcification Rates'!$G$66)</f>
        <v>2.5598512503150221</v>
      </c>
      <c r="EV5" s="73">
        <f>(2*'Calcification Rates'!$D$67*'Calcification Rates'!$F$67)+0.1*'Calcification Rates'!$D$67*($A5+(2*'Calcification Rates'!$D$67))*'Calcification Rates'!$F$67</f>
        <v>35.781569444444436</v>
      </c>
      <c r="EW5" s="73">
        <f>(2*('Calcification Rates'!$D$67-'Calcification Rates'!$E$67)*('Calcification Rates'!$F$67-'Calcification Rates'!$G$67))+(0.1*('Calcification Rates'!$D$67-'Calcification Rates'!$E$67)*($A5+(2*'Calcification Rates'!$D$67-'Calcification Rates'!$E$67)))*('Calcification Rates'!$F$67-'Calcification Rates'!$G$67)</f>
        <v>28.922240604545713</v>
      </c>
      <c r="EX5" s="73">
        <f>(2*('Calcification Rates'!$D$67+'Calcification Rates'!$E$67)*('Calcification Rates'!$F$67+'Calcification Rates'!$G$67))+(0.1*('Calcification Rates'!$D$67+'Calcification Rates'!$E$67)*($A5+(2*'Calcification Rates'!$D$67+'Calcification Rates'!$E$67)))*('Calcification Rates'!$F$67+'Calcification Rates'!$G$67)</f>
        <v>43.348383921322863</v>
      </c>
      <c r="EY5" s="73">
        <f>((((1-'Calcification Rates'!$H$68)*$A5)*'Calcification Rates'!$D$68*0.1)+('Calcification Rates'!$H$68*$A5*'Calcification Rates'!$D$68))*'Calcification Rates'!$F$68</f>
        <v>0.6867795000000001</v>
      </c>
      <c r="EZ5" s="73">
        <f>((((1-'Calcification Rates'!$H$68)*$A5)*(('Calcification Rates'!$D$68-'Calcification Rates'!$E$68)*0.1))+('Calcification Rates'!$H$68*$A5*('Calcification Rates'!$D$68-'Calcification Rates'!$E$68)))*('Calcification Rates'!$F$68-'Calcification Rates'!$G$68)</f>
        <v>0.42735813337447931</v>
      </c>
      <c r="FA5" s="73">
        <f>((((1-'Calcification Rates'!$H$68)*$A5)*(('Calcification Rates'!$D$68+'Calcification Rates'!$E$68)*0.1))+('Calcification Rates'!$H$68*$A5*('Calcification Rates'!$D$68+'Calcification Rates'!$E$68)))*('Calcification Rates'!$F$68+'Calcification Rates'!$G$68)</f>
        <v>0.97200487659386292</v>
      </c>
      <c r="FB5" s="73">
        <f>((((((((($A5*2)/PI())/2)+'Calcification Rates'!$D$69)^2)*PI())/2))-((((((($A5*2)/PI())/2)^2)*PI())/2)))*'Calcification Rates'!$F$69</f>
        <v>6.663114930967839</v>
      </c>
      <c r="FC5" s="73">
        <f>((((((((($A5*2)/PI())/2)+('Calcification Rates'!$D$69-'Calcification Rates'!$E$69))^2)*PI())/2))-((((((($A5*2)/PI())/2)^2)*PI())/2)))*('Calcification Rates'!$F$69-'Calcification Rates'!$G$69)</f>
        <v>6.2912660155978655</v>
      </c>
      <c r="FD5" s="73">
        <f>((((((((($A5*2)/PI())/2)+('Calcification Rates'!$D$69+'Calcification Rates'!$E$69))^2)*PI())/2))-((((((($A5*2)/PI())/2)^2)*PI())/2)))*('Calcification Rates'!$F$69+'Calcification Rates'!$G$69)</f>
        <v>7.0420291584185026</v>
      </c>
      <c r="FE5" s="73">
        <f>((((((((($A5*2)/PI())/2)+'Calcification Rates'!$D$70)^2)*PI())/2))-((((((($A5*2)/PI())/2)^2)*PI())/2)))*'Calcification Rates'!$F$70</f>
        <v>5.2097854012358358</v>
      </c>
      <c r="FF5" s="73">
        <f>((((((((($A5*2)/PI())/2)+('Calcification Rates'!$D$70-'Calcification Rates'!$E$70))^2)*PI())/2))-((((((($A5*2)/PI())/2)^2)*PI())/2)))*('Calcification Rates'!$F$70-'Calcification Rates'!$G$70)</f>
        <v>4.4714896768656853</v>
      </c>
      <c r="FG5" s="73">
        <f>((((((((($A5*2)/PI())/2)+('Calcification Rates'!$D$70+'Calcification Rates'!$E$70))^2)*PI())/2))-((((((($A5*2)/PI())/2)^2)*PI())/2)))*('Calcification Rates'!$F$70+'Calcification Rates'!$G$70)</f>
        <v>5.9666279987231912</v>
      </c>
      <c r="FH5" s="73">
        <f>((((((((($A5*2)/PI())/2)+'Calcification Rates'!$D$71)^2)*PI())/2))-((((((($A5*2)/PI())/2)^2)*PI())/2)))*'Calcification Rates'!$F$71</f>
        <v>2.378441317241514</v>
      </c>
      <c r="FI5" s="73">
        <f>((((((((($A5*2)/PI())/2)+('Calcification Rates'!$D$71-'Calcification Rates'!$E$71))^2)*PI())/2))-((((((($A5*2)/PI())/2)^2)*PI())/2)))*('Calcification Rates'!$F$71-'Calcification Rates'!$G$71)</f>
        <v>2.182822248066111</v>
      </c>
      <c r="FJ5" s="73">
        <f>((((((((($A5*2)/PI())/2)+('Calcification Rates'!$D$71+'Calcification Rates'!$E$71))^2)*PI())/2))-((((((($A5*2)/PI())/2)^2)*PI())/2)))*('Calcification Rates'!$F$71+'Calcification Rates'!$G$71)</f>
        <v>2.5831709481000651</v>
      </c>
      <c r="FK5" s="73">
        <f>$A5*'Calcification Rates'!$D$72*'Calcification Rates'!$F$72</f>
        <v>7.0508437499999993E-2</v>
      </c>
      <c r="FL5" s="73">
        <f>$A5*('Calcification Rates'!$D$72-'Calcification Rates'!$E$72)*('Calcification Rates'!$F$72-'Calcification Rates'!$G$72)</f>
        <v>4.5823347833430193E-2</v>
      </c>
      <c r="FM5" s="73">
        <f>$A5*('Calcification Rates'!$D$72+'Calcification Rates'!$E$72)*('Calcification Rates'!$F$72+'Calcification Rates'!$G$72)</f>
        <v>9.51935271665698E-2</v>
      </c>
      <c r="FN5" s="73">
        <f>$A5*'Calcification Rates'!$D$74*'Calcification Rates'!$F$74</f>
        <v>7.0508437499999993E-2</v>
      </c>
      <c r="FO5" s="73">
        <f>$A5*('Calcification Rates'!$D$74-'Calcification Rates'!$E$74)*('Calcification Rates'!$F$74-'Calcification Rates'!$G$74)</f>
        <v>4.5823347833430193E-2</v>
      </c>
      <c r="FP5" s="73">
        <f>$A5*('Calcification Rates'!$D$74+'Calcification Rates'!$E$74)*('Calcification Rates'!$F$74+'Calcification Rates'!$G$74)</f>
        <v>9.51935271665698E-2</v>
      </c>
      <c r="FQ5" s="73">
        <f>$A5*'Calcification Rates'!$D$75*'Calcification Rates'!$F$75</f>
        <v>2.0350216619318182</v>
      </c>
      <c r="FR5" s="73">
        <f>$A5*('Calcification Rates'!$D$75-'Calcification Rates'!$E$75)*('Calcification Rates'!$F$75-'Calcification Rates'!$G$75)</f>
        <v>1.8951353126186254</v>
      </c>
      <c r="FS5" s="73">
        <f>$A5*('Calcification Rates'!$D$75+'Calcification Rates'!$E$75)*('Calcification Rates'!$F$75+'Calcification Rates'!$G$75)</f>
        <v>2.1791675148092513</v>
      </c>
      <c r="FT5" s="73">
        <f>((((((((($A5*2)/PI())/2)+'Calcification Rates'!$D$76)^2)*PI())/2))-((((((($A5*2)/PI())/2)^2)*PI())/2)))*'Calcification Rates'!$F$76</f>
        <v>2.5165934674132893</v>
      </c>
      <c r="FU5" s="73">
        <f>((((((((($A5*2)/PI())/2)+('Calcification Rates'!$D$76-'Calcification Rates'!$E$76))^2)*PI())/2))-((((((($A5*2)/PI())/2)^2)*PI())/2)))*('Calcification Rates'!$F$76-'Calcification Rates'!$G$76)</f>
        <v>2.3338197129684861</v>
      </c>
      <c r="FV5" s="73">
        <f>((((((((($A5*2)/PI())/2)+('Calcification Rates'!$D$76+'Calcification Rates'!$E$76))^2)*PI())/2))-((((((($A5*2)/PI())/2)^2)*PI())/2)))*('Calcification Rates'!$F$76+'Calcification Rates'!$G$76)</f>
        <v>2.7061011348323847</v>
      </c>
      <c r="FW5" s="73">
        <f>(2*'Calcification Rates'!$D$77*'Calcification Rates'!$F$77)+0.1*'Calcification Rates'!$D$77*($A5+(2*'Calcification Rates'!$D$77))*'Calcification Rates'!$F$77</f>
        <v>35.781569444444436</v>
      </c>
      <c r="FX5" s="73">
        <f>(2*('Calcification Rates'!$D$77-'Calcification Rates'!$E$77)*('Calcification Rates'!$F$77-'Calcification Rates'!$G$77))+(0.1*('Calcification Rates'!$D$77-'Calcification Rates'!$E$77)*($A5+(2*'Calcification Rates'!$D$77-'Calcification Rates'!$E$77)))*('Calcification Rates'!$F$77-'Calcification Rates'!$G$77)</f>
        <v>34.039246008038738</v>
      </c>
      <c r="FY5" s="73">
        <f>(2*('Calcification Rates'!$D$77+'Calcification Rates'!$E$77)*('Calcification Rates'!$F$77+'Calcification Rates'!$G$77))+(0.1*('Calcification Rates'!$D$77+'Calcification Rates'!$E$77)*($A5+(2*'Calcification Rates'!$D$77+'Calcification Rates'!$E$77)))*('Calcification Rates'!$F$77+'Calcification Rates'!$G$77)</f>
        <v>37.532298500642369</v>
      </c>
      <c r="FZ5" s="73">
        <f>((((1-'Calcification Rates'!$H$78)*$A5)*'Calcification Rates'!$D$78*0.1)+('Calcification Rates'!$H$78*$A5*'Calcification Rates'!$D$78))*'Calcification Rates'!$F$78</f>
        <v>1.0698148597499999</v>
      </c>
      <c r="GA5" s="73">
        <f>((((1-'Calcification Rates'!$H$78)*$A5)*(('Calcification Rates'!$D$78-'Calcification Rates'!$E$78)*0.1))+('Calcification Rates'!$H$78*$A5*('Calcification Rates'!$D$78-'Calcification Rates'!$E$78)))*('Calcification Rates'!$F$78-'Calcification Rates'!$G$78)</f>
        <v>1.0327778874664875</v>
      </c>
      <c r="GB5" s="73">
        <f>((((1-'Calcification Rates'!$H$78)*$A5)*(('Calcification Rates'!$D$78+'Calcification Rates'!$E$78)*0.1))+('Calcification Rates'!$H$78*$A5*('Calcification Rates'!$D$78+'Calcification Rates'!$E$78)))*('Calcification Rates'!$F$78+'Calcification Rates'!$G$78)</f>
        <v>1.1068518320335123</v>
      </c>
      <c r="GC5" s="73">
        <f>((((1-'Calcification Rates'!$H$79)*$A5)*'Calcification Rates'!$D$79*0.1)+('Calcification Rates'!$H$79*$A5*'Calcification Rates'!$D$79))*'Calcification Rates'!$F$79</f>
        <v>1.21671459</v>
      </c>
      <c r="GD5" s="73">
        <f>((((1-'Calcification Rates'!$H$79)*$A5)*(('Calcification Rates'!$D$79-'Calcification Rates'!$E$79)*0.1))+('Calcification Rates'!$H$79*$A5*('Calcification Rates'!$D$79-'Calcification Rates'!$E$79)))*('Calcification Rates'!$F$79-'Calcification Rates'!$G$79)</f>
        <v>1.1658507690550299</v>
      </c>
      <c r="GE5" s="73">
        <f>((((1-'Calcification Rates'!$H$79)*$A5)*(('Calcification Rates'!$D$79+'Calcification Rates'!$E$79)*0.1))+('Calcification Rates'!$H$79*$A5*('Calcification Rates'!$D$79+'Calcification Rates'!$E$79)))*('Calcification Rates'!$F$79+'Calcification Rates'!$G$79)</f>
        <v>1.2675784109449704</v>
      </c>
      <c r="GF5" s="73">
        <f>((((1-'Calcification Rates'!$H$80)*$A5)*'Calcification Rates'!$D$80*0.1)+('Calcification Rates'!$H$80*$A5*'Calcification Rates'!$D$80))*'Calcification Rates'!$F$80</f>
        <v>1.4317822934999997</v>
      </c>
      <c r="GG5" s="73">
        <f>((((1-'Calcification Rates'!$H$80)*$A5)*(('Calcification Rates'!$D$80-'Calcification Rates'!$E$80)*0.1))+('Calcification Rates'!$H$80*$A5*('Calcification Rates'!$D$80-'Calcification Rates'!$E$80)))*('Calcification Rates'!$F$80-'Calcification Rates'!$G$80)</f>
        <v>1.3822140148047728</v>
      </c>
      <c r="GH5" s="73">
        <f>((((1-'Calcification Rates'!$H$80)*$A5)*(('Calcification Rates'!$D$80+'Calcification Rates'!$E$80)*0.1))+('Calcification Rates'!$H$80*$A5*('Calcification Rates'!$D$80+'Calcification Rates'!$E$80)))*('Calcification Rates'!$F$80+'Calcification Rates'!$G$80)</f>
        <v>1.4813505721952269</v>
      </c>
      <c r="GI5" s="73">
        <f>((((((((($A5*2)/PI())/2)+'Calcification Rates'!$D$81)^2)*PI())/2))-((((((($A5*2)/PI())/2)^2)*PI())/2)))*'Calcification Rates'!$F$81</f>
        <v>2.1541836735296327</v>
      </c>
      <c r="GJ5" s="73">
        <f>((((((((($A5*2)/PI())/2)+('Calcification Rates'!$D$81-'Calcification Rates'!$E$81))^2)*PI())/2))-((((((($A5*2)/PI())/2)^2)*PI())/2)))*('Calcification Rates'!$F$81-'Calcification Rates'!$G$81)</f>
        <v>2.0714854532834472</v>
      </c>
      <c r="GK5" s="73">
        <f>((((((((($A5*2)/PI())/2)+('Calcification Rates'!$D$81+'Calcification Rates'!$E$81))^2)*PI())/2))-((((((($A5*2)/PI())/2)^2)*PI())/2)))*('Calcification Rates'!$F$81+'Calcification Rates'!$G$81)</f>
        <v>2.2377743410654904</v>
      </c>
      <c r="GL5" s="73">
        <f>((((((((($A5*2)/PI())/2)+'Calcification Rates'!$D$82)^2)*PI())/2))-((((((($A5*2)/PI())/2)^2)*PI())/2)))*'Calcification Rates'!$F$82</f>
        <v>2.2196911711605969</v>
      </c>
      <c r="GM5" s="73">
        <f>((((((((($A5*2)/PI())/2)+('Calcification Rates'!$D$82-'Calcification Rates'!$E$82))^2)*PI())/2))-((((((($A5*2)/PI())/2)^2)*PI())/2)))*('Calcification Rates'!$F$82-'Calcification Rates'!$G$82)</f>
        <v>2.1547311121240273</v>
      </c>
      <c r="GN5" s="73">
        <f>((((((((($A5*2)/PI())/2)+('Calcification Rates'!$D$82+'Calcification Rates'!$E$82))^2)*PI())/2))-((((((($A5*2)/PI())/2)^2)*PI())/2)))*('Calcification Rates'!$F$82+'Calcification Rates'!$G$82)</f>
        <v>2.2851913980028229</v>
      </c>
      <c r="GO5" s="73">
        <f>((((((((($A5*2)/PI())/2)+'Calcification Rates'!$D$87)^2)*PI())/2))-((((((($A5*2)/PI())/2)^2)*PI())/2)))*'Calcification Rates'!$F$87</f>
        <v>1.3826630951232439</v>
      </c>
      <c r="GP5" s="73">
        <f>((((((((($A5*2)/PI())/2)+('Calcification Rates'!$D$87-'Calcification Rates'!$E$87))^2)*PI())/2))-((((((($A5*2)/PI())/2)^2)*PI())/2)))*('Calcification Rates'!$F$87-'Calcification Rates'!$G$87)</f>
        <v>1.1973933585839573</v>
      </c>
      <c r="GQ5" s="73">
        <f>((((((((($A5*2)/PI())/2)+('Calcification Rates'!$D$87+'Calcification Rates'!$E$87))^2)*PI())/2))-((((((($A5*2)/PI())/2)^2)*PI())/2)))*('Calcification Rates'!$F$87+'Calcification Rates'!$G$87)</f>
        <v>1.5791482758310365</v>
      </c>
      <c r="GR5" s="73">
        <f>((((((((($A5*2)/PI())/2)+'Calcification Rates'!$D$88)^2)*PI())/2))-((((((($A5*2)/PI())/2)^2)*PI())/2)))*'Calcification Rates'!$F$88</f>
        <v>1.3826630951232439</v>
      </c>
      <c r="GS5" s="73">
        <f>((((((((($A5*2)/PI())/2)+('Calcification Rates'!$D$88-'Calcification Rates'!$E$88))^2)*PI())/2))-((((((($A5*2)/PI())/2)^2)*PI())/2)))*('Calcification Rates'!$F$88-'Calcification Rates'!$G$88)</f>
        <v>1.1973933585839573</v>
      </c>
      <c r="GT5" s="73">
        <f>((((((((($A5*2)/PI())/2)+('Calcification Rates'!$D$88+'Calcification Rates'!$E$88))^2)*PI())/2))-((((((($A5*2)/PI())/2)^2)*PI())/2)))*('Calcification Rates'!$F$88+'Calcification Rates'!$G$88)</f>
        <v>1.5791482758310365</v>
      </c>
      <c r="GU5" s="73">
        <f>((((((((($A5*2)/PI())/2)+'Calcification Rates'!$D$89)^2)*PI())/2))-((((((($A5*2)/PI())/2)^2)*PI())/2)))*'Calcification Rates'!$F$89</f>
        <v>1.9825513170604259</v>
      </c>
      <c r="GV5" s="73">
        <f>((((((((($A5*2)/PI())/2)+('Calcification Rates'!$D$89-'Calcification Rates'!$E$89))^2)*PI())/2))-((((((($A5*2)/PI())/2)^2)*PI())/2)))*('Calcification Rates'!$F$89-'Calcification Rates'!$G$89)</f>
        <v>1.7614957768815793</v>
      </c>
      <c r="GW5" s="73">
        <f>((((((((($A5*2)/PI())/2)+('Calcification Rates'!$D$89+'Calcification Rates'!$E$89))^2)*PI())/2))-((((((($A5*2)/PI())/2)^2)*PI())/2)))*('Calcification Rates'!$F$89+'Calcification Rates'!$G$89)</f>
        <v>2.2131092603291997</v>
      </c>
      <c r="GX5" s="73">
        <f>((((((((($A5*2)/PI())/2)+'Calcification Rates'!$D$90)^2)*PI())/2))-((((((($A5*2)/PI())/2)^2)*PI())/2)))*'Calcification Rates'!$F$90</f>
        <v>1.9825513170604259</v>
      </c>
      <c r="GY5" s="73">
        <f>((((((((($A5*2)/PI())/2)+('Calcification Rates'!$D$90-'Calcification Rates'!$E$90))^2)*PI())/2))-((((((($A5*2)/PI())/2)^2)*PI())/2)))*('Calcification Rates'!$F$90-'Calcification Rates'!$G$90)</f>
        <v>1.7614957768815793</v>
      </c>
      <c r="GZ5" s="73">
        <f>((((((((($A5*2)/PI())/2)+('Calcification Rates'!$D$90+'Calcification Rates'!$E$90))^2)*PI())/2))-((((((($A5*2)/PI())/2)^2)*PI())/2)))*('Calcification Rates'!$F$90+'Calcification Rates'!$G$90)</f>
        <v>2.2131092603291997</v>
      </c>
      <c r="HA5" s="73">
        <f>((((((((($A5*2)/PI())/2)+'Calcification Rates'!$D$92)^2)*PI())/2))-((((((($A5*2)/PI())/2)^2)*PI())/2)))*'Calcification Rates'!$F$92</f>
        <v>6.0647216969069868</v>
      </c>
      <c r="HB5" s="73">
        <f>((((((((($A5*2)/PI())/2)+('Calcification Rates'!$D$92-'Calcification Rates'!$E$92))^2)*PI())/2))-((((((($A5*2)/PI())/2)^2)*PI())/2)))*('Calcification Rates'!$F$92-'Calcification Rates'!$G$92)</f>
        <v>5.8300723043621847</v>
      </c>
      <c r="HC5" s="73">
        <f>((((((((($A5*2)/PI())/2)+('Calcification Rates'!$D$92+'Calcification Rates'!$E$92))^2)*PI())/2))-((((((($A5*2)/PI())/2)^2)*PI())/2)))*('Calcification Rates'!$F$92+'Calcification Rates'!$G$92)</f>
        <v>6.2993710894517898</v>
      </c>
      <c r="HD5" s="73">
        <f>$A5*'Calcification Rates'!$D$93*'Calcification Rates'!$F$93</f>
        <v>1.239523513206936</v>
      </c>
      <c r="HE5" s="73">
        <f>$A5*('Calcification Rates'!$D$93-'Calcification Rates'!$E$93)*('Calcification Rates'!$F$93-'Calcification Rates'!$G$93)</f>
        <v>1.0893885418721199</v>
      </c>
      <c r="HF5" s="73">
        <f>$A5*('Calcification Rates'!$D$93+'Calcification Rates'!$E$93)*('Calcification Rates'!$F$93+'Calcification Rates'!$G$93)</f>
        <v>1.3978833244195321</v>
      </c>
      <c r="HG5" s="73">
        <f>$A5*'Calcification Rates'!$D$95*'Calcification Rates'!$F$95</f>
        <v>1.5803924793388433</v>
      </c>
      <c r="HH5" s="73">
        <f>$A5*('Calcification Rates'!$D$95-'Calcification Rates'!$E$95)*('Calcification Rates'!$F$95-'Calcification Rates'!$G$95)</f>
        <v>1.3791176356169446</v>
      </c>
      <c r="HI5" s="73">
        <f>$A5*('Calcification Rates'!$D$95+'Calcification Rates'!$E$95)*('Calcification Rates'!$F$95+'Calcification Rates'!$G$95)</f>
        <v>1.7929471034645548</v>
      </c>
      <c r="HJ5" s="73">
        <f>((((1-'Calcification Rates'!$H$96)*$A5)*'Calcification Rates'!$D$96*0.1)+('Calcification Rates'!$H$96*$A5*'Calcification Rates'!$D$96))*'Calcification Rates'!$F$96</f>
        <v>0.75134377500000005</v>
      </c>
      <c r="HK5" s="73">
        <f>((((1-'Calcification Rates'!$H$96)*$A5)*(('Calcification Rates'!$D$96-'Calcification Rates'!$E$96)*0.1))+('Calcification Rates'!$H$96*$A5*('Calcification Rates'!$D$96-'Calcification Rates'!$E$96)))*('Calcification Rates'!$F$96-'Calcification Rates'!$G$96)</f>
        <v>0.65631556739755337</v>
      </c>
      <c r="HL5" s="73">
        <f>((((1-'Calcification Rates'!$H$96)*$A5)*(('Calcification Rates'!$D$96+'Calcification Rates'!$E$96)*0.1))+('Calcification Rates'!$H$96*$A5*('Calcification Rates'!$D$96+'Calcification Rates'!$E$96)))*('Calcification Rates'!$F$96+'Calcification Rates'!$G$96)</f>
        <v>0.8522170739754561</v>
      </c>
      <c r="HM5" s="73">
        <f>((((1-'Calcification Rates'!$H$98)*$A5)*'Calcification Rates'!$D$98*0.1)+('Calcification Rates'!$H$98*$A5*'Calcification Rates'!$D$98))*'Calcification Rates'!$F$98</f>
        <v>0.75134377500000005</v>
      </c>
      <c r="HN5" s="73">
        <f>((((1-'Calcification Rates'!$H$98)*$A5)*(('Calcification Rates'!$D$98-'Calcification Rates'!$E$98)*0.1))+('Calcification Rates'!$H$98*$A5*('Calcification Rates'!$D$98-'Calcification Rates'!$E$98)))*('Calcification Rates'!$F$98-'Calcification Rates'!$G$98)</f>
        <v>0.45312387658619352</v>
      </c>
      <c r="HO5" s="73">
        <f>((((1-'Calcification Rates'!$H$98)*$A5)*(('Calcification Rates'!$D$98+'Calcification Rates'!$E$98)*0.1))+('Calcification Rates'!$H$98*$A5*('Calcification Rates'!$D$98+'Calcification Rates'!$E$98)))*('Calcification Rates'!$F$98+'Calcification Rates'!$G$98)</f>
        <v>1.0927408445125861</v>
      </c>
    </row>
    <row r="6" spans="1:223" x14ac:dyDescent="0.3">
      <c r="A6" s="42">
        <v>4</v>
      </c>
      <c r="B6" s="73">
        <f>((((1-'Calcification Rates'!$H$11)*$A6)*'Calcification Rates'!$D$11*0.1)+('Calcification Rates'!$H$11*$A6*'Calcification Rates'!$D$11))*'Calcification Rates'!$F$11</f>
        <v>11.005221546666666</v>
      </c>
      <c r="C6" s="73">
        <f>((((1-'Calcification Rates'!$H$11)*$A6)*(('Calcification Rates'!$D$11-'Calcification Rates'!$E$11)*0.1))+('Calcification Rates'!$H$11*$A6*('Calcification Rates'!$D$11-'Calcification Rates'!$E$11)))*('Calcification Rates'!$F$11-'Calcification Rates'!$G$11)</f>
        <v>8.9381662934804567</v>
      </c>
      <c r="D6" s="73">
        <f>((((1-'Calcification Rates'!$H$11)*$A6)*(('Calcification Rates'!$D$11+'Calcification Rates'!$E$11)*0.1))+('Calcification Rates'!$H$11*$A6*('Calcification Rates'!$D$11+'Calcification Rates'!$E$11)))*('Calcification Rates'!$F$11+'Calcification Rates'!$G$11)</f>
        <v>13.13648902183604</v>
      </c>
      <c r="E6" s="73">
        <f>(((((1-'Calcification Rates'!$H$12)*$A6)*'Calcification Rates'!$D$12*0.1)+('Calcification Rates'!$H$12*$A6*'Calcification Rates'!$D$12))*'Calcification Rates'!$F$12)*0.5</f>
        <v>5.7953868190476188</v>
      </c>
      <c r="F6" s="73">
        <f>(((((1-'Calcification Rates'!$H$12)*$A6)*(('Calcification Rates'!$D$12-'Calcification Rates'!$E$12)*0.1))+('Calcification Rates'!$H$12*$A6*('Calcification Rates'!$D$12-'Calcification Rates'!$E$12)))*('Calcification Rates'!$F$12-'Calcification Rates'!$G$12))*0.5</f>
        <v>5.3264064866530765</v>
      </c>
      <c r="G6" s="73">
        <f>(((((1-'Calcification Rates'!$H$12)*$A6)*(('Calcification Rates'!$D$12+'Calcification Rates'!$E$12)*0.1))+('Calcification Rates'!$H$12*$A6*('Calcification Rates'!$D$12+'Calcification Rates'!$E$12)))*('Calcification Rates'!$F$12+'Calcification Rates'!$G$12))*0.5</f>
        <v>6.2725043934533842</v>
      </c>
      <c r="H6" s="73">
        <f>(((((1-'Calcification Rates'!$H$13)*$A6)*'Calcification Rates'!$D$13*0.1)+('Calcification Rates'!$H$13*$A6*'Calcification Rates'!$D$13))*'Calcification Rates'!$F$13)*0.5</f>
        <v>4.6632652223999997</v>
      </c>
      <c r="I6" s="73">
        <f>(((((1-'Calcification Rates'!$H$13)*$A6)*(('Calcification Rates'!$D$13-'Calcification Rates'!$E$13)*0.1))+('Calcification Rates'!$H$13*$A6*('Calcification Rates'!$D$13-'Calcification Rates'!$E$13)))*('Calcification Rates'!$F$13-'Calcification Rates'!$G$13))*0.5</f>
        <v>3.9464413069524751</v>
      </c>
      <c r="J6" s="73">
        <f>(((((1-'Calcification Rates'!$H$13)*$A6)*(('Calcification Rates'!$D$13+'Calcification Rates'!$E$13)*0.1))+('Calcification Rates'!$H$13*$A6*('Calcification Rates'!$D$13+'Calcification Rates'!$E$13)))*('Calcification Rates'!$F$13+'Calcification Rates'!$G$13))*0.5</f>
        <v>5.4391968588253023</v>
      </c>
      <c r="K6" s="73">
        <f>((((((((($A6*2)/PI())/2)+'Calcification Rates'!$D$14)^2)*PI())/2))-((((((($A6*2)/PI())/2)^2)*PI())/2)))*'Calcification Rates'!$F$14</f>
        <v>2.6354566138585831</v>
      </c>
      <c r="L6" s="73">
        <f>((((((((($A6*2)/PI())/2)+('Calcification Rates'!$D$14-'Calcification Rates'!$E$14))^2)*PI())/2))-((((((($A6*2)/PI())/2)^2)*PI())/2)))*('Calcification Rates'!$F$14-'Calcification Rates'!$G$14)</f>
        <v>2.5346242423534671</v>
      </c>
      <c r="M6" s="73">
        <f>((((((((($A6*2)/PI())/2)+('Calcification Rates'!$D$14+'Calcification Rates'!$E$14))^2)*PI())/2))-((((((($A6*2)/PI())/2)^2)*PI())/2)))*('Calcification Rates'!$F$14+'Calcification Rates'!$G$14)</f>
        <v>2.7369691366568034</v>
      </c>
      <c r="N6" s="73">
        <f>((((((((($A6*2)/PI())/2)+'Calcification Rates'!$D$15)^2)*PI())/2))-((((((($A6*2)/PI())/2)^2)*PI())/2)))*'Calcification Rates'!$F$15</f>
        <v>2.6732040393174952</v>
      </c>
      <c r="O6" s="73">
        <f>((((((((($A6*2)/PI())/2)+('Calcification Rates'!$D$15-'Calcification Rates'!$E$15))^2)*PI())/2))-((((((($A6*2)/PI())/2)^2)*PI())/2)))*('Calcification Rates'!$F$15-'Calcification Rates'!$G$15)</f>
        <v>2.4021898557873178</v>
      </c>
      <c r="P6" s="73">
        <f>((((((((($A6*2)/PI())/2)+('Calcification Rates'!$D$15+'Calcification Rates'!$E$15))^2)*PI())/2))-((((((($A6*2)/PI())/2)^2)*PI())/2)))*('Calcification Rates'!$F$15+'Calcification Rates'!$G$15)</f>
        <v>2.9583788272244438</v>
      </c>
      <c r="Q6" s="73">
        <f>(2*'Calcification Rates'!$D$16*'Calcification Rates'!$F$16)+0.1*'Calcification Rates'!$D$16*($A6+(2*'Calcification Rates'!$D$16))*'Calcification Rates'!$F$16</f>
        <v>2.7875283333333329</v>
      </c>
      <c r="R6" s="73">
        <f>(2*('Calcification Rates'!$D$16-'Calcification Rates'!$E$16)*('Calcification Rates'!$F$16-'Calcification Rates'!$G$16))+(0.1*('Calcification Rates'!$D$16-'Calcification Rates'!$E$16)*($A6+(2*'Calcification Rates'!$D$16-'Calcification Rates'!$E$16)))*('Calcification Rates'!$F$16-'Calcification Rates'!$G$16)</f>
        <v>2.39403034683518</v>
      </c>
      <c r="S6" s="73">
        <f>(2*('Calcification Rates'!$D$16+'Calcification Rates'!$E$16)*('Calcification Rates'!$F$16+'Calcification Rates'!$G$16))+(0.1*('Calcification Rates'!$D$16+'Calcification Rates'!$E$16)*($A6+(2*'Calcification Rates'!$D$16+'Calcification Rates'!$E$16)))*('Calcification Rates'!$F$16+'Calcification Rates'!$G$16)</f>
        <v>3.1909684814221984</v>
      </c>
      <c r="T6" s="73">
        <f>(2*'Calcification Rates'!$D$17*'Calcification Rates'!$F$17)+0.1*'Calcification Rates'!$D$17*($A6+(2*'Calcification Rates'!$D$17))*'Calcification Rates'!$F$17</f>
        <v>2.5763519444444438</v>
      </c>
      <c r="U6" s="73">
        <f>(2*('Calcification Rates'!$D$17-'Calcification Rates'!$E$17)*('Calcification Rates'!$F$17-'Calcification Rates'!$G$17))+(0.1*('Calcification Rates'!$D$17-'Calcification Rates'!$E$17)*($A6+(2*'Calcification Rates'!$D$17-'Calcification Rates'!$E$17)))*('Calcification Rates'!$F$17-'Calcification Rates'!$G$17)</f>
        <v>2.1857629943018462</v>
      </c>
      <c r="V6" s="73">
        <f>(2*('Calcification Rates'!$D$17+'Calcification Rates'!$E$17)*('Calcification Rates'!$F$17+'Calcification Rates'!$G$17))+(0.1*('Calcification Rates'!$D$17+'Calcification Rates'!$E$17)*($A6+(2*'Calcification Rates'!$D$17+'Calcification Rates'!$E$17)))*('Calcification Rates'!$F$17+'Calcification Rates'!$G$17)</f>
        <v>2.9768815622221982</v>
      </c>
      <c r="W6" s="73">
        <f>((((((((($A6*2)/PI())/2)+'Calcification Rates'!$D$18)^2)*PI())/2))-((((((($A6*2)/PI())/2)^2)*PI())/2)))*'Calcification Rates'!$F$18</f>
        <v>2.6732040393174952</v>
      </c>
      <c r="X6" s="73">
        <f>((((((((($A6*2)/PI())/2)+('Calcification Rates'!$D$18-'Calcification Rates'!$E$18))^2)*PI())/2))-((((((($A6*2)/PI())/2)^2)*PI())/2)))*('Calcification Rates'!$F$18-'Calcification Rates'!$G$18)</f>
        <v>2.4021898557873178</v>
      </c>
      <c r="Y6" s="73">
        <f>((((((((($A6*2)/PI())/2)+('Calcification Rates'!$D$18+'Calcification Rates'!$E$18))^2)*PI())/2))-((((((($A6*2)/PI())/2)^2)*PI())/2)))*('Calcification Rates'!$F$18+'Calcification Rates'!$G$18)</f>
        <v>2.9583788272244438</v>
      </c>
      <c r="Z6" s="73">
        <f>(2*'Calcification Rates'!$D$19*'Calcification Rates'!$F$19)+0.1*'Calcification Rates'!$D$19*($A6+(2*'Calcification Rates'!$D$19))*'Calcification Rates'!$F$19</f>
        <v>2.5763519444444438</v>
      </c>
      <c r="AA6" s="73">
        <f>(2*('Calcification Rates'!$D$19-'Calcification Rates'!$E$19)*('Calcification Rates'!$F$19-'Calcification Rates'!$G$19))+(0.1*('Calcification Rates'!$D$19-'Calcification Rates'!$E$19)*($A6+(2*'Calcification Rates'!$D$19-'Calcification Rates'!$E$19)))*('Calcification Rates'!$F$19-'Calcification Rates'!$G$19)</f>
        <v>2.1857629943018462</v>
      </c>
      <c r="AB6" s="73">
        <f>(2*('Calcification Rates'!$D$19+'Calcification Rates'!$E$19)*('Calcification Rates'!$F$19+'Calcification Rates'!$G$19))+(0.1*('Calcification Rates'!$D$19+'Calcification Rates'!$E$19)*($A6+(2*'Calcification Rates'!$D$19+'Calcification Rates'!$E$19)))*('Calcification Rates'!$F$19+'Calcification Rates'!$G$19)</f>
        <v>2.9768815622221982</v>
      </c>
      <c r="AC6" s="73">
        <f>(((((1-'Calcification Rates'!$H$20)*$A6)*'Calcification Rates'!$D$20*0.1)+('Calcification Rates'!$H$20*$A6*'Calcification Rates'!$D$20))*'Calcification Rates'!$F$20)*0.5</f>
        <v>0.32340268333333327</v>
      </c>
      <c r="AD6" s="73">
        <f>(((((1-'Calcification Rates'!$H$20)*$A6)*(('Calcification Rates'!$D$20-'Calcification Rates'!$E$20)*0.1))+('Calcification Rates'!$H$20*$A6*('Calcification Rates'!$D$20-'Calcification Rates'!$E$20)))*('Calcification Rates'!$F$20-'Calcification Rates'!$G$20))*0.5</f>
        <v>0.27444489709491349</v>
      </c>
      <c r="AE6" s="73">
        <f>(((((1-'Calcification Rates'!$H$20)*$A6)*(('Calcification Rates'!$D$20+'Calcification Rates'!$E$20)*0.1))+('Calcification Rates'!$H$20*$A6*('Calcification Rates'!$D$20+'Calcification Rates'!$E$20)))*('Calcification Rates'!$F$20+'Calcification Rates'!$G$20))*0.5</f>
        <v>0.37358235292250769</v>
      </c>
      <c r="AF6" s="73">
        <f>(2*'Calcification Rates'!$D$21*'Calcification Rates'!$F$21)+0.1*'Calcification Rates'!$D$21*($A6+(2*'Calcification Rates'!$D$21))*'Calcification Rates'!$F$21</f>
        <v>2.9564694444444442</v>
      </c>
      <c r="AG6" s="73">
        <f>(2*('Calcification Rates'!$D$21-'Calcification Rates'!$E$21)*('Calcification Rates'!$F$21-'Calcification Rates'!$G$21))+(0.1*('Calcification Rates'!$D$21-'Calcification Rates'!$E$21)*($A6+(2*'Calcification Rates'!$D$21-'Calcification Rates'!$E$21)))*('Calcification Rates'!$F$21-'Calcification Rates'!$G$21)</f>
        <v>2.892416991982933</v>
      </c>
      <c r="AH6" s="73">
        <f>(2*('Calcification Rates'!$D$21+'Calcification Rates'!$E$21)*('Calcification Rates'!$F$21+'Calcification Rates'!$G$21))+(0.1*('Calcification Rates'!$D$21+'Calcification Rates'!$E$21)*($A6+(2*'Calcification Rates'!$D$21+'Calcification Rates'!$E$21)))*('Calcification Rates'!$F$21+'Calcification Rates'!$G$21)</f>
        <v>3.0211946037503998</v>
      </c>
      <c r="AI6" s="73">
        <f>$A6*'Calcification Rates'!$D$23*'Calcification Rates'!$F$23</f>
        <v>9.4011249999999991E-2</v>
      </c>
      <c r="AJ6" s="73">
        <f>$A6*('Calcification Rates'!$D$23-'Calcification Rates'!$E$23)*('Calcification Rates'!$F$23-'Calcification Rates'!$G$23)</f>
        <v>6.1097797111240255E-2</v>
      </c>
      <c r="AK6" s="73">
        <f>$A6*('Calcification Rates'!$D$23+'Calcification Rates'!$E$23)*('Calcification Rates'!$F$23+'Calcification Rates'!$G$23)</f>
        <v>0.12692470288875973</v>
      </c>
      <c r="AL6" s="73">
        <f>((((1-'Calcification Rates'!$H$24)*$A6)*'Calcification Rates'!$D$24*0.1)+('Calcification Rates'!$H$24*$A6*'Calcification Rates'!$D$24))*'Calcification Rates'!$F$24</f>
        <v>4.2836613092000002</v>
      </c>
      <c r="AM6" s="73">
        <f>((((1-'Calcification Rates'!$H$24)*$A6)*(('Calcification Rates'!$D$24-'Calcification Rates'!$E$24)*0.1))+('Calcification Rates'!$H$24*$A6*('Calcification Rates'!$D$24-'Calcification Rates'!$E$24)))*('Calcification Rates'!$F$24-'Calcification Rates'!$G$24)</f>
        <v>2.5834102617100849</v>
      </c>
      <c r="AN6" s="73">
        <f>((((1-'Calcification Rates'!$H$24)*$A6)*(('Calcification Rates'!$D$24+'Calcification Rates'!$E$24)*0.1))+('Calcification Rates'!$H$24*$A6*('Calcification Rates'!$D$24+'Calcification Rates'!$E$24)))*('Calcification Rates'!$F$24+'Calcification Rates'!$G$24)</f>
        <v>6.2300798015144236</v>
      </c>
      <c r="AO6" s="73">
        <f>((((((((($A6*2)/PI())/2)+'Calcification Rates'!$D$25)^2)*PI())/2))-((((((($A6*2)/PI())/2)^2)*PI())/2)))*'Calcification Rates'!$F$25</f>
        <v>2.4879051002824939</v>
      </c>
      <c r="AP6" s="73">
        <f>((((((((($A6*2)/PI())/2)+('Calcification Rates'!$D$25-'Calcification Rates'!$E$25))^2)*PI())/2))-((((((($A6*2)/PI())/2)^2)*PI())/2)))*('Calcification Rates'!$F$25-'Calcification Rates'!$G$25)</f>
        <v>2.0270457323356323</v>
      </c>
      <c r="AQ6" s="73">
        <f>((((((((($A6*2)/PI())/2)+('Calcification Rates'!$D$25+'Calcification Rates'!$E$25))^2)*PI())/2))-((((((($A6*2)/PI())/2)^2)*PI())/2)))*('Calcification Rates'!$F$25+'Calcification Rates'!$G$25)</f>
        <v>2.9669541368702497</v>
      </c>
      <c r="AR6" s="73">
        <f>((((1-'Calcification Rates'!$H$28)*$A6)*'Calcification Rates'!$D$28*0.1)+('Calcification Rates'!$H$28*$A6*'Calcification Rates'!$D$28))*'Calcification Rates'!$F$28</f>
        <v>0.68948495422135825</v>
      </c>
      <c r="AS6" s="73">
        <f>((((1-'Calcification Rates'!$H$28)*$A6)*(('Calcification Rates'!$D$28-'Calcification Rates'!$E$28)*0.1))+('Calcification Rates'!$H$28*$A6*('Calcification Rates'!$D$28-'Calcification Rates'!$E$28)))*('Calcification Rates'!$F$28-'Calcification Rates'!$G$28)</f>
        <v>0.62144628985108974</v>
      </c>
      <c r="AT6" s="73">
        <f>((((1-'Calcification Rates'!$H$28)*$A6)*(('Calcification Rates'!$D$28+'Calcification Rates'!$E$28)*0.1))+('Calcification Rates'!$H$28*$A6*('Calcification Rates'!$D$28+'Calcification Rates'!$E$28)))*('Calcification Rates'!$F$28+'Calcification Rates'!$G$28)</f>
        <v>0.76085309422753644</v>
      </c>
      <c r="AU6" s="73">
        <f>((((((((($A6*2)/PI())/2)+'Calcification Rates'!$D$29)^2)*PI())/2))-((((((($A6*2)/PI())/2)^2)*PI())/2)))*'Calcification Rates'!$F$29</f>
        <v>13.875209784196398</v>
      </c>
      <c r="AV6" s="73">
        <f>((((((((($A6*2)/PI())/2)+('Calcification Rates'!$D$29-'Calcification Rates'!$E$29))^2)*PI())/2))-((((((($A6*2)/PI())/2)^2)*PI())/2)))*('Calcification Rates'!$F$29-'Calcification Rates'!$G$29)</f>
        <v>11.263940259021195</v>
      </c>
      <c r="AW6" s="73">
        <f>((((((((($A6*2)/PI())/2)+('Calcification Rates'!$D$29+'Calcification Rates'!$E$29))^2)*PI())/2))-((((((($A6*2)/PI())/2)^2)*PI())/2)))*('Calcification Rates'!$F$29+'Calcification Rates'!$G$29)</f>
        <v>16.784500985144653</v>
      </c>
      <c r="AX6" s="73">
        <f>((((((((($A6*2)/PI())/2)+'Calcification Rates'!$D$30)^2)*PI())/2))-((((((($A6*2)/PI())/2)^2)*PI())/2)))*'Calcification Rates'!$F$30</f>
        <v>2.707677886833328</v>
      </c>
      <c r="AY6" s="73">
        <f>((((((((($A6*2)/PI())/2)+('Calcification Rates'!$D$30-'Calcification Rates'!$E$30))^2)*PI())/2))-((((((($A6*2)/PI())/2)^2)*PI())/2)))*('Calcification Rates'!$F$30-'Calcification Rates'!$G$30)</f>
        <v>2.4002525062091054</v>
      </c>
      <c r="AZ6" s="73">
        <f>((((((((($A6*2)/PI())/2)+('Calcification Rates'!$D$30+'Calcification Rates'!$E$30))^2)*PI())/2))-((((((($A6*2)/PI())/2)^2)*PI())/2)))*('Calcification Rates'!$F$30+'Calcification Rates'!$G$30)</f>
        <v>3.0222449896595509</v>
      </c>
      <c r="BA6" s="73">
        <f>((((1-'Calcification Rates'!$H$31)*$A6)*'Calcification Rates'!$D$31*0.1)+('Calcification Rates'!$H$31*$A6*'Calcification Rates'!$D$31))*'Calcification Rates'!$F$31</f>
        <v>0.73746400000000001</v>
      </c>
      <c r="BB6" s="73">
        <f>((((1-'Calcification Rates'!$H$31)*$A6)*(('Calcification Rates'!$D$31-'Calcification Rates'!$E$31)*0.1))+('Calcification Rates'!$H$31*$A6*('Calcification Rates'!$D$31-'Calcification Rates'!$E$31)))*('Calcification Rates'!$F$31-'Calcification Rates'!$G$31)</f>
        <v>0.73746400000000001</v>
      </c>
      <c r="BC6" s="73">
        <f>((((1-'Calcification Rates'!$H$31)*$A6)*(('Calcification Rates'!$D$31+'Calcification Rates'!$E$31)*0.1))+('Calcification Rates'!$H$31*$A6*('Calcification Rates'!$D$31+'Calcification Rates'!$E$31)))*('Calcification Rates'!$F$31+'Calcification Rates'!$G$31)</f>
        <v>0.73746400000000001</v>
      </c>
      <c r="BD6" s="73">
        <f>$A6*'Calcification Rates'!$D$32*'Calcification Rates'!$F$32</f>
        <v>3.0988087830173399</v>
      </c>
      <c r="BE6" s="73">
        <f>$A6*('Calcification Rates'!$D$32-'Calcification Rates'!$E$32)*('Calcification Rates'!$F$32-'Calcification Rates'!$G$32)</f>
        <v>2.9789131579768116</v>
      </c>
      <c r="BF6" s="73">
        <f>$A6*('Calcification Rates'!$D$32+'Calcification Rates'!$E$32)*('Calcification Rates'!$F$32+'Calcification Rates'!$G$32)</f>
        <v>3.2187044080578682</v>
      </c>
      <c r="BG6" s="73">
        <f>((((1-'Calcification Rates'!$H$34)*$A6)*'Calcification Rates'!$D$34*0.1)+('Calcification Rates'!$H$34*$A6*'Calcification Rates'!$D$34))*'Calcification Rates'!$F$34</f>
        <v>1.0017917000000001</v>
      </c>
      <c r="BH6" s="73">
        <f>((((1-'Calcification Rates'!$H$34)*$A6)*(('Calcification Rates'!$D$34-'Calcification Rates'!$E$34)*0.1))+('Calcification Rates'!$H$34*$A6*('Calcification Rates'!$D$34-'Calcification Rates'!$E$34)))*('Calcification Rates'!$F$34-'Calcification Rates'!$G$34)</f>
        <v>0.38149538316746195</v>
      </c>
      <c r="BI6" s="73">
        <f>((((1-'Calcification Rates'!$H$34)*$A6)*(('Calcification Rates'!$D$34+'Calcification Rates'!$E$34)*0.1))+('Calcification Rates'!$H$34*$A6*('Calcification Rates'!$D$34+'Calcification Rates'!$E$34)))*('Calcification Rates'!$F$34+'Calcification Rates'!$G$34)</f>
        <v>1.9106258282356481</v>
      </c>
      <c r="BJ6" s="73">
        <f>(2*'Calcification Rates'!$D$35*'Calcification Rates'!$F$35)+0.1*'Calcification Rates'!$D$35*($A6+(2*'Calcification Rates'!$D$35))*'Calcification Rates'!$F$35</f>
        <v>1.4682503769121094</v>
      </c>
      <c r="BK6" s="73">
        <f>(2*('Calcification Rates'!$D$35-'Calcification Rates'!$E$35)*('Calcification Rates'!$F$35-'Calcification Rates'!$G$35))+(0.1*('Calcification Rates'!$D$35-'Calcification Rates'!$E$35)*($A6+(2*'Calcification Rates'!$D$35-'Calcification Rates'!$E$35)))*('Calcification Rates'!$F$35-'Calcification Rates'!$G$35)</f>
        <v>1.323754665694215</v>
      </c>
      <c r="BL6" s="73">
        <f>(2*('Calcification Rates'!$D$35+'Calcification Rates'!$E$35)*('Calcification Rates'!$F$35+'Calcification Rates'!$G$35))+(0.1*('Calcification Rates'!$D$35+'Calcification Rates'!$E$35)*($A6+(2*'Calcification Rates'!$D$35+'Calcification Rates'!$E$35)))*('Calcification Rates'!$F$35+'Calcification Rates'!$G$35)</f>
        <v>1.6195545164431819</v>
      </c>
      <c r="BM6" s="73">
        <f>((((((((($A6*2)/PI())/2)+'Calcification Rates'!$D$36)^2)*PI())/2))-((((((($A6*2)/PI())/2)^2)*PI())/2)))*'Calcification Rates'!$F$36</f>
        <v>3.7634754588454573</v>
      </c>
      <c r="BN6" s="73">
        <f>((((((((($A6*2)/PI())/2)+('Calcification Rates'!$D$36-'Calcification Rates'!$E$36))^2)*PI())/2))-((((((($A6*2)/PI())/2)^2)*PI())/2)))*('Calcification Rates'!$F$36-'Calcification Rates'!$G$36)</f>
        <v>3.4217895326743388</v>
      </c>
      <c r="BO6" s="73">
        <f>((((((((($A6*2)/PI())/2)+('Calcification Rates'!$D$36+'Calcification Rates'!$E$36))^2)*PI())/2))-((((((($A6*2)/PI())/2)^2)*PI())/2)))*('Calcification Rates'!$F$36+'Calcification Rates'!$G$36)</f>
        <v>4.1237849473933004</v>
      </c>
      <c r="BP6" s="73">
        <f>(2*'Calcification Rates'!$D$37*'Calcification Rates'!$F$37)+0.1*'Calcification Rates'!$D$37*($A6+(2*'Calcification Rates'!$D$37))*'Calcification Rates'!$F$37</f>
        <v>36.876923611111103</v>
      </c>
      <c r="BQ6" s="73">
        <f>(2*('Calcification Rates'!$D$37-'Calcification Rates'!$E$37)*('Calcification Rates'!$F$37-'Calcification Rates'!$G$37))+(0.1*('Calcification Rates'!$D$37-'Calcification Rates'!$E$37)*($A6+(2*'Calcification Rates'!$D$37-'Calcification Rates'!$E$37)))*('Calcification Rates'!$F$37-'Calcification Rates'!$G$37)</f>
        <v>29.825684188611074</v>
      </c>
      <c r="BR6" s="73">
        <f>(2*('Calcification Rates'!$D$37+'Calcification Rates'!$E$37)*('Calcification Rates'!$F$37+'Calcification Rates'!$G$37))+(0.1*('Calcification Rates'!$D$37+'Calcification Rates'!$E$37)*($A6+(2*'Calcification Rates'!$D$37+'Calcification Rates'!$E$37)))*('Calcification Rates'!$F$37+'Calcification Rates'!$G$37)</f>
        <v>44.64935582772511</v>
      </c>
      <c r="BS6" s="73">
        <f>(2*'Calcification Rates'!$D$38*'Calcification Rates'!$F$38)+0.1*'Calcification Rates'!$D$38*($A6+(2*'Calcification Rates'!$D$38))*'Calcification Rates'!$F$38</f>
        <v>35.310722222222218</v>
      </c>
      <c r="BT6" s="73">
        <f>(2*('Calcification Rates'!$D$38-'Calcification Rates'!$E$38)*('Calcification Rates'!$F$38-'Calcification Rates'!$G$38))+(0.1*('Calcification Rates'!$D$38-'Calcification Rates'!$E$38)*($A6+(2*'Calcification Rates'!$D$38-'Calcification Rates'!$E$38)))*('Calcification Rates'!$F$38-'Calcification Rates'!$G$38)</f>
        <v>28.011627540496931</v>
      </c>
      <c r="BU6" s="73">
        <f>(2*('Calcification Rates'!$D$38+'Calcification Rates'!$E$38)*('Calcification Rates'!$F$38+'Calcification Rates'!$G$38))+(0.1*('Calcification Rates'!$D$38+'Calcification Rates'!$E$38)*($A6+(2*'Calcification Rates'!$D$38+'Calcification Rates'!$E$38)))*('Calcification Rates'!$F$38+'Calcification Rates'!$G$38)</f>
        <v>43.499909860890639</v>
      </c>
      <c r="BV6" s="73">
        <f>((((((((($A6*2)/PI())/2)+'Calcification Rates'!$D$39)^2)*PI())/2))-((((((($A6*2)/PI())/2)^2)*PI())/2)))*'Calcification Rates'!$F$39</f>
        <v>1.8884008593814785</v>
      </c>
      <c r="BW6" s="73">
        <f>((((((((($A6*2)/PI())/2)+('Calcification Rates'!$D$39-'Calcification Rates'!$E$39))^2)*PI())/2))-((((((($A6*2)/PI())/2)^2)*PI())/2)))*('Calcification Rates'!$F$39-'Calcification Rates'!$G$39)</f>
        <v>1.8153369767039051</v>
      </c>
      <c r="BX6" s="73">
        <f>((((((((($A6*2)/PI())/2)+('Calcification Rates'!$D$39+'Calcification Rates'!$E$39))^2)*PI())/2))-((((((($A6*2)/PI())/2)^2)*PI())/2)))*('Calcification Rates'!$F$39+'Calcification Rates'!$G$39)</f>
        <v>1.9614647420590521</v>
      </c>
      <c r="BY6" s="73">
        <f>((((((((($A6*2)/PI())/2)+'Calcification Rates'!$D$40)^2)*PI())/2))-((((((($A6*2)/PI())/2)^2)*PI())/2)))*'Calcification Rates'!$F$40</f>
        <v>3.7072584647427651</v>
      </c>
      <c r="BZ6" s="73">
        <f>((((((((($A6*2)/PI())/2)+('Calcification Rates'!$D$40-'Calcification Rates'!$E$40))^2)*PI())/2))-((((((($A6*2)/PI())/2)^2)*PI())/2)))*('Calcification Rates'!$F$40-'Calcification Rates'!$G$40)</f>
        <v>3.5638213887756818</v>
      </c>
      <c r="CA6" s="73">
        <f>((((((((($A6*2)/PI())/2)+('Calcification Rates'!$D$40+'Calcification Rates'!$E$40))^2)*PI())/2))-((((((($A6*2)/PI())/2)^2)*PI())/2)))*('Calcification Rates'!$F$40+'Calcification Rates'!$G$40)</f>
        <v>3.8506955407098484</v>
      </c>
      <c r="CB6" s="73">
        <f>$A6*'Calcification Rates'!$D$23*'Calcification Rates'!$F$23</f>
        <v>9.4011249999999991E-2</v>
      </c>
      <c r="CC6" s="73">
        <f>$A6*('Calcification Rates'!$D$23-'Calcification Rates'!$E$23)*('Calcification Rates'!$F$23-'Calcification Rates'!$G$23)</f>
        <v>6.1097797111240255E-2</v>
      </c>
      <c r="CD6" s="73">
        <f>$A6*('Calcification Rates'!$D$23+'Calcification Rates'!$E$23)*('Calcification Rates'!$F$23+'Calcification Rates'!$G$23)</f>
        <v>0.12692470288875973</v>
      </c>
      <c r="CE6" s="73">
        <f>((((1-'Calcification Rates'!$H$44)*$A6)*'Calcification Rates'!$D$44*0.1)+('Calcification Rates'!$H$44*$A6*'Calcification Rates'!$D$44))*'Calcification Rates'!$F$44</f>
        <v>3.2828714009</v>
      </c>
      <c r="CF6" s="73">
        <f>((((1-'Calcification Rates'!$H$44)*$A6)*(('Calcification Rates'!$D$44-'Calcification Rates'!$E$44)*0.1))+('Calcification Rates'!$H$44*$A6*('Calcification Rates'!$D$44-'Calcification Rates'!$E$44)))*('Calcification Rates'!$F$44-'Calcification Rates'!$G$44)</f>
        <v>1.9798492580972751</v>
      </c>
      <c r="CG6" s="73">
        <f>((((1-'Calcification Rates'!$H$44)*$A6)*(('Calcification Rates'!$D$44+'Calcification Rates'!$E$44)*0.1))+('Calcification Rates'!$H$44*$A6*('Calcification Rates'!$D$44+'Calcification Rates'!$E$44)))*('Calcification Rates'!$F$44+'Calcification Rates'!$G$44)</f>
        <v>4.7745489966236594</v>
      </c>
      <c r="CH6" s="73">
        <f>((((1-'Calcification Rates'!$H$45)*$A6)*'Calcification Rates'!$D$45*0.1)+('Calcification Rates'!$H$45*$A6*'Calcification Rates'!$D$45))*'Calcification Rates'!$F$45</f>
        <v>4.0792095999999995</v>
      </c>
      <c r="CI6" s="73">
        <f>((((1-'Calcification Rates'!$H$45)*$A6)*(('Calcification Rates'!$D$45-'Calcification Rates'!$E$45)*0.1))+('Calcification Rates'!$H$45*$A6*('Calcification Rates'!$D$45-'Calcification Rates'!$E$45)))*('Calcification Rates'!$F$45-'Calcification Rates'!$G$45)</f>
        <v>2.6861044591814935</v>
      </c>
      <c r="CJ6" s="73">
        <f>((((1-'Calcification Rates'!$H$45)*$A6)*(('Calcification Rates'!$D$45+'Calcification Rates'!$E$45)*0.1))+('Calcification Rates'!$H$45*$A6*('Calcification Rates'!$D$45+'Calcification Rates'!$E$45)))*('Calcification Rates'!$F$45+'Calcification Rates'!$G$45)</f>
        <v>5.472314740818506</v>
      </c>
      <c r="CK6" s="73">
        <f>((((1-'Calcification Rates'!$H$46)*$A6)*'Calcification Rates'!$D$46*0.1)+('Calcification Rates'!$H$46*$A6*'Calcification Rates'!$D$46))*'Calcification Rates'!$F$46</f>
        <v>3.2856512800000002</v>
      </c>
      <c r="CL6" s="73">
        <f>((((1-'Calcification Rates'!$H$46)*$A6)*(('Calcification Rates'!$D$46-'Calcification Rates'!$E$46)*0.1))+('Calcification Rates'!$H$46*$A6*('Calcification Rates'!$D$46-'Calcification Rates'!$E$46)))*('Calcification Rates'!$F$46-'Calcification Rates'!$G$46)</f>
        <v>3.0815073307948859</v>
      </c>
      <c r="CM6" s="73">
        <f>((((1-'Calcification Rates'!$H$46)*$A6)*(('Calcification Rates'!$D$46+'Calcification Rates'!$E$46)*0.1))+('Calcification Rates'!$H$46*$A6*('Calcification Rates'!$D$46+'Calcification Rates'!$E$46)))*('Calcification Rates'!$F$46+'Calcification Rates'!$G$46)</f>
        <v>3.4959168468799926</v>
      </c>
      <c r="CN6" s="73">
        <f>((((1-'Calcification Rates'!$H$47)*$A6)*'Calcification Rates'!$D$47*0.1)+('Calcification Rates'!$H$47*$A6*'Calcification Rates'!$D$47))*'Calcification Rates'!$F$47</f>
        <v>4.2836613092000002</v>
      </c>
      <c r="CO6" s="73">
        <f>((((1-'Calcification Rates'!$H$47)*$A6)*(('Calcification Rates'!$D$47-'Calcification Rates'!$E$47)*0.1))+('Calcification Rates'!$H$47*$A6*('Calcification Rates'!$D$47-'Calcification Rates'!$E$47)))*('Calcification Rates'!$F$47-'Calcification Rates'!$G$47)</f>
        <v>2.5834102617100849</v>
      </c>
      <c r="CP6" s="73">
        <f>((((1-'Calcification Rates'!$H$47)*$A6)*(('Calcification Rates'!$D$47+'Calcification Rates'!$E$47)*0.1))+('Calcification Rates'!$H$47*$A6*('Calcification Rates'!$D$47+'Calcification Rates'!$E$47)))*('Calcification Rates'!$F$47+'Calcification Rates'!$G$47)</f>
        <v>6.2300798015144236</v>
      </c>
      <c r="CQ6" s="73">
        <f>((((((((($A6*2)/PI())/2)+'Calcification Rates'!$D$48)^2)*PI())/2))-((((((($A6*2)/PI())/2)^2)*PI())/2)))*'Calcification Rates'!$F$48</f>
        <v>2.6732040393174952</v>
      </c>
      <c r="CR6" s="73">
        <f>((((((((($A6*2)/PI())/2)+('Calcification Rates'!$D$48-'Calcification Rates'!$E$48))^2)*PI())/2))-((((((($A6*2)/PI())/2)^2)*PI())/2)))*('Calcification Rates'!$F$48-'Calcification Rates'!$G$48)</f>
        <v>2.4021898557873178</v>
      </c>
      <c r="CS6" s="73">
        <f>((((((((($A6*2)/PI())/2)+('Calcification Rates'!$D$48+'Calcification Rates'!$E$48))^2)*PI())/2))-((((((($A6*2)/PI())/2)^2)*PI())/2)))*('Calcification Rates'!$F$48+'Calcification Rates'!$G$48)</f>
        <v>2.9583788272244438</v>
      </c>
      <c r="CT6" s="73">
        <f>((((1-'Calcification Rates'!$H$49)*$A6)*'Calcification Rates'!$D$49*0.1)+('Calcification Rates'!$H$49*$A6*'Calcification Rates'!$D$49))*'Calcification Rates'!$F$49</f>
        <v>3.2828714009</v>
      </c>
      <c r="CU6" s="73">
        <f>((((1-'Calcification Rates'!$H$49)*$A6)*(('Calcification Rates'!$D$49-'Calcification Rates'!$E$49)*0.1))+('Calcification Rates'!$H$49*$A6*('Calcification Rates'!$D$49-'Calcification Rates'!$E$49)))*('Calcification Rates'!$F$49-'Calcification Rates'!$G$49)</f>
        <v>1.9798492580972751</v>
      </c>
      <c r="CV6" s="73">
        <f>((((1-'Calcification Rates'!$H$49)*$A6)*(('Calcification Rates'!$D$49+'Calcification Rates'!$E$49)*0.1))+('Calcification Rates'!$H$49*$A6*('Calcification Rates'!$D$49+'Calcification Rates'!$E$49)))*('Calcification Rates'!$F$49+'Calcification Rates'!$G$49)</f>
        <v>4.7745489966236594</v>
      </c>
      <c r="CW6" s="73">
        <f>((((((((($A6*2)/PI())/2)+'Calcification Rates'!$D$50)^2)*PI())/2))-((((((($A6*2)/PI())/2)^2)*PI())/2)))*'Calcification Rates'!$F$50</f>
        <v>2.6732040393174952</v>
      </c>
      <c r="CX6" s="73">
        <f>((((((((($A6*2)/PI())/2)+('Calcification Rates'!$D$50-'Calcification Rates'!$E$50))^2)*PI())/2))-((((((($A6*2)/PI())/2)^2)*PI())/2)))*('Calcification Rates'!$F$50-'Calcification Rates'!$G$50)</f>
        <v>2.4021898557873178</v>
      </c>
      <c r="CY6" s="73">
        <f>((((((((($A6*2)/PI())/2)+('Calcification Rates'!$D$50+'Calcification Rates'!$E$50))^2)*PI())/2))-((((((($A6*2)/PI())/2)^2)*PI())/2)))*('Calcification Rates'!$F$50+'Calcification Rates'!$G$50)</f>
        <v>2.9583788272244438</v>
      </c>
      <c r="CZ6" s="73">
        <f>((((((((($A6*2)/PI())/2)+'Calcification Rates'!$D$51)^2)*PI())/2))-((((((($A6*2)/PI())/2)^2)*PI())/2)))*'Calcification Rates'!$F$51</f>
        <v>2.6732040393174952</v>
      </c>
      <c r="DA6" s="73">
        <f>((((((((($A6*2)/PI())/2)+('Calcification Rates'!$D$51-'Calcification Rates'!$E$51))^2)*PI())/2))-((((((($A6*2)/PI())/2)^2)*PI())/2)))*('Calcification Rates'!$F$51-'Calcification Rates'!$G$51)</f>
        <v>2.4021898557873178</v>
      </c>
      <c r="DB6" s="73">
        <f>((((((((($A6*2)/PI())/2)+('Calcification Rates'!$D$51+'Calcification Rates'!$E$51))^2)*PI())/2))-((((((($A6*2)/PI())/2)^2)*PI())/2)))*('Calcification Rates'!$F$51+'Calcification Rates'!$G$51)</f>
        <v>2.9583788272244438</v>
      </c>
      <c r="DC6" s="73">
        <f>((((((((($A6*2)/PI())/2)+'Calcification Rates'!$D$52)^2)*PI())/2))-((((((($A6*2)/PI())/2)^2)*PI())/2)))*'Calcification Rates'!$F$52</f>
        <v>6.947301986516468</v>
      </c>
      <c r="DD6" s="73">
        <f>((((((((($A6*2)/PI())/2)+('Calcification Rates'!$D$52-'Calcification Rates'!$E$52))^2)*PI())/2))-((((((($A6*2)/PI())/2)^2)*PI())/2)))*('Calcification Rates'!$F$52-'Calcification Rates'!$G$52)</f>
        <v>6.5314438847555527</v>
      </c>
      <c r="DE6" s="73">
        <f>((((((((($A6*2)/PI())/2)+('Calcification Rates'!$D$52+'Calcification Rates'!$E$52))^2)*PI())/2))-((((((($A6*2)/PI())/2)^2)*PI())/2)))*('Calcification Rates'!$F$52+'Calcification Rates'!$G$52)</f>
        <v>7.3761216339066973</v>
      </c>
      <c r="DF6" s="73">
        <f>((((((((($A6*2)/PI())/2)+'Calcification Rates'!$D$53)^2)*PI())/2))-((((((($A6*2)/PI())/2)^2)*PI())/2)))*'Calcification Rates'!$F$53</f>
        <v>0.74221044115577095</v>
      </c>
      <c r="DG6" s="73">
        <f>((((((((($A6*2)/PI())/2)+('Calcification Rates'!$D$53-'Calcification Rates'!$E$53))^2)*PI())/2))-((((((($A6*2)/PI())/2)^2)*PI())/2)))*('Calcification Rates'!$F$53-'Calcification Rates'!$G$53)</f>
        <v>0.70514516305180852</v>
      </c>
      <c r="DH6" s="73">
        <f>((((((((($A6*2)/PI())/2)+('Calcification Rates'!$D$53+'Calcification Rates'!$E$53))^2)*PI())/2))-((((((($A6*2)/PI())/2)^2)*PI())/2)))*('Calcification Rates'!$F$53+'Calcification Rates'!$G$53)</f>
        <v>0.77995610594326115</v>
      </c>
      <c r="DI6" s="73">
        <f>((((((((($A6*2)/PI())/2)+'Calcification Rates'!$D$54)^2)*PI())/2))-((((((($A6*2)/PI())/2)^2)*PI())/2)))*'Calcification Rates'!$F$54</f>
        <v>0.74221044115577095</v>
      </c>
      <c r="DJ6" s="73">
        <f>((((((((($A6*2)/PI())/2)+('Calcification Rates'!$D$54-'Calcification Rates'!$E$54))^2)*PI())/2))-((((((($A6*2)/PI())/2)^2)*PI())/2)))*('Calcification Rates'!$F$54-'Calcification Rates'!$G$54)</f>
        <v>0.70514516305180852</v>
      </c>
      <c r="DK6" s="73">
        <f>((((((((($A6*2)/PI())/2)+('Calcification Rates'!$D$54+'Calcification Rates'!$E$54))^2)*PI())/2))-((((((($A6*2)/PI())/2)^2)*PI())/2)))*('Calcification Rates'!$F$54+'Calcification Rates'!$G$54)</f>
        <v>0.77995610594326115</v>
      </c>
      <c r="DL6" s="73">
        <f>((((((((($A6*2)/PI())/2)+'Calcification Rates'!$D$55)^2)*PI())/2))-((((((($A6*2)/PI())/2)^2)*PI())/2)))*'Calcification Rates'!$F$55</f>
        <v>0.91015608702569861</v>
      </c>
      <c r="DM6" s="73">
        <f>((((((((($A6*2)/PI())/2)+('Calcification Rates'!$D$55-'Calcification Rates'!$E$55))^2)*PI())/2))-((((((($A6*2)/PI())/2)^2)*PI())/2)))*('Calcification Rates'!$F$55-'Calcification Rates'!$G$55)</f>
        <v>0.89950645671616125</v>
      </c>
      <c r="DN6" s="73">
        <f>((((((((($A6*2)/PI())/2)+('Calcification Rates'!$D$55+'Calcification Rates'!$E$55))^2)*PI())/2))-((((((($A6*2)/PI())/2)^2)*PI())/2)))*('Calcification Rates'!$F$55+'Calcification Rates'!$G$55)</f>
        <v>0.92081559125609092</v>
      </c>
      <c r="DO6" s="73">
        <f>((((1-'Calcification Rates'!$H$56)*$A6)*'Calcification Rates'!$D$56*0.1)+('Calcification Rates'!$H$56*$A6*'Calcification Rates'!$D$56))*'Calcification Rates'!$F$56</f>
        <v>0.42584114000000001</v>
      </c>
      <c r="DP6" s="73">
        <f>((((1-'Calcification Rates'!$H$56)*$A6)*(('Calcification Rates'!$D$56-'Calcification Rates'!$E$56)*0.1))+('Calcification Rates'!$H$56*$A6*('Calcification Rates'!$D$56-'Calcification Rates'!$E$56)))*('Calcification Rates'!$F$56-'Calcification Rates'!$G$56)</f>
        <v>0.42584114000000001</v>
      </c>
      <c r="DQ6" s="73">
        <f>((((1-'Calcification Rates'!$H$56)*$A6)*(('Calcification Rates'!$D$56+'Calcification Rates'!$E$56)*0.1))+('Calcification Rates'!$H$56*$A6*('Calcification Rates'!$D$56+'Calcification Rates'!$E$56)))*('Calcification Rates'!$F$56+'Calcification Rates'!$G$56)</f>
        <v>0.42584114000000001</v>
      </c>
      <c r="DR6" s="73">
        <f>((((1-'Calcification Rates'!$H$57)*$A6)*'Calcification Rates'!$D$57*0.1)+('Calcification Rates'!$H$57*$A6*'Calcification Rates'!$D$57))*'Calcification Rates'!$F$57</f>
        <v>1.8055573333333337</v>
      </c>
      <c r="DS6" s="73">
        <f>((((1-'Calcification Rates'!$H$57)*$A6)*(('Calcification Rates'!$D$57-'Calcification Rates'!$E$57)*0.1))+('Calcification Rates'!$H$57*$A6*('Calcification Rates'!$D$57-'Calcification Rates'!$E$57)))*('Calcification Rates'!$F$57-'Calcification Rates'!$G$57)</f>
        <v>1.7112894360696203</v>
      </c>
      <c r="DT6" s="73">
        <f>((((1-'Calcification Rates'!$H$57)*$A6)*(('Calcification Rates'!$D$57+'Calcification Rates'!$E$57)*0.1))+('Calcification Rates'!$H$57*$A6*('Calcification Rates'!$D$57+'Calcification Rates'!$E$57)))*('Calcification Rates'!$F$57+'Calcification Rates'!$G$57)</f>
        <v>1.8998252305970467</v>
      </c>
      <c r="DU6" s="73">
        <f>((((1-'Calcification Rates'!$H$58)*$A6)*'Calcification Rates'!$D$58*0.1)+('Calcification Rates'!$H$58*$A6*'Calcification Rates'!$D$58))*'Calcification Rates'!$F$58</f>
        <v>1.8055573333333337</v>
      </c>
      <c r="DV6" s="73">
        <f>((((1-'Calcification Rates'!$H$58)*$A6)*(('Calcification Rates'!$D$58-'Calcification Rates'!$E$58)*0.1))+('Calcification Rates'!$H$58*$A6*('Calcification Rates'!$D$58-'Calcification Rates'!$E$58)))*('Calcification Rates'!$F$58-'Calcification Rates'!$G$58)</f>
        <v>1.7112894360696203</v>
      </c>
      <c r="DW6" s="73">
        <f>((((1-'Calcification Rates'!$H$58)*$A6)*(('Calcification Rates'!$D$58+'Calcification Rates'!$E$58)*0.1))+('Calcification Rates'!$H$58*$A6*('Calcification Rates'!$D$58+'Calcification Rates'!$E$58)))*('Calcification Rates'!$F$58+'Calcification Rates'!$G$58)</f>
        <v>1.8998252305970467</v>
      </c>
      <c r="DX6" s="73">
        <f>(2*'Calcification Rates'!$D$59*'Calcification Rates'!$F$59)+0.1*'Calcification Rates'!$D$59*($A6+(2*'Calcification Rates'!$D$59))*'Calcification Rates'!$F$59</f>
        <v>6.4493240888888899</v>
      </c>
      <c r="DY6" s="73">
        <f>(2*('Calcification Rates'!$D$59-'Calcification Rates'!$E$59)*('Calcification Rates'!$F$59-'Calcification Rates'!$G$59))+(0.1*('Calcification Rates'!$D$59-'Calcification Rates'!$E$59)*($A6+(2*'Calcification Rates'!$D$59-'Calcification Rates'!$E$59)))*('Calcification Rates'!$F$59-'Calcification Rates'!$G$59)</f>
        <v>6.0941095477012386</v>
      </c>
      <c r="DZ6" s="73">
        <f>(2*('Calcification Rates'!$D$59+'Calcification Rates'!$E$59)*('Calcification Rates'!$F$59+'Calcification Rates'!$G$59))+(0.1*('Calcification Rates'!$D$59+'Calcification Rates'!$E$59)*($A6+(2*'Calcification Rates'!$D$59+'Calcification Rates'!$E$59)))*('Calcification Rates'!$F$59+'Calcification Rates'!$G$59)</f>
        <v>6.8065763922838292</v>
      </c>
      <c r="EA6" s="73">
        <f>((((((((($A6*2)/PI())/2)+'Calcification Rates'!$D$60)^2)*PI())/2))-((((((($A6*2)/PI())/2)^2)*PI())/2)))*'Calcification Rates'!$F$60</f>
        <v>2.8475662847146337</v>
      </c>
      <c r="EB6" s="73">
        <f>((((((((($A6*2)/PI())/2)+('Calcification Rates'!$D$60-'Calcification Rates'!$E$60))^2)*PI())/2))-((((((($A6*2)/PI())/2)^2)*PI())/2)))*('Calcification Rates'!$F$60-'Calcification Rates'!$G$60)</f>
        <v>2.6501248013268426</v>
      </c>
      <c r="EC6" s="73">
        <f>((((((((($A6*2)/PI())/2)+('Calcification Rates'!$D$60+'Calcification Rates'!$E$60))^2)*PI())/2))-((((((($A6*2)/PI())/2)^2)*PI())/2)))*('Calcification Rates'!$F$60+'Calcification Rates'!$G$60)</f>
        <v>3.0523317264124716</v>
      </c>
      <c r="ED6" s="73">
        <f>$A6*'Calcification Rates'!$D$61*'Calcification Rates'!$F$61</f>
        <v>3.1391004228007029</v>
      </c>
      <c r="EE6" s="73">
        <f>$A6*('Calcification Rates'!$D$61-'Calcification Rates'!$E$61)*('Calcification Rates'!$F$61-'Calcification Rates'!$G$61)</f>
        <v>2.876432952064663</v>
      </c>
      <c r="EF6" s="73">
        <f>$A6*('Calcification Rates'!$D$61+'Calcification Rates'!$E$61)*('Calcification Rates'!$F$61+'Calcification Rates'!$G$61)</f>
        <v>3.4131350004200294</v>
      </c>
      <c r="EG6" s="73">
        <f>(2*'Calcification Rates'!$D$62*'Calcification Rates'!$F$62)+0.1*'Calcification Rates'!$D$62*($A6+(2*'Calcification Rates'!$D$62))*'Calcification Rates'!$F$62</f>
        <v>36.876923611111103</v>
      </c>
      <c r="EH6" s="73">
        <f>(2*('Calcification Rates'!$D$62-'Calcification Rates'!$E$62)*('Calcification Rates'!$F$62-'Calcification Rates'!$G$62))+(0.1*('Calcification Rates'!$D$62-'Calcification Rates'!$E$62)*($A6+(2*'Calcification Rates'!$D$62-'Calcification Rates'!$E$62)))*('Calcification Rates'!$F$62-'Calcification Rates'!$G$62)</f>
        <v>29.825684188611074</v>
      </c>
      <c r="EI6" s="73">
        <f>(2*('Calcification Rates'!$D$62+'Calcification Rates'!$E$62)*('Calcification Rates'!$F$62+'Calcification Rates'!$G$62))+(0.1*('Calcification Rates'!$D$62+'Calcification Rates'!$E$62)*($A6+(2*'Calcification Rates'!$D$62+'Calcification Rates'!$E$62)))*('Calcification Rates'!$F$62+'Calcification Rates'!$G$62)</f>
        <v>44.64935582772511</v>
      </c>
      <c r="EJ6" s="73">
        <f>(2*'Calcification Rates'!$D$63*'Calcification Rates'!$F$63)+0.1*'Calcification Rates'!$D$63*($A6+(2*'Calcification Rates'!$D$63))*'Calcification Rates'!$F$63</f>
        <v>36.876923611111103</v>
      </c>
      <c r="EK6" s="73">
        <f>(2*('Calcification Rates'!$D$63-'Calcification Rates'!$E$63)*('Calcification Rates'!$F$63-'Calcification Rates'!$G$63))+(0.1*('Calcification Rates'!$D$63-'Calcification Rates'!$E$63)*($A6+(2*'Calcification Rates'!$D$63-'Calcification Rates'!$E$63)))*('Calcification Rates'!$F$63-'Calcification Rates'!$G$63)</f>
        <v>29.825684188611074</v>
      </c>
      <c r="EL6" s="73">
        <f>(2*('Calcification Rates'!$D$63+'Calcification Rates'!$E$63)*('Calcification Rates'!$F$63+'Calcification Rates'!$G$63))+(0.1*('Calcification Rates'!$D$63+'Calcification Rates'!$E$63)*($A6+(2*'Calcification Rates'!$D$63+'Calcification Rates'!$E$63)))*('Calcification Rates'!$F$63+'Calcification Rates'!$G$63)</f>
        <v>44.64935582772511</v>
      </c>
      <c r="EM6" s="73">
        <f>(2*'Calcification Rates'!$D$64*'Calcification Rates'!$F$64)+0.1*'Calcification Rates'!$D$64*($A6+(2*'Calcification Rates'!$D$64))*'Calcification Rates'!$F$64</f>
        <v>36.876923611111103</v>
      </c>
      <c r="EN6" s="73">
        <f>(2*('Calcification Rates'!$D$64-'Calcification Rates'!$E$64)*('Calcification Rates'!$F$64-'Calcification Rates'!$G$64))+(0.1*('Calcification Rates'!$D$64-'Calcification Rates'!$E$64)*($A6+(2*'Calcification Rates'!$D$64-'Calcification Rates'!$E$64)))*('Calcification Rates'!$F$64-'Calcification Rates'!$G$64)</f>
        <v>29.825684188611074</v>
      </c>
      <c r="EO6" s="73">
        <f>(2*('Calcification Rates'!$D$64+'Calcification Rates'!$E$64)*('Calcification Rates'!$F$64+'Calcification Rates'!$G$64))+(0.1*('Calcification Rates'!$D$64+'Calcification Rates'!$E$64)*($A6+(2*'Calcification Rates'!$D$64+'Calcification Rates'!$E$64)))*('Calcification Rates'!$F$64+'Calcification Rates'!$G$64)</f>
        <v>44.64935582772511</v>
      </c>
      <c r="EP6" s="73">
        <f>(2*'Calcification Rates'!$D$65*'Calcification Rates'!$F$65)+0.1*'Calcification Rates'!$D$65*($A6+(2*'Calcification Rates'!$D$65))*'Calcification Rates'!$F$65</f>
        <v>36.876923611111103</v>
      </c>
      <c r="EQ6" s="73">
        <f>(2*('Calcification Rates'!$D$65-'Calcification Rates'!$E$65)*('Calcification Rates'!$F$65-'Calcification Rates'!$G$65))+(0.1*('Calcification Rates'!$D$65-'Calcification Rates'!$E$65)*($A6+(2*'Calcification Rates'!$D$65-'Calcification Rates'!$E$65)))*('Calcification Rates'!$F$65-'Calcification Rates'!$G$65)</f>
        <v>29.825684188611074</v>
      </c>
      <c r="ER6" s="73">
        <f>(2*('Calcification Rates'!$D$65+'Calcification Rates'!$E$65)*('Calcification Rates'!$F$65+'Calcification Rates'!$G$65))+(0.1*('Calcification Rates'!$D$65+'Calcification Rates'!$E$65)*($A6+(2*'Calcification Rates'!$D$65+'Calcification Rates'!$E$65)))*('Calcification Rates'!$F$65+'Calcification Rates'!$G$65)</f>
        <v>44.64935582772511</v>
      </c>
      <c r="ES6" s="73">
        <f>$A6*'Calcification Rates'!$D$66*'Calcification Rates'!$F$66</f>
        <v>3.1391004228007029</v>
      </c>
      <c r="ET6" s="73">
        <f>$A6*('Calcification Rates'!$D$66-'Calcification Rates'!$E$66)*('Calcification Rates'!$F$66-'Calcification Rates'!$G$66)</f>
        <v>2.876432952064663</v>
      </c>
      <c r="EU6" s="73">
        <f>$A6*('Calcification Rates'!$D$66+'Calcification Rates'!$E$66)*('Calcification Rates'!$F$66+'Calcification Rates'!$G$66)</f>
        <v>3.4131350004200294</v>
      </c>
      <c r="EV6" s="73">
        <f>(2*'Calcification Rates'!$D$67*'Calcification Rates'!$F$67)+0.1*'Calcification Rates'!$D$67*($A6+(2*'Calcification Rates'!$D$67))*'Calcification Rates'!$F$67</f>
        <v>36.876923611111103</v>
      </c>
      <c r="EW6" s="73">
        <f>(2*('Calcification Rates'!$D$67-'Calcification Rates'!$E$67)*('Calcification Rates'!$F$67-'Calcification Rates'!$G$67))+(0.1*('Calcification Rates'!$D$67-'Calcification Rates'!$E$67)*($A6+(2*'Calcification Rates'!$D$67-'Calcification Rates'!$E$67)))*('Calcification Rates'!$F$67-'Calcification Rates'!$G$67)</f>
        <v>29.825684188611074</v>
      </c>
      <c r="EX6" s="73">
        <f>(2*('Calcification Rates'!$D$67+'Calcification Rates'!$E$67)*('Calcification Rates'!$F$67+'Calcification Rates'!$G$67))+(0.1*('Calcification Rates'!$D$67+'Calcification Rates'!$E$67)*($A6+(2*'Calcification Rates'!$D$67+'Calcification Rates'!$E$67)))*('Calcification Rates'!$F$67+'Calcification Rates'!$G$67)</f>
        <v>44.64935582772511</v>
      </c>
      <c r="EY6" s="73">
        <f>((((1-'Calcification Rates'!$H$68)*$A6)*'Calcification Rates'!$D$68*0.1)+('Calcification Rates'!$H$68*$A6*'Calcification Rates'!$D$68))*'Calcification Rates'!$F$68</f>
        <v>0.91570600000000002</v>
      </c>
      <c r="EZ6" s="73">
        <f>((((1-'Calcification Rates'!$H$68)*$A6)*(('Calcification Rates'!$D$68-'Calcification Rates'!$E$68)*0.1))+('Calcification Rates'!$H$68*$A6*('Calcification Rates'!$D$68-'Calcification Rates'!$E$68)))*('Calcification Rates'!$F$68-'Calcification Rates'!$G$68)</f>
        <v>0.56981084449930575</v>
      </c>
      <c r="FA6" s="73">
        <f>((((1-'Calcification Rates'!$H$68)*$A6)*(('Calcification Rates'!$D$68+'Calcification Rates'!$E$68)*0.1))+('Calcification Rates'!$H$68*$A6*('Calcification Rates'!$D$68+'Calcification Rates'!$E$68)))*('Calcification Rates'!$F$68+'Calcification Rates'!$G$68)</f>
        <v>1.2960065021251506</v>
      </c>
      <c r="FB6" s="73">
        <f>((((((((($A6*2)/PI())/2)+'Calcification Rates'!$D$69)^2)*PI())/2))-((((((($A6*2)/PI())/2)^2)*PI())/2)))*'Calcification Rates'!$F$69</f>
        <v>8.1630510119972524</v>
      </c>
      <c r="FC6" s="73">
        <f>((((((((($A6*2)/PI())/2)+('Calcification Rates'!$D$69-'Calcification Rates'!$E$69))^2)*PI())/2))-((((((($A6*2)/PI())/2)^2)*PI())/2)))*('Calcification Rates'!$F$69-'Calcification Rates'!$G$69)</f>
        <v>7.7114066569546553</v>
      </c>
      <c r="FD6" s="73">
        <f>((((((((($A6*2)/PI())/2)+('Calcification Rates'!$D$69+'Calcification Rates'!$E$69))^2)*PI())/2))-((((((($A6*2)/PI())/2)^2)*PI())/2)))*('Calcification Rates'!$F$69+'Calcification Rates'!$G$69)</f>
        <v>8.622908419846123</v>
      </c>
      <c r="FE6" s="73">
        <f>((((((((($A6*2)/PI())/2)+'Calcification Rates'!$D$70)^2)*PI())/2))-((((((($A6*2)/PI())/2)^2)*PI())/2)))*'Calcification Rates'!$F$70</f>
        <v>6.3776329123469466</v>
      </c>
      <c r="FF6" s="73">
        <f>((((((((($A6*2)/PI())/2)+('Calcification Rates'!$D$70-'Calcification Rates'!$E$70))^2)*PI())/2))-((((((($A6*2)/PI())/2)^2)*PI())/2)))*('Calcification Rates'!$F$70-'Calcification Rates'!$G$70)</f>
        <v>5.4771693891568001</v>
      </c>
      <c r="FG6" s="73">
        <f>((((((((($A6*2)/PI())/2)+('Calcification Rates'!$D$70+'Calcification Rates'!$E$70))^2)*PI())/2))-((((((($A6*2)/PI())/2)^2)*PI())/2)))*('Calcification Rates'!$F$70+'Calcification Rates'!$G$70)</f>
        <v>7.2997161909104706</v>
      </c>
      <c r="FH6" s="73">
        <f>((((((((($A6*2)/PI())/2)+'Calcification Rates'!$D$71)^2)*PI())/2))-((((((($A6*2)/PI())/2)^2)*PI())/2)))*'Calcification Rates'!$F$71</f>
        <v>3.0535520287799747</v>
      </c>
      <c r="FI6" s="73">
        <f>((((((((($A6*2)/PI())/2)+('Calcification Rates'!$D$71-'Calcification Rates'!$E$71))^2)*PI())/2))-((((((($A6*2)/PI())/2)^2)*PI())/2)))*('Calcification Rates'!$F$71-'Calcification Rates'!$G$71)</f>
        <v>2.8054602588894531</v>
      </c>
      <c r="FJ6" s="73">
        <f>((((((((($A6*2)/PI())/2)+('Calcification Rates'!$D$71+'Calcification Rates'!$E$71))^2)*PI())/2))-((((((($A6*2)/PI())/2)^2)*PI())/2)))*('Calcification Rates'!$F$71+'Calcification Rates'!$G$71)</f>
        <v>3.3128156728708129</v>
      </c>
      <c r="FK6" s="73">
        <f>$A6*'Calcification Rates'!$D$72*'Calcification Rates'!$F$72</f>
        <v>9.4011249999999991E-2</v>
      </c>
      <c r="FL6" s="73">
        <f>$A6*('Calcification Rates'!$D$72-'Calcification Rates'!$E$72)*('Calcification Rates'!$F$72-'Calcification Rates'!$G$72)</f>
        <v>6.1097797111240255E-2</v>
      </c>
      <c r="FM6" s="73">
        <f>$A6*('Calcification Rates'!$D$72+'Calcification Rates'!$E$72)*('Calcification Rates'!$F$72+'Calcification Rates'!$G$72)</f>
        <v>0.12692470288875973</v>
      </c>
      <c r="FN6" s="73">
        <f>$A6*'Calcification Rates'!$D$74*'Calcification Rates'!$F$74</f>
        <v>9.4011249999999991E-2</v>
      </c>
      <c r="FO6" s="73">
        <f>$A6*('Calcification Rates'!$D$74-'Calcification Rates'!$E$74)*('Calcification Rates'!$F$74-'Calcification Rates'!$G$74)</f>
        <v>6.1097797111240255E-2</v>
      </c>
      <c r="FP6" s="73">
        <f>$A6*('Calcification Rates'!$D$74+'Calcification Rates'!$E$74)*('Calcification Rates'!$F$74+'Calcification Rates'!$G$74)</f>
        <v>0.12692470288875973</v>
      </c>
      <c r="FQ6" s="73">
        <f>$A6*'Calcification Rates'!$D$75*'Calcification Rates'!$F$75</f>
        <v>2.7133622159090907</v>
      </c>
      <c r="FR6" s="73">
        <f>$A6*('Calcification Rates'!$D$75-'Calcification Rates'!$E$75)*('Calcification Rates'!$F$75-'Calcification Rates'!$G$75)</f>
        <v>2.5268470834915004</v>
      </c>
      <c r="FS6" s="73">
        <f>$A6*('Calcification Rates'!$D$75+'Calcification Rates'!$E$75)*('Calcification Rates'!$F$75+'Calcification Rates'!$G$75)</f>
        <v>2.9055566864123348</v>
      </c>
      <c r="FT6" s="73">
        <f>((((((((($A6*2)/PI())/2)+'Calcification Rates'!$D$76)^2)*PI())/2))-((((((($A6*2)/PI())/2)^2)*PI())/2)))*'Calcification Rates'!$F$76</f>
        <v>3.1949340213905613</v>
      </c>
      <c r="FU6" s="73">
        <f>((((((((($A6*2)/PI())/2)+('Calcification Rates'!$D$76-'Calcification Rates'!$E$76))^2)*PI())/2))-((((((($A6*2)/PI())/2)^2)*PI())/2)))*('Calcification Rates'!$F$76-'Calcification Rates'!$G$76)</f>
        <v>2.9655314838413616</v>
      </c>
      <c r="FV6" s="73">
        <f>((((((((($A6*2)/PI())/2)+('Calcification Rates'!$D$76+'Calcification Rates'!$E$76))^2)*PI())/2))-((((((($A6*2)/PI())/2)^2)*PI())/2)))*('Calcification Rates'!$F$76+'Calcification Rates'!$G$76)</f>
        <v>3.4324903064354686</v>
      </c>
      <c r="FW6" s="73">
        <f>(2*'Calcification Rates'!$D$77*'Calcification Rates'!$F$77)+0.1*'Calcification Rates'!$D$77*($A6+(2*'Calcification Rates'!$D$77))*'Calcification Rates'!$F$77</f>
        <v>36.876923611111103</v>
      </c>
      <c r="FX6" s="73">
        <f>(2*('Calcification Rates'!$D$77-'Calcification Rates'!$E$77)*('Calcification Rates'!$F$77-'Calcification Rates'!$G$77))+(0.1*('Calcification Rates'!$D$77-'Calcification Rates'!$E$77)*($A6+(2*'Calcification Rates'!$D$77-'Calcification Rates'!$E$77)))*('Calcification Rates'!$F$77-'Calcification Rates'!$G$77)</f>
        <v>35.081602578318964</v>
      </c>
      <c r="FY6" s="73">
        <f>(2*('Calcification Rates'!$D$77+'Calcification Rates'!$E$77)*('Calcification Rates'!$F$77+'Calcification Rates'!$G$77))+(0.1*('Calcification Rates'!$D$77+'Calcification Rates'!$E$77)*($A6+(2*'Calcification Rates'!$D$77+'Calcification Rates'!$E$77)))*('Calcification Rates'!$F$77+'Calcification Rates'!$G$77)</f>
        <v>38.680873050666079</v>
      </c>
      <c r="FZ6" s="73">
        <f>((((1-'Calcification Rates'!$H$78)*$A6)*'Calcification Rates'!$D$78*0.1)+('Calcification Rates'!$H$78*$A6*'Calcification Rates'!$D$78))*'Calcification Rates'!$F$78</f>
        <v>1.4264198129999999</v>
      </c>
      <c r="GA6" s="73">
        <f>((((1-'Calcification Rates'!$H$78)*$A6)*(('Calcification Rates'!$D$78-'Calcification Rates'!$E$78)*0.1))+('Calcification Rates'!$H$78*$A6*('Calcification Rates'!$D$78-'Calcification Rates'!$E$78)))*('Calcification Rates'!$F$78-'Calcification Rates'!$G$78)</f>
        <v>1.3770371832886501</v>
      </c>
      <c r="GB6" s="73">
        <f>((((1-'Calcification Rates'!$H$78)*$A6)*(('Calcification Rates'!$D$78+'Calcification Rates'!$E$78)*0.1))+('Calcification Rates'!$H$78*$A6*('Calcification Rates'!$D$78+'Calcification Rates'!$E$78)))*('Calcification Rates'!$F$78+'Calcification Rates'!$G$78)</f>
        <v>1.4758024427113496</v>
      </c>
      <c r="GC6" s="73">
        <f>((((1-'Calcification Rates'!$H$79)*$A6)*'Calcification Rates'!$D$79*0.1)+('Calcification Rates'!$H$79*$A6*'Calcification Rates'!$D$79))*'Calcification Rates'!$F$79</f>
        <v>1.6222861200000001</v>
      </c>
      <c r="GD6" s="73">
        <f>((((1-'Calcification Rates'!$H$79)*$A6)*(('Calcification Rates'!$D$79-'Calcification Rates'!$E$79)*0.1))+('Calcification Rates'!$H$79*$A6*('Calcification Rates'!$D$79-'Calcification Rates'!$E$79)))*('Calcification Rates'!$F$79-'Calcification Rates'!$G$79)</f>
        <v>1.5544676920733733</v>
      </c>
      <c r="GE6" s="73">
        <f>((((1-'Calcification Rates'!$H$79)*$A6)*(('Calcification Rates'!$D$79+'Calcification Rates'!$E$79)*0.1))+('Calcification Rates'!$H$79*$A6*('Calcification Rates'!$D$79+'Calcification Rates'!$E$79)))*('Calcification Rates'!$F$79+'Calcification Rates'!$G$79)</f>
        <v>1.690104547926627</v>
      </c>
      <c r="GF6" s="73">
        <f>((((1-'Calcification Rates'!$H$80)*$A6)*'Calcification Rates'!$D$80*0.1)+('Calcification Rates'!$H$80*$A6*'Calcification Rates'!$D$80))*'Calcification Rates'!$F$80</f>
        <v>1.9090430579999995</v>
      </c>
      <c r="GG6" s="73">
        <f>((((1-'Calcification Rates'!$H$80)*$A6)*(('Calcification Rates'!$D$80-'Calcification Rates'!$E$80)*0.1))+('Calcification Rates'!$H$80*$A6*('Calcification Rates'!$D$80-'Calcification Rates'!$E$80)))*('Calcification Rates'!$F$80-'Calcification Rates'!$G$80)</f>
        <v>1.8429520197396967</v>
      </c>
      <c r="GH6" s="73">
        <f>((((1-'Calcification Rates'!$H$80)*$A6)*(('Calcification Rates'!$D$80+'Calcification Rates'!$E$80)*0.1))+('Calcification Rates'!$H$80*$A6*('Calcification Rates'!$D$80+'Calcification Rates'!$E$80)))*('Calcification Rates'!$F$80+'Calcification Rates'!$G$80)</f>
        <v>1.9751340962603023</v>
      </c>
      <c r="GI6" s="73">
        <f>((((((((($A6*2)/PI())/2)+'Calcification Rates'!$D$81)^2)*PI())/2))-((((((($A6*2)/PI())/2)^2)*PI())/2)))*'Calcification Rates'!$F$81</f>
        <v>2.7283836735296343</v>
      </c>
      <c r="GJ6" s="73">
        <f>((((((((($A6*2)/PI())/2)+('Calcification Rates'!$D$81-'Calcification Rates'!$E$81))^2)*PI())/2))-((((((($A6*2)/PI())/2)^2)*PI())/2)))*('Calcification Rates'!$F$81-'Calcification Rates'!$G$81)</f>
        <v>2.6272222532834473</v>
      </c>
      <c r="GK6" s="73">
        <f>((((((((($A6*2)/PI())/2)+('Calcification Rates'!$D$81+'Calcification Rates'!$E$81))^2)*PI())/2))-((((((($A6*2)/PI())/2)^2)*PI())/2)))*('Calcification Rates'!$F$81+'Calcification Rates'!$G$81)</f>
        <v>2.8304375410654905</v>
      </c>
      <c r="GL6" s="73">
        <f>((((((((($A6*2)/PI())/2)+'Calcification Rates'!$D$82)^2)*PI())/2))-((((((($A6*2)/PI())/2)^2)*PI())/2)))*'Calcification Rates'!$F$82</f>
        <v>2.8083768854463123</v>
      </c>
      <c r="GM6" s="73">
        <f>((((((((($A6*2)/PI())/2)+('Calcification Rates'!$D$82-'Calcification Rates'!$E$82))^2)*PI())/2))-((((((($A6*2)/PI())/2)^2)*PI())/2)))*('Calcification Rates'!$F$82-'Calcification Rates'!$G$82)</f>
        <v>2.7290526729962554</v>
      </c>
      <c r="GN6" s="73">
        <f>((((((((($A6*2)/PI())/2)+('Calcification Rates'!$D$82+'Calcification Rates'!$E$82))^2)*PI())/2))-((((((($A6*2)/PI())/2)^2)*PI())/2)))*('Calcification Rates'!$F$82+'Calcification Rates'!$G$82)</f>
        <v>2.8882412657020247</v>
      </c>
      <c r="GO6" s="73">
        <f>((((((((($A6*2)/PI())/2)+'Calcification Rates'!$D$87)^2)*PI())/2))-((((((($A6*2)/PI())/2)^2)*PI())/2)))*'Calcification Rates'!$F$87</f>
        <v>1.779848303456578</v>
      </c>
      <c r="GP6" s="73">
        <f>((((((((($A6*2)/PI())/2)+('Calcification Rates'!$D$87-'Calcification Rates'!$E$87))^2)*PI())/2))-((((((($A6*2)/PI())/2)^2)*PI())/2)))*('Calcification Rates'!$F$87-'Calcification Rates'!$G$87)</f>
        <v>1.543013843079827</v>
      </c>
      <c r="GQ6" s="73">
        <f>((((((((($A6*2)/PI())/2)+('Calcification Rates'!$D$87+'Calcification Rates'!$E$87))^2)*PI())/2))-((((((($A6*2)/PI())/2)^2)*PI())/2)))*('Calcification Rates'!$F$87+'Calcification Rates'!$G$87)</f>
        <v>2.030612813453192</v>
      </c>
      <c r="GR6" s="73">
        <f>((((((((($A6*2)/PI())/2)+'Calcification Rates'!$D$88)^2)*PI())/2))-((((((($A6*2)/PI())/2)^2)*PI())/2)))*'Calcification Rates'!$F$88</f>
        <v>1.779848303456578</v>
      </c>
      <c r="GS6" s="73">
        <f>((((((((($A6*2)/PI())/2)+('Calcification Rates'!$D$88-'Calcification Rates'!$E$88))^2)*PI())/2))-((((((($A6*2)/PI())/2)^2)*PI())/2)))*('Calcification Rates'!$F$88-'Calcification Rates'!$G$88)</f>
        <v>1.543013843079827</v>
      </c>
      <c r="GT6" s="73">
        <f>((((((((($A6*2)/PI())/2)+('Calcification Rates'!$D$88+'Calcification Rates'!$E$88))^2)*PI())/2))-((((((($A6*2)/PI())/2)^2)*PI())/2)))*('Calcification Rates'!$F$88+'Calcification Rates'!$G$88)</f>
        <v>2.030612813453192</v>
      </c>
      <c r="GU6" s="73">
        <f>((((((((($A6*2)/PI())/2)+'Calcification Rates'!$D$89)^2)*PI())/2))-((((((($A6*2)/PI())/2)^2)*PI())/2)))*'Calcification Rates'!$F$89</f>
        <v>2.5367315093681193</v>
      </c>
      <c r="GV6" s="73">
        <f>((((((((($A6*2)/PI())/2)+('Calcification Rates'!$D$89-'Calcification Rates'!$E$89))^2)*PI())/2))-((((((($A6*2)/PI())/2)^2)*PI())/2)))*('Calcification Rates'!$F$89-'Calcification Rates'!$G$89)</f>
        <v>2.2557013031715885</v>
      </c>
      <c r="GW6" s="73">
        <f>((((((((($A6*2)/PI())/2)+('Calcification Rates'!$D$89+'Calcification Rates'!$E$89))^2)*PI())/2))-((((((($A6*2)/PI())/2)^2)*PI())/2)))*('Calcification Rates'!$F$89+'Calcification Rates'!$G$89)</f>
        <v>2.8294712607315353</v>
      </c>
      <c r="GX6" s="73">
        <f>((((((((($A6*2)/PI())/2)+'Calcification Rates'!$D$90)^2)*PI())/2))-((((((($A6*2)/PI())/2)^2)*PI())/2)))*'Calcification Rates'!$F$90</f>
        <v>2.5367315093681193</v>
      </c>
      <c r="GY6" s="73">
        <f>((((((((($A6*2)/PI())/2)+('Calcification Rates'!$D$90-'Calcification Rates'!$E$90))^2)*PI())/2))-((((((($A6*2)/PI())/2)^2)*PI())/2)))*('Calcification Rates'!$F$90-'Calcification Rates'!$G$90)</f>
        <v>2.2557013031715885</v>
      </c>
      <c r="GZ6" s="73">
        <f>((((((((($A6*2)/PI())/2)+('Calcification Rates'!$D$90+'Calcification Rates'!$E$90))^2)*PI())/2))-((((((($A6*2)/PI())/2)^2)*PI())/2)))*('Calcification Rates'!$F$90+'Calcification Rates'!$G$90)</f>
        <v>2.8294712607315353</v>
      </c>
      <c r="HA6" s="73">
        <f>((((((((($A6*2)/PI())/2)+'Calcification Rates'!$D$92)^2)*PI())/2))-((((((($A6*2)/PI())/2)^2)*PI())/2)))*'Calcification Rates'!$F$92</f>
        <v>7.4436916053497004</v>
      </c>
      <c r="HB6" s="73">
        <f>((((((((($A6*2)/PI())/2)+('Calcification Rates'!$D$92-'Calcification Rates'!$E$92))^2)*PI())/2))-((((((($A6*2)/PI())/2)^2)*PI())/2)))*('Calcification Rates'!$F$92-'Calcification Rates'!$G$92)</f>
        <v>7.1556886596618634</v>
      </c>
      <c r="HC6" s="73">
        <f>((((((((($A6*2)/PI())/2)+('Calcification Rates'!$D$92+'Calcification Rates'!$E$92))^2)*PI())/2))-((((((($A6*2)/PI())/2)^2)*PI())/2)))*('Calcification Rates'!$F$92+'Calcification Rates'!$G$92)</f>
        <v>7.7316945510375374</v>
      </c>
      <c r="HD6" s="73">
        <f>$A6*'Calcification Rates'!$D$93*'Calcification Rates'!$F$93</f>
        <v>1.6526980176092478</v>
      </c>
      <c r="HE6" s="73">
        <f>$A6*('Calcification Rates'!$D$93-'Calcification Rates'!$E$93)*('Calcification Rates'!$F$93-'Calcification Rates'!$G$93)</f>
        <v>1.4525180558294932</v>
      </c>
      <c r="HF6" s="73">
        <f>$A6*('Calcification Rates'!$D$93+'Calcification Rates'!$E$93)*('Calcification Rates'!$F$93+'Calcification Rates'!$G$93)</f>
        <v>1.8638444325593759</v>
      </c>
      <c r="HG6" s="73">
        <f>$A6*'Calcification Rates'!$D$95*'Calcification Rates'!$F$95</f>
        <v>2.1071899724517911</v>
      </c>
      <c r="HH6" s="73">
        <f>$A6*('Calcification Rates'!$D$95-'Calcification Rates'!$E$95)*('Calcification Rates'!$F$95-'Calcification Rates'!$G$95)</f>
        <v>1.8388235141559262</v>
      </c>
      <c r="HI6" s="73">
        <f>$A6*('Calcification Rates'!$D$95+'Calcification Rates'!$E$95)*('Calcification Rates'!$F$95+'Calcification Rates'!$G$95)</f>
        <v>2.3905961379527398</v>
      </c>
      <c r="HJ6" s="73">
        <f>((((1-'Calcification Rates'!$H$96)*$A6)*'Calcification Rates'!$D$96*0.1)+('Calcification Rates'!$H$96*$A6*'Calcification Rates'!$D$96))*'Calcification Rates'!$F$96</f>
        <v>1.0017917000000001</v>
      </c>
      <c r="HK6" s="73">
        <f>((((1-'Calcification Rates'!$H$96)*$A6)*(('Calcification Rates'!$D$96-'Calcification Rates'!$E$96)*0.1))+('Calcification Rates'!$H$96*$A6*('Calcification Rates'!$D$96-'Calcification Rates'!$E$96)))*('Calcification Rates'!$F$96-'Calcification Rates'!$G$96)</f>
        <v>0.87508742319673782</v>
      </c>
      <c r="HL6" s="73">
        <f>((((1-'Calcification Rates'!$H$96)*$A6)*(('Calcification Rates'!$D$96+'Calcification Rates'!$E$96)*0.1))+('Calcification Rates'!$H$96*$A6*('Calcification Rates'!$D$96+'Calcification Rates'!$E$96)))*('Calcification Rates'!$F$96+'Calcification Rates'!$G$96)</f>
        <v>1.1362894319672749</v>
      </c>
      <c r="HM6" s="73">
        <f>((((1-'Calcification Rates'!$H$98)*$A6)*'Calcification Rates'!$D$98*0.1)+('Calcification Rates'!$H$98*$A6*'Calcification Rates'!$D$98))*'Calcification Rates'!$F$98</f>
        <v>1.0017917000000001</v>
      </c>
      <c r="HN6" s="73">
        <f>((((1-'Calcification Rates'!$H$98)*$A6)*(('Calcification Rates'!$D$98-'Calcification Rates'!$E$98)*0.1))+('Calcification Rates'!$H$98*$A6*('Calcification Rates'!$D$98-'Calcification Rates'!$E$98)))*('Calcification Rates'!$F$98-'Calcification Rates'!$G$98)</f>
        <v>0.60416516878159143</v>
      </c>
      <c r="HO6" s="73">
        <f>((((1-'Calcification Rates'!$H$98)*$A6)*(('Calcification Rates'!$D$98+'Calcification Rates'!$E$98)*0.1))+('Calcification Rates'!$H$98*$A6*('Calcification Rates'!$D$98+'Calcification Rates'!$E$98)))*('Calcification Rates'!$F$98+'Calcification Rates'!$G$98)</f>
        <v>1.4569877926834482</v>
      </c>
    </row>
    <row r="7" spans="1:223" x14ac:dyDescent="0.3">
      <c r="A7" s="42">
        <v>5</v>
      </c>
      <c r="B7" s="73">
        <f>((((1-'Calcification Rates'!$H$11)*$A7)*'Calcification Rates'!$D$11*0.1)+('Calcification Rates'!$H$11*$A7*'Calcification Rates'!$D$11))*'Calcification Rates'!$F$11</f>
        <v>13.756526933333333</v>
      </c>
      <c r="C7" s="73">
        <f>((((1-'Calcification Rates'!$H$11)*$A7)*(('Calcification Rates'!$D$11-'Calcification Rates'!$E$11)*0.1))+('Calcification Rates'!$H$11*$A7*('Calcification Rates'!$D$11-'Calcification Rates'!$E$11)))*('Calcification Rates'!$F$11-'Calcification Rates'!$G$11)</f>
        <v>11.172707866850571</v>
      </c>
      <c r="D7" s="73">
        <f>((((1-'Calcification Rates'!$H$11)*$A7)*(('Calcification Rates'!$D$11+'Calcification Rates'!$E$11)*0.1))+('Calcification Rates'!$H$11*$A7*('Calcification Rates'!$D$11+'Calcification Rates'!$E$11)))*('Calcification Rates'!$F$11+'Calcification Rates'!$G$11)</f>
        <v>16.420611277295048</v>
      </c>
      <c r="E7" s="73">
        <f>(((((1-'Calcification Rates'!$H$12)*$A7)*'Calcification Rates'!$D$12*0.1)+('Calcification Rates'!$H$12*$A7*'Calcification Rates'!$D$12))*'Calcification Rates'!$F$12)*0.5</f>
        <v>7.2442335238095223</v>
      </c>
      <c r="F7" s="73">
        <f>(((((1-'Calcification Rates'!$H$12)*$A7)*(('Calcification Rates'!$D$12-'Calcification Rates'!$E$12)*0.1))+('Calcification Rates'!$H$12*$A7*('Calcification Rates'!$D$12-'Calcification Rates'!$E$12)))*('Calcification Rates'!$F$12-'Calcification Rates'!$G$12))*0.5</f>
        <v>6.6580081083163458</v>
      </c>
      <c r="G7" s="73">
        <f>(((((1-'Calcification Rates'!$H$12)*$A7)*(('Calcification Rates'!$D$12+'Calcification Rates'!$E$12)*0.1))+('Calcification Rates'!$H$12*$A7*('Calcification Rates'!$D$12+'Calcification Rates'!$E$12)))*('Calcification Rates'!$F$12+'Calcification Rates'!$G$12))*0.5</f>
        <v>7.8406304918167313</v>
      </c>
      <c r="H7" s="73">
        <f>(((((1-'Calcification Rates'!$H$13)*$A7)*'Calcification Rates'!$D$13*0.1)+('Calcification Rates'!$H$13*$A7*'Calcification Rates'!$D$13))*'Calcification Rates'!$F$13)*0.5</f>
        <v>5.8290815279999997</v>
      </c>
      <c r="I7" s="73">
        <f>(((((1-'Calcification Rates'!$H$13)*$A7)*(('Calcification Rates'!$D$13-'Calcification Rates'!$E$13)*0.1))+('Calcification Rates'!$H$13*$A7*('Calcification Rates'!$D$13-'Calcification Rates'!$E$13)))*('Calcification Rates'!$F$13-'Calcification Rates'!$G$13))*0.5</f>
        <v>4.9330516336905932</v>
      </c>
      <c r="J7" s="73">
        <f>(((((1-'Calcification Rates'!$H$13)*$A7)*(('Calcification Rates'!$D$13+'Calcification Rates'!$E$13)*0.1))+('Calcification Rates'!$H$13*$A7*('Calcification Rates'!$D$13+'Calcification Rates'!$E$13)))*('Calcification Rates'!$F$13+'Calcification Rates'!$G$13))*0.5</f>
        <v>6.7989960735316286</v>
      </c>
      <c r="K7" s="73">
        <f>((((((((($A7*2)/PI())/2)+'Calcification Rates'!$D$14)^2)*PI())/2))-((((((($A7*2)/PI())/2)^2)*PI())/2)))*'Calcification Rates'!$F$14</f>
        <v>3.2235766138585835</v>
      </c>
      <c r="L7" s="73">
        <f>((((((((($A7*2)/PI())/2)+('Calcification Rates'!$D$14-'Calcification Rates'!$E$14))^2)*PI())/2))-((((((($A7*2)/PI())/2)^2)*PI())/2)))*('Calcification Rates'!$F$14-'Calcification Rates'!$G$14)</f>
        <v>3.1023560631572678</v>
      </c>
      <c r="M7" s="73">
        <f>((((((((($A7*2)/PI())/2)+('Calcification Rates'!$D$14+'Calcification Rates'!$E$14))^2)*PI())/2))-((((((($A7*2)/PI())/2)^2)*PI())/2)))*('Calcification Rates'!$F$14+'Calcification Rates'!$G$14)</f>
        <v>3.3454773158530013</v>
      </c>
      <c r="N7" s="73">
        <f>((((((((($A7*2)/PI())/2)+'Calcification Rates'!$D$15)^2)*PI())/2))-((((((($A7*2)/PI())/2)^2)*PI())/2)))*'Calcification Rates'!$F$15</f>
        <v>3.2697476330674955</v>
      </c>
      <c r="O7" s="73">
        <f>((((((((($A7*2)/PI())/2)+('Calcification Rates'!$D$15-'Calcification Rates'!$E$15))^2)*PI())/2))-((((((($A7*2)/PI())/2)^2)*PI())/2)))*('Calcification Rates'!$F$15-'Calcification Rates'!$G$15)</f>
        <v>2.9402576284983635</v>
      </c>
      <c r="P7" s="73">
        <f>((((((((($A7*2)/PI())/2)+('Calcification Rates'!$D$15+'Calcification Rates'!$E$15))^2)*PI())/2))-((((((($A7*2)/PI())/2)^2)*PI())/2)))*('Calcification Rates'!$F$15+'Calcification Rates'!$G$15)</f>
        <v>3.6161128474647533</v>
      </c>
      <c r="Q7" s="73">
        <f>(2*'Calcification Rates'!$D$16*'Calcification Rates'!$F$16)+0.1*'Calcification Rates'!$D$16*($A7+(2*'Calcification Rates'!$D$16))*'Calcification Rates'!$F$16</f>
        <v>2.899178333333333</v>
      </c>
      <c r="R7" s="73">
        <f>(2*('Calcification Rates'!$D$16-'Calcification Rates'!$E$16)*('Calcification Rates'!$F$16-'Calcification Rates'!$G$16))+(0.1*('Calcification Rates'!$D$16-'Calcification Rates'!$E$16)*($A7+(2*'Calcification Rates'!$D$16-'Calcification Rates'!$E$16)))*('Calcification Rates'!$F$16-'Calcification Rates'!$G$16)</f>
        <v>2.489944511830366</v>
      </c>
      <c r="S7" s="73">
        <f>(2*('Calcification Rates'!$D$16+'Calcification Rates'!$E$16)*('Calcification Rates'!$F$16+'Calcification Rates'!$G$16))+(0.1*('Calcification Rates'!$D$16+'Calcification Rates'!$E$16)*($A7+(2*'Calcification Rates'!$D$16+'Calcification Rates'!$E$16)))*('Calcification Rates'!$F$16+'Calcification Rates'!$G$16)</f>
        <v>3.3187441962453765</v>
      </c>
      <c r="T7" s="73">
        <f>(2*'Calcification Rates'!$D$17*'Calcification Rates'!$F$17)+0.1*'Calcification Rates'!$D$17*($A7+(2*'Calcification Rates'!$D$17))*'Calcification Rates'!$F$17</f>
        <v>2.6795436111111104</v>
      </c>
      <c r="U7" s="73">
        <f>(2*('Calcification Rates'!$D$17-'Calcification Rates'!$E$17)*('Calcification Rates'!$F$17-'Calcification Rates'!$G$17))+(0.1*('Calcification Rates'!$D$17-'Calcification Rates'!$E$17)*($A7+(2*'Calcification Rates'!$D$17-'Calcification Rates'!$E$17)))*('Calcification Rates'!$F$17-'Calcification Rates'!$G$17)</f>
        <v>2.2733331592970325</v>
      </c>
      <c r="V7" s="73">
        <f>(2*('Calcification Rates'!$D$17+'Calcification Rates'!$E$17)*('Calcification Rates'!$F$17+'Calcification Rates'!$G$17))+(0.1*('Calcification Rates'!$D$17+'Calcification Rates'!$E$17)*($A7+(2*'Calcification Rates'!$D$17+'Calcification Rates'!$E$17)))*('Calcification Rates'!$F$17+'Calcification Rates'!$G$17)</f>
        <v>3.0960846103787096</v>
      </c>
      <c r="W7" s="73">
        <f>((((((((($A7*2)/PI())/2)+'Calcification Rates'!$D$18)^2)*PI())/2))-((((((($A7*2)/PI())/2)^2)*PI())/2)))*'Calcification Rates'!$F$18</f>
        <v>3.2697476330674955</v>
      </c>
      <c r="X7" s="73">
        <f>((((((((($A7*2)/PI())/2)+('Calcification Rates'!$D$18-'Calcification Rates'!$E$18))^2)*PI())/2))-((((((($A7*2)/PI())/2)^2)*PI())/2)))*('Calcification Rates'!$F$18-'Calcification Rates'!$G$18)</f>
        <v>2.9402576284983635</v>
      </c>
      <c r="Y7" s="73">
        <f>((((((((($A7*2)/PI())/2)+('Calcification Rates'!$D$18+'Calcification Rates'!$E$18))^2)*PI())/2))-((((((($A7*2)/PI())/2)^2)*PI())/2)))*('Calcification Rates'!$F$18+'Calcification Rates'!$G$18)</f>
        <v>3.6161128474647533</v>
      </c>
      <c r="Z7" s="73">
        <f>(2*'Calcification Rates'!$D$19*'Calcification Rates'!$F$19)+0.1*'Calcification Rates'!$D$19*($A7+(2*'Calcification Rates'!$D$19))*'Calcification Rates'!$F$19</f>
        <v>2.6795436111111104</v>
      </c>
      <c r="AA7" s="73">
        <f>(2*('Calcification Rates'!$D$19-'Calcification Rates'!$E$19)*('Calcification Rates'!$F$19-'Calcification Rates'!$G$19))+(0.1*('Calcification Rates'!$D$19-'Calcification Rates'!$E$19)*($A7+(2*'Calcification Rates'!$D$19-'Calcification Rates'!$E$19)))*('Calcification Rates'!$F$19-'Calcification Rates'!$G$19)</f>
        <v>2.2733331592970325</v>
      </c>
      <c r="AB7" s="73">
        <f>(2*('Calcification Rates'!$D$19+'Calcification Rates'!$E$19)*('Calcification Rates'!$F$19+'Calcification Rates'!$G$19))+(0.1*('Calcification Rates'!$D$19+'Calcification Rates'!$E$19)*($A7+(2*'Calcification Rates'!$D$19+'Calcification Rates'!$E$19)))*('Calcification Rates'!$F$19+'Calcification Rates'!$G$19)</f>
        <v>3.0960846103787096</v>
      </c>
      <c r="AC7" s="73">
        <f>(((((1-'Calcification Rates'!$H$20)*$A7)*'Calcification Rates'!$D$20*0.1)+('Calcification Rates'!$H$20*$A7*'Calcification Rates'!$D$20))*'Calcification Rates'!$F$20)*0.5</f>
        <v>0.40425335416666663</v>
      </c>
      <c r="AD7" s="73">
        <f>(((((1-'Calcification Rates'!$H$20)*$A7)*(('Calcification Rates'!$D$20-'Calcification Rates'!$E$20)*0.1))+('Calcification Rates'!$H$20*$A7*('Calcification Rates'!$D$20-'Calcification Rates'!$E$20)))*('Calcification Rates'!$F$20-'Calcification Rates'!$G$20))*0.5</f>
        <v>0.34305612136864189</v>
      </c>
      <c r="AE7" s="73">
        <f>(((((1-'Calcification Rates'!$H$20)*$A7)*(('Calcification Rates'!$D$20+'Calcification Rates'!$E$20)*0.1))+('Calcification Rates'!$H$20*$A7*('Calcification Rates'!$D$20+'Calcification Rates'!$E$20)))*('Calcification Rates'!$F$20+'Calcification Rates'!$G$20))*0.5</f>
        <v>0.46697794115313462</v>
      </c>
      <c r="AF7" s="73">
        <f>(2*'Calcification Rates'!$D$21*'Calcification Rates'!$F$21)+0.1*'Calcification Rates'!$D$21*($A7+(2*'Calcification Rates'!$D$21))*'Calcification Rates'!$F$21</f>
        <v>3.0748861111111108</v>
      </c>
      <c r="AG7" s="73">
        <f>(2*('Calcification Rates'!$D$21-'Calcification Rates'!$E$21)*('Calcification Rates'!$F$21-'Calcification Rates'!$G$21))+(0.1*('Calcification Rates'!$D$21-'Calcification Rates'!$E$21)*($A7+(2*'Calcification Rates'!$D$21-'Calcification Rates'!$E$21)))*('Calcification Rates'!$F$21-'Calcification Rates'!$G$21)</f>
        <v>3.0082984639829329</v>
      </c>
      <c r="AH7" s="73">
        <f>(2*('Calcification Rates'!$D$21+'Calcification Rates'!$E$21)*('Calcification Rates'!$F$21+'Calcification Rates'!$G$21))+(0.1*('Calcification Rates'!$D$21+'Calcification Rates'!$E$21)*($A7+(2*'Calcification Rates'!$D$21+'Calcification Rates'!$E$21)))*('Calcification Rates'!$F$21+'Calcification Rates'!$G$21)</f>
        <v>3.1421720757504001</v>
      </c>
      <c r="AI7" s="73">
        <f>$A7*'Calcification Rates'!$D$23*'Calcification Rates'!$F$23</f>
        <v>0.11751406249999999</v>
      </c>
      <c r="AJ7" s="73">
        <f>$A7*('Calcification Rates'!$D$23-'Calcification Rates'!$E$23)*('Calcification Rates'!$F$23-'Calcification Rates'!$G$23)</f>
        <v>7.6372246389050324E-2</v>
      </c>
      <c r="AK7" s="73">
        <f>$A7*('Calcification Rates'!$D$23+'Calcification Rates'!$E$23)*('Calcification Rates'!$F$23+'Calcification Rates'!$G$23)</f>
        <v>0.15865587861094965</v>
      </c>
      <c r="AL7" s="73">
        <f>((((1-'Calcification Rates'!$H$24)*$A7)*'Calcification Rates'!$D$24*0.1)+('Calcification Rates'!$H$24*$A7*'Calcification Rates'!$D$24))*'Calcification Rates'!$F$24</f>
        <v>5.3545766365</v>
      </c>
      <c r="AM7" s="73">
        <f>((((1-'Calcification Rates'!$H$24)*$A7)*(('Calcification Rates'!$D$24-'Calcification Rates'!$E$24)*0.1))+('Calcification Rates'!$H$24*$A7*('Calcification Rates'!$D$24-'Calcification Rates'!$E$24)))*('Calcification Rates'!$F$24-'Calcification Rates'!$G$24)</f>
        <v>3.2292628271376058</v>
      </c>
      <c r="AN7" s="73">
        <f>((((1-'Calcification Rates'!$H$24)*$A7)*(('Calcification Rates'!$D$24+'Calcification Rates'!$E$24)*0.1))+('Calcification Rates'!$H$24*$A7*('Calcification Rates'!$D$24+'Calcification Rates'!$E$24)))*('Calcification Rates'!$F$24+'Calcification Rates'!$G$24)</f>
        <v>7.7875997518930298</v>
      </c>
      <c r="AO7" s="73">
        <f>((((((((($A7*2)/PI())/2)+'Calcification Rates'!$D$25)^2)*PI())/2))-((((((($A7*2)/PI())/2)^2)*PI())/2)))*'Calcification Rates'!$F$25</f>
        <v>2.9856699150973092</v>
      </c>
      <c r="AP7" s="73">
        <f>((((((((($A7*2)/PI())/2)+('Calcification Rates'!$D$25-'Calcification Rates'!$E$25))^2)*PI())/2))-((((((($A7*2)/PI())/2)^2)*PI())/2)))*('Calcification Rates'!$F$25-'Calcification Rates'!$G$25)</f>
        <v>2.4340580389154263</v>
      </c>
      <c r="AQ7" s="73">
        <f>((((((((($A7*2)/PI())/2)+('Calcification Rates'!$D$25+'Calcification Rates'!$E$25))^2)*PI())/2))-((((((($A7*2)/PI())/2)^2)*PI())/2)))*('Calcification Rates'!$F$25+'Calcification Rates'!$G$25)</f>
        <v>3.5584519530161574</v>
      </c>
      <c r="AR7" s="73">
        <f>((((1-'Calcification Rates'!$H$28)*$A7)*'Calcification Rates'!$D$28*0.1)+('Calcification Rates'!$H$28*$A7*'Calcification Rates'!$D$28))*'Calcification Rates'!$F$28</f>
        <v>0.86185619277669767</v>
      </c>
      <c r="AS7" s="73">
        <f>((((1-'Calcification Rates'!$H$28)*$A7)*(('Calcification Rates'!$D$28-'Calcification Rates'!$E$28)*0.1))+('Calcification Rates'!$H$28*$A7*('Calcification Rates'!$D$28-'Calcification Rates'!$E$28)))*('Calcification Rates'!$F$28-'Calcification Rates'!$G$28)</f>
        <v>0.77680786231386212</v>
      </c>
      <c r="AT7" s="73">
        <f>((((1-'Calcification Rates'!$H$28)*$A7)*(('Calcification Rates'!$D$28+'Calcification Rates'!$E$28)*0.1))+('Calcification Rates'!$H$28*$A7*('Calcification Rates'!$D$28+'Calcification Rates'!$E$28)))*('Calcification Rates'!$F$28+'Calcification Rates'!$G$28)</f>
        <v>0.95106636778442044</v>
      </c>
      <c r="AU7" s="73">
        <f>((((((((($A7*2)/PI())/2)+'Calcification Rates'!$D$29)^2)*PI())/2))-((((((($A7*2)/PI())/2)^2)*PI())/2)))*'Calcification Rates'!$F$29</f>
        <v>16.289334784196395</v>
      </c>
      <c r="AV7" s="73">
        <f>((((((((($A7*2)/PI())/2)+('Calcification Rates'!$D$29-'Calcification Rates'!$E$29))^2)*PI())/2))-((((((($A7*2)/PI())/2)^2)*PI())/2)))*('Calcification Rates'!$F$29-'Calcification Rates'!$G$29)</f>
        <v>13.261638532191315</v>
      </c>
      <c r="AW7" s="73">
        <f>((((((((($A7*2)/PI())/2)+('Calcification Rates'!$D$29+'Calcification Rates'!$E$29))^2)*PI())/2))-((((((($A7*2)/PI())/2)^2)*PI())/2)))*('Calcification Rates'!$F$29+'Calcification Rates'!$G$29)</f>
        <v>19.650431417066699</v>
      </c>
      <c r="AX7" s="73">
        <f>((((((((($A7*2)/PI())/2)+'Calcification Rates'!$D$30)^2)*PI())/2))-((((((($A7*2)/PI())/2)^2)*PI())/2)))*'Calcification Rates'!$F$30</f>
        <v>3.2911178868333253</v>
      </c>
      <c r="AY7" s="73">
        <f>((((((((($A7*2)/PI())/2)+('Calcification Rates'!$D$30-'Calcification Rates'!$E$30))^2)*PI())/2))-((((((($A7*2)/PI())/2)^2)*PI())/2)))*('Calcification Rates'!$F$30-'Calcification Rates'!$G$30)</f>
        <v>2.9182507879339328</v>
      </c>
      <c r="AZ7" s="73">
        <f>((((((((($A7*2)/PI())/2)+('Calcification Rates'!$D$30+'Calcification Rates'!$E$30))^2)*PI())/2))-((((((($A7*2)/PI())/2)^2)*PI())/2)))*('Calcification Rates'!$F$30+'Calcification Rates'!$G$30)</f>
        <v>3.6724610951602927</v>
      </c>
      <c r="BA7" s="73">
        <f>((((1-'Calcification Rates'!$H$31)*$A7)*'Calcification Rates'!$D$31*0.1)+('Calcification Rates'!$H$31*$A7*'Calcification Rates'!$D$31))*'Calcification Rates'!$F$31</f>
        <v>0.92183000000000015</v>
      </c>
      <c r="BB7" s="73">
        <f>((((1-'Calcification Rates'!$H$31)*$A7)*(('Calcification Rates'!$D$31-'Calcification Rates'!$E$31)*0.1))+('Calcification Rates'!$H$31*$A7*('Calcification Rates'!$D$31-'Calcification Rates'!$E$31)))*('Calcification Rates'!$F$31-'Calcification Rates'!$G$31)</f>
        <v>0.92182999999999993</v>
      </c>
      <c r="BC7" s="73">
        <f>((((1-'Calcification Rates'!$H$31)*$A7)*(('Calcification Rates'!$D$31+'Calcification Rates'!$E$31)*0.1))+('Calcification Rates'!$H$31*$A7*('Calcification Rates'!$D$31+'Calcification Rates'!$E$31)))*('Calcification Rates'!$F$31+'Calcification Rates'!$G$31)</f>
        <v>0.92182999999999993</v>
      </c>
      <c r="BD7" s="73">
        <f>$A7*'Calcification Rates'!$D$32*'Calcification Rates'!$F$32</f>
        <v>3.8735109787716748</v>
      </c>
      <c r="BE7" s="73">
        <f>$A7*('Calcification Rates'!$D$32-'Calcification Rates'!$E$32)*('Calcification Rates'!$F$32-'Calcification Rates'!$G$32)</f>
        <v>3.7236414474710147</v>
      </c>
      <c r="BF7" s="73">
        <f>$A7*('Calcification Rates'!$D$32+'Calcification Rates'!$E$32)*('Calcification Rates'!$F$32+'Calcification Rates'!$G$32)</f>
        <v>4.023380510072335</v>
      </c>
      <c r="BG7" s="73">
        <f>((((1-'Calcification Rates'!$H$34)*$A7)*'Calcification Rates'!$D$34*0.1)+('Calcification Rates'!$H$34*$A7*'Calcification Rates'!$D$34))*'Calcification Rates'!$F$34</f>
        <v>1.2522396250000001</v>
      </c>
      <c r="BH7" s="73">
        <f>((((1-'Calcification Rates'!$H$34)*$A7)*(('Calcification Rates'!$D$34-'Calcification Rates'!$E$34)*0.1))+('Calcification Rates'!$H$34*$A7*('Calcification Rates'!$D$34-'Calcification Rates'!$E$34)))*('Calcification Rates'!$F$34-'Calcification Rates'!$G$34)</f>
        <v>0.47686922895932743</v>
      </c>
      <c r="BI7" s="73">
        <f>((((1-'Calcification Rates'!$H$34)*$A7)*(('Calcification Rates'!$D$34+'Calcification Rates'!$E$34)*0.1))+('Calcification Rates'!$H$34*$A7*('Calcification Rates'!$D$34+'Calcification Rates'!$E$34)))*('Calcification Rates'!$F$34+'Calcification Rates'!$G$34)</f>
        <v>2.3882822852945598</v>
      </c>
      <c r="BJ7" s="73">
        <f>(2*'Calcification Rates'!$D$35*'Calcification Rates'!$F$35)+0.1*'Calcification Rates'!$D$35*($A7+(2*'Calcification Rates'!$D$35))*'Calcification Rates'!$F$35</f>
        <v>1.5279047362871094</v>
      </c>
      <c r="BK7" s="73">
        <f>(2*('Calcification Rates'!$D$35-'Calcification Rates'!$E$35)*('Calcification Rates'!$F$35-'Calcification Rates'!$G$35))+(0.1*('Calcification Rates'!$D$35-'Calcification Rates'!$E$35)*($A7+(2*'Calcification Rates'!$D$35-'Calcification Rates'!$E$35)))*('Calcification Rates'!$F$35-'Calcification Rates'!$G$35)</f>
        <v>1.3775614429653198</v>
      </c>
      <c r="BL7" s="73">
        <f>(2*('Calcification Rates'!$D$35+'Calcification Rates'!$E$35)*('Calcification Rates'!$F$35+'Calcification Rates'!$G$35))+(0.1*('Calcification Rates'!$D$35+'Calcification Rates'!$E$35)*($A7+(2*'Calcification Rates'!$D$35+'Calcification Rates'!$E$35)))*('Calcification Rates'!$F$35+'Calcification Rates'!$G$35)</f>
        <v>1.685327918467213</v>
      </c>
      <c r="BM7" s="73">
        <f>((((((((($A7*2)/PI())/2)+'Calcification Rates'!$D$36)^2)*PI())/2))-((((((($A7*2)/PI())/2)^2)*PI())/2)))*'Calcification Rates'!$F$36</f>
        <v>4.5482505645456301</v>
      </c>
      <c r="BN7" s="73">
        <f>((((((((($A7*2)/PI())/2)+('Calcification Rates'!$D$36-'Calcification Rates'!$E$36))^2)*PI())/2))-((((((($A7*2)/PI())/2)^2)*PI())/2)))*('Calcification Rates'!$F$36-'Calcification Rates'!$G$36)</f>
        <v>4.1408977706905041</v>
      </c>
      <c r="BO7" s="73">
        <f>((((((((($A7*2)/PI())/2)+('Calcification Rates'!$D$36+'Calcification Rates'!$E$36))^2)*PI())/2))-((((((($A7*2)/PI())/2)^2)*PI())/2)))*('Calcification Rates'!$F$36+'Calcification Rates'!$G$36)</f>
        <v>4.9770686974983045</v>
      </c>
      <c r="BP7" s="73">
        <f>(2*'Calcification Rates'!$D$37*'Calcification Rates'!$F$37)+0.1*'Calcification Rates'!$D$37*($A7+(2*'Calcification Rates'!$D$37))*'Calcification Rates'!$F$37</f>
        <v>37.972277777777776</v>
      </c>
      <c r="BQ7" s="73">
        <f>(2*('Calcification Rates'!$D$37-'Calcification Rates'!$E$37)*('Calcification Rates'!$F$37-'Calcification Rates'!$G$37))+(0.1*('Calcification Rates'!$D$37-'Calcification Rates'!$E$37)*($A7+(2*'Calcification Rates'!$D$37-'Calcification Rates'!$E$37)))*('Calcification Rates'!$F$37-'Calcification Rates'!$G$37)</f>
        <v>30.729127772676435</v>
      </c>
      <c r="BR7" s="73">
        <f>(2*('Calcification Rates'!$D$37+'Calcification Rates'!$E$37)*('Calcification Rates'!$F$37+'Calcification Rates'!$G$37))+(0.1*('Calcification Rates'!$D$37+'Calcification Rates'!$E$37)*($A7+(2*'Calcification Rates'!$D$37+'Calcification Rates'!$E$37)))*('Calcification Rates'!$F$37+'Calcification Rates'!$G$37)</f>
        <v>45.950327734127356</v>
      </c>
      <c r="BS7" s="73">
        <f>(2*'Calcification Rates'!$D$38*'Calcification Rates'!$F$38)+0.1*'Calcification Rates'!$D$38*($A7+(2*'Calcification Rates'!$D$38))*'Calcification Rates'!$F$38</f>
        <v>36.359555555555552</v>
      </c>
      <c r="BT7" s="73">
        <f>(2*('Calcification Rates'!$D$38-'Calcification Rates'!$E$38)*('Calcification Rates'!$F$38-'Calcification Rates'!$G$38))+(0.1*('Calcification Rates'!$D$38-'Calcification Rates'!$E$38)*($A7+(2*'Calcification Rates'!$D$38-'Calcification Rates'!$E$38)))*('Calcification Rates'!$F$38-'Calcification Rates'!$G$38)</f>
        <v>28.860121912684846</v>
      </c>
      <c r="BU7" s="73">
        <f>(2*('Calcification Rates'!$D$38+'Calcification Rates'!$E$38)*('Calcification Rates'!$F$38+'Calcification Rates'!$G$38))+(0.1*('Calcification Rates'!$D$38+'Calcification Rates'!$E$38)*($A7+(2*'Calcification Rates'!$D$38+'Calcification Rates'!$E$38)))*('Calcification Rates'!$F$38+'Calcification Rates'!$G$38)</f>
        <v>44.767389751942233</v>
      </c>
      <c r="BV7" s="73">
        <f>((((((((($A7*2)/PI())/2)+'Calcification Rates'!$D$39)^2)*PI())/2))-((((((($A7*2)/PI())/2)^2)*PI())/2)))*'Calcification Rates'!$F$39</f>
        <v>2.3144870670463611</v>
      </c>
      <c r="BW7" s="73">
        <f>((((((((($A7*2)/PI())/2)+('Calcification Rates'!$D$39-'Calcification Rates'!$E$39))^2)*PI())/2))-((((((($A7*2)/PI())/2)^2)*PI())/2)))*('Calcification Rates'!$F$39-'Calcification Rates'!$G$39)</f>
        <v>2.2249375359257151</v>
      </c>
      <c r="BX7" s="73">
        <f>((((((((($A7*2)/PI())/2)+('Calcification Rates'!$D$39+'Calcification Rates'!$E$39))^2)*PI())/2))-((((((($A7*2)/PI())/2)^2)*PI())/2)))*('Calcification Rates'!$F$39+'Calcification Rates'!$G$39)</f>
        <v>2.4040365981670075</v>
      </c>
      <c r="BY7" s="73">
        <f>((((((((($A7*2)/PI())/2)+'Calcification Rates'!$D$40)^2)*PI())/2))-((((((($A7*2)/PI())/2)^2)*PI())/2)))*'Calcification Rates'!$F$40</f>
        <v>4.4819606604971005</v>
      </c>
      <c r="BZ7" s="73">
        <f>((((((((($A7*2)/PI())/2)+('Calcification Rates'!$D$40-'Calcification Rates'!$E$40))^2)*PI())/2))-((((((($A7*2)/PI())/2)^2)*PI())/2)))*('Calcification Rates'!$F$40-'Calcification Rates'!$G$40)</f>
        <v>4.3085496782698849</v>
      </c>
      <c r="CA7" s="73">
        <f>((((((((($A7*2)/PI())/2)+('Calcification Rates'!$D$40+'Calcification Rates'!$E$40))^2)*PI())/2))-((((((($A7*2)/PI())/2)^2)*PI())/2)))*('Calcification Rates'!$F$40+'Calcification Rates'!$G$40)</f>
        <v>4.6553716427243161</v>
      </c>
      <c r="CB7" s="73">
        <f>$A7*'Calcification Rates'!$D$23*'Calcification Rates'!$F$23</f>
        <v>0.11751406249999999</v>
      </c>
      <c r="CC7" s="73">
        <f>$A7*('Calcification Rates'!$D$23-'Calcification Rates'!$E$23)*('Calcification Rates'!$F$23-'Calcification Rates'!$G$23)</f>
        <v>7.6372246389050324E-2</v>
      </c>
      <c r="CD7" s="73">
        <f>$A7*('Calcification Rates'!$D$23+'Calcification Rates'!$E$23)*('Calcification Rates'!$F$23+'Calcification Rates'!$G$23)</f>
        <v>0.15865587861094965</v>
      </c>
      <c r="CE7" s="73">
        <f>((((1-'Calcification Rates'!$H$44)*$A7)*'Calcification Rates'!$D$44*0.1)+('Calcification Rates'!$H$44*$A7*'Calcification Rates'!$D$44))*'Calcification Rates'!$F$44</f>
        <v>4.1035892511250003</v>
      </c>
      <c r="CF7" s="73">
        <f>((((1-'Calcification Rates'!$H$44)*$A7)*(('Calcification Rates'!$D$44-'Calcification Rates'!$E$44)*0.1))+('Calcification Rates'!$H$44*$A7*('Calcification Rates'!$D$44-'Calcification Rates'!$E$44)))*('Calcification Rates'!$F$44-'Calcification Rates'!$G$44)</f>
        <v>2.4748115726215936</v>
      </c>
      <c r="CG7" s="73">
        <f>((((1-'Calcification Rates'!$H$44)*$A7)*(('Calcification Rates'!$D$44+'Calcification Rates'!$E$44)*0.1))+('Calcification Rates'!$H$44*$A7*('Calcification Rates'!$D$44+'Calcification Rates'!$E$44)))*('Calcification Rates'!$F$44+'Calcification Rates'!$G$44)</f>
        <v>5.9681862457795738</v>
      </c>
      <c r="CH7" s="73">
        <f>((((1-'Calcification Rates'!$H$45)*$A7)*'Calcification Rates'!$D$45*0.1)+('Calcification Rates'!$H$45*$A7*'Calcification Rates'!$D$45))*'Calcification Rates'!$F$45</f>
        <v>5.0990120000000001</v>
      </c>
      <c r="CI7" s="73">
        <f>((((1-'Calcification Rates'!$H$45)*$A7)*(('Calcification Rates'!$D$45-'Calcification Rates'!$E$45)*0.1))+('Calcification Rates'!$H$45*$A7*('Calcification Rates'!$D$45-'Calcification Rates'!$E$45)))*('Calcification Rates'!$F$45-'Calcification Rates'!$G$45)</f>
        <v>3.3576305739768668</v>
      </c>
      <c r="CJ7" s="73">
        <f>((((1-'Calcification Rates'!$H$45)*$A7)*(('Calcification Rates'!$D$45+'Calcification Rates'!$E$45)*0.1))+('Calcification Rates'!$H$45*$A7*('Calcification Rates'!$D$45+'Calcification Rates'!$E$45)))*('Calcification Rates'!$F$45+'Calcification Rates'!$G$45)</f>
        <v>6.8403934260231321</v>
      </c>
      <c r="CK7" s="73">
        <f>((((1-'Calcification Rates'!$H$46)*$A7)*'Calcification Rates'!$D$46*0.1)+('Calcification Rates'!$H$46*$A7*'Calcification Rates'!$D$46))*'Calcification Rates'!$F$46</f>
        <v>4.1070641000000006</v>
      </c>
      <c r="CL7" s="73">
        <f>((((1-'Calcification Rates'!$H$46)*$A7)*(('Calcification Rates'!$D$46-'Calcification Rates'!$E$46)*0.1))+('Calcification Rates'!$H$46*$A7*('Calcification Rates'!$D$46-'Calcification Rates'!$E$46)))*('Calcification Rates'!$F$46-'Calcification Rates'!$G$46)</f>
        <v>3.8518841634936076</v>
      </c>
      <c r="CM7" s="73">
        <f>((((1-'Calcification Rates'!$H$46)*$A7)*(('Calcification Rates'!$D$46+'Calcification Rates'!$E$46)*0.1))+('Calcification Rates'!$H$46*$A7*('Calcification Rates'!$D$46+'Calcification Rates'!$E$46)))*('Calcification Rates'!$F$46+'Calcification Rates'!$G$46)</f>
        <v>4.3698960585999904</v>
      </c>
      <c r="CN7" s="73">
        <f>((((1-'Calcification Rates'!$H$47)*$A7)*'Calcification Rates'!$D$47*0.1)+('Calcification Rates'!$H$47*$A7*'Calcification Rates'!$D$47))*'Calcification Rates'!$F$47</f>
        <v>5.3545766365</v>
      </c>
      <c r="CO7" s="73">
        <f>((((1-'Calcification Rates'!$H$47)*$A7)*(('Calcification Rates'!$D$47-'Calcification Rates'!$E$47)*0.1))+('Calcification Rates'!$H$47*$A7*('Calcification Rates'!$D$47-'Calcification Rates'!$E$47)))*('Calcification Rates'!$F$47-'Calcification Rates'!$G$47)</f>
        <v>3.2292628271376058</v>
      </c>
      <c r="CP7" s="73">
        <f>((((1-'Calcification Rates'!$H$47)*$A7)*(('Calcification Rates'!$D$47+'Calcification Rates'!$E$47)*0.1))+('Calcification Rates'!$H$47*$A7*('Calcification Rates'!$D$47+'Calcification Rates'!$E$47)))*('Calcification Rates'!$F$47+'Calcification Rates'!$G$47)</f>
        <v>7.7875997518930298</v>
      </c>
      <c r="CQ7" s="73">
        <f>((((((((($A7*2)/PI())/2)+'Calcification Rates'!$D$48)^2)*PI())/2))-((((((($A7*2)/PI())/2)^2)*PI())/2)))*'Calcification Rates'!$F$48</f>
        <v>3.2697476330674955</v>
      </c>
      <c r="CR7" s="73">
        <f>((((((((($A7*2)/PI())/2)+('Calcification Rates'!$D$48-'Calcification Rates'!$E$48))^2)*PI())/2))-((((((($A7*2)/PI())/2)^2)*PI())/2)))*('Calcification Rates'!$F$48-'Calcification Rates'!$G$48)</f>
        <v>2.9402576284983635</v>
      </c>
      <c r="CS7" s="73">
        <f>((((((((($A7*2)/PI())/2)+('Calcification Rates'!$D$48+'Calcification Rates'!$E$48))^2)*PI())/2))-((((((($A7*2)/PI())/2)^2)*PI())/2)))*('Calcification Rates'!$F$48+'Calcification Rates'!$G$48)</f>
        <v>3.6161128474647533</v>
      </c>
      <c r="CT7" s="73">
        <f>((((1-'Calcification Rates'!$H$49)*$A7)*'Calcification Rates'!$D$49*0.1)+('Calcification Rates'!$H$49*$A7*'Calcification Rates'!$D$49))*'Calcification Rates'!$F$49</f>
        <v>4.1035892511250003</v>
      </c>
      <c r="CU7" s="73">
        <f>((((1-'Calcification Rates'!$H$49)*$A7)*(('Calcification Rates'!$D$49-'Calcification Rates'!$E$49)*0.1))+('Calcification Rates'!$H$49*$A7*('Calcification Rates'!$D$49-'Calcification Rates'!$E$49)))*('Calcification Rates'!$F$49-'Calcification Rates'!$G$49)</f>
        <v>2.4748115726215936</v>
      </c>
      <c r="CV7" s="73">
        <f>((((1-'Calcification Rates'!$H$49)*$A7)*(('Calcification Rates'!$D$49+'Calcification Rates'!$E$49)*0.1))+('Calcification Rates'!$H$49*$A7*('Calcification Rates'!$D$49+'Calcification Rates'!$E$49)))*('Calcification Rates'!$F$49+'Calcification Rates'!$G$49)</f>
        <v>5.9681862457795738</v>
      </c>
      <c r="CW7" s="73">
        <f>((((((((($A7*2)/PI())/2)+'Calcification Rates'!$D$50)^2)*PI())/2))-((((((($A7*2)/PI())/2)^2)*PI())/2)))*'Calcification Rates'!$F$50</f>
        <v>3.2697476330674955</v>
      </c>
      <c r="CX7" s="73">
        <f>((((((((($A7*2)/PI())/2)+('Calcification Rates'!$D$50-'Calcification Rates'!$E$50))^2)*PI())/2))-((((((($A7*2)/PI())/2)^2)*PI())/2)))*('Calcification Rates'!$F$50-'Calcification Rates'!$G$50)</f>
        <v>2.9402576284983635</v>
      </c>
      <c r="CY7" s="73">
        <f>((((((((($A7*2)/PI())/2)+('Calcification Rates'!$D$50+'Calcification Rates'!$E$50))^2)*PI())/2))-((((((($A7*2)/PI())/2)^2)*PI())/2)))*('Calcification Rates'!$F$50+'Calcification Rates'!$G$50)</f>
        <v>3.6161128474647533</v>
      </c>
      <c r="CZ7" s="73">
        <f>((((((((($A7*2)/PI())/2)+'Calcification Rates'!$D$51)^2)*PI())/2))-((((((($A7*2)/PI())/2)^2)*PI())/2)))*'Calcification Rates'!$F$51</f>
        <v>3.2697476330674955</v>
      </c>
      <c r="DA7" s="73">
        <f>((((((((($A7*2)/PI())/2)+('Calcification Rates'!$D$51-'Calcification Rates'!$E$51))^2)*PI())/2))-((((((($A7*2)/PI())/2)^2)*PI())/2)))*('Calcification Rates'!$F$51-'Calcification Rates'!$G$51)</f>
        <v>2.9402576284983635</v>
      </c>
      <c r="DB7" s="73">
        <f>((((((((($A7*2)/PI())/2)+('Calcification Rates'!$D$51+'Calcification Rates'!$E$51))^2)*PI())/2))-((((((($A7*2)/PI())/2)^2)*PI())/2)))*('Calcification Rates'!$F$51+'Calcification Rates'!$G$51)</f>
        <v>3.6161128474647533</v>
      </c>
      <c r="DC7" s="73">
        <f>((((((((($A7*2)/PI())/2)+'Calcification Rates'!$D$52)^2)*PI())/2))-((((((($A7*2)/PI())/2)^2)*PI())/2)))*'Calcification Rates'!$F$52</f>
        <v>8.252416952297267</v>
      </c>
      <c r="DD7" s="73">
        <f>((((((((($A7*2)/PI())/2)+('Calcification Rates'!$D$52-'Calcification Rates'!$E$52))^2)*PI())/2))-((((((($A7*2)/PI())/2)^2)*PI())/2)))*('Calcification Rates'!$F$52-'Calcification Rates'!$G$52)</f>
        <v>7.7638577328561116</v>
      </c>
      <c r="DE7" s="73">
        <f>((((((((($A7*2)/PI())/2)+('Calcification Rates'!$D$52+'Calcification Rates'!$E$52))^2)*PI())/2))-((((((($A7*2)/PI())/2)^2)*PI())/2)))*('Calcification Rates'!$F$52+'Calcification Rates'!$G$52)</f>
        <v>8.7557251421343558</v>
      </c>
      <c r="DF7" s="73">
        <f>((((((((($A7*2)/PI())/2)+'Calcification Rates'!$D$53)^2)*PI())/2))-((((((($A7*2)/PI())/2)^2)*PI())/2)))*'Calcification Rates'!$F$53</f>
        <v>0.91977218442266417</v>
      </c>
      <c r="DG7" s="73">
        <f>((((((((($A7*2)/PI())/2)+('Calcification Rates'!$D$53-'Calcification Rates'!$E$53))^2)*PI())/2))-((((((($A7*2)/PI())/2)^2)*PI())/2)))*('Calcification Rates'!$F$53-'Calcification Rates'!$G$53)</f>
        <v>0.87392121597580297</v>
      </c>
      <c r="DH7" s="73">
        <f>((((((((($A7*2)/PI())/2)+('Calcification Rates'!$D$53+'Calcification Rates'!$E$53))^2)*PI())/2))-((((((($A7*2)/PI())/2)^2)*PI())/2)))*('Calcification Rates'!$F$53+'Calcification Rates'!$G$53)</f>
        <v>0.96645774383032224</v>
      </c>
      <c r="DI7" s="73">
        <f>((((((((($A7*2)/PI())/2)+'Calcification Rates'!$D$54)^2)*PI())/2))-((((((($A7*2)/PI())/2)^2)*PI())/2)))*'Calcification Rates'!$F$54</f>
        <v>0.91977218442266417</v>
      </c>
      <c r="DJ7" s="73">
        <f>((((((((($A7*2)/PI())/2)+('Calcification Rates'!$D$54-'Calcification Rates'!$E$54))^2)*PI())/2))-((((((($A7*2)/PI())/2)^2)*PI())/2)))*('Calcification Rates'!$F$54-'Calcification Rates'!$G$54)</f>
        <v>0.87392121597580297</v>
      </c>
      <c r="DK7" s="73">
        <f>((((((((($A7*2)/PI())/2)+('Calcification Rates'!$D$54+'Calcification Rates'!$E$54))^2)*PI())/2))-((((((($A7*2)/PI())/2)^2)*PI())/2)))*('Calcification Rates'!$F$54+'Calcification Rates'!$G$54)</f>
        <v>0.96645774383032224</v>
      </c>
      <c r="DL7" s="73">
        <f>((((((((($A7*2)/PI())/2)+'Calcification Rates'!$D$55)^2)*PI())/2))-((((((($A7*2)/PI())/2)^2)*PI())/2)))*'Calcification Rates'!$F$55</f>
        <v>1.1278960870256982</v>
      </c>
      <c r="DM7" s="73">
        <f>((((((((($A7*2)/PI())/2)+('Calcification Rates'!$D$55-'Calcification Rates'!$E$55))^2)*PI())/2))-((((((($A7*2)/PI())/2)^2)*PI())/2)))*('Calcification Rates'!$F$55-'Calcification Rates'!$G$55)</f>
        <v>1.1148027634895901</v>
      </c>
      <c r="DN7" s="73">
        <f>((((((((($A7*2)/PI())/2)+('Calcification Rates'!$D$55+'Calcification Rates'!$E$55))^2)*PI())/2))-((((((($A7*2)/PI())/2)^2)*PI())/2)))*('Calcification Rates'!$F$55+'Calcification Rates'!$G$55)</f>
        <v>1.1409992844826642</v>
      </c>
      <c r="DO7" s="73">
        <f>((((1-'Calcification Rates'!$H$56)*$A7)*'Calcification Rates'!$D$56*0.1)+('Calcification Rates'!$H$56*$A7*'Calcification Rates'!$D$56))*'Calcification Rates'!$F$56</f>
        <v>0.53230142500000011</v>
      </c>
      <c r="DP7" s="73">
        <f>((((1-'Calcification Rates'!$H$56)*$A7)*(('Calcification Rates'!$D$56-'Calcification Rates'!$E$56)*0.1))+('Calcification Rates'!$H$56*$A7*('Calcification Rates'!$D$56-'Calcification Rates'!$E$56)))*('Calcification Rates'!$F$56-'Calcification Rates'!$G$56)</f>
        <v>0.53230142500000011</v>
      </c>
      <c r="DQ7" s="73">
        <f>((((1-'Calcification Rates'!$H$56)*$A7)*(('Calcification Rates'!$D$56+'Calcification Rates'!$E$56)*0.1))+('Calcification Rates'!$H$56*$A7*('Calcification Rates'!$D$56+'Calcification Rates'!$E$56)))*('Calcification Rates'!$F$56+'Calcification Rates'!$G$56)</f>
        <v>0.53230142500000011</v>
      </c>
      <c r="DR7" s="73">
        <f>((((1-'Calcification Rates'!$H$57)*$A7)*'Calcification Rates'!$D$57*0.1)+('Calcification Rates'!$H$57*$A7*'Calcification Rates'!$D$57))*'Calcification Rates'!$F$57</f>
        <v>2.2569466666666669</v>
      </c>
      <c r="DS7" s="73">
        <f>((((1-'Calcification Rates'!$H$57)*$A7)*(('Calcification Rates'!$D$57-'Calcification Rates'!$E$57)*0.1))+('Calcification Rates'!$H$57*$A7*('Calcification Rates'!$D$57-'Calcification Rates'!$E$57)))*('Calcification Rates'!$F$57-'Calcification Rates'!$G$57)</f>
        <v>2.1391117950870253</v>
      </c>
      <c r="DT7" s="73">
        <f>((((1-'Calcification Rates'!$H$57)*$A7)*(('Calcification Rates'!$D$57+'Calcification Rates'!$E$57)*0.1))+('Calcification Rates'!$H$57*$A7*('Calcification Rates'!$D$57+'Calcification Rates'!$E$57)))*('Calcification Rates'!$F$57+'Calcification Rates'!$G$57)</f>
        <v>2.3747815382463084</v>
      </c>
      <c r="DU7" s="73">
        <f>((((1-'Calcification Rates'!$H$58)*$A7)*'Calcification Rates'!$D$58*0.1)+('Calcification Rates'!$H$58*$A7*'Calcification Rates'!$D$58))*'Calcification Rates'!$F$58</f>
        <v>2.2569466666666669</v>
      </c>
      <c r="DV7" s="73">
        <f>((((1-'Calcification Rates'!$H$58)*$A7)*(('Calcification Rates'!$D$58-'Calcification Rates'!$E$58)*0.1))+('Calcification Rates'!$H$58*$A7*('Calcification Rates'!$D$58-'Calcification Rates'!$E$58)))*('Calcification Rates'!$F$58-'Calcification Rates'!$G$58)</f>
        <v>2.1391117950870253</v>
      </c>
      <c r="DW7" s="73">
        <f>((((1-'Calcification Rates'!$H$58)*$A7)*(('Calcification Rates'!$D$58+'Calcification Rates'!$E$58)*0.1))+('Calcification Rates'!$H$58*$A7*('Calcification Rates'!$D$58+'Calcification Rates'!$E$58)))*('Calcification Rates'!$F$58+'Calcification Rates'!$G$58)</f>
        <v>2.3747815382463084</v>
      </c>
      <c r="DX7" s="73">
        <f>(2*'Calcification Rates'!$D$59*'Calcification Rates'!$F$59)+0.1*'Calcification Rates'!$D$59*($A7+(2*'Calcification Rates'!$D$59))*'Calcification Rates'!$F$59</f>
        <v>6.6868974222222235</v>
      </c>
      <c r="DY7" s="73">
        <f>(2*('Calcification Rates'!$D$59-'Calcification Rates'!$E$59)*('Calcification Rates'!$F$59-'Calcification Rates'!$G$59))+(0.1*('Calcification Rates'!$D$59-'Calcification Rates'!$E$59)*($A7+(2*'Calcification Rates'!$D$59-'Calcification Rates'!$E$59)))*('Calcification Rates'!$F$59-'Calcification Rates'!$G$59)</f>
        <v>6.3192792103419784</v>
      </c>
      <c r="DZ7" s="73">
        <f>(2*('Calcification Rates'!$D$59+'Calcification Rates'!$E$59)*('Calcification Rates'!$F$59+'Calcification Rates'!$G$59))+(0.1*('Calcification Rates'!$D$59+'Calcification Rates'!$E$59)*($A7+(2*'Calcification Rates'!$D$59+'Calcification Rates'!$E$59)))*('Calcification Rates'!$F$59+'Calcification Rates'!$G$59)</f>
        <v>7.0565533963097558</v>
      </c>
      <c r="EA7" s="73">
        <f>((((((((($A7*2)/PI())/2)+'Calcification Rates'!$D$60)^2)*PI())/2))-((((((($A7*2)/PI())/2)^2)*PI())/2)))*'Calcification Rates'!$F$60</f>
        <v>3.4672312847146323</v>
      </c>
      <c r="EB7" s="73">
        <f>((((((((($A7*2)/PI())/2)+('Calcification Rates'!$D$60-'Calcification Rates'!$E$60))^2)*PI())/2))-((((((($A7*2)/PI())/2)^2)*PI())/2)))*('Calcification Rates'!$F$60-'Calcification Rates'!$G$60)</f>
        <v>3.2287262040830931</v>
      </c>
      <c r="EC7" s="73">
        <f>((((((((($A7*2)/PI())/2)+('Calcification Rates'!$D$60+'Calcification Rates'!$E$60))^2)*PI())/2))-((((((($A7*2)/PI())/2)^2)*PI())/2)))*('Calcification Rates'!$F$60+'Calcification Rates'!$G$60)</f>
        <v>3.7143797873065294</v>
      </c>
      <c r="ED7" s="73">
        <f>$A7*'Calcification Rates'!$D$61*'Calcification Rates'!$F$61</f>
        <v>3.9238755285008788</v>
      </c>
      <c r="EE7" s="73">
        <f>$A7*('Calcification Rates'!$D$61-'Calcification Rates'!$E$61)*('Calcification Rates'!$F$61-'Calcification Rates'!$G$61)</f>
        <v>3.5955411900808287</v>
      </c>
      <c r="EF7" s="73">
        <f>$A7*('Calcification Rates'!$D$61+'Calcification Rates'!$E$61)*('Calcification Rates'!$F$61+'Calcification Rates'!$G$61)</f>
        <v>4.2664187505250366</v>
      </c>
      <c r="EG7" s="73">
        <f>(2*'Calcification Rates'!$D$62*'Calcification Rates'!$F$62)+0.1*'Calcification Rates'!$D$62*($A7+(2*'Calcification Rates'!$D$62))*'Calcification Rates'!$F$62</f>
        <v>37.972277777777776</v>
      </c>
      <c r="EH7" s="73">
        <f>(2*('Calcification Rates'!$D$62-'Calcification Rates'!$E$62)*('Calcification Rates'!$F$62-'Calcification Rates'!$G$62))+(0.1*('Calcification Rates'!$D$62-'Calcification Rates'!$E$62)*($A7+(2*'Calcification Rates'!$D$62-'Calcification Rates'!$E$62)))*('Calcification Rates'!$F$62-'Calcification Rates'!$G$62)</f>
        <v>30.729127772676435</v>
      </c>
      <c r="EI7" s="73">
        <f>(2*('Calcification Rates'!$D$62+'Calcification Rates'!$E$62)*('Calcification Rates'!$F$62+'Calcification Rates'!$G$62))+(0.1*('Calcification Rates'!$D$62+'Calcification Rates'!$E$62)*($A7+(2*'Calcification Rates'!$D$62+'Calcification Rates'!$E$62)))*('Calcification Rates'!$F$62+'Calcification Rates'!$G$62)</f>
        <v>45.950327734127356</v>
      </c>
      <c r="EJ7" s="73">
        <f>(2*'Calcification Rates'!$D$63*'Calcification Rates'!$F$63)+0.1*'Calcification Rates'!$D$63*($A7+(2*'Calcification Rates'!$D$63))*'Calcification Rates'!$F$63</f>
        <v>37.972277777777776</v>
      </c>
      <c r="EK7" s="73">
        <f>(2*('Calcification Rates'!$D$63-'Calcification Rates'!$E$63)*('Calcification Rates'!$F$63-'Calcification Rates'!$G$63))+(0.1*('Calcification Rates'!$D$63-'Calcification Rates'!$E$63)*($A7+(2*'Calcification Rates'!$D$63-'Calcification Rates'!$E$63)))*('Calcification Rates'!$F$63-'Calcification Rates'!$G$63)</f>
        <v>30.729127772676435</v>
      </c>
      <c r="EL7" s="73">
        <f>(2*('Calcification Rates'!$D$63+'Calcification Rates'!$E$63)*('Calcification Rates'!$F$63+'Calcification Rates'!$G$63))+(0.1*('Calcification Rates'!$D$63+'Calcification Rates'!$E$63)*($A7+(2*'Calcification Rates'!$D$63+'Calcification Rates'!$E$63)))*('Calcification Rates'!$F$63+'Calcification Rates'!$G$63)</f>
        <v>45.950327734127356</v>
      </c>
      <c r="EM7" s="73">
        <f>(2*'Calcification Rates'!$D$64*'Calcification Rates'!$F$64)+0.1*'Calcification Rates'!$D$64*($A7+(2*'Calcification Rates'!$D$64))*'Calcification Rates'!$F$64</f>
        <v>37.972277777777776</v>
      </c>
      <c r="EN7" s="73">
        <f>(2*('Calcification Rates'!$D$64-'Calcification Rates'!$E$64)*('Calcification Rates'!$F$64-'Calcification Rates'!$G$64))+(0.1*('Calcification Rates'!$D$64-'Calcification Rates'!$E$64)*($A7+(2*'Calcification Rates'!$D$64-'Calcification Rates'!$E$64)))*('Calcification Rates'!$F$64-'Calcification Rates'!$G$64)</f>
        <v>30.729127772676435</v>
      </c>
      <c r="EO7" s="73">
        <f>(2*('Calcification Rates'!$D$64+'Calcification Rates'!$E$64)*('Calcification Rates'!$F$64+'Calcification Rates'!$G$64))+(0.1*('Calcification Rates'!$D$64+'Calcification Rates'!$E$64)*($A7+(2*'Calcification Rates'!$D$64+'Calcification Rates'!$E$64)))*('Calcification Rates'!$F$64+'Calcification Rates'!$G$64)</f>
        <v>45.950327734127356</v>
      </c>
      <c r="EP7" s="73">
        <f>(2*'Calcification Rates'!$D$65*'Calcification Rates'!$F$65)+0.1*'Calcification Rates'!$D$65*($A7+(2*'Calcification Rates'!$D$65))*'Calcification Rates'!$F$65</f>
        <v>37.972277777777776</v>
      </c>
      <c r="EQ7" s="73">
        <f>(2*('Calcification Rates'!$D$65-'Calcification Rates'!$E$65)*('Calcification Rates'!$F$65-'Calcification Rates'!$G$65))+(0.1*('Calcification Rates'!$D$65-'Calcification Rates'!$E$65)*($A7+(2*'Calcification Rates'!$D$65-'Calcification Rates'!$E$65)))*('Calcification Rates'!$F$65-'Calcification Rates'!$G$65)</f>
        <v>30.729127772676435</v>
      </c>
      <c r="ER7" s="73">
        <f>(2*('Calcification Rates'!$D$65+'Calcification Rates'!$E$65)*('Calcification Rates'!$F$65+'Calcification Rates'!$G$65))+(0.1*('Calcification Rates'!$D$65+'Calcification Rates'!$E$65)*($A7+(2*'Calcification Rates'!$D$65+'Calcification Rates'!$E$65)))*('Calcification Rates'!$F$65+'Calcification Rates'!$G$65)</f>
        <v>45.950327734127356</v>
      </c>
      <c r="ES7" s="73">
        <f>$A7*'Calcification Rates'!$D$66*'Calcification Rates'!$F$66</f>
        <v>3.9238755285008788</v>
      </c>
      <c r="ET7" s="73">
        <f>$A7*('Calcification Rates'!$D$66-'Calcification Rates'!$E$66)*('Calcification Rates'!$F$66-'Calcification Rates'!$G$66)</f>
        <v>3.5955411900808287</v>
      </c>
      <c r="EU7" s="73">
        <f>$A7*('Calcification Rates'!$D$66+'Calcification Rates'!$E$66)*('Calcification Rates'!$F$66+'Calcification Rates'!$G$66)</f>
        <v>4.2664187505250366</v>
      </c>
      <c r="EV7" s="73">
        <f>(2*'Calcification Rates'!$D$67*'Calcification Rates'!$F$67)+0.1*'Calcification Rates'!$D$67*($A7+(2*'Calcification Rates'!$D$67))*'Calcification Rates'!$F$67</f>
        <v>37.972277777777776</v>
      </c>
      <c r="EW7" s="73">
        <f>(2*('Calcification Rates'!$D$67-'Calcification Rates'!$E$67)*('Calcification Rates'!$F$67-'Calcification Rates'!$G$67))+(0.1*('Calcification Rates'!$D$67-'Calcification Rates'!$E$67)*($A7+(2*'Calcification Rates'!$D$67-'Calcification Rates'!$E$67)))*('Calcification Rates'!$F$67-'Calcification Rates'!$G$67)</f>
        <v>30.729127772676435</v>
      </c>
      <c r="EX7" s="73">
        <f>(2*('Calcification Rates'!$D$67+'Calcification Rates'!$E$67)*('Calcification Rates'!$F$67+'Calcification Rates'!$G$67))+(0.1*('Calcification Rates'!$D$67+'Calcification Rates'!$E$67)*($A7+(2*'Calcification Rates'!$D$67+'Calcification Rates'!$E$67)))*('Calcification Rates'!$F$67+'Calcification Rates'!$G$67)</f>
        <v>45.950327734127356</v>
      </c>
      <c r="EY7" s="73">
        <f>((((1-'Calcification Rates'!$H$68)*$A7)*'Calcification Rates'!$D$68*0.1)+('Calcification Rates'!$H$68*$A7*'Calcification Rates'!$D$68))*'Calcification Rates'!$F$68</f>
        <v>1.1446325000000002</v>
      </c>
      <c r="EZ7" s="73">
        <f>((((1-'Calcification Rates'!$H$68)*$A7)*(('Calcification Rates'!$D$68-'Calcification Rates'!$E$68)*0.1))+('Calcification Rates'!$H$68*$A7*('Calcification Rates'!$D$68-'Calcification Rates'!$E$68)))*('Calcification Rates'!$F$68-'Calcification Rates'!$G$68)</f>
        <v>0.71226355562413224</v>
      </c>
      <c r="FA7" s="73">
        <f>((((1-'Calcification Rates'!$H$68)*$A7)*(('Calcification Rates'!$D$68+'Calcification Rates'!$E$68)*0.1))+('Calcification Rates'!$H$68*$A7*('Calcification Rates'!$D$68+'Calcification Rates'!$E$68)))*('Calcification Rates'!$F$68+'Calcification Rates'!$G$68)</f>
        <v>1.6200081276564382</v>
      </c>
      <c r="FB7" s="73">
        <f>((((((((($A7*2)/PI())/2)+'Calcification Rates'!$D$69)^2)*PI())/2))-((((((($A7*2)/PI())/2)^2)*PI())/2)))*'Calcification Rates'!$F$69</f>
        <v>9.6629870930266595</v>
      </c>
      <c r="FC7" s="73">
        <f>((((((((($A7*2)/PI())/2)+('Calcification Rates'!$D$69-'Calcification Rates'!$E$69))^2)*PI())/2))-((((((($A7*2)/PI())/2)^2)*PI())/2)))*('Calcification Rates'!$F$69-'Calcification Rates'!$G$69)</f>
        <v>9.1315472983114496</v>
      </c>
      <c r="FD7" s="73">
        <f>((((((((($A7*2)/PI())/2)+('Calcification Rates'!$D$69+'Calcification Rates'!$E$69))^2)*PI())/2))-((((((($A7*2)/PI())/2)^2)*PI())/2)))*('Calcification Rates'!$F$69+'Calcification Rates'!$G$69)</f>
        <v>10.20378768127374</v>
      </c>
      <c r="FE7" s="73">
        <f>((((((((($A7*2)/PI())/2)+'Calcification Rates'!$D$70)^2)*PI())/2))-((((((($A7*2)/PI())/2)^2)*PI())/2)))*'Calcification Rates'!$F$70</f>
        <v>7.5454804234580557</v>
      </c>
      <c r="FF7" s="73">
        <f>((((((((($A7*2)/PI())/2)+('Calcification Rates'!$D$70-'Calcification Rates'!$E$70))^2)*PI())/2))-((((((($A7*2)/PI())/2)^2)*PI())/2)))*('Calcification Rates'!$F$70-'Calcification Rates'!$G$70)</f>
        <v>6.4828491014479166</v>
      </c>
      <c r="FG7" s="73">
        <f>((((((((($A7*2)/PI())/2)+('Calcification Rates'!$D$70+'Calcification Rates'!$E$70))^2)*PI())/2))-((((((($A7*2)/PI())/2)^2)*PI())/2)))*('Calcification Rates'!$F$70+'Calcification Rates'!$G$70)</f>
        <v>8.6328043830977421</v>
      </c>
      <c r="FH7" s="73">
        <f>((((((((($A7*2)/PI())/2)+'Calcification Rates'!$D$71)^2)*PI())/2))-((((((($A7*2)/PI())/2)^2)*PI())/2)))*'Calcification Rates'!$F$71</f>
        <v>3.7286627403184367</v>
      </c>
      <c r="FI7" s="73">
        <f>((((((((($A7*2)/PI())/2)+('Calcification Rates'!$D$71-'Calcification Rates'!$E$71))^2)*PI())/2))-((((((($A7*2)/PI())/2)^2)*PI())/2)))*('Calcification Rates'!$F$71-'Calcification Rates'!$G$71)</f>
        <v>3.4280982697128004</v>
      </c>
      <c r="FJ7" s="73">
        <f>((((((((($A7*2)/PI())/2)+('Calcification Rates'!$D$71+'Calcification Rates'!$E$71))^2)*PI())/2))-((((((($A7*2)/PI())/2)^2)*PI())/2)))*('Calcification Rates'!$F$71+'Calcification Rates'!$G$71)</f>
        <v>4.042460397641559</v>
      </c>
      <c r="FK7" s="73">
        <f>$A7*'Calcification Rates'!$D$72*'Calcification Rates'!$F$72</f>
        <v>0.11751406249999999</v>
      </c>
      <c r="FL7" s="73">
        <f>$A7*('Calcification Rates'!$D$72-'Calcification Rates'!$E$72)*('Calcification Rates'!$F$72-'Calcification Rates'!$G$72)</f>
        <v>7.6372246389050324E-2</v>
      </c>
      <c r="FM7" s="73">
        <f>$A7*('Calcification Rates'!$D$72+'Calcification Rates'!$E$72)*('Calcification Rates'!$F$72+'Calcification Rates'!$G$72)</f>
        <v>0.15865587861094965</v>
      </c>
      <c r="FN7" s="73">
        <f>$A7*'Calcification Rates'!$D$74*'Calcification Rates'!$F$74</f>
        <v>0.11751406249999999</v>
      </c>
      <c r="FO7" s="73">
        <f>$A7*('Calcification Rates'!$D$74-'Calcification Rates'!$E$74)*('Calcification Rates'!$F$74-'Calcification Rates'!$G$74)</f>
        <v>7.6372246389050324E-2</v>
      </c>
      <c r="FP7" s="73">
        <f>$A7*('Calcification Rates'!$D$74+'Calcification Rates'!$E$74)*('Calcification Rates'!$F$74+'Calcification Rates'!$G$74)</f>
        <v>0.15865587861094965</v>
      </c>
      <c r="FQ7" s="73">
        <f>$A7*'Calcification Rates'!$D$75*'Calcification Rates'!$F$75</f>
        <v>3.3917027698863631</v>
      </c>
      <c r="FR7" s="73">
        <f>$A7*('Calcification Rates'!$D$75-'Calcification Rates'!$E$75)*('Calcification Rates'!$F$75-'Calcification Rates'!$G$75)</f>
        <v>3.1585588543643759</v>
      </c>
      <c r="FS7" s="73">
        <f>$A7*('Calcification Rates'!$D$75+'Calcification Rates'!$E$75)*('Calcification Rates'!$F$75+'Calcification Rates'!$G$75)</f>
        <v>3.6319458580154191</v>
      </c>
      <c r="FT7" s="73">
        <f>((((((((($A7*2)/PI())/2)+'Calcification Rates'!$D$76)^2)*PI())/2))-((((((($A7*2)/PI())/2)^2)*PI())/2)))*'Calcification Rates'!$F$76</f>
        <v>3.873274575367835</v>
      </c>
      <c r="FU7" s="73">
        <f>((((((((($A7*2)/PI())/2)+('Calcification Rates'!$D$76-'Calcification Rates'!$E$76))^2)*PI())/2))-((((((($A7*2)/PI())/2)^2)*PI())/2)))*('Calcification Rates'!$F$76-'Calcification Rates'!$G$76)</f>
        <v>3.5972432547142352</v>
      </c>
      <c r="FV7" s="73">
        <f>((((((((($A7*2)/PI())/2)+('Calcification Rates'!$D$76+'Calcification Rates'!$E$76))^2)*PI())/2))-((((((($A7*2)/PI())/2)^2)*PI())/2)))*('Calcification Rates'!$F$76+'Calcification Rates'!$G$76)</f>
        <v>4.1588794780385534</v>
      </c>
      <c r="FW7" s="73">
        <f>(2*'Calcification Rates'!$D$77*'Calcification Rates'!$F$77)+0.1*'Calcification Rates'!$D$77*($A7+(2*'Calcification Rates'!$D$77))*'Calcification Rates'!$F$77</f>
        <v>37.972277777777776</v>
      </c>
      <c r="FX7" s="73">
        <f>(2*('Calcification Rates'!$D$77-'Calcification Rates'!$E$77)*('Calcification Rates'!$F$77-'Calcification Rates'!$G$77))+(0.1*('Calcification Rates'!$D$77-'Calcification Rates'!$E$77)*($A7+(2*'Calcification Rates'!$D$77-'Calcification Rates'!$E$77)))*('Calcification Rates'!$F$77-'Calcification Rates'!$G$77)</f>
        <v>36.123959148599184</v>
      </c>
      <c r="FY7" s="73">
        <f>(2*('Calcification Rates'!$D$77+'Calcification Rates'!$E$77)*('Calcification Rates'!$F$77+'Calcification Rates'!$G$77))+(0.1*('Calcification Rates'!$D$77+'Calcification Rates'!$E$77)*($A7+(2*'Calcification Rates'!$D$77+'Calcification Rates'!$E$77)))*('Calcification Rates'!$F$77+'Calcification Rates'!$G$77)</f>
        <v>39.82944760068979</v>
      </c>
      <c r="FZ7" s="73">
        <f>((((1-'Calcification Rates'!$H$78)*$A7)*'Calcification Rates'!$D$78*0.1)+('Calcification Rates'!$H$78*$A7*'Calcification Rates'!$D$78))*'Calcification Rates'!$F$78</f>
        <v>1.7830247662500001</v>
      </c>
      <c r="GA7" s="73">
        <f>((((1-'Calcification Rates'!$H$78)*$A7)*(('Calcification Rates'!$D$78-'Calcification Rates'!$E$78)*0.1))+('Calcification Rates'!$H$78*$A7*('Calcification Rates'!$D$78-'Calcification Rates'!$E$78)))*('Calcification Rates'!$F$78-'Calcification Rates'!$G$78)</f>
        <v>1.7212964791108127</v>
      </c>
      <c r="GB7" s="73">
        <f>((((1-'Calcification Rates'!$H$78)*$A7)*(('Calcification Rates'!$D$78+'Calcification Rates'!$E$78)*0.1))+('Calcification Rates'!$H$78*$A7*('Calcification Rates'!$D$78+'Calcification Rates'!$E$78)))*('Calcification Rates'!$F$78+'Calcification Rates'!$G$78)</f>
        <v>1.8447530533891874</v>
      </c>
      <c r="GC7" s="73">
        <f>((((1-'Calcification Rates'!$H$79)*$A7)*'Calcification Rates'!$D$79*0.1)+('Calcification Rates'!$H$79*$A7*'Calcification Rates'!$D$79))*'Calcification Rates'!$F$79</f>
        <v>2.0278576500000001</v>
      </c>
      <c r="GD7" s="73">
        <f>((((1-'Calcification Rates'!$H$79)*$A7)*(('Calcification Rates'!$D$79-'Calcification Rates'!$E$79)*0.1))+('Calcification Rates'!$H$79*$A7*('Calcification Rates'!$D$79-'Calcification Rates'!$E$79)))*('Calcification Rates'!$F$79-'Calcification Rates'!$G$79)</f>
        <v>1.9430846150917165</v>
      </c>
      <c r="GE7" s="73">
        <f>((((1-'Calcification Rates'!$H$79)*$A7)*(('Calcification Rates'!$D$79+'Calcification Rates'!$E$79)*0.1))+('Calcification Rates'!$H$79*$A7*('Calcification Rates'!$D$79+'Calcification Rates'!$E$79)))*('Calcification Rates'!$F$79+'Calcification Rates'!$G$79)</f>
        <v>2.1126306849082841</v>
      </c>
      <c r="GF7" s="73">
        <f>((((1-'Calcification Rates'!$H$80)*$A7)*'Calcification Rates'!$D$80*0.1)+('Calcification Rates'!$H$80*$A7*'Calcification Rates'!$D$80))*'Calcification Rates'!$F$80</f>
        <v>2.3863038224999999</v>
      </c>
      <c r="GG7" s="73">
        <f>((((1-'Calcification Rates'!$H$80)*$A7)*(('Calcification Rates'!$D$80-'Calcification Rates'!$E$80)*0.1))+('Calcification Rates'!$H$80*$A7*('Calcification Rates'!$D$80-'Calcification Rates'!$E$80)))*('Calcification Rates'!$F$80-'Calcification Rates'!$G$80)</f>
        <v>2.303690024674621</v>
      </c>
      <c r="GH7" s="73">
        <f>((((1-'Calcification Rates'!$H$80)*$A7)*(('Calcification Rates'!$D$80+'Calcification Rates'!$E$80)*0.1))+('Calcification Rates'!$H$80*$A7*('Calcification Rates'!$D$80+'Calcification Rates'!$E$80)))*('Calcification Rates'!$F$80+'Calcification Rates'!$G$80)</f>
        <v>2.4689176203253784</v>
      </c>
      <c r="GI7" s="73">
        <f>((((((((($A7*2)/PI())/2)+'Calcification Rates'!$D$81)^2)*PI())/2))-((((((($A7*2)/PI())/2)^2)*PI())/2)))*'Calcification Rates'!$F$81</f>
        <v>3.3025836735296332</v>
      </c>
      <c r="GJ7" s="73">
        <f>((((((((($A7*2)/PI())/2)+('Calcification Rates'!$D$81-'Calcification Rates'!$E$81))^2)*PI())/2))-((((((($A7*2)/PI())/2)^2)*PI())/2)))*('Calcification Rates'!$F$81-'Calcification Rates'!$G$81)</f>
        <v>3.1829590532834469</v>
      </c>
      <c r="GK7" s="73">
        <f>((((((((($A7*2)/PI())/2)+('Calcification Rates'!$D$81+'Calcification Rates'!$E$81))^2)*PI())/2))-((((((($A7*2)/PI())/2)^2)*PI())/2)))*('Calcification Rates'!$F$81+'Calcification Rates'!$G$81)</f>
        <v>3.4231007410654897</v>
      </c>
      <c r="GL7" s="73">
        <f>((((((((($A7*2)/PI())/2)+'Calcification Rates'!$D$82)^2)*PI())/2))-((((((($A7*2)/PI())/2)^2)*PI())/2)))*'Calcification Rates'!$F$82</f>
        <v>3.3970625997320276</v>
      </c>
      <c r="GM7" s="73">
        <f>((((((((($A7*2)/PI())/2)+('Calcification Rates'!$D$82-'Calcification Rates'!$E$82))^2)*PI())/2))-((((((($A7*2)/PI())/2)^2)*PI())/2)))*('Calcification Rates'!$F$82-'Calcification Rates'!$G$82)</f>
        <v>3.3033742338684835</v>
      </c>
      <c r="GN7" s="73">
        <f>((((((((($A7*2)/PI())/2)+('Calcification Rates'!$D$82+'Calcification Rates'!$E$82))^2)*PI())/2))-((((((($A7*2)/PI())/2)^2)*PI())/2)))*('Calcification Rates'!$F$82+'Calcification Rates'!$G$82)</f>
        <v>3.4912911334012233</v>
      </c>
      <c r="GO7" s="73">
        <f>((((((((($A7*2)/PI())/2)+'Calcification Rates'!$D$87)^2)*PI())/2))-((((((($A7*2)/PI())/2)^2)*PI())/2)))*'Calcification Rates'!$F$87</f>
        <v>2.1770335117899116</v>
      </c>
      <c r="GP7" s="73">
        <f>((((((((($A7*2)/PI())/2)+('Calcification Rates'!$D$87-'Calcification Rates'!$E$87))^2)*PI())/2))-((((((($A7*2)/PI())/2)^2)*PI())/2)))*('Calcification Rates'!$F$87-'Calcification Rates'!$G$87)</f>
        <v>1.888634327575696</v>
      </c>
      <c r="GQ7" s="73">
        <f>((((((((($A7*2)/PI())/2)+('Calcification Rates'!$D$87+'Calcification Rates'!$E$87))^2)*PI())/2))-((((((($A7*2)/PI())/2)^2)*PI())/2)))*('Calcification Rates'!$F$87+'Calcification Rates'!$G$87)</f>
        <v>2.482077351075346</v>
      </c>
      <c r="GR7" s="73">
        <f>((((((((($A7*2)/PI())/2)+'Calcification Rates'!$D$88)^2)*PI())/2))-((((((($A7*2)/PI())/2)^2)*PI())/2)))*'Calcification Rates'!$F$88</f>
        <v>2.1770335117899116</v>
      </c>
      <c r="GS7" s="73">
        <f>((((((((($A7*2)/PI())/2)+('Calcification Rates'!$D$88-'Calcification Rates'!$E$88))^2)*PI())/2))-((((((($A7*2)/PI())/2)^2)*PI())/2)))*('Calcification Rates'!$F$88-'Calcification Rates'!$G$88)</f>
        <v>1.888634327575696</v>
      </c>
      <c r="GT7" s="73">
        <f>((((((((($A7*2)/PI())/2)+('Calcification Rates'!$D$88+'Calcification Rates'!$E$88))^2)*PI())/2))-((((((($A7*2)/PI())/2)^2)*PI())/2)))*('Calcification Rates'!$F$88+'Calcification Rates'!$G$88)</f>
        <v>2.482077351075346</v>
      </c>
      <c r="GU7" s="73">
        <f>((((((((($A7*2)/PI())/2)+'Calcification Rates'!$D$89)^2)*PI())/2))-((((((($A7*2)/PI())/2)^2)*PI())/2)))*'Calcification Rates'!$F$89</f>
        <v>3.090911701675811</v>
      </c>
      <c r="GV7" s="73">
        <f>((((((((($A7*2)/PI())/2)+('Calcification Rates'!$D$89-'Calcification Rates'!$E$89))^2)*PI())/2))-((((((($A7*2)/PI())/2)^2)*PI())/2)))*('Calcification Rates'!$F$89-'Calcification Rates'!$G$89)</f>
        <v>2.7499068294615978</v>
      </c>
      <c r="GW7" s="73">
        <f>((((((((($A7*2)/PI())/2)+('Calcification Rates'!$D$89+'Calcification Rates'!$E$89))^2)*PI())/2))-((((((($A7*2)/PI())/2)^2)*PI())/2)))*('Calcification Rates'!$F$89+'Calcification Rates'!$G$89)</f>
        <v>3.4458332611338718</v>
      </c>
      <c r="GX7" s="73">
        <f>((((((((($A7*2)/PI())/2)+'Calcification Rates'!$D$90)^2)*PI())/2))-((((((($A7*2)/PI())/2)^2)*PI())/2)))*'Calcification Rates'!$F$90</f>
        <v>3.090911701675811</v>
      </c>
      <c r="GY7" s="73">
        <f>((((((((($A7*2)/PI())/2)+('Calcification Rates'!$D$90-'Calcification Rates'!$E$90))^2)*PI())/2))-((((((($A7*2)/PI())/2)^2)*PI())/2)))*('Calcification Rates'!$F$90-'Calcification Rates'!$G$90)</f>
        <v>2.7499068294615978</v>
      </c>
      <c r="GZ7" s="73">
        <f>((((((((($A7*2)/PI())/2)+('Calcification Rates'!$D$90+'Calcification Rates'!$E$90))^2)*PI())/2))-((((((($A7*2)/PI())/2)^2)*PI())/2)))*('Calcification Rates'!$F$90+'Calcification Rates'!$G$90)</f>
        <v>3.4458332611338718</v>
      </c>
      <c r="HA7" s="73">
        <f>((((((((($A7*2)/PI())/2)+'Calcification Rates'!$D$92)^2)*PI())/2))-((((((($A7*2)/PI())/2)^2)*PI())/2)))*'Calcification Rates'!$F$92</f>
        <v>8.8226615137924185</v>
      </c>
      <c r="HB7" s="73">
        <f>((((((((($A7*2)/PI())/2)+('Calcification Rates'!$D$92-'Calcification Rates'!$E$92))^2)*PI())/2))-((((((($A7*2)/PI())/2)^2)*PI())/2)))*('Calcification Rates'!$F$92-'Calcification Rates'!$G$92)</f>
        <v>8.4813050149615457</v>
      </c>
      <c r="HC7" s="73">
        <f>((((((((($A7*2)/PI())/2)+('Calcification Rates'!$D$92+'Calcification Rates'!$E$92))^2)*PI())/2))-((((((($A7*2)/PI())/2)^2)*PI())/2)))*('Calcification Rates'!$F$92+'Calcification Rates'!$G$92)</f>
        <v>9.1640180126232913</v>
      </c>
      <c r="HD7" s="73">
        <f>$A7*'Calcification Rates'!$D$93*'Calcification Rates'!$F$93</f>
        <v>2.0658725220115599</v>
      </c>
      <c r="HE7" s="73">
        <f>$A7*('Calcification Rates'!$D$93-'Calcification Rates'!$E$93)*('Calcification Rates'!$F$93-'Calcification Rates'!$G$93)</f>
        <v>1.8156475697868664</v>
      </c>
      <c r="HF7" s="73">
        <f>$A7*('Calcification Rates'!$D$93+'Calcification Rates'!$E$93)*('Calcification Rates'!$F$93+'Calcification Rates'!$G$93)</f>
        <v>2.3298055406992204</v>
      </c>
      <c r="HG7" s="73">
        <f>$A7*'Calcification Rates'!$D$95*'Calcification Rates'!$F$95</f>
        <v>2.6339874655647386</v>
      </c>
      <c r="HH7" s="73">
        <f>$A7*('Calcification Rates'!$D$95-'Calcification Rates'!$E$95)*('Calcification Rates'!$F$95-'Calcification Rates'!$G$95)</f>
        <v>2.2985293926949075</v>
      </c>
      <c r="HI7" s="73">
        <f>$A7*('Calcification Rates'!$D$95+'Calcification Rates'!$E$95)*('Calcification Rates'!$F$95+'Calcification Rates'!$G$95)</f>
        <v>2.9882451724409242</v>
      </c>
      <c r="HJ7" s="73">
        <f>((((1-'Calcification Rates'!$H$96)*$A7)*'Calcification Rates'!$D$96*0.1)+('Calcification Rates'!$H$96*$A7*'Calcification Rates'!$D$96))*'Calcification Rates'!$F$96</f>
        <v>1.2522396250000001</v>
      </c>
      <c r="HK7" s="73">
        <f>((((1-'Calcification Rates'!$H$96)*$A7)*(('Calcification Rates'!$D$96-'Calcification Rates'!$E$96)*0.1))+('Calcification Rates'!$H$96*$A7*('Calcification Rates'!$D$96-'Calcification Rates'!$E$96)))*('Calcification Rates'!$F$96-'Calcification Rates'!$G$96)</f>
        <v>1.0938592789959223</v>
      </c>
      <c r="HL7" s="73">
        <f>((((1-'Calcification Rates'!$H$96)*$A7)*(('Calcification Rates'!$D$96+'Calcification Rates'!$E$96)*0.1))+('Calcification Rates'!$H$96*$A7*('Calcification Rates'!$D$96+'Calcification Rates'!$E$96)))*('Calcification Rates'!$F$96+'Calcification Rates'!$G$96)</f>
        <v>1.4203617899590935</v>
      </c>
      <c r="HM7" s="73">
        <f>((((1-'Calcification Rates'!$H$98)*$A7)*'Calcification Rates'!$D$98*0.1)+('Calcification Rates'!$H$98*$A7*'Calcification Rates'!$D$98))*'Calcification Rates'!$F$98</f>
        <v>1.2522396250000001</v>
      </c>
      <c r="HN7" s="73">
        <f>((((1-'Calcification Rates'!$H$98)*$A7)*(('Calcification Rates'!$D$98-'Calcification Rates'!$E$98)*0.1))+('Calcification Rates'!$H$98*$A7*('Calcification Rates'!$D$98-'Calcification Rates'!$E$98)))*('Calcification Rates'!$F$98-'Calcification Rates'!$G$98)</f>
        <v>0.75520646097698918</v>
      </c>
      <c r="HO7" s="73">
        <f>((((1-'Calcification Rates'!$H$98)*$A7)*(('Calcification Rates'!$D$98+'Calcification Rates'!$E$98)*0.1))+('Calcification Rates'!$H$98*$A7*('Calcification Rates'!$D$98+'Calcification Rates'!$E$98)))*('Calcification Rates'!$F$98+'Calcification Rates'!$G$98)</f>
        <v>1.8212347408543101</v>
      </c>
    </row>
    <row r="8" spans="1:223" x14ac:dyDescent="0.3">
      <c r="A8" s="42">
        <v>6</v>
      </c>
      <c r="B8" s="73">
        <f>((((1-'Calcification Rates'!$H$11)*$A8)*'Calcification Rates'!$D$11*0.1)+('Calcification Rates'!$H$11*$A8*'Calcification Rates'!$D$11))*'Calcification Rates'!$F$11</f>
        <v>16.507832319999999</v>
      </c>
      <c r="C8" s="73">
        <f>((((1-'Calcification Rates'!$H$11)*$A8)*(('Calcification Rates'!$D$11-'Calcification Rates'!$E$11)*0.1))+('Calcification Rates'!$H$11*$A8*('Calcification Rates'!$D$11-'Calcification Rates'!$E$11)))*('Calcification Rates'!$F$11-'Calcification Rates'!$G$11)</f>
        <v>13.407249440220687</v>
      </c>
      <c r="D8" s="73">
        <f>((((1-'Calcification Rates'!$H$11)*$A8)*(('Calcification Rates'!$D$11+'Calcification Rates'!$E$11)*0.1))+('Calcification Rates'!$H$11*$A8*('Calcification Rates'!$D$11+'Calcification Rates'!$E$11)))*('Calcification Rates'!$F$11+'Calcification Rates'!$G$11)</f>
        <v>19.704733532754062</v>
      </c>
      <c r="E8" s="73">
        <f>(((((1-'Calcification Rates'!$H$12)*$A8)*'Calcification Rates'!$D$12*0.1)+('Calcification Rates'!$H$12*$A8*'Calcification Rates'!$D$12))*'Calcification Rates'!$F$12)*0.5</f>
        <v>8.6930802285714268</v>
      </c>
      <c r="F8" s="73">
        <f>(((((1-'Calcification Rates'!$H$12)*$A8)*(('Calcification Rates'!$D$12-'Calcification Rates'!$E$12)*0.1))+('Calcification Rates'!$H$12*$A8*('Calcification Rates'!$D$12-'Calcification Rates'!$E$12)))*('Calcification Rates'!$F$12-'Calcification Rates'!$G$12))*0.5</f>
        <v>7.989609729979616</v>
      </c>
      <c r="G8" s="73">
        <f>(((((1-'Calcification Rates'!$H$12)*$A8)*(('Calcification Rates'!$D$12+'Calcification Rates'!$E$12)*0.1))+('Calcification Rates'!$H$12*$A8*('Calcification Rates'!$D$12+'Calcification Rates'!$E$12)))*('Calcification Rates'!$F$12+'Calcification Rates'!$G$12))*0.5</f>
        <v>9.4087565901800758</v>
      </c>
      <c r="H8" s="73">
        <f>(((((1-'Calcification Rates'!$H$13)*$A8)*'Calcification Rates'!$D$13*0.1)+('Calcification Rates'!$H$13*$A8*'Calcification Rates'!$D$13))*'Calcification Rates'!$F$13)*0.5</f>
        <v>6.9948978335999987</v>
      </c>
      <c r="I8" s="73">
        <f>(((((1-'Calcification Rates'!$H$13)*$A8)*(('Calcification Rates'!$D$13-'Calcification Rates'!$E$13)*0.1))+('Calcification Rates'!$H$13*$A8*('Calcification Rates'!$D$13-'Calcification Rates'!$E$13)))*('Calcification Rates'!$F$13-'Calcification Rates'!$G$13))*0.5</f>
        <v>5.9196619604287122</v>
      </c>
      <c r="J8" s="73">
        <f>(((((1-'Calcification Rates'!$H$13)*$A8)*(('Calcification Rates'!$D$13+'Calcification Rates'!$E$13)*0.1))+('Calcification Rates'!$H$13*$A8*('Calcification Rates'!$D$13+'Calcification Rates'!$E$13)))*('Calcification Rates'!$F$13+'Calcification Rates'!$G$13))*0.5</f>
        <v>8.1587952882379522</v>
      </c>
      <c r="K8" s="73">
        <f>((((((((($A8*2)/PI())/2)+'Calcification Rates'!$D$14)^2)*PI())/2))-((((((($A8*2)/PI())/2)^2)*PI())/2)))*'Calcification Rates'!$F$14</f>
        <v>3.8116966138585795</v>
      </c>
      <c r="L8" s="73">
        <f>((((((((($A8*2)/PI())/2)+('Calcification Rates'!$D$14-'Calcification Rates'!$E$14))^2)*PI())/2))-((((((($A8*2)/PI())/2)^2)*PI())/2)))*('Calcification Rates'!$F$14-'Calcification Rates'!$G$14)</f>
        <v>3.6700878839610724</v>
      </c>
      <c r="M8" s="73">
        <f>((((((((($A8*2)/PI())/2)+('Calcification Rates'!$D$14+'Calcification Rates'!$E$14))^2)*PI())/2))-((((((($A8*2)/PI())/2)^2)*PI())/2)))*('Calcification Rates'!$F$14+'Calcification Rates'!$G$14)</f>
        <v>3.9539854950492024</v>
      </c>
      <c r="N8" s="73">
        <f>((((((((($A8*2)/PI())/2)+'Calcification Rates'!$D$15)^2)*PI())/2))-((((((($A8*2)/PI())/2)^2)*PI())/2)))*'Calcification Rates'!$F$15</f>
        <v>3.8662912268174918</v>
      </c>
      <c r="O8" s="73">
        <f>((((((((($A8*2)/PI())/2)+('Calcification Rates'!$D$15-'Calcification Rates'!$E$15))^2)*PI())/2))-((((((($A8*2)/PI())/2)^2)*PI())/2)))*('Calcification Rates'!$F$15-'Calcification Rates'!$G$15)</f>
        <v>3.478325401209414</v>
      </c>
      <c r="P8" s="73">
        <f>((((((((($A8*2)/PI())/2)+('Calcification Rates'!$D$15+'Calcification Rates'!$E$15))^2)*PI())/2))-((((((($A8*2)/PI())/2)^2)*PI())/2)))*('Calcification Rates'!$F$15+'Calcification Rates'!$G$15)</f>
        <v>4.2738468677050667</v>
      </c>
      <c r="Q8" s="73">
        <f>(2*'Calcification Rates'!$D$16*'Calcification Rates'!$F$16)+0.1*'Calcification Rates'!$D$16*($A8+(2*'Calcification Rates'!$D$16))*'Calcification Rates'!$F$16</f>
        <v>3.010828333333333</v>
      </c>
      <c r="R8" s="73">
        <f>(2*('Calcification Rates'!$D$16-'Calcification Rates'!$E$16)*('Calcification Rates'!$F$16-'Calcification Rates'!$G$16))+(0.1*('Calcification Rates'!$D$16-'Calcification Rates'!$E$16)*($A8+(2*'Calcification Rates'!$D$16-'Calcification Rates'!$E$16)))*('Calcification Rates'!$F$16-'Calcification Rates'!$G$16)</f>
        <v>2.5858586768255525</v>
      </c>
      <c r="S8" s="73">
        <f>(2*('Calcification Rates'!$D$16+'Calcification Rates'!$E$16)*('Calcification Rates'!$F$16+'Calcification Rates'!$G$16))+(0.1*('Calcification Rates'!$D$16+'Calcification Rates'!$E$16)*($A8+(2*'Calcification Rates'!$D$16+'Calcification Rates'!$E$16)))*('Calcification Rates'!$F$16+'Calcification Rates'!$G$16)</f>
        <v>3.4465199110685552</v>
      </c>
      <c r="T8" s="73">
        <f>(2*'Calcification Rates'!$D$17*'Calcification Rates'!$F$17)+0.1*'Calcification Rates'!$D$17*($A8+(2*'Calcification Rates'!$D$17))*'Calcification Rates'!$F$17</f>
        <v>2.782735277777777</v>
      </c>
      <c r="U8" s="73">
        <f>(2*('Calcification Rates'!$D$17-'Calcification Rates'!$E$17)*('Calcification Rates'!$F$17-'Calcification Rates'!$G$17))+(0.1*('Calcification Rates'!$D$17-'Calcification Rates'!$E$17)*($A8+(2*'Calcification Rates'!$D$17-'Calcification Rates'!$E$17)))*('Calcification Rates'!$F$17-'Calcification Rates'!$G$17)</f>
        <v>2.3609033242922184</v>
      </c>
      <c r="V8" s="73">
        <f>(2*('Calcification Rates'!$D$17+'Calcification Rates'!$E$17)*('Calcification Rates'!$F$17+'Calcification Rates'!$G$17))+(0.1*('Calcification Rates'!$D$17+'Calcification Rates'!$E$17)*($A8+(2*'Calcification Rates'!$D$17+'Calcification Rates'!$E$17)))*('Calcification Rates'!$F$17+'Calcification Rates'!$G$17)</f>
        <v>3.2152876585352215</v>
      </c>
      <c r="W8" s="73">
        <f>((((((((($A8*2)/PI())/2)+'Calcification Rates'!$D$18)^2)*PI())/2))-((((((($A8*2)/PI())/2)^2)*PI())/2)))*'Calcification Rates'!$F$18</f>
        <v>3.8662912268174918</v>
      </c>
      <c r="X8" s="73">
        <f>((((((((($A8*2)/PI())/2)+('Calcification Rates'!$D$18-'Calcification Rates'!$E$18))^2)*PI())/2))-((((((($A8*2)/PI())/2)^2)*PI())/2)))*('Calcification Rates'!$F$18-'Calcification Rates'!$G$18)</f>
        <v>3.478325401209414</v>
      </c>
      <c r="Y8" s="73">
        <f>((((((((($A8*2)/PI())/2)+('Calcification Rates'!$D$18+'Calcification Rates'!$E$18))^2)*PI())/2))-((((((($A8*2)/PI())/2)^2)*PI())/2)))*('Calcification Rates'!$F$18+'Calcification Rates'!$G$18)</f>
        <v>4.2738468677050667</v>
      </c>
      <c r="Z8" s="73">
        <f>(2*'Calcification Rates'!$D$19*'Calcification Rates'!$F$19)+0.1*'Calcification Rates'!$D$19*($A8+(2*'Calcification Rates'!$D$19))*'Calcification Rates'!$F$19</f>
        <v>2.782735277777777</v>
      </c>
      <c r="AA8" s="73">
        <f>(2*('Calcification Rates'!$D$19-'Calcification Rates'!$E$19)*('Calcification Rates'!$F$19-'Calcification Rates'!$G$19))+(0.1*('Calcification Rates'!$D$19-'Calcification Rates'!$E$19)*($A8+(2*'Calcification Rates'!$D$19-'Calcification Rates'!$E$19)))*('Calcification Rates'!$F$19-'Calcification Rates'!$G$19)</f>
        <v>2.3609033242922184</v>
      </c>
      <c r="AB8" s="73">
        <f>(2*('Calcification Rates'!$D$19+'Calcification Rates'!$E$19)*('Calcification Rates'!$F$19+'Calcification Rates'!$G$19))+(0.1*('Calcification Rates'!$D$19+'Calcification Rates'!$E$19)*($A8+(2*'Calcification Rates'!$D$19+'Calcification Rates'!$E$19)))*('Calcification Rates'!$F$19+'Calcification Rates'!$G$19)</f>
        <v>3.2152876585352215</v>
      </c>
      <c r="AC8" s="73">
        <f>(((((1-'Calcification Rates'!$H$20)*$A8)*'Calcification Rates'!$D$20*0.1)+('Calcification Rates'!$H$20*$A8*'Calcification Rates'!$D$20))*'Calcification Rates'!$F$20)*0.5</f>
        <v>0.48510402499999988</v>
      </c>
      <c r="AD8" s="73">
        <f>(((((1-'Calcification Rates'!$H$20)*$A8)*(('Calcification Rates'!$D$20-'Calcification Rates'!$E$20)*0.1))+('Calcification Rates'!$H$20*$A8*('Calcification Rates'!$D$20-'Calcification Rates'!$E$20)))*('Calcification Rates'!$F$20-'Calcification Rates'!$G$20))*0.5</f>
        <v>0.41166734564237029</v>
      </c>
      <c r="AE8" s="73">
        <f>(((((1-'Calcification Rates'!$H$20)*$A8)*(('Calcification Rates'!$D$20+'Calcification Rates'!$E$20)*0.1))+('Calcification Rates'!$H$20*$A8*('Calcification Rates'!$D$20+'Calcification Rates'!$E$20)))*('Calcification Rates'!$F$20+'Calcification Rates'!$G$20))*0.5</f>
        <v>0.5603735293837615</v>
      </c>
      <c r="AF8" s="73">
        <f>(2*'Calcification Rates'!$D$21*'Calcification Rates'!$F$21)+0.1*'Calcification Rates'!$D$21*($A8+(2*'Calcification Rates'!$D$21))*'Calcification Rates'!$F$21</f>
        <v>3.1933027777777774</v>
      </c>
      <c r="AG8" s="73">
        <f>(2*('Calcification Rates'!$D$21-'Calcification Rates'!$E$21)*('Calcification Rates'!$F$21-'Calcification Rates'!$G$21))+(0.1*('Calcification Rates'!$D$21-'Calcification Rates'!$E$21)*($A8+(2*'Calcification Rates'!$D$21-'Calcification Rates'!$E$21)))*('Calcification Rates'!$F$21-'Calcification Rates'!$G$21)</f>
        <v>3.1241799359829332</v>
      </c>
      <c r="AH8" s="73">
        <f>(2*('Calcification Rates'!$D$21+'Calcification Rates'!$E$21)*('Calcification Rates'!$F$21+'Calcification Rates'!$G$21))+(0.1*('Calcification Rates'!$D$21+'Calcification Rates'!$E$21)*($A8+(2*'Calcification Rates'!$D$21+'Calcification Rates'!$E$21)))*('Calcification Rates'!$F$21+'Calcification Rates'!$G$21)</f>
        <v>3.2631495477504</v>
      </c>
      <c r="AI8" s="73">
        <f>$A8*'Calcification Rates'!$D$23*'Calcification Rates'!$F$23</f>
        <v>0.14101687499999999</v>
      </c>
      <c r="AJ8" s="73">
        <f>$A8*('Calcification Rates'!$D$23-'Calcification Rates'!$E$23)*('Calcification Rates'!$F$23-'Calcification Rates'!$G$23)</f>
        <v>9.1646695666860387E-2</v>
      </c>
      <c r="AK8" s="73">
        <f>$A8*('Calcification Rates'!$D$23+'Calcification Rates'!$E$23)*('Calcification Rates'!$F$23+'Calcification Rates'!$G$23)</f>
        <v>0.1903870543331396</v>
      </c>
      <c r="AL8" s="73">
        <f>((((1-'Calcification Rates'!$H$24)*$A8)*'Calcification Rates'!$D$24*0.1)+('Calcification Rates'!$H$24*$A8*'Calcification Rates'!$D$24))*'Calcification Rates'!$F$24</f>
        <v>6.4254919638000008</v>
      </c>
      <c r="AM8" s="73">
        <f>((((1-'Calcification Rates'!$H$24)*$A8)*(('Calcification Rates'!$D$24-'Calcification Rates'!$E$24)*0.1))+('Calcification Rates'!$H$24*$A8*('Calcification Rates'!$D$24-'Calcification Rates'!$E$24)))*('Calcification Rates'!$F$24-'Calcification Rates'!$G$24)</f>
        <v>3.8751153925651276</v>
      </c>
      <c r="AN8" s="73">
        <f>((((1-'Calcification Rates'!$H$24)*$A8)*(('Calcification Rates'!$D$24+'Calcification Rates'!$E$24)*0.1))+('Calcification Rates'!$H$24*$A8*('Calcification Rates'!$D$24+'Calcification Rates'!$E$24)))*('Calcification Rates'!$F$24+'Calcification Rates'!$G$24)</f>
        <v>9.345119702271635</v>
      </c>
      <c r="AO8" s="73">
        <f>((((((((($A8*2)/PI())/2)+'Calcification Rates'!$D$25)^2)*PI())/2))-((((((($A8*2)/PI())/2)^2)*PI())/2)))*'Calcification Rates'!$F$25</f>
        <v>3.483434729912124</v>
      </c>
      <c r="AP8" s="73">
        <f>((((((((($A8*2)/PI())/2)+('Calcification Rates'!$D$25-'Calcification Rates'!$E$25))^2)*PI())/2))-((((((($A8*2)/PI())/2)^2)*PI())/2)))*('Calcification Rates'!$F$25-'Calcification Rates'!$G$25)</f>
        <v>2.8410703454952193</v>
      </c>
      <c r="AQ8" s="73">
        <f>((((((((($A8*2)/PI())/2)+('Calcification Rates'!$D$25+'Calcification Rates'!$E$25))^2)*PI())/2))-((((((($A8*2)/PI())/2)^2)*PI())/2)))*('Calcification Rates'!$F$25+'Calcification Rates'!$G$25)</f>
        <v>4.1499497691620642</v>
      </c>
      <c r="AR8" s="73">
        <f>((((1-'Calcification Rates'!$H$28)*$A8)*'Calcification Rates'!$D$28*0.1)+('Calcification Rates'!$H$28*$A8*'Calcification Rates'!$D$28))*'Calcification Rates'!$F$28</f>
        <v>1.0342274313320374</v>
      </c>
      <c r="AS8" s="73">
        <f>((((1-'Calcification Rates'!$H$28)*$A8)*(('Calcification Rates'!$D$28-'Calcification Rates'!$E$28)*0.1))+('Calcification Rates'!$H$28*$A8*('Calcification Rates'!$D$28-'Calcification Rates'!$E$28)))*('Calcification Rates'!$F$28-'Calcification Rates'!$G$28)</f>
        <v>0.93216943477663461</v>
      </c>
      <c r="AT8" s="73">
        <f>((((1-'Calcification Rates'!$H$28)*$A8)*(('Calcification Rates'!$D$28+'Calcification Rates'!$E$28)*0.1))+('Calcification Rates'!$H$28*$A8*('Calcification Rates'!$D$28+'Calcification Rates'!$E$28)))*('Calcification Rates'!$F$28+'Calcification Rates'!$G$28)</f>
        <v>1.1412796413413047</v>
      </c>
      <c r="AU8" s="73">
        <f>((((((((($A8*2)/PI())/2)+'Calcification Rates'!$D$29)^2)*PI())/2))-((((((($A8*2)/PI())/2)^2)*PI())/2)))*'Calcification Rates'!$F$29</f>
        <v>18.703459784196394</v>
      </c>
      <c r="AV8" s="73">
        <f>((((((((($A8*2)/PI())/2)+('Calcification Rates'!$D$29-'Calcification Rates'!$E$29))^2)*PI())/2))-((((((($A8*2)/PI())/2)^2)*PI())/2)))*('Calcification Rates'!$F$29-'Calcification Rates'!$G$29)</f>
        <v>15.259336805361441</v>
      </c>
      <c r="AW8" s="73">
        <f>((((((((($A8*2)/PI())/2)+('Calcification Rates'!$D$29+'Calcification Rates'!$E$29))^2)*PI())/2))-((((((($A8*2)/PI())/2)^2)*PI())/2)))*('Calcification Rates'!$F$29+'Calcification Rates'!$G$29)</f>
        <v>22.516361848988733</v>
      </c>
      <c r="AX8" s="73">
        <f>((((((((($A8*2)/PI())/2)+'Calcification Rates'!$D$30)^2)*PI())/2))-((((((($A8*2)/PI())/2)^2)*PI())/2)))*'Calcification Rates'!$F$30</f>
        <v>3.874557886833327</v>
      </c>
      <c r="AY8" s="73">
        <f>((((((((($A8*2)/PI())/2)+('Calcification Rates'!$D$30-'Calcification Rates'!$E$30))^2)*PI())/2))-((((((($A8*2)/PI())/2)^2)*PI())/2)))*('Calcification Rates'!$F$30-'Calcification Rates'!$G$30)</f>
        <v>3.436249069658762</v>
      </c>
      <c r="AZ8" s="73">
        <f>((((((((($A8*2)/PI())/2)+('Calcification Rates'!$D$30+'Calcification Rates'!$E$30))^2)*PI())/2))-((((((($A8*2)/PI())/2)^2)*PI())/2)))*('Calcification Rates'!$F$30+'Calcification Rates'!$G$30)</f>
        <v>4.322677200661035</v>
      </c>
      <c r="BA8" s="73">
        <f>((((1-'Calcification Rates'!$H$31)*$A8)*'Calcification Rates'!$D$31*0.1)+('Calcification Rates'!$H$31*$A8*'Calcification Rates'!$D$31))*'Calcification Rates'!$F$31</f>
        <v>1.106196</v>
      </c>
      <c r="BB8" s="73">
        <f>((((1-'Calcification Rates'!$H$31)*$A8)*(('Calcification Rates'!$D$31-'Calcification Rates'!$E$31)*0.1))+('Calcification Rates'!$H$31*$A8*('Calcification Rates'!$D$31-'Calcification Rates'!$E$31)))*('Calcification Rates'!$F$31-'Calcification Rates'!$G$31)</f>
        <v>1.106196</v>
      </c>
      <c r="BC8" s="73">
        <f>((((1-'Calcification Rates'!$H$31)*$A8)*(('Calcification Rates'!$D$31+'Calcification Rates'!$E$31)*0.1))+('Calcification Rates'!$H$31*$A8*('Calcification Rates'!$D$31+'Calcification Rates'!$E$31)))*('Calcification Rates'!$F$31+'Calcification Rates'!$G$31)</f>
        <v>1.106196</v>
      </c>
      <c r="BD8" s="73">
        <f>$A8*'Calcification Rates'!$D$32*'Calcification Rates'!$F$32</f>
        <v>4.6482131745260098</v>
      </c>
      <c r="BE8" s="73">
        <f>$A8*('Calcification Rates'!$D$32-'Calcification Rates'!$E$32)*('Calcification Rates'!$F$32-'Calcification Rates'!$G$32)</f>
        <v>4.4683697369652169</v>
      </c>
      <c r="BF8" s="73">
        <f>$A8*('Calcification Rates'!$D$32+'Calcification Rates'!$E$32)*('Calcification Rates'!$F$32+'Calcification Rates'!$G$32)</f>
        <v>4.8280566120868027</v>
      </c>
      <c r="BG8" s="73">
        <f>((((1-'Calcification Rates'!$H$34)*$A8)*'Calcification Rates'!$D$34*0.1)+('Calcification Rates'!$H$34*$A8*'Calcification Rates'!$D$34))*'Calcification Rates'!$F$34</f>
        <v>1.5026875500000001</v>
      </c>
      <c r="BH8" s="73">
        <f>((((1-'Calcification Rates'!$H$34)*$A8)*(('Calcification Rates'!$D$34-'Calcification Rates'!$E$34)*0.1))+('Calcification Rates'!$H$34*$A8*('Calcification Rates'!$D$34-'Calcification Rates'!$E$34)))*('Calcification Rates'!$F$34-'Calcification Rates'!$G$34)</f>
        <v>0.57224307475119296</v>
      </c>
      <c r="BI8" s="73">
        <f>((((1-'Calcification Rates'!$H$34)*$A8)*(('Calcification Rates'!$D$34+'Calcification Rates'!$E$34)*0.1))+('Calcification Rates'!$H$34*$A8*('Calcification Rates'!$D$34+'Calcification Rates'!$E$34)))*('Calcification Rates'!$F$34+'Calcification Rates'!$G$34)</f>
        <v>2.8659387423534719</v>
      </c>
      <c r="BJ8" s="73">
        <f>(2*'Calcification Rates'!$D$35*'Calcification Rates'!$F$35)+0.1*'Calcification Rates'!$D$35*($A8+(2*'Calcification Rates'!$D$35))*'Calcification Rates'!$F$35</f>
        <v>1.5875590956621093</v>
      </c>
      <c r="BK8" s="73">
        <f>(2*('Calcification Rates'!$D$35-'Calcification Rates'!$E$35)*('Calcification Rates'!$F$35-'Calcification Rates'!$G$35))+(0.1*('Calcification Rates'!$D$35-'Calcification Rates'!$E$35)*($A8+(2*'Calcification Rates'!$D$35-'Calcification Rates'!$E$35)))*('Calcification Rates'!$F$35-'Calcification Rates'!$G$35)</f>
        <v>1.4313682202364244</v>
      </c>
      <c r="BL8" s="73">
        <f>(2*('Calcification Rates'!$D$35+'Calcification Rates'!$E$35)*('Calcification Rates'!$F$35+'Calcification Rates'!$G$35))+(0.1*('Calcification Rates'!$D$35+'Calcification Rates'!$E$35)*($A8+(2*'Calcification Rates'!$D$35+'Calcification Rates'!$E$35)))*('Calcification Rates'!$F$35+'Calcification Rates'!$G$35)</f>
        <v>1.751101320491244</v>
      </c>
      <c r="BM8" s="73">
        <f>((((((((($A8*2)/PI())/2)+'Calcification Rates'!$D$36)^2)*PI())/2))-((((((($A8*2)/PI())/2)^2)*PI())/2)))*'Calcification Rates'!$F$36</f>
        <v>5.3330256702458083</v>
      </c>
      <c r="BN8" s="73">
        <f>((((((((($A8*2)/PI())/2)+('Calcification Rates'!$D$36-'Calcification Rates'!$E$36))^2)*PI())/2))-((((((($A8*2)/PI())/2)^2)*PI())/2)))*('Calcification Rates'!$F$36-'Calcification Rates'!$G$36)</f>
        <v>4.8600060087066668</v>
      </c>
      <c r="BO8" s="73">
        <f>((((((((($A8*2)/PI())/2)+('Calcification Rates'!$D$36+'Calcification Rates'!$E$36))^2)*PI())/2))-((((((($A8*2)/PI())/2)^2)*PI())/2)))*('Calcification Rates'!$F$36+'Calcification Rates'!$G$36)</f>
        <v>5.8303524476033113</v>
      </c>
      <c r="BP8" s="73">
        <f>(2*'Calcification Rates'!$D$37*'Calcification Rates'!$F$37)+0.1*'Calcification Rates'!$D$37*($A8+(2*'Calcification Rates'!$D$37))*'Calcification Rates'!$F$37</f>
        <v>39.067631944444443</v>
      </c>
      <c r="BQ8" s="73">
        <f>(2*('Calcification Rates'!$D$37-'Calcification Rates'!$E$37)*('Calcification Rates'!$F$37-'Calcification Rates'!$G$37))+(0.1*('Calcification Rates'!$D$37-'Calcification Rates'!$E$37)*($A8+(2*'Calcification Rates'!$D$37-'Calcification Rates'!$E$37)))*('Calcification Rates'!$F$37-'Calcification Rates'!$G$37)</f>
        <v>31.632571356741792</v>
      </c>
      <c r="BR8" s="73">
        <f>(2*('Calcification Rates'!$D$37+'Calcification Rates'!$E$37)*('Calcification Rates'!$F$37+'Calcification Rates'!$G$37))+(0.1*('Calcification Rates'!$D$37+'Calcification Rates'!$E$37)*($A8+(2*'Calcification Rates'!$D$37+'Calcification Rates'!$E$37)))*('Calcification Rates'!$F$37+'Calcification Rates'!$G$37)</f>
        <v>47.251299640529609</v>
      </c>
      <c r="BS8" s="73">
        <f>(2*'Calcification Rates'!$D$38*'Calcification Rates'!$F$38)+0.1*'Calcification Rates'!$D$38*($A8+(2*'Calcification Rates'!$D$38))*'Calcification Rates'!$F$38</f>
        <v>37.408388888888879</v>
      </c>
      <c r="BT8" s="73">
        <f>(2*('Calcification Rates'!$D$38-'Calcification Rates'!$E$38)*('Calcification Rates'!$F$38-'Calcification Rates'!$G$38))+(0.1*('Calcification Rates'!$D$38-'Calcification Rates'!$E$38)*($A8+(2*'Calcification Rates'!$D$38-'Calcification Rates'!$E$38)))*('Calcification Rates'!$F$38-'Calcification Rates'!$G$38)</f>
        <v>29.708616284872754</v>
      </c>
      <c r="BU8" s="73">
        <f>(2*('Calcification Rates'!$D$38+'Calcification Rates'!$E$38)*('Calcification Rates'!$F$38+'Calcification Rates'!$G$38))+(0.1*('Calcification Rates'!$D$38+'Calcification Rates'!$E$38)*($A8+(2*'Calcification Rates'!$D$38+'Calcification Rates'!$E$38)))*('Calcification Rates'!$F$38+'Calcification Rates'!$G$38)</f>
        <v>46.034869642993826</v>
      </c>
      <c r="BV8" s="73">
        <f>((((((((($A8*2)/PI())/2)+'Calcification Rates'!$D$39)^2)*PI())/2))-((((((($A8*2)/PI())/2)^2)*PI())/2)))*'Calcification Rates'!$F$39</f>
        <v>2.7405732747112448</v>
      </c>
      <c r="BW8" s="73">
        <f>((((((((($A8*2)/PI())/2)+('Calcification Rates'!$D$39-'Calcification Rates'!$E$39))^2)*PI())/2))-((((((($A8*2)/PI())/2)^2)*PI())/2)))*('Calcification Rates'!$F$39-'Calcification Rates'!$G$39)</f>
        <v>2.6345380951475259</v>
      </c>
      <c r="BX8" s="73">
        <f>((((((((($A8*2)/PI())/2)+('Calcification Rates'!$D$39+'Calcification Rates'!$E$39))^2)*PI())/2))-((((((($A8*2)/PI())/2)^2)*PI())/2)))*('Calcification Rates'!$F$39+'Calcification Rates'!$G$39)</f>
        <v>2.8466084542749632</v>
      </c>
      <c r="BY8" s="73">
        <f>((((((((($A8*2)/PI())/2)+'Calcification Rates'!$D$40)^2)*PI())/2))-((((((($A8*2)/PI())/2)^2)*PI())/2)))*'Calcification Rates'!$F$40</f>
        <v>5.2566628562514346</v>
      </c>
      <c r="BZ8" s="73">
        <f>((((((((($A8*2)/PI())/2)+('Calcification Rates'!$D$40-'Calcification Rates'!$E$40))^2)*PI())/2))-((((((($A8*2)/PI())/2)^2)*PI())/2)))*('Calcification Rates'!$F$40-'Calcification Rates'!$G$40)</f>
        <v>5.0532779677640871</v>
      </c>
      <c r="CA8" s="73">
        <f>((((((((($A8*2)/PI())/2)+('Calcification Rates'!$D$40+'Calcification Rates'!$E$40))^2)*PI())/2))-((((((($A8*2)/PI())/2)^2)*PI())/2)))*('Calcification Rates'!$F$40+'Calcification Rates'!$G$40)</f>
        <v>5.4600477447387821</v>
      </c>
      <c r="CB8" s="73">
        <f>$A8*'Calcification Rates'!$D$23*'Calcification Rates'!$F$23</f>
        <v>0.14101687499999999</v>
      </c>
      <c r="CC8" s="73">
        <f>$A8*('Calcification Rates'!$D$23-'Calcification Rates'!$E$23)*('Calcification Rates'!$F$23-'Calcification Rates'!$G$23)</f>
        <v>9.1646695666860387E-2</v>
      </c>
      <c r="CD8" s="73">
        <f>$A8*('Calcification Rates'!$D$23+'Calcification Rates'!$E$23)*('Calcification Rates'!$F$23+'Calcification Rates'!$G$23)</f>
        <v>0.1903870543331396</v>
      </c>
      <c r="CE8" s="73">
        <f>((((1-'Calcification Rates'!$H$44)*$A8)*'Calcification Rates'!$D$44*0.1)+('Calcification Rates'!$H$44*$A8*'Calcification Rates'!$D$44))*'Calcification Rates'!$F$44</f>
        <v>4.9243071013500002</v>
      </c>
      <c r="CF8" s="73">
        <f>((((1-'Calcification Rates'!$H$44)*$A8)*(('Calcification Rates'!$D$44-'Calcification Rates'!$E$44)*0.1))+('Calcification Rates'!$H$44*$A8*('Calcification Rates'!$D$44-'Calcification Rates'!$E$44)))*('Calcification Rates'!$F$44-'Calcification Rates'!$G$44)</f>
        <v>2.9697738871459123</v>
      </c>
      <c r="CG8" s="73">
        <f>((((1-'Calcification Rates'!$H$44)*$A8)*(('Calcification Rates'!$D$44+'Calcification Rates'!$E$44)*0.1))+('Calcification Rates'!$H$44*$A8*('Calcification Rates'!$D$44+'Calcification Rates'!$E$44)))*('Calcification Rates'!$F$44+'Calcification Rates'!$G$44)</f>
        <v>7.1618234949354891</v>
      </c>
      <c r="CH8" s="73">
        <f>((((1-'Calcification Rates'!$H$45)*$A8)*'Calcification Rates'!$D$45*0.1)+('Calcification Rates'!$H$45*$A8*'Calcification Rates'!$D$45))*'Calcification Rates'!$F$45</f>
        <v>6.1188143999999989</v>
      </c>
      <c r="CI8" s="73">
        <f>((((1-'Calcification Rates'!$H$45)*$A8)*(('Calcification Rates'!$D$45-'Calcification Rates'!$E$45)*0.1))+('Calcification Rates'!$H$45*$A8*('Calcification Rates'!$D$45-'Calcification Rates'!$E$45)))*('Calcification Rates'!$F$45-'Calcification Rates'!$G$45)</f>
        <v>4.0291566887722405</v>
      </c>
      <c r="CJ8" s="73">
        <f>((((1-'Calcification Rates'!$H$45)*$A8)*(('Calcification Rates'!$D$45+'Calcification Rates'!$E$45)*0.1))+('Calcification Rates'!$H$45*$A8*('Calcification Rates'!$D$45+'Calcification Rates'!$E$45)))*('Calcification Rates'!$F$45+'Calcification Rates'!$G$45)</f>
        <v>8.2084721112277581</v>
      </c>
      <c r="CK8" s="73">
        <f>((((1-'Calcification Rates'!$H$46)*$A8)*'Calcification Rates'!$D$46*0.1)+('Calcification Rates'!$H$46*$A8*'Calcification Rates'!$D$46))*'Calcification Rates'!$F$46</f>
        <v>4.9284769200000014</v>
      </c>
      <c r="CL8" s="73">
        <f>((((1-'Calcification Rates'!$H$46)*$A8)*(('Calcification Rates'!$D$46-'Calcification Rates'!$E$46)*0.1))+('Calcification Rates'!$H$46*$A8*('Calcification Rates'!$D$46-'Calcification Rates'!$E$46)))*('Calcification Rates'!$F$46-'Calcification Rates'!$G$46)</f>
        <v>4.6222609961923293</v>
      </c>
      <c r="CM8" s="73">
        <f>((((1-'Calcification Rates'!$H$46)*$A8)*(('Calcification Rates'!$D$46+'Calcification Rates'!$E$46)*0.1))+('Calcification Rates'!$H$46*$A8*('Calcification Rates'!$D$46+'Calcification Rates'!$E$46)))*('Calcification Rates'!$F$46+'Calcification Rates'!$G$46)</f>
        <v>5.2438752703199878</v>
      </c>
      <c r="CN8" s="73">
        <f>((((1-'Calcification Rates'!$H$47)*$A8)*'Calcification Rates'!$D$47*0.1)+('Calcification Rates'!$H$47*$A8*'Calcification Rates'!$D$47))*'Calcification Rates'!$F$47</f>
        <v>6.4254919638000008</v>
      </c>
      <c r="CO8" s="73">
        <f>((((1-'Calcification Rates'!$H$47)*$A8)*(('Calcification Rates'!$D$47-'Calcification Rates'!$E$47)*0.1))+('Calcification Rates'!$H$47*$A8*('Calcification Rates'!$D$47-'Calcification Rates'!$E$47)))*('Calcification Rates'!$F$47-'Calcification Rates'!$G$47)</f>
        <v>3.8751153925651276</v>
      </c>
      <c r="CP8" s="73">
        <f>((((1-'Calcification Rates'!$H$47)*$A8)*(('Calcification Rates'!$D$47+'Calcification Rates'!$E$47)*0.1))+('Calcification Rates'!$H$47*$A8*('Calcification Rates'!$D$47+'Calcification Rates'!$E$47)))*('Calcification Rates'!$F$47+'Calcification Rates'!$G$47)</f>
        <v>9.345119702271635</v>
      </c>
      <c r="CQ8" s="73">
        <f>((((((((($A8*2)/PI())/2)+'Calcification Rates'!$D$48)^2)*PI())/2))-((((((($A8*2)/PI())/2)^2)*PI())/2)))*'Calcification Rates'!$F$48</f>
        <v>3.8662912268174918</v>
      </c>
      <c r="CR8" s="73">
        <f>((((((((($A8*2)/PI())/2)+('Calcification Rates'!$D$48-'Calcification Rates'!$E$48))^2)*PI())/2))-((((((($A8*2)/PI())/2)^2)*PI())/2)))*('Calcification Rates'!$F$48-'Calcification Rates'!$G$48)</f>
        <v>3.478325401209414</v>
      </c>
      <c r="CS8" s="73">
        <f>((((((((($A8*2)/PI())/2)+('Calcification Rates'!$D$48+'Calcification Rates'!$E$48))^2)*PI())/2))-((((((($A8*2)/PI())/2)^2)*PI())/2)))*('Calcification Rates'!$F$48+'Calcification Rates'!$G$48)</f>
        <v>4.2738468677050667</v>
      </c>
      <c r="CT8" s="73">
        <f>((((1-'Calcification Rates'!$H$49)*$A8)*'Calcification Rates'!$D$49*0.1)+('Calcification Rates'!$H$49*$A8*'Calcification Rates'!$D$49))*'Calcification Rates'!$F$49</f>
        <v>4.9243071013500002</v>
      </c>
      <c r="CU8" s="73">
        <f>((((1-'Calcification Rates'!$H$49)*$A8)*(('Calcification Rates'!$D$49-'Calcification Rates'!$E$49)*0.1))+('Calcification Rates'!$H$49*$A8*('Calcification Rates'!$D$49-'Calcification Rates'!$E$49)))*('Calcification Rates'!$F$49-'Calcification Rates'!$G$49)</f>
        <v>2.9697738871459123</v>
      </c>
      <c r="CV8" s="73">
        <f>((((1-'Calcification Rates'!$H$49)*$A8)*(('Calcification Rates'!$D$49+'Calcification Rates'!$E$49)*0.1))+('Calcification Rates'!$H$49*$A8*('Calcification Rates'!$D$49+'Calcification Rates'!$E$49)))*('Calcification Rates'!$F$49+'Calcification Rates'!$G$49)</f>
        <v>7.1618234949354891</v>
      </c>
      <c r="CW8" s="73">
        <f>((((((((($A8*2)/PI())/2)+'Calcification Rates'!$D$50)^2)*PI())/2))-((((((($A8*2)/PI())/2)^2)*PI())/2)))*'Calcification Rates'!$F$50</f>
        <v>3.8662912268174918</v>
      </c>
      <c r="CX8" s="73">
        <f>((((((((($A8*2)/PI())/2)+('Calcification Rates'!$D$50-'Calcification Rates'!$E$50))^2)*PI())/2))-((((((($A8*2)/PI())/2)^2)*PI())/2)))*('Calcification Rates'!$F$50-'Calcification Rates'!$G$50)</f>
        <v>3.478325401209414</v>
      </c>
      <c r="CY8" s="73">
        <f>((((((((($A8*2)/PI())/2)+('Calcification Rates'!$D$50+'Calcification Rates'!$E$50))^2)*PI())/2))-((((((($A8*2)/PI())/2)^2)*PI())/2)))*('Calcification Rates'!$F$50+'Calcification Rates'!$G$50)</f>
        <v>4.2738468677050667</v>
      </c>
      <c r="CZ8" s="73">
        <f>((((((((($A8*2)/PI())/2)+'Calcification Rates'!$D$51)^2)*PI())/2))-((((((($A8*2)/PI())/2)^2)*PI())/2)))*'Calcification Rates'!$F$51</f>
        <v>3.8662912268174918</v>
      </c>
      <c r="DA8" s="73">
        <f>((((((((($A8*2)/PI())/2)+('Calcification Rates'!$D$51-'Calcification Rates'!$E$51))^2)*PI())/2))-((((((($A8*2)/PI())/2)^2)*PI())/2)))*('Calcification Rates'!$F$51-'Calcification Rates'!$G$51)</f>
        <v>3.478325401209414</v>
      </c>
      <c r="DB8" s="73">
        <f>((((((((($A8*2)/PI())/2)+('Calcification Rates'!$D$51+'Calcification Rates'!$E$51))^2)*PI())/2))-((((((($A8*2)/PI())/2)^2)*PI())/2)))*('Calcification Rates'!$F$51+'Calcification Rates'!$G$51)</f>
        <v>4.2738468677050667</v>
      </c>
      <c r="DC8" s="73">
        <f>((((((((($A8*2)/PI())/2)+'Calcification Rates'!$D$52)^2)*PI())/2))-((((((($A8*2)/PI())/2)^2)*PI())/2)))*'Calcification Rates'!$F$52</f>
        <v>9.5575319180780696</v>
      </c>
      <c r="DD8" s="73">
        <f>((((((((($A8*2)/PI())/2)+('Calcification Rates'!$D$52-'Calcification Rates'!$E$52))^2)*PI())/2))-((((((($A8*2)/PI())/2)^2)*PI())/2)))*('Calcification Rates'!$F$52-'Calcification Rates'!$G$52)</f>
        <v>8.996271580956666</v>
      </c>
      <c r="DE8" s="73">
        <f>((((((((($A8*2)/PI())/2)+('Calcification Rates'!$D$52+'Calcification Rates'!$E$52))^2)*PI())/2))-((((((($A8*2)/PI())/2)^2)*PI())/2)))*('Calcification Rates'!$F$52+'Calcification Rates'!$G$52)</f>
        <v>10.135328650362016</v>
      </c>
      <c r="DF8" s="73">
        <f>((((((((($A8*2)/PI())/2)+'Calcification Rates'!$D$53)^2)*PI())/2))-((((((($A8*2)/PI())/2)^2)*PI())/2)))*'Calcification Rates'!$F$53</f>
        <v>1.0973339276895555</v>
      </c>
      <c r="DG8" s="73">
        <f>((((((((($A8*2)/PI())/2)+('Calcification Rates'!$D$53-'Calcification Rates'!$E$53))^2)*PI())/2))-((((((($A8*2)/PI())/2)^2)*PI())/2)))*('Calcification Rates'!$F$53-'Calcification Rates'!$G$53)</f>
        <v>1.0426972688997966</v>
      </c>
      <c r="DH8" s="73">
        <f>((((((((($A8*2)/PI())/2)+('Calcification Rates'!$D$53+'Calcification Rates'!$E$53))^2)*PI())/2))-((((((($A8*2)/PI())/2)^2)*PI())/2)))*('Calcification Rates'!$F$53+'Calcification Rates'!$G$53)</f>
        <v>1.152959381717382</v>
      </c>
      <c r="DI8" s="73">
        <f>((((((((($A8*2)/PI())/2)+'Calcification Rates'!$D$54)^2)*PI())/2))-((((((($A8*2)/PI())/2)^2)*PI())/2)))*'Calcification Rates'!$F$54</f>
        <v>1.0973339276895555</v>
      </c>
      <c r="DJ8" s="73">
        <f>((((((((($A8*2)/PI())/2)+('Calcification Rates'!$D$54-'Calcification Rates'!$E$54))^2)*PI())/2))-((((((($A8*2)/PI())/2)^2)*PI())/2)))*('Calcification Rates'!$F$54-'Calcification Rates'!$G$54)</f>
        <v>1.0426972688997966</v>
      </c>
      <c r="DK8" s="73">
        <f>((((((((($A8*2)/PI())/2)+('Calcification Rates'!$D$54+'Calcification Rates'!$E$54))^2)*PI())/2))-((((((($A8*2)/PI())/2)^2)*PI())/2)))*('Calcification Rates'!$F$54+'Calcification Rates'!$G$54)</f>
        <v>1.152959381717382</v>
      </c>
      <c r="DL8" s="73">
        <f>((((((((($A8*2)/PI())/2)+'Calcification Rates'!$D$55)^2)*PI())/2))-((((((($A8*2)/PI())/2)^2)*PI())/2)))*'Calcification Rates'!$F$55</f>
        <v>1.3456360870256954</v>
      </c>
      <c r="DM8" s="73">
        <f>((((((((($A8*2)/PI())/2)+('Calcification Rates'!$D$55-'Calcification Rates'!$E$55))^2)*PI())/2))-((((((($A8*2)/PI())/2)^2)*PI())/2)))*('Calcification Rates'!$F$55-'Calcification Rates'!$G$55)</f>
        <v>1.3300990702630178</v>
      </c>
      <c r="DN8" s="73">
        <f>((((((((($A8*2)/PI())/2)+('Calcification Rates'!$D$55+'Calcification Rates'!$E$55))^2)*PI())/2))-((((((($A8*2)/PI())/2)^2)*PI())/2)))*('Calcification Rates'!$F$55+'Calcification Rates'!$G$55)</f>
        <v>1.3611829777092355</v>
      </c>
      <c r="DO8" s="73">
        <f>((((1-'Calcification Rates'!$H$56)*$A8)*'Calcification Rates'!$D$56*0.1)+('Calcification Rates'!$H$56*$A8*'Calcification Rates'!$D$56))*'Calcification Rates'!$F$56</f>
        <v>0.63876170999999993</v>
      </c>
      <c r="DP8" s="73">
        <f>((((1-'Calcification Rates'!$H$56)*$A8)*(('Calcification Rates'!$D$56-'Calcification Rates'!$E$56)*0.1))+('Calcification Rates'!$H$56*$A8*('Calcification Rates'!$D$56-'Calcification Rates'!$E$56)))*('Calcification Rates'!$F$56-'Calcification Rates'!$G$56)</f>
        <v>0.63876170999999993</v>
      </c>
      <c r="DQ8" s="73">
        <f>((((1-'Calcification Rates'!$H$56)*$A8)*(('Calcification Rates'!$D$56+'Calcification Rates'!$E$56)*0.1))+('Calcification Rates'!$H$56*$A8*('Calcification Rates'!$D$56+'Calcification Rates'!$E$56)))*('Calcification Rates'!$F$56+'Calcification Rates'!$G$56)</f>
        <v>0.63876170999999993</v>
      </c>
      <c r="DR8" s="73">
        <f>((((1-'Calcification Rates'!$H$57)*$A8)*'Calcification Rates'!$D$57*0.1)+('Calcification Rates'!$H$57*$A8*'Calcification Rates'!$D$57))*'Calcification Rates'!$F$57</f>
        <v>2.7083360000000005</v>
      </c>
      <c r="DS8" s="73">
        <f>((((1-'Calcification Rates'!$H$57)*$A8)*(('Calcification Rates'!$D$57-'Calcification Rates'!$E$57)*0.1))+('Calcification Rates'!$H$57*$A8*('Calcification Rates'!$D$57-'Calcification Rates'!$E$57)))*('Calcification Rates'!$F$57-'Calcification Rates'!$G$57)</f>
        <v>2.5669341541044313</v>
      </c>
      <c r="DT8" s="73">
        <f>((((1-'Calcification Rates'!$H$57)*$A8)*(('Calcification Rates'!$D$57+'Calcification Rates'!$E$57)*0.1))+('Calcification Rates'!$H$57*$A8*('Calcification Rates'!$D$57+'Calcification Rates'!$E$57)))*('Calcification Rates'!$F$57+'Calcification Rates'!$G$57)</f>
        <v>2.8497378458955707</v>
      </c>
      <c r="DU8" s="73">
        <f>((((1-'Calcification Rates'!$H$58)*$A8)*'Calcification Rates'!$D$58*0.1)+('Calcification Rates'!$H$58*$A8*'Calcification Rates'!$D$58))*'Calcification Rates'!$F$58</f>
        <v>2.7083360000000005</v>
      </c>
      <c r="DV8" s="73">
        <f>((((1-'Calcification Rates'!$H$58)*$A8)*(('Calcification Rates'!$D$58-'Calcification Rates'!$E$58)*0.1))+('Calcification Rates'!$H$58*$A8*('Calcification Rates'!$D$58-'Calcification Rates'!$E$58)))*('Calcification Rates'!$F$58-'Calcification Rates'!$G$58)</f>
        <v>2.5669341541044313</v>
      </c>
      <c r="DW8" s="73">
        <f>((((1-'Calcification Rates'!$H$58)*$A8)*(('Calcification Rates'!$D$58+'Calcification Rates'!$E$58)*0.1))+('Calcification Rates'!$H$58*$A8*('Calcification Rates'!$D$58+'Calcification Rates'!$E$58)))*('Calcification Rates'!$F$58+'Calcification Rates'!$G$58)</f>
        <v>2.8497378458955707</v>
      </c>
      <c r="DX8" s="73">
        <f>(2*'Calcification Rates'!$D$59*'Calcification Rates'!$F$59)+0.1*'Calcification Rates'!$D$59*($A8+(2*'Calcification Rates'!$D$59))*'Calcification Rates'!$F$59</f>
        <v>6.9244707555555562</v>
      </c>
      <c r="DY8" s="73">
        <f>(2*('Calcification Rates'!$D$59-'Calcification Rates'!$E$59)*('Calcification Rates'!$F$59-'Calcification Rates'!$G$59))+(0.1*('Calcification Rates'!$D$59-'Calcification Rates'!$E$59)*($A8+(2*'Calcification Rates'!$D$59-'Calcification Rates'!$E$59)))*('Calcification Rates'!$F$59-'Calcification Rates'!$G$59)</f>
        <v>6.5444488729827182</v>
      </c>
      <c r="DZ8" s="73">
        <f>(2*('Calcification Rates'!$D$59+'Calcification Rates'!$E$59)*('Calcification Rates'!$F$59+'Calcification Rates'!$G$59))+(0.1*('Calcification Rates'!$D$59+'Calcification Rates'!$E$59)*($A8+(2*'Calcification Rates'!$D$59+'Calcification Rates'!$E$59)))*('Calcification Rates'!$F$59+'Calcification Rates'!$G$59)</f>
        <v>7.3065304003356832</v>
      </c>
      <c r="EA8" s="73">
        <f>((((((((($A8*2)/PI())/2)+'Calcification Rates'!$D$60)^2)*PI())/2))-((((((($A8*2)/PI())/2)^2)*PI())/2)))*'Calcification Rates'!$F$60</f>
        <v>4.0868962847146344</v>
      </c>
      <c r="EB8" s="73">
        <f>((((((((($A8*2)/PI())/2)+('Calcification Rates'!$D$60-'Calcification Rates'!$E$60))^2)*PI())/2))-((((((($A8*2)/PI())/2)^2)*PI())/2)))*('Calcification Rates'!$F$60-'Calcification Rates'!$G$60)</f>
        <v>3.8073276068393453</v>
      </c>
      <c r="EC8" s="73">
        <f>((((((((($A8*2)/PI())/2)+('Calcification Rates'!$D$60+'Calcification Rates'!$E$60))^2)*PI())/2))-((((((($A8*2)/PI())/2)^2)*PI())/2)))*('Calcification Rates'!$F$60+'Calcification Rates'!$G$60)</f>
        <v>4.3764278482005867</v>
      </c>
      <c r="ED8" s="73">
        <f>$A8*'Calcification Rates'!$D$61*'Calcification Rates'!$F$61</f>
        <v>4.7086506342010548</v>
      </c>
      <c r="EE8" s="73">
        <f>$A8*('Calcification Rates'!$D$61-'Calcification Rates'!$E$61)*('Calcification Rates'!$F$61-'Calcification Rates'!$G$61)</f>
        <v>4.3146494280969954</v>
      </c>
      <c r="EF8" s="73">
        <f>$A8*('Calcification Rates'!$D$61+'Calcification Rates'!$E$61)*('Calcification Rates'!$F$61+'Calcification Rates'!$G$61)</f>
        <v>5.1197025006300443</v>
      </c>
      <c r="EG8" s="73">
        <f>(2*'Calcification Rates'!$D$62*'Calcification Rates'!$F$62)+0.1*'Calcification Rates'!$D$62*($A8+(2*'Calcification Rates'!$D$62))*'Calcification Rates'!$F$62</f>
        <v>39.067631944444443</v>
      </c>
      <c r="EH8" s="73">
        <f>(2*('Calcification Rates'!$D$62-'Calcification Rates'!$E$62)*('Calcification Rates'!$F$62-'Calcification Rates'!$G$62))+(0.1*('Calcification Rates'!$D$62-'Calcification Rates'!$E$62)*($A8+(2*'Calcification Rates'!$D$62-'Calcification Rates'!$E$62)))*('Calcification Rates'!$F$62-'Calcification Rates'!$G$62)</f>
        <v>31.632571356741792</v>
      </c>
      <c r="EI8" s="73">
        <f>(2*('Calcification Rates'!$D$62+'Calcification Rates'!$E$62)*('Calcification Rates'!$F$62+'Calcification Rates'!$G$62))+(0.1*('Calcification Rates'!$D$62+'Calcification Rates'!$E$62)*($A8+(2*'Calcification Rates'!$D$62+'Calcification Rates'!$E$62)))*('Calcification Rates'!$F$62+'Calcification Rates'!$G$62)</f>
        <v>47.251299640529609</v>
      </c>
      <c r="EJ8" s="73">
        <f>(2*'Calcification Rates'!$D$63*'Calcification Rates'!$F$63)+0.1*'Calcification Rates'!$D$63*($A8+(2*'Calcification Rates'!$D$63))*'Calcification Rates'!$F$63</f>
        <v>39.067631944444443</v>
      </c>
      <c r="EK8" s="73">
        <f>(2*('Calcification Rates'!$D$63-'Calcification Rates'!$E$63)*('Calcification Rates'!$F$63-'Calcification Rates'!$G$63))+(0.1*('Calcification Rates'!$D$63-'Calcification Rates'!$E$63)*($A8+(2*'Calcification Rates'!$D$63-'Calcification Rates'!$E$63)))*('Calcification Rates'!$F$63-'Calcification Rates'!$G$63)</f>
        <v>31.632571356741792</v>
      </c>
      <c r="EL8" s="73">
        <f>(2*('Calcification Rates'!$D$63+'Calcification Rates'!$E$63)*('Calcification Rates'!$F$63+'Calcification Rates'!$G$63))+(0.1*('Calcification Rates'!$D$63+'Calcification Rates'!$E$63)*($A8+(2*'Calcification Rates'!$D$63+'Calcification Rates'!$E$63)))*('Calcification Rates'!$F$63+'Calcification Rates'!$G$63)</f>
        <v>47.251299640529609</v>
      </c>
      <c r="EM8" s="73">
        <f>(2*'Calcification Rates'!$D$64*'Calcification Rates'!$F$64)+0.1*'Calcification Rates'!$D$64*($A8+(2*'Calcification Rates'!$D$64))*'Calcification Rates'!$F$64</f>
        <v>39.067631944444443</v>
      </c>
      <c r="EN8" s="73">
        <f>(2*('Calcification Rates'!$D$64-'Calcification Rates'!$E$64)*('Calcification Rates'!$F$64-'Calcification Rates'!$G$64))+(0.1*('Calcification Rates'!$D$64-'Calcification Rates'!$E$64)*($A8+(2*'Calcification Rates'!$D$64-'Calcification Rates'!$E$64)))*('Calcification Rates'!$F$64-'Calcification Rates'!$G$64)</f>
        <v>31.632571356741792</v>
      </c>
      <c r="EO8" s="73">
        <f>(2*('Calcification Rates'!$D$64+'Calcification Rates'!$E$64)*('Calcification Rates'!$F$64+'Calcification Rates'!$G$64))+(0.1*('Calcification Rates'!$D$64+'Calcification Rates'!$E$64)*($A8+(2*'Calcification Rates'!$D$64+'Calcification Rates'!$E$64)))*('Calcification Rates'!$F$64+'Calcification Rates'!$G$64)</f>
        <v>47.251299640529609</v>
      </c>
      <c r="EP8" s="73">
        <f>(2*'Calcification Rates'!$D$65*'Calcification Rates'!$F$65)+0.1*'Calcification Rates'!$D$65*($A8+(2*'Calcification Rates'!$D$65))*'Calcification Rates'!$F$65</f>
        <v>39.067631944444443</v>
      </c>
      <c r="EQ8" s="73">
        <f>(2*('Calcification Rates'!$D$65-'Calcification Rates'!$E$65)*('Calcification Rates'!$F$65-'Calcification Rates'!$G$65))+(0.1*('Calcification Rates'!$D$65-'Calcification Rates'!$E$65)*($A8+(2*'Calcification Rates'!$D$65-'Calcification Rates'!$E$65)))*('Calcification Rates'!$F$65-'Calcification Rates'!$G$65)</f>
        <v>31.632571356741792</v>
      </c>
      <c r="ER8" s="73">
        <f>(2*('Calcification Rates'!$D$65+'Calcification Rates'!$E$65)*('Calcification Rates'!$F$65+'Calcification Rates'!$G$65))+(0.1*('Calcification Rates'!$D$65+'Calcification Rates'!$E$65)*($A8+(2*'Calcification Rates'!$D$65+'Calcification Rates'!$E$65)))*('Calcification Rates'!$F$65+'Calcification Rates'!$G$65)</f>
        <v>47.251299640529609</v>
      </c>
      <c r="ES8" s="73">
        <f>$A8*'Calcification Rates'!$D$66*'Calcification Rates'!$F$66</f>
        <v>4.7086506342010548</v>
      </c>
      <c r="ET8" s="73">
        <f>$A8*('Calcification Rates'!$D$66-'Calcification Rates'!$E$66)*('Calcification Rates'!$F$66-'Calcification Rates'!$G$66)</f>
        <v>4.3146494280969954</v>
      </c>
      <c r="EU8" s="73">
        <f>$A8*('Calcification Rates'!$D$66+'Calcification Rates'!$E$66)*('Calcification Rates'!$F$66+'Calcification Rates'!$G$66)</f>
        <v>5.1197025006300443</v>
      </c>
      <c r="EV8" s="73">
        <f>(2*'Calcification Rates'!$D$67*'Calcification Rates'!$F$67)+0.1*'Calcification Rates'!$D$67*($A8+(2*'Calcification Rates'!$D$67))*'Calcification Rates'!$F$67</f>
        <v>39.067631944444443</v>
      </c>
      <c r="EW8" s="73">
        <f>(2*('Calcification Rates'!$D$67-'Calcification Rates'!$E$67)*('Calcification Rates'!$F$67-'Calcification Rates'!$G$67))+(0.1*('Calcification Rates'!$D$67-'Calcification Rates'!$E$67)*($A8+(2*'Calcification Rates'!$D$67-'Calcification Rates'!$E$67)))*('Calcification Rates'!$F$67-'Calcification Rates'!$G$67)</f>
        <v>31.632571356741792</v>
      </c>
      <c r="EX8" s="73">
        <f>(2*('Calcification Rates'!$D$67+'Calcification Rates'!$E$67)*('Calcification Rates'!$F$67+'Calcification Rates'!$G$67))+(0.1*('Calcification Rates'!$D$67+'Calcification Rates'!$E$67)*($A8+(2*'Calcification Rates'!$D$67+'Calcification Rates'!$E$67)))*('Calcification Rates'!$F$67+'Calcification Rates'!$G$67)</f>
        <v>47.251299640529609</v>
      </c>
      <c r="EY8" s="73">
        <f>((((1-'Calcification Rates'!$H$68)*$A8)*'Calcification Rates'!$D$68*0.1)+('Calcification Rates'!$H$68*$A8*'Calcification Rates'!$D$68))*'Calcification Rates'!$F$68</f>
        <v>1.3735590000000002</v>
      </c>
      <c r="EZ8" s="73">
        <f>((((1-'Calcification Rates'!$H$68)*$A8)*(('Calcification Rates'!$D$68-'Calcification Rates'!$E$68)*0.1))+('Calcification Rates'!$H$68*$A8*('Calcification Rates'!$D$68-'Calcification Rates'!$E$68)))*('Calcification Rates'!$F$68-'Calcification Rates'!$G$68)</f>
        <v>0.85471626674895862</v>
      </c>
      <c r="FA8" s="73">
        <f>((((1-'Calcification Rates'!$H$68)*$A8)*(('Calcification Rates'!$D$68+'Calcification Rates'!$E$68)*0.1))+('Calcification Rates'!$H$68*$A8*('Calcification Rates'!$D$68+'Calcification Rates'!$E$68)))*('Calcification Rates'!$F$68+'Calcification Rates'!$G$68)</f>
        <v>1.9440097531877258</v>
      </c>
      <c r="FB8" s="73">
        <f>((((((((($A8*2)/PI())/2)+'Calcification Rates'!$D$69)^2)*PI())/2))-((((((($A8*2)/PI())/2)^2)*PI())/2)))*'Calcification Rates'!$F$69</f>
        <v>11.162923174056072</v>
      </c>
      <c r="FC8" s="73">
        <f>((((((((($A8*2)/PI())/2)+('Calcification Rates'!$D$69-'Calcification Rates'!$E$69))^2)*PI())/2))-((((((($A8*2)/PI())/2)^2)*PI())/2)))*('Calcification Rates'!$F$69-'Calcification Rates'!$G$69)</f>
        <v>10.551687939668241</v>
      </c>
      <c r="FD8" s="73">
        <f>((((((((($A8*2)/PI())/2)+('Calcification Rates'!$D$69+'Calcification Rates'!$E$69))^2)*PI())/2))-((((((($A8*2)/PI())/2)^2)*PI())/2)))*('Calcification Rates'!$F$69+'Calcification Rates'!$G$69)</f>
        <v>11.784666942701358</v>
      </c>
      <c r="FE8" s="73">
        <f>((((((((($A8*2)/PI())/2)+'Calcification Rates'!$D$70)^2)*PI())/2))-((((((($A8*2)/PI())/2)^2)*PI())/2)))*'Calcification Rates'!$F$70</f>
        <v>8.7133279345691665</v>
      </c>
      <c r="FF8" s="73">
        <f>((((((((($A8*2)/PI())/2)+('Calcification Rates'!$D$70-'Calcification Rates'!$E$70))^2)*PI())/2))-((((((($A8*2)/PI())/2)^2)*PI())/2)))*('Calcification Rates'!$F$70-'Calcification Rates'!$G$70)</f>
        <v>7.4885288137390322</v>
      </c>
      <c r="FG8" s="73">
        <f>((((((((($A8*2)/PI())/2)+('Calcification Rates'!$D$70+'Calcification Rates'!$E$70))^2)*PI())/2))-((((((($A8*2)/PI())/2)^2)*PI())/2)))*('Calcification Rates'!$F$70+'Calcification Rates'!$G$70)</f>
        <v>9.965892575285018</v>
      </c>
      <c r="FH8" s="73">
        <f>((((((((($A8*2)/PI())/2)+'Calcification Rates'!$D$71)^2)*PI())/2))-((((((($A8*2)/PI())/2)^2)*PI())/2)))*'Calcification Rates'!$F$71</f>
        <v>4.4037734518569032</v>
      </c>
      <c r="FI8" s="73">
        <f>((((((((($A8*2)/PI())/2)+('Calcification Rates'!$D$71-'Calcification Rates'!$E$71))^2)*PI())/2))-((((((($A8*2)/PI())/2)^2)*PI())/2)))*('Calcification Rates'!$F$71-'Calcification Rates'!$G$71)</f>
        <v>4.0507362805361442</v>
      </c>
      <c r="FJ8" s="73">
        <f>((((((((($A8*2)/PI())/2)+('Calcification Rates'!$D$71+'Calcification Rates'!$E$71))^2)*PI())/2))-((((((($A8*2)/PI())/2)^2)*PI())/2)))*('Calcification Rates'!$F$71+'Calcification Rates'!$G$71)</f>
        <v>4.7721051224123086</v>
      </c>
      <c r="FK8" s="73">
        <f>$A8*'Calcification Rates'!$D$72*'Calcification Rates'!$F$72</f>
        <v>0.14101687499999999</v>
      </c>
      <c r="FL8" s="73">
        <f>$A8*('Calcification Rates'!$D$72-'Calcification Rates'!$E$72)*('Calcification Rates'!$F$72-'Calcification Rates'!$G$72)</f>
        <v>9.1646695666860387E-2</v>
      </c>
      <c r="FM8" s="73">
        <f>$A8*('Calcification Rates'!$D$72+'Calcification Rates'!$E$72)*('Calcification Rates'!$F$72+'Calcification Rates'!$G$72)</f>
        <v>0.1903870543331396</v>
      </c>
      <c r="FN8" s="73">
        <f>$A8*'Calcification Rates'!$D$74*'Calcification Rates'!$F$74</f>
        <v>0.14101687499999999</v>
      </c>
      <c r="FO8" s="73">
        <f>$A8*('Calcification Rates'!$D$74-'Calcification Rates'!$E$74)*('Calcification Rates'!$F$74-'Calcification Rates'!$G$74)</f>
        <v>9.1646695666860387E-2</v>
      </c>
      <c r="FP8" s="73">
        <f>$A8*('Calcification Rates'!$D$74+'Calcification Rates'!$E$74)*('Calcification Rates'!$F$74+'Calcification Rates'!$G$74)</f>
        <v>0.1903870543331396</v>
      </c>
      <c r="FQ8" s="73">
        <f>$A8*'Calcification Rates'!$D$75*'Calcification Rates'!$F$75</f>
        <v>4.0700433238636364</v>
      </c>
      <c r="FR8" s="73">
        <f>$A8*('Calcification Rates'!$D$75-'Calcification Rates'!$E$75)*('Calcification Rates'!$F$75-'Calcification Rates'!$G$75)</f>
        <v>3.7902706252372509</v>
      </c>
      <c r="FS8" s="73">
        <f>$A8*('Calcification Rates'!$D$75+'Calcification Rates'!$E$75)*('Calcification Rates'!$F$75+'Calcification Rates'!$G$75)</f>
        <v>4.3583350296185026</v>
      </c>
      <c r="FT8" s="73">
        <f>((((((((($A8*2)/PI())/2)+'Calcification Rates'!$D$76)^2)*PI())/2))-((((((($A8*2)/PI())/2)^2)*PI())/2)))*'Calcification Rates'!$F$76</f>
        <v>4.5516151293451079</v>
      </c>
      <c r="FU8" s="73">
        <f>((((((((($A8*2)/PI())/2)+('Calcification Rates'!$D$76-'Calcification Rates'!$E$76))^2)*PI())/2))-((((((($A8*2)/PI())/2)^2)*PI())/2)))*('Calcification Rates'!$F$76-'Calcification Rates'!$G$76)</f>
        <v>4.228955025587112</v>
      </c>
      <c r="FV8" s="73">
        <f>((((((((($A8*2)/PI())/2)+('Calcification Rates'!$D$76+'Calcification Rates'!$E$76))^2)*PI())/2))-((((((($A8*2)/PI())/2)^2)*PI())/2)))*('Calcification Rates'!$F$76+'Calcification Rates'!$G$76)</f>
        <v>4.8852686496416355</v>
      </c>
      <c r="FW8" s="73">
        <f>(2*'Calcification Rates'!$D$77*'Calcification Rates'!$F$77)+0.1*'Calcification Rates'!$D$77*($A8+(2*'Calcification Rates'!$D$77))*'Calcification Rates'!$F$77</f>
        <v>39.067631944444443</v>
      </c>
      <c r="FX8" s="73">
        <f>(2*('Calcification Rates'!$D$77-'Calcification Rates'!$E$77)*('Calcification Rates'!$F$77-'Calcification Rates'!$G$77))+(0.1*('Calcification Rates'!$D$77-'Calcification Rates'!$E$77)*($A8+(2*'Calcification Rates'!$D$77-'Calcification Rates'!$E$77)))*('Calcification Rates'!$F$77-'Calcification Rates'!$G$77)</f>
        <v>37.16631571887941</v>
      </c>
      <c r="FY8" s="73">
        <f>(2*('Calcification Rates'!$D$77+'Calcification Rates'!$E$77)*('Calcification Rates'!$F$77+'Calcification Rates'!$G$77))+(0.1*('Calcification Rates'!$D$77+'Calcification Rates'!$E$77)*($A8+(2*'Calcification Rates'!$D$77+'Calcification Rates'!$E$77)))*('Calcification Rates'!$F$77+'Calcification Rates'!$G$77)</f>
        <v>40.9780221507135</v>
      </c>
      <c r="FZ8" s="73">
        <f>((((1-'Calcification Rates'!$H$78)*$A8)*'Calcification Rates'!$D$78*0.1)+('Calcification Rates'!$H$78*$A8*'Calcification Rates'!$D$78))*'Calcification Rates'!$F$78</f>
        <v>2.1396297194999998</v>
      </c>
      <c r="GA8" s="73">
        <f>((((1-'Calcification Rates'!$H$78)*$A8)*(('Calcification Rates'!$D$78-'Calcification Rates'!$E$78)*0.1))+('Calcification Rates'!$H$78*$A8*('Calcification Rates'!$D$78-'Calcification Rates'!$E$78)))*('Calcification Rates'!$F$78-'Calcification Rates'!$G$78)</f>
        <v>2.0655557749329749</v>
      </c>
      <c r="GB8" s="73">
        <f>((((1-'Calcification Rates'!$H$78)*$A8)*(('Calcification Rates'!$D$78+'Calcification Rates'!$E$78)*0.1))+('Calcification Rates'!$H$78*$A8*('Calcification Rates'!$D$78+'Calcification Rates'!$E$78)))*('Calcification Rates'!$F$78+'Calcification Rates'!$G$78)</f>
        <v>2.2137036640670247</v>
      </c>
      <c r="GC8" s="73">
        <f>((((1-'Calcification Rates'!$H$79)*$A8)*'Calcification Rates'!$D$79*0.1)+('Calcification Rates'!$H$79*$A8*'Calcification Rates'!$D$79))*'Calcification Rates'!$F$79</f>
        <v>2.4334291800000001</v>
      </c>
      <c r="GD8" s="73">
        <f>((((1-'Calcification Rates'!$H$79)*$A8)*(('Calcification Rates'!$D$79-'Calcification Rates'!$E$79)*0.1))+('Calcification Rates'!$H$79*$A8*('Calcification Rates'!$D$79-'Calcification Rates'!$E$79)))*('Calcification Rates'!$F$79-'Calcification Rates'!$G$79)</f>
        <v>2.3317015381100599</v>
      </c>
      <c r="GE8" s="73">
        <f>((((1-'Calcification Rates'!$H$79)*$A8)*(('Calcification Rates'!$D$79+'Calcification Rates'!$E$79)*0.1))+('Calcification Rates'!$H$79*$A8*('Calcification Rates'!$D$79+'Calcification Rates'!$E$79)))*('Calcification Rates'!$F$79+'Calcification Rates'!$G$79)</f>
        <v>2.5351568218899407</v>
      </c>
      <c r="GF8" s="73">
        <f>((((1-'Calcification Rates'!$H$80)*$A8)*'Calcification Rates'!$D$80*0.1)+('Calcification Rates'!$H$80*$A8*'Calcification Rates'!$D$80))*'Calcification Rates'!$F$80</f>
        <v>2.8635645869999995</v>
      </c>
      <c r="GG8" s="73">
        <f>((((1-'Calcification Rates'!$H$80)*$A8)*(('Calcification Rates'!$D$80-'Calcification Rates'!$E$80)*0.1))+('Calcification Rates'!$H$80*$A8*('Calcification Rates'!$D$80-'Calcification Rates'!$E$80)))*('Calcification Rates'!$F$80-'Calcification Rates'!$G$80)</f>
        <v>2.7644280296095456</v>
      </c>
      <c r="GH8" s="73">
        <f>((((1-'Calcification Rates'!$H$80)*$A8)*(('Calcification Rates'!$D$80+'Calcification Rates'!$E$80)*0.1))+('Calcification Rates'!$H$80*$A8*('Calcification Rates'!$D$80+'Calcification Rates'!$E$80)))*('Calcification Rates'!$F$80+'Calcification Rates'!$G$80)</f>
        <v>2.9627011443904538</v>
      </c>
      <c r="GI8" s="73">
        <f>((((((((($A8*2)/PI())/2)+'Calcification Rates'!$D$81)^2)*PI())/2))-((((((($A8*2)/PI())/2)^2)*PI())/2)))*'Calcification Rates'!$F$81</f>
        <v>3.8767836735296335</v>
      </c>
      <c r="GJ8" s="73">
        <f>((((((((($A8*2)/PI())/2)+('Calcification Rates'!$D$81-'Calcification Rates'!$E$81))^2)*PI())/2))-((((((($A8*2)/PI())/2)^2)*PI())/2)))*('Calcification Rates'!$F$81-'Calcification Rates'!$G$81)</f>
        <v>3.7386958532834456</v>
      </c>
      <c r="GK8" s="73">
        <f>((((((((($A8*2)/PI())/2)+('Calcification Rates'!$D$81+'Calcification Rates'!$E$81))^2)*PI())/2))-((((((($A8*2)/PI())/2)^2)*PI())/2)))*('Calcification Rates'!$F$81+'Calcification Rates'!$G$81)</f>
        <v>4.0157639410654884</v>
      </c>
      <c r="GL8" s="73">
        <f>((((((((($A8*2)/PI())/2)+'Calcification Rates'!$D$82)^2)*PI())/2))-((((((($A8*2)/PI())/2)^2)*PI())/2)))*'Calcification Rates'!$F$82</f>
        <v>3.9857483140177425</v>
      </c>
      <c r="GM8" s="73">
        <f>((((((((($A8*2)/PI())/2)+('Calcification Rates'!$D$82-'Calcification Rates'!$E$82))^2)*PI())/2))-((((((($A8*2)/PI())/2)^2)*PI())/2)))*('Calcification Rates'!$F$82-'Calcification Rates'!$G$82)</f>
        <v>3.8776957947407129</v>
      </c>
      <c r="GN8" s="73">
        <f>((((((((($A8*2)/PI())/2)+('Calcification Rates'!$D$82+'Calcification Rates'!$E$82))^2)*PI())/2))-((((((($A8*2)/PI())/2)^2)*PI())/2)))*('Calcification Rates'!$F$82+'Calcification Rates'!$G$82)</f>
        <v>4.0943410011004229</v>
      </c>
      <c r="GO8" s="73">
        <f>((((((((($A8*2)/PI())/2)+'Calcification Rates'!$D$87)^2)*PI())/2))-((((((($A8*2)/PI())/2)^2)*PI())/2)))*'Calcification Rates'!$F$87</f>
        <v>2.574218720123242</v>
      </c>
      <c r="GP8" s="73">
        <f>((((((((($A8*2)/PI())/2)+('Calcification Rates'!$D$87-'Calcification Rates'!$E$87))^2)*PI())/2))-((((((($A8*2)/PI())/2)^2)*PI())/2)))*('Calcification Rates'!$F$87-'Calcification Rates'!$G$87)</f>
        <v>2.2342548120715673</v>
      </c>
      <c r="GQ8" s="73">
        <f>((((((((($A8*2)/PI())/2)+('Calcification Rates'!$D$87+'Calcification Rates'!$E$87))^2)*PI())/2))-((((((($A8*2)/PI())/2)^2)*PI())/2)))*('Calcification Rates'!$F$87+'Calcification Rates'!$G$87)</f>
        <v>2.9335418886975027</v>
      </c>
      <c r="GR8" s="73">
        <f>((((((((($A8*2)/PI())/2)+'Calcification Rates'!$D$88)^2)*PI())/2))-((((((($A8*2)/PI())/2)^2)*PI())/2)))*'Calcification Rates'!$F$88</f>
        <v>2.574218720123242</v>
      </c>
      <c r="GS8" s="73">
        <f>((((((((($A8*2)/PI())/2)+('Calcification Rates'!$D$88-'Calcification Rates'!$E$88))^2)*PI())/2))-((((((($A8*2)/PI())/2)^2)*PI())/2)))*('Calcification Rates'!$F$88-'Calcification Rates'!$G$88)</f>
        <v>2.2342548120715673</v>
      </c>
      <c r="GT8" s="73">
        <f>((((((((($A8*2)/PI())/2)+('Calcification Rates'!$D$88+'Calcification Rates'!$E$88))^2)*PI())/2))-((((((($A8*2)/PI())/2)^2)*PI())/2)))*('Calcification Rates'!$F$88+'Calcification Rates'!$G$88)</f>
        <v>2.9335418886975027</v>
      </c>
      <c r="GU8" s="73">
        <f>((((((((($A8*2)/PI())/2)+'Calcification Rates'!$D$89)^2)*PI())/2))-((((((($A8*2)/PI())/2)^2)*PI())/2)))*'Calcification Rates'!$F$89</f>
        <v>3.6450918939835022</v>
      </c>
      <c r="GV8" s="73">
        <f>((((((((($A8*2)/PI())/2)+('Calcification Rates'!$D$89-'Calcification Rates'!$E$89))^2)*PI())/2))-((((((($A8*2)/PI())/2)^2)*PI())/2)))*('Calcification Rates'!$F$89-'Calcification Rates'!$G$89)</f>
        <v>3.2441123557516063</v>
      </c>
      <c r="GW8" s="73">
        <f>((((((((($A8*2)/PI())/2)+('Calcification Rates'!$D$89+'Calcification Rates'!$E$89))^2)*PI())/2))-((((((($A8*2)/PI())/2)^2)*PI())/2)))*('Calcification Rates'!$F$89+'Calcification Rates'!$G$89)</f>
        <v>4.0621952615362042</v>
      </c>
      <c r="GX8" s="73">
        <f>((((((((($A8*2)/PI())/2)+'Calcification Rates'!$D$90)^2)*PI())/2))-((((((($A8*2)/PI())/2)^2)*PI())/2)))*'Calcification Rates'!$F$90</f>
        <v>3.6450918939835022</v>
      </c>
      <c r="GY8" s="73">
        <f>((((((((($A8*2)/PI())/2)+('Calcification Rates'!$D$90-'Calcification Rates'!$E$90))^2)*PI())/2))-((((((($A8*2)/PI())/2)^2)*PI())/2)))*('Calcification Rates'!$F$90-'Calcification Rates'!$G$90)</f>
        <v>3.2441123557516063</v>
      </c>
      <c r="GZ8" s="73">
        <f>((((((((($A8*2)/PI())/2)+('Calcification Rates'!$D$90+'Calcification Rates'!$E$90))^2)*PI())/2))-((((((($A8*2)/PI())/2)^2)*PI())/2)))*('Calcification Rates'!$F$90+'Calcification Rates'!$G$90)</f>
        <v>4.0621952615362042</v>
      </c>
      <c r="HA8" s="73">
        <f>((((((((($A8*2)/PI())/2)+'Calcification Rates'!$D$92)^2)*PI())/2))-((((((($A8*2)/PI())/2)^2)*PI())/2)))*'Calcification Rates'!$F$92</f>
        <v>10.201631422235137</v>
      </c>
      <c r="HB8" s="73">
        <f>((((((((($A8*2)/PI())/2)+('Calcification Rates'!$D$92-'Calcification Rates'!$E$92))^2)*PI())/2))-((((((($A8*2)/PI())/2)^2)*PI())/2)))*('Calcification Rates'!$F$92-'Calcification Rates'!$G$92)</f>
        <v>9.8069213702612288</v>
      </c>
      <c r="HC8" s="73">
        <f>((((((((($A8*2)/PI())/2)+('Calcification Rates'!$D$92+'Calcification Rates'!$E$92))^2)*PI())/2))-((((((($A8*2)/PI())/2)^2)*PI())/2)))*('Calcification Rates'!$F$92+'Calcification Rates'!$G$92)</f>
        <v>10.596341474209042</v>
      </c>
      <c r="HD8" s="73">
        <f>$A8*'Calcification Rates'!$D$93*'Calcification Rates'!$F$93</f>
        <v>2.479047026413872</v>
      </c>
      <c r="HE8" s="73">
        <f>$A8*('Calcification Rates'!$D$93-'Calcification Rates'!$E$93)*('Calcification Rates'!$F$93-'Calcification Rates'!$G$93)</f>
        <v>2.1787770837442397</v>
      </c>
      <c r="HF8" s="73">
        <f>$A8*('Calcification Rates'!$D$93+'Calcification Rates'!$E$93)*('Calcification Rates'!$F$93+'Calcification Rates'!$G$93)</f>
        <v>2.7957666488390642</v>
      </c>
      <c r="HG8" s="73">
        <f>$A8*'Calcification Rates'!$D$95*'Calcification Rates'!$F$95</f>
        <v>3.1607849586776866</v>
      </c>
      <c r="HH8" s="73">
        <f>$A8*('Calcification Rates'!$D$95-'Calcification Rates'!$E$95)*('Calcification Rates'!$F$95-'Calcification Rates'!$G$95)</f>
        <v>2.7582352712338891</v>
      </c>
      <c r="HI8" s="73">
        <f>$A8*('Calcification Rates'!$D$95+'Calcification Rates'!$E$95)*('Calcification Rates'!$F$95+'Calcification Rates'!$G$95)</f>
        <v>3.5858942069291095</v>
      </c>
      <c r="HJ8" s="73">
        <f>((((1-'Calcification Rates'!$H$96)*$A8)*'Calcification Rates'!$D$96*0.1)+('Calcification Rates'!$H$96*$A8*'Calcification Rates'!$D$96))*'Calcification Rates'!$F$96</f>
        <v>1.5026875500000001</v>
      </c>
      <c r="HK8" s="73">
        <f>((((1-'Calcification Rates'!$H$96)*$A8)*(('Calcification Rates'!$D$96-'Calcification Rates'!$E$96)*0.1))+('Calcification Rates'!$H$96*$A8*('Calcification Rates'!$D$96-'Calcification Rates'!$E$96)))*('Calcification Rates'!$F$96-'Calcification Rates'!$G$96)</f>
        <v>1.3126311347951067</v>
      </c>
      <c r="HL8" s="73">
        <f>((((1-'Calcification Rates'!$H$96)*$A8)*(('Calcification Rates'!$D$96+'Calcification Rates'!$E$96)*0.1))+('Calcification Rates'!$H$96*$A8*('Calcification Rates'!$D$96+'Calcification Rates'!$E$96)))*('Calcification Rates'!$F$96+'Calcification Rates'!$G$96)</f>
        <v>1.7044341479509122</v>
      </c>
      <c r="HM8" s="73">
        <f>((((1-'Calcification Rates'!$H$98)*$A8)*'Calcification Rates'!$D$98*0.1)+('Calcification Rates'!$H$98*$A8*'Calcification Rates'!$D$98))*'Calcification Rates'!$F$98</f>
        <v>1.5026875500000001</v>
      </c>
      <c r="HN8" s="73">
        <f>((((1-'Calcification Rates'!$H$98)*$A8)*(('Calcification Rates'!$D$98-'Calcification Rates'!$E$98)*0.1))+('Calcification Rates'!$H$98*$A8*('Calcification Rates'!$D$98-'Calcification Rates'!$E$98)))*('Calcification Rates'!$F$98-'Calcification Rates'!$G$98)</f>
        <v>0.90624775317238704</v>
      </c>
      <c r="HO8" s="73">
        <f>((((1-'Calcification Rates'!$H$98)*$A8)*(('Calcification Rates'!$D$98+'Calcification Rates'!$E$98)*0.1))+('Calcification Rates'!$H$98*$A8*('Calcification Rates'!$D$98+'Calcification Rates'!$E$98)))*('Calcification Rates'!$F$98+'Calcification Rates'!$G$98)</f>
        <v>2.1854816890251723</v>
      </c>
    </row>
    <row r="9" spans="1:223" x14ac:dyDescent="0.3">
      <c r="A9" s="42">
        <v>7</v>
      </c>
      <c r="B9" s="73">
        <f>((((1-'Calcification Rates'!$H$11)*$A9)*'Calcification Rates'!$D$11*0.1)+('Calcification Rates'!$H$11*$A9*'Calcification Rates'!$D$11))*'Calcification Rates'!$F$11</f>
        <v>19.259137706666667</v>
      </c>
      <c r="C9" s="73">
        <f>((((1-'Calcification Rates'!$H$11)*$A9)*(('Calcification Rates'!$D$11-'Calcification Rates'!$E$11)*0.1))+('Calcification Rates'!$H$11*$A9*('Calcification Rates'!$D$11-'Calcification Rates'!$E$11)))*('Calcification Rates'!$F$11-'Calcification Rates'!$G$11)</f>
        <v>15.641791013590799</v>
      </c>
      <c r="D9" s="73">
        <f>((((1-'Calcification Rates'!$H$11)*$A9)*(('Calcification Rates'!$D$11+'Calcification Rates'!$E$11)*0.1))+('Calcification Rates'!$H$11*$A9*('Calcification Rates'!$D$11+'Calcification Rates'!$E$11)))*('Calcification Rates'!$F$11+'Calcification Rates'!$G$11)</f>
        <v>22.988855788213066</v>
      </c>
      <c r="E9" s="73">
        <f>(((((1-'Calcification Rates'!$H$12)*$A9)*'Calcification Rates'!$D$12*0.1)+('Calcification Rates'!$H$12*$A9*'Calcification Rates'!$D$12))*'Calcification Rates'!$F$12)*0.5</f>
        <v>10.141926933333332</v>
      </c>
      <c r="F9" s="73">
        <f>(((((1-'Calcification Rates'!$H$12)*$A9)*(('Calcification Rates'!$D$12-'Calcification Rates'!$E$12)*0.1))+('Calcification Rates'!$H$12*$A9*('Calcification Rates'!$D$12-'Calcification Rates'!$E$12)))*('Calcification Rates'!$F$12-'Calcification Rates'!$G$12))*0.5</f>
        <v>9.3212113516428854</v>
      </c>
      <c r="G9" s="73">
        <f>(((((1-'Calcification Rates'!$H$12)*$A9)*(('Calcification Rates'!$D$12+'Calcification Rates'!$E$12)*0.1))+('Calcification Rates'!$H$12*$A9*('Calcification Rates'!$D$12+'Calcification Rates'!$E$12)))*('Calcification Rates'!$F$12+'Calcification Rates'!$G$12))*0.5</f>
        <v>10.976882688543425</v>
      </c>
      <c r="H9" s="73">
        <f>(((((1-'Calcification Rates'!$H$13)*$A9)*'Calcification Rates'!$D$13*0.1)+('Calcification Rates'!$H$13*$A9*'Calcification Rates'!$D$13))*'Calcification Rates'!$F$13)*0.5</f>
        <v>8.1607141391999996</v>
      </c>
      <c r="I9" s="73">
        <f>(((((1-'Calcification Rates'!$H$13)*$A9)*(('Calcification Rates'!$D$13-'Calcification Rates'!$E$13)*0.1))+('Calcification Rates'!$H$13*$A9*('Calcification Rates'!$D$13-'Calcification Rates'!$E$13)))*('Calcification Rates'!$F$13-'Calcification Rates'!$G$13))*0.5</f>
        <v>6.9062722871668303</v>
      </c>
      <c r="J9" s="73">
        <f>(((((1-'Calcification Rates'!$H$13)*$A9)*(('Calcification Rates'!$D$13+'Calcification Rates'!$E$13)*0.1))+('Calcification Rates'!$H$13*$A9*('Calcification Rates'!$D$13+'Calcification Rates'!$E$13)))*('Calcification Rates'!$F$13+'Calcification Rates'!$G$13))*0.5</f>
        <v>9.5185945029442784</v>
      </c>
      <c r="K9" s="73">
        <f>((((((((($A9*2)/PI())/2)+'Calcification Rates'!$D$14)^2)*PI())/2))-((((((($A9*2)/PI())/2)^2)*PI())/2)))*'Calcification Rates'!$F$14</f>
        <v>4.3998166138585857</v>
      </c>
      <c r="L9" s="73">
        <f>((((((((($A9*2)/PI())/2)+('Calcification Rates'!$D$14-'Calcification Rates'!$E$14))^2)*PI())/2))-((((((($A9*2)/PI())/2)^2)*PI())/2)))*('Calcification Rates'!$F$14-'Calcification Rates'!$G$14)</f>
        <v>4.2378197047648651</v>
      </c>
      <c r="M9" s="73">
        <f>((((((((($A9*2)/PI())/2)+('Calcification Rates'!$D$14+'Calcification Rates'!$E$14))^2)*PI())/2))-((((((($A9*2)/PI())/2)^2)*PI())/2)))*('Calcification Rates'!$F$14+'Calcification Rates'!$G$14)</f>
        <v>4.5624936742453945</v>
      </c>
      <c r="N9" s="73">
        <f>((((((((($A9*2)/PI())/2)+'Calcification Rates'!$D$15)^2)*PI())/2))-((((((($A9*2)/PI())/2)^2)*PI())/2)))*'Calcification Rates'!$F$15</f>
        <v>4.4628348205674984</v>
      </c>
      <c r="O9" s="73">
        <f>((((((((($A9*2)/PI())/2)+('Calcification Rates'!$D$15-'Calcification Rates'!$E$15))^2)*PI())/2))-((((((($A9*2)/PI())/2)^2)*PI())/2)))*('Calcification Rates'!$F$15-'Calcification Rates'!$G$15)</f>
        <v>4.016393173920453</v>
      </c>
      <c r="P9" s="73">
        <f>((((((((($A9*2)/PI())/2)+('Calcification Rates'!$D$15+'Calcification Rates'!$E$15))^2)*PI())/2))-((((((($A9*2)/PI())/2)^2)*PI())/2)))*('Calcification Rates'!$F$15+'Calcification Rates'!$G$15)</f>
        <v>4.9315808879453709</v>
      </c>
      <c r="Q9" s="73">
        <f>(2*'Calcification Rates'!$D$16*'Calcification Rates'!$F$16)+0.1*'Calcification Rates'!$D$16*($A9+(2*'Calcification Rates'!$D$16))*'Calcification Rates'!$F$16</f>
        <v>3.122478333333333</v>
      </c>
      <c r="R9" s="73">
        <f>(2*('Calcification Rates'!$D$16-'Calcification Rates'!$E$16)*('Calcification Rates'!$F$16-'Calcification Rates'!$G$16))+(0.1*('Calcification Rates'!$D$16-'Calcification Rates'!$E$16)*($A9+(2*'Calcification Rates'!$D$16-'Calcification Rates'!$E$16)))*('Calcification Rates'!$F$16-'Calcification Rates'!$G$16)</f>
        <v>2.6817728418207385</v>
      </c>
      <c r="S9" s="73">
        <f>(2*('Calcification Rates'!$D$16+'Calcification Rates'!$E$16)*('Calcification Rates'!$F$16+'Calcification Rates'!$G$16))+(0.1*('Calcification Rates'!$D$16+'Calcification Rates'!$E$16)*($A9+(2*'Calcification Rates'!$D$16+'Calcification Rates'!$E$16)))*('Calcification Rates'!$F$16+'Calcification Rates'!$G$16)</f>
        <v>3.5742956258917333</v>
      </c>
      <c r="T9" s="73">
        <f>(2*'Calcification Rates'!$D$17*'Calcification Rates'!$F$17)+0.1*'Calcification Rates'!$D$17*($A9+(2*'Calcification Rates'!$D$17))*'Calcification Rates'!$F$17</f>
        <v>2.885926944444444</v>
      </c>
      <c r="U9" s="73">
        <f>(2*('Calcification Rates'!$D$17-'Calcification Rates'!$E$17)*('Calcification Rates'!$F$17-'Calcification Rates'!$G$17))+(0.1*('Calcification Rates'!$D$17-'Calcification Rates'!$E$17)*($A9+(2*'Calcification Rates'!$D$17-'Calcification Rates'!$E$17)))*('Calcification Rates'!$F$17-'Calcification Rates'!$G$17)</f>
        <v>2.4484734892874047</v>
      </c>
      <c r="V9" s="73">
        <f>(2*('Calcification Rates'!$D$17+'Calcification Rates'!$E$17)*('Calcification Rates'!$F$17+'Calcification Rates'!$G$17))+(0.1*('Calcification Rates'!$D$17+'Calcification Rates'!$E$17)*($A9+(2*'Calcification Rates'!$D$17+'Calcification Rates'!$E$17)))*('Calcification Rates'!$F$17+'Calcification Rates'!$G$17)</f>
        <v>3.3344907066917333</v>
      </c>
      <c r="W9" s="73">
        <f>((((((((($A9*2)/PI())/2)+'Calcification Rates'!$D$18)^2)*PI())/2))-((((((($A9*2)/PI())/2)^2)*PI())/2)))*'Calcification Rates'!$F$18</f>
        <v>4.4628348205674984</v>
      </c>
      <c r="X9" s="73">
        <f>((((((((($A9*2)/PI())/2)+('Calcification Rates'!$D$18-'Calcification Rates'!$E$18))^2)*PI())/2))-((((((($A9*2)/PI())/2)^2)*PI())/2)))*('Calcification Rates'!$F$18-'Calcification Rates'!$G$18)</f>
        <v>4.016393173920453</v>
      </c>
      <c r="Y9" s="73">
        <f>((((((((($A9*2)/PI())/2)+('Calcification Rates'!$D$18+'Calcification Rates'!$E$18))^2)*PI())/2))-((((((($A9*2)/PI())/2)^2)*PI())/2)))*('Calcification Rates'!$F$18+'Calcification Rates'!$G$18)</f>
        <v>4.9315808879453709</v>
      </c>
      <c r="Z9" s="73">
        <f>(2*'Calcification Rates'!$D$19*'Calcification Rates'!$F$19)+0.1*'Calcification Rates'!$D$19*($A9+(2*'Calcification Rates'!$D$19))*'Calcification Rates'!$F$19</f>
        <v>2.885926944444444</v>
      </c>
      <c r="AA9" s="73">
        <f>(2*('Calcification Rates'!$D$19-'Calcification Rates'!$E$19)*('Calcification Rates'!$F$19-'Calcification Rates'!$G$19))+(0.1*('Calcification Rates'!$D$19-'Calcification Rates'!$E$19)*($A9+(2*'Calcification Rates'!$D$19-'Calcification Rates'!$E$19)))*('Calcification Rates'!$F$19-'Calcification Rates'!$G$19)</f>
        <v>2.4484734892874047</v>
      </c>
      <c r="AB9" s="73">
        <f>(2*('Calcification Rates'!$D$19+'Calcification Rates'!$E$19)*('Calcification Rates'!$F$19+'Calcification Rates'!$G$19))+(0.1*('Calcification Rates'!$D$19+'Calcification Rates'!$E$19)*($A9+(2*'Calcification Rates'!$D$19+'Calcification Rates'!$E$19)))*('Calcification Rates'!$F$19+'Calcification Rates'!$G$19)</f>
        <v>3.3344907066917333</v>
      </c>
      <c r="AC9" s="73">
        <f>(((((1-'Calcification Rates'!$H$20)*$A9)*'Calcification Rates'!$D$20*0.1)+('Calcification Rates'!$H$20*$A9*'Calcification Rates'!$D$20))*'Calcification Rates'!$F$20)*0.5</f>
        <v>0.56595469583333324</v>
      </c>
      <c r="AD9" s="73">
        <f>(((((1-'Calcification Rates'!$H$20)*$A9)*(('Calcification Rates'!$D$20-'Calcification Rates'!$E$20)*0.1))+('Calcification Rates'!$H$20*$A9*('Calcification Rates'!$D$20-'Calcification Rates'!$E$20)))*('Calcification Rates'!$F$20-'Calcification Rates'!$G$20))*0.5</f>
        <v>0.48027856991609863</v>
      </c>
      <c r="AE9" s="73">
        <f>(((((1-'Calcification Rates'!$H$20)*$A9)*(('Calcification Rates'!$D$20+'Calcification Rates'!$E$20)*0.1))+('Calcification Rates'!$H$20*$A9*('Calcification Rates'!$D$20+'Calcification Rates'!$E$20)))*('Calcification Rates'!$F$20+'Calcification Rates'!$G$20))*0.5</f>
        <v>0.6537691176143885</v>
      </c>
      <c r="AF9" s="73">
        <f>(2*'Calcification Rates'!$D$21*'Calcification Rates'!$F$21)+0.1*'Calcification Rates'!$D$21*($A9+(2*'Calcification Rates'!$D$21))*'Calcification Rates'!$F$21</f>
        <v>3.3117194444444444</v>
      </c>
      <c r="AG9" s="73">
        <f>(2*('Calcification Rates'!$D$21-'Calcification Rates'!$E$21)*('Calcification Rates'!$F$21-'Calcification Rates'!$G$21))+(0.1*('Calcification Rates'!$D$21-'Calcification Rates'!$E$21)*($A9+(2*'Calcification Rates'!$D$21-'Calcification Rates'!$E$21)))*('Calcification Rates'!$F$21-'Calcification Rates'!$G$21)</f>
        <v>3.2400614079829331</v>
      </c>
      <c r="AH9" s="73">
        <f>(2*('Calcification Rates'!$D$21+'Calcification Rates'!$E$21)*('Calcification Rates'!$F$21+'Calcification Rates'!$G$21))+(0.1*('Calcification Rates'!$D$21+'Calcification Rates'!$E$21)*($A9+(2*'Calcification Rates'!$D$21+'Calcification Rates'!$E$21)))*('Calcification Rates'!$F$21+'Calcification Rates'!$G$21)</f>
        <v>3.3841270197503999</v>
      </c>
      <c r="AI9" s="73">
        <f>$A9*'Calcification Rates'!$D$23*'Calcification Rates'!$F$23</f>
        <v>0.16451968749999998</v>
      </c>
      <c r="AJ9" s="73">
        <f>$A9*('Calcification Rates'!$D$23-'Calcification Rates'!$E$23)*('Calcification Rates'!$F$23-'Calcification Rates'!$G$23)</f>
        <v>0.10692114494467045</v>
      </c>
      <c r="AK9" s="73">
        <f>$A9*('Calcification Rates'!$D$23+'Calcification Rates'!$E$23)*('Calcification Rates'!$F$23+'Calcification Rates'!$G$23)</f>
        <v>0.22211823005532955</v>
      </c>
      <c r="AL9" s="73">
        <f>((((1-'Calcification Rates'!$H$24)*$A9)*'Calcification Rates'!$D$24*0.1)+('Calcification Rates'!$H$24*$A9*'Calcification Rates'!$D$24))*'Calcification Rates'!$F$24</f>
        <v>7.4964072910999997</v>
      </c>
      <c r="AM9" s="73">
        <f>((((1-'Calcification Rates'!$H$24)*$A9)*(('Calcification Rates'!$D$24-'Calcification Rates'!$E$24)*0.1))+('Calcification Rates'!$H$24*$A9*('Calcification Rates'!$D$24-'Calcification Rates'!$E$24)))*('Calcification Rates'!$F$24-'Calcification Rates'!$G$24)</f>
        <v>4.5209679579926485</v>
      </c>
      <c r="AN9" s="73">
        <f>((((1-'Calcification Rates'!$H$24)*$A9)*(('Calcification Rates'!$D$24+'Calcification Rates'!$E$24)*0.1))+('Calcification Rates'!$H$24*$A9*('Calcification Rates'!$D$24+'Calcification Rates'!$E$24)))*('Calcification Rates'!$F$24+'Calcification Rates'!$G$24)</f>
        <v>10.902639652650242</v>
      </c>
      <c r="AO9" s="73">
        <f>((((((((($A9*2)/PI())/2)+'Calcification Rates'!$D$25)^2)*PI())/2))-((((((($A9*2)/PI())/2)^2)*PI())/2)))*'Calcification Rates'!$F$25</f>
        <v>3.9811995447269375</v>
      </c>
      <c r="AP9" s="73">
        <f>((((((((($A9*2)/PI())/2)+('Calcification Rates'!$D$25-'Calcification Rates'!$E$25))^2)*PI())/2))-((((((($A9*2)/PI())/2)^2)*PI())/2)))*('Calcification Rates'!$F$25-'Calcification Rates'!$G$25)</f>
        <v>3.2480826520750155</v>
      </c>
      <c r="AQ9" s="73">
        <f>((((((((($A9*2)/PI())/2)+('Calcification Rates'!$D$25+'Calcification Rates'!$E$25))^2)*PI())/2))-((((((($A9*2)/PI())/2)^2)*PI())/2)))*('Calcification Rates'!$F$25+'Calcification Rates'!$G$25)</f>
        <v>4.7414475853079718</v>
      </c>
      <c r="AR9" s="73">
        <f>((((1-'Calcification Rates'!$H$28)*$A9)*'Calcification Rates'!$D$28*0.1)+('Calcification Rates'!$H$28*$A9*'Calcification Rates'!$D$28))*'Calcification Rates'!$F$28</f>
        <v>1.2065986698873767</v>
      </c>
      <c r="AS9" s="73">
        <f>((((1-'Calcification Rates'!$H$28)*$A9)*(('Calcification Rates'!$D$28-'Calcification Rates'!$E$28)*0.1))+('Calcification Rates'!$H$28*$A9*('Calcification Rates'!$D$28-'Calcification Rates'!$E$28)))*('Calcification Rates'!$F$28-'Calcification Rates'!$G$28)</f>
        <v>1.0875310072394069</v>
      </c>
      <c r="AT9" s="73">
        <f>((((1-'Calcification Rates'!$H$28)*$A9)*(('Calcification Rates'!$D$28+'Calcification Rates'!$E$28)*0.1))+('Calcification Rates'!$H$28*$A9*('Calcification Rates'!$D$28+'Calcification Rates'!$E$28)))*('Calcification Rates'!$F$28+'Calcification Rates'!$G$28)</f>
        <v>1.3314929148981889</v>
      </c>
      <c r="AU9" s="73">
        <f>((((((((($A9*2)/PI())/2)+'Calcification Rates'!$D$29)^2)*PI())/2))-((((((($A9*2)/PI())/2)^2)*PI())/2)))*'Calcification Rates'!$F$29</f>
        <v>21.117584784196406</v>
      </c>
      <c r="AV9" s="73">
        <f>((((((((($A9*2)/PI())/2)+('Calcification Rates'!$D$29-'Calcification Rates'!$E$29))^2)*PI())/2))-((((((($A9*2)/PI())/2)^2)*PI())/2)))*('Calcification Rates'!$F$29-'Calcification Rates'!$G$29)</f>
        <v>17.257035078531565</v>
      </c>
      <c r="AW9" s="73">
        <f>((((((((($A9*2)/PI())/2)+('Calcification Rates'!$D$29+'Calcification Rates'!$E$29))^2)*PI())/2))-((((((($A9*2)/PI())/2)^2)*PI())/2)))*('Calcification Rates'!$F$29+'Calcification Rates'!$G$29)</f>
        <v>25.382292280910779</v>
      </c>
      <c r="AX9" s="73">
        <f>((((((((($A9*2)/PI())/2)+'Calcification Rates'!$D$30)^2)*PI())/2))-((((((($A9*2)/PI())/2)^2)*PI())/2)))*'Calcification Rates'!$F$30</f>
        <v>4.4579978868333248</v>
      </c>
      <c r="AY9" s="73">
        <f>((((((((($A9*2)/PI())/2)+('Calcification Rates'!$D$30-'Calcification Rates'!$E$30))^2)*PI())/2))-((((((($A9*2)/PI())/2)^2)*PI())/2)))*('Calcification Rates'!$F$30-'Calcification Rates'!$G$30)</f>
        <v>3.9542473513835898</v>
      </c>
      <c r="AZ9" s="73">
        <f>((((((((($A9*2)/PI())/2)+('Calcification Rates'!$D$30+'Calcification Rates'!$E$30))^2)*PI())/2))-((((((($A9*2)/PI())/2)^2)*PI())/2)))*('Calcification Rates'!$F$30+'Calcification Rates'!$G$30)</f>
        <v>4.9728933061617822</v>
      </c>
      <c r="BA9" s="73">
        <f>((((1-'Calcification Rates'!$H$31)*$A9)*'Calcification Rates'!$D$31*0.1)+('Calcification Rates'!$H$31*$A9*'Calcification Rates'!$D$31))*'Calcification Rates'!$F$31</f>
        <v>1.290562</v>
      </c>
      <c r="BB9" s="73">
        <f>((((1-'Calcification Rates'!$H$31)*$A9)*(('Calcification Rates'!$D$31-'Calcification Rates'!$E$31)*0.1))+('Calcification Rates'!$H$31*$A9*('Calcification Rates'!$D$31-'Calcification Rates'!$E$31)))*('Calcification Rates'!$F$31-'Calcification Rates'!$G$31)</f>
        <v>1.290562</v>
      </c>
      <c r="BC9" s="73">
        <f>((((1-'Calcification Rates'!$H$31)*$A9)*(('Calcification Rates'!$D$31+'Calcification Rates'!$E$31)*0.1))+('Calcification Rates'!$H$31*$A9*('Calcification Rates'!$D$31+'Calcification Rates'!$E$31)))*('Calcification Rates'!$F$31+'Calcification Rates'!$G$31)</f>
        <v>1.290562</v>
      </c>
      <c r="BD9" s="73">
        <f>$A9*'Calcification Rates'!$D$32*'Calcification Rates'!$F$32</f>
        <v>5.4229153702803448</v>
      </c>
      <c r="BE9" s="73">
        <f>$A9*('Calcification Rates'!$D$32-'Calcification Rates'!$E$32)*('Calcification Rates'!$F$32-'Calcification Rates'!$G$32)</f>
        <v>5.21309802645942</v>
      </c>
      <c r="BF9" s="73">
        <f>$A9*('Calcification Rates'!$D$32+'Calcification Rates'!$E$32)*('Calcification Rates'!$F$32+'Calcification Rates'!$G$32)</f>
        <v>5.6327327141012695</v>
      </c>
      <c r="BG9" s="73">
        <f>((((1-'Calcification Rates'!$H$34)*$A9)*'Calcification Rates'!$D$34*0.1)+('Calcification Rates'!$H$34*$A9*'Calcification Rates'!$D$34))*'Calcification Rates'!$F$34</f>
        <v>1.7531354749999999</v>
      </c>
      <c r="BH9" s="73">
        <f>((((1-'Calcification Rates'!$H$34)*$A9)*(('Calcification Rates'!$D$34-'Calcification Rates'!$E$34)*0.1))+('Calcification Rates'!$H$34*$A9*('Calcification Rates'!$D$34-'Calcification Rates'!$E$34)))*('Calcification Rates'!$F$34-'Calcification Rates'!$G$34)</f>
        <v>0.66761692054305832</v>
      </c>
      <c r="BI9" s="73">
        <f>((((1-'Calcification Rates'!$H$34)*$A9)*(('Calcification Rates'!$D$34+'Calcification Rates'!$E$34)*0.1))+('Calcification Rates'!$H$34*$A9*('Calcification Rates'!$D$34+'Calcification Rates'!$E$34)))*('Calcification Rates'!$F$34+'Calcification Rates'!$G$34)</f>
        <v>3.343595199412384</v>
      </c>
      <c r="BJ9" s="73">
        <f>(2*'Calcification Rates'!$D$35*'Calcification Rates'!$F$35)+0.1*'Calcification Rates'!$D$35*($A9+(2*'Calcification Rates'!$D$35))*'Calcification Rates'!$F$35</f>
        <v>1.6472134550371094</v>
      </c>
      <c r="BK9" s="73">
        <f>(2*('Calcification Rates'!$D$35-'Calcification Rates'!$E$35)*('Calcification Rates'!$F$35-'Calcification Rates'!$G$35))+(0.1*('Calcification Rates'!$D$35-'Calcification Rates'!$E$35)*($A9+(2*'Calcification Rates'!$D$35-'Calcification Rates'!$E$35)))*('Calcification Rates'!$F$35-'Calcification Rates'!$G$35)</f>
        <v>1.485174997507529</v>
      </c>
      <c r="BL9" s="73">
        <f>(2*('Calcification Rates'!$D$35+'Calcification Rates'!$E$35)*('Calcification Rates'!$F$35+'Calcification Rates'!$G$35))+(0.1*('Calcification Rates'!$D$35+'Calcification Rates'!$E$35)*($A9+(2*'Calcification Rates'!$D$35+'Calcification Rates'!$E$35)))*('Calcification Rates'!$F$35+'Calcification Rates'!$G$35)</f>
        <v>1.816874722515275</v>
      </c>
      <c r="BM9" s="73">
        <f>((((((((($A9*2)/PI())/2)+'Calcification Rates'!$D$36)^2)*PI())/2))-((((((($A9*2)/PI())/2)^2)*PI())/2)))*'Calcification Rates'!$F$36</f>
        <v>6.1178007759459812</v>
      </c>
      <c r="BN9" s="73">
        <f>((((((((($A9*2)/PI())/2)+('Calcification Rates'!$D$36-'Calcification Rates'!$E$36))^2)*PI())/2))-((((((($A9*2)/PI())/2)^2)*PI())/2)))*('Calcification Rates'!$F$36-'Calcification Rates'!$G$36)</f>
        <v>5.5791142467228338</v>
      </c>
      <c r="BO9" s="73">
        <f>((((((((($A9*2)/PI())/2)+('Calcification Rates'!$D$36+'Calcification Rates'!$E$36))^2)*PI())/2))-((((((($A9*2)/PI())/2)^2)*PI())/2)))*('Calcification Rates'!$F$36+'Calcification Rates'!$G$36)</f>
        <v>6.6836361977083216</v>
      </c>
      <c r="BP9" s="73">
        <f>(2*'Calcification Rates'!$D$37*'Calcification Rates'!$F$37)+0.1*'Calcification Rates'!$D$37*($A9+(2*'Calcification Rates'!$D$37))*'Calcification Rates'!$F$37</f>
        <v>40.16298611111111</v>
      </c>
      <c r="BQ9" s="73">
        <f>(2*('Calcification Rates'!$D$37-'Calcification Rates'!$E$37)*('Calcification Rates'!$F$37-'Calcification Rates'!$G$37))+(0.1*('Calcification Rates'!$D$37-'Calcification Rates'!$E$37)*($A9+(2*'Calcification Rates'!$D$37-'Calcification Rates'!$E$37)))*('Calcification Rates'!$F$37-'Calcification Rates'!$G$37)</f>
        <v>32.536014940807149</v>
      </c>
      <c r="BR9" s="73">
        <f>(2*('Calcification Rates'!$D$37+'Calcification Rates'!$E$37)*('Calcification Rates'!$F$37+'Calcification Rates'!$G$37))+(0.1*('Calcification Rates'!$D$37+'Calcification Rates'!$E$37)*($A9+(2*'Calcification Rates'!$D$37+'Calcification Rates'!$E$37)))*('Calcification Rates'!$F$37+'Calcification Rates'!$G$37)</f>
        <v>48.552271546931848</v>
      </c>
      <c r="BS9" s="73">
        <f>(2*'Calcification Rates'!$D$38*'Calcification Rates'!$F$38)+0.1*'Calcification Rates'!$D$38*($A9+(2*'Calcification Rates'!$D$38))*'Calcification Rates'!$F$38</f>
        <v>38.457222222222214</v>
      </c>
      <c r="BT9" s="73">
        <f>(2*('Calcification Rates'!$D$38-'Calcification Rates'!$E$38)*('Calcification Rates'!$F$38-'Calcification Rates'!$G$38))+(0.1*('Calcification Rates'!$D$38-'Calcification Rates'!$E$38)*($A9+(2*'Calcification Rates'!$D$38-'Calcification Rates'!$E$38)))*('Calcification Rates'!$F$38-'Calcification Rates'!$G$38)</f>
        <v>30.557110657060669</v>
      </c>
      <c r="BU9" s="73">
        <f>(2*('Calcification Rates'!$D$38+'Calcification Rates'!$E$38)*('Calcification Rates'!$F$38+'Calcification Rates'!$G$38))+(0.1*('Calcification Rates'!$D$38+'Calcification Rates'!$E$38)*($A9+(2*'Calcification Rates'!$D$38+'Calcification Rates'!$E$38)))*('Calcification Rates'!$F$38+'Calcification Rates'!$G$38)</f>
        <v>47.302349534045419</v>
      </c>
      <c r="BV9" s="73">
        <f>((((((((($A9*2)/PI())/2)+'Calcification Rates'!$D$39)^2)*PI())/2))-((((((($A9*2)/PI())/2)^2)*PI())/2)))*'Calcification Rates'!$F$39</f>
        <v>3.1666594823761294</v>
      </c>
      <c r="BW9" s="73">
        <f>((((((((($A9*2)/PI())/2)+('Calcification Rates'!$D$39-'Calcification Rates'!$E$39))^2)*PI())/2))-((((((($A9*2)/PI())/2)^2)*PI())/2)))*('Calcification Rates'!$F$39-'Calcification Rates'!$G$39)</f>
        <v>3.0441386543693381</v>
      </c>
      <c r="BX9" s="73">
        <f>((((((((($A9*2)/PI())/2)+('Calcification Rates'!$D$39+'Calcification Rates'!$E$39))^2)*PI())/2))-((((((($A9*2)/PI())/2)^2)*PI())/2)))*('Calcification Rates'!$F$39+'Calcification Rates'!$G$39)</f>
        <v>3.2891803103829207</v>
      </c>
      <c r="BY9" s="73">
        <f>((((((((($A9*2)/PI())/2)+'Calcification Rates'!$D$40)^2)*PI())/2))-((((((($A9*2)/PI())/2)^2)*PI())/2)))*'Calcification Rates'!$F$40</f>
        <v>6.0313650520057704</v>
      </c>
      <c r="BZ9" s="73">
        <f>((((((((($A9*2)/PI())/2)+('Calcification Rates'!$D$40-'Calcification Rates'!$E$40))^2)*PI())/2))-((((((($A9*2)/PI())/2)^2)*PI())/2)))*('Calcification Rates'!$F$40-'Calcification Rates'!$G$40)</f>
        <v>5.7980062572582911</v>
      </c>
      <c r="CA9" s="73">
        <f>((((((((($A9*2)/PI())/2)+('Calcification Rates'!$D$40+'Calcification Rates'!$E$40))^2)*PI())/2))-((((((($A9*2)/PI())/2)^2)*PI())/2)))*('Calcification Rates'!$F$40+'Calcification Rates'!$G$40)</f>
        <v>6.2647238467532498</v>
      </c>
      <c r="CB9" s="73">
        <f>$A9*'Calcification Rates'!$D$23*'Calcification Rates'!$F$23</f>
        <v>0.16451968749999998</v>
      </c>
      <c r="CC9" s="73">
        <f>$A9*('Calcification Rates'!$D$23-'Calcification Rates'!$E$23)*('Calcification Rates'!$F$23-'Calcification Rates'!$G$23)</f>
        <v>0.10692114494467045</v>
      </c>
      <c r="CD9" s="73">
        <f>$A9*('Calcification Rates'!$D$23+'Calcification Rates'!$E$23)*('Calcification Rates'!$F$23+'Calcification Rates'!$G$23)</f>
        <v>0.22211823005532955</v>
      </c>
      <c r="CE9" s="73">
        <f>((((1-'Calcification Rates'!$H$44)*$A9)*'Calcification Rates'!$D$44*0.1)+('Calcification Rates'!$H$44*$A9*'Calcification Rates'!$D$44))*'Calcification Rates'!$F$44</f>
        <v>5.745024951575</v>
      </c>
      <c r="CF9" s="73">
        <f>((((1-'Calcification Rates'!$H$44)*$A9)*(('Calcification Rates'!$D$44-'Calcification Rates'!$E$44)*0.1))+('Calcification Rates'!$H$44*$A9*('Calcification Rates'!$D$44-'Calcification Rates'!$E$44)))*('Calcification Rates'!$F$44-'Calcification Rates'!$G$44)</f>
        <v>3.4647362016702306</v>
      </c>
      <c r="CG9" s="73">
        <f>((((1-'Calcification Rates'!$H$44)*$A9)*(('Calcification Rates'!$D$44+'Calcification Rates'!$E$44)*0.1))+('Calcification Rates'!$H$44*$A9*('Calcification Rates'!$D$44+'Calcification Rates'!$E$44)))*('Calcification Rates'!$F$44+'Calcification Rates'!$G$44)</f>
        <v>8.3554607440914044</v>
      </c>
      <c r="CH9" s="73">
        <f>((((1-'Calcification Rates'!$H$45)*$A9)*'Calcification Rates'!$D$45*0.1)+('Calcification Rates'!$H$45*$A9*'Calcification Rates'!$D$45))*'Calcification Rates'!$F$45</f>
        <v>7.1386167999999994</v>
      </c>
      <c r="CI9" s="73">
        <f>((((1-'Calcification Rates'!$H$45)*$A9)*(('Calcification Rates'!$D$45-'Calcification Rates'!$E$45)*0.1))+('Calcification Rates'!$H$45*$A9*('Calcification Rates'!$D$45-'Calcification Rates'!$E$45)))*('Calcification Rates'!$F$45-'Calcification Rates'!$G$45)</f>
        <v>4.7006828035676138</v>
      </c>
      <c r="CJ9" s="73">
        <f>((((1-'Calcification Rates'!$H$45)*$A9)*(('Calcification Rates'!$D$45+'Calcification Rates'!$E$45)*0.1))+('Calcification Rates'!$H$45*$A9*('Calcification Rates'!$D$45+'Calcification Rates'!$E$45)))*('Calcification Rates'!$F$45+'Calcification Rates'!$G$45)</f>
        <v>9.5765507964323842</v>
      </c>
      <c r="CK9" s="73">
        <f>((((1-'Calcification Rates'!$H$46)*$A9)*'Calcification Rates'!$D$46*0.1)+('Calcification Rates'!$H$46*$A9*'Calcification Rates'!$D$46))*'Calcification Rates'!$F$46</f>
        <v>5.7498897400000004</v>
      </c>
      <c r="CL9" s="73">
        <f>((((1-'Calcification Rates'!$H$46)*$A9)*(('Calcification Rates'!$D$46-'Calcification Rates'!$E$46)*0.1))+('Calcification Rates'!$H$46*$A9*('Calcification Rates'!$D$46-'Calcification Rates'!$E$46)))*('Calcification Rates'!$F$46-'Calcification Rates'!$G$46)</f>
        <v>5.3926378288910497</v>
      </c>
      <c r="CM9" s="73">
        <f>((((1-'Calcification Rates'!$H$46)*$A9)*(('Calcification Rates'!$D$46+'Calcification Rates'!$E$46)*0.1))+('Calcification Rates'!$H$46*$A9*('Calcification Rates'!$D$46+'Calcification Rates'!$E$46)))*('Calcification Rates'!$F$46+'Calcification Rates'!$G$46)</f>
        <v>6.1178544820399852</v>
      </c>
      <c r="CN9" s="73">
        <f>((((1-'Calcification Rates'!$H$47)*$A9)*'Calcification Rates'!$D$47*0.1)+('Calcification Rates'!$H$47*$A9*'Calcification Rates'!$D$47))*'Calcification Rates'!$F$47</f>
        <v>7.4964072910999997</v>
      </c>
      <c r="CO9" s="73">
        <f>((((1-'Calcification Rates'!$H$47)*$A9)*(('Calcification Rates'!$D$47-'Calcification Rates'!$E$47)*0.1))+('Calcification Rates'!$H$47*$A9*('Calcification Rates'!$D$47-'Calcification Rates'!$E$47)))*('Calcification Rates'!$F$47-'Calcification Rates'!$G$47)</f>
        <v>4.5209679579926485</v>
      </c>
      <c r="CP9" s="73">
        <f>((((1-'Calcification Rates'!$H$47)*$A9)*(('Calcification Rates'!$D$47+'Calcification Rates'!$E$47)*0.1))+('Calcification Rates'!$H$47*$A9*('Calcification Rates'!$D$47+'Calcification Rates'!$E$47)))*('Calcification Rates'!$F$47+'Calcification Rates'!$G$47)</f>
        <v>10.902639652650242</v>
      </c>
      <c r="CQ9" s="73">
        <f>((((((((($A9*2)/PI())/2)+'Calcification Rates'!$D$48)^2)*PI())/2))-((((((($A9*2)/PI())/2)^2)*PI())/2)))*'Calcification Rates'!$F$48</f>
        <v>4.4628348205674984</v>
      </c>
      <c r="CR9" s="73">
        <f>((((((((($A9*2)/PI())/2)+('Calcification Rates'!$D$48-'Calcification Rates'!$E$48))^2)*PI())/2))-((((((($A9*2)/PI())/2)^2)*PI())/2)))*('Calcification Rates'!$F$48-'Calcification Rates'!$G$48)</f>
        <v>4.016393173920453</v>
      </c>
      <c r="CS9" s="73">
        <f>((((((((($A9*2)/PI())/2)+('Calcification Rates'!$D$48+'Calcification Rates'!$E$48))^2)*PI())/2))-((((((($A9*2)/PI())/2)^2)*PI())/2)))*('Calcification Rates'!$F$48+'Calcification Rates'!$G$48)</f>
        <v>4.9315808879453709</v>
      </c>
      <c r="CT9" s="73">
        <f>((((1-'Calcification Rates'!$H$49)*$A9)*'Calcification Rates'!$D$49*0.1)+('Calcification Rates'!$H$49*$A9*'Calcification Rates'!$D$49))*'Calcification Rates'!$F$49</f>
        <v>5.745024951575</v>
      </c>
      <c r="CU9" s="73">
        <f>((((1-'Calcification Rates'!$H$49)*$A9)*(('Calcification Rates'!$D$49-'Calcification Rates'!$E$49)*0.1))+('Calcification Rates'!$H$49*$A9*('Calcification Rates'!$D$49-'Calcification Rates'!$E$49)))*('Calcification Rates'!$F$49-'Calcification Rates'!$G$49)</f>
        <v>3.4647362016702306</v>
      </c>
      <c r="CV9" s="73">
        <f>((((1-'Calcification Rates'!$H$49)*$A9)*(('Calcification Rates'!$D$49+'Calcification Rates'!$E$49)*0.1))+('Calcification Rates'!$H$49*$A9*('Calcification Rates'!$D$49+'Calcification Rates'!$E$49)))*('Calcification Rates'!$F$49+'Calcification Rates'!$G$49)</f>
        <v>8.3554607440914044</v>
      </c>
      <c r="CW9" s="73">
        <f>((((((((($A9*2)/PI())/2)+'Calcification Rates'!$D$50)^2)*PI())/2))-((((((($A9*2)/PI())/2)^2)*PI())/2)))*'Calcification Rates'!$F$50</f>
        <v>4.4628348205674984</v>
      </c>
      <c r="CX9" s="73">
        <f>((((((((($A9*2)/PI())/2)+('Calcification Rates'!$D$50-'Calcification Rates'!$E$50))^2)*PI())/2))-((((((($A9*2)/PI())/2)^2)*PI())/2)))*('Calcification Rates'!$F$50-'Calcification Rates'!$G$50)</f>
        <v>4.016393173920453</v>
      </c>
      <c r="CY9" s="73">
        <f>((((((((($A9*2)/PI())/2)+('Calcification Rates'!$D$50+'Calcification Rates'!$E$50))^2)*PI())/2))-((((((($A9*2)/PI())/2)^2)*PI())/2)))*('Calcification Rates'!$F$50+'Calcification Rates'!$G$50)</f>
        <v>4.9315808879453709</v>
      </c>
      <c r="CZ9" s="73">
        <f>((((((((($A9*2)/PI())/2)+'Calcification Rates'!$D$51)^2)*PI())/2))-((((((($A9*2)/PI())/2)^2)*PI())/2)))*'Calcification Rates'!$F$51</f>
        <v>4.4628348205674984</v>
      </c>
      <c r="DA9" s="73">
        <f>((((((((($A9*2)/PI())/2)+('Calcification Rates'!$D$51-'Calcification Rates'!$E$51))^2)*PI())/2))-((((((($A9*2)/PI())/2)^2)*PI())/2)))*('Calcification Rates'!$F$51-'Calcification Rates'!$G$51)</f>
        <v>4.016393173920453</v>
      </c>
      <c r="DB9" s="73">
        <f>((((((((($A9*2)/PI())/2)+('Calcification Rates'!$D$51+'Calcification Rates'!$E$51))^2)*PI())/2))-((((((($A9*2)/PI())/2)^2)*PI())/2)))*('Calcification Rates'!$F$51+'Calcification Rates'!$G$51)</f>
        <v>4.9315808879453709</v>
      </c>
      <c r="DC9" s="73">
        <f>((((((((($A9*2)/PI())/2)+'Calcification Rates'!$D$52)^2)*PI())/2))-((((((($A9*2)/PI())/2)^2)*PI())/2)))*'Calcification Rates'!$F$52</f>
        <v>10.862646883858872</v>
      </c>
      <c r="DD9" s="73">
        <f>((((((((($A9*2)/PI())/2)+('Calcification Rates'!$D$52-'Calcification Rates'!$E$52))^2)*PI())/2))-((((((($A9*2)/PI())/2)^2)*PI())/2)))*('Calcification Rates'!$F$52-'Calcification Rates'!$G$52)</f>
        <v>10.22868542905722</v>
      </c>
      <c r="DE9" s="73">
        <f>((((((((($A9*2)/PI())/2)+('Calcification Rates'!$D$52+'Calcification Rates'!$E$52))^2)*PI())/2))-((((((($A9*2)/PI())/2)^2)*PI())/2)))*('Calcification Rates'!$F$52+'Calcification Rates'!$G$52)</f>
        <v>11.514932158589689</v>
      </c>
      <c r="DF9" s="73">
        <f>((((((((($A9*2)/PI())/2)+'Calcification Rates'!$D$53)^2)*PI())/2))-((((((($A9*2)/PI())/2)^2)*PI())/2)))*'Calcification Rates'!$F$53</f>
        <v>1.2748956709564481</v>
      </c>
      <c r="DG9" s="73">
        <f>((((((((($A9*2)/PI())/2)+('Calcification Rates'!$D$53-'Calcification Rates'!$E$53))^2)*PI())/2))-((((((($A9*2)/PI())/2)^2)*PI())/2)))*('Calcification Rates'!$F$53-'Calcification Rates'!$G$53)</f>
        <v>1.2114733218237879</v>
      </c>
      <c r="DH9" s="73">
        <f>((((((((($A9*2)/PI())/2)+('Calcification Rates'!$D$53+'Calcification Rates'!$E$53))^2)*PI())/2))-((((((($A9*2)/PI())/2)^2)*PI())/2)))*('Calcification Rates'!$F$53+'Calcification Rates'!$G$53)</f>
        <v>1.3394610196044445</v>
      </c>
      <c r="DI9" s="73">
        <f>((((((((($A9*2)/PI())/2)+'Calcification Rates'!$D$54)^2)*PI())/2))-((((((($A9*2)/PI())/2)^2)*PI())/2)))*'Calcification Rates'!$F$54</f>
        <v>1.2748956709564481</v>
      </c>
      <c r="DJ9" s="73">
        <f>((((((((($A9*2)/PI())/2)+('Calcification Rates'!$D$54-'Calcification Rates'!$E$54))^2)*PI())/2))-((((((($A9*2)/PI())/2)^2)*PI())/2)))*('Calcification Rates'!$F$54-'Calcification Rates'!$G$54)</f>
        <v>1.2114733218237879</v>
      </c>
      <c r="DK9" s="73">
        <f>((((((((($A9*2)/PI())/2)+('Calcification Rates'!$D$54+'Calcification Rates'!$E$54))^2)*PI())/2))-((((((($A9*2)/PI())/2)^2)*PI())/2)))*('Calcification Rates'!$F$54+'Calcification Rates'!$G$54)</f>
        <v>1.3394610196044445</v>
      </c>
      <c r="DL9" s="73">
        <f>((((((((($A9*2)/PI())/2)+'Calcification Rates'!$D$55)^2)*PI())/2))-((((((($A9*2)/PI())/2)^2)*PI())/2)))*'Calcification Rates'!$F$55</f>
        <v>1.5633760870256941</v>
      </c>
      <c r="DM9" s="73">
        <f>((((((((($A9*2)/PI())/2)+('Calcification Rates'!$D$55-'Calcification Rates'!$E$55))^2)*PI())/2))-((((((($A9*2)/PI())/2)^2)*PI())/2)))*('Calcification Rates'!$F$55-'Calcification Rates'!$G$55)</f>
        <v>1.5453953770364421</v>
      </c>
      <c r="DN9" s="73">
        <f>((((((((($A9*2)/PI())/2)+('Calcification Rates'!$D$55+'Calcification Rates'!$E$55))^2)*PI())/2))-((((((($A9*2)/PI())/2)^2)*PI())/2)))*('Calcification Rates'!$F$55+'Calcification Rates'!$G$55)</f>
        <v>1.5813666709358103</v>
      </c>
      <c r="DO9" s="73">
        <f>((((1-'Calcification Rates'!$H$56)*$A9)*'Calcification Rates'!$D$56*0.1)+('Calcification Rates'!$H$56*$A9*'Calcification Rates'!$D$56))*'Calcification Rates'!$F$56</f>
        <v>0.74522199500000008</v>
      </c>
      <c r="DP9" s="73">
        <f>((((1-'Calcification Rates'!$H$56)*$A9)*(('Calcification Rates'!$D$56-'Calcification Rates'!$E$56)*0.1))+('Calcification Rates'!$H$56*$A9*('Calcification Rates'!$D$56-'Calcification Rates'!$E$56)))*('Calcification Rates'!$F$56-'Calcification Rates'!$G$56)</f>
        <v>0.74522199500000008</v>
      </c>
      <c r="DQ9" s="73">
        <f>((((1-'Calcification Rates'!$H$56)*$A9)*(('Calcification Rates'!$D$56+'Calcification Rates'!$E$56)*0.1))+('Calcification Rates'!$H$56*$A9*('Calcification Rates'!$D$56+'Calcification Rates'!$E$56)))*('Calcification Rates'!$F$56+'Calcification Rates'!$G$56)</f>
        <v>0.74522199500000008</v>
      </c>
      <c r="DR9" s="73">
        <f>((((1-'Calcification Rates'!$H$57)*$A9)*'Calcification Rates'!$D$57*0.1)+('Calcification Rates'!$H$57*$A9*'Calcification Rates'!$D$57))*'Calcification Rates'!$F$57</f>
        <v>3.1597253333333342</v>
      </c>
      <c r="DS9" s="73">
        <f>((((1-'Calcification Rates'!$H$57)*$A9)*(('Calcification Rates'!$D$57-'Calcification Rates'!$E$57)*0.1))+('Calcification Rates'!$H$57*$A9*('Calcification Rates'!$D$57-'Calcification Rates'!$E$57)))*('Calcification Rates'!$F$57-'Calcification Rates'!$G$57)</f>
        <v>2.9947565131218354</v>
      </c>
      <c r="DT9" s="73">
        <f>((((1-'Calcification Rates'!$H$57)*$A9)*(('Calcification Rates'!$D$57+'Calcification Rates'!$E$57)*0.1))+('Calcification Rates'!$H$57*$A9*('Calcification Rates'!$D$57+'Calcification Rates'!$E$57)))*('Calcification Rates'!$F$57+'Calcification Rates'!$G$57)</f>
        <v>3.3246941535448324</v>
      </c>
      <c r="DU9" s="73">
        <f>((((1-'Calcification Rates'!$H$58)*$A9)*'Calcification Rates'!$D$58*0.1)+('Calcification Rates'!$H$58*$A9*'Calcification Rates'!$D$58))*'Calcification Rates'!$F$58</f>
        <v>3.1597253333333342</v>
      </c>
      <c r="DV9" s="73">
        <f>((((1-'Calcification Rates'!$H$58)*$A9)*(('Calcification Rates'!$D$58-'Calcification Rates'!$E$58)*0.1))+('Calcification Rates'!$H$58*$A9*('Calcification Rates'!$D$58-'Calcification Rates'!$E$58)))*('Calcification Rates'!$F$58-'Calcification Rates'!$G$58)</f>
        <v>2.9947565131218354</v>
      </c>
      <c r="DW9" s="73">
        <f>((((1-'Calcification Rates'!$H$58)*$A9)*(('Calcification Rates'!$D$58+'Calcification Rates'!$E$58)*0.1))+('Calcification Rates'!$H$58*$A9*('Calcification Rates'!$D$58+'Calcification Rates'!$E$58)))*('Calcification Rates'!$F$58+'Calcification Rates'!$G$58)</f>
        <v>3.3246941535448324</v>
      </c>
      <c r="DX9" s="73">
        <f>(2*'Calcification Rates'!$D$59*'Calcification Rates'!$F$59)+0.1*'Calcification Rates'!$D$59*($A9+(2*'Calcification Rates'!$D$59))*'Calcification Rates'!$F$59</f>
        <v>7.1620440888888899</v>
      </c>
      <c r="DY9" s="73">
        <f>(2*('Calcification Rates'!$D$59-'Calcification Rates'!$E$59)*('Calcification Rates'!$F$59-'Calcification Rates'!$G$59))+(0.1*('Calcification Rates'!$D$59-'Calcification Rates'!$E$59)*($A9+(2*'Calcification Rates'!$D$59-'Calcification Rates'!$E$59)))*('Calcification Rates'!$F$59-'Calcification Rates'!$G$59)</f>
        <v>6.7696185356234579</v>
      </c>
      <c r="DZ9" s="73">
        <f>(2*('Calcification Rates'!$D$59+'Calcification Rates'!$E$59)*('Calcification Rates'!$F$59+'Calcification Rates'!$G$59))+(0.1*('Calcification Rates'!$D$59+'Calcification Rates'!$E$59)*($A9+(2*'Calcification Rates'!$D$59+'Calcification Rates'!$E$59)))*('Calcification Rates'!$F$59+'Calcification Rates'!$G$59)</f>
        <v>7.5565074043616107</v>
      </c>
      <c r="EA9" s="73">
        <f>((((((((($A9*2)/PI())/2)+'Calcification Rates'!$D$60)^2)*PI())/2))-((((((($A9*2)/PI())/2)^2)*PI())/2)))*'Calcification Rates'!$F$60</f>
        <v>4.7065612847146348</v>
      </c>
      <c r="EB9" s="73">
        <f>((((((((($A9*2)/PI())/2)+('Calcification Rates'!$D$60-'Calcification Rates'!$E$60))^2)*PI())/2))-((((((($A9*2)/PI())/2)^2)*PI())/2)))*('Calcification Rates'!$F$60-'Calcification Rates'!$G$60)</f>
        <v>4.3859290095955981</v>
      </c>
      <c r="EC9" s="73">
        <f>((((((((($A9*2)/PI())/2)+('Calcification Rates'!$D$60+'Calcification Rates'!$E$60))^2)*PI())/2))-((((((($A9*2)/PI())/2)^2)*PI())/2)))*('Calcification Rates'!$F$60+'Calcification Rates'!$G$60)</f>
        <v>5.0384759090946467</v>
      </c>
      <c r="ED9" s="73">
        <f>$A9*'Calcification Rates'!$D$61*'Calcification Rates'!$F$61</f>
        <v>5.4934257399012303</v>
      </c>
      <c r="EE9" s="73">
        <f>$A9*('Calcification Rates'!$D$61-'Calcification Rates'!$E$61)*('Calcification Rates'!$F$61-'Calcification Rates'!$G$61)</f>
        <v>5.0337576661131607</v>
      </c>
      <c r="EF9" s="73">
        <f>$A9*('Calcification Rates'!$D$61+'Calcification Rates'!$E$61)*('Calcification Rates'!$F$61+'Calcification Rates'!$G$61)</f>
        <v>5.972986250735052</v>
      </c>
      <c r="EG9" s="73">
        <f>(2*'Calcification Rates'!$D$62*'Calcification Rates'!$F$62)+0.1*'Calcification Rates'!$D$62*($A9+(2*'Calcification Rates'!$D$62))*'Calcification Rates'!$F$62</f>
        <v>40.16298611111111</v>
      </c>
      <c r="EH9" s="73">
        <f>(2*('Calcification Rates'!$D$62-'Calcification Rates'!$E$62)*('Calcification Rates'!$F$62-'Calcification Rates'!$G$62))+(0.1*('Calcification Rates'!$D$62-'Calcification Rates'!$E$62)*($A9+(2*'Calcification Rates'!$D$62-'Calcification Rates'!$E$62)))*('Calcification Rates'!$F$62-'Calcification Rates'!$G$62)</f>
        <v>32.536014940807149</v>
      </c>
      <c r="EI9" s="73">
        <f>(2*('Calcification Rates'!$D$62+'Calcification Rates'!$E$62)*('Calcification Rates'!$F$62+'Calcification Rates'!$G$62))+(0.1*('Calcification Rates'!$D$62+'Calcification Rates'!$E$62)*($A9+(2*'Calcification Rates'!$D$62+'Calcification Rates'!$E$62)))*('Calcification Rates'!$F$62+'Calcification Rates'!$G$62)</f>
        <v>48.552271546931848</v>
      </c>
      <c r="EJ9" s="73">
        <f>(2*'Calcification Rates'!$D$63*'Calcification Rates'!$F$63)+0.1*'Calcification Rates'!$D$63*($A9+(2*'Calcification Rates'!$D$63))*'Calcification Rates'!$F$63</f>
        <v>40.16298611111111</v>
      </c>
      <c r="EK9" s="73">
        <f>(2*('Calcification Rates'!$D$63-'Calcification Rates'!$E$63)*('Calcification Rates'!$F$63-'Calcification Rates'!$G$63))+(0.1*('Calcification Rates'!$D$63-'Calcification Rates'!$E$63)*($A9+(2*'Calcification Rates'!$D$63-'Calcification Rates'!$E$63)))*('Calcification Rates'!$F$63-'Calcification Rates'!$G$63)</f>
        <v>32.536014940807149</v>
      </c>
      <c r="EL9" s="73">
        <f>(2*('Calcification Rates'!$D$63+'Calcification Rates'!$E$63)*('Calcification Rates'!$F$63+'Calcification Rates'!$G$63))+(0.1*('Calcification Rates'!$D$63+'Calcification Rates'!$E$63)*($A9+(2*'Calcification Rates'!$D$63+'Calcification Rates'!$E$63)))*('Calcification Rates'!$F$63+'Calcification Rates'!$G$63)</f>
        <v>48.552271546931848</v>
      </c>
      <c r="EM9" s="73">
        <f>(2*'Calcification Rates'!$D$64*'Calcification Rates'!$F$64)+0.1*'Calcification Rates'!$D$64*($A9+(2*'Calcification Rates'!$D$64))*'Calcification Rates'!$F$64</f>
        <v>40.16298611111111</v>
      </c>
      <c r="EN9" s="73">
        <f>(2*('Calcification Rates'!$D$64-'Calcification Rates'!$E$64)*('Calcification Rates'!$F$64-'Calcification Rates'!$G$64))+(0.1*('Calcification Rates'!$D$64-'Calcification Rates'!$E$64)*($A9+(2*'Calcification Rates'!$D$64-'Calcification Rates'!$E$64)))*('Calcification Rates'!$F$64-'Calcification Rates'!$G$64)</f>
        <v>32.536014940807149</v>
      </c>
      <c r="EO9" s="73">
        <f>(2*('Calcification Rates'!$D$64+'Calcification Rates'!$E$64)*('Calcification Rates'!$F$64+'Calcification Rates'!$G$64))+(0.1*('Calcification Rates'!$D$64+'Calcification Rates'!$E$64)*($A9+(2*'Calcification Rates'!$D$64+'Calcification Rates'!$E$64)))*('Calcification Rates'!$F$64+'Calcification Rates'!$G$64)</f>
        <v>48.552271546931848</v>
      </c>
      <c r="EP9" s="73">
        <f>(2*'Calcification Rates'!$D$65*'Calcification Rates'!$F$65)+0.1*'Calcification Rates'!$D$65*($A9+(2*'Calcification Rates'!$D$65))*'Calcification Rates'!$F$65</f>
        <v>40.16298611111111</v>
      </c>
      <c r="EQ9" s="73">
        <f>(2*('Calcification Rates'!$D$65-'Calcification Rates'!$E$65)*('Calcification Rates'!$F$65-'Calcification Rates'!$G$65))+(0.1*('Calcification Rates'!$D$65-'Calcification Rates'!$E$65)*($A9+(2*'Calcification Rates'!$D$65-'Calcification Rates'!$E$65)))*('Calcification Rates'!$F$65-'Calcification Rates'!$G$65)</f>
        <v>32.536014940807149</v>
      </c>
      <c r="ER9" s="73">
        <f>(2*('Calcification Rates'!$D$65+'Calcification Rates'!$E$65)*('Calcification Rates'!$F$65+'Calcification Rates'!$G$65))+(0.1*('Calcification Rates'!$D$65+'Calcification Rates'!$E$65)*($A9+(2*'Calcification Rates'!$D$65+'Calcification Rates'!$E$65)))*('Calcification Rates'!$F$65+'Calcification Rates'!$G$65)</f>
        <v>48.552271546931848</v>
      </c>
      <c r="ES9" s="73">
        <f>$A9*'Calcification Rates'!$D$66*'Calcification Rates'!$F$66</f>
        <v>5.4934257399012303</v>
      </c>
      <c r="ET9" s="73">
        <f>$A9*('Calcification Rates'!$D$66-'Calcification Rates'!$E$66)*('Calcification Rates'!$F$66-'Calcification Rates'!$G$66)</f>
        <v>5.0337576661131607</v>
      </c>
      <c r="EU9" s="73">
        <f>$A9*('Calcification Rates'!$D$66+'Calcification Rates'!$E$66)*('Calcification Rates'!$F$66+'Calcification Rates'!$G$66)</f>
        <v>5.972986250735052</v>
      </c>
      <c r="EV9" s="73">
        <f>(2*'Calcification Rates'!$D$67*'Calcification Rates'!$F$67)+0.1*'Calcification Rates'!$D$67*($A9+(2*'Calcification Rates'!$D$67))*'Calcification Rates'!$F$67</f>
        <v>40.16298611111111</v>
      </c>
      <c r="EW9" s="73">
        <f>(2*('Calcification Rates'!$D$67-'Calcification Rates'!$E$67)*('Calcification Rates'!$F$67-'Calcification Rates'!$G$67))+(0.1*('Calcification Rates'!$D$67-'Calcification Rates'!$E$67)*($A9+(2*'Calcification Rates'!$D$67-'Calcification Rates'!$E$67)))*('Calcification Rates'!$F$67-'Calcification Rates'!$G$67)</f>
        <v>32.536014940807149</v>
      </c>
      <c r="EX9" s="73">
        <f>(2*('Calcification Rates'!$D$67+'Calcification Rates'!$E$67)*('Calcification Rates'!$F$67+'Calcification Rates'!$G$67))+(0.1*('Calcification Rates'!$D$67+'Calcification Rates'!$E$67)*($A9+(2*'Calcification Rates'!$D$67+'Calcification Rates'!$E$67)))*('Calcification Rates'!$F$67+'Calcification Rates'!$G$67)</f>
        <v>48.552271546931848</v>
      </c>
      <c r="EY9" s="73">
        <f>((((1-'Calcification Rates'!$H$68)*$A9)*'Calcification Rates'!$D$68*0.1)+('Calcification Rates'!$H$68*$A9*'Calcification Rates'!$D$68))*'Calcification Rates'!$F$68</f>
        <v>1.6024855</v>
      </c>
      <c r="EZ9" s="73">
        <f>((((1-'Calcification Rates'!$H$68)*$A9)*(('Calcification Rates'!$D$68-'Calcification Rates'!$E$68)*0.1))+('Calcification Rates'!$H$68*$A9*('Calcification Rates'!$D$68-'Calcification Rates'!$E$68)))*('Calcification Rates'!$F$68-'Calcification Rates'!$G$68)</f>
        <v>0.99716897787378522</v>
      </c>
      <c r="FA9" s="73">
        <f>((((1-'Calcification Rates'!$H$68)*$A9)*(('Calcification Rates'!$D$68+'Calcification Rates'!$E$68)*0.1))+('Calcification Rates'!$H$68*$A9*('Calcification Rates'!$D$68+'Calcification Rates'!$E$68)))*('Calcification Rates'!$F$68+'Calcification Rates'!$G$68)</f>
        <v>2.2680113787190135</v>
      </c>
      <c r="FB9" s="73">
        <f>((((((((($A9*2)/PI())/2)+'Calcification Rates'!$D$69)^2)*PI())/2))-((((((($A9*2)/PI())/2)^2)*PI())/2)))*'Calcification Rates'!$F$69</f>
        <v>12.662859255085491</v>
      </c>
      <c r="FC9" s="73">
        <f>((((((((($A9*2)/PI())/2)+('Calcification Rates'!$D$69-'Calcification Rates'!$E$69))^2)*PI())/2))-((((((($A9*2)/PI())/2)^2)*PI())/2)))*('Calcification Rates'!$F$69-'Calcification Rates'!$G$69)</f>
        <v>11.971828581025035</v>
      </c>
      <c r="FD9" s="73">
        <f>((((((((($A9*2)/PI())/2)+('Calcification Rates'!$D$69+'Calcification Rates'!$E$69))^2)*PI())/2))-((((((($A9*2)/PI())/2)^2)*PI())/2)))*('Calcification Rates'!$F$69+'Calcification Rates'!$G$69)</f>
        <v>13.365546204128977</v>
      </c>
      <c r="FE9" s="73">
        <f>((((((((($A9*2)/PI())/2)+'Calcification Rates'!$D$70)^2)*PI())/2))-((((((($A9*2)/PI())/2)^2)*PI())/2)))*'Calcification Rates'!$F$70</f>
        <v>9.8811754456802827</v>
      </c>
      <c r="FF9" s="73">
        <f>((((((((($A9*2)/PI())/2)+('Calcification Rates'!$D$70-'Calcification Rates'!$E$70))^2)*PI())/2))-((((((($A9*2)/PI())/2)^2)*PI())/2)))*('Calcification Rates'!$F$70-'Calcification Rates'!$G$70)</f>
        <v>8.4942085260301496</v>
      </c>
      <c r="FG9" s="73">
        <f>((((((((($A9*2)/PI())/2)+('Calcification Rates'!$D$70+'Calcification Rates'!$E$70))^2)*PI())/2))-((((((($A9*2)/PI())/2)^2)*PI())/2)))*('Calcification Rates'!$F$70+'Calcification Rates'!$G$70)</f>
        <v>11.298980767472296</v>
      </c>
      <c r="FH9" s="73">
        <f>((((((((($A9*2)/PI())/2)+'Calcification Rates'!$D$71)^2)*PI())/2))-((((((($A9*2)/PI())/2)^2)*PI())/2)))*'Calcification Rates'!$F$71</f>
        <v>5.0788841633953643</v>
      </c>
      <c r="FI9" s="73">
        <f>((((((((($A9*2)/PI())/2)+('Calcification Rates'!$D$71-'Calcification Rates'!$E$71))^2)*PI())/2))-((((((($A9*2)/PI())/2)^2)*PI())/2)))*('Calcification Rates'!$F$71-'Calcification Rates'!$G$71)</f>
        <v>4.6733742913594885</v>
      </c>
      <c r="FJ9" s="73">
        <f>((((((((($A9*2)/PI())/2)+('Calcification Rates'!$D$71+'Calcification Rates'!$E$71))^2)*PI())/2))-((((((($A9*2)/PI())/2)^2)*PI())/2)))*('Calcification Rates'!$F$71+'Calcification Rates'!$G$71)</f>
        <v>5.5017498471830528</v>
      </c>
      <c r="FK9" s="73">
        <f>$A9*'Calcification Rates'!$D$72*'Calcification Rates'!$F$72</f>
        <v>0.16451968749999998</v>
      </c>
      <c r="FL9" s="73">
        <f>$A9*('Calcification Rates'!$D$72-'Calcification Rates'!$E$72)*('Calcification Rates'!$F$72-'Calcification Rates'!$G$72)</f>
        <v>0.10692114494467045</v>
      </c>
      <c r="FM9" s="73">
        <f>$A9*('Calcification Rates'!$D$72+'Calcification Rates'!$E$72)*('Calcification Rates'!$F$72+'Calcification Rates'!$G$72)</f>
        <v>0.22211823005532955</v>
      </c>
      <c r="FN9" s="73">
        <f>$A9*'Calcification Rates'!$D$74*'Calcification Rates'!$F$74</f>
        <v>0.16451968749999998</v>
      </c>
      <c r="FO9" s="73">
        <f>$A9*('Calcification Rates'!$D$74-'Calcification Rates'!$E$74)*('Calcification Rates'!$F$74-'Calcification Rates'!$G$74)</f>
        <v>0.10692114494467045</v>
      </c>
      <c r="FP9" s="73">
        <f>$A9*('Calcification Rates'!$D$74+'Calcification Rates'!$E$74)*('Calcification Rates'!$F$74+'Calcification Rates'!$G$74)</f>
        <v>0.22211823005532955</v>
      </c>
      <c r="FQ9" s="73">
        <f>$A9*'Calcification Rates'!$D$75*'Calcification Rates'!$F$75</f>
        <v>4.7483838778409089</v>
      </c>
      <c r="FR9" s="73">
        <f>$A9*('Calcification Rates'!$D$75-'Calcification Rates'!$E$75)*('Calcification Rates'!$F$75-'Calcification Rates'!$G$75)</f>
        <v>4.4219823961101259</v>
      </c>
      <c r="FS9" s="73">
        <f>$A9*('Calcification Rates'!$D$75+'Calcification Rates'!$E$75)*('Calcification Rates'!$F$75+'Calcification Rates'!$G$75)</f>
        <v>5.0847242012215865</v>
      </c>
      <c r="FT9" s="73">
        <f>((((((((($A9*2)/PI())/2)+'Calcification Rates'!$D$76)^2)*PI())/2))-((((((($A9*2)/PI())/2)^2)*PI())/2)))*'Calcification Rates'!$F$76</f>
        <v>5.229955683322383</v>
      </c>
      <c r="FU9" s="73">
        <f>((((((((($A9*2)/PI())/2)+('Calcification Rates'!$D$76-'Calcification Rates'!$E$76))^2)*PI())/2))-((((((($A9*2)/PI())/2)^2)*PI())/2)))*('Calcification Rates'!$F$76-'Calcification Rates'!$G$76)</f>
        <v>4.8606667964599852</v>
      </c>
      <c r="FV9" s="73">
        <f>((((((((($A9*2)/PI())/2)+('Calcification Rates'!$D$76+'Calcification Rates'!$E$76))^2)*PI())/2))-((((((($A9*2)/PI())/2)^2)*PI())/2)))*('Calcification Rates'!$F$76+'Calcification Rates'!$G$76)</f>
        <v>5.6116578212447186</v>
      </c>
      <c r="FW9" s="73">
        <f>(2*'Calcification Rates'!$D$77*'Calcification Rates'!$F$77)+0.1*'Calcification Rates'!$D$77*($A9+(2*'Calcification Rates'!$D$77))*'Calcification Rates'!$F$77</f>
        <v>40.16298611111111</v>
      </c>
      <c r="FX9" s="73">
        <f>(2*('Calcification Rates'!$D$77-'Calcification Rates'!$E$77)*('Calcification Rates'!$F$77-'Calcification Rates'!$G$77))+(0.1*('Calcification Rates'!$D$77-'Calcification Rates'!$E$77)*($A9+(2*'Calcification Rates'!$D$77-'Calcification Rates'!$E$77)))*('Calcification Rates'!$F$77-'Calcification Rates'!$G$77)</f>
        <v>38.208672289159637</v>
      </c>
      <c r="FY9" s="73">
        <f>(2*('Calcification Rates'!$D$77+'Calcification Rates'!$E$77)*('Calcification Rates'!$F$77+'Calcification Rates'!$G$77))+(0.1*('Calcification Rates'!$D$77+'Calcification Rates'!$E$77)*($A9+(2*'Calcification Rates'!$D$77+'Calcification Rates'!$E$77)))*('Calcification Rates'!$F$77+'Calcification Rates'!$G$77)</f>
        <v>42.126596700737217</v>
      </c>
      <c r="FZ9" s="73">
        <f>((((1-'Calcification Rates'!$H$78)*$A9)*'Calcification Rates'!$D$78*0.1)+('Calcification Rates'!$H$78*$A9*'Calcification Rates'!$D$78))*'Calcification Rates'!$F$78</f>
        <v>2.49623467275</v>
      </c>
      <c r="GA9" s="73">
        <f>((((1-'Calcification Rates'!$H$78)*$A9)*(('Calcification Rates'!$D$78-'Calcification Rates'!$E$78)*0.1))+('Calcification Rates'!$H$78*$A9*('Calcification Rates'!$D$78-'Calcification Rates'!$E$78)))*('Calcification Rates'!$F$78-'Calcification Rates'!$G$78)</f>
        <v>2.4098150707551378</v>
      </c>
      <c r="GB9" s="73">
        <f>((((1-'Calcification Rates'!$H$78)*$A9)*(('Calcification Rates'!$D$78+'Calcification Rates'!$E$78)*0.1))+('Calcification Rates'!$H$78*$A9*('Calcification Rates'!$D$78+'Calcification Rates'!$E$78)))*('Calcification Rates'!$F$78+'Calcification Rates'!$G$78)</f>
        <v>2.5826542747448618</v>
      </c>
      <c r="GC9" s="73">
        <f>((((1-'Calcification Rates'!$H$79)*$A9)*'Calcification Rates'!$D$79*0.1)+('Calcification Rates'!$H$79*$A9*'Calcification Rates'!$D$79))*'Calcification Rates'!$F$79</f>
        <v>2.8390007100000005</v>
      </c>
      <c r="GD9" s="73">
        <f>((((1-'Calcification Rates'!$H$79)*$A9)*(('Calcification Rates'!$D$79-'Calcification Rates'!$E$79)*0.1))+('Calcification Rates'!$H$79*$A9*('Calcification Rates'!$D$79-'Calcification Rates'!$E$79)))*('Calcification Rates'!$F$79-'Calcification Rates'!$G$79)</f>
        <v>2.7203184611284033</v>
      </c>
      <c r="GE9" s="73">
        <f>((((1-'Calcification Rates'!$H$79)*$A9)*(('Calcification Rates'!$D$79+'Calcification Rates'!$E$79)*0.1))+('Calcification Rates'!$H$79*$A9*('Calcification Rates'!$D$79+'Calcification Rates'!$E$79)))*('Calcification Rates'!$F$79+'Calcification Rates'!$G$79)</f>
        <v>2.9576829588715969</v>
      </c>
      <c r="GF9" s="73">
        <f>((((1-'Calcification Rates'!$H$80)*$A9)*'Calcification Rates'!$D$80*0.1)+('Calcification Rates'!$H$80*$A9*'Calcification Rates'!$D$80))*'Calcification Rates'!$F$80</f>
        <v>3.3408253514999995</v>
      </c>
      <c r="GG9" s="73">
        <f>((((1-'Calcification Rates'!$H$80)*$A9)*(('Calcification Rates'!$D$80-'Calcification Rates'!$E$80)*0.1))+('Calcification Rates'!$H$80*$A9*('Calcification Rates'!$D$80-'Calcification Rates'!$E$80)))*('Calcification Rates'!$F$80-'Calcification Rates'!$G$80)</f>
        <v>3.2251660345444697</v>
      </c>
      <c r="GH9" s="73">
        <f>((((1-'Calcification Rates'!$H$80)*$A9)*(('Calcification Rates'!$D$80+'Calcification Rates'!$E$80)*0.1))+('Calcification Rates'!$H$80*$A9*('Calcification Rates'!$D$80+'Calcification Rates'!$E$80)))*('Calcification Rates'!$F$80+'Calcification Rates'!$G$80)</f>
        <v>3.4564846684555297</v>
      </c>
      <c r="GI9" s="73">
        <f>((((((((($A9*2)/PI())/2)+'Calcification Rates'!$D$81)^2)*PI())/2))-((((((($A9*2)/PI())/2)^2)*PI())/2)))*'Calcification Rates'!$F$81</f>
        <v>4.4509836735296329</v>
      </c>
      <c r="GJ9" s="73">
        <f>((((((((($A9*2)/PI())/2)+('Calcification Rates'!$D$81-'Calcification Rates'!$E$81))^2)*PI())/2))-((((((($A9*2)/PI())/2)^2)*PI())/2)))*('Calcification Rates'!$F$81-'Calcification Rates'!$G$81)</f>
        <v>4.2944326532834483</v>
      </c>
      <c r="GK9" s="73">
        <f>((((((((($A9*2)/PI())/2)+('Calcification Rates'!$D$81+'Calcification Rates'!$E$81))^2)*PI())/2))-((((((($A9*2)/PI())/2)^2)*PI())/2)))*('Calcification Rates'!$F$81+'Calcification Rates'!$G$81)</f>
        <v>4.6084271410654933</v>
      </c>
      <c r="GL9" s="73">
        <f>((((((((($A9*2)/PI())/2)+'Calcification Rates'!$D$82)^2)*PI())/2))-((((((($A9*2)/PI())/2)^2)*PI())/2)))*'Calcification Rates'!$F$82</f>
        <v>4.5744340283034575</v>
      </c>
      <c r="GM9" s="73">
        <f>((((((((($A9*2)/PI())/2)+('Calcification Rates'!$D$82-'Calcification Rates'!$E$82))^2)*PI())/2))-((((((($A9*2)/PI())/2)^2)*PI())/2)))*('Calcification Rates'!$F$82-'Calcification Rates'!$G$82)</f>
        <v>4.4520173556129414</v>
      </c>
      <c r="GN9" s="73">
        <f>((((((((($A9*2)/PI())/2)+('Calcification Rates'!$D$82+'Calcification Rates'!$E$82))^2)*PI())/2))-((((((($A9*2)/PI())/2)^2)*PI())/2)))*('Calcification Rates'!$F$82+'Calcification Rates'!$G$82)</f>
        <v>4.697390868799622</v>
      </c>
      <c r="GO9" s="73">
        <f>((((((((($A9*2)/PI())/2)+'Calcification Rates'!$D$87)^2)*PI())/2))-((((((($A9*2)/PI())/2)^2)*PI())/2)))*'Calcification Rates'!$F$87</f>
        <v>2.9714039284565796</v>
      </c>
      <c r="GP9" s="73">
        <f>((((((((($A9*2)/PI())/2)+('Calcification Rates'!$D$87-'Calcification Rates'!$E$87))^2)*PI())/2))-((((((($A9*2)/PI())/2)^2)*PI())/2)))*('Calcification Rates'!$F$87-'Calcification Rates'!$G$87)</f>
        <v>2.5798752965674319</v>
      </c>
      <c r="GQ9" s="73">
        <f>((((((((($A9*2)/PI())/2)+('Calcification Rates'!$D$87+'Calcification Rates'!$E$87))^2)*PI())/2))-((((((($A9*2)/PI())/2)^2)*PI())/2)))*('Calcification Rates'!$F$87+'Calcification Rates'!$G$87)</f>
        <v>3.3850064263196531</v>
      </c>
      <c r="GR9" s="73">
        <f>((((((((($A9*2)/PI())/2)+'Calcification Rates'!$D$88)^2)*PI())/2))-((((((($A9*2)/PI())/2)^2)*PI())/2)))*'Calcification Rates'!$F$88</f>
        <v>2.9714039284565796</v>
      </c>
      <c r="GS9" s="73">
        <f>((((((((($A9*2)/PI())/2)+('Calcification Rates'!$D$88-'Calcification Rates'!$E$88))^2)*PI())/2))-((((((($A9*2)/PI())/2)^2)*PI())/2)))*('Calcification Rates'!$F$88-'Calcification Rates'!$G$88)</f>
        <v>2.5798752965674319</v>
      </c>
      <c r="GT9" s="73">
        <f>((((((((($A9*2)/PI())/2)+('Calcification Rates'!$D$88+'Calcification Rates'!$E$88))^2)*PI())/2))-((((((($A9*2)/PI())/2)^2)*PI())/2)))*('Calcification Rates'!$F$88+'Calcification Rates'!$G$88)</f>
        <v>3.3850064263196531</v>
      </c>
      <c r="GU9" s="73">
        <f>((((((((($A9*2)/PI())/2)+'Calcification Rates'!$D$89)^2)*PI())/2))-((((((($A9*2)/PI())/2)^2)*PI())/2)))*'Calcification Rates'!$F$89</f>
        <v>4.1992720862911943</v>
      </c>
      <c r="GV9" s="73">
        <f>((((((((($A9*2)/PI())/2)+('Calcification Rates'!$D$89-'Calcification Rates'!$E$89))^2)*PI())/2))-((((((($A9*2)/PI())/2)^2)*PI())/2)))*('Calcification Rates'!$F$89-'Calcification Rates'!$G$89)</f>
        <v>3.7383178820416196</v>
      </c>
      <c r="GW9" s="73">
        <f>((((((((($A9*2)/PI())/2)+('Calcification Rates'!$D$89+'Calcification Rates'!$E$89))^2)*PI())/2))-((((((($A9*2)/PI())/2)^2)*PI())/2)))*('Calcification Rates'!$F$89+'Calcification Rates'!$G$89)</f>
        <v>4.6785572619385398</v>
      </c>
      <c r="GX9" s="73">
        <f>((((((((($A9*2)/PI())/2)+'Calcification Rates'!$D$90)^2)*PI())/2))-((((((($A9*2)/PI())/2)^2)*PI())/2)))*'Calcification Rates'!$F$90</f>
        <v>4.1992720862911943</v>
      </c>
      <c r="GY9" s="73">
        <f>((((((((($A9*2)/PI())/2)+('Calcification Rates'!$D$90-'Calcification Rates'!$E$90))^2)*PI())/2))-((((((($A9*2)/PI())/2)^2)*PI())/2)))*('Calcification Rates'!$F$90-'Calcification Rates'!$G$90)</f>
        <v>3.7383178820416196</v>
      </c>
      <c r="GZ9" s="73">
        <f>((((((((($A9*2)/PI())/2)+('Calcification Rates'!$D$90+'Calcification Rates'!$E$90))^2)*PI())/2))-((((((($A9*2)/PI())/2)^2)*PI())/2)))*('Calcification Rates'!$F$90+'Calcification Rates'!$G$90)</f>
        <v>4.6785572619385398</v>
      </c>
      <c r="HA9" s="73">
        <f>((((((((($A9*2)/PI())/2)+'Calcification Rates'!$D$92)^2)*PI())/2))-((((((($A9*2)/PI())/2)^2)*PI())/2)))*'Calcification Rates'!$F$92</f>
        <v>11.580601330677855</v>
      </c>
      <c r="HB9" s="73">
        <f>((((((((($A9*2)/PI())/2)+('Calcification Rates'!$D$92-'Calcification Rates'!$E$92))^2)*PI())/2))-((((((($A9*2)/PI())/2)^2)*PI())/2)))*('Calcification Rates'!$F$92-'Calcification Rates'!$G$92)</f>
        <v>11.132537725560912</v>
      </c>
      <c r="HC9" s="73">
        <f>((((((((($A9*2)/PI())/2)+('Calcification Rates'!$D$92+'Calcification Rates'!$E$92))^2)*PI())/2))-((((((($A9*2)/PI())/2)^2)*PI())/2)))*('Calcification Rates'!$F$92+'Calcification Rates'!$G$92)</f>
        <v>12.028664935794797</v>
      </c>
      <c r="HD9" s="73">
        <f>$A9*'Calcification Rates'!$D$93*'Calcification Rates'!$F$93</f>
        <v>2.892221530816184</v>
      </c>
      <c r="HE9" s="73">
        <f>$A9*('Calcification Rates'!$D$93-'Calcification Rates'!$E$93)*('Calcification Rates'!$F$93-'Calcification Rates'!$G$93)</f>
        <v>2.5419065977016131</v>
      </c>
      <c r="HF9" s="73">
        <f>$A9*('Calcification Rates'!$D$93+'Calcification Rates'!$E$93)*('Calcification Rates'!$F$93+'Calcification Rates'!$G$93)</f>
        <v>3.261727756978908</v>
      </c>
      <c r="HG9" s="73">
        <f>$A9*'Calcification Rates'!$D$95*'Calcification Rates'!$F$95</f>
        <v>3.6875824517906342</v>
      </c>
      <c r="HH9" s="73">
        <f>$A9*('Calcification Rates'!$D$95-'Calcification Rates'!$E$95)*('Calcification Rates'!$F$95-'Calcification Rates'!$G$95)</f>
        <v>3.2179411497728707</v>
      </c>
      <c r="HI9" s="73">
        <f>$A9*('Calcification Rates'!$D$95+'Calcification Rates'!$E$95)*('Calcification Rates'!$F$95+'Calcification Rates'!$G$95)</f>
        <v>4.1835432414172944</v>
      </c>
      <c r="HJ9" s="73">
        <f>((((1-'Calcification Rates'!$H$96)*$A9)*'Calcification Rates'!$D$96*0.1)+('Calcification Rates'!$H$96*$A9*'Calcification Rates'!$D$96))*'Calcification Rates'!$F$96</f>
        <v>1.7531354749999999</v>
      </c>
      <c r="HK9" s="73">
        <f>((((1-'Calcification Rates'!$H$96)*$A9)*(('Calcification Rates'!$D$96-'Calcification Rates'!$E$96)*0.1))+('Calcification Rates'!$H$96*$A9*('Calcification Rates'!$D$96-'Calcification Rates'!$E$96)))*('Calcification Rates'!$F$96-'Calcification Rates'!$G$96)</f>
        <v>1.5314029905942912</v>
      </c>
      <c r="HL9" s="73">
        <f>((((1-'Calcification Rates'!$H$96)*$A9)*(('Calcification Rates'!$D$96+'Calcification Rates'!$E$96)*0.1))+('Calcification Rates'!$H$96*$A9*('Calcification Rates'!$D$96+'Calcification Rates'!$E$96)))*('Calcification Rates'!$F$96+'Calcification Rates'!$G$96)</f>
        <v>1.9885065059427312</v>
      </c>
      <c r="HM9" s="73">
        <f>((((1-'Calcification Rates'!$H$98)*$A9)*'Calcification Rates'!$D$98*0.1)+('Calcification Rates'!$H$98*$A9*'Calcification Rates'!$D$98))*'Calcification Rates'!$F$98</f>
        <v>1.7531354749999999</v>
      </c>
      <c r="HN9" s="73">
        <f>((((1-'Calcification Rates'!$H$98)*$A9)*(('Calcification Rates'!$D$98-'Calcification Rates'!$E$98)*0.1))+('Calcification Rates'!$H$98*$A9*('Calcification Rates'!$D$98-'Calcification Rates'!$E$98)))*('Calcification Rates'!$F$98-'Calcification Rates'!$G$98)</f>
        <v>1.057289045367785</v>
      </c>
      <c r="HO9" s="73">
        <f>((((1-'Calcification Rates'!$H$98)*$A9)*(('Calcification Rates'!$D$98+'Calcification Rates'!$E$98)*0.1))+('Calcification Rates'!$H$98*$A9*('Calcification Rates'!$D$98+'Calcification Rates'!$E$98)))*('Calcification Rates'!$F$98+'Calcification Rates'!$G$98)</f>
        <v>2.5497286371960342</v>
      </c>
    </row>
    <row r="10" spans="1:223" x14ac:dyDescent="0.3">
      <c r="A10" s="42">
        <v>8</v>
      </c>
      <c r="B10" s="73">
        <f>((((1-'Calcification Rates'!$H$11)*$A10)*'Calcification Rates'!$D$11*0.1)+('Calcification Rates'!$H$11*$A10*'Calcification Rates'!$D$11))*'Calcification Rates'!$F$11</f>
        <v>22.010443093333333</v>
      </c>
      <c r="C10" s="73">
        <f>((((1-'Calcification Rates'!$H$11)*$A10)*(('Calcification Rates'!$D$11-'Calcification Rates'!$E$11)*0.1))+('Calcification Rates'!$H$11*$A10*('Calcification Rates'!$D$11-'Calcification Rates'!$E$11)))*('Calcification Rates'!$F$11-'Calcification Rates'!$G$11)</f>
        <v>17.876332586960913</v>
      </c>
      <c r="D10" s="73">
        <f>((((1-'Calcification Rates'!$H$11)*$A10)*(('Calcification Rates'!$D$11+'Calcification Rates'!$E$11)*0.1))+('Calcification Rates'!$H$11*$A10*('Calcification Rates'!$D$11+'Calcification Rates'!$E$11)))*('Calcification Rates'!$F$11+'Calcification Rates'!$G$11)</f>
        <v>26.272978043672079</v>
      </c>
      <c r="E10" s="73">
        <f>(((((1-'Calcification Rates'!$H$12)*$A10)*'Calcification Rates'!$D$12*0.1)+('Calcification Rates'!$H$12*$A10*'Calcification Rates'!$D$12))*'Calcification Rates'!$F$12)*0.5</f>
        <v>11.590773638095238</v>
      </c>
      <c r="F10" s="73">
        <f>(((((1-'Calcification Rates'!$H$12)*$A10)*(('Calcification Rates'!$D$12-'Calcification Rates'!$E$12)*0.1))+('Calcification Rates'!$H$12*$A10*('Calcification Rates'!$D$12-'Calcification Rates'!$E$12)))*('Calcification Rates'!$F$12-'Calcification Rates'!$G$12))*0.5</f>
        <v>10.652812973306153</v>
      </c>
      <c r="G10" s="73">
        <f>(((((1-'Calcification Rates'!$H$12)*$A10)*(('Calcification Rates'!$D$12+'Calcification Rates'!$E$12)*0.1))+('Calcification Rates'!$H$12*$A10*('Calcification Rates'!$D$12+'Calcification Rates'!$E$12)))*('Calcification Rates'!$F$12+'Calcification Rates'!$G$12))*0.5</f>
        <v>12.545008786906768</v>
      </c>
      <c r="H10" s="73">
        <f>(((((1-'Calcification Rates'!$H$13)*$A10)*'Calcification Rates'!$D$13*0.1)+('Calcification Rates'!$H$13*$A10*'Calcification Rates'!$D$13))*'Calcification Rates'!$F$13)*0.5</f>
        <v>9.3265304447999995</v>
      </c>
      <c r="I10" s="73">
        <f>(((((1-'Calcification Rates'!$H$13)*$A10)*(('Calcification Rates'!$D$13-'Calcification Rates'!$E$13)*0.1))+('Calcification Rates'!$H$13*$A10*('Calcification Rates'!$D$13-'Calcification Rates'!$E$13)))*('Calcification Rates'!$F$13-'Calcification Rates'!$G$13))*0.5</f>
        <v>7.8928826139049502</v>
      </c>
      <c r="J10" s="73">
        <f>(((((1-'Calcification Rates'!$H$13)*$A10)*(('Calcification Rates'!$D$13+'Calcification Rates'!$E$13)*0.1))+('Calcification Rates'!$H$13*$A10*('Calcification Rates'!$D$13+'Calcification Rates'!$E$13)))*('Calcification Rates'!$F$13+'Calcification Rates'!$G$13))*0.5</f>
        <v>10.878393717650605</v>
      </c>
      <c r="K10" s="73">
        <f>((((((((($A10*2)/PI())/2)+'Calcification Rates'!$D$14)^2)*PI())/2))-((((((($A10*2)/PI())/2)^2)*PI())/2)))*'Calcification Rates'!$F$14</f>
        <v>4.987936613858591</v>
      </c>
      <c r="L10" s="73">
        <f>((((((((($A10*2)/PI())/2)+('Calcification Rates'!$D$14-'Calcification Rates'!$E$14))^2)*PI())/2))-((((((($A10*2)/PI())/2)^2)*PI())/2)))*('Calcification Rates'!$F$14-'Calcification Rates'!$G$14)</f>
        <v>4.8055515255686663</v>
      </c>
      <c r="M10" s="73">
        <f>((((((((($A10*2)/PI())/2)+('Calcification Rates'!$D$14+'Calcification Rates'!$E$14))^2)*PI())/2))-((((((($A10*2)/PI())/2)^2)*PI())/2)))*('Calcification Rates'!$F$14+'Calcification Rates'!$G$14)</f>
        <v>5.1710018534415996</v>
      </c>
      <c r="N10" s="73">
        <f>((((((((($A10*2)/PI())/2)+'Calcification Rates'!$D$15)^2)*PI())/2))-((((((($A10*2)/PI())/2)^2)*PI())/2)))*'Calcification Rates'!$F$15</f>
        <v>5.0593784143175027</v>
      </c>
      <c r="O10" s="73">
        <f>((((((((($A10*2)/PI())/2)+('Calcification Rates'!$D$15-'Calcification Rates'!$E$15))^2)*PI())/2))-((((((($A10*2)/PI())/2)^2)*PI())/2)))*('Calcification Rates'!$F$15-'Calcification Rates'!$G$15)</f>
        <v>4.5544609466314991</v>
      </c>
      <c r="P10" s="73">
        <f>((((((((($A10*2)/PI())/2)+('Calcification Rates'!$D$15+'Calcification Rates'!$E$15))^2)*PI())/2))-((((((($A10*2)/PI())/2)^2)*PI())/2)))*('Calcification Rates'!$F$15+'Calcification Rates'!$G$15)</f>
        <v>5.5893149081856883</v>
      </c>
      <c r="Q10" s="73">
        <f>(2*'Calcification Rates'!$D$16*'Calcification Rates'!$F$16)+0.1*'Calcification Rates'!$D$16*($A10+(2*'Calcification Rates'!$D$16))*'Calcification Rates'!$F$16</f>
        <v>3.234128333333333</v>
      </c>
      <c r="R10" s="73">
        <f>(2*('Calcification Rates'!$D$16-'Calcification Rates'!$E$16)*('Calcification Rates'!$F$16-'Calcification Rates'!$G$16))+(0.1*('Calcification Rates'!$D$16-'Calcification Rates'!$E$16)*($A10+(2*'Calcification Rates'!$D$16-'Calcification Rates'!$E$16)))*('Calcification Rates'!$F$16-'Calcification Rates'!$G$16)</f>
        <v>2.777687006815925</v>
      </c>
      <c r="S10" s="73">
        <f>(2*('Calcification Rates'!$D$16+'Calcification Rates'!$E$16)*('Calcification Rates'!$F$16+'Calcification Rates'!$G$16))+(0.1*('Calcification Rates'!$D$16+'Calcification Rates'!$E$16)*($A10+(2*'Calcification Rates'!$D$16+'Calcification Rates'!$E$16)))*('Calcification Rates'!$F$16+'Calcification Rates'!$G$16)</f>
        <v>3.702071340714912</v>
      </c>
      <c r="T10" s="73">
        <f>(2*'Calcification Rates'!$D$17*'Calcification Rates'!$F$17)+0.1*'Calcification Rates'!$D$17*($A10+(2*'Calcification Rates'!$D$17))*'Calcification Rates'!$F$17</f>
        <v>2.9891186111111105</v>
      </c>
      <c r="U10" s="73">
        <f>(2*('Calcification Rates'!$D$17-'Calcification Rates'!$E$17)*('Calcification Rates'!$F$17-'Calcification Rates'!$G$17))+(0.1*('Calcification Rates'!$D$17-'Calcification Rates'!$E$17)*($A10+(2*'Calcification Rates'!$D$17-'Calcification Rates'!$E$17)))*('Calcification Rates'!$F$17-'Calcification Rates'!$G$17)</f>
        <v>2.536043654282591</v>
      </c>
      <c r="V10" s="73">
        <f>(2*('Calcification Rates'!$D$17+'Calcification Rates'!$E$17)*('Calcification Rates'!$F$17+'Calcification Rates'!$G$17))+(0.1*('Calcification Rates'!$D$17+'Calcification Rates'!$E$17)*($A10+(2*'Calcification Rates'!$D$17+'Calcification Rates'!$E$17)))*('Calcification Rates'!$F$17+'Calcification Rates'!$G$17)</f>
        <v>3.4536937548482447</v>
      </c>
      <c r="W10" s="73">
        <f>((((((((($A10*2)/PI())/2)+'Calcification Rates'!$D$18)^2)*PI())/2))-((((((($A10*2)/PI())/2)^2)*PI())/2)))*'Calcification Rates'!$F$18</f>
        <v>5.0593784143175027</v>
      </c>
      <c r="X10" s="73">
        <f>((((((((($A10*2)/PI())/2)+('Calcification Rates'!$D$18-'Calcification Rates'!$E$18))^2)*PI())/2))-((((((($A10*2)/PI())/2)^2)*PI())/2)))*('Calcification Rates'!$F$18-'Calcification Rates'!$G$18)</f>
        <v>4.5544609466314991</v>
      </c>
      <c r="Y10" s="73">
        <f>((((((((($A10*2)/PI())/2)+('Calcification Rates'!$D$18+'Calcification Rates'!$E$18))^2)*PI())/2))-((((((($A10*2)/PI())/2)^2)*PI())/2)))*('Calcification Rates'!$F$18+'Calcification Rates'!$G$18)</f>
        <v>5.5893149081856883</v>
      </c>
      <c r="Z10" s="73">
        <f>(2*'Calcification Rates'!$D$19*'Calcification Rates'!$F$19)+0.1*'Calcification Rates'!$D$19*($A10+(2*'Calcification Rates'!$D$19))*'Calcification Rates'!$F$19</f>
        <v>2.9891186111111105</v>
      </c>
      <c r="AA10" s="73">
        <f>(2*('Calcification Rates'!$D$19-'Calcification Rates'!$E$19)*('Calcification Rates'!$F$19-'Calcification Rates'!$G$19))+(0.1*('Calcification Rates'!$D$19-'Calcification Rates'!$E$19)*($A10+(2*'Calcification Rates'!$D$19-'Calcification Rates'!$E$19)))*('Calcification Rates'!$F$19-'Calcification Rates'!$G$19)</f>
        <v>2.536043654282591</v>
      </c>
      <c r="AB10" s="73">
        <f>(2*('Calcification Rates'!$D$19+'Calcification Rates'!$E$19)*('Calcification Rates'!$F$19+'Calcification Rates'!$G$19))+(0.1*('Calcification Rates'!$D$19+'Calcification Rates'!$E$19)*($A10+(2*'Calcification Rates'!$D$19+'Calcification Rates'!$E$19)))*('Calcification Rates'!$F$19+'Calcification Rates'!$G$19)</f>
        <v>3.4536937548482447</v>
      </c>
      <c r="AC10" s="73">
        <f>(((((1-'Calcification Rates'!$H$20)*$A10)*'Calcification Rates'!$D$20*0.1)+('Calcification Rates'!$H$20*$A10*'Calcification Rates'!$D$20))*'Calcification Rates'!$F$20)*0.5</f>
        <v>0.64680536666666655</v>
      </c>
      <c r="AD10" s="73">
        <f>(((((1-'Calcification Rates'!$H$20)*$A10)*(('Calcification Rates'!$D$20-'Calcification Rates'!$E$20)*0.1))+('Calcification Rates'!$H$20*$A10*('Calcification Rates'!$D$20-'Calcification Rates'!$E$20)))*('Calcification Rates'!$F$20-'Calcification Rates'!$G$20))*0.5</f>
        <v>0.54888979418982697</v>
      </c>
      <c r="AE10" s="73">
        <f>(((((1-'Calcification Rates'!$H$20)*$A10)*(('Calcification Rates'!$D$20+'Calcification Rates'!$E$20)*0.1))+('Calcification Rates'!$H$20*$A10*('Calcification Rates'!$D$20+'Calcification Rates'!$E$20)))*('Calcification Rates'!$F$20+'Calcification Rates'!$G$20))*0.5</f>
        <v>0.74716470584501538</v>
      </c>
      <c r="AF10" s="73">
        <f>(2*'Calcification Rates'!$D$21*'Calcification Rates'!$F$21)+0.1*'Calcification Rates'!$D$21*($A10+(2*'Calcification Rates'!$D$21))*'Calcification Rates'!$F$21</f>
        <v>3.4301361111111111</v>
      </c>
      <c r="AG10" s="73">
        <f>(2*('Calcification Rates'!$D$21-'Calcification Rates'!$E$21)*('Calcification Rates'!$F$21-'Calcification Rates'!$G$21))+(0.1*('Calcification Rates'!$D$21-'Calcification Rates'!$E$21)*($A10+(2*'Calcification Rates'!$D$21-'Calcification Rates'!$E$21)))*('Calcification Rates'!$F$21-'Calcification Rates'!$G$21)</f>
        <v>3.3559428799829334</v>
      </c>
      <c r="AH10" s="73">
        <f>(2*('Calcification Rates'!$D$21+'Calcification Rates'!$E$21)*('Calcification Rates'!$F$21+'Calcification Rates'!$G$21))+(0.1*('Calcification Rates'!$D$21+'Calcification Rates'!$E$21)*($A10+(2*'Calcification Rates'!$D$21+'Calcification Rates'!$E$21)))*('Calcification Rates'!$F$21+'Calcification Rates'!$G$21)</f>
        <v>3.5051044917504002</v>
      </c>
      <c r="AI10" s="73">
        <f>$A10*'Calcification Rates'!$D$23*'Calcification Rates'!$F$23</f>
        <v>0.18802249999999998</v>
      </c>
      <c r="AJ10" s="73">
        <f>$A10*('Calcification Rates'!$D$23-'Calcification Rates'!$E$23)*('Calcification Rates'!$F$23-'Calcification Rates'!$G$23)</f>
        <v>0.12219559422248051</v>
      </c>
      <c r="AK10" s="73">
        <f>$A10*('Calcification Rates'!$D$23+'Calcification Rates'!$E$23)*('Calcification Rates'!$F$23+'Calcification Rates'!$G$23)</f>
        <v>0.25384940577751947</v>
      </c>
      <c r="AL10" s="73">
        <f>((((1-'Calcification Rates'!$H$24)*$A10)*'Calcification Rates'!$D$24*0.1)+('Calcification Rates'!$H$24*$A10*'Calcification Rates'!$D$24))*'Calcification Rates'!$F$24</f>
        <v>8.5673226184000004</v>
      </c>
      <c r="AM10" s="73">
        <f>((((1-'Calcification Rates'!$H$24)*$A10)*(('Calcification Rates'!$D$24-'Calcification Rates'!$E$24)*0.1))+('Calcification Rates'!$H$24*$A10*('Calcification Rates'!$D$24-'Calcification Rates'!$E$24)))*('Calcification Rates'!$F$24-'Calcification Rates'!$G$24)</f>
        <v>5.1668205234201698</v>
      </c>
      <c r="AN10" s="73">
        <f>((((1-'Calcification Rates'!$H$24)*$A10)*(('Calcification Rates'!$D$24+'Calcification Rates'!$E$24)*0.1))+('Calcification Rates'!$H$24*$A10*('Calcification Rates'!$D$24+'Calcification Rates'!$E$24)))*('Calcification Rates'!$F$24+'Calcification Rates'!$G$24)</f>
        <v>12.460159603028847</v>
      </c>
      <c r="AO10" s="73">
        <f>((((((((($A10*2)/PI())/2)+'Calcification Rates'!$D$25)^2)*PI())/2))-((((((($A10*2)/PI())/2)^2)*PI())/2)))*'Calcification Rates'!$F$25</f>
        <v>4.4789643595417514</v>
      </c>
      <c r="AP10" s="73">
        <f>((((((((($A10*2)/PI())/2)+('Calcification Rates'!$D$25-'Calcification Rates'!$E$25))^2)*PI())/2))-((((((($A10*2)/PI())/2)^2)*PI())/2)))*('Calcification Rates'!$F$25-'Calcification Rates'!$G$25)</f>
        <v>3.6550949586548076</v>
      </c>
      <c r="AQ10" s="73">
        <f>((((((((($A10*2)/PI())/2)+('Calcification Rates'!$D$25+'Calcification Rates'!$E$25))^2)*PI())/2))-((((((($A10*2)/PI())/2)^2)*PI())/2)))*('Calcification Rates'!$F$25+'Calcification Rates'!$G$25)</f>
        <v>5.3329454014538795</v>
      </c>
      <c r="AR10" s="73">
        <f>((((1-'Calcification Rates'!$H$28)*$A10)*'Calcification Rates'!$D$28*0.1)+('Calcification Rates'!$H$28*$A10*'Calcification Rates'!$D$28))*'Calcification Rates'!$F$28</f>
        <v>1.3789699084427165</v>
      </c>
      <c r="AS10" s="73">
        <f>((((1-'Calcification Rates'!$H$28)*$A10)*(('Calcification Rates'!$D$28-'Calcification Rates'!$E$28)*0.1))+('Calcification Rates'!$H$28*$A10*('Calcification Rates'!$D$28-'Calcification Rates'!$E$28)))*('Calcification Rates'!$F$28-'Calcification Rates'!$G$28)</f>
        <v>1.2428925797021795</v>
      </c>
      <c r="AT10" s="73">
        <f>((((1-'Calcification Rates'!$H$28)*$A10)*(('Calcification Rates'!$D$28+'Calcification Rates'!$E$28)*0.1))+('Calcification Rates'!$H$28*$A10*('Calcification Rates'!$D$28+'Calcification Rates'!$E$28)))*('Calcification Rates'!$F$28+'Calcification Rates'!$G$28)</f>
        <v>1.5217061884550729</v>
      </c>
      <c r="AU10" s="73">
        <f>((((((((($A10*2)/PI())/2)+'Calcification Rates'!$D$29)^2)*PI())/2))-((((((($A10*2)/PI())/2)^2)*PI())/2)))*'Calcification Rates'!$F$29</f>
        <v>23.531709784196408</v>
      </c>
      <c r="AV10" s="73">
        <f>((((((((($A10*2)/PI())/2)+('Calcification Rates'!$D$29-'Calcification Rates'!$E$29))^2)*PI())/2))-((((((($A10*2)/PI())/2)^2)*PI())/2)))*('Calcification Rates'!$F$29-'Calcification Rates'!$G$29)</f>
        <v>19.254733351701692</v>
      </c>
      <c r="AW10" s="73">
        <f>((((((((($A10*2)/PI())/2)+('Calcification Rates'!$D$29+'Calcification Rates'!$E$29))^2)*PI())/2))-((((((($A10*2)/PI())/2)^2)*PI())/2)))*('Calcification Rates'!$F$29+'Calcification Rates'!$G$29)</f>
        <v>28.248222712832813</v>
      </c>
      <c r="AX10" s="73">
        <f>((((((((($A10*2)/PI())/2)+'Calcification Rates'!$D$30)^2)*PI())/2))-((((((($A10*2)/PI())/2)^2)*PI())/2)))*'Calcification Rates'!$F$30</f>
        <v>5.0414378868333269</v>
      </c>
      <c r="AY10" s="73">
        <f>((((((((($A10*2)/PI())/2)+('Calcification Rates'!$D$30-'Calcification Rates'!$E$30))^2)*PI())/2))-((((((($A10*2)/PI())/2)^2)*PI())/2)))*('Calcification Rates'!$F$30-'Calcification Rates'!$G$30)</f>
        <v>4.472245633108419</v>
      </c>
      <c r="AZ10" s="73">
        <f>((((((((($A10*2)/PI())/2)+('Calcification Rates'!$D$30+'Calcification Rates'!$E$30))^2)*PI())/2))-((((((($A10*2)/PI())/2)^2)*PI())/2)))*('Calcification Rates'!$F$30+'Calcification Rates'!$G$30)</f>
        <v>5.623109411662524</v>
      </c>
      <c r="BA10" s="73">
        <f>((((1-'Calcification Rates'!$H$31)*$A10)*'Calcification Rates'!$D$31*0.1)+('Calcification Rates'!$H$31*$A10*'Calcification Rates'!$D$31))*'Calcification Rates'!$F$31</f>
        <v>1.474928</v>
      </c>
      <c r="BB10" s="73">
        <f>((((1-'Calcification Rates'!$H$31)*$A10)*(('Calcification Rates'!$D$31-'Calcification Rates'!$E$31)*0.1))+('Calcification Rates'!$H$31*$A10*('Calcification Rates'!$D$31-'Calcification Rates'!$E$31)))*('Calcification Rates'!$F$31-'Calcification Rates'!$G$31)</f>
        <v>1.474928</v>
      </c>
      <c r="BC10" s="73">
        <f>((((1-'Calcification Rates'!$H$31)*$A10)*(('Calcification Rates'!$D$31+'Calcification Rates'!$E$31)*0.1))+('Calcification Rates'!$H$31*$A10*('Calcification Rates'!$D$31+'Calcification Rates'!$E$31)))*('Calcification Rates'!$F$31+'Calcification Rates'!$G$31)</f>
        <v>1.474928</v>
      </c>
      <c r="BD10" s="73">
        <f>$A10*'Calcification Rates'!$D$32*'Calcification Rates'!$F$32</f>
        <v>6.1976175660346797</v>
      </c>
      <c r="BE10" s="73">
        <f>$A10*('Calcification Rates'!$D$32-'Calcification Rates'!$E$32)*('Calcification Rates'!$F$32-'Calcification Rates'!$G$32)</f>
        <v>5.9578263159536231</v>
      </c>
      <c r="BF10" s="73">
        <f>$A10*('Calcification Rates'!$D$32+'Calcification Rates'!$E$32)*('Calcification Rates'!$F$32+'Calcification Rates'!$G$32)</f>
        <v>6.4374088161157363</v>
      </c>
      <c r="BG10" s="73">
        <f>((((1-'Calcification Rates'!$H$34)*$A10)*'Calcification Rates'!$D$34*0.1)+('Calcification Rates'!$H$34*$A10*'Calcification Rates'!$D$34))*'Calcification Rates'!$F$34</f>
        <v>2.0035834000000001</v>
      </c>
      <c r="BH10" s="73">
        <f>((((1-'Calcification Rates'!$H$34)*$A10)*(('Calcification Rates'!$D$34-'Calcification Rates'!$E$34)*0.1))+('Calcification Rates'!$H$34*$A10*('Calcification Rates'!$D$34-'Calcification Rates'!$E$34)))*('Calcification Rates'!$F$34-'Calcification Rates'!$G$34)</f>
        <v>0.76299076633492391</v>
      </c>
      <c r="BI10" s="73">
        <f>((((1-'Calcification Rates'!$H$34)*$A10)*(('Calcification Rates'!$D$34+'Calcification Rates'!$E$34)*0.1))+('Calcification Rates'!$H$34*$A10*('Calcification Rates'!$D$34+'Calcification Rates'!$E$34)))*('Calcification Rates'!$F$34+'Calcification Rates'!$G$34)</f>
        <v>3.8212516564712962</v>
      </c>
      <c r="BJ10" s="73">
        <f>(2*'Calcification Rates'!$D$35*'Calcification Rates'!$F$35)+0.1*'Calcification Rates'!$D$35*($A10+(2*'Calcification Rates'!$D$35))*'Calcification Rates'!$F$35</f>
        <v>1.7068678144121092</v>
      </c>
      <c r="BK10" s="73">
        <f>(2*('Calcification Rates'!$D$35-'Calcification Rates'!$E$35)*('Calcification Rates'!$F$35-'Calcification Rates'!$G$35))+(0.1*('Calcification Rates'!$D$35-'Calcification Rates'!$E$35)*($A10+(2*'Calcification Rates'!$D$35-'Calcification Rates'!$E$35)))*('Calcification Rates'!$F$35-'Calcification Rates'!$G$35)</f>
        <v>1.5389817747786338</v>
      </c>
      <c r="BL10" s="73">
        <f>(2*('Calcification Rates'!$D$35+'Calcification Rates'!$E$35)*('Calcification Rates'!$F$35+'Calcification Rates'!$G$35))+(0.1*('Calcification Rates'!$D$35+'Calcification Rates'!$E$35)*($A10+(2*'Calcification Rates'!$D$35+'Calcification Rates'!$E$35)))*('Calcification Rates'!$F$35+'Calcification Rates'!$G$35)</f>
        <v>1.8826481245393063</v>
      </c>
      <c r="BM10" s="73">
        <f>((((((((($A10*2)/PI())/2)+'Calcification Rates'!$D$36)^2)*PI())/2))-((((((($A10*2)/PI())/2)^2)*PI())/2)))*'Calcification Rates'!$F$36</f>
        <v>6.9025758816461593</v>
      </c>
      <c r="BN10" s="73">
        <f>((((((((($A10*2)/PI())/2)+('Calcification Rates'!$D$36-'Calcification Rates'!$E$36))^2)*PI())/2))-((((((($A10*2)/PI())/2)^2)*PI())/2)))*('Calcification Rates'!$F$36-'Calcification Rates'!$G$36)</f>
        <v>6.2982224847390018</v>
      </c>
      <c r="BO10" s="73">
        <f>((((((((($A10*2)/PI())/2)+('Calcification Rates'!$D$36+'Calcification Rates'!$E$36))^2)*PI())/2))-((((((($A10*2)/PI())/2)^2)*PI())/2)))*('Calcification Rates'!$F$36+'Calcification Rates'!$G$36)</f>
        <v>7.5369199478133302</v>
      </c>
      <c r="BP10" s="73">
        <f>(2*'Calcification Rates'!$D$37*'Calcification Rates'!$F$37)+0.1*'Calcification Rates'!$D$37*($A10+(2*'Calcification Rates'!$D$37))*'Calcification Rates'!$F$37</f>
        <v>41.258340277777769</v>
      </c>
      <c r="BQ10" s="73">
        <f>(2*('Calcification Rates'!$D$37-'Calcification Rates'!$E$37)*('Calcification Rates'!$F$37-'Calcification Rates'!$G$37))+(0.1*('Calcification Rates'!$D$37-'Calcification Rates'!$E$37)*($A10+(2*'Calcification Rates'!$D$37-'Calcification Rates'!$E$37)))*('Calcification Rates'!$F$37-'Calcification Rates'!$G$37)</f>
        <v>33.439458524872514</v>
      </c>
      <c r="BR10" s="73">
        <f>(2*('Calcification Rates'!$D$37+'Calcification Rates'!$E$37)*('Calcification Rates'!$F$37+'Calcification Rates'!$G$37))+(0.1*('Calcification Rates'!$D$37+'Calcification Rates'!$E$37)*($A10+(2*'Calcification Rates'!$D$37+'Calcification Rates'!$E$37)))*('Calcification Rates'!$F$37+'Calcification Rates'!$G$37)</f>
        <v>49.853243453334102</v>
      </c>
      <c r="BS10" s="73">
        <f>(2*'Calcification Rates'!$D$38*'Calcification Rates'!$F$38)+0.1*'Calcification Rates'!$D$38*($A10+(2*'Calcification Rates'!$D$38))*'Calcification Rates'!$F$38</f>
        <v>39.506055555555548</v>
      </c>
      <c r="BT10" s="73">
        <f>(2*('Calcification Rates'!$D$38-'Calcification Rates'!$E$38)*('Calcification Rates'!$F$38-'Calcification Rates'!$G$38))+(0.1*('Calcification Rates'!$D$38-'Calcification Rates'!$E$38)*($A10+(2*'Calcification Rates'!$D$38-'Calcification Rates'!$E$38)))*('Calcification Rates'!$F$38-'Calcification Rates'!$G$38)</f>
        <v>31.40560502924858</v>
      </c>
      <c r="BU10" s="73">
        <f>(2*('Calcification Rates'!$D$38+'Calcification Rates'!$E$38)*('Calcification Rates'!$F$38+'Calcification Rates'!$G$38))+(0.1*('Calcification Rates'!$D$38+'Calcification Rates'!$E$38)*($A10+(2*'Calcification Rates'!$D$38+'Calcification Rates'!$E$38)))*('Calcification Rates'!$F$38+'Calcification Rates'!$G$38)</f>
        <v>48.569829425097012</v>
      </c>
      <c r="BV10" s="73">
        <f>((((((((($A10*2)/PI())/2)+'Calcification Rates'!$D$39)^2)*PI())/2))-((((((($A10*2)/PI())/2)^2)*PI())/2)))*'Calcification Rates'!$F$39</f>
        <v>3.5927456900410144</v>
      </c>
      <c r="BW10" s="73">
        <f>((((((((($A10*2)/PI())/2)+('Calcification Rates'!$D$39-'Calcification Rates'!$E$39))^2)*PI())/2))-((((((($A10*2)/PI())/2)^2)*PI())/2)))*('Calcification Rates'!$F$39-'Calcification Rates'!$G$39)</f>
        <v>3.4537392135911502</v>
      </c>
      <c r="BX10" s="73">
        <f>((((((((($A10*2)/PI())/2)+('Calcification Rates'!$D$39+'Calcification Rates'!$E$39))^2)*PI())/2))-((((((($A10*2)/PI())/2)^2)*PI())/2)))*('Calcification Rates'!$F$39+'Calcification Rates'!$G$39)</f>
        <v>3.7317521664908782</v>
      </c>
      <c r="BY10" s="73">
        <f>((((((((($A10*2)/PI())/2)+'Calcification Rates'!$D$40)^2)*PI())/2))-((((((($A10*2)/PI())/2)^2)*PI())/2)))*'Calcification Rates'!$F$40</f>
        <v>6.8060672477601054</v>
      </c>
      <c r="BZ10" s="73">
        <f>((((((((($A10*2)/PI())/2)+('Calcification Rates'!$D$40-'Calcification Rates'!$E$40))^2)*PI())/2))-((((((($A10*2)/PI())/2)^2)*PI())/2)))*('Calcification Rates'!$F$40-'Calcification Rates'!$G$40)</f>
        <v>6.5427345467524942</v>
      </c>
      <c r="CA10" s="73">
        <f>((((((((($A10*2)/PI())/2)+('Calcification Rates'!$D$40+'Calcification Rates'!$E$40))^2)*PI())/2))-((((((($A10*2)/PI())/2)^2)*PI())/2)))*('Calcification Rates'!$F$40+'Calcification Rates'!$G$40)</f>
        <v>7.0693999487677175</v>
      </c>
      <c r="CB10" s="73">
        <f>$A10*'Calcification Rates'!$D$23*'Calcification Rates'!$F$23</f>
        <v>0.18802249999999998</v>
      </c>
      <c r="CC10" s="73">
        <f>$A10*('Calcification Rates'!$D$23-'Calcification Rates'!$E$23)*('Calcification Rates'!$F$23-'Calcification Rates'!$G$23)</f>
        <v>0.12219559422248051</v>
      </c>
      <c r="CD10" s="73">
        <f>$A10*('Calcification Rates'!$D$23+'Calcification Rates'!$E$23)*('Calcification Rates'!$F$23+'Calcification Rates'!$G$23)</f>
        <v>0.25384940577751947</v>
      </c>
      <c r="CE10" s="73">
        <f>((((1-'Calcification Rates'!$H$44)*$A10)*'Calcification Rates'!$D$44*0.1)+('Calcification Rates'!$H$44*$A10*'Calcification Rates'!$D$44))*'Calcification Rates'!$F$44</f>
        <v>6.5657428017999999</v>
      </c>
      <c r="CF10" s="73">
        <f>((((1-'Calcification Rates'!$H$44)*$A10)*(('Calcification Rates'!$D$44-'Calcification Rates'!$E$44)*0.1))+('Calcification Rates'!$H$44*$A10*('Calcification Rates'!$D$44-'Calcification Rates'!$E$44)))*('Calcification Rates'!$F$44-'Calcification Rates'!$G$44)</f>
        <v>3.9596985161945502</v>
      </c>
      <c r="CG10" s="73">
        <f>((((1-'Calcification Rates'!$H$44)*$A10)*(('Calcification Rates'!$D$44+'Calcification Rates'!$E$44)*0.1))+('Calcification Rates'!$H$44*$A10*('Calcification Rates'!$D$44+'Calcification Rates'!$E$44)))*('Calcification Rates'!$F$44+'Calcification Rates'!$G$44)</f>
        <v>9.5490979932473188</v>
      </c>
      <c r="CH10" s="73">
        <f>((((1-'Calcification Rates'!$H$45)*$A10)*'Calcification Rates'!$D$45*0.1)+('Calcification Rates'!$H$45*$A10*'Calcification Rates'!$D$45))*'Calcification Rates'!$F$45</f>
        <v>8.1584191999999991</v>
      </c>
      <c r="CI10" s="73">
        <f>((((1-'Calcification Rates'!$H$45)*$A10)*(('Calcification Rates'!$D$45-'Calcification Rates'!$E$45)*0.1))+('Calcification Rates'!$H$45*$A10*('Calcification Rates'!$D$45-'Calcification Rates'!$E$45)))*('Calcification Rates'!$F$45-'Calcification Rates'!$G$45)</f>
        <v>5.3722089183629871</v>
      </c>
      <c r="CJ10" s="73">
        <f>((((1-'Calcification Rates'!$H$45)*$A10)*(('Calcification Rates'!$D$45+'Calcification Rates'!$E$45)*0.1))+('Calcification Rates'!$H$45*$A10*('Calcification Rates'!$D$45+'Calcification Rates'!$E$45)))*('Calcification Rates'!$F$45+'Calcification Rates'!$G$45)</f>
        <v>10.944629481637012</v>
      </c>
      <c r="CK10" s="73">
        <f>((((1-'Calcification Rates'!$H$46)*$A10)*'Calcification Rates'!$D$46*0.1)+('Calcification Rates'!$H$46*$A10*'Calcification Rates'!$D$46))*'Calcification Rates'!$F$46</f>
        <v>6.5713025600000003</v>
      </c>
      <c r="CL10" s="73">
        <f>((((1-'Calcification Rates'!$H$46)*$A10)*(('Calcification Rates'!$D$46-'Calcification Rates'!$E$46)*0.1))+('Calcification Rates'!$H$46*$A10*('Calcification Rates'!$D$46-'Calcification Rates'!$E$46)))*('Calcification Rates'!$F$46-'Calcification Rates'!$G$46)</f>
        <v>6.1630146615897718</v>
      </c>
      <c r="CM10" s="73">
        <f>((((1-'Calcification Rates'!$H$46)*$A10)*(('Calcification Rates'!$D$46+'Calcification Rates'!$E$46)*0.1))+('Calcification Rates'!$H$46*$A10*('Calcification Rates'!$D$46+'Calcification Rates'!$E$46)))*('Calcification Rates'!$F$46+'Calcification Rates'!$G$46)</f>
        <v>6.9918336937599852</v>
      </c>
      <c r="CN10" s="73">
        <f>((((1-'Calcification Rates'!$H$47)*$A10)*'Calcification Rates'!$D$47*0.1)+('Calcification Rates'!$H$47*$A10*'Calcification Rates'!$D$47))*'Calcification Rates'!$F$47</f>
        <v>8.5673226184000004</v>
      </c>
      <c r="CO10" s="73">
        <f>((((1-'Calcification Rates'!$H$47)*$A10)*(('Calcification Rates'!$D$47-'Calcification Rates'!$E$47)*0.1))+('Calcification Rates'!$H$47*$A10*('Calcification Rates'!$D$47-'Calcification Rates'!$E$47)))*('Calcification Rates'!$F$47-'Calcification Rates'!$G$47)</f>
        <v>5.1668205234201698</v>
      </c>
      <c r="CP10" s="73">
        <f>((((1-'Calcification Rates'!$H$47)*$A10)*(('Calcification Rates'!$D$47+'Calcification Rates'!$E$47)*0.1))+('Calcification Rates'!$H$47*$A10*('Calcification Rates'!$D$47+'Calcification Rates'!$E$47)))*('Calcification Rates'!$F$47+'Calcification Rates'!$G$47)</f>
        <v>12.460159603028847</v>
      </c>
      <c r="CQ10" s="73">
        <f>((((((((($A10*2)/PI())/2)+'Calcification Rates'!$D$48)^2)*PI())/2))-((((((($A10*2)/PI())/2)^2)*PI())/2)))*'Calcification Rates'!$F$48</f>
        <v>5.0593784143175027</v>
      </c>
      <c r="CR10" s="73">
        <f>((((((((($A10*2)/PI())/2)+('Calcification Rates'!$D$48-'Calcification Rates'!$E$48))^2)*PI())/2))-((((((($A10*2)/PI())/2)^2)*PI())/2)))*('Calcification Rates'!$F$48-'Calcification Rates'!$G$48)</f>
        <v>4.5544609466314991</v>
      </c>
      <c r="CS10" s="73">
        <f>((((((((($A10*2)/PI())/2)+('Calcification Rates'!$D$48+'Calcification Rates'!$E$48))^2)*PI())/2))-((((((($A10*2)/PI())/2)^2)*PI())/2)))*('Calcification Rates'!$F$48+'Calcification Rates'!$G$48)</f>
        <v>5.5893149081856883</v>
      </c>
      <c r="CT10" s="73">
        <f>((((1-'Calcification Rates'!$H$49)*$A10)*'Calcification Rates'!$D$49*0.1)+('Calcification Rates'!$H$49*$A10*'Calcification Rates'!$D$49))*'Calcification Rates'!$F$49</f>
        <v>6.5657428017999999</v>
      </c>
      <c r="CU10" s="73">
        <f>((((1-'Calcification Rates'!$H$49)*$A10)*(('Calcification Rates'!$D$49-'Calcification Rates'!$E$49)*0.1))+('Calcification Rates'!$H$49*$A10*('Calcification Rates'!$D$49-'Calcification Rates'!$E$49)))*('Calcification Rates'!$F$49-'Calcification Rates'!$G$49)</f>
        <v>3.9596985161945502</v>
      </c>
      <c r="CV10" s="73">
        <f>((((1-'Calcification Rates'!$H$49)*$A10)*(('Calcification Rates'!$D$49+'Calcification Rates'!$E$49)*0.1))+('Calcification Rates'!$H$49*$A10*('Calcification Rates'!$D$49+'Calcification Rates'!$E$49)))*('Calcification Rates'!$F$49+'Calcification Rates'!$G$49)</f>
        <v>9.5490979932473188</v>
      </c>
      <c r="CW10" s="73">
        <f>((((((((($A10*2)/PI())/2)+'Calcification Rates'!$D$50)^2)*PI())/2))-((((((($A10*2)/PI())/2)^2)*PI())/2)))*'Calcification Rates'!$F$50</f>
        <v>5.0593784143175027</v>
      </c>
      <c r="CX10" s="73">
        <f>((((((((($A10*2)/PI())/2)+('Calcification Rates'!$D$50-'Calcification Rates'!$E$50))^2)*PI())/2))-((((((($A10*2)/PI())/2)^2)*PI())/2)))*('Calcification Rates'!$F$50-'Calcification Rates'!$G$50)</f>
        <v>4.5544609466314991</v>
      </c>
      <c r="CY10" s="73">
        <f>((((((((($A10*2)/PI())/2)+('Calcification Rates'!$D$50+'Calcification Rates'!$E$50))^2)*PI())/2))-((((((($A10*2)/PI())/2)^2)*PI())/2)))*('Calcification Rates'!$F$50+'Calcification Rates'!$G$50)</f>
        <v>5.5893149081856883</v>
      </c>
      <c r="CZ10" s="73">
        <f>((((((((($A10*2)/PI())/2)+'Calcification Rates'!$D$51)^2)*PI())/2))-((((((($A10*2)/PI())/2)^2)*PI())/2)))*'Calcification Rates'!$F$51</f>
        <v>5.0593784143175027</v>
      </c>
      <c r="DA10" s="73">
        <f>((((((((($A10*2)/PI())/2)+('Calcification Rates'!$D$51-'Calcification Rates'!$E$51))^2)*PI())/2))-((((((($A10*2)/PI())/2)^2)*PI())/2)))*('Calcification Rates'!$F$51-'Calcification Rates'!$G$51)</f>
        <v>4.5544609466314991</v>
      </c>
      <c r="DB10" s="73">
        <f>((((((((($A10*2)/PI())/2)+('Calcification Rates'!$D$51+'Calcification Rates'!$E$51))^2)*PI())/2))-((((((($A10*2)/PI())/2)^2)*PI())/2)))*('Calcification Rates'!$F$51+'Calcification Rates'!$G$51)</f>
        <v>5.5893149081856883</v>
      </c>
      <c r="DC10" s="73">
        <f>((((((((($A10*2)/PI())/2)+'Calcification Rates'!$D$52)^2)*PI())/2))-((((((($A10*2)/PI())/2)^2)*PI())/2)))*'Calcification Rates'!$F$52</f>
        <v>12.167761849639675</v>
      </c>
      <c r="DD10" s="73">
        <f>((((((((($A10*2)/PI())/2)+('Calcification Rates'!$D$52-'Calcification Rates'!$E$52))^2)*PI())/2))-((((((($A10*2)/PI())/2)^2)*PI())/2)))*('Calcification Rates'!$F$52-'Calcification Rates'!$G$52)</f>
        <v>11.461099277157775</v>
      </c>
      <c r="DE10" s="73">
        <f>((((((((($A10*2)/PI())/2)+('Calcification Rates'!$D$52+'Calcification Rates'!$E$52))^2)*PI())/2))-((((((($A10*2)/PI())/2)^2)*PI())/2)))*('Calcification Rates'!$F$52+'Calcification Rates'!$G$52)</f>
        <v>12.894535666817349</v>
      </c>
      <c r="DF10" s="73">
        <f>((((((((($A10*2)/PI())/2)+'Calcification Rates'!$D$53)^2)*PI())/2))-((((((($A10*2)/PI())/2)^2)*PI())/2)))*'Calcification Rates'!$F$53</f>
        <v>1.4524574142233406</v>
      </c>
      <c r="DG10" s="73">
        <f>((((((((($A10*2)/PI())/2)+('Calcification Rates'!$D$53-'Calcification Rates'!$E$53))^2)*PI())/2))-((((((($A10*2)/PI())/2)^2)*PI())/2)))*('Calcification Rates'!$F$53-'Calcification Rates'!$G$53)</f>
        <v>1.3802493747477842</v>
      </c>
      <c r="DH10" s="73">
        <f>((((((((($A10*2)/PI())/2)+('Calcification Rates'!$D$53+'Calcification Rates'!$E$53))^2)*PI())/2))-((((((($A10*2)/PI())/2)^2)*PI())/2)))*('Calcification Rates'!$F$53+'Calcification Rates'!$G$53)</f>
        <v>1.5259626574915057</v>
      </c>
      <c r="DI10" s="73">
        <f>((((((((($A10*2)/PI())/2)+'Calcification Rates'!$D$54)^2)*PI())/2))-((((((($A10*2)/PI())/2)^2)*PI())/2)))*'Calcification Rates'!$F$54</f>
        <v>1.4524574142233406</v>
      </c>
      <c r="DJ10" s="73">
        <f>((((((((($A10*2)/PI())/2)+('Calcification Rates'!$D$54-'Calcification Rates'!$E$54))^2)*PI())/2))-((((((($A10*2)/PI())/2)^2)*PI())/2)))*('Calcification Rates'!$F$54-'Calcification Rates'!$G$54)</f>
        <v>1.3802493747477842</v>
      </c>
      <c r="DK10" s="73">
        <f>((((((((($A10*2)/PI())/2)+('Calcification Rates'!$D$54+'Calcification Rates'!$E$54))^2)*PI())/2))-((((((($A10*2)/PI())/2)^2)*PI())/2)))*('Calcification Rates'!$F$54+'Calcification Rates'!$G$54)</f>
        <v>1.5259626574915057</v>
      </c>
      <c r="DL10" s="73">
        <f>((((((((($A10*2)/PI())/2)+'Calcification Rates'!$D$55)^2)*PI())/2))-((((((($A10*2)/PI())/2)^2)*PI())/2)))*'Calcification Rates'!$F$55</f>
        <v>1.781116087025693</v>
      </c>
      <c r="DM10" s="73">
        <f>((((((((($A10*2)/PI())/2)+('Calcification Rates'!$D$55-'Calcification Rates'!$E$55))^2)*PI())/2))-((((((($A10*2)/PI())/2)^2)*PI())/2)))*('Calcification Rates'!$F$55-'Calcification Rates'!$G$55)</f>
        <v>1.7606916838098734</v>
      </c>
      <c r="DN10" s="73">
        <f>((((((((($A10*2)/PI())/2)+('Calcification Rates'!$D$55+'Calcification Rates'!$E$55))^2)*PI())/2))-((((((($A10*2)/PI())/2)^2)*PI())/2)))*('Calcification Rates'!$F$55+'Calcification Rates'!$G$55)</f>
        <v>1.8015503641623836</v>
      </c>
      <c r="DO10" s="73">
        <f>((((1-'Calcification Rates'!$H$56)*$A10)*'Calcification Rates'!$D$56*0.1)+('Calcification Rates'!$H$56*$A10*'Calcification Rates'!$D$56))*'Calcification Rates'!$F$56</f>
        <v>0.85168228000000001</v>
      </c>
      <c r="DP10" s="73">
        <f>((((1-'Calcification Rates'!$H$56)*$A10)*(('Calcification Rates'!$D$56-'Calcification Rates'!$E$56)*0.1))+('Calcification Rates'!$H$56*$A10*('Calcification Rates'!$D$56-'Calcification Rates'!$E$56)))*('Calcification Rates'!$F$56-'Calcification Rates'!$G$56)</f>
        <v>0.85168228000000001</v>
      </c>
      <c r="DQ10" s="73">
        <f>((((1-'Calcification Rates'!$H$56)*$A10)*(('Calcification Rates'!$D$56+'Calcification Rates'!$E$56)*0.1))+('Calcification Rates'!$H$56*$A10*('Calcification Rates'!$D$56+'Calcification Rates'!$E$56)))*('Calcification Rates'!$F$56+'Calcification Rates'!$G$56)</f>
        <v>0.85168228000000001</v>
      </c>
      <c r="DR10" s="73">
        <f>((((1-'Calcification Rates'!$H$57)*$A10)*'Calcification Rates'!$D$57*0.1)+('Calcification Rates'!$H$57*$A10*'Calcification Rates'!$D$57))*'Calcification Rates'!$F$57</f>
        <v>3.6111146666666674</v>
      </c>
      <c r="DS10" s="73">
        <f>((((1-'Calcification Rates'!$H$57)*$A10)*(('Calcification Rates'!$D$57-'Calcification Rates'!$E$57)*0.1))+('Calcification Rates'!$H$57*$A10*('Calcification Rates'!$D$57-'Calcification Rates'!$E$57)))*('Calcification Rates'!$F$57-'Calcification Rates'!$G$57)</f>
        <v>3.4225788721392405</v>
      </c>
      <c r="DT10" s="73">
        <f>((((1-'Calcification Rates'!$H$57)*$A10)*(('Calcification Rates'!$D$57+'Calcification Rates'!$E$57)*0.1))+('Calcification Rates'!$H$57*$A10*('Calcification Rates'!$D$57+'Calcification Rates'!$E$57)))*('Calcification Rates'!$F$57+'Calcification Rates'!$G$57)</f>
        <v>3.7996504611940933</v>
      </c>
      <c r="DU10" s="73">
        <f>((((1-'Calcification Rates'!$H$58)*$A10)*'Calcification Rates'!$D$58*0.1)+('Calcification Rates'!$H$58*$A10*'Calcification Rates'!$D$58))*'Calcification Rates'!$F$58</f>
        <v>3.6111146666666674</v>
      </c>
      <c r="DV10" s="73">
        <f>((((1-'Calcification Rates'!$H$58)*$A10)*(('Calcification Rates'!$D$58-'Calcification Rates'!$E$58)*0.1))+('Calcification Rates'!$H$58*$A10*('Calcification Rates'!$D$58-'Calcification Rates'!$E$58)))*('Calcification Rates'!$F$58-'Calcification Rates'!$G$58)</f>
        <v>3.4225788721392405</v>
      </c>
      <c r="DW10" s="73">
        <f>((((1-'Calcification Rates'!$H$58)*$A10)*(('Calcification Rates'!$D$58+'Calcification Rates'!$E$58)*0.1))+('Calcification Rates'!$H$58*$A10*('Calcification Rates'!$D$58+'Calcification Rates'!$E$58)))*('Calcification Rates'!$F$58+'Calcification Rates'!$G$58)</f>
        <v>3.7996504611940933</v>
      </c>
      <c r="DX10" s="73">
        <f>(2*'Calcification Rates'!$D$59*'Calcification Rates'!$F$59)+0.1*'Calcification Rates'!$D$59*($A10+(2*'Calcification Rates'!$D$59))*'Calcification Rates'!$F$59</f>
        <v>7.3996174222222226</v>
      </c>
      <c r="DY10" s="73">
        <f>(2*('Calcification Rates'!$D$59-'Calcification Rates'!$E$59)*('Calcification Rates'!$F$59-'Calcification Rates'!$G$59))+(0.1*('Calcification Rates'!$D$59-'Calcification Rates'!$E$59)*($A10+(2*'Calcification Rates'!$D$59-'Calcification Rates'!$E$59)))*('Calcification Rates'!$F$59-'Calcification Rates'!$G$59)</f>
        <v>6.9947881982641977</v>
      </c>
      <c r="DZ10" s="73">
        <f>(2*('Calcification Rates'!$D$59+'Calcification Rates'!$E$59)*('Calcification Rates'!$F$59+'Calcification Rates'!$G$59))+(0.1*('Calcification Rates'!$D$59+'Calcification Rates'!$E$59)*($A10+(2*'Calcification Rates'!$D$59+'Calcification Rates'!$E$59)))*('Calcification Rates'!$F$59+'Calcification Rates'!$G$59)</f>
        <v>7.8064844083875382</v>
      </c>
      <c r="EA10" s="73">
        <f>((((((((($A10*2)/PI())/2)+'Calcification Rates'!$D$60)^2)*PI())/2))-((((((($A10*2)/PI())/2)^2)*PI())/2)))*'Calcification Rates'!$F$60</f>
        <v>5.3262262847146342</v>
      </c>
      <c r="EB10" s="73">
        <f>((((((((($A10*2)/PI())/2)+('Calcification Rates'!$D$60-'Calcification Rates'!$E$60))^2)*PI())/2))-((((((($A10*2)/PI())/2)^2)*PI())/2)))*('Calcification Rates'!$F$60-'Calcification Rates'!$G$60)</f>
        <v>4.9645304123518486</v>
      </c>
      <c r="EC10" s="73">
        <f>((((((((($A10*2)/PI())/2)+('Calcification Rates'!$D$60+'Calcification Rates'!$E$60))^2)*PI())/2))-((((((($A10*2)/PI())/2)^2)*PI())/2)))*('Calcification Rates'!$F$60+'Calcification Rates'!$G$60)</f>
        <v>5.7005239699886987</v>
      </c>
      <c r="ED10" s="73">
        <f>$A10*'Calcification Rates'!$D$61*'Calcification Rates'!$F$61</f>
        <v>6.2782008456014058</v>
      </c>
      <c r="EE10" s="73">
        <f>$A10*('Calcification Rates'!$D$61-'Calcification Rates'!$E$61)*('Calcification Rates'!$F$61-'Calcification Rates'!$G$61)</f>
        <v>5.752865904129326</v>
      </c>
      <c r="EF10" s="73">
        <f>$A10*('Calcification Rates'!$D$61+'Calcification Rates'!$E$61)*('Calcification Rates'!$F$61+'Calcification Rates'!$G$61)</f>
        <v>6.8262700008400587</v>
      </c>
      <c r="EG10" s="73">
        <f>(2*'Calcification Rates'!$D$62*'Calcification Rates'!$F$62)+0.1*'Calcification Rates'!$D$62*($A10+(2*'Calcification Rates'!$D$62))*'Calcification Rates'!$F$62</f>
        <v>41.258340277777769</v>
      </c>
      <c r="EH10" s="73">
        <f>(2*('Calcification Rates'!$D$62-'Calcification Rates'!$E$62)*('Calcification Rates'!$F$62-'Calcification Rates'!$G$62))+(0.1*('Calcification Rates'!$D$62-'Calcification Rates'!$E$62)*($A10+(2*'Calcification Rates'!$D$62-'Calcification Rates'!$E$62)))*('Calcification Rates'!$F$62-'Calcification Rates'!$G$62)</f>
        <v>33.439458524872514</v>
      </c>
      <c r="EI10" s="73">
        <f>(2*('Calcification Rates'!$D$62+'Calcification Rates'!$E$62)*('Calcification Rates'!$F$62+'Calcification Rates'!$G$62))+(0.1*('Calcification Rates'!$D$62+'Calcification Rates'!$E$62)*($A10+(2*'Calcification Rates'!$D$62+'Calcification Rates'!$E$62)))*('Calcification Rates'!$F$62+'Calcification Rates'!$G$62)</f>
        <v>49.853243453334102</v>
      </c>
      <c r="EJ10" s="73">
        <f>(2*'Calcification Rates'!$D$63*'Calcification Rates'!$F$63)+0.1*'Calcification Rates'!$D$63*($A10+(2*'Calcification Rates'!$D$63))*'Calcification Rates'!$F$63</f>
        <v>41.258340277777769</v>
      </c>
      <c r="EK10" s="73">
        <f>(2*('Calcification Rates'!$D$63-'Calcification Rates'!$E$63)*('Calcification Rates'!$F$63-'Calcification Rates'!$G$63))+(0.1*('Calcification Rates'!$D$63-'Calcification Rates'!$E$63)*($A10+(2*'Calcification Rates'!$D$63-'Calcification Rates'!$E$63)))*('Calcification Rates'!$F$63-'Calcification Rates'!$G$63)</f>
        <v>33.439458524872514</v>
      </c>
      <c r="EL10" s="73">
        <f>(2*('Calcification Rates'!$D$63+'Calcification Rates'!$E$63)*('Calcification Rates'!$F$63+'Calcification Rates'!$G$63))+(0.1*('Calcification Rates'!$D$63+'Calcification Rates'!$E$63)*($A10+(2*'Calcification Rates'!$D$63+'Calcification Rates'!$E$63)))*('Calcification Rates'!$F$63+'Calcification Rates'!$G$63)</f>
        <v>49.853243453334102</v>
      </c>
      <c r="EM10" s="73">
        <f>(2*'Calcification Rates'!$D$64*'Calcification Rates'!$F$64)+0.1*'Calcification Rates'!$D$64*($A10+(2*'Calcification Rates'!$D$64))*'Calcification Rates'!$F$64</f>
        <v>41.258340277777769</v>
      </c>
      <c r="EN10" s="73">
        <f>(2*('Calcification Rates'!$D$64-'Calcification Rates'!$E$64)*('Calcification Rates'!$F$64-'Calcification Rates'!$G$64))+(0.1*('Calcification Rates'!$D$64-'Calcification Rates'!$E$64)*($A10+(2*'Calcification Rates'!$D$64-'Calcification Rates'!$E$64)))*('Calcification Rates'!$F$64-'Calcification Rates'!$G$64)</f>
        <v>33.439458524872514</v>
      </c>
      <c r="EO10" s="73">
        <f>(2*('Calcification Rates'!$D$64+'Calcification Rates'!$E$64)*('Calcification Rates'!$F$64+'Calcification Rates'!$G$64))+(0.1*('Calcification Rates'!$D$64+'Calcification Rates'!$E$64)*($A10+(2*'Calcification Rates'!$D$64+'Calcification Rates'!$E$64)))*('Calcification Rates'!$F$64+'Calcification Rates'!$G$64)</f>
        <v>49.853243453334102</v>
      </c>
      <c r="EP10" s="73">
        <f>(2*'Calcification Rates'!$D$65*'Calcification Rates'!$F$65)+0.1*'Calcification Rates'!$D$65*($A10+(2*'Calcification Rates'!$D$65))*'Calcification Rates'!$F$65</f>
        <v>41.258340277777769</v>
      </c>
      <c r="EQ10" s="73">
        <f>(2*('Calcification Rates'!$D$65-'Calcification Rates'!$E$65)*('Calcification Rates'!$F$65-'Calcification Rates'!$G$65))+(0.1*('Calcification Rates'!$D$65-'Calcification Rates'!$E$65)*($A10+(2*'Calcification Rates'!$D$65-'Calcification Rates'!$E$65)))*('Calcification Rates'!$F$65-'Calcification Rates'!$G$65)</f>
        <v>33.439458524872514</v>
      </c>
      <c r="ER10" s="73">
        <f>(2*('Calcification Rates'!$D$65+'Calcification Rates'!$E$65)*('Calcification Rates'!$F$65+'Calcification Rates'!$G$65))+(0.1*('Calcification Rates'!$D$65+'Calcification Rates'!$E$65)*($A10+(2*'Calcification Rates'!$D$65+'Calcification Rates'!$E$65)))*('Calcification Rates'!$F$65+'Calcification Rates'!$G$65)</f>
        <v>49.853243453334102</v>
      </c>
      <c r="ES10" s="73">
        <f>$A10*'Calcification Rates'!$D$66*'Calcification Rates'!$F$66</f>
        <v>6.2782008456014058</v>
      </c>
      <c r="ET10" s="73">
        <f>$A10*('Calcification Rates'!$D$66-'Calcification Rates'!$E$66)*('Calcification Rates'!$F$66-'Calcification Rates'!$G$66)</f>
        <v>5.752865904129326</v>
      </c>
      <c r="EU10" s="73">
        <f>$A10*('Calcification Rates'!$D$66+'Calcification Rates'!$E$66)*('Calcification Rates'!$F$66+'Calcification Rates'!$G$66)</f>
        <v>6.8262700008400587</v>
      </c>
      <c r="EV10" s="73">
        <f>(2*'Calcification Rates'!$D$67*'Calcification Rates'!$F$67)+0.1*'Calcification Rates'!$D$67*($A10+(2*'Calcification Rates'!$D$67))*'Calcification Rates'!$F$67</f>
        <v>41.258340277777769</v>
      </c>
      <c r="EW10" s="73">
        <f>(2*('Calcification Rates'!$D$67-'Calcification Rates'!$E$67)*('Calcification Rates'!$F$67-'Calcification Rates'!$G$67))+(0.1*('Calcification Rates'!$D$67-'Calcification Rates'!$E$67)*($A10+(2*'Calcification Rates'!$D$67-'Calcification Rates'!$E$67)))*('Calcification Rates'!$F$67-'Calcification Rates'!$G$67)</f>
        <v>33.439458524872514</v>
      </c>
      <c r="EX10" s="73">
        <f>(2*('Calcification Rates'!$D$67+'Calcification Rates'!$E$67)*('Calcification Rates'!$F$67+'Calcification Rates'!$G$67))+(0.1*('Calcification Rates'!$D$67+'Calcification Rates'!$E$67)*($A10+(2*'Calcification Rates'!$D$67+'Calcification Rates'!$E$67)))*('Calcification Rates'!$F$67+'Calcification Rates'!$G$67)</f>
        <v>49.853243453334102</v>
      </c>
      <c r="EY10" s="73">
        <f>((((1-'Calcification Rates'!$H$68)*$A10)*'Calcification Rates'!$D$68*0.1)+('Calcification Rates'!$H$68*$A10*'Calcification Rates'!$D$68))*'Calcification Rates'!$F$68</f>
        <v>1.831412</v>
      </c>
      <c r="EZ10" s="73">
        <f>((((1-'Calcification Rates'!$H$68)*$A10)*(('Calcification Rates'!$D$68-'Calcification Rates'!$E$68)*0.1))+('Calcification Rates'!$H$68*$A10*('Calcification Rates'!$D$68-'Calcification Rates'!$E$68)))*('Calcification Rates'!$F$68-'Calcification Rates'!$G$68)</f>
        <v>1.1396216889986115</v>
      </c>
      <c r="FA10" s="73">
        <f>((((1-'Calcification Rates'!$H$68)*$A10)*(('Calcification Rates'!$D$68+'Calcification Rates'!$E$68)*0.1))+('Calcification Rates'!$H$68*$A10*('Calcification Rates'!$D$68+'Calcification Rates'!$E$68)))*('Calcification Rates'!$F$68+'Calcification Rates'!$G$68)</f>
        <v>2.5920130042503011</v>
      </c>
      <c r="FB10" s="73">
        <f>((((((((($A10*2)/PI())/2)+'Calcification Rates'!$D$69)^2)*PI())/2))-((((((($A10*2)/PI())/2)^2)*PI())/2)))*'Calcification Rates'!$F$69</f>
        <v>14.162795336114906</v>
      </c>
      <c r="FC10" s="73">
        <f>((((((((($A10*2)/PI())/2)+('Calcification Rates'!$D$69-'Calcification Rates'!$E$69))^2)*PI())/2))-((((((($A10*2)/PI())/2)^2)*PI())/2)))*('Calcification Rates'!$F$69-'Calcification Rates'!$G$69)</f>
        <v>13.391969222381826</v>
      </c>
      <c r="FD10" s="73">
        <f>((((((((($A10*2)/PI())/2)+('Calcification Rates'!$D$69+'Calcification Rates'!$E$69))^2)*PI())/2))-((((((($A10*2)/PI())/2)^2)*PI())/2)))*('Calcification Rates'!$F$69+'Calcification Rates'!$G$69)</f>
        <v>14.946425465556594</v>
      </c>
      <c r="FE10" s="73">
        <f>((((((((($A10*2)/PI())/2)+'Calcification Rates'!$D$70)^2)*PI())/2))-((((((($A10*2)/PI())/2)^2)*PI())/2)))*'Calcification Rates'!$F$70</f>
        <v>11.049022956791392</v>
      </c>
      <c r="FF10" s="73">
        <f>((((((((($A10*2)/PI())/2)+('Calcification Rates'!$D$70-'Calcification Rates'!$E$70))^2)*PI())/2))-((((((($A10*2)/PI())/2)^2)*PI())/2)))*('Calcification Rates'!$F$70-'Calcification Rates'!$G$70)</f>
        <v>9.4998882383212671</v>
      </c>
      <c r="FG10" s="73">
        <f>((((((((($A10*2)/PI())/2)+('Calcification Rates'!$D$70+'Calcification Rates'!$E$70))^2)*PI())/2))-((((((($A10*2)/PI())/2)^2)*PI())/2)))*('Calcification Rates'!$F$70+'Calcification Rates'!$G$70)</f>
        <v>12.632068959659573</v>
      </c>
      <c r="FH10" s="73">
        <f>((((((((($A10*2)/PI())/2)+'Calcification Rates'!$D$71)^2)*PI())/2))-((((((($A10*2)/PI())/2)^2)*PI())/2)))*'Calcification Rates'!$F$71</f>
        <v>5.7539948749338237</v>
      </c>
      <c r="FI10" s="73">
        <f>((((((((($A10*2)/PI())/2)+('Calcification Rates'!$D$71-'Calcification Rates'!$E$71))^2)*PI())/2))-((((((($A10*2)/PI())/2)^2)*PI())/2)))*('Calcification Rates'!$F$71-'Calcification Rates'!$G$71)</f>
        <v>5.2960123021828336</v>
      </c>
      <c r="FJ10" s="73">
        <f>((((((((($A10*2)/PI())/2)+('Calcification Rates'!$D$71+'Calcification Rates'!$E$71))^2)*PI())/2))-((((((($A10*2)/PI())/2)^2)*PI())/2)))*('Calcification Rates'!$F$71+'Calcification Rates'!$G$71)</f>
        <v>6.2313945719537998</v>
      </c>
      <c r="FK10" s="73">
        <f>$A10*'Calcification Rates'!$D$72*'Calcification Rates'!$F$72</f>
        <v>0.18802249999999998</v>
      </c>
      <c r="FL10" s="73">
        <f>$A10*('Calcification Rates'!$D$72-'Calcification Rates'!$E$72)*('Calcification Rates'!$F$72-'Calcification Rates'!$G$72)</f>
        <v>0.12219559422248051</v>
      </c>
      <c r="FM10" s="73">
        <f>$A10*('Calcification Rates'!$D$72+'Calcification Rates'!$E$72)*('Calcification Rates'!$F$72+'Calcification Rates'!$G$72)</f>
        <v>0.25384940577751947</v>
      </c>
      <c r="FN10" s="73">
        <f>$A10*'Calcification Rates'!$D$74*'Calcification Rates'!$F$74</f>
        <v>0.18802249999999998</v>
      </c>
      <c r="FO10" s="73">
        <f>$A10*('Calcification Rates'!$D$74-'Calcification Rates'!$E$74)*('Calcification Rates'!$F$74-'Calcification Rates'!$G$74)</f>
        <v>0.12219559422248051</v>
      </c>
      <c r="FP10" s="73">
        <f>$A10*('Calcification Rates'!$D$74+'Calcification Rates'!$E$74)*('Calcification Rates'!$F$74+'Calcification Rates'!$G$74)</f>
        <v>0.25384940577751947</v>
      </c>
      <c r="FQ10" s="73">
        <f>$A10*'Calcification Rates'!$D$75*'Calcification Rates'!$F$75</f>
        <v>5.4267244318181813</v>
      </c>
      <c r="FR10" s="73">
        <f>$A10*('Calcification Rates'!$D$75-'Calcification Rates'!$E$75)*('Calcification Rates'!$F$75-'Calcification Rates'!$G$75)</f>
        <v>5.0536941669830009</v>
      </c>
      <c r="FS10" s="73">
        <f>$A10*('Calcification Rates'!$D$75+'Calcification Rates'!$E$75)*('Calcification Rates'!$F$75+'Calcification Rates'!$G$75)</f>
        <v>5.8111133728246696</v>
      </c>
      <c r="FT10" s="73">
        <f>((((((((($A10*2)/PI())/2)+'Calcification Rates'!$D$76)^2)*PI())/2))-((((((($A10*2)/PI())/2)^2)*PI())/2)))*'Calcification Rates'!$F$76</f>
        <v>5.9082962372996546</v>
      </c>
      <c r="FU10" s="73">
        <f>((((((((($A10*2)/PI())/2)+('Calcification Rates'!$D$76-'Calcification Rates'!$E$76))^2)*PI())/2))-((((((($A10*2)/PI())/2)^2)*PI())/2)))*('Calcification Rates'!$F$76-'Calcification Rates'!$G$76)</f>
        <v>5.492378567332862</v>
      </c>
      <c r="FV10" s="73">
        <f>((((((((($A10*2)/PI())/2)+('Calcification Rates'!$D$76+'Calcification Rates'!$E$76))^2)*PI())/2))-((((((($A10*2)/PI())/2)^2)*PI())/2)))*('Calcification Rates'!$F$76+'Calcification Rates'!$G$76)</f>
        <v>6.3380469928478043</v>
      </c>
      <c r="FW10" s="73">
        <f>(2*'Calcification Rates'!$D$77*'Calcification Rates'!$F$77)+0.1*'Calcification Rates'!$D$77*($A10+(2*'Calcification Rates'!$D$77))*'Calcification Rates'!$F$77</f>
        <v>41.258340277777769</v>
      </c>
      <c r="FX10" s="73">
        <f>(2*('Calcification Rates'!$D$77-'Calcification Rates'!$E$77)*('Calcification Rates'!$F$77-'Calcification Rates'!$G$77))+(0.1*('Calcification Rates'!$D$77-'Calcification Rates'!$E$77)*($A10+(2*'Calcification Rates'!$D$77-'Calcification Rates'!$E$77)))*('Calcification Rates'!$F$77-'Calcification Rates'!$G$77)</f>
        <v>39.251028859439856</v>
      </c>
      <c r="FY10" s="73">
        <f>(2*('Calcification Rates'!$D$77+'Calcification Rates'!$E$77)*('Calcification Rates'!$F$77+'Calcification Rates'!$G$77))+(0.1*('Calcification Rates'!$D$77+'Calcification Rates'!$E$77)*($A10+(2*'Calcification Rates'!$D$77+'Calcification Rates'!$E$77)))*('Calcification Rates'!$F$77+'Calcification Rates'!$G$77)</f>
        <v>43.275171250760934</v>
      </c>
      <c r="FZ10" s="73">
        <f>((((1-'Calcification Rates'!$H$78)*$A10)*'Calcification Rates'!$D$78*0.1)+('Calcification Rates'!$H$78*$A10*'Calcification Rates'!$D$78))*'Calcification Rates'!$F$78</f>
        <v>2.8528396259999997</v>
      </c>
      <c r="GA10" s="73">
        <f>((((1-'Calcification Rates'!$H$78)*$A10)*(('Calcification Rates'!$D$78-'Calcification Rates'!$E$78)*0.1))+('Calcification Rates'!$H$78*$A10*('Calcification Rates'!$D$78-'Calcification Rates'!$E$78)))*('Calcification Rates'!$F$78-'Calcification Rates'!$G$78)</f>
        <v>2.7540743665773002</v>
      </c>
      <c r="GB10" s="73">
        <f>((((1-'Calcification Rates'!$H$78)*$A10)*(('Calcification Rates'!$D$78+'Calcification Rates'!$E$78)*0.1))+('Calcification Rates'!$H$78*$A10*('Calcification Rates'!$D$78+'Calcification Rates'!$E$78)))*('Calcification Rates'!$F$78+'Calcification Rates'!$G$78)</f>
        <v>2.9516048854226993</v>
      </c>
      <c r="GC10" s="73">
        <f>((((1-'Calcification Rates'!$H$79)*$A10)*'Calcification Rates'!$D$79*0.1)+('Calcification Rates'!$H$79*$A10*'Calcification Rates'!$D$79))*'Calcification Rates'!$F$79</f>
        <v>3.2445722400000001</v>
      </c>
      <c r="GD10" s="73">
        <f>((((1-'Calcification Rates'!$H$79)*$A10)*(('Calcification Rates'!$D$79-'Calcification Rates'!$E$79)*0.1))+('Calcification Rates'!$H$79*$A10*('Calcification Rates'!$D$79-'Calcification Rates'!$E$79)))*('Calcification Rates'!$F$79-'Calcification Rates'!$G$79)</f>
        <v>3.1089353841467466</v>
      </c>
      <c r="GE10" s="73">
        <f>((((1-'Calcification Rates'!$H$79)*$A10)*(('Calcification Rates'!$D$79+'Calcification Rates'!$E$79)*0.1))+('Calcification Rates'!$H$79*$A10*('Calcification Rates'!$D$79+'Calcification Rates'!$E$79)))*('Calcification Rates'!$F$79+'Calcification Rates'!$G$79)</f>
        <v>3.380209095853254</v>
      </c>
      <c r="GF10" s="73">
        <f>((((1-'Calcification Rates'!$H$80)*$A10)*'Calcification Rates'!$D$80*0.1)+('Calcification Rates'!$H$80*$A10*'Calcification Rates'!$D$80))*'Calcification Rates'!$F$80</f>
        <v>3.818086115999999</v>
      </c>
      <c r="GG10" s="73">
        <f>((((1-'Calcification Rates'!$H$80)*$A10)*(('Calcification Rates'!$D$80-'Calcification Rates'!$E$80)*0.1))+('Calcification Rates'!$H$80*$A10*('Calcification Rates'!$D$80-'Calcification Rates'!$E$80)))*('Calcification Rates'!$F$80-'Calcification Rates'!$G$80)</f>
        <v>3.6859040394793934</v>
      </c>
      <c r="GH10" s="73">
        <f>((((1-'Calcification Rates'!$H$80)*$A10)*(('Calcification Rates'!$D$80+'Calcification Rates'!$E$80)*0.1))+('Calcification Rates'!$H$80*$A10*('Calcification Rates'!$D$80+'Calcification Rates'!$E$80)))*('Calcification Rates'!$F$80+'Calcification Rates'!$G$80)</f>
        <v>3.9502681925206047</v>
      </c>
      <c r="GI10" s="73">
        <f>((((((((($A10*2)/PI())/2)+'Calcification Rates'!$D$81)^2)*PI())/2))-((((((($A10*2)/PI())/2)^2)*PI())/2)))*'Calcification Rates'!$F$81</f>
        <v>5.0251836735296331</v>
      </c>
      <c r="GJ10" s="73">
        <f>((((((((($A10*2)/PI())/2)+('Calcification Rates'!$D$81-'Calcification Rates'!$E$81))^2)*PI())/2))-((((((($A10*2)/PI())/2)^2)*PI())/2)))*('Calcification Rates'!$F$81-'Calcification Rates'!$G$81)</f>
        <v>4.8501694532834465</v>
      </c>
      <c r="GK10" s="73">
        <f>((((((((($A10*2)/PI())/2)+('Calcification Rates'!$D$81+'Calcification Rates'!$E$81))^2)*PI())/2))-((((((($A10*2)/PI())/2)^2)*PI())/2)))*('Calcification Rates'!$F$81+'Calcification Rates'!$G$81)</f>
        <v>5.201090341065493</v>
      </c>
      <c r="GL10" s="73">
        <f>((((((((($A10*2)/PI())/2)+'Calcification Rates'!$D$82)^2)*PI())/2))-((((((($A10*2)/PI())/2)^2)*PI())/2)))*'Calcification Rates'!$F$82</f>
        <v>5.1631197425891733</v>
      </c>
      <c r="GM10" s="73">
        <f>((((((((($A10*2)/PI())/2)+('Calcification Rates'!$D$82-'Calcification Rates'!$E$82))^2)*PI())/2))-((((((($A10*2)/PI())/2)^2)*PI())/2)))*('Calcification Rates'!$F$82-'Calcification Rates'!$G$82)</f>
        <v>5.0263389164851686</v>
      </c>
      <c r="GN10" s="73">
        <f>((((((((($A10*2)/PI())/2)+('Calcification Rates'!$D$82+'Calcification Rates'!$E$82))^2)*PI())/2))-((((((($A10*2)/PI())/2)^2)*PI())/2)))*('Calcification Rates'!$F$82+'Calcification Rates'!$G$82)</f>
        <v>5.3004407364988202</v>
      </c>
      <c r="GO10" s="73">
        <f>((((((((($A10*2)/PI())/2)+'Calcification Rates'!$D$87)^2)*PI())/2))-((((((($A10*2)/PI())/2)^2)*PI())/2)))*'Calcification Rates'!$F$87</f>
        <v>3.3685891367899163</v>
      </c>
      <c r="GP10" s="73">
        <f>((((((((($A10*2)/PI())/2)+('Calcification Rates'!$D$87-'Calcification Rates'!$E$87))^2)*PI())/2))-((((((($A10*2)/PI())/2)^2)*PI())/2)))*('Calcification Rates'!$F$87-'Calcification Rates'!$G$87)</f>
        <v>2.9254957810633013</v>
      </c>
      <c r="GQ10" s="73">
        <f>((((((((($A10*2)/PI())/2)+('Calcification Rates'!$D$87+'Calcification Rates'!$E$87))^2)*PI())/2))-((((((($A10*2)/PI())/2)^2)*PI())/2)))*('Calcification Rates'!$F$87+'Calcification Rates'!$G$87)</f>
        <v>3.8364709639418124</v>
      </c>
      <c r="GR10" s="73">
        <f>((((((((($A10*2)/PI())/2)+'Calcification Rates'!$D$88)^2)*PI())/2))-((((((($A10*2)/PI())/2)^2)*PI())/2)))*'Calcification Rates'!$F$88</f>
        <v>3.3685891367899163</v>
      </c>
      <c r="GS10" s="73">
        <f>((((((((($A10*2)/PI())/2)+('Calcification Rates'!$D$88-'Calcification Rates'!$E$88))^2)*PI())/2))-((((((($A10*2)/PI())/2)^2)*PI())/2)))*('Calcification Rates'!$F$88-'Calcification Rates'!$G$88)</f>
        <v>2.9254957810633013</v>
      </c>
      <c r="GT10" s="73">
        <f>((((((((($A10*2)/PI())/2)+('Calcification Rates'!$D$88+'Calcification Rates'!$E$88))^2)*PI())/2))-((((((($A10*2)/PI())/2)^2)*PI())/2)))*('Calcification Rates'!$F$88+'Calcification Rates'!$G$88)</f>
        <v>3.8364709639418124</v>
      </c>
      <c r="GU10" s="73">
        <f>((((((((($A10*2)/PI())/2)+'Calcification Rates'!$D$89)^2)*PI())/2))-((((((($A10*2)/PI())/2)^2)*PI())/2)))*'Calcification Rates'!$F$89</f>
        <v>4.7534522785988909</v>
      </c>
      <c r="GV10" s="73">
        <f>((((((((($A10*2)/PI())/2)+('Calcification Rates'!$D$89-'Calcification Rates'!$E$89))^2)*PI())/2))-((((((($A10*2)/PI())/2)^2)*PI())/2)))*('Calcification Rates'!$F$89-'Calcification Rates'!$G$89)</f>
        <v>4.2325234083316268</v>
      </c>
      <c r="GW10" s="73">
        <f>((((((((($A10*2)/PI())/2)+('Calcification Rates'!$D$89+'Calcification Rates'!$E$89))^2)*PI())/2))-((((((($A10*2)/PI())/2)^2)*PI())/2)))*('Calcification Rates'!$F$89+'Calcification Rates'!$G$89)</f>
        <v>5.2949192623408718</v>
      </c>
      <c r="GX10" s="73">
        <f>((((((((($A10*2)/PI())/2)+'Calcification Rates'!$D$90)^2)*PI())/2))-((((((($A10*2)/PI())/2)^2)*PI())/2)))*'Calcification Rates'!$F$90</f>
        <v>4.7534522785988909</v>
      </c>
      <c r="GY10" s="73">
        <f>((((((((($A10*2)/PI())/2)+('Calcification Rates'!$D$90-'Calcification Rates'!$E$90))^2)*PI())/2))-((((((($A10*2)/PI())/2)^2)*PI())/2)))*('Calcification Rates'!$F$90-'Calcification Rates'!$G$90)</f>
        <v>4.2325234083316268</v>
      </c>
      <c r="GZ10" s="73">
        <f>((((((((($A10*2)/PI())/2)+('Calcification Rates'!$D$90+'Calcification Rates'!$E$90))^2)*PI())/2))-((((((($A10*2)/PI())/2)^2)*PI())/2)))*('Calcification Rates'!$F$90+'Calcification Rates'!$G$90)</f>
        <v>5.2949192623408718</v>
      </c>
      <c r="HA10" s="73">
        <f>((((((((($A10*2)/PI())/2)+'Calcification Rates'!$D$92)^2)*PI())/2))-((((((($A10*2)/PI())/2)^2)*PI())/2)))*'Calcification Rates'!$F$92</f>
        <v>12.959571239120566</v>
      </c>
      <c r="HB10" s="73">
        <f>((((((((($A10*2)/PI())/2)+('Calcification Rates'!$D$92-'Calcification Rates'!$E$92))^2)*PI())/2))-((((((($A10*2)/PI())/2)^2)*PI())/2)))*('Calcification Rates'!$F$92-'Calcification Rates'!$G$92)</f>
        <v>12.458154080860588</v>
      </c>
      <c r="HC10" s="73">
        <f>((((((((($A10*2)/PI())/2)+('Calcification Rates'!$D$92+'Calcification Rates'!$E$92))^2)*PI())/2))-((((((($A10*2)/PI())/2)^2)*PI())/2)))*('Calcification Rates'!$F$92+'Calcification Rates'!$G$92)</f>
        <v>13.460988397380543</v>
      </c>
      <c r="HD10" s="73">
        <f>$A10*'Calcification Rates'!$D$93*'Calcification Rates'!$F$93</f>
        <v>3.3053960352184957</v>
      </c>
      <c r="HE10" s="73">
        <f>$A10*('Calcification Rates'!$D$93-'Calcification Rates'!$E$93)*('Calcification Rates'!$F$93-'Calcification Rates'!$G$93)</f>
        <v>2.9050361116589865</v>
      </c>
      <c r="HF10" s="73">
        <f>$A10*('Calcification Rates'!$D$93+'Calcification Rates'!$E$93)*('Calcification Rates'!$F$93+'Calcification Rates'!$G$93)</f>
        <v>3.7276888651187519</v>
      </c>
      <c r="HG10" s="73">
        <f>$A10*'Calcification Rates'!$D$95*'Calcification Rates'!$F$95</f>
        <v>4.2143799449035821</v>
      </c>
      <c r="HH10" s="73">
        <f>$A10*('Calcification Rates'!$D$95-'Calcification Rates'!$E$95)*('Calcification Rates'!$F$95-'Calcification Rates'!$G$95)</f>
        <v>3.6776470283118523</v>
      </c>
      <c r="HI10" s="73">
        <f>$A10*('Calcification Rates'!$D$95+'Calcification Rates'!$E$95)*('Calcification Rates'!$F$95+'Calcification Rates'!$G$95)</f>
        <v>4.7811922759054797</v>
      </c>
      <c r="HJ10" s="73">
        <f>((((1-'Calcification Rates'!$H$96)*$A10)*'Calcification Rates'!$D$96*0.1)+('Calcification Rates'!$H$96*$A10*'Calcification Rates'!$D$96))*'Calcification Rates'!$F$96</f>
        <v>2.0035834000000001</v>
      </c>
      <c r="HK10" s="73">
        <f>((((1-'Calcification Rates'!$H$96)*$A10)*(('Calcification Rates'!$D$96-'Calcification Rates'!$E$96)*0.1))+('Calcification Rates'!$H$96*$A10*('Calcification Rates'!$D$96-'Calcification Rates'!$E$96)))*('Calcification Rates'!$F$96-'Calcification Rates'!$G$96)</f>
        <v>1.7501748463934756</v>
      </c>
      <c r="HL10" s="73">
        <f>((((1-'Calcification Rates'!$H$96)*$A10)*(('Calcification Rates'!$D$96+'Calcification Rates'!$E$96)*0.1))+('Calcification Rates'!$H$96*$A10*('Calcification Rates'!$D$96+'Calcification Rates'!$E$96)))*('Calcification Rates'!$F$96+'Calcification Rates'!$G$96)</f>
        <v>2.2725788639345499</v>
      </c>
      <c r="HM10" s="73">
        <f>((((1-'Calcification Rates'!$H$98)*$A10)*'Calcification Rates'!$D$98*0.1)+('Calcification Rates'!$H$98*$A10*'Calcification Rates'!$D$98))*'Calcification Rates'!$F$98</f>
        <v>2.0035834000000001</v>
      </c>
      <c r="HN10" s="73">
        <f>((((1-'Calcification Rates'!$H$98)*$A10)*(('Calcification Rates'!$D$98-'Calcification Rates'!$E$98)*0.1))+('Calcification Rates'!$H$98*$A10*('Calcification Rates'!$D$98-'Calcification Rates'!$E$98)))*('Calcification Rates'!$F$98-'Calcification Rates'!$G$98)</f>
        <v>1.2083303375631829</v>
      </c>
      <c r="HO10" s="73">
        <f>((((1-'Calcification Rates'!$H$98)*$A10)*(('Calcification Rates'!$D$98+'Calcification Rates'!$E$98)*0.1))+('Calcification Rates'!$H$98*$A10*('Calcification Rates'!$D$98+'Calcification Rates'!$E$98)))*('Calcification Rates'!$F$98+'Calcification Rates'!$G$98)</f>
        <v>2.9139755853668965</v>
      </c>
    </row>
    <row r="11" spans="1:223" x14ac:dyDescent="0.3">
      <c r="A11" s="42">
        <v>9</v>
      </c>
      <c r="B11" s="73">
        <f>((((1-'Calcification Rates'!$H$11)*$A11)*'Calcification Rates'!$D$11*0.1)+('Calcification Rates'!$H$11*$A11*'Calcification Rates'!$D$11))*'Calcification Rates'!$F$11</f>
        <v>24.761748479999998</v>
      </c>
      <c r="C11" s="73">
        <f>((((1-'Calcification Rates'!$H$11)*$A11)*(('Calcification Rates'!$D$11-'Calcification Rates'!$E$11)*0.1))+('Calcification Rates'!$H$11*$A11*('Calcification Rates'!$D$11-'Calcification Rates'!$E$11)))*('Calcification Rates'!$F$11-'Calcification Rates'!$G$11)</f>
        <v>20.110874160331026</v>
      </c>
      <c r="D11" s="73">
        <f>((((1-'Calcification Rates'!$H$11)*$A11)*(('Calcification Rates'!$D$11+'Calcification Rates'!$E$11)*0.1))+('Calcification Rates'!$H$11*$A11*('Calcification Rates'!$D$11+'Calcification Rates'!$E$11)))*('Calcification Rates'!$F$11+'Calcification Rates'!$G$11)</f>
        <v>29.557100299131083</v>
      </c>
      <c r="E11" s="73">
        <f>(((((1-'Calcification Rates'!$H$12)*$A11)*'Calcification Rates'!$D$12*0.1)+('Calcification Rates'!$H$12*$A11*'Calcification Rates'!$D$12))*'Calcification Rates'!$F$12)*0.5</f>
        <v>13.039620342857141</v>
      </c>
      <c r="F11" s="73">
        <f>(((((1-'Calcification Rates'!$H$12)*$A11)*(('Calcification Rates'!$D$12-'Calcification Rates'!$E$12)*0.1))+('Calcification Rates'!$H$12*$A11*('Calcification Rates'!$D$12-'Calcification Rates'!$E$12)))*('Calcification Rates'!$F$12-'Calcification Rates'!$G$12))*0.5</f>
        <v>11.984414594969421</v>
      </c>
      <c r="G11" s="73">
        <f>(((((1-'Calcification Rates'!$H$12)*$A11)*(('Calcification Rates'!$D$12+'Calcification Rates'!$E$12)*0.1))+('Calcification Rates'!$H$12*$A11*('Calcification Rates'!$D$12+'Calcification Rates'!$E$12)))*('Calcification Rates'!$F$12+'Calcification Rates'!$G$12))*0.5</f>
        <v>14.113134885270116</v>
      </c>
      <c r="H11" s="73">
        <f>(((((1-'Calcification Rates'!$H$13)*$A11)*'Calcification Rates'!$D$13*0.1)+('Calcification Rates'!$H$13*$A11*'Calcification Rates'!$D$13))*'Calcification Rates'!$F$13)*0.5</f>
        <v>10.492346750399998</v>
      </c>
      <c r="I11" s="73">
        <f>(((((1-'Calcification Rates'!$H$13)*$A11)*(('Calcification Rates'!$D$13-'Calcification Rates'!$E$13)*0.1))+('Calcification Rates'!$H$13*$A11*('Calcification Rates'!$D$13-'Calcification Rates'!$E$13)))*('Calcification Rates'!$F$13-'Calcification Rates'!$G$13))*0.5</f>
        <v>8.8794929406430683</v>
      </c>
      <c r="J11" s="73">
        <f>(((((1-'Calcification Rates'!$H$13)*$A11)*(('Calcification Rates'!$D$13+'Calcification Rates'!$E$13)*0.1))+('Calcification Rates'!$H$13*$A11*('Calcification Rates'!$D$13+'Calcification Rates'!$E$13)))*('Calcification Rates'!$F$13+'Calcification Rates'!$G$13))*0.5</f>
        <v>12.238192932356927</v>
      </c>
      <c r="K11" s="73">
        <f>((((((((($A11*2)/PI())/2)+'Calcification Rates'!$D$14)^2)*PI())/2))-((((((($A11*2)/PI())/2)^2)*PI())/2)))*'Calcification Rates'!$F$14</f>
        <v>5.5760566138585848</v>
      </c>
      <c r="L11" s="73">
        <f>((((((((($A11*2)/PI())/2)+('Calcification Rates'!$D$14-'Calcification Rates'!$E$14))^2)*PI())/2))-((((((($A11*2)/PI())/2)^2)*PI())/2)))*('Calcification Rates'!$F$14-'Calcification Rates'!$G$14)</f>
        <v>5.3732833463724683</v>
      </c>
      <c r="M11" s="73">
        <f>((((((((($A11*2)/PI())/2)+('Calcification Rates'!$D$14+'Calcification Rates'!$E$14))^2)*PI())/2))-((((((($A11*2)/PI())/2)^2)*PI())/2)))*('Calcification Rates'!$F$14+'Calcification Rates'!$G$14)</f>
        <v>5.7795100326377939</v>
      </c>
      <c r="N11" s="73">
        <f>((((((((($A11*2)/PI())/2)+'Calcification Rates'!$D$15)^2)*PI())/2))-((((((($A11*2)/PI())/2)^2)*PI())/2)))*'Calcification Rates'!$F$15</f>
        <v>5.6559220080674972</v>
      </c>
      <c r="O11" s="73">
        <f>((((((((($A11*2)/PI())/2)+('Calcification Rates'!$D$15-'Calcification Rates'!$E$15))^2)*PI())/2))-((((((($A11*2)/PI())/2)^2)*PI())/2)))*('Calcification Rates'!$F$15-'Calcification Rates'!$G$15)</f>
        <v>5.0925287193425461</v>
      </c>
      <c r="P11" s="73">
        <f>((((((((($A11*2)/PI())/2)+('Calcification Rates'!$D$15+'Calcification Rates'!$E$15))^2)*PI())/2))-((((((($A11*2)/PI())/2)^2)*PI())/2)))*('Calcification Rates'!$F$15+'Calcification Rates'!$G$15)</f>
        <v>6.2470489284259942</v>
      </c>
      <c r="Q11" s="73">
        <f>(2*'Calcification Rates'!$D$16*'Calcification Rates'!$F$16)+0.1*'Calcification Rates'!$D$16*($A11+(2*'Calcification Rates'!$D$16))*'Calcification Rates'!$F$16</f>
        <v>3.3457783333333331</v>
      </c>
      <c r="R11" s="73">
        <f>(2*('Calcification Rates'!$D$16-'Calcification Rates'!$E$16)*('Calcification Rates'!$F$16-'Calcification Rates'!$G$16))+(0.1*('Calcification Rates'!$D$16-'Calcification Rates'!$E$16)*($A11+(2*'Calcification Rates'!$D$16-'Calcification Rates'!$E$16)))*('Calcification Rates'!$F$16-'Calcification Rates'!$G$16)</f>
        <v>2.873601171811111</v>
      </c>
      <c r="S11" s="73">
        <f>(2*('Calcification Rates'!$D$16+'Calcification Rates'!$E$16)*('Calcification Rates'!$F$16+'Calcification Rates'!$G$16))+(0.1*('Calcification Rates'!$D$16+'Calcification Rates'!$E$16)*($A11+(2*'Calcification Rates'!$D$16+'Calcification Rates'!$E$16)))*('Calcification Rates'!$F$16+'Calcification Rates'!$G$16)</f>
        <v>3.8298470555380901</v>
      </c>
      <c r="T11" s="73">
        <f>(2*'Calcification Rates'!$D$17*'Calcification Rates'!$F$17)+0.1*'Calcification Rates'!$D$17*($A11+(2*'Calcification Rates'!$D$17))*'Calcification Rates'!$F$17</f>
        <v>3.0923102777777771</v>
      </c>
      <c r="U11" s="73">
        <f>(2*('Calcification Rates'!$D$17-'Calcification Rates'!$E$17)*('Calcification Rates'!$F$17-'Calcification Rates'!$G$17))+(0.1*('Calcification Rates'!$D$17-'Calcification Rates'!$E$17)*($A11+(2*'Calcification Rates'!$D$17-'Calcification Rates'!$E$17)))*('Calcification Rates'!$F$17-'Calcification Rates'!$G$17)</f>
        <v>2.6236138192777769</v>
      </c>
      <c r="V11" s="73">
        <f>(2*('Calcification Rates'!$D$17+'Calcification Rates'!$E$17)*('Calcification Rates'!$F$17+'Calcification Rates'!$G$17))+(0.1*('Calcification Rates'!$D$17+'Calcification Rates'!$E$17)*($A11+(2*'Calcification Rates'!$D$17+'Calcification Rates'!$E$17)))*('Calcification Rates'!$F$17+'Calcification Rates'!$G$17)</f>
        <v>3.5728968030047565</v>
      </c>
      <c r="W11" s="73">
        <f>((((((((($A11*2)/PI())/2)+'Calcification Rates'!$D$18)^2)*PI())/2))-((((((($A11*2)/PI())/2)^2)*PI())/2)))*'Calcification Rates'!$F$18</f>
        <v>5.6559220080674972</v>
      </c>
      <c r="X11" s="73">
        <f>((((((((($A11*2)/PI())/2)+('Calcification Rates'!$D$18-'Calcification Rates'!$E$18))^2)*PI())/2))-((((((($A11*2)/PI())/2)^2)*PI())/2)))*('Calcification Rates'!$F$18-'Calcification Rates'!$G$18)</f>
        <v>5.0925287193425461</v>
      </c>
      <c r="Y11" s="73">
        <f>((((((((($A11*2)/PI())/2)+('Calcification Rates'!$D$18+'Calcification Rates'!$E$18))^2)*PI())/2))-((((((($A11*2)/PI())/2)^2)*PI())/2)))*('Calcification Rates'!$F$18+'Calcification Rates'!$G$18)</f>
        <v>6.2470489284259942</v>
      </c>
      <c r="Z11" s="73">
        <f>(2*'Calcification Rates'!$D$19*'Calcification Rates'!$F$19)+0.1*'Calcification Rates'!$D$19*($A11+(2*'Calcification Rates'!$D$19))*'Calcification Rates'!$F$19</f>
        <v>3.0923102777777771</v>
      </c>
      <c r="AA11" s="73">
        <f>(2*('Calcification Rates'!$D$19-'Calcification Rates'!$E$19)*('Calcification Rates'!$F$19-'Calcification Rates'!$G$19))+(0.1*('Calcification Rates'!$D$19-'Calcification Rates'!$E$19)*($A11+(2*'Calcification Rates'!$D$19-'Calcification Rates'!$E$19)))*('Calcification Rates'!$F$19-'Calcification Rates'!$G$19)</f>
        <v>2.6236138192777769</v>
      </c>
      <c r="AB11" s="73">
        <f>(2*('Calcification Rates'!$D$19+'Calcification Rates'!$E$19)*('Calcification Rates'!$F$19+'Calcification Rates'!$G$19))+(0.1*('Calcification Rates'!$D$19+'Calcification Rates'!$E$19)*($A11+(2*'Calcification Rates'!$D$19+'Calcification Rates'!$E$19)))*('Calcification Rates'!$F$19+'Calcification Rates'!$G$19)</f>
        <v>3.5728968030047565</v>
      </c>
      <c r="AC11" s="73">
        <f>(((((1-'Calcification Rates'!$H$20)*$A11)*'Calcification Rates'!$D$20*0.1)+('Calcification Rates'!$H$20*$A11*'Calcification Rates'!$D$20))*'Calcification Rates'!$F$20)*0.5</f>
        <v>0.72765603749999985</v>
      </c>
      <c r="AD11" s="73">
        <f>(((((1-'Calcification Rates'!$H$20)*$A11)*(('Calcification Rates'!$D$20-'Calcification Rates'!$E$20)*0.1))+('Calcification Rates'!$H$20*$A11*('Calcification Rates'!$D$20-'Calcification Rates'!$E$20)))*('Calcification Rates'!$F$20-'Calcification Rates'!$G$20))*0.5</f>
        <v>0.61750101846355532</v>
      </c>
      <c r="AE11" s="73">
        <f>(((((1-'Calcification Rates'!$H$20)*$A11)*(('Calcification Rates'!$D$20+'Calcification Rates'!$E$20)*0.1))+('Calcification Rates'!$H$20*$A11*('Calcification Rates'!$D$20+'Calcification Rates'!$E$20)))*('Calcification Rates'!$F$20+'Calcification Rates'!$G$20))*0.5</f>
        <v>0.84056029407564226</v>
      </c>
      <c r="AF11" s="73">
        <f>(2*'Calcification Rates'!$D$21*'Calcification Rates'!$F$21)+0.1*'Calcification Rates'!$D$21*($A11+(2*'Calcification Rates'!$D$21))*'Calcification Rates'!$F$21</f>
        <v>3.5485527777777777</v>
      </c>
      <c r="AG11" s="73">
        <f>(2*('Calcification Rates'!$D$21-'Calcification Rates'!$E$21)*('Calcification Rates'!$F$21-'Calcification Rates'!$G$21))+(0.1*('Calcification Rates'!$D$21-'Calcification Rates'!$E$21)*($A11+(2*'Calcification Rates'!$D$21-'Calcification Rates'!$E$21)))*('Calcification Rates'!$F$21-'Calcification Rates'!$G$21)</f>
        <v>3.4718243519829333</v>
      </c>
      <c r="AH11" s="73">
        <f>(2*('Calcification Rates'!$D$21+'Calcification Rates'!$E$21)*('Calcification Rates'!$F$21+'Calcification Rates'!$G$21))+(0.1*('Calcification Rates'!$D$21+'Calcification Rates'!$E$21)*($A11+(2*'Calcification Rates'!$D$21+'Calcification Rates'!$E$21)))*('Calcification Rates'!$F$21+'Calcification Rates'!$G$21)</f>
        <v>3.6260819637504</v>
      </c>
      <c r="AI11" s="73">
        <f>$A11*'Calcification Rates'!$D$23*'Calcification Rates'!$F$23</f>
        <v>0.21152531249999998</v>
      </c>
      <c r="AJ11" s="73">
        <f>$A11*('Calcification Rates'!$D$23-'Calcification Rates'!$E$23)*('Calcification Rates'!$F$23-'Calcification Rates'!$G$23)</f>
        <v>0.13747004350029057</v>
      </c>
      <c r="AK11" s="73">
        <f>$A11*('Calcification Rates'!$D$23+'Calcification Rates'!$E$23)*('Calcification Rates'!$F$23+'Calcification Rates'!$G$23)</f>
        <v>0.28558058149970938</v>
      </c>
      <c r="AL11" s="73">
        <f>((((1-'Calcification Rates'!$H$24)*$A11)*'Calcification Rates'!$D$24*0.1)+('Calcification Rates'!$H$24*$A11*'Calcification Rates'!$D$24))*'Calcification Rates'!$F$24</f>
        <v>9.6382379457000003</v>
      </c>
      <c r="AM11" s="73">
        <f>((((1-'Calcification Rates'!$H$24)*$A11)*(('Calcification Rates'!$D$24-'Calcification Rates'!$E$24)*0.1))+('Calcification Rates'!$H$24*$A11*('Calcification Rates'!$D$24-'Calcification Rates'!$E$24)))*('Calcification Rates'!$F$24-'Calcification Rates'!$G$24)</f>
        <v>5.8126730888476912</v>
      </c>
      <c r="AN11" s="73">
        <f>((((1-'Calcification Rates'!$H$24)*$A11)*(('Calcification Rates'!$D$24+'Calcification Rates'!$E$24)*0.1))+('Calcification Rates'!$H$24*$A11*('Calcification Rates'!$D$24+'Calcification Rates'!$E$24)))*('Calcification Rates'!$F$24+'Calcification Rates'!$G$24)</f>
        <v>14.017679553407453</v>
      </c>
      <c r="AO11" s="73">
        <f>((((((((($A11*2)/PI())/2)+'Calcification Rates'!$D$25)^2)*PI())/2))-((((((($A11*2)/PI())/2)^2)*PI())/2)))*'Calcification Rates'!$F$25</f>
        <v>4.9767291743565654</v>
      </c>
      <c r="AP11" s="73">
        <f>((((((((($A11*2)/PI())/2)+('Calcification Rates'!$D$25-'Calcification Rates'!$E$25))^2)*PI())/2))-((((((($A11*2)/PI())/2)^2)*PI())/2)))*('Calcification Rates'!$F$25-'Calcification Rates'!$G$25)</f>
        <v>4.0621072652346006</v>
      </c>
      <c r="AQ11" s="73">
        <f>((((((((($A11*2)/PI())/2)+('Calcification Rates'!$D$25+'Calcification Rates'!$E$25))^2)*PI())/2))-((((((($A11*2)/PI())/2)^2)*PI())/2)))*('Calcification Rates'!$F$25+'Calcification Rates'!$G$25)</f>
        <v>5.9244432175997863</v>
      </c>
      <c r="AR11" s="73">
        <f>((((1-'Calcification Rates'!$H$28)*$A11)*'Calcification Rates'!$D$28*0.1)+('Calcification Rates'!$H$28*$A11*'Calcification Rates'!$D$28))*'Calcification Rates'!$F$28</f>
        <v>1.551341146998056</v>
      </c>
      <c r="AS11" s="73">
        <f>((((1-'Calcification Rates'!$H$28)*$A11)*(('Calcification Rates'!$D$28-'Calcification Rates'!$E$28)*0.1))+('Calcification Rates'!$H$28*$A11*('Calcification Rates'!$D$28-'Calcification Rates'!$E$28)))*('Calcification Rates'!$F$28-'Calcification Rates'!$G$28)</f>
        <v>1.3982541521649519</v>
      </c>
      <c r="AT11" s="73">
        <f>((((1-'Calcification Rates'!$H$28)*$A11)*(('Calcification Rates'!$D$28+'Calcification Rates'!$E$28)*0.1))+('Calcification Rates'!$H$28*$A11*('Calcification Rates'!$D$28+'Calcification Rates'!$E$28)))*('Calcification Rates'!$F$28+'Calcification Rates'!$G$28)</f>
        <v>1.7119194620119571</v>
      </c>
      <c r="AU11" s="73">
        <f>((((((((($A11*2)/PI())/2)+'Calcification Rates'!$D$29)^2)*PI())/2))-((((((($A11*2)/PI())/2)^2)*PI())/2)))*'Calcification Rates'!$F$29</f>
        <v>25.945834784196403</v>
      </c>
      <c r="AV11" s="73">
        <f>((((((((($A11*2)/PI())/2)+('Calcification Rates'!$D$29-'Calcification Rates'!$E$29))^2)*PI())/2))-((((((($A11*2)/PI())/2)^2)*PI())/2)))*('Calcification Rates'!$F$29-'Calcification Rates'!$G$29)</f>
        <v>21.252431624871807</v>
      </c>
      <c r="AW11" s="73">
        <f>((((((((($A11*2)/PI())/2)+('Calcification Rates'!$D$29+'Calcification Rates'!$E$29))^2)*PI())/2))-((((((($A11*2)/PI())/2)^2)*PI())/2)))*('Calcification Rates'!$F$29+'Calcification Rates'!$G$29)</f>
        <v>31.114153144754848</v>
      </c>
      <c r="AX11" s="73">
        <f>((((((((($A11*2)/PI())/2)+'Calcification Rates'!$D$30)^2)*PI())/2))-((((((($A11*2)/PI())/2)^2)*PI())/2)))*'Calcification Rates'!$F$30</f>
        <v>5.6248778868333265</v>
      </c>
      <c r="AY11" s="73">
        <f>((((((((($A11*2)/PI())/2)+('Calcification Rates'!$D$30-'Calcification Rates'!$E$30))^2)*PI())/2))-((((((($A11*2)/PI())/2)^2)*PI())/2)))*('Calcification Rates'!$F$30-'Calcification Rates'!$G$30)</f>
        <v>4.9902439148332478</v>
      </c>
      <c r="AZ11" s="73">
        <f>((((((((($A11*2)/PI())/2)+('Calcification Rates'!$D$30+'Calcification Rates'!$E$30))^2)*PI())/2))-((((((($A11*2)/PI())/2)^2)*PI())/2)))*('Calcification Rates'!$F$30+'Calcification Rates'!$G$30)</f>
        <v>6.2733255171632667</v>
      </c>
      <c r="BA11" s="73">
        <f>((((1-'Calcification Rates'!$H$31)*$A11)*'Calcification Rates'!$D$31*0.1)+('Calcification Rates'!$H$31*$A11*'Calcification Rates'!$D$31))*'Calcification Rates'!$F$31</f>
        <v>1.659294</v>
      </c>
      <c r="BB11" s="73">
        <f>((((1-'Calcification Rates'!$H$31)*$A11)*(('Calcification Rates'!$D$31-'Calcification Rates'!$E$31)*0.1))+('Calcification Rates'!$H$31*$A11*('Calcification Rates'!$D$31-'Calcification Rates'!$E$31)))*('Calcification Rates'!$F$31-'Calcification Rates'!$G$31)</f>
        <v>1.659294</v>
      </c>
      <c r="BC11" s="73">
        <f>((((1-'Calcification Rates'!$H$31)*$A11)*(('Calcification Rates'!$D$31+'Calcification Rates'!$E$31)*0.1))+('Calcification Rates'!$H$31*$A11*('Calcification Rates'!$D$31+'Calcification Rates'!$E$31)))*('Calcification Rates'!$F$31+'Calcification Rates'!$G$31)</f>
        <v>1.659294</v>
      </c>
      <c r="BD11" s="73">
        <f>$A11*'Calcification Rates'!$D$32*'Calcification Rates'!$F$32</f>
        <v>6.9723197617890147</v>
      </c>
      <c r="BE11" s="73">
        <f>$A11*('Calcification Rates'!$D$32-'Calcification Rates'!$E$32)*('Calcification Rates'!$F$32-'Calcification Rates'!$G$32)</f>
        <v>6.7025546054478262</v>
      </c>
      <c r="BF11" s="73">
        <f>$A11*('Calcification Rates'!$D$32+'Calcification Rates'!$E$32)*('Calcification Rates'!$F$32+'Calcification Rates'!$G$32)</f>
        <v>7.2420849181302032</v>
      </c>
      <c r="BG11" s="73">
        <f>((((1-'Calcification Rates'!$H$34)*$A11)*'Calcification Rates'!$D$34*0.1)+('Calcification Rates'!$H$34*$A11*'Calcification Rates'!$D$34))*'Calcification Rates'!$F$34</f>
        <v>2.2540313250000001</v>
      </c>
      <c r="BH11" s="73">
        <f>((((1-'Calcification Rates'!$H$34)*$A11)*(('Calcification Rates'!$D$34-'Calcification Rates'!$E$34)*0.1))+('Calcification Rates'!$H$34*$A11*('Calcification Rates'!$D$34-'Calcification Rates'!$E$34)))*('Calcification Rates'!$F$34-'Calcification Rates'!$G$34)</f>
        <v>0.85836461212678927</v>
      </c>
      <c r="BI11" s="73">
        <f>((((1-'Calcification Rates'!$H$34)*$A11)*(('Calcification Rates'!$D$34+'Calcification Rates'!$E$34)*0.1))+('Calcification Rates'!$H$34*$A11*('Calcification Rates'!$D$34+'Calcification Rates'!$E$34)))*('Calcification Rates'!$F$34+'Calcification Rates'!$G$34)</f>
        <v>4.2989081135302074</v>
      </c>
      <c r="BJ11" s="73">
        <f>(2*'Calcification Rates'!$D$35*'Calcification Rates'!$F$35)+0.1*'Calcification Rates'!$D$35*($A11+(2*'Calcification Rates'!$D$35))*'Calcification Rates'!$F$35</f>
        <v>1.7665221737871093</v>
      </c>
      <c r="BK11" s="73">
        <f>(2*('Calcification Rates'!$D$35-'Calcification Rates'!$E$35)*('Calcification Rates'!$F$35-'Calcification Rates'!$G$35))+(0.1*('Calcification Rates'!$D$35-'Calcification Rates'!$E$35)*($A11+(2*'Calcification Rates'!$D$35-'Calcification Rates'!$E$35)))*('Calcification Rates'!$F$35-'Calcification Rates'!$G$35)</f>
        <v>1.5927885520497385</v>
      </c>
      <c r="BL11" s="73">
        <f>(2*('Calcification Rates'!$D$35+'Calcification Rates'!$E$35)*('Calcification Rates'!$F$35+'Calcification Rates'!$G$35))+(0.1*('Calcification Rates'!$D$35+'Calcification Rates'!$E$35)*($A11+(2*'Calcification Rates'!$D$35+'Calcification Rates'!$E$35)))*('Calcification Rates'!$F$35+'Calcification Rates'!$G$35)</f>
        <v>1.9484215265633376</v>
      </c>
      <c r="BM11" s="73">
        <f>((((((((($A11*2)/PI())/2)+'Calcification Rates'!$D$36)^2)*PI())/2))-((((((($A11*2)/PI())/2)^2)*PI())/2)))*'Calcification Rates'!$F$36</f>
        <v>7.6873509873463339</v>
      </c>
      <c r="BN11" s="73">
        <f>((((((((($A11*2)/PI())/2)+('Calcification Rates'!$D$36-'Calcification Rates'!$E$36))^2)*PI())/2))-((((((($A11*2)/PI())/2)^2)*PI())/2)))*('Calcification Rates'!$F$36-'Calcification Rates'!$G$36)</f>
        <v>7.0173307227551627</v>
      </c>
      <c r="BO11" s="73">
        <f>((((((((($A11*2)/PI())/2)+('Calcification Rates'!$D$36+'Calcification Rates'!$E$36))^2)*PI())/2))-((((((($A11*2)/PI())/2)^2)*PI())/2)))*('Calcification Rates'!$F$36+'Calcification Rates'!$G$36)</f>
        <v>8.3902036979183361</v>
      </c>
      <c r="BP11" s="73">
        <f>(2*'Calcification Rates'!$D$37*'Calcification Rates'!$F$37)+0.1*'Calcification Rates'!$D$37*($A11+(2*'Calcification Rates'!$D$37))*'Calcification Rates'!$F$37</f>
        <v>42.353694444444436</v>
      </c>
      <c r="BQ11" s="73">
        <f>(2*('Calcification Rates'!$D$37-'Calcification Rates'!$E$37)*('Calcification Rates'!$F$37-'Calcification Rates'!$G$37))+(0.1*('Calcification Rates'!$D$37-'Calcification Rates'!$E$37)*($A11+(2*'Calcification Rates'!$D$37-'Calcification Rates'!$E$37)))*('Calcification Rates'!$F$37-'Calcification Rates'!$G$37)</f>
        <v>34.342902108937871</v>
      </c>
      <c r="BR11" s="73">
        <f>(2*('Calcification Rates'!$D$37+'Calcification Rates'!$E$37)*('Calcification Rates'!$F$37+'Calcification Rates'!$G$37))+(0.1*('Calcification Rates'!$D$37+'Calcification Rates'!$E$37)*($A11+(2*'Calcification Rates'!$D$37+'Calcification Rates'!$E$37)))*('Calcification Rates'!$F$37+'Calcification Rates'!$G$37)</f>
        <v>51.154215359736341</v>
      </c>
      <c r="BS11" s="73">
        <f>(2*'Calcification Rates'!$D$38*'Calcification Rates'!$F$38)+0.1*'Calcification Rates'!$D$38*($A11+(2*'Calcification Rates'!$D$38))*'Calcification Rates'!$F$38</f>
        <v>40.554888888888883</v>
      </c>
      <c r="BT11" s="73">
        <f>(2*('Calcification Rates'!$D$38-'Calcification Rates'!$E$38)*('Calcification Rates'!$F$38-'Calcification Rates'!$G$38))+(0.1*('Calcification Rates'!$D$38-'Calcification Rates'!$E$38)*($A11+(2*'Calcification Rates'!$D$38-'Calcification Rates'!$E$38)))*('Calcification Rates'!$F$38-'Calcification Rates'!$G$38)</f>
        <v>32.254099401436491</v>
      </c>
      <c r="BU11" s="73">
        <f>(2*('Calcification Rates'!$D$38+'Calcification Rates'!$E$38)*('Calcification Rates'!$F$38+'Calcification Rates'!$G$38))+(0.1*('Calcification Rates'!$D$38+'Calcification Rates'!$E$38)*($A11+(2*'Calcification Rates'!$D$38+'Calcification Rates'!$E$38)))*('Calcification Rates'!$F$38+'Calcification Rates'!$G$38)</f>
        <v>49.837309316148605</v>
      </c>
      <c r="BV11" s="73">
        <f>((((((((($A11*2)/PI())/2)+'Calcification Rates'!$D$39)^2)*PI())/2))-((((((($A11*2)/PI())/2)^2)*PI())/2)))*'Calcification Rates'!$F$39</f>
        <v>4.0188318977058994</v>
      </c>
      <c r="BW11" s="73">
        <f>((((((((($A11*2)/PI())/2)+('Calcification Rates'!$D$39-'Calcification Rates'!$E$39))^2)*PI())/2))-((((((($A11*2)/PI())/2)^2)*PI())/2)))*('Calcification Rates'!$F$39-'Calcification Rates'!$G$39)</f>
        <v>3.8633397728129624</v>
      </c>
      <c r="BX11" s="73">
        <f>((((((((($A11*2)/PI())/2)+('Calcification Rates'!$D$39+'Calcification Rates'!$E$39))^2)*PI())/2))-((((((($A11*2)/PI())/2)^2)*PI())/2)))*('Calcification Rates'!$F$39+'Calcification Rates'!$G$39)</f>
        <v>4.1743240225988361</v>
      </c>
      <c r="BY11" s="73">
        <f>((((((((($A11*2)/PI())/2)+'Calcification Rates'!$D$40)^2)*PI())/2))-((((((($A11*2)/PI())/2)^2)*PI())/2)))*'Calcification Rates'!$F$40</f>
        <v>7.5807694435144404</v>
      </c>
      <c r="BZ11" s="73">
        <f>((((((((($A11*2)/PI())/2)+('Calcification Rates'!$D$40-'Calcification Rates'!$E$40))^2)*PI())/2))-((((((($A11*2)/PI())/2)^2)*PI())/2)))*('Calcification Rates'!$F$40-'Calcification Rates'!$G$40)</f>
        <v>7.2874628362466964</v>
      </c>
      <c r="CA11" s="73">
        <f>((((((((($A11*2)/PI())/2)+('Calcification Rates'!$D$40+'Calcification Rates'!$E$40))^2)*PI())/2))-((((((($A11*2)/PI())/2)^2)*PI())/2)))*('Calcification Rates'!$F$40+'Calcification Rates'!$G$40)</f>
        <v>7.8740760507821843</v>
      </c>
      <c r="CB11" s="73">
        <f>$A11*'Calcification Rates'!$D$23*'Calcification Rates'!$F$23</f>
        <v>0.21152531249999998</v>
      </c>
      <c r="CC11" s="73">
        <f>$A11*('Calcification Rates'!$D$23-'Calcification Rates'!$E$23)*('Calcification Rates'!$F$23-'Calcification Rates'!$G$23)</f>
        <v>0.13747004350029057</v>
      </c>
      <c r="CD11" s="73">
        <f>$A11*('Calcification Rates'!$D$23+'Calcification Rates'!$E$23)*('Calcification Rates'!$F$23+'Calcification Rates'!$G$23)</f>
        <v>0.28558058149970938</v>
      </c>
      <c r="CE11" s="73">
        <f>((((1-'Calcification Rates'!$H$44)*$A11)*'Calcification Rates'!$D$44*0.1)+('Calcification Rates'!$H$44*$A11*'Calcification Rates'!$D$44))*'Calcification Rates'!$F$44</f>
        <v>7.3864606520250007</v>
      </c>
      <c r="CF11" s="73">
        <f>((((1-'Calcification Rates'!$H$44)*$A11)*(('Calcification Rates'!$D$44-'Calcification Rates'!$E$44)*0.1))+('Calcification Rates'!$H$44*$A11*('Calcification Rates'!$D$44-'Calcification Rates'!$E$44)))*('Calcification Rates'!$F$44-'Calcification Rates'!$G$44)</f>
        <v>4.4546608307188684</v>
      </c>
      <c r="CG11" s="73">
        <f>((((1-'Calcification Rates'!$H$44)*$A11)*(('Calcification Rates'!$D$44+'Calcification Rates'!$E$44)*0.1))+('Calcification Rates'!$H$44*$A11*('Calcification Rates'!$D$44+'Calcification Rates'!$E$44)))*('Calcification Rates'!$F$44+'Calcification Rates'!$G$44)</f>
        <v>10.742735242403235</v>
      </c>
      <c r="CH11" s="73">
        <f>((((1-'Calcification Rates'!$H$45)*$A11)*'Calcification Rates'!$D$45*0.1)+('Calcification Rates'!$H$45*$A11*'Calcification Rates'!$D$45))*'Calcification Rates'!$F$45</f>
        <v>9.1782215999999988</v>
      </c>
      <c r="CI11" s="73">
        <f>((((1-'Calcification Rates'!$H$45)*$A11)*(('Calcification Rates'!$D$45-'Calcification Rates'!$E$45)*0.1))+('Calcification Rates'!$H$45*$A11*('Calcification Rates'!$D$45-'Calcification Rates'!$E$45)))*('Calcification Rates'!$F$45-'Calcification Rates'!$G$45)</f>
        <v>6.0437350331583604</v>
      </c>
      <c r="CJ11" s="73">
        <f>((((1-'Calcification Rates'!$H$45)*$A11)*(('Calcification Rates'!$D$45+'Calcification Rates'!$E$45)*0.1))+('Calcification Rates'!$H$45*$A11*('Calcification Rates'!$D$45+'Calcification Rates'!$E$45)))*('Calcification Rates'!$F$45+'Calcification Rates'!$G$45)</f>
        <v>12.312708166841638</v>
      </c>
      <c r="CK11" s="73">
        <f>((((1-'Calcification Rates'!$H$46)*$A11)*'Calcification Rates'!$D$46*0.1)+('Calcification Rates'!$H$46*$A11*'Calcification Rates'!$D$46))*'Calcification Rates'!$F$46</f>
        <v>7.3927153800000012</v>
      </c>
      <c r="CL11" s="73">
        <f>((((1-'Calcification Rates'!$H$46)*$A11)*(('Calcification Rates'!$D$46-'Calcification Rates'!$E$46)*0.1))+('Calcification Rates'!$H$46*$A11*('Calcification Rates'!$D$46-'Calcification Rates'!$E$46)))*('Calcification Rates'!$F$46-'Calcification Rates'!$G$46)</f>
        <v>6.9333914942884949</v>
      </c>
      <c r="CM11" s="73">
        <f>((((1-'Calcification Rates'!$H$46)*$A11)*(('Calcification Rates'!$D$46+'Calcification Rates'!$E$46)*0.1))+('Calcification Rates'!$H$46*$A11*('Calcification Rates'!$D$46+'Calcification Rates'!$E$46)))*('Calcification Rates'!$F$46+'Calcification Rates'!$G$46)</f>
        <v>7.8658129054799817</v>
      </c>
      <c r="CN11" s="73">
        <f>((((1-'Calcification Rates'!$H$47)*$A11)*'Calcification Rates'!$D$47*0.1)+('Calcification Rates'!$H$47*$A11*'Calcification Rates'!$D$47))*'Calcification Rates'!$F$47</f>
        <v>9.6382379457000003</v>
      </c>
      <c r="CO11" s="73">
        <f>((((1-'Calcification Rates'!$H$47)*$A11)*(('Calcification Rates'!$D$47-'Calcification Rates'!$E$47)*0.1))+('Calcification Rates'!$H$47*$A11*('Calcification Rates'!$D$47-'Calcification Rates'!$E$47)))*('Calcification Rates'!$F$47-'Calcification Rates'!$G$47)</f>
        <v>5.8126730888476912</v>
      </c>
      <c r="CP11" s="73">
        <f>((((1-'Calcification Rates'!$H$47)*$A11)*(('Calcification Rates'!$D$47+'Calcification Rates'!$E$47)*0.1))+('Calcification Rates'!$H$47*$A11*('Calcification Rates'!$D$47+'Calcification Rates'!$E$47)))*('Calcification Rates'!$F$47+'Calcification Rates'!$G$47)</f>
        <v>14.017679553407453</v>
      </c>
      <c r="CQ11" s="73">
        <f>((((((((($A11*2)/PI())/2)+'Calcification Rates'!$D$48)^2)*PI())/2))-((((((($A11*2)/PI())/2)^2)*PI())/2)))*'Calcification Rates'!$F$48</f>
        <v>5.6559220080674972</v>
      </c>
      <c r="CR11" s="73">
        <f>((((((((($A11*2)/PI())/2)+('Calcification Rates'!$D$48-'Calcification Rates'!$E$48))^2)*PI())/2))-((((((($A11*2)/PI())/2)^2)*PI())/2)))*('Calcification Rates'!$F$48-'Calcification Rates'!$G$48)</f>
        <v>5.0925287193425461</v>
      </c>
      <c r="CS11" s="73">
        <f>((((((((($A11*2)/PI())/2)+('Calcification Rates'!$D$48+'Calcification Rates'!$E$48))^2)*PI())/2))-((((((($A11*2)/PI())/2)^2)*PI())/2)))*('Calcification Rates'!$F$48+'Calcification Rates'!$G$48)</f>
        <v>6.2470489284259942</v>
      </c>
      <c r="CT11" s="73">
        <f>((((1-'Calcification Rates'!$H$49)*$A11)*'Calcification Rates'!$D$49*0.1)+('Calcification Rates'!$H$49*$A11*'Calcification Rates'!$D$49))*'Calcification Rates'!$F$49</f>
        <v>7.3864606520250007</v>
      </c>
      <c r="CU11" s="73">
        <f>((((1-'Calcification Rates'!$H$49)*$A11)*(('Calcification Rates'!$D$49-'Calcification Rates'!$E$49)*0.1))+('Calcification Rates'!$H$49*$A11*('Calcification Rates'!$D$49-'Calcification Rates'!$E$49)))*('Calcification Rates'!$F$49-'Calcification Rates'!$G$49)</f>
        <v>4.4546608307188684</v>
      </c>
      <c r="CV11" s="73">
        <f>((((1-'Calcification Rates'!$H$49)*$A11)*(('Calcification Rates'!$D$49+'Calcification Rates'!$E$49)*0.1))+('Calcification Rates'!$H$49*$A11*('Calcification Rates'!$D$49+'Calcification Rates'!$E$49)))*('Calcification Rates'!$F$49+'Calcification Rates'!$G$49)</f>
        <v>10.742735242403235</v>
      </c>
      <c r="CW11" s="73">
        <f>((((((((($A11*2)/PI())/2)+'Calcification Rates'!$D$50)^2)*PI())/2))-((((((($A11*2)/PI())/2)^2)*PI())/2)))*'Calcification Rates'!$F$50</f>
        <v>5.6559220080674972</v>
      </c>
      <c r="CX11" s="73">
        <f>((((((((($A11*2)/PI())/2)+('Calcification Rates'!$D$50-'Calcification Rates'!$E$50))^2)*PI())/2))-((((((($A11*2)/PI())/2)^2)*PI())/2)))*('Calcification Rates'!$F$50-'Calcification Rates'!$G$50)</f>
        <v>5.0925287193425461</v>
      </c>
      <c r="CY11" s="73">
        <f>((((((((($A11*2)/PI())/2)+('Calcification Rates'!$D$50+'Calcification Rates'!$E$50))^2)*PI())/2))-((((((($A11*2)/PI())/2)^2)*PI())/2)))*('Calcification Rates'!$F$50+'Calcification Rates'!$G$50)</f>
        <v>6.2470489284259942</v>
      </c>
      <c r="CZ11" s="73">
        <f>((((((((($A11*2)/PI())/2)+'Calcification Rates'!$D$51)^2)*PI())/2))-((((((($A11*2)/PI())/2)^2)*PI())/2)))*'Calcification Rates'!$F$51</f>
        <v>5.6559220080674972</v>
      </c>
      <c r="DA11" s="73">
        <f>((((((((($A11*2)/PI())/2)+('Calcification Rates'!$D$51-'Calcification Rates'!$E$51))^2)*PI())/2))-((((((($A11*2)/PI())/2)^2)*PI())/2)))*('Calcification Rates'!$F$51-'Calcification Rates'!$G$51)</f>
        <v>5.0925287193425461</v>
      </c>
      <c r="DB11" s="73">
        <f>((((((((($A11*2)/PI())/2)+('Calcification Rates'!$D$51+'Calcification Rates'!$E$51))^2)*PI())/2))-((((((($A11*2)/PI())/2)^2)*PI())/2)))*('Calcification Rates'!$F$51+'Calcification Rates'!$G$51)</f>
        <v>6.2470489284259942</v>
      </c>
      <c r="DC11" s="73">
        <f>((((((((($A11*2)/PI())/2)+'Calcification Rates'!$D$52)^2)*PI())/2))-((((((($A11*2)/PI())/2)^2)*PI())/2)))*'Calcification Rates'!$F$52</f>
        <v>13.472876815420481</v>
      </c>
      <c r="DD11" s="73">
        <f>((((((((($A11*2)/PI())/2)+('Calcification Rates'!$D$52-'Calcification Rates'!$E$52))^2)*PI())/2))-((((((($A11*2)/PI())/2)^2)*PI())/2)))*('Calcification Rates'!$F$52-'Calcification Rates'!$G$52)</f>
        <v>12.693513125258328</v>
      </c>
      <c r="DE11" s="73">
        <f>((((((((($A11*2)/PI())/2)+('Calcification Rates'!$D$52+'Calcification Rates'!$E$52))^2)*PI())/2))-((((((($A11*2)/PI())/2)^2)*PI())/2)))*('Calcification Rates'!$F$52+'Calcification Rates'!$G$52)</f>
        <v>14.274139175045006</v>
      </c>
      <c r="DF11" s="73">
        <f>((((((((($A11*2)/PI())/2)+'Calcification Rates'!$D$53)^2)*PI())/2))-((((((($A11*2)/PI())/2)^2)*PI())/2)))*'Calcification Rates'!$F$53</f>
        <v>1.6300191574902358</v>
      </c>
      <c r="DG11" s="73">
        <f>((((((((($A11*2)/PI())/2)+('Calcification Rates'!$D$53-'Calcification Rates'!$E$53))^2)*PI())/2))-((((((($A11*2)/PI())/2)^2)*PI())/2)))*('Calcification Rates'!$F$53-'Calcification Rates'!$G$53)</f>
        <v>1.5490254276717754</v>
      </c>
      <c r="DH11" s="73">
        <f>((((((((($A11*2)/PI())/2)+('Calcification Rates'!$D$53+'Calcification Rates'!$E$53))^2)*PI())/2))-((((((($A11*2)/PI())/2)^2)*PI())/2)))*('Calcification Rates'!$F$53+'Calcification Rates'!$G$53)</f>
        <v>1.7124642953785669</v>
      </c>
      <c r="DI11" s="73">
        <f>((((((((($A11*2)/PI())/2)+'Calcification Rates'!$D$54)^2)*PI())/2))-((((((($A11*2)/PI())/2)^2)*PI())/2)))*'Calcification Rates'!$F$54</f>
        <v>1.6300191574902358</v>
      </c>
      <c r="DJ11" s="73">
        <f>((((((((($A11*2)/PI())/2)+('Calcification Rates'!$D$54-'Calcification Rates'!$E$54))^2)*PI())/2))-((((((($A11*2)/PI())/2)^2)*PI())/2)))*('Calcification Rates'!$F$54-'Calcification Rates'!$G$54)</f>
        <v>1.5490254276717754</v>
      </c>
      <c r="DK11" s="73">
        <f>((((((((($A11*2)/PI())/2)+('Calcification Rates'!$D$54+'Calcification Rates'!$E$54))^2)*PI())/2))-((((((($A11*2)/PI())/2)^2)*PI())/2)))*('Calcification Rates'!$F$54+'Calcification Rates'!$G$54)</f>
        <v>1.7124642953785669</v>
      </c>
      <c r="DL11" s="73">
        <f>((((((((($A11*2)/PI())/2)+'Calcification Rates'!$D$55)^2)*PI())/2))-((((((($A11*2)/PI())/2)^2)*PI())/2)))*'Calcification Rates'!$F$55</f>
        <v>1.9988560870256951</v>
      </c>
      <c r="DM11" s="73">
        <f>((((((((($A11*2)/PI())/2)+('Calcification Rates'!$D$55-'Calcification Rates'!$E$55))^2)*PI())/2))-((((((($A11*2)/PI())/2)^2)*PI())/2)))*('Calcification Rates'!$F$55-'Calcification Rates'!$G$55)</f>
        <v>1.975987990583298</v>
      </c>
      <c r="DN11" s="73">
        <f>((((((((($A11*2)/PI())/2)+('Calcification Rates'!$D$55+'Calcification Rates'!$E$55))^2)*PI())/2))-((((((($A11*2)/PI())/2)^2)*PI())/2)))*('Calcification Rates'!$F$55+'Calcification Rates'!$G$55)</f>
        <v>2.0217340573889566</v>
      </c>
      <c r="DO11" s="73">
        <f>((((1-'Calcification Rates'!$H$56)*$A11)*'Calcification Rates'!$D$56*0.1)+('Calcification Rates'!$H$56*$A11*'Calcification Rates'!$D$56))*'Calcification Rates'!$F$56</f>
        <v>0.95814256500000006</v>
      </c>
      <c r="DP11" s="73">
        <f>((((1-'Calcification Rates'!$H$56)*$A11)*(('Calcification Rates'!$D$56-'Calcification Rates'!$E$56)*0.1))+('Calcification Rates'!$H$56*$A11*('Calcification Rates'!$D$56-'Calcification Rates'!$E$56)))*('Calcification Rates'!$F$56-'Calcification Rates'!$G$56)</f>
        <v>0.95814256500000006</v>
      </c>
      <c r="DQ11" s="73">
        <f>((((1-'Calcification Rates'!$H$56)*$A11)*(('Calcification Rates'!$D$56+'Calcification Rates'!$E$56)*0.1))+('Calcification Rates'!$H$56*$A11*('Calcification Rates'!$D$56+'Calcification Rates'!$E$56)))*('Calcification Rates'!$F$56+'Calcification Rates'!$G$56)</f>
        <v>0.95814256500000006</v>
      </c>
      <c r="DR11" s="73">
        <f>((((1-'Calcification Rates'!$H$57)*$A11)*'Calcification Rates'!$D$57*0.1)+('Calcification Rates'!$H$57*$A11*'Calcification Rates'!$D$57))*'Calcification Rates'!$F$57</f>
        <v>4.0625040000000006</v>
      </c>
      <c r="DS11" s="73">
        <f>((((1-'Calcification Rates'!$H$57)*$A11)*(('Calcification Rates'!$D$57-'Calcification Rates'!$E$57)*0.1))+('Calcification Rates'!$H$57*$A11*('Calcification Rates'!$D$57-'Calcification Rates'!$E$57)))*('Calcification Rates'!$F$57-'Calcification Rates'!$G$57)</f>
        <v>3.8504012311566456</v>
      </c>
      <c r="DT11" s="73">
        <f>((((1-'Calcification Rates'!$H$57)*$A11)*(('Calcification Rates'!$D$57+'Calcification Rates'!$E$57)*0.1))+('Calcification Rates'!$H$57*$A11*('Calcification Rates'!$D$57+'Calcification Rates'!$E$57)))*('Calcification Rates'!$F$57+'Calcification Rates'!$G$57)</f>
        <v>4.2746067688433547</v>
      </c>
      <c r="DU11" s="73">
        <f>((((1-'Calcification Rates'!$H$58)*$A11)*'Calcification Rates'!$D$58*0.1)+('Calcification Rates'!$H$58*$A11*'Calcification Rates'!$D$58))*'Calcification Rates'!$F$58</f>
        <v>4.0625040000000006</v>
      </c>
      <c r="DV11" s="73">
        <f>((((1-'Calcification Rates'!$H$58)*$A11)*(('Calcification Rates'!$D$58-'Calcification Rates'!$E$58)*0.1))+('Calcification Rates'!$H$58*$A11*('Calcification Rates'!$D$58-'Calcification Rates'!$E$58)))*('Calcification Rates'!$F$58-'Calcification Rates'!$G$58)</f>
        <v>3.8504012311566456</v>
      </c>
      <c r="DW11" s="73">
        <f>((((1-'Calcification Rates'!$H$58)*$A11)*(('Calcification Rates'!$D$58+'Calcification Rates'!$E$58)*0.1))+('Calcification Rates'!$H$58*$A11*('Calcification Rates'!$D$58+'Calcification Rates'!$E$58)))*('Calcification Rates'!$F$58+'Calcification Rates'!$G$58)</f>
        <v>4.2746067688433547</v>
      </c>
      <c r="DX11" s="73">
        <f>(2*'Calcification Rates'!$D$59*'Calcification Rates'!$F$59)+0.1*'Calcification Rates'!$D$59*($A11+(2*'Calcification Rates'!$D$59))*'Calcification Rates'!$F$59</f>
        <v>7.6371907555555563</v>
      </c>
      <c r="DY11" s="73">
        <f>(2*('Calcification Rates'!$D$59-'Calcification Rates'!$E$59)*('Calcification Rates'!$F$59-'Calcification Rates'!$G$59))+(0.1*('Calcification Rates'!$D$59-'Calcification Rates'!$E$59)*($A11+(2*'Calcification Rates'!$D$59-'Calcification Rates'!$E$59)))*('Calcification Rates'!$F$59-'Calcification Rates'!$G$59)</f>
        <v>7.2199578609049366</v>
      </c>
      <c r="DZ11" s="73">
        <f>(2*('Calcification Rates'!$D$59+'Calcification Rates'!$E$59)*('Calcification Rates'!$F$59+'Calcification Rates'!$G$59))+(0.1*('Calcification Rates'!$D$59+'Calcification Rates'!$E$59)*($A11+(2*'Calcification Rates'!$D$59+'Calcification Rates'!$E$59)))*('Calcification Rates'!$F$59+'Calcification Rates'!$G$59)</f>
        <v>8.0564614124134657</v>
      </c>
      <c r="EA11" s="73">
        <f>((((((((($A11*2)/PI())/2)+'Calcification Rates'!$D$60)^2)*PI())/2))-((((((($A11*2)/PI())/2)^2)*PI())/2)))*'Calcification Rates'!$F$60</f>
        <v>5.9458912847146337</v>
      </c>
      <c r="EB11" s="73">
        <f>((((((((($A11*2)/PI())/2)+('Calcification Rates'!$D$60-'Calcification Rates'!$E$60))^2)*PI())/2))-((((((($A11*2)/PI())/2)^2)*PI())/2)))*('Calcification Rates'!$F$60-'Calcification Rates'!$G$60)</f>
        <v>5.5431318151080973</v>
      </c>
      <c r="EC11" s="73">
        <f>((((((((($A11*2)/PI())/2)+('Calcification Rates'!$D$60+'Calcification Rates'!$E$60))^2)*PI())/2))-((((((($A11*2)/PI())/2)^2)*PI())/2)))*('Calcification Rates'!$F$60+'Calcification Rates'!$G$60)</f>
        <v>6.3625720308827578</v>
      </c>
      <c r="ED11" s="73">
        <f>$A11*'Calcification Rates'!$D$61*'Calcification Rates'!$F$61</f>
        <v>7.0629759513015822</v>
      </c>
      <c r="EE11" s="73">
        <f>$A11*('Calcification Rates'!$D$61-'Calcification Rates'!$E$61)*('Calcification Rates'!$F$61-'Calcification Rates'!$G$61)</f>
        <v>6.4719741421454922</v>
      </c>
      <c r="EF11" s="73">
        <f>$A11*('Calcification Rates'!$D$61+'Calcification Rates'!$E$61)*('Calcification Rates'!$F$61+'Calcification Rates'!$G$61)</f>
        <v>7.6795537509450664</v>
      </c>
      <c r="EG11" s="73">
        <f>(2*'Calcification Rates'!$D$62*'Calcification Rates'!$F$62)+0.1*'Calcification Rates'!$D$62*($A11+(2*'Calcification Rates'!$D$62))*'Calcification Rates'!$F$62</f>
        <v>42.353694444444436</v>
      </c>
      <c r="EH11" s="73">
        <f>(2*('Calcification Rates'!$D$62-'Calcification Rates'!$E$62)*('Calcification Rates'!$F$62-'Calcification Rates'!$G$62))+(0.1*('Calcification Rates'!$D$62-'Calcification Rates'!$E$62)*($A11+(2*'Calcification Rates'!$D$62-'Calcification Rates'!$E$62)))*('Calcification Rates'!$F$62-'Calcification Rates'!$G$62)</f>
        <v>34.342902108937871</v>
      </c>
      <c r="EI11" s="73">
        <f>(2*('Calcification Rates'!$D$62+'Calcification Rates'!$E$62)*('Calcification Rates'!$F$62+'Calcification Rates'!$G$62))+(0.1*('Calcification Rates'!$D$62+'Calcification Rates'!$E$62)*($A11+(2*'Calcification Rates'!$D$62+'Calcification Rates'!$E$62)))*('Calcification Rates'!$F$62+'Calcification Rates'!$G$62)</f>
        <v>51.154215359736341</v>
      </c>
      <c r="EJ11" s="73">
        <f>(2*'Calcification Rates'!$D$63*'Calcification Rates'!$F$63)+0.1*'Calcification Rates'!$D$63*($A11+(2*'Calcification Rates'!$D$63))*'Calcification Rates'!$F$63</f>
        <v>42.353694444444436</v>
      </c>
      <c r="EK11" s="73">
        <f>(2*('Calcification Rates'!$D$63-'Calcification Rates'!$E$63)*('Calcification Rates'!$F$63-'Calcification Rates'!$G$63))+(0.1*('Calcification Rates'!$D$63-'Calcification Rates'!$E$63)*($A11+(2*'Calcification Rates'!$D$63-'Calcification Rates'!$E$63)))*('Calcification Rates'!$F$63-'Calcification Rates'!$G$63)</f>
        <v>34.342902108937871</v>
      </c>
      <c r="EL11" s="73">
        <f>(2*('Calcification Rates'!$D$63+'Calcification Rates'!$E$63)*('Calcification Rates'!$F$63+'Calcification Rates'!$G$63))+(0.1*('Calcification Rates'!$D$63+'Calcification Rates'!$E$63)*($A11+(2*'Calcification Rates'!$D$63+'Calcification Rates'!$E$63)))*('Calcification Rates'!$F$63+'Calcification Rates'!$G$63)</f>
        <v>51.154215359736341</v>
      </c>
      <c r="EM11" s="73">
        <f>(2*'Calcification Rates'!$D$64*'Calcification Rates'!$F$64)+0.1*'Calcification Rates'!$D$64*($A11+(2*'Calcification Rates'!$D$64))*'Calcification Rates'!$F$64</f>
        <v>42.353694444444436</v>
      </c>
      <c r="EN11" s="73">
        <f>(2*('Calcification Rates'!$D$64-'Calcification Rates'!$E$64)*('Calcification Rates'!$F$64-'Calcification Rates'!$G$64))+(0.1*('Calcification Rates'!$D$64-'Calcification Rates'!$E$64)*($A11+(2*'Calcification Rates'!$D$64-'Calcification Rates'!$E$64)))*('Calcification Rates'!$F$64-'Calcification Rates'!$G$64)</f>
        <v>34.342902108937871</v>
      </c>
      <c r="EO11" s="73">
        <f>(2*('Calcification Rates'!$D$64+'Calcification Rates'!$E$64)*('Calcification Rates'!$F$64+'Calcification Rates'!$G$64))+(0.1*('Calcification Rates'!$D$64+'Calcification Rates'!$E$64)*($A11+(2*'Calcification Rates'!$D$64+'Calcification Rates'!$E$64)))*('Calcification Rates'!$F$64+'Calcification Rates'!$G$64)</f>
        <v>51.154215359736341</v>
      </c>
      <c r="EP11" s="73">
        <f>(2*'Calcification Rates'!$D$65*'Calcification Rates'!$F$65)+0.1*'Calcification Rates'!$D$65*($A11+(2*'Calcification Rates'!$D$65))*'Calcification Rates'!$F$65</f>
        <v>42.353694444444436</v>
      </c>
      <c r="EQ11" s="73">
        <f>(2*('Calcification Rates'!$D$65-'Calcification Rates'!$E$65)*('Calcification Rates'!$F$65-'Calcification Rates'!$G$65))+(0.1*('Calcification Rates'!$D$65-'Calcification Rates'!$E$65)*($A11+(2*'Calcification Rates'!$D$65-'Calcification Rates'!$E$65)))*('Calcification Rates'!$F$65-'Calcification Rates'!$G$65)</f>
        <v>34.342902108937871</v>
      </c>
      <c r="ER11" s="73">
        <f>(2*('Calcification Rates'!$D$65+'Calcification Rates'!$E$65)*('Calcification Rates'!$F$65+'Calcification Rates'!$G$65))+(0.1*('Calcification Rates'!$D$65+'Calcification Rates'!$E$65)*($A11+(2*'Calcification Rates'!$D$65+'Calcification Rates'!$E$65)))*('Calcification Rates'!$F$65+'Calcification Rates'!$G$65)</f>
        <v>51.154215359736341</v>
      </c>
      <c r="ES11" s="73">
        <f>$A11*'Calcification Rates'!$D$66*'Calcification Rates'!$F$66</f>
        <v>7.0629759513015822</v>
      </c>
      <c r="ET11" s="73">
        <f>$A11*('Calcification Rates'!$D$66-'Calcification Rates'!$E$66)*('Calcification Rates'!$F$66-'Calcification Rates'!$G$66)</f>
        <v>6.4719741421454922</v>
      </c>
      <c r="EU11" s="73">
        <f>$A11*('Calcification Rates'!$D$66+'Calcification Rates'!$E$66)*('Calcification Rates'!$F$66+'Calcification Rates'!$G$66)</f>
        <v>7.6795537509450664</v>
      </c>
      <c r="EV11" s="73">
        <f>(2*'Calcification Rates'!$D$67*'Calcification Rates'!$F$67)+0.1*'Calcification Rates'!$D$67*($A11+(2*'Calcification Rates'!$D$67))*'Calcification Rates'!$F$67</f>
        <v>42.353694444444436</v>
      </c>
      <c r="EW11" s="73">
        <f>(2*('Calcification Rates'!$D$67-'Calcification Rates'!$E$67)*('Calcification Rates'!$F$67-'Calcification Rates'!$G$67))+(0.1*('Calcification Rates'!$D$67-'Calcification Rates'!$E$67)*($A11+(2*'Calcification Rates'!$D$67-'Calcification Rates'!$E$67)))*('Calcification Rates'!$F$67-'Calcification Rates'!$G$67)</f>
        <v>34.342902108937871</v>
      </c>
      <c r="EX11" s="73">
        <f>(2*('Calcification Rates'!$D$67+'Calcification Rates'!$E$67)*('Calcification Rates'!$F$67+'Calcification Rates'!$G$67))+(0.1*('Calcification Rates'!$D$67+'Calcification Rates'!$E$67)*($A11+(2*'Calcification Rates'!$D$67+'Calcification Rates'!$E$67)))*('Calcification Rates'!$F$67+'Calcification Rates'!$G$67)</f>
        <v>51.154215359736341</v>
      </c>
      <c r="EY11" s="73">
        <f>((((1-'Calcification Rates'!$H$68)*$A11)*'Calcification Rates'!$D$68*0.1)+('Calcification Rates'!$H$68*$A11*'Calcification Rates'!$D$68))*'Calcification Rates'!$F$68</f>
        <v>2.0603384999999999</v>
      </c>
      <c r="EZ11" s="73">
        <f>((((1-'Calcification Rates'!$H$68)*$A11)*(('Calcification Rates'!$D$68-'Calcification Rates'!$E$68)*0.1))+('Calcification Rates'!$H$68*$A11*('Calcification Rates'!$D$68-'Calcification Rates'!$E$68)))*('Calcification Rates'!$F$68-'Calcification Rates'!$G$68)</f>
        <v>1.2820744001234379</v>
      </c>
      <c r="FA11" s="73">
        <f>((((1-'Calcification Rates'!$H$68)*$A11)*(('Calcification Rates'!$D$68+'Calcification Rates'!$E$68)*0.1))+('Calcification Rates'!$H$68*$A11*('Calcification Rates'!$D$68+'Calcification Rates'!$E$68)))*('Calcification Rates'!$F$68+'Calcification Rates'!$G$68)</f>
        <v>2.9160146297815888</v>
      </c>
      <c r="FB11" s="73">
        <f>((((((((($A11*2)/PI())/2)+'Calcification Rates'!$D$69)^2)*PI())/2))-((((((($A11*2)/PI())/2)^2)*PI())/2)))*'Calcification Rates'!$F$69</f>
        <v>15.662731417144313</v>
      </c>
      <c r="FC11" s="73">
        <f>((((((((($A11*2)/PI())/2)+('Calcification Rates'!$D$69-'Calcification Rates'!$E$69))^2)*PI())/2))-((((((($A11*2)/PI())/2)^2)*PI())/2)))*('Calcification Rates'!$F$69-'Calcification Rates'!$G$69)</f>
        <v>14.812109863738616</v>
      </c>
      <c r="FD11" s="73">
        <f>((((((((($A11*2)/PI())/2)+('Calcification Rates'!$D$69+'Calcification Rates'!$E$69))^2)*PI())/2))-((((((($A11*2)/PI())/2)^2)*PI())/2)))*('Calcification Rates'!$F$69+'Calcification Rates'!$G$69)</f>
        <v>16.527304726984212</v>
      </c>
      <c r="FE11" s="73">
        <f>((((((((($A11*2)/PI())/2)+'Calcification Rates'!$D$70)^2)*PI())/2))-((((((($A11*2)/PI())/2)^2)*PI())/2)))*'Calcification Rates'!$F$70</f>
        <v>12.216870467902506</v>
      </c>
      <c r="FF11" s="73">
        <f>((((((((($A11*2)/PI())/2)+('Calcification Rates'!$D$70-'Calcification Rates'!$E$70))^2)*PI())/2))-((((((($A11*2)/PI())/2)^2)*PI())/2)))*('Calcification Rates'!$F$70-'Calcification Rates'!$G$70)</f>
        <v>10.505567950612383</v>
      </c>
      <c r="FG11" s="73">
        <f>((((((((($A11*2)/PI())/2)+('Calcification Rates'!$D$70+'Calcification Rates'!$E$70))^2)*PI())/2))-((((((($A11*2)/PI())/2)^2)*PI())/2)))*('Calcification Rates'!$F$70+'Calcification Rates'!$G$70)</f>
        <v>13.965157151846848</v>
      </c>
      <c r="FH11" s="73">
        <f>((((((((($A11*2)/PI())/2)+'Calcification Rates'!$D$71)^2)*PI())/2))-((((((($A11*2)/PI())/2)^2)*PI())/2)))*'Calcification Rates'!$F$71</f>
        <v>6.4291055864722866</v>
      </c>
      <c r="FI11" s="73">
        <f>((((((((($A11*2)/PI())/2)+('Calcification Rates'!$D$71-'Calcification Rates'!$E$71))^2)*PI())/2))-((((((($A11*2)/PI())/2)^2)*PI())/2)))*('Calcification Rates'!$F$71-'Calcification Rates'!$G$71)</f>
        <v>5.9186503130061725</v>
      </c>
      <c r="FJ11" s="73">
        <f>((((((((($A11*2)/PI())/2)+('Calcification Rates'!$D$71+'Calcification Rates'!$E$71))^2)*PI())/2))-((((((($A11*2)/PI())/2)^2)*PI())/2)))*('Calcification Rates'!$F$71+'Calcification Rates'!$G$71)</f>
        <v>6.9610392967245476</v>
      </c>
      <c r="FK11" s="73">
        <f>$A11*'Calcification Rates'!$D$72*'Calcification Rates'!$F$72</f>
        <v>0.21152531249999998</v>
      </c>
      <c r="FL11" s="73">
        <f>$A11*('Calcification Rates'!$D$72-'Calcification Rates'!$E$72)*('Calcification Rates'!$F$72-'Calcification Rates'!$G$72)</f>
        <v>0.13747004350029057</v>
      </c>
      <c r="FM11" s="73">
        <f>$A11*('Calcification Rates'!$D$72+'Calcification Rates'!$E$72)*('Calcification Rates'!$F$72+'Calcification Rates'!$G$72)</f>
        <v>0.28558058149970938</v>
      </c>
      <c r="FN11" s="73">
        <f>$A11*'Calcification Rates'!$D$74*'Calcification Rates'!$F$74</f>
        <v>0.21152531249999998</v>
      </c>
      <c r="FO11" s="73">
        <f>$A11*('Calcification Rates'!$D$74-'Calcification Rates'!$E$74)*('Calcification Rates'!$F$74-'Calcification Rates'!$G$74)</f>
        <v>0.13747004350029057</v>
      </c>
      <c r="FP11" s="73">
        <f>$A11*('Calcification Rates'!$D$74+'Calcification Rates'!$E$74)*('Calcification Rates'!$F$74+'Calcification Rates'!$G$74)</f>
        <v>0.28558058149970938</v>
      </c>
      <c r="FQ11" s="73">
        <f>$A11*'Calcification Rates'!$D$75*'Calcification Rates'!$F$75</f>
        <v>6.1050649857954538</v>
      </c>
      <c r="FR11" s="73">
        <f>$A11*('Calcification Rates'!$D$75-'Calcification Rates'!$E$75)*('Calcification Rates'!$F$75-'Calcification Rates'!$G$75)</f>
        <v>5.6854059378558759</v>
      </c>
      <c r="FS11" s="73">
        <f>$A11*('Calcification Rates'!$D$75+'Calcification Rates'!$E$75)*('Calcification Rates'!$F$75+'Calcification Rates'!$G$75)</f>
        <v>6.5375025444277544</v>
      </c>
      <c r="FT11" s="73">
        <f>((((((((($A11*2)/PI())/2)+'Calcification Rates'!$D$76)^2)*PI())/2))-((((((($A11*2)/PI())/2)^2)*PI())/2)))*'Calcification Rates'!$F$76</f>
        <v>6.5866367912769315</v>
      </c>
      <c r="FU11" s="73">
        <f>((((((((($A11*2)/PI())/2)+('Calcification Rates'!$D$76-'Calcification Rates'!$E$76))^2)*PI())/2))-((((((($A11*2)/PI())/2)^2)*PI())/2)))*('Calcification Rates'!$F$76-'Calcification Rates'!$G$76)</f>
        <v>6.124090338205737</v>
      </c>
      <c r="FV11" s="73">
        <f>((((((((($A11*2)/PI())/2)+('Calcification Rates'!$D$76+'Calcification Rates'!$E$76))^2)*PI())/2))-((((((($A11*2)/PI())/2)^2)*PI())/2)))*('Calcification Rates'!$F$76+'Calcification Rates'!$G$76)</f>
        <v>7.0644361644508864</v>
      </c>
      <c r="FW11" s="73">
        <f>(2*'Calcification Rates'!$D$77*'Calcification Rates'!$F$77)+0.1*'Calcification Rates'!$D$77*($A11+(2*'Calcification Rates'!$D$77))*'Calcification Rates'!$F$77</f>
        <v>42.353694444444436</v>
      </c>
      <c r="FX11" s="73">
        <f>(2*('Calcification Rates'!$D$77-'Calcification Rates'!$E$77)*('Calcification Rates'!$F$77-'Calcification Rates'!$G$77))+(0.1*('Calcification Rates'!$D$77-'Calcification Rates'!$E$77)*($A11+(2*'Calcification Rates'!$D$77-'Calcification Rates'!$E$77)))*('Calcification Rates'!$F$77-'Calcification Rates'!$G$77)</f>
        <v>40.293385429720075</v>
      </c>
      <c r="FY11" s="73">
        <f>(2*('Calcification Rates'!$D$77+'Calcification Rates'!$E$77)*('Calcification Rates'!$F$77+'Calcification Rates'!$G$77))+(0.1*('Calcification Rates'!$D$77+'Calcification Rates'!$E$77)*($A11+(2*'Calcification Rates'!$D$77+'Calcification Rates'!$E$77)))*('Calcification Rates'!$F$77+'Calcification Rates'!$G$77)</f>
        <v>44.423745800784644</v>
      </c>
      <c r="FZ11" s="73">
        <f>((((1-'Calcification Rates'!$H$78)*$A11)*'Calcification Rates'!$D$78*0.1)+('Calcification Rates'!$H$78*$A11*'Calcification Rates'!$D$78))*'Calcification Rates'!$F$78</f>
        <v>3.2094445792499995</v>
      </c>
      <c r="GA11" s="73">
        <f>((((1-'Calcification Rates'!$H$78)*$A11)*(('Calcification Rates'!$D$78-'Calcification Rates'!$E$78)*0.1))+('Calcification Rates'!$H$78*$A11*('Calcification Rates'!$D$78-'Calcification Rates'!$E$78)))*('Calcification Rates'!$F$78-'Calcification Rates'!$G$78)</f>
        <v>3.0983336623994626</v>
      </c>
      <c r="GB11" s="73">
        <f>((((1-'Calcification Rates'!$H$78)*$A11)*(('Calcification Rates'!$D$78+'Calcification Rates'!$E$78)*0.1))+('Calcification Rates'!$H$78*$A11*('Calcification Rates'!$D$78+'Calcification Rates'!$E$78)))*('Calcification Rates'!$F$78+'Calcification Rates'!$G$78)</f>
        <v>3.3205554961005368</v>
      </c>
      <c r="GC11" s="73">
        <f>((((1-'Calcification Rates'!$H$79)*$A11)*'Calcification Rates'!$D$79*0.1)+('Calcification Rates'!$H$79*$A11*'Calcification Rates'!$D$79))*'Calcification Rates'!$F$79</f>
        <v>3.6501437700000001</v>
      </c>
      <c r="GD11" s="73">
        <f>((((1-'Calcification Rates'!$H$79)*$A11)*(('Calcification Rates'!$D$79-'Calcification Rates'!$E$79)*0.1))+('Calcification Rates'!$H$79*$A11*('Calcification Rates'!$D$79-'Calcification Rates'!$E$79)))*('Calcification Rates'!$F$79-'Calcification Rates'!$G$79)</f>
        <v>3.49755230716509</v>
      </c>
      <c r="GE11" s="73">
        <f>((((1-'Calcification Rates'!$H$79)*$A11)*(('Calcification Rates'!$D$79+'Calcification Rates'!$E$79)*0.1))+('Calcification Rates'!$H$79*$A11*('Calcification Rates'!$D$79+'Calcification Rates'!$E$79)))*('Calcification Rates'!$F$79+'Calcification Rates'!$G$79)</f>
        <v>3.8027352328349107</v>
      </c>
      <c r="GF11" s="73">
        <f>((((1-'Calcification Rates'!$H$80)*$A11)*'Calcification Rates'!$D$80*0.1)+('Calcification Rates'!$H$80*$A11*'Calcification Rates'!$D$80))*'Calcification Rates'!$F$80</f>
        <v>4.2953468804999995</v>
      </c>
      <c r="GG11" s="73">
        <f>((((1-'Calcification Rates'!$H$80)*$A11)*(('Calcification Rates'!$D$80-'Calcification Rates'!$E$80)*0.1))+('Calcification Rates'!$H$80*$A11*('Calcification Rates'!$D$80-'Calcification Rates'!$E$80)))*('Calcification Rates'!$F$80-'Calcification Rates'!$G$80)</f>
        <v>4.1466420444143175</v>
      </c>
      <c r="GH11" s="73">
        <f>((((1-'Calcification Rates'!$H$80)*$A11)*(('Calcification Rates'!$D$80+'Calcification Rates'!$E$80)*0.1))+('Calcification Rates'!$H$80*$A11*('Calcification Rates'!$D$80+'Calcification Rates'!$E$80)))*('Calcification Rates'!$F$80+'Calcification Rates'!$G$80)</f>
        <v>4.4440517165856805</v>
      </c>
      <c r="GI11" s="73">
        <f>((((((((($A11*2)/PI())/2)+'Calcification Rates'!$D$81)^2)*PI())/2))-((((((($A11*2)/PI())/2)^2)*PI())/2)))*'Calcification Rates'!$F$81</f>
        <v>5.5993836735296316</v>
      </c>
      <c r="GJ11" s="73">
        <f>((((((((($A11*2)/PI())/2)+('Calcification Rates'!$D$81-'Calcification Rates'!$E$81))^2)*PI())/2))-((((((($A11*2)/PI())/2)^2)*PI())/2)))*('Calcification Rates'!$F$81-'Calcification Rates'!$G$81)</f>
        <v>5.4059062532834483</v>
      </c>
      <c r="GK11" s="73">
        <f>((((((((($A11*2)/PI())/2)+('Calcification Rates'!$D$81+'Calcification Rates'!$E$81))^2)*PI())/2))-((((((($A11*2)/PI())/2)^2)*PI())/2)))*('Calcification Rates'!$F$81+'Calcification Rates'!$G$81)</f>
        <v>5.7937535410654952</v>
      </c>
      <c r="GL11" s="73">
        <f>((((((((($A11*2)/PI())/2)+'Calcification Rates'!$D$82)^2)*PI())/2))-((((((($A11*2)/PI())/2)^2)*PI())/2)))*'Calcification Rates'!$F$82</f>
        <v>5.7518054568748829</v>
      </c>
      <c r="GM11" s="73">
        <f>((((((((($A11*2)/PI())/2)+('Calcification Rates'!$D$82-'Calcification Rates'!$E$82))^2)*PI())/2))-((((((($A11*2)/PI())/2)^2)*PI())/2)))*('Calcification Rates'!$F$82-'Calcification Rates'!$G$82)</f>
        <v>5.6006604773574002</v>
      </c>
      <c r="GN11" s="73">
        <f>((((((((($A11*2)/PI())/2)+('Calcification Rates'!$D$82+'Calcification Rates'!$E$82))^2)*PI())/2))-((((((($A11*2)/PI())/2)^2)*PI())/2)))*('Calcification Rates'!$F$82+'Calcification Rates'!$G$82)</f>
        <v>5.9034906041980229</v>
      </c>
      <c r="GO11" s="73">
        <f>((((((((($A11*2)/PI())/2)+'Calcification Rates'!$D$87)^2)*PI())/2))-((((((($A11*2)/PI())/2)^2)*PI())/2)))*'Calcification Rates'!$F$87</f>
        <v>3.7657743451232459</v>
      </c>
      <c r="GP11" s="73">
        <f>((((((((($A11*2)/PI())/2)+('Calcification Rates'!$D$87-'Calcification Rates'!$E$87))^2)*PI())/2))-((((((($A11*2)/PI())/2)^2)*PI())/2)))*('Calcification Rates'!$F$87-'Calcification Rates'!$G$87)</f>
        <v>3.2711162655591703</v>
      </c>
      <c r="GQ11" s="73">
        <f>((((((((($A11*2)/PI())/2)+('Calcification Rates'!$D$87+'Calcification Rates'!$E$87))^2)*PI())/2))-((((((($A11*2)/PI())/2)^2)*PI())/2)))*('Calcification Rates'!$F$87+'Calcification Rates'!$G$87)</f>
        <v>4.2879355015639637</v>
      </c>
      <c r="GR11" s="73">
        <f>((((((((($A11*2)/PI())/2)+'Calcification Rates'!$D$88)^2)*PI())/2))-((((((($A11*2)/PI())/2)^2)*PI())/2)))*'Calcification Rates'!$F$88</f>
        <v>3.7657743451232459</v>
      </c>
      <c r="GS11" s="73">
        <f>((((((((($A11*2)/PI())/2)+('Calcification Rates'!$D$88-'Calcification Rates'!$E$88))^2)*PI())/2))-((((((($A11*2)/PI())/2)^2)*PI())/2)))*('Calcification Rates'!$F$88-'Calcification Rates'!$G$88)</f>
        <v>3.2711162655591703</v>
      </c>
      <c r="GT11" s="73">
        <f>((((((((($A11*2)/PI())/2)+('Calcification Rates'!$D$88+'Calcification Rates'!$E$88))^2)*PI())/2))-((((((($A11*2)/PI())/2)^2)*PI())/2)))*('Calcification Rates'!$F$88+'Calcification Rates'!$G$88)</f>
        <v>4.2879355015639637</v>
      </c>
      <c r="GU11" s="73">
        <f>((((((((($A11*2)/PI())/2)+'Calcification Rates'!$D$89)^2)*PI())/2))-((((((($A11*2)/PI())/2)^2)*PI())/2)))*'Calcification Rates'!$F$89</f>
        <v>5.3076324709065821</v>
      </c>
      <c r="GV11" s="73">
        <f>((((((((($A11*2)/PI())/2)+('Calcification Rates'!$D$89-'Calcification Rates'!$E$89))^2)*PI())/2))-((((((($A11*2)/PI())/2)^2)*PI())/2)))*('Calcification Rates'!$F$89-'Calcification Rates'!$G$89)</f>
        <v>4.7267289346216392</v>
      </c>
      <c r="GW11" s="73">
        <f>((((((((($A11*2)/PI())/2)+('Calcification Rates'!$D$89+'Calcification Rates'!$E$89))^2)*PI())/2))-((((((($A11*2)/PI())/2)^2)*PI())/2)))*('Calcification Rates'!$F$89+'Calcification Rates'!$G$89)</f>
        <v>5.9112812627432056</v>
      </c>
      <c r="GX11" s="73">
        <f>((((((((($A11*2)/PI())/2)+'Calcification Rates'!$D$90)^2)*PI())/2))-((((((($A11*2)/PI())/2)^2)*PI())/2)))*'Calcification Rates'!$F$90</f>
        <v>5.3076324709065821</v>
      </c>
      <c r="GY11" s="73">
        <f>((((((((($A11*2)/PI())/2)+('Calcification Rates'!$D$90-'Calcification Rates'!$E$90))^2)*PI())/2))-((((((($A11*2)/PI())/2)^2)*PI())/2)))*('Calcification Rates'!$F$90-'Calcification Rates'!$G$90)</f>
        <v>4.7267289346216392</v>
      </c>
      <c r="GZ11" s="73">
        <f>((((((((($A11*2)/PI())/2)+('Calcification Rates'!$D$90+'Calcification Rates'!$E$90))^2)*PI())/2))-((((((($A11*2)/PI())/2)^2)*PI())/2)))*('Calcification Rates'!$F$90+'Calcification Rates'!$G$90)</f>
        <v>5.9112812627432056</v>
      </c>
      <c r="HA11" s="73">
        <f>((((((((($A11*2)/PI())/2)+'Calcification Rates'!$D$92)^2)*PI())/2))-((((((($A11*2)/PI())/2)^2)*PI())/2)))*'Calcification Rates'!$F$92</f>
        <v>14.338541147563284</v>
      </c>
      <c r="HB11" s="73">
        <f>((((((((($A11*2)/PI())/2)+('Calcification Rates'!$D$92-'Calcification Rates'!$E$92))^2)*PI())/2))-((((((($A11*2)/PI())/2)^2)*PI())/2)))*('Calcification Rates'!$F$92-'Calcification Rates'!$G$92)</f>
        <v>13.783770436160271</v>
      </c>
      <c r="HC11" s="73">
        <f>((((((((($A11*2)/PI())/2)+('Calcification Rates'!$D$92+'Calcification Rates'!$E$92))^2)*PI())/2))-((((((($A11*2)/PI())/2)^2)*PI())/2)))*('Calcification Rates'!$F$92+'Calcification Rates'!$G$92)</f>
        <v>14.893311858966296</v>
      </c>
      <c r="HD11" s="73">
        <f>$A11*'Calcification Rates'!$D$93*'Calcification Rates'!$F$93</f>
        <v>3.7185705396208077</v>
      </c>
      <c r="HE11" s="73">
        <f>$A11*('Calcification Rates'!$D$93-'Calcification Rates'!$E$93)*('Calcification Rates'!$F$93-'Calcification Rates'!$G$93)</f>
        <v>3.2681656256163598</v>
      </c>
      <c r="HF11" s="73">
        <f>$A11*('Calcification Rates'!$D$93+'Calcification Rates'!$E$93)*('Calcification Rates'!$F$93+'Calcification Rates'!$G$93)</f>
        <v>4.1936499732585961</v>
      </c>
      <c r="HG11" s="73">
        <f>$A11*'Calcification Rates'!$D$95*'Calcification Rates'!$F$95</f>
        <v>4.7411774380165292</v>
      </c>
      <c r="HH11" s="73">
        <f>$A11*('Calcification Rates'!$D$95-'Calcification Rates'!$E$95)*('Calcification Rates'!$F$95-'Calcification Rates'!$G$95)</f>
        <v>4.1373529068508335</v>
      </c>
      <c r="HI11" s="73">
        <f>$A11*('Calcification Rates'!$D$95+'Calcification Rates'!$E$95)*('Calcification Rates'!$F$95+'Calcification Rates'!$G$95)</f>
        <v>5.3788413103936641</v>
      </c>
      <c r="HJ11" s="73">
        <f>((((1-'Calcification Rates'!$H$96)*$A11)*'Calcification Rates'!$D$96*0.1)+('Calcification Rates'!$H$96*$A11*'Calcification Rates'!$D$96))*'Calcification Rates'!$F$96</f>
        <v>2.2540313250000001</v>
      </c>
      <c r="HK11" s="73">
        <f>((((1-'Calcification Rates'!$H$96)*$A11)*(('Calcification Rates'!$D$96-'Calcification Rates'!$E$96)*0.1))+('Calcification Rates'!$H$96*$A11*('Calcification Rates'!$D$96-'Calcification Rates'!$E$96)))*('Calcification Rates'!$F$96-'Calcification Rates'!$G$96)</f>
        <v>1.9689467021926601</v>
      </c>
      <c r="HL11" s="73">
        <f>((((1-'Calcification Rates'!$H$96)*$A11)*(('Calcification Rates'!$D$96+'Calcification Rates'!$E$96)*0.1))+('Calcification Rates'!$H$96*$A11*('Calcification Rates'!$D$96+'Calcification Rates'!$E$96)))*('Calcification Rates'!$F$96+'Calcification Rates'!$G$96)</f>
        <v>2.5566512219263684</v>
      </c>
      <c r="HM11" s="73">
        <f>((((1-'Calcification Rates'!$H$98)*$A11)*'Calcification Rates'!$D$98*0.1)+('Calcification Rates'!$H$98*$A11*'Calcification Rates'!$D$98))*'Calcification Rates'!$F$98</f>
        <v>2.2540313250000001</v>
      </c>
      <c r="HN11" s="73">
        <f>((((1-'Calcification Rates'!$H$98)*$A11)*(('Calcification Rates'!$D$98-'Calcification Rates'!$E$98)*0.1))+('Calcification Rates'!$H$98*$A11*('Calcification Rates'!$D$98-'Calcification Rates'!$E$98)))*('Calcification Rates'!$F$98-'Calcification Rates'!$G$98)</f>
        <v>1.3593716297585805</v>
      </c>
      <c r="HO11" s="73">
        <f>((((1-'Calcification Rates'!$H$98)*$A11)*(('Calcification Rates'!$D$98+'Calcification Rates'!$E$98)*0.1))+('Calcification Rates'!$H$98*$A11*('Calcification Rates'!$D$98+'Calcification Rates'!$E$98)))*('Calcification Rates'!$F$98+'Calcification Rates'!$G$98)</f>
        <v>3.2782225335377584</v>
      </c>
    </row>
    <row r="12" spans="1:223" x14ac:dyDescent="0.3">
      <c r="A12" s="42">
        <v>10</v>
      </c>
      <c r="B12" s="73">
        <f>((((1-'Calcification Rates'!$H$11)*$A12)*'Calcification Rates'!$D$11*0.1)+('Calcification Rates'!$H$11*$A12*'Calcification Rates'!$D$11))*'Calcification Rates'!$F$11</f>
        <v>27.513053866666667</v>
      </c>
      <c r="C12" s="73">
        <f>((((1-'Calcification Rates'!$H$11)*$A12)*(('Calcification Rates'!$D$11-'Calcification Rates'!$E$11)*0.1))+('Calcification Rates'!$H$11*$A12*('Calcification Rates'!$D$11-'Calcification Rates'!$E$11)))*('Calcification Rates'!$F$11-'Calcification Rates'!$G$11)</f>
        <v>22.345415733701142</v>
      </c>
      <c r="D12" s="73">
        <f>((((1-'Calcification Rates'!$H$11)*$A12)*(('Calcification Rates'!$D$11+'Calcification Rates'!$E$11)*0.1))+('Calcification Rates'!$H$11*$A12*('Calcification Rates'!$D$11+'Calcification Rates'!$E$11)))*('Calcification Rates'!$F$11+'Calcification Rates'!$G$11)</f>
        <v>32.841222554590097</v>
      </c>
      <c r="E12" s="73">
        <f>(((((1-'Calcification Rates'!$H$12)*$A12)*'Calcification Rates'!$D$12*0.1)+('Calcification Rates'!$H$12*$A12*'Calcification Rates'!$D$12))*'Calcification Rates'!$F$12)*0.5</f>
        <v>14.488467047619045</v>
      </c>
      <c r="F12" s="73">
        <f>(((((1-'Calcification Rates'!$H$12)*$A12)*(('Calcification Rates'!$D$12-'Calcification Rates'!$E$12)*0.1))+('Calcification Rates'!$H$12*$A12*('Calcification Rates'!$D$12-'Calcification Rates'!$E$12)))*('Calcification Rates'!$F$12-'Calcification Rates'!$G$12))*0.5</f>
        <v>13.316016216632692</v>
      </c>
      <c r="G12" s="73">
        <f>(((((1-'Calcification Rates'!$H$12)*$A12)*(('Calcification Rates'!$D$12+'Calcification Rates'!$E$12)*0.1))+('Calcification Rates'!$H$12*$A12*('Calcification Rates'!$D$12+'Calcification Rates'!$E$12)))*('Calcification Rates'!$F$12+'Calcification Rates'!$G$12))*0.5</f>
        <v>15.681260983633463</v>
      </c>
      <c r="H12" s="73">
        <f>(((((1-'Calcification Rates'!$H$13)*$A12)*'Calcification Rates'!$D$13*0.1)+('Calcification Rates'!$H$13*$A12*'Calcification Rates'!$D$13))*'Calcification Rates'!$F$13)*0.5</f>
        <v>11.658163055999999</v>
      </c>
      <c r="I12" s="73">
        <f>(((((1-'Calcification Rates'!$H$13)*$A12)*(('Calcification Rates'!$D$13-'Calcification Rates'!$E$13)*0.1))+('Calcification Rates'!$H$13*$A12*('Calcification Rates'!$D$13-'Calcification Rates'!$E$13)))*('Calcification Rates'!$F$13-'Calcification Rates'!$G$13))*0.5</f>
        <v>9.8661032673811864</v>
      </c>
      <c r="J12" s="73">
        <f>(((((1-'Calcification Rates'!$H$13)*$A12)*(('Calcification Rates'!$D$13+'Calcification Rates'!$E$13)*0.1))+('Calcification Rates'!$H$13*$A12*('Calcification Rates'!$D$13+'Calcification Rates'!$E$13)))*('Calcification Rates'!$F$13+'Calcification Rates'!$G$13))*0.5</f>
        <v>13.597992147063257</v>
      </c>
      <c r="K12" s="73">
        <f>((((((((($A12*2)/PI())/2)+'Calcification Rates'!$D$14)^2)*PI())/2))-((((((($A12*2)/PI())/2)^2)*PI())/2)))*'Calcification Rates'!$F$14</f>
        <v>6.1641766138585758</v>
      </c>
      <c r="L12" s="73">
        <f>((((((((($A12*2)/PI())/2)+('Calcification Rates'!$D$14-'Calcification Rates'!$E$14))^2)*PI())/2))-((((((($A12*2)/PI())/2)^2)*PI())/2)))*('Calcification Rates'!$F$14-'Calcification Rates'!$G$14)</f>
        <v>5.9410151671762765</v>
      </c>
      <c r="M12" s="73">
        <f>((((((((($A12*2)/PI())/2)+('Calcification Rates'!$D$14+'Calcification Rates'!$E$14))^2)*PI())/2))-((((((($A12*2)/PI())/2)^2)*PI())/2)))*('Calcification Rates'!$F$14+'Calcification Rates'!$G$14)</f>
        <v>6.3880182118339981</v>
      </c>
      <c r="N12" s="73">
        <f>((((((((($A12*2)/PI())/2)+'Calcification Rates'!$D$15)^2)*PI())/2))-((((((($A12*2)/PI())/2)^2)*PI())/2)))*'Calcification Rates'!$F$15</f>
        <v>6.2524656018174882</v>
      </c>
      <c r="O12" s="73">
        <f>((((((((($A12*2)/PI())/2)+('Calcification Rates'!$D$15-'Calcification Rates'!$E$15))^2)*PI())/2))-((((((($A12*2)/PI())/2)^2)*PI())/2)))*('Calcification Rates'!$F$15-'Calcification Rates'!$G$15)</f>
        <v>5.6305964920535994</v>
      </c>
      <c r="P12" s="73">
        <f>((((((((($A12*2)/PI())/2)+('Calcification Rates'!$D$15+'Calcification Rates'!$E$15))^2)*PI())/2))-((((((($A12*2)/PI())/2)^2)*PI())/2)))*('Calcification Rates'!$F$15+'Calcification Rates'!$G$15)</f>
        <v>6.9047829486663108</v>
      </c>
      <c r="Q12" s="73">
        <f>(2*'Calcification Rates'!$D$16*'Calcification Rates'!$F$16)+0.1*'Calcification Rates'!$D$16*($A12+(2*'Calcification Rates'!$D$16))*'Calcification Rates'!$F$16</f>
        <v>3.4574283333333327</v>
      </c>
      <c r="R12" s="73">
        <f>(2*('Calcification Rates'!$D$16-'Calcification Rates'!$E$16)*('Calcification Rates'!$F$16-'Calcification Rates'!$G$16))+(0.1*('Calcification Rates'!$D$16-'Calcification Rates'!$E$16)*($A12+(2*'Calcification Rates'!$D$16-'Calcification Rates'!$E$16)))*('Calcification Rates'!$F$16-'Calcification Rates'!$G$16)</f>
        <v>2.969515336806297</v>
      </c>
      <c r="S12" s="73">
        <f>(2*('Calcification Rates'!$D$16+'Calcification Rates'!$E$16)*('Calcification Rates'!$F$16+'Calcification Rates'!$G$16))+(0.1*('Calcification Rates'!$D$16+'Calcification Rates'!$E$16)*($A12+(2*'Calcification Rates'!$D$16+'Calcification Rates'!$E$16)))*('Calcification Rates'!$F$16+'Calcification Rates'!$G$16)</f>
        <v>3.9576227703612687</v>
      </c>
      <c r="T12" s="73">
        <f>(2*'Calcification Rates'!$D$17*'Calcification Rates'!$F$17)+0.1*'Calcification Rates'!$D$17*($A12+(2*'Calcification Rates'!$D$17))*'Calcification Rates'!$F$17</f>
        <v>3.1955019444444437</v>
      </c>
      <c r="U12" s="73">
        <f>(2*('Calcification Rates'!$D$17-'Calcification Rates'!$E$17)*('Calcification Rates'!$F$17-'Calcification Rates'!$G$17))+(0.1*('Calcification Rates'!$D$17-'Calcification Rates'!$E$17)*($A12+(2*'Calcification Rates'!$D$17-'Calcification Rates'!$E$17)))*('Calcification Rates'!$F$17-'Calcification Rates'!$G$17)</f>
        <v>2.7111839842729637</v>
      </c>
      <c r="V12" s="73">
        <f>(2*('Calcification Rates'!$D$17+'Calcification Rates'!$E$17)*('Calcification Rates'!$F$17+'Calcification Rates'!$G$17))+(0.1*('Calcification Rates'!$D$17+'Calcification Rates'!$E$17)*($A12+(2*'Calcification Rates'!$D$17+'Calcification Rates'!$E$17)))*('Calcification Rates'!$F$17+'Calcification Rates'!$G$17)</f>
        <v>3.6920998511612684</v>
      </c>
      <c r="W12" s="73">
        <f>((((((((($A12*2)/PI())/2)+'Calcification Rates'!$D$18)^2)*PI())/2))-((((((($A12*2)/PI())/2)^2)*PI())/2)))*'Calcification Rates'!$F$18</f>
        <v>6.2524656018174882</v>
      </c>
      <c r="X12" s="73">
        <f>((((((((($A12*2)/PI())/2)+('Calcification Rates'!$D$18-'Calcification Rates'!$E$18))^2)*PI())/2))-((((((($A12*2)/PI())/2)^2)*PI())/2)))*('Calcification Rates'!$F$18-'Calcification Rates'!$G$18)</f>
        <v>5.6305964920535994</v>
      </c>
      <c r="Y12" s="73">
        <f>((((((((($A12*2)/PI())/2)+('Calcification Rates'!$D$18+'Calcification Rates'!$E$18))^2)*PI())/2))-((((((($A12*2)/PI())/2)^2)*PI())/2)))*('Calcification Rates'!$F$18+'Calcification Rates'!$G$18)</f>
        <v>6.9047829486663108</v>
      </c>
      <c r="Z12" s="73">
        <f>(2*'Calcification Rates'!$D$19*'Calcification Rates'!$F$19)+0.1*'Calcification Rates'!$D$19*($A12+(2*'Calcification Rates'!$D$19))*'Calcification Rates'!$F$19</f>
        <v>3.1955019444444437</v>
      </c>
      <c r="AA12" s="73">
        <f>(2*('Calcification Rates'!$D$19-'Calcification Rates'!$E$19)*('Calcification Rates'!$F$19-'Calcification Rates'!$G$19))+(0.1*('Calcification Rates'!$D$19-'Calcification Rates'!$E$19)*($A12+(2*'Calcification Rates'!$D$19-'Calcification Rates'!$E$19)))*('Calcification Rates'!$F$19-'Calcification Rates'!$G$19)</f>
        <v>2.7111839842729637</v>
      </c>
      <c r="AB12" s="73">
        <f>(2*('Calcification Rates'!$D$19+'Calcification Rates'!$E$19)*('Calcification Rates'!$F$19+'Calcification Rates'!$G$19))+(0.1*('Calcification Rates'!$D$19+'Calcification Rates'!$E$19)*($A12+(2*'Calcification Rates'!$D$19+'Calcification Rates'!$E$19)))*('Calcification Rates'!$F$19+'Calcification Rates'!$G$19)</f>
        <v>3.6920998511612684</v>
      </c>
      <c r="AC12" s="73">
        <f>(((((1-'Calcification Rates'!$H$20)*$A12)*'Calcification Rates'!$D$20*0.1)+('Calcification Rates'!$H$20*$A12*'Calcification Rates'!$D$20))*'Calcification Rates'!$F$20)*0.5</f>
        <v>0.80850670833333327</v>
      </c>
      <c r="AD12" s="73">
        <f>(((((1-'Calcification Rates'!$H$20)*$A12)*(('Calcification Rates'!$D$20-'Calcification Rates'!$E$20)*0.1))+('Calcification Rates'!$H$20*$A12*('Calcification Rates'!$D$20-'Calcification Rates'!$E$20)))*('Calcification Rates'!$F$20-'Calcification Rates'!$G$20))*0.5</f>
        <v>0.68611224273728377</v>
      </c>
      <c r="AE12" s="73">
        <f>(((((1-'Calcification Rates'!$H$20)*$A12)*(('Calcification Rates'!$D$20+'Calcification Rates'!$E$20)*0.1))+('Calcification Rates'!$H$20*$A12*('Calcification Rates'!$D$20+'Calcification Rates'!$E$20)))*('Calcification Rates'!$F$20+'Calcification Rates'!$G$20))*0.5</f>
        <v>0.93395588230626925</v>
      </c>
      <c r="AF12" s="73">
        <f>(2*'Calcification Rates'!$D$21*'Calcification Rates'!$F$21)+0.1*'Calcification Rates'!$D$21*($A12+(2*'Calcification Rates'!$D$21))*'Calcification Rates'!$F$21</f>
        <v>3.6669694444444443</v>
      </c>
      <c r="AG12" s="73">
        <f>(2*('Calcification Rates'!$D$21-'Calcification Rates'!$E$21)*('Calcification Rates'!$F$21-'Calcification Rates'!$G$21))+(0.1*('Calcification Rates'!$D$21-'Calcification Rates'!$E$21)*($A12+(2*'Calcification Rates'!$D$21-'Calcification Rates'!$E$21)))*('Calcification Rates'!$F$21-'Calcification Rates'!$G$21)</f>
        <v>3.5877058239829331</v>
      </c>
      <c r="AH12" s="73">
        <f>(2*('Calcification Rates'!$D$21+'Calcification Rates'!$E$21)*('Calcification Rates'!$F$21+'Calcification Rates'!$G$21))+(0.1*('Calcification Rates'!$D$21+'Calcification Rates'!$E$21)*($A12+(2*'Calcification Rates'!$D$21+'Calcification Rates'!$E$21)))*('Calcification Rates'!$F$21+'Calcification Rates'!$G$21)</f>
        <v>3.7470594357504003</v>
      </c>
      <c r="AI12" s="73">
        <f>$A12*'Calcification Rates'!$D$23*'Calcification Rates'!$F$23</f>
        <v>0.23502812499999998</v>
      </c>
      <c r="AJ12" s="73">
        <f>$A12*('Calcification Rates'!$D$23-'Calcification Rates'!$E$23)*('Calcification Rates'!$F$23-'Calcification Rates'!$G$23)</f>
        <v>0.15274449277810065</v>
      </c>
      <c r="AK12" s="73">
        <f>$A12*('Calcification Rates'!$D$23+'Calcification Rates'!$E$23)*('Calcification Rates'!$F$23+'Calcification Rates'!$G$23)</f>
        <v>0.3173117572218993</v>
      </c>
      <c r="AL12" s="73">
        <f>((((1-'Calcification Rates'!$H$24)*$A12)*'Calcification Rates'!$D$24*0.1)+('Calcification Rates'!$H$24*$A12*'Calcification Rates'!$D$24))*'Calcification Rates'!$F$24</f>
        <v>10.709153273</v>
      </c>
      <c r="AM12" s="73">
        <f>((((1-'Calcification Rates'!$H$24)*$A12)*(('Calcification Rates'!$D$24-'Calcification Rates'!$E$24)*0.1))+('Calcification Rates'!$H$24*$A12*('Calcification Rates'!$D$24-'Calcification Rates'!$E$24)))*('Calcification Rates'!$F$24-'Calcification Rates'!$G$24)</f>
        <v>6.4585256542752116</v>
      </c>
      <c r="AN12" s="73">
        <f>((((1-'Calcification Rates'!$H$24)*$A12)*(('Calcification Rates'!$D$24+'Calcification Rates'!$E$24)*0.1))+('Calcification Rates'!$H$24*$A12*('Calcification Rates'!$D$24+'Calcification Rates'!$E$24)))*('Calcification Rates'!$F$24+'Calcification Rates'!$G$24)</f>
        <v>15.57519950378606</v>
      </c>
      <c r="AO12" s="73">
        <f>((((((((($A12*2)/PI())/2)+'Calcification Rates'!$D$25)^2)*PI())/2))-((((((($A12*2)/PI())/2)^2)*PI())/2)))*'Calcification Rates'!$F$25</f>
        <v>5.4744939891713829</v>
      </c>
      <c r="AP12" s="73">
        <f>((((((((($A12*2)/PI())/2)+('Calcification Rates'!$D$25-'Calcification Rates'!$E$25))^2)*PI())/2))-((((((($A12*2)/PI())/2)^2)*PI())/2)))*('Calcification Rates'!$F$25-'Calcification Rates'!$G$25)</f>
        <v>4.4691195718143977</v>
      </c>
      <c r="AQ12" s="73">
        <f>((((((((($A12*2)/PI())/2)+('Calcification Rates'!$D$25+'Calcification Rates'!$E$25))^2)*PI())/2))-((((((($A12*2)/PI())/2)^2)*PI())/2)))*('Calcification Rates'!$F$25+'Calcification Rates'!$G$25)</f>
        <v>6.5159410337456922</v>
      </c>
      <c r="AR12" s="73">
        <f>((((1-'Calcification Rates'!$H$28)*$A12)*'Calcification Rates'!$D$28*0.1)+('Calcification Rates'!$H$28*$A12*'Calcification Rates'!$D$28))*'Calcification Rates'!$F$28</f>
        <v>1.7237123855533953</v>
      </c>
      <c r="AS12" s="73">
        <f>((((1-'Calcification Rates'!$H$28)*$A12)*(('Calcification Rates'!$D$28-'Calcification Rates'!$E$28)*0.1))+('Calcification Rates'!$H$28*$A12*('Calcification Rates'!$D$28-'Calcification Rates'!$E$28)))*('Calcification Rates'!$F$28-'Calcification Rates'!$G$28)</f>
        <v>1.5536157246277242</v>
      </c>
      <c r="AT12" s="73">
        <f>((((1-'Calcification Rates'!$H$28)*$A12)*(('Calcification Rates'!$D$28+'Calcification Rates'!$E$28)*0.1))+('Calcification Rates'!$H$28*$A12*('Calcification Rates'!$D$28+'Calcification Rates'!$E$28)))*('Calcification Rates'!$F$28+'Calcification Rates'!$G$28)</f>
        <v>1.9021327355688409</v>
      </c>
      <c r="AU12" s="73">
        <f>((((((((($A12*2)/PI())/2)+'Calcification Rates'!$D$29)^2)*PI())/2))-((((((($A12*2)/PI())/2)^2)*PI())/2)))*'Calcification Rates'!$F$29</f>
        <v>28.359959784196391</v>
      </c>
      <c r="AV12" s="73">
        <f>((((((((($A12*2)/PI())/2)+('Calcification Rates'!$D$29-'Calcification Rates'!$E$29))^2)*PI())/2))-((((((($A12*2)/PI())/2)^2)*PI())/2)))*('Calcification Rates'!$F$29-'Calcification Rates'!$G$29)</f>
        <v>23.25012989804193</v>
      </c>
      <c r="AW12" s="73">
        <f>((((((((($A12*2)/PI())/2)+('Calcification Rates'!$D$29+'Calcification Rates'!$E$29))^2)*PI())/2))-((((((($A12*2)/PI())/2)^2)*PI())/2)))*('Calcification Rates'!$F$29+'Calcification Rates'!$G$29)</f>
        <v>33.980083576676904</v>
      </c>
      <c r="AX12" s="73">
        <f>((((((((($A12*2)/PI())/2)+'Calcification Rates'!$D$30)^2)*PI())/2))-((((((($A12*2)/PI())/2)^2)*PI())/2)))*'Calcification Rates'!$F$30</f>
        <v>6.2083178868333251</v>
      </c>
      <c r="AY12" s="73">
        <f>((((((((($A12*2)/PI())/2)+('Calcification Rates'!$D$30-'Calcification Rates'!$E$30))^2)*PI())/2))-((((((($A12*2)/PI())/2)^2)*PI())/2)))*('Calcification Rates'!$F$30-'Calcification Rates'!$G$30)</f>
        <v>5.5082421965580721</v>
      </c>
      <c r="AZ12" s="73">
        <f>((((((((($A12*2)/PI())/2)+('Calcification Rates'!$D$30+'Calcification Rates'!$E$30))^2)*PI())/2))-((((((($A12*2)/PI())/2)^2)*PI())/2)))*('Calcification Rates'!$F$30+'Calcification Rates'!$G$30)</f>
        <v>6.9235416226640147</v>
      </c>
      <c r="BA12" s="73">
        <f>((((1-'Calcification Rates'!$H$31)*$A12)*'Calcification Rates'!$D$31*0.1)+('Calcification Rates'!$H$31*$A12*'Calcification Rates'!$D$31))*'Calcification Rates'!$F$31</f>
        <v>1.8436600000000003</v>
      </c>
      <c r="BB12" s="73">
        <f>((((1-'Calcification Rates'!$H$31)*$A12)*(('Calcification Rates'!$D$31-'Calcification Rates'!$E$31)*0.1))+('Calcification Rates'!$H$31*$A12*('Calcification Rates'!$D$31-'Calcification Rates'!$E$31)))*('Calcification Rates'!$F$31-'Calcification Rates'!$G$31)</f>
        <v>1.8436599999999999</v>
      </c>
      <c r="BC12" s="73">
        <f>((((1-'Calcification Rates'!$H$31)*$A12)*(('Calcification Rates'!$D$31+'Calcification Rates'!$E$31)*0.1))+('Calcification Rates'!$H$31*$A12*('Calcification Rates'!$D$31+'Calcification Rates'!$E$31)))*('Calcification Rates'!$F$31+'Calcification Rates'!$G$31)</f>
        <v>1.8436599999999999</v>
      </c>
      <c r="BD12" s="73">
        <f>$A12*'Calcification Rates'!$D$32*'Calcification Rates'!$F$32</f>
        <v>7.7470219575433497</v>
      </c>
      <c r="BE12" s="73">
        <f>$A12*('Calcification Rates'!$D$32-'Calcification Rates'!$E$32)*('Calcification Rates'!$F$32-'Calcification Rates'!$G$32)</f>
        <v>7.4472828949420293</v>
      </c>
      <c r="BF12" s="73">
        <f>$A12*('Calcification Rates'!$D$32+'Calcification Rates'!$E$32)*('Calcification Rates'!$F$32+'Calcification Rates'!$G$32)</f>
        <v>8.04676102014467</v>
      </c>
      <c r="BG12" s="73">
        <f>((((1-'Calcification Rates'!$H$34)*$A12)*'Calcification Rates'!$D$34*0.1)+('Calcification Rates'!$H$34*$A12*'Calcification Rates'!$D$34))*'Calcification Rates'!$F$34</f>
        <v>2.5044792500000002</v>
      </c>
      <c r="BH12" s="73">
        <f>((((1-'Calcification Rates'!$H$34)*$A12)*(('Calcification Rates'!$D$34-'Calcification Rates'!$E$34)*0.1))+('Calcification Rates'!$H$34*$A12*('Calcification Rates'!$D$34-'Calcification Rates'!$E$34)))*('Calcification Rates'!$F$34-'Calcification Rates'!$G$34)</f>
        <v>0.95373845791865486</v>
      </c>
      <c r="BI12" s="73">
        <f>((((1-'Calcification Rates'!$H$34)*$A12)*(('Calcification Rates'!$D$34+'Calcification Rates'!$E$34)*0.1))+('Calcification Rates'!$H$34*$A12*('Calcification Rates'!$D$34+'Calcification Rates'!$E$34)))*('Calcification Rates'!$F$34+'Calcification Rates'!$G$34)</f>
        <v>4.7765645705891195</v>
      </c>
      <c r="BJ12" s="73">
        <f>(2*'Calcification Rates'!$D$35*'Calcification Rates'!$F$35)+0.1*'Calcification Rates'!$D$35*($A12+(2*'Calcification Rates'!$D$35))*'Calcification Rates'!$F$35</f>
        <v>1.8261765331621094</v>
      </c>
      <c r="BK12" s="73">
        <f>(2*('Calcification Rates'!$D$35-'Calcification Rates'!$E$35)*('Calcification Rates'!$F$35-'Calcification Rates'!$G$35))+(0.1*('Calcification Rates'!$D$35-'Calcification Rates'!$E$35)*($A12+(2*'Calcification Rates'!$D$35-'Calcification Rates'!$E$35)))*('Calcification Rates'!$F$35-'Calcification Rates'!$G$35)</f>
        <v>1.6465953293208431</v>
      </c>
      <c r="BL12" s="73">
        <f>(2*('Calcification Rates'!$D$35+'Calcification Rates'!$E$35)*('Calcification Rates'!$F$35+'Calcification Rates'!$G$35))+(0.1*('Calcification Rates'!$D$35+'Calcification Rates'!$E$35)*($A12+(2*'Calcification Rates'!$D$35+'Calcification Rates'!$E$35)))*('Calcification Rates'!$F$35+'Calcification Rates'!$G$35)</f>
        <v>2.0141949285873686</v>
      </c>
      <c r="BM12" s="73">
        <f>((((((((($A12*2)/PI())/2)+'Calcification Rates'!$D$36)^2)*PI())/2))-((((((($A12*2)/PI())/2)^2)*PI())/2)))*'Calcification Rates'!$F$36</f>
        <v>8.4721260930465085</v>
      </c>
      <c r="BN12" s="73">
        <f>((((((((($A12*2)/PI())/2)+('Calcification Rates'!$D$36-'Calcification Rates'!$E$36))^2)*PI())/2))-((((((($A12*2)/PI())/2)^2)*PI())/2)))*('Calcification Rates'!$F$36-'Calcification Rates'!$G$36)</f>
        <v>7.736438960771328</v>
      </c>
      <c r="BO12" s="73">
        <f>((((((((($A12*2)/PI())/2)+('Calcification Rates'!$D$36+'Calcification Rates'!$E$36))^2)*PI())/2))-((((((($A12*2)/PI())/2)^2)*PI())/2)))*('Calcification Rates'!$F$36+'Calcification Rates'!$G$36)</f>
        <v>9.2434874480233411</v>
      </c>
      <c r="BP12" s="73">
        <f>(2*'Calcification Rates'!$D$37*'Calcification Rates'!$F$37)+0.1*'Calcification Rates'!$D$37*($A12+(2*'Calcification Rates'!$D$37))*'Calcification Rates'!$F$37</f>
        <v>43.449048611111103</v>
      </c>
      <c r="BQ12" s="73">
        <f>(2*('Calcification Rates'!$D$37-'Calcification Rates'!$E$37)*('Calcification Rates'!$F$37-'Calcification Rates'!$G$37))+(0.1*('Calcification Rates'!$D$37-'Calcification Rates'!$E$37)*($A12+(2*'Calcification Rates'!$D$37-'Calcification Rates'!$E$37)))*('Calcification Rates'!$F$37-'Calcification Rates'!$G$37)</f>
        <v>35.246345693003235</v>
      </c>
      <c r="BR12" s="73">
        <f>(2*('Calcification Rates'!$D$37+'Calcification Rates'!$E$37)*('Calcification Rates'!$F$37+'Calcification Rates'!$G$37))+(0.1*('Calcification Rates'!$D$37+'Calcification Rates'!$E$37)*($A12+(2*'Calcification Rates'!$D$37+'Calcification Rates'!$E$37)))*('Calcification Rates'!$F$37+'Calcification Rates'!$G$37)</f>
        <v>52.455187266138594</v>
      </c>
      <c r="BS12" s="73">
        <f>(2*'Calcification Rates'!$D$38*'Calcification Rates'!$F$38)+0.1*'Calcification Rates'!$D$38*($A12+(2*'Calcification Rates'!$D$38))*'Calcification Rates'!$F$38</f>
        <v>41.603722222222217</v>
      </c>
      <c r="BT12" s="73">
        <f>(2*('Calcification Rates'!$D$38-'Calcification Rates'!$E$38)*('Calcification Rates'!$F$38-'Calcification Rates'!$G$38))+(0.1*('Calcification Rates'!$D$38-'Calcification Rates'!$E$38)*($A12+(2*'Calcification Rates'!$D$38-'Calcification Rates'!$E$38)))*('Calcification Rates'!$F$38-'Calcification Rates'!$G$38)</f>
        <v>33.102593773624406</v>
      </c>
      <c r="BU12" s="73">
        <f>(2*('Calcification Rates'!$D$38+'Calcification Rates'!$E$38)*('Calcification Rates'!$F$38+'Calcification Rates'!$G$38))+(0.1*('Calcification Rates'!$D$38+'Calcification Rates'!$E$38)*($A12+(2*'Calcification Rates'!$D$38+'Calcification Rates'!$E$38)))*('Calcification Rates'!$F$38+'Calcification Rates'!$G$38)</f>
        <v>51.104789207200199</v>
      </c>
      <c r="BV12" s="73">
        <f>((((((((($A12*2)/PI())/2)+'Calcification Rates'!$D$39)^2)*PI())/2))-((((((($A12*2)/PI())/2)^2)*PI())/2)))*'Calcification Rates'!$F$39</f>
        <v>4.4449181053707836</v>
      </c>
      <c r="BW12" s="73">
        <f>((((((((($A12*2)/PI())/2)+('Calcification Rates'!$D$39-'Calcification Rates'!$E$39))^2)*PI())/2))-((((((($A12*2)/PI())/2)^2)*PI())/2)))*('Calcification Rates'!$F$39-'Calcification Rates'!$G$39)</f>
        <v>4.2729403320347741</v>
      </c>
      <c r="BX12" s="73">
        <f>((((((((($A12*2)/PI())/2)+('Calcification Rates'!$D$39+'Calcification Rates'!$E$39))^2)*PI())/2))-((((((($A12*2)/PI())/2)^2)*PI())/2)))*('Calcification Rates'!$F$39+'Calcification Rates'!$G$39)</f>
        <v>4.6168958787067931</v>
      </c>
      <c r="BY12" s="73">
        <f>((((((((($A12*2)/PI())/2)+'Calcification Rates'!$D$40)^2)*PI())/2))-((((((($A12*2)/PI())/2)^2)*PI())/2)))*'Calcification Rates'!$F$40</f>
        <v>8.3554716392687727</v>
      </c>
      <c r="BZ12" s="73">
        <f>((((((((($A12*2)/PI())/2)+('Calcification Rates'!$D$40-'Calcification Rates'!$E$40))^2)*PI())/2))-((((((($A12*2)/PI())/2)^2)*PI())/2)))*('Calcification Rates'!$F$40-'Calcification Rates'!$G$40)</f>
        <v>8.0321911257408978</v>
      </c>
      <c r="CA12" s="73">
        <f>((((((((($A12*2)/PI())/2)+('Calcification Rates'!$D$40+'Calcification Rates'!$E$40))^2)*PI())/2))-((((((($A12*2)/PI())/2)^2)*PI())/2)))*('Calcification Rates'!$F$40+'Calcification Rates'!$G$40)</f>
        <v>8.6787521527966476</v>
      </c>
      <c r="CB12" s="73">
        <f>$A12*'Calcification Rates'!$D$23*'Calcification Rates'!$F$23</f>
        <v>0.23502812499999998</v>
      </c>
      <c r="CC12" s="73">
        <f>$A12*('Calcification Rates'!$D$23-'Calcification Rates'!$E$23)*('Calcification Rates'!$F$23-'Calcification Rates'!$G$23)</f>
        <v>0.15274449277810065</v>
      </c>
      <c r="CD12" s="73">
        <f>$A12*('Calcification Rates'!$D$23+'Calcification Rates'!$E$23)*('Calcification Rates'!$F$23+'Calcification Rates'!$G$23)</f>
        <v>0.3173117572218993</v>
      </c>
      <c r="CE12" s="73">
        <f>((((1-'Calcification Rates'!$H$44)*$A12)*'Calcification Rates'!$D$44*0.1)+('Calcification Rates'!$H$44*$A12*'Calcification Rates'!$D$44))*'Calcification Rates'!$F$44</f>
        <v>8.2071785022500006</v>
      </c>
      <c r="CF12" s="73">
        <f>((((1-'Calcification Rates'!$H$44)*$A12)*(('Calcification Rates'!$D$44-'Calcification Rates'!$E$44)*0.1))+('Calcification Rates'!$H$44*$A12*('Calcification Rates'!$D$44-'Calcification Rates'!$E$44)))*('Calcification Rates'!$F$44-'Calcification Rates'!$G$44)</f>
        <v>4.9496231452431871</v>
      </c>
      <c r="CG12" s="73">
        <f>((((1-'Calcification Rates'!$H$44)*$A12)*(('Calcification Rates'!$D$44+'Calcification Rates'!$E$44)*0.1))+('Calcification Rates'!$H$44*$A12*('Calcification Rates'!$D$44+'Calcification Rates'!$E$44)))*('Calcification Rates'!$F$44+'Calcification Rates'!$G$44)</f>
        <v>11.936372491559148</v>
      </c>
      <c r="CH12" s="73">
        <f>((((1-'Calcification Rates'!$H$45)*$A12)*'Calcification Rates'!$D$45*0.1)+('Calcification Rates'!$H$45*$A12*'Calcification Rates'!$D$45))*'Calcification Rates'!$F$45</f>
        <v>10.198024</v>
      </c>
      <c r="CI12" s="73">
        <f>((((1-'Calcification Rates'!$H$45)*$A12)*(('Calcification Rates'!$D$45-'Calcification Rates'!$E$45)*0.1))+('Calcification Rates'!$H$45*$A12*('Calcification Rates'!$D$45-'Calcification Rates'!$E$45)))*('Calcification Rates'!$F$45-'Calcification Rates'!$G$45)</f>
        <v>6.7152611479537336</v>
      </c>
      <c r="CJ12" s="73">
        <f>((((1-'Calcification Rates'!$H$45)*$A12)*(('Calcification Rates'!$D$45+'Calcification Rates'!$E$45)*0.1))+('Calcification Rates'!$H$45*$A12*('Calcification Rates'!$D$45+'Calcification Rates'!$E$45)))*('Calcification Rates'!$F$45+'Calcification Rates'!$G$45)</f>
        <v>13.680786852046264</v>
      </c>
      <c r="CK12" s="73">
        <f>((((1-'Calcification Rates'!$H$46)*$A12)*'Calcification Rates'!$D$46*0.1)+('Calcification Rates'!$H$46*$A12*'Calcification Rates'!$D$46))*'Calcification Rates'!$F$46</f>
        <v>8.2141282000000011</v>
      </c>
      <c r="CL12" s="73">
        <f>((((1-'Calcification Rates'!$H$46)*$A12)*(('Calcification Rates'!$D$46-'Calcification Rates'!$E$46)*0.1))+('Calcification Rates'!$H$46*$A12*('Calcification Rates'!$D$46-'Calcification Rates'!$E$46)))*('Calcification Rates'!$F$46-'Calcification Rates'!$G$46)</f>
        <v>7.7037683269872153</v>
      </c>
      <c r="CM12" s="73">
        <f>((((1-'Calcification Rates'!$H$46)*$A12)*(('Calcification Rates'!$D$46+'Calcification Rates'!$E$46)*0.1))+('Calcification Rates'!$H$46*$A12*('Calcification Rates'!$D$46+'Calcification Rates'!$E$46)))*('Calcification Rates'!$F$46+'Calcification Rates'!$G$46)</f>
        <v>8.7397921171999808</v>
      </c>
      <c r="CN12" s="73">
        <f>((((1-'Calcification Rates'!$H$47)*$A12)*'Calcification Rates'!$D$47*0.1)+('Calcification Rates'!$H$47*$A12*'Calcification Rates'!$D$47))*'Calcification Rates'!$F$47</f>
        <v>10.709153273</v>
      </c>
      <c r="CO12" s="73">
        <f>((((1-'Calcification Rates'!$H$47)*$A12)*(('Calcification Rates'!$D$47-'Calcification Rates'!$E$47)*0.1))+('Calcification Rates'!$H$47*$A12*('Calcification Rates'!$D$47-'Calcification Rates'!$E$47)))*('Calcification Rates'!$F$47-'Calcification Rates'!$G$47)</f>
        <v>6.4585256542752116</v>
      </c>
      <c r="CP12" s="73">
        <f>((((1-'Calcification Rates'!$H$47)*$A12)*(('Calcification Rates'!$D$47+'Calcification Rates'!$E$47)*0.1))+('Calcification Rates'!$H$47*$A12*('Calcification Rates'!$D$47+'Calcification Rates'!$E$47)))*('Calcification Rates'!$F$47+'Calcification Rates'!$G$47)</f>
        <v>15.57519950378606</v>
      </c>
      <c r="CQ12" s="73">
        <f>((((((((($A12*2)/PI())/2)+'Calcification Rates'!$D$48)^2)*PI())/2))-((((((($A12*2)/PI())/2)^2)*PI())/2)))*'Calcification Rates'!$F$48</f>
        <v>6.2524656018174882</v>
      </c>
      <c r="CR12" s="73">
        <f>((((((((($A12*2)/PI())/2)+('Calcification Rates'!$D$48-'Calcification Rates'!$E$48))^2)*PI())/2))-((((((($A12*2)/PI())/2)^2)*PI())/2)))*('Calcification Rates'!$F$48-'Calcification Rates'!$G$48)</f>
        <v>5.6305964920535994</v>
      </c>
      <c r="CS12" s="73">
        <f>((((((((($A12*2)/PI())/2)+('Calcification Rates'!$D$48+'Calcification Rates'!$E$48))^2)*PI())/2))-((((((($A12*2)/PI())/2)^2)*PI())/2)))*('Calcification Rates'!$F$48+'Calcification Rates'!$G$48)</f>
        <v>6.9047829486663108</v>
      </c>
      <c r="CT12" s="73">
        <f>((((1-'Calcification Rates'!$H$49)*$A12)*'Calcification Rates'!$D$49*0.1)+('Calcification Rates'!$H$49*$A12*'Calcification Rates'!$D$49))*'Calcification Rates'!$F$49</f>
        <v>8.2071785022500006</v>
      </c>
      <c r="CU12" s="73">
        <f>((((1-'Calcification Rates'!$H$49)*$A12)*(('Calcification Rates'!$D$49-'Calcification Rates'!$E$49)*0.1))+('Calcification Rates'!$H$49*$A12*('Calcification Rates'!$D$49-'Calcification Rates'!$E$49)))*('Calcification Rates'!$F$49-'Calcification Rates'!$G$49)</f>
        <v>4.9496231452431871</v>
      </c>
      <c r="CV12" s="73">
        <f>((((1-'Calcification Rates'!$H$49)*$A12)*(('Calcification Rates'!$D$49+'Calcification Rates'!$E$49)*0.1))+('Calcification Rates'!$H$49*$A12*('Calcification Rates'!$D$49+'Calcification Rates'!$E$49)))*('Calcification Rates'!$F$49+'Calcification Rates'!$G$49)</f>
        <v>11.936372491559148</v>
      </c>
      <c r="CW12" s="73">
        <f>((((((((($A12*2)/PI())/2)+'Calcification Rates'!$D$50)^2)*PI())/2))-((((((($A12*2)/PI())/2)^2)*PI())/2)))*'Calcification Rates'!$F$50</f>
        <v>6.2524656018174882</v>
      </c>
      <c r="CX12" s="73">
        <f>((((((((($A12*2)/PI())/2)+('Calcification Rates'!$D$50-'Calcification Rates'!$E$50))^2)*PI())/2))-((((((($A12*2)/PI())/2)^2)*PI())/2)))*('Calcification Rates'!$F$50-'Calcification Rates'!$G$50)</f>
        <v>5.6305964920535994</v>
      </c>
      <c r="CY12" s="73">
        <f>((((((((($A12*2)/PI())/2)+('Calcification Rates'!$D$50+'Calcification Rates'!$E$50))^2)*PI())/2))-((((((($A12*2)/PI())/2)^2)*PI())/2)))*('Calcification Rates'!$F$50+'Calcification Rates'!$G$50)</f>
        <v>6.9047829486663108</v>
      </c>
      <c r="CZ12" s="73">
        <f>((((((((($A12*2)/PI())/2)+'Calcification Rates'!$D$51)^2)*PI())/2))-((((((($A12*2)/PI())/2)^2)*PI())/2)))*'Calcification Rates'!$F$51</f>
        <v>6.2524656018174882</v>
      </c>
      <c r="DA12" s="73">
        <f>((((((((($A12*2)/PI())/2)+('Calcification Rates'!$D$51-'Calcification Rates'!$E$51))^2)*PI())/2))-((((((($A12*2)/PI())/2)^2)*PI())/2)))*('Calcification Rates'!$F$51-'Calcification Rates'!$G$51)</f>
        <v>5.6305964920535994</v>
      </c>
      <c r="DB12" s="73">
        <f>((((((((($A12*2)/PI())/2)+('Calcification Rates'!$D$51+'Calcification Rates'!$E$51))^2)*PI())/2))-((((((($A12*2)/PI())/2)^2)*PI())/2)))*('Calcification Rates'!$F$51+'Calcification Rates'!$G$51)</f>
        <v>6.9047829486663108</v>
      </c>
      <c r="DC12" s="73">
        <f>((((((((($A12*2)/PI())/2)+'Calcification Rates'!$D$52)^2)*PI())/2))-((((((($A12*2)/PI())/2)^2)*PI())/2)))*'Calcification Rates'!$F$52</f>
        <v>14.77799178120128</v>
      </c>
      <c r="DD12" s="73">
        <f>((((((((($A12*2)/PI())/2)+('Calcification Rates'!$D$52-'Calcification Rates'!$E$52))^2)*PI())/2))-((((((($A12*2)/PI())/2)^2)*PI())/2)))*('Calcification Rates'!$F$52-'Calcification Rates'!$G$52)</f>
        <v>13.925926973358893</v>
      </c>
      <c r="DE12" s="73">
        <f>((((((((($A12*2)/PI())/2)+('Calcification Rates'!$D$52+'Calcification Rates'!$E$52))^2)*PI())/2))-((((((($A12*2)/PI())/2)^2)*PI())/2)))*('Calcification Rates'!$F$52+'Calcification Rates'!$G$52)</f>
        <v>15.653742683272659</v>
      </c>
      <c r="DF12" s="73">
        <f>((((((((($A12*2)/PI())/2)+'Calcification Rates'!$D$53)^2)*PI())/2))-((((((($A12*2)/PI())/2)^2)*PI())/2)))*'Calcification Rates'!$F$53</f>
        <v>1.8075809007571313</v>
      </c>
      <c r="DG12" s="73">
        <f>((((((((($A12*2)/PI())/2)+('Calcification Rates'!$D$53-'Calcification Rates'!$E$53))^2)*PI())/2))-((((((($A12*2)/PI())/2)^2)*PI())/2)))*('Calcification Rates'!$F$53-'Calcification Rates'!$G$53)</f>
        <v>1.7178014805957691</v>
      </c>
      <c r="DH12" s="73">
        <f>((((((((($A12*2)/PI())/2)+('Calcification Rates'!$D$53+'Calcification Rates'!$E$53))^2)*PI())/2))-((((((($A12*2)/PI())/2)^2)*PI())/2)))*('Calcification Rates'!$F$53+'Calcification Rates'!$G$53)</f>
        <v>1.898965933265625</v>
      </c>
      <c r="DI12" s="73">
        <f>((((((((($A12*2)/PI())/2)+'Calcification Rates'!$D$54)^2)*PI())/2))-((((((($A12*2)/PI())/2)^2)*PI())/2)))*'Calcification Rates'!$F$54</f>
        <v>1.8075809007571313</v>
      </c>
      <c r="DJ12" s="73">
        <f>((((((((($A12*2)/PI())/2)+('Calcification Rates'!$D$54-'Calcification Rates'!$E$54))^2)*PI())/2))-((((((($A12*2)/PI())/2)^2)*PI())/2)))*('Calcification Rates'!$F$54-'Calcification Rates'!$G$54)</f>
        <v>1.7178014805957691</v>
      </c>
      <c r="DK12" s="73">
        <f>((((((((($A12*2)/PI())/2)+('Calcification Rates'!$D$54+'Calcification Rates'!$E$54))^2)*PI())/2))-((((((($A12*2)/PI())/2)^2)*PI())/2)))*('Calcification Rates'!$F$54+'Calcification Rates'!$G$54)</f>
        <v>1.898965933265625</v>
      </c>
      <c r="DL12" s="73">
        <f>((((((((($A12*2)/PI())/2)+'Calcification Rates'!$D$55)^2)*PI())/2))-((((((($A12*2)/PI())/2)^2)*PI())/2)))*'Calcification Rates'!$F$55</f>
        <v>2.2165960870256973</v>
      </c>
      <c r="DM12" s="73">
        <f>((((((((($A12*2)/PI())/2)+('Calcification Rates'!$D$55-'Calcification Rates'!$E$55))^2)*PI())/2))-((((((($A12*2)/PI())/2)^2)*PI())/2)))*('Calcification Rates'!$F$55-'Calcification Rates'!$G$55)</f>
        <v>2.1912842973567259</v>
      </c>
      <c r="DN12" s="73">
        <f>((((((((($A12*2)/PI())/2)+('Calcification Rates'!$D$55+'Calcification Rates'!$E$55))^2)*PI())/2))-((((((($A12*2)/PI())/2)^2)*PI())/2)))*('Calcification Rates'!$F$55+'Calcification Rates'!$G$55)</f>
        <v>2.2419177506155266</v>
      </c>
      <c r="DO12" s="73">
        <f>((((1-'Calcification Rates'!$H$56)*$A12)*'Calcification Rates'!$D$56*0.1)+('Calcification Rates'!$H$56*$A12*'Calcification Rates'!$D$56))*'Calcification Rates'!$F$56</f>
        <v>1.0646028500000002</v>
      </c>
      <c r="DP12" s="73">
        <f>((((1-'Calcification Rates'!$H$56)*$A12)*(('Calcification Rates'!$D$56-'Calcification Rates'!$E$56)*0.1))+('Calcification Rates'!$H$56*$A12*('Calcification Rates'!$D$56-'Calcification Rates'!$E$56)))*('Calcification Rates'!$F$56-'Calcification Rates'!$G$56)</f>
        <v>1.0646028500000002</v>
      </c>
      <c r="DQ12" s="73">
        <f>((((1-'Calcification Rates'!$H$56)*$A12)*(('Calcification Rates'!$D$56+'Calcification Rates'!$E$56)*0.1))+('Calcification Rates'!$H$56*$A12*('Calcification Rates'!$D$56+'Calcification Rates'!$E$56)))*('Calcification Rates'!$F$56+'Calcification Rates'!$G$56)</f>
        <v>1.0646028500000002</v>
      </c>
      <c r="DR12" s="73">
        <f>((((1-'Calcification Rates'!$H$57)*$A12)*'Calcification Rates'!$D$57*0.1)+('Calcification Rates'!$H$57*$A12*'Calcification Rates'!$D$57))*'Calcification Rates'!$F$57</f>
        <v>4.5138933333333338</v>
      </c>
      <c r="DS12" s="73">
        <f>((((1-'Calcification Rates'!$H$57)*$A12)*(('Calcification Rates'!$D$57-'Calcification Rates'!$E$57)*0.1))+('Calcification Rates'!$H$57*$A12*('Calcification Rates'!$D$57-'Calcification Rates'!$E$57)))*('Calcification Rates'!$F$57-'Calcification Rates'!$G$57)</f>
        <v>4.2782235901740506</v>
      </c>
      <c r="DT12" s="73">
        <f>((((1-'Calcification Rates'!$H$57)*$A12)*(('Calcification Rates'!$D$57+'Calcification Rates'!$E$57)*0.1))+('Calcification Rates'!$H$57*$A12*('Calcification Rates'!$D$57+'Calcification Rates'!$E$57)))*('Calcification Rates'!$F$57+'Calcification Rates'!$G$57)</f>
        <v>4.7495630764926169</v>
      </c>
      <c r="DU12" s="73">
        <f>((((1-'Calcification Rates'!$H$58)*$A12)*'Calcification Rates'!$D$58*0.1)+('Calcification Rates'!$H$58*$A12*'Calcification Rates'!$D$58))*'Calcification Rates'!$F$58</f>
        <v>4.5138933333333338</v>
      </c>
      <c r="DV12" s="73">
        <f>((((1-'Calcification Rates'!$H$58)*$A12)*(('Calcification Rates'!$D$58-'Calcification Rates'!$E$58)*0.1))+('Calcification Rates'!$H$58*$A12*('Calcification Rates'!$D$58-'Calcification Rates'!$E$58)))*('Calcification Rates'!$F$58-'Calcification Rates'!$G$58)</f>
        <v>4.2782235901740506</v>
      </c>
      <c r="DW12" s="73">
        <f>((((1-'Calcification Rates'!$H$58)*$A12)*(('Calcification Rates'!$D$58+'Calcification Rates'!$E$58)*0.1))+('Calcification Rates'!$H$58*$A12*('Calcification Rates'!$D$58+'Calcification Rates'!$E$58)))*('Calcification Rates'!$F$58+'Calcification Rates'!$G$58)</f>
        <v>4.7495630764926169</v>
      </c>
      <c r="DX12" s="73">
        <f>(2*'Calcification Rates'!$D$59*'Calcification Rates'!$F$59)+0.1*'Calcification Rates'!$D$59*($A12+(2*'Calcification Rates'!$D$59))*'Calcification Rates'!$F$59</f>
        <v>7.8747640888888899</v>
      </c>
      <c r="DY12" s="73">
        <f>(2*('Calcification Rates'!$D$59-'Calcification Rates'!$E$59)*('Calcification Rates'!$F$59-'Calcification Rates'!$G$59))+(0.1*('Calcification Rates'!$D$59-'Calcification Rates'!$E$59)*($A12+(2*'Calcification Rates'!$D$59-'Calcification Rates'!$E$59)))*('Calcification Rates'!$F$59-'Calcification Rates'!$G$59)</f>
        <v>7.4451275235456755</v>
      </c>
      <c r="DZ12" s="73">
        <f>(2*('Calcification Rates'!$D$59+'Calcification Rates'!$E$59)*('Calcification Rates'!$F$59+'Calcification Rates'!$G$59))+(0.1*('Calcification Rates'!$D$59+'Calcification Rates'!$E$59)*($A12+(2*'Calcification Rates'!$D$59+'Calcification Rates'!$E$59)))*('Calcification Rates'!$F$59+'Calcification Rates'!$G$59)</f>
        <v>8.3064384164393914</v>
      </c>
      <c r="EA12" s="73">
        <f>((((((((($A12*2)/PI())/2)+'Calcification Rates'!$D$60)^2)*PI())/2))-((((((($A12*2)/PI())/2)^2)*PI())/2)))*'Calcification Rates'!$F$60</f>
        <v>6.5655562847146332</v>
      </c>
      <c r="EB12" s="73">
        <f>((((((((($A12*2)/PI())/2)+('Calcification Rates'!$D$60-'Calcification Rates'!$E$60))^2)*PI())/2))-((((((($A12*2)/PI())/2)^2)*PI())/2)))*('Calcification Rates'!$F$60-'Calcification Rates'!$G$60)</f>
        <v>6.1217332178643504</v>
      </c>
      <c r="EC12" s="73">
        <f>((((((((($A12*2)/PI())/2)+('Calcification Rates'!$D$60+'Calcification Rates'!$E$60))^2)*PI())/2))-((((((($A12*2)/PI())/2)^2)*PI())/2)))*('Calcification Rates'!$F$60+'Calcification Rates'!$G$60)</f>
        <v>7.024620091776816</v>
      </c>
      <c r="ED12" s="73">
        <f>$A12*'Calcification Rates'!$D$61*'Calcification Rates'!$F$61</f>
        <v>7.8477510570017577</v>
      </c>
      <c r="EE12" s="73">
        <f>$A12*('Calcification Rates'!$D$61-'Calcification Rates'!$E$61)*('Calcification Rates'!$F$61-'Calcification Rates'!$G$61)</f>
        <v>7.1910823801616575</v>
      </c>
      <c r="EF12" s="73">
        <f>$A12*('Calcification Rates'!$D$61+'Calcification Rates'!$E$61)*('Calcification Rates'!$F$61+'Calcification Rates'!$G$61)</f>
        <v>8.5328375010500732</v>
      </c>
      <c r="EG12" s="73">
        <f>(2*'Calcification Rates'!$D$62*'Calcification Rates'!$F$62)+0.1*'Calcification Rates'!$D$62*($A12+(2*'Calcification Rates'!$D$62))*'Calcification Rates'!$F$62</f>
        <v>43.449048611111103</v>
      </c>
      <c r="EH12" s="73">
        <f>(2*('Calcification Rates'!$D$62-'Calcification Rates'!$E$62)*('Calcification Rates'!$F$62-'Calcification Rates'!$G$62))+(0.1*('Calcification Rates'!$D$62-'Calcification Rates'!$E$62)*($A12+(2*'Calcification Rates'!$D$62-'Calcification Rates'!$E$62)))*('Calcification Rates'!$F$62-'Calcification Rates'!$G$62)</f>
        <v>35.246345693003235</v>
      </c>
      <c r="EI12" s="73">
        <f>(2*('Calcification Rates'!$D$62+'Calcification Rates'!$E$62)*('Calcification Rates'!$F$62+'Calcification Rates'!$G$62))+(0.1*('Calcification Rates'!$D$62+'Calcification Rates'!$E$62)*($A12+(2*'Calcification Rates'!$D$62+'Calcification Rates'!$E$62)))*('Calcification Rates'!$F$62+'Calcification Rates'!$G$62)</f>
        <v>52.455187266138594</v>
      </c>
      <c r="EJ12" s="73">
        <f>(2*'Calcification Rates'!$D$63*'Calcification Rates'!$F$63)+0.1*'Calcification Rates'!$D$63*($A12+(2*'Calcification Rates'!$D$63))*'Calcification Rates'!$F$63</f>
        <v>43.449048611111103</v>
      </c>
      <c r="EK12" s="73">
        <f>(2*('Calcification Rates'!$D$63-'Calcification Rates'!$E$63)*('Calcification Rates'!$F$63-'Calcification Rates'!$G$63))+(0.1*('Calcification Rates'!$D$63-'Calcification Rates'!$E$63)*($A12+(2*'Calcification Rates'!$D$63-'Calcification Rates'!$E$63)))*('Calcification Rates'!$F$63-'Calcification Rates'!$G$63)</f>
        <v>35.246345693003235</v>
      </c>
      <c r="EL12" s="73">
        <f>(2*('Calcification Rates'!$D$63+'Calcification Rates'!$E$63)*('Calcification Rates'!$F$63+'Calcification Rates'!$G$63))+(0.1*('Calcification Rates'!$D$63+'Calcification Rates'!$E$63)*($A12+(2*'Calcification Rates'!$D$63+'Calcification Rates'!$E$63)))*('Calcification Rates'!$F$63+'Calcification Rates'!$G$63)</f>
        <v>52.455187266138594</v>
      </c>
      <c r="EM12" s="73">
        <f>(2*'Calcification Rates'!$D$64*'Calcification Rates'!$F$64)+0.1*'Calcification Rates'!$D$64*($A12+(2*'Calcification Rates'!$D$64))*'Calcification Rates'!$F$64</f>
        <v>43.449048611111103</v>
      </c>
      <c r="EN12" s="73">
        <f>(2*('Calcification Rates'!$D$64-'Calcification Rates'!$E$64)*('Calcification Rates'!$F$64-'Calcification Rates'!$G$64))+(0.1*('Calcification Rates'!$D$64-'Calcification Rates'!$E$64)*($A12+(2*'Calcification Rates'!$D$64-'Calcification Rates'!$E$64)))*('Calcification Rates'!$F$64-'Calcification Rates'!$G$64)</f>
        <v>35.246345693003235</v>
      </c>
      <c r="EO12" s="73">
        <f>(2*('Calcification Rates'!$D$64+'Calcification Rates'!$E$64)*('Calcification Rates'!$F$64+'Calcification Rates'!$G$64))+(0.1*('Calcification Rates'!$D$64+'Calcification Rates'!$E$64)*($A12+(2*'Calcification Rates'!$D$64+'Calcification Rates'!$E$64)))*('Calcification Rates'!$F$64+'Calcification Rates'!$G$64)</f>
        <v>52.455187266138594</v>
      </c>
      <c r="EP12" s="73">
        <f>(2*'Calcification Rates'!$D$65*'Calcification Rates'!$F$65)+0.1*'Calcification Rates'!$D$65*($A12+(2*'Calcification Rates'!$D$65))*'Calcification Rates'!$F$65</f>
        <v>43.449048611111103</v>
      </c>
      <c r="EQ12" s="73">
        <f>(2*('Calcification Rates'!$D$65-'Calcification Rates'!$E$65)*('Calcification Rates'!$F$65-'Calcification Rates'!$G$65))+(0.1*('Calcification Rates'!$D$65-'Calcification Rates'!$E$65)*($A12+(2*'Calcification Rates'!$D$65-'Calcification Rates'!$E$65)))*('Calcification Rates'!$F$65-'Calcification Rates'!$G$65)</f>
        <v>35.246345693003235</v>
      </c>
      <c r="ER12" s="73">
        <f>(2*('Calcification Rates'!$D$65+'Calcification Rates'!$E$65)*('Calcification Rates'!$F$65+'Calcification Rates'!$G$65))+(0.1*('Calcification Rates'!$D$65+'Calcification Rates'!$E$65)*($A12+(2*'Calcification Rates'!$D$65+'Calcification Rates'!$E$65)))*('Calcification Rates'!$F$65+'Calcification Rates'!$G$65)</f>
        <v>52.455187266138594</v>
      </c>
      <c r="ES12" s="73">
        <f>$A12*'Calcification Rates'!$D$66*'Calcification Rates'!$F$66</f>
        <v>7.8477510570017577</v>
      </c>
      <c r="ET12" s="73">
        <f>$A12*('Calcification Rates'!$D$66-'Calcification Rates'!$E$66)*('Calcification Rates'!$F$66-'Calcification Rates'!$G$66)</f>
        <v>7.1910823801616575</v>
      </c>
      <c r="EU12" s="73">
        <f>$A12*('Calcification Rates'!$D$66+'Calcification Rates'!$E$66)*('Calcification Rates'!$F$66+'Calcification Rates'!$G$66)</f>
        <v>8.5328375010500732</v>
      </c>
      <c r="EV12" s="73">
        <f>(2*'Calcification Rates'!$D$67*'Calcification Rates'!$F$67)+0.1*'Calcification Rates'!$D$67*($A12+(2*'Calcification Rates'!$D$67))*'Calcification Rates'!$F$67</f>
        <v>43.449048611111103</v>
      </c>
      <c r="EW12" s="73">
        <f>(2*('Calcification Rates'!$D$67-'Calcification Rates'!$E$67)*('Calcification Rates'!$F$67-'Calcification Rates'!$G$67))+(0.1*('Calcification Rates'!$D$67-'Calcification Rates'!$E$67)*($A12+(2*'Calcification Rates'!$D$67-'Calcification Rates'!$E$67)))*('Calcification Rates'!$F$67-'Calcification Rates'!$G$67)</f>
        <v>35.246345693003235</v>
      </c>
      <c r="EX12" s="73">
        <f>(2*('Calcification Rates'!$D$67+'Calcification Rates'!$E$67)*('Calcification Rates'!$F$67+'Calcification Rates'!$G$67))+(0.1*('Calcification Rates'!$D$67+'Calcification Rates'!$E$67)*($A12+(2*'Calcification Rates'!$D$67+'Calcification Rates'!$E$67)))*('Calcification Rates'!$F$67+'Calcification Rates'!$G$67)</f>
        <v>52.455187266138594</v>
      </c>
      <c r="EY12" s="73">
        <f>((((1-'Calcification Rates'!$H$68)*$A12)*'Calcification Rates'!$D$68*0.1)+('Calcification Rates'!$H$68*$A12*'Calcification Rates'!$D$68))*'Calcification Rates'!$F$68</f>
        <v>2.2892650000000003</v>
      </c>
      <c r="EZ12" s="73">
        <f>((((1-'Calcification Rates'!$H$68)*$A12)*(('Calcification Rates'!$D$68-'Calcification Rates'!$E$68)*0.1))+('Calcification Rates'!$H$68*$A12*('Calcification Rates'!$D$68-'Calcification Rates'!$E$68)))*('Calcification Rates'!$F$68-'Calcification Rates'!$G$68)</f>
        <v>1.4245271112482645</v>
      </c>
      <c r="FA12" s="73">
        <f>((((1-'Calcification Rates'!$H$68)*$A12)*(('Calcification Rates'!$D$68+'Calcification Rates'!$E$68)*0.1))+('Calcification Rates'!$H$68*$A12*('Calcification Rates'!$D$68+'Calcification Rates'!$E$68)))*('Calcification Rates'!$F$68+'Calcification Rates'!$G$68)</f>
        <v>3.2400162553128764</v>
      </c>
      <c r="FB12" s="73">
        <f>((((((((($A12*2)/PI())/2)+'Calcification Rates'!$D$69)^2)*PI())/2))-((((((($A12*2)/PI())/2)^2)*PI())/2)))*'Calcification Rates'!$F$69</f>
        <v>17.162667498173718</v>
      </c>
      <c r="FC12" s="73">
        <f>((((((((($A12*2)/PI())/2)+('Calcification Rates'!$D$69-'Calcification Rates'!$E$69))^2)*PI())/2))-((((((($A12*2)/PI())/2)^2)*PI())/2)))*('Calcification Rates'!$F$69-'Calcification Rates'!$G$69)</f>
        <v>16.232250505095418</v>
      </c>
      <c r="FD12" s="73">
        <f>((((((((($A12*2)/PI())/2)+('Calcification Rates'!$D$69+'Calcification Rates'!$E$69))^2)*PI())/2))-((((((($A12*2)/PI())/2)^2)*PI())/2)))*('Calcification Rates'!$F$69+'Calcification Rates'!$G$69)</f>
        <v>18.108183988411831</v>
      </c>
      <c r="FE12" s="73">
        <f>((((((((($A12*2)/PI())/2)+'Calcification Rates'!$D$70)^2)*PI())/2))-((((((($A12*2)/PI())/2)^2)*PI())/2)))*'Calcification Rates'!$F$70</f>
        <v>13.384717979013605</v>
      </c>
      <c r="FF12" s="73">
        <f>((((((((($A12*2)/PI())/2)+('Calcification Rates'!$D$70-'Calcification Rates'!$E$70))^2)*PI())/2))-((((((($A12*2)/PI())/2)^2)*PI())/2)))*('Calcification Rates'!$F$70-'Calcification Rates'!$G$70)</f>
        <v>11.511247662903493</v>
      </c>
      <c r="FG12" s="73">
        <f>((((((((($A12*2)/PI())/2)+('Calcification Rates'!$D$70+'Calcification Rates'!$E$70))^2)*PI())/2))-((((((($A12*2)/PI())/2)^2)*PI())/2)))*('Calcification Rates'!$F$70+'Calcification Rates'!$G$70)</f>
        <v>15.298245344034124</v>
      </c>
      <c r="FH12" s="73">
        <f>((((((((($A12*2)/PI())/2)+'Calcification Rates'!$D$71)^2)*PI())/2))-((((((($A12*2)/PI())/2)^2)*PI())/2)))*'Calcification Rates'!$F$71</f>
        <v>7.1042162980107459</v>
      </c>
      <c r="FI12" s="73">
        <f>((((((((($A12*2)/PI())/2)+('Calcification Rates'!$D$71-'Calcification Rates'!$E$71))^2)*PI())/2))-((((((($A12*2)/PI())/2)^2)*PI())/2)))*('Calcification Rates'!$F$71-'Calcification Rates'!$G$71)</f>
        <v>6.541288323829515</v>
      </c>
      <c r="FJ12" s="73">
        <f>((((((((($A12*2)/PI())/2)+('Calcification Rates'!$D$71+'Calcification Rates'!$E$71))^2)*PI())/2))-((((((($A12*2)/PI())/2)^2)*PI())/2)))*('Calcification Rates'!$F$71+'Calcification Rates'!$G$71)</f>
        <v>7.6906840214953025</v>
      </c>
      <c r="FK12" s="73">
        <f>$A12*'Calcification Rates'!$D$72*'Calcification Rates'!$F$72</f>
        <v>0.23502812499999998</v>
      </c>
      <c r="FL12" s="73">
        <f>$A12*('Calcification Rates'!$D$72-'Calcification Rates'!$E$72)*('Calcification Rates'!$F$72-'Calcification Rates'!$G$72)</f>
        <v>0.15274449277810065</v>
      </c>
      <c r="FM12" s="73">
        <f>$A12*('Calcification Rates'!$D$72+'Calcification Rates'!$E$72)*('Calcification Rates'!$F$72+'Calcification Rates'!$G$72)</f>
        <v>0.3173117572218993</v>
      </c>
      <c r="FN12" s="73">
        <f>$A12*'Calcification Rates'!$D$74*'Calcification Rates'!$F$74</f>
        <v>0.23502812499999998</v>
      </c>
      <c r="FO12" s="73">
        <f>$A12*('Calcification Rates'!$D$74-'Calcification Rates'!$E$74)*('Calcification Rates'!$F$74-'Calcification Rates'!$G$74)</f>
        <v>0.15274449277810065</v>
      </c>
      <c r="FP12" s="73">
        <f>$A12*('Calcification Rates'!$D$74+'Calcification Rates'!$E$74)*('Calcification Rates'!$F$74+'Calcification Rates'!$G$74)</f>
        <v>0.3173117572218993</v>
      </c>
      <c r="FQ12" s="73">
        <f>$A12*'Calcification Rates'!$D$75*'Calcification Rates'!$F$75</f>
        <v>6.7834055397727262</v>
      </c>
      <c r="FR12" s="73">
        <f>$A12*('Calcification Rates'!$D$75-'Calcification Rates'!$E$75)*('Calcification Rates'!$F$75-'Calcification Rates'!$G$75)</f>
        <v>6.3171177087287518</v>
      </c>
      <c r="FS12" s="73">
        <f>$A12*('Calcification Rates'!$D$75+'Calcification Rates'!$E$75)*('Calcification Rates'!$F$75+'Calcification Rates'!$G$75)</f>
        <v>7.2638917160308383</v>
      </c>
      <c r="FT12" s="73">
        <f>((((((((($A12*2)/PI())/2)+'Calcification Rates'!$D$76)^2)*PI())/2))-((((((($A12*2)/PI())/2)^2)*PI())/2)))*'Calcification Rates'!$F$76</f>
        <v>7.2649773452542012</v>
      </c>
      <c r="FU12" s="73">
        <f>((((((((($A12*2)/PI())/2)+('Calcification Rates'!$D$76-'Calcification Rates'!$E$76))^2)*PI())/2))-((((((($A12*2)/PI())/2)^2)*PI())/2)))*('Calcification Rates'!$F$76-'Calcification Rates'!$G$76)</f>
        <v>6.7558021090786085</v>
      </c>
      <c r="FV12" s="73">
        <f>((((((((($A12*2)/PI())/2)+('Calcification Rates'!$D$76+'Calcification Rates'!$E$76))^2)*PI())/2))-((((((($A12*2)/PI())/2)^2)*PI())/2)))*('Calcification Rates'!$F$76+'Calcification Rates'!$G$76)</f>
        <v>7.7908253360539712</v>
      </c>
      <c r="FW12" s="73">
        <f>(2*'Calcification Rates'!$D$77*'Calcification Rates'!$F$77)+0.1*'Calcification Rates'!$D$77*($A12+(2*'Calcification Rates'!$D$77))*'Calcification Rates'!$F$77</f>
        <v>43.449048611111103</v>
      </c>
      <c r="FX12" s="73">
        <f>(2*('Calcification Rates'!$D$77-'Calcification Rates'!$E$77)*('Calcification Rates'!$F$77-'Calcification Rates'!$G$77))+(0.1*('Calcification Rates'!$D$77-'Calcification Rates'!$E$77)*($A12+(2*'Calcification Rates'!$D$77-'Calcification Rates'!$E$77)))*('Calcification Rates'!$F$77-'Calcification Rates'!$G$77)</f>
        <v>41.335742000000302</v>
      </c>
      <c r="FY12" s="73">
        <f>(2*('Calcification Rates'!$D$77+'Calcification Rates'!$E$77)*('Calcification Rates'!$F$77+'Calcification Rates'!$G$77))+(0.1*('Calcification Rates'!$D$77+'Calcification Rates'!$E$77)*($A12+(2*'Calcification Rates'!$D$77+'Calcification Rates'!$E$77)))*('Calcification Rates'!$F$77+'Calcification Rates'!$G$77)</f>
        <v>45.572320350808354</v>
      </c>
      <c r="FZ12" s="73">
        <f>((((1-'Calcification Rates'!$H$78)*$A12)*'Calcification Rates'!$D$78*0.1)+('Calcification Rates'!$H$78*$A12*'Calcification Rates'!$D$78))*'Calcification Rates'!$F$78</f>
        <v>3.5660495325000001</v>
      </c>
      <c r="GA12" s="73">
        <f>((((1-'Calcification Rates'!$H$78)*$A12)*(('Calcification Rates'!$D$78-'Calcification Rates'!$E$78)*0.1))+('Calcification Rates'!$H$78*$A12*('Calcification Rates'!$D$78-'Calcification Rates'!$E$78)))*('Calcification Rates'!$F$78-'Calcification Rates'!$G$78)</f>
        <v>3.4425929582216255</v>
      </c>
      <c r="GB12" s="73">
        <f>((((1-'Calcification Rates'!$H$78)*$A12)*(('Calcification Rates'!$D$78+'Calcification Rates'!$E$78)*0.1))+('Calcification Rates'!$H$78*$A12*('Calcification Rates'!$D$78+'Calcification Rates'!$E$78)))*('Calcification Rates'!$F$78+'Calcification Rates'!$G$78)</f>
        <v>3.6895061067783748</v>
      </c>
      <c r="GC12" s="73">
        <f>((((1-'Calcification Rates'!$H$79)*$A12)*'Calcification Rates'!$D$79*0.1)+('Calcification Rates'!$H$79*$A12*'Calcification Rates'!$D$79))*'Calcification Rates'!$F$79</f>
        <v>4.0557153000000001</v>
      </c>
      <c r="GD12" s="73">
        <f>((((1-'Calcification Rates'!$H$79)*$A12)*(('Calcification Rates'!$D$79-'Calcification Rates'!$E$79)*0.1))+('Calcification Rates'!$H$79*$A12*('Calcification Rates'!$D$79-'Calcification Rates'!$E$79)))*('Calcification Rates'!$F$79-'Calcification Rates'!$G$79)</f>
        <v>3.886169230183433</v>
      </c>
      <c r="GE12" s="73">
        <f>((((1-'Calcification Rates'!$H$79)*$A12)*(('Calcification Rates'!$D$79+'Calcification Rates'!$E$79)*0.1))+('Calcification Rates'!$H$79*$A12*('Calcification Rates'!$D$79+'Calcification Rates'!$E$79)))*('Calcification Rates'!$F$79+'Calcification Rates'!$G$79)</f>
        <v>4.2252613698165682</v>
      </c>
      <c r="GF12" s="73">
        <f>((((1-'Calcification Rates'!$H$80)*$A12)*'Calcification Rates'!$D$80*0.1)+('Calcification Rates'!$H$80*$A12*'Calcification Rates'!$D$80))*'Calcification Rates'!$F$80</f>
        <v>4.7726076449999999</v>
      </c>
      <c r="GG12" s="73">
        <f>((((1-'Calcification Rates'!$H$80)*$A12)*(('Calcification Rates'!$D$80-'Calcification Rates'!$E$80)*0.1))+('Calcification Rates'!$H$80*$A12*('Calcification Rates'!$D$80-'Calcification Rates'!$E$80)))*('Calcification Rates'!$F$80-'Calcification Rates'!$G$80)</f>
        <v>4.6073800493492421</v>
      </c>
      <c r="GH12" s="73">
        <f>((((1-'Calcification Rates'!$H$80)*$A12)*(('Calcification Rates'!$D$80+'Calcification Rates'!$E$80)*0.1))+('Calcification Rates'!$H$80*$A12*('Calcification Rates'!$D$80+'Calcification Rates'!$E$80)))*('Calcification Rates'!$F$80+'Calcification Rates'!$G$80)</f>
        <v>4.9378352406507569</v>
      </c>
      <c r="GI12" s="73">
        <f>((((((((($A12*2)/PI())/2)+'Calcification Rates'!$D$81)^2)*PI())/2))-((((((($A12*2)/PI())/2)^2)*PI())/2)))*'Calcification Rates'!$F$81</f>
        <v>6.1735836735296346</v>
      </c>
      <c r="GJ12" s="73">
        <f>((((((((($A12*2)/PI())/2)+('Calcification Rates'!$D$81-'Calcification Rates'!$E$81))^2)*PI())/2))-((((((($A12*2)/PI())/2)^2)*PI())/2)))*('Calcification Rates'!$F$81-'Calcification Rates'!$G$81)</f>
        <v>5.9616430532834466</v>
      </c>
      <c r="GK12" s="73">
        <f>((((((((($A12*2)/PI())/2)+('Calcification Rates'!$D$81+'Calcification Rates'!$E$81))^2)*PI())/2))-((((((($A12*2)/PI())/2)^2)*PI())/2)))*('Calcification Rates'!$F$81+'Calcification Rates'!$G$81)</f>
        <v>6.3864167410654886</v>
      </c>
      <c r="GL12" s="73">
        <f>((((((((($A12*2)/PI())/2)+'Calcification Rates'!$D$82)^2)*PI())/2))-((((((($A12*2)/PI())/2)^2)*PI())/2)))*'Calcification Rates'!$F$82</f>
        <v>6.3404911711605987</v>
      </c>
      <c r="GM12" s="73">
        <f>((((((((($A12*2)/PI())/2)+('Calcification Rates'!$D$82-'Calcification Rates'!$E$82))^2)*PI())/2))-((((((($A12*2)/PI())/2)^2)*PI())/2)))*('Calcification Rates'!$F$82-'Calcification Rates'!$G$82)</f>
        <v>6.1749820382296274</v>
      </c>
      <c r="GN12" s="73">
        <f>((((((((($A12*2)/PI())/2)+('Calcification Rates'!$D$82+'Calcification Rates'!$E$82))^2)*PI())/2))-((((((($A12*2)/PI())/2)^2)*PI())/2)))*('Calcification Rates'!$F$82+'Calcification Rates'!$G$82)</f>
        <v>6.5065404718972184</v>
      </c>
      <c r="GO12" s="73">
        <f>((((((((($A12*2)/PI())/2)+'Calcification Rates'!$D$87)^2)*PI())/2))-((((((($A12*2)/PI())/2)^2)*PI())/2)))*'Calcification Rates'!$F$87</f>
        <v>4.1629595534565729</v>
      </c>
      <c r="GP12" s="73">
        <f>((((((((($A12*2)/PI())/2)+('Calcification Rates'!$D$87-'Calcification Rates'!$E$87))^2)*PI())/2))-((((((($A12*2)/PI())/2)^2)*PI())/2)))*('Calcification Rates'!$F$87-'Calcification Rates'!$G$87)</f>
        <v>3.6167367500550442</v>
      </c>
      <c r="GQ12" s="73">
        <f>((((((((($A12*2)/PI())/2)+('Calcification Rates'!$D$87+'Calcification Rates'!$E$87))^2)*PI())/2))-((((((($A12*2)/PI())/2)^2)*PI())/2)))*('Calcification Rates'!$F$87+'Calcification Rates'!$G$87)</f>
        <v>4.7394000391861226</v>
      </c>
      <c r="GR12" s="73">
        <f>((((((((($A12*2)/PI())/2)+'Calcification Rates'!$D$88)^2)*PI())/2))-((((((($A12*2)/PI())/2)^2)*PI())/2)))*'Calcification Rates'!$F$88</f>
        <v>4.1629595534565729</v>
      </c>
      <c r="GS12" s="73">
        <f>((((((((($A12*2)/PI())/2)+('Calcification Rates'!$D$88-'Calcification Rates'!$E$88))^2)*PI())/2))-((((((($A12*2)/PI())/2)^2)*PI())/2)))*('Calcification Rates'!$F$88-'Calcification Rates'!$G$88)</f>
        <v>3.6167367500550442</v>
      </c>
      <c r="GT12" s="73">
        <f>((((((((($A12*2)/PI())/2)+('Calcification Rates'!$D$88+'Calcification Rates'!$E$88))^2)*PI())/2))-((((((($A12*2)/PI())/2)^2)*PI())/2)))*('Calcification Rates'!$F$88+'Calcification Rates'!$G$88)</f>
        <v>4.7394000391861226</v>
      </c>
      <c r="GU12" s="73">
        <f>((((((((($A12*2)/PI())/2)+'Calcification Rates'!$D$89)^2)*PI())/2))-((((((($A12*2)/PI())/2)^2)*PI())/2)))*'Calcification Rates'!$F$89</f>
        <v>5.861812663214276</v>
      </c>
      <c r="GV12" s="73">
        <f>((((((((($A12*2)/PI())/2)+('Calcification Rates'!$D$89-'Calcification Rates'!$E$89))^2)*PI())/2))-((((((($A12*2)/PI())/2)^2)*PI())/2)))*('Calcification Rates'!$F$89-'Calcification Rates'!$G$89)</f>
        <v>5.2209344609116464</v>
      </c>
      <c r="GW12" s="73">
        <f>((((((((($A12*2)/PI())/2)+('Calcification Rates'!$D$89+'Calcification Rates'!$E$89))^2)*PI())/2))-((((((($A12*2)/PI())/2)^2)*PI())/2)))*('Calcification Rates'!$F$89+'Calcification Rates'!$G$89)</f>
        <v>6.5276432631455403</v>
      </c>
      <c r="GX12" s="73">
        <f>((((((((($A12*2)/PI())/2)+'Calcification Rates'!$D$90)^2)*PI())/2))-((((((($A12*2)/PI())/2)^2)*PI())/2)))*'Calcification Rates'!$F$90</f>
        <v>5.861812663214276</v>
      </c>
      <c r="GY12" s="73">
        <f>((((((((($A12*2)/PI())/2)+('Calcification Rates'!$D$90-'Calcification Rates'!$E$90))^2)*PI())/2))-((((((($A12*2)/PI())/2)^2)*PI())/2)))*('Calcification Rates'!$F$90-'Calcification Rates'!$G$90)</f>
        <v>5.2209344609116464</v>
      </c>
      <c r="GZ12" s="73">
        <f>((((((((($A12*2)/PI())/2)+('Calcification Rates'!$D$90+'Calcification Rates'!$E$90))^2)*PI())/2))-((((((($A12*2)/PI())/2)^2)*PI())/2)))*('Calcification Rates'!$F$90+'Calcification Rates'!$G$90)</f>
        <v>6.5276432631455403</v>
      </c>
      <c r="HA12" s="73">
        <f>((((((((($A12*2)/PI())/2)+'Calcification Rates'!$D$92)^2)*PI())/2))-((((((($A12*2)/PI())/2)^2)*PI())/2)))*'Calcification Rates'!$F$92</f>
        <v>15.717511056005993</v>
      </c>
      <c r="HB12" s="73">
        <f>((((((((($A12*2)/PI())/2)+('Calcification Rates'!$D$92-'Calcification Rates'!$E$92))^2)*PI())/2))-((((((($A12*2)/PI())/2)^2)*PI())/2)))*('Calcification Rates'!$F$92-'Calcification Rates'!$G$92)</f>
        <v>15.109386791459944</v>
      </c>
      <c r="HC12" s="73">
        <f>((((((((($A12*2)/PI())/2)+('Calcification Rates'!$D$92+'Calcification Rates'!$E$92))^2)*PI())/2))-((((((($A12*2)/PI())/2)^2)*PI())/2)))*('Calcification Rates'!$F$92+'Calcification Rates'!$G$92)</f>
        <v>16.325635320552038</v>
      </c>
      <c r="HD12" s="73">
        <f>$A12*'Calcification Rates'!$D$93*'Calcification Rates'!$F$93</f>
        <v>4.1317450440231198</v>
      </c>
      <c r="HE12" s="73">
        <f>$A12*('Calcification Rates'!$D$93-'Calcification Rates'!$E$93)*('Calcification Rates'!$F$93-'Calcification Rates'!$G$93)</f>
        <v>3.6312951395737327</v>
      </c>
      <c r="HF12" s="73">
        <f>$A12*('Calcification Rates'!$D$93+'Calcification Rates'!$E$93)*('Calcification Rates'!$F$93+'Calcification Rates'!$G$93)</f>
        <v>4.6596110813984408</v>
      </c>
      <c r="HG12" s="73">
        <f>$A12*'Calcification Rates'!$D$95*'Calcification Rates'!$F$95</f>
        <v>5.2679749311294772</v>
      </c>
      <c r="HH12" s="73">
        <f>$A12*('Calcification Rates'!$D$95-'Calcification Rates'!$E$95)*('Calcification Rates'!$F$95-'Calcification Rates'!$G$95)</f>
        <v>4.597058785389815</v>
      </c>
      <c r="HI12" s="73">
        <f>$A12*('Calcification Rates'!$D$95+'Calcification Rates'!$E$95)*('Calcification Rates'!$F$95+'Calcification Rates'!$G$95)</f>
        <v>5.9764903448818485</v>
      </c>
      <c r="HJ12" s="73">
        <f>((((1-'Calcification Rates'!$H$96)*$A12)*'Calcification Rates'!$D$96*0.1)+('Calcification Rates'!$H$96*$A12*'Calcification Rates'!$D$96))*'Calcification Rates'!$F$96</f>
        <v>2.5044792500000002</v>
      </c>
      <c r="HK12" s="73">
        <f>((((1-'Calcification Rates'!$H$96)*$A12)*(('Calcification Rates'!$D$96-'Calcification Rates'!$E$96)*0.1))+('Calcification Rates'!$H$96*$A12*('Calcification Rates'!$D$96-'Calcification Rates'!$E$96)))*('Calcification Rates'!$F$96-'Calcification Rates'!$G$96)</f>
        <v>2.1877185579918446</v>
      </c>
      <c r="HL12" s="73">
        <f>((((1-'Calcification Rates'!$H$96)*$A12)*(('Calcification Rates'!$D$96+'Calcification Rates'!$E$96)*0.1))+('Calcification Rates'!$H$96*$A12*('Calcification Rates'!$D$96+'Calcification Rates'!$E$96)))*('Calcification Rates'!$F$96+'Calcification Rates'!$G$96)</f>
        <v>2.8407235799181869</v>
      </c>
      <c r="HM12" s="73">
        <f>((((1-'Calcification Rates'!$H$98)*$A12)*'Calcification Rates'!$D$98*0.1)+('Calcification Rates'!$H$98*$A12*'Calcification Rates'!$D$98))*'Calcification Rates'!$F$98</f>
        <v>2.5044792500000002</v>
      </c>
      <c r="HN12" s="73">
        <f>((((1-'Calcification Rates'!$H$98)*$A12)*(('Calcification Rates'!$D$98-'Calcification Rates'!$E$98)*0.1))+('Calcification Rates'!$H$98*$A12*('Calcification Rates'!$D$98-'Calcification Rates'!$E$98)))*('Calcification Rates'!$F$98-'Calcification Rates'!$G$98)</f>
        <v>1.5104129219539784</v>
      </c>
      <c r="HO12" s="73">
        <f>((((1-'Calcification Rates'!$H$98)*$A12)*(('Calcification Rates'!$D$98+'Calcification Rates'!$E$98)*0.1))+('Calcification Rates'!$H$98*$A12*('Calcification Rates'!$D$98+'Calcification Rates'!$E$98)))*('Calcification Rates'!$F$98+'Calcification Rates'!$G$98)</f>
        <v>3.6424694817086203</v>
      </c>
    </row>
    <row r="13" spans="1:223" x14ac:dyDescent="0.3">
      <c r="A13" s="42">
        <v>11</v>
      </c>
      <c r="B13" s="73">
        <f>((((1-'Calcification Rates'!$H$11)*$A13)*'Calcification Rates'!$D$11*0.1)+('Calcification Rates'!$H$11*$A13*'Calcification Rates'!$D$11))*'Calcification Rates'!$F$11</f>
        <v>30.264359253333339</v>
      </c>
      <c r="C13" s="73">
        <f>((((1-'Calcification Rates'!$H$11)*$A13)*(('Calcification Rates'!$D$11-'Calcification Rates'!$E$11)*0.1))+('Calcification Rates'!$H$11*$A13*('Calcification Rates'!$D$11-'Calcification Rates'!$E$11)))*('Calcification Rates'!$F$11-'Calcification Rates'!$G$11)</f>
        <v>24.579957307071258</v>
      </c>
      <c r="D13" s="73">
        <f>((((1-'Calcification Rates'!$H$11)*$A13)*(('Calcification Rates'!$D$11+'Calcification Rates'!$E$11)*0.1))+('Calcification Rates'!$H$11*$A13*('Calcification Rates'!$D$11+'Calcification Rates'!$E$11)))*('Calcification Rates'!$F$11+'Calcification Rates'!$G$11)</f>
        <v>36.125344810049107</v>
      </c>
      <c r="E13" s="73">
        <f>(((((1-'Calcification Rates'!$H$12)*$A13)*'Calcification Rates'!$D$12*0.1)+('Calcification Rates'!$H$12*$A13*'Calcification Rates'!$D$12))*'Calcification Rates'!$F$12)*0.5</f>
        <v>15.93731375238095</v>
      </c>
      <c r="F13" s="73">
        <f>(((((1-'Calcification Rates'!$H$12)*$A13)*(('Calcification Rates'!$D$12-'Calcification Rates'!$E$12)*0.1))+('Calcification Rates'!$H$12*$A13*('Calcification Rates'!$D$12-'Calcification Rates'!$E$12)))*('Calcification Rates'!$F$12-'Calcification Rates'!$G$12))*0.5</f>
        <v>14.647617838295961</v>
      </c>
      <c r="G13" s="73">
        <f>(((((1-'Calcification Rates'!$H$12)*$A13)*(('Calcification Rates'!$D$12+'Calcification Rates'!$E$12)*0.1))+('Calcification Rates'!$H$12*$A13*('Calcification Rates'!$D$12+'Calcification Rates'!$E$12)))*('Calcification Rates'!$F$12+'Calcification Rates'!$G$12))*0.5</f>
        <v>17.249387081996808</v>
      </c>
      <c r="H13" s="73">
        <f>(((((1-'Calcification Rates'!$H$13)*$A13)*'Calcification Rates'!$D$13*0.1)+('Calcification Rates'!$H$13*$A13*'Calcification Rates'!$D$13))*'Calcification Rates'!$F$13)*0.5</f>
        <v>12.823979361599999</v>
      </c>
      <c r="I13" s="73">
        <f>(((((1-'Calcification Rates'!$H$13)*$A13)*(('Calcification Rates'!$D$13-'Calcification Rates'!$E$13)*0.1))+('Calcification Rates'!$H$13*$A13*('Calcification Rates'!$D$13-'Calcification Rates'!$E$13)))*('Calcification Rates'!$F$13-'Calcification Rates'!$G$13))*0.5</f>
        <v>10.852713594119306</v>
      </c>
      <c r="J13" s="73">
        <f>(((((1-'Calcification Rates'!$H$13)*$A13)*(('Calcification Rates'!$D$13+'Calcification Rates'!$E$13)*0.1))+('Calcification Rates'!$H$13*$A13*('Calcification Rates'!$D$13+'Calcification Rates'!$E$13)))*('Calcification Rates'!$F$13+'Calcification Rates'!$G$13))*0.5</f>
        <v>14.957791361769582</v>
      </c>
      <c r="K13" s="73">
        <f>((((((((($A13*2)/PI())/2)+'Calcification Rates'!$D$14)^2)*PI())/2))-((((((($A13*2)/PI())/2)^2)*PI())/2)))*'Calcification Rates'!$F$14</f>
        <v>6.7522966138585776</v>
      </c>
      <c r="L13" s="73">
        <f>((((((((($A13*2)/PI())/2)+('Calcification Rates'!$D$14-'Calcification Rates'!$E$14))^2)*PI())/2))-((((((($A13*2)/PI())/2)^2)*PI())/2)))*('Calcification Rates'!$F$14-'Calcification Rates'!$G$14)</f>
        <v>6.5087469879800777</v>
      </c>
      <c r="M13" s="73">
        <f>((((((((($A13*2)/PI())/2)+('Calcification Rates'!$D$14+'Calcification Rates'!$E$14))^2)*PI())/2))-((((((($A13*2)/PI())/2)^2)*PI())/2)))*('Calcification Rates'!$F$14+'Calcification Rates'!$G$14)</f>
        <v>6.9965263910301996</v>
      </c>
      <c r="N13" s="73">
        <f>((((((((($A13*2)/PI())/2)+'Calcification Rates'!$D$15)^2)*PI())/2))-((((((($A13*2)/PI())/2)^2)*PI())/2)))*'Calcification Rates'!$F$15</f>
        <v>6.8490091955674899</v>
      </c>
      <c r="O13" s="73">
        <f>((((((((($A13*2)/PI())/2)+('Calcification Rates'!$D$15-'Calcification Rates'!$E$15))^2)*PI())/2))-((((((($A13*2)/PI())/2)^2)*PI())/2)))*('Calcification Rates'!$F$15-'Calcification Rates'!$G$15)</f>
        <v>6.1686642647646464</v>
      </c>
      <c r="P13" s="73">
        <f>((((((((($A13*2)/PI())/2)+('Calcification Rates'!$D$15+'Calcification Rates'!$E$15))^2)*PI())/2))-((((((($A13*2)/PI())/2)^2)*PI())/2)))*('Calcification Rates'!$F$15+'Calcification Rates'!$G$15)</f>
        <v>7.5625169689066247</v>
      </c>
      <c r="Q13" s="73">
        <f>(2*'Calcification Rates'!$D$16*'Calcification Rates'!$F$16)+0.1*'Calcification Rates'!$D$16*($A13+(2*'Calcification Rates'!$D$16))*'Calcification Rates'!$F$16</f>
        <v>3.5690783333333327</v>
      </c>
      <c r="R13" s="73">
        <f>(2*('Calcification Rates'!$D$16-'Calcification Rates'!$E$16)*('Calcification Rates'!$F$16-'Calcification Rates'!$G$16))+(0.1*('Calcification Rates'!$D$16-'Calcification Rates'!$E$16)*($A13+(2*'Calcification Rates'!$D$16-'Calcification Rates'!$E$16)))*('Calcification Rates'!$F$16-'Calcification Rates'!$G$16)</f>
        <v>3.0654295018014834</v>
      </c>
      <c r="S13" s="73">
        <f>(2*('Calcification Rates'!$D$16+'Calcification Rates'!$E$16)*('Calcification Rates'!$F$16+'Calcification Rates'!$G$16))+(0.1*('Calcification Rates'!$D$16+'Calcification Rates'!$E$16)*($A13+(2*'Calcification Rates'!$D$16+'Calcification Rates'!$E$16)))*('Calcification Rates'!$F$16+'Calcification Rates'!$G$16)</f>
        <v>4.0853984851844469</v>
      </c>
      <c r="T13" s="73">
        <f>(2*'Calcification Rates'!$D$17*'Calcification Rates'!$F$17)+0.1*'Calcification Rates'!$D$17*($A13+(2*'Calcification Rates'!$D$17))*'Calcification Rates'!$F$17</f>
        <v>3.2986936111111103</v>
      </c>
      <c r="U13" s="73">
        <f>(2*('Calcification Rates'!$D$17-'Calcification Rates'!$E$17)*('Calcification Rates'!$F$17-'Calcification Rates'!$G$17))+(0.1*('Calcification Rates'!$D$17-'Calcification Rates'!$E$17)*($A13+(2*'Calcification Rates'!$D$17-'Calcification Rates'!$E$17)))*('Calcification Rates'!$F$17-'Calcification Rates'!$G$17)</f>
        <v>2.7987541492681496</v>
      </c>
      <c r="V13" s="73">
        <f>(2*('Calcification Rates'!$D$17+'Calcification Rates'!$E$17)*('Calcification Rates'!$F$17+'Calcification Rates'!$G$17))+(0.1*('Calcification Rates'!$D$17+'Calcification Rates'!$E$17)*($A13+(2*'Calcification Rates'!$D$17+'Calcification Rates'!$E$17)))*('Calcification Rates'!$F$17+'Calcification Rates'!$G$17)</f>
        <v>3.8113028993177798</v>
      </c>
      <c r="W13" s="73">
        <f>((((((((($A13*2)/PI())/2)+'Calcification Rates'!$D$18)^2)*PI())/2))-((((((($A13*2)/PI())/2)^2)*PI())/2)))*'Calcification Rates'!$F$18</f>
        <v>6.8490091955674899</v>
      </c>
      <c r="X13" s="73">
        <f>((((((((($A13*2)/PI())/2)+('Calcification Rates'!$D$18-'Calcification Rates'!$E$18))^2)*PI())/2))-((((((($A13*2)/PI())/2)^2)*PI())/2)))*('Calcification Rates'!$F$18-'Calcification Rates'!$G$18)</f>
        <v>6.1686642647646464</v>
      </c>
      <c r="Y13" s="73">
        <f>((((((((($A13*2)/PI())/2)+('Calcification Rates'!$D$18+'Calcification Rates'!$E$18))^2)*PI())/2))-((((((($A13*2)/PI())/2)^2)*PI())/2)))*('Calcification Rates'!$F$18+'Calcification Rates'!$G$18)</f>
        <v>7.5625169689066247</v>
      </c>
      <c r="Z13" s="73">
        <f>(2*'Calcification Rates'!$D$19*'Calcification Rates'!$F$19)+0.1*'Calcification Rates'!$D$19*($A13+(2*'Calcification Rates'!$D$19))*'Calcification Rates'!$F$19</f>
        <v>3.2986936111111103</v>
      </c>
      <c r="AA13" s="73">
        <f>(2*('Calcification Rates'!$D$19-'Calcification Rates'!$E$19)*('Calcification Rates'!$F$19-'Calcification Rates'!$G$19))+(0.1*('Calcification Rates'!$D$19-'Calcification Rates'!$E$19)*($A13+(2*'Calcification Rates'!$D$19-'Calcification Rates'!$E$19)))*('Calcification Rates'!$F$19-'Calcification Rates'!$G$19)</f>
        <v>2.7987541492681496</v>
      </c>
      <c r="AB13" s="73">
        <f>(2*('Calcification Rates'!$D$19+'Calcification Rates'!$E$19)*('Calcification Rates'!$F$19+'Calcification Rates'!$G$19))+(0.1*('Calcification Rates'!$D$19+'Calcification Rates'!$E$19)*($A13+(2*'Calcification Rates'!$D$19+'Calcification Rates'!$E$19)))*('Calcification Rates'!$F$19+'Calcification Rates'!$G$19)</f>
        <v>3.8113028993177798</v>
      </c>
      <c r="AC13" s="73">
        <f>(((((1-'Calcification Rates'!$H$20)*$A13)*'Calcification Rates'!$D$20*0.1)+('Calcification Rates'!$H$20*$A13*'Calcification Rates'!$D$20))*'Calcification Rates'!$F$20)*0.5</f>
        <v>0.88935737916666657</v>
      </c>
      <c r="AD13" s="73">
        <f>(((((1-'Calcification Rates'!$H$20)*$A13)*(('Calcification Rates'!$D$20-'Calcification Rates'!$E$20)*0.1))+('Calcification Rates'!$H$20*$A13*('Calcification Rates'!$D$20-'Calcification Rates'!$E$20)))*('Calcification Rates'!$F$20-'Calcification Rates'!$G$20))*0.5</f>
        <v>0.75472346701101212</v>
      </c>
      <c r="AE13" s="73">
        <f>(((((1-'Calcification Rates'!$H$20)*$A13)*(('Calcification Rates'!$D$20+'Calcification Rates'!$E$20)*0.1))+('Calcification Rates'!$H$20*$A13*('Calcification Rates'!$D$20+'Calcification Rates'!$E$20)))*('Calcification Rates'!$F$20+'Calcification Rates'!$G$20))*0.5</f>
        <v>1.0273514705368962</v>
      </c>
      <c r="AF13" s="73">
        <f>(2*'Calcification Rates'!$D$21*'Calcification Rates'!$F$21)+0.1*'Calcification Rates'!$D$21*($A13+(2*'Calcification Rates'!$D$21))*'Calcification Rates'!$F$21</f>
        <v>3.7853861111111109</v>
      </c>
      <c r="AG13" s="73">
        <f>(2*('Calcification Rates'!$D$21-'Calcification Rates'!$E$21)*('Calcification Rates'!$F$21-'Calcification Rates'!$G$21))+(0.1*('Calcification Rates'!$D$21-'Calcification Rates'!$E$21)*($A13+(2*'Calcification Rates'!$D$21-'Calcification Rates'!$E$21)))*('Calcification Rates'!$F$21-'Calcification Rates'!$G$21)</f>
        <v>3.703587295982933</v>
      </c>
      <c r="AH13" s="73">
        <f>(2*('Calcification Rates'!$D$21+'Calcification Rates'!$E$21)*('Calcification Rates'!$F$21+'Calcification Rates'!$G$21))+(0.1*('Calcification Rates'!$D$21+'Calcification Rates'!$E$21)*($A13+(2*'Calcification Rates'!$D$21+'Calcification Rates'!$E$21)))*('Calcification Rates'!$F$21+'Calcification Rates'!$G$21)</f>
        <v>3.8680369077504002</v>
      </c>
      <c r="AI13" s="73">
        <f>$A13*'Calcification Rates'!$D$23*'Calcification Rates'!$F$23</f>
        <v>0.2585309375</v>
      </c>
      <c r="AJ13" s="73">
        <f>$A13*('Calcification Rates'!$D$23-'Calcification Rates'!$E$23)*('Calcification Rates'!$F$23-'Calcification Rates'!$G$23)</f>
        <v>0.1680189420559107</v>
      </c>
      <c r="AK13" s="73">
        <f>$A13*('Calcification Rates'!$D$23+'Calcification Rates'!$E$23)*('Calcification Rates'!$F$23+'Calcification Rates'!$G$23)</f>
        <v>0.34904293294408928</v>
      </c>
      <c r="AL13" s="73">
        <f>((((1-'Calcification Rates'!$H$24)*$A13)*'Calcification Rates'!$D$24*0.1)+('Calcification Rates'!$H$24*$A13*'Calcification Rates'!$D$24))*'Calcification Rates'!$F$24</f>
        <v>11.780068600299998</v>
      </c>
      <c r="AM13" s="73">
        <f>((((1-'Calcification Rates'!$H$24)*$A13)*(('Calcification Rates'!$D$24-'Calcification Rates'!$E$24)*0.1))+('Calcification Rates'!$H$24*$A13*('Calcification Rates'!$D$24-'Calcification Rates'!$E$24)))*('Calcification Rates'!$F$24-'Calcification Rates'!$G$24)</f>
        <v>7.1043782197027321</v>
      </c>
      <c r="AN13" s="73">
        <f>((((1-'Calcification Rates'!$H$24)*$A13)*(('Calcification Rates'!$D$24+'Calcification Rates'!$E$24)*0.1))+('Calcification Rates'!$H$24*$A13*('Calcification Rates'!$D$24+'Calcification Rates'!$E$24)))*('Calcification Rates'!$F$24+'Calcification Rates'!$G$24)</f>
        <v>17.132719454164665</v>
      </c>
      <c r="AO13" s="73">
        <f>((((((((($A13*2)/PI())/2)+'Calcification Rates'!$D$25)^2)*PI())/2))-((((((($A13*2)/PI())/2)^2)*PI())/2)))*'Calcification Rates'!$F$25</f>
        <v>5.9722588039862012</v>
      </c>
      <c r="AP13" s="73">
        <f>((((((((($A13*2)/PI())/2)+('Calcification Rates'!$D$25-'Calcification Rates'!$E$25))^2)*PI())/2))-((((((($A13*2)/PI())/2)^2)*PI())/2)))*('Calcification Rates'!$F$25-'Calcification Rates'!$G$25)</f>
        <v>4.8761318783941956</v>
      </c>
      <c r="AQ13" s="73">
        <f>((((((((($A13*2)/PI())/2)+('Calcification Rates'!$D$25+'Calcification Rates'!$E$25))^2)*PI())/2))-((((((($A13*2)/PI())/2)^2)*PI())/2)))*('Calcification Rates'!$F$25+'Calcification Rates'!$G$25)</f>
        <v>7.1074388498916026</v>
      </c>
      <c r="AR13" s="73">
        <f>((((1-'Calcification Rates'!$H$28)*$A13)*'Calcification Rates'!$D$28*0.1)+('Calcification Rates'!$H$28*$A13*'Calcification Rates'!$D$28))*'Calcification Rates'!$F$28</f>
        <v>1.8960836241087351</v>
      </c>
      <c r="AS13" s="73">
        <f>((((1-'Calcification Rates'!$H$28)*$A13)*(('Calcification Rates'!$D$28-'Calcification Rates'!$E$28)*0.1))+('Calcification Rates'!$H$28*$A13*('Calcification Rates'!$D$28-'Calcification Rates'!$E$28)))*('Calcification Rates'!$F$28-'Calcification Rates'!$G$28)</f>
        <v>1.7089772970904968</v>
      </c>
      <c r="AT13" s="73">
        <f>((((1-'Calcification Rates'!$H$28)*$A13)*(('Calcification Rates'!$D$28+'Calcification Rates'!$E$28)*0.1))+('Calcification Rates'!$H$28*$A13*('Calcification Rates'!$D$28+'Calcification Rates'!$E$28)))*('Calcification Rates'!$F$28+'Calcification Rates'!$G$28)</f>
        <v>2.0923460091257251</v>
      </c>
      <c r="AU13" s="73">
        <f>((((((((($A13*2)/PI())/2)+'Calcification Rates'!$D$29)^2)*PI())/2))-((((((($A13*2)/PI())/2)^2)*PI())/2)))*'Calcification Rates'!$F$29</f>
        <v>30.774084784196386</v>
      </c>
      <c r="AV13" s="73">
        <f>((((((((($A13*2)/PI())/2)+('Calcification Rates'!$D$29-'Calcification Rates'!$E$29))^2)*PI())/2))-((((((($A13*2)/PI())/2)^2)*PI())/2)))*('Calcification Rates'!$F$29-'Calcification Rates'!$G$29)</f>
        <v>25.247828171212046</v>
      </c>
      <c r="AW13" s="73">
        <f>((((((((($A13*2)/PI())/2)+('Calcification Rates'!$D$29+'Calcification Rates'!$E$29))^2)*PI())/2))-((((((($A13*2)/PI())/2)^2)*PI())/2)))*('Calcification Rates'!$F$29+'Calcification Rates'!$G$29)</f>
        <v>36.846014008598935</v>
      </c>
      <c r="AX13" s="73">
        <f>((((((((($A13*2)/PI())/2)+'Calcification Rates'!$D$30)^2)*PI())/2))-((((((($A13*2)/PI())/2)^2)*PI())/2)))*'Calcification Rates'!$F$30</f>
        <v>6.7917578868333219</v>
      </c>
      <c r="AY13" s="73">
        <f>((((((((($A13*2)/PI())/2)+('Calcification Rates'!$D$30-'Calcification Rates'!$E$30))^2)*PI())/2))-((((((($A13*2)/PI())/2)^2)*PI())/2)))*('Calcification Rates'!$F$30-'Calcification Rates'!$G$30)</f>
        <v>6.0262404782829035</v>
      </c>
      <c r="AZ13" s="73">
        <f>((((((((($A13*2)/PI())/2)+('Calcification Rates'!$D$30+'Calcification Rates'!$E$30))^2)*PI())/2))-((((((($A13*2)/PI())/2)^2)*PI())/2)))*('Calcification Rates'!$F$30+'Calcification Rates'!$G$30)</f>
        <v>7.5737577281647601</v>
      </c>
      <c r="BA13" s="73">
        <f>((((1-'Calcification Rates'!$H$31)*$A13)*'Calcification Rates'!$D$31*0.1)+('Calcification Rates'!$H$31*$A13*'Calcification Rates'!$D$31))*'Calcification Rates'!$F$31</f>
        <v>2.0280260000000001</v>
      </c>
      <c r="BB13" s="73">
        <f>((((1-'Calcification Rates'!$H$31)*$A13)*(('Calcification Rates'!$D$31-'Calcification Rates'!$E$31)*0.1))+('Calcification Rates'!$H$31*$A13*('Calcification Rates'!$D$31-'Calcification Rates'!$E$31)))*('Calcification Rates'!$F$31-'Calcification Rates'!$G$31)</f>
        <v>2.0280259999999997</v>
      </c>
      <c r="BC13" s="73">
        <f>((((1-'Calcification Rates'!$H$31)*$A13)*(('Calcification Rates'!$D$31+'Calcification Rates'!$E$31)*0.1))+('Calcification Rates'!$H$31*$A13*('Calcification Rates'!$D$31+'Calcification Rates'!$E$31)))*('Calcification Rates'!$F$31+'Calcification Rates'!$G$31)</f>
        <v>2.0280259999999997</v>
      </c>
      <c r="BD13" s="73">
        <f>$A13*'Calcification Rates'!$D$32*'Calcification Rates'!$F$32</f>
        <v>8.5217241532976846</v>
      </c>
      <c r="BE13" s="73">
        <f>$A13*('Calcification Rates'!$D$32-'Calcification Rates'!$E$32)*('Calcification Rates'!$F$32-'Calcification Rates'!$G$32)</f>
        <v>8.1920111844362324</v>
      </c>
      <c r="BF13" s="73">
        <f>$A13*('Calcification Rates'!$D$32+'Calcification Rates'!$E$32)*('Calcification Rates'!$F$32+'Calcification Rates'!$G$32)</f>
        <v>8.8514371221591368</v>
      </c>
      <c r="BG13" s="73">
        <f>((((1-'Calcification Rates'!$H$34)*$A13)*'Calcification Rates'!$D$34*0.1)+('Calcification Rates'!$H$34*$A13*'Calcification Rates'!$D$34))*'Calcification Rates'!$F$34</f>
        <v>2.7549271750000002</v>
      </c>
      <c r="BH13" s="73">
        <f>((((1-'Calcification Rates'!$H$34)*$A13)*(('Calcification Rates'!$D$34-'Calcification Rates'!$E$34)*0.1))+('Calcification Rates'!$H$34*$A13*('Calcification Rates'!$D$34-'Calcification Rates'!$E$34)))*('Calcification Rates'!$F$34-'Calcification Rates'!$G$34)</f>
        <v>1.0491123037105203</v>
      </c>
      <c r="BI13" s="73">
        <f>((((1-'Calcification Rates'!$H$34)*$A13)*(('Calcification Rates'!$D$34+'Calcification Rates'!$E$34)*0.1))+('Calcification Rates'!$H$34*$A13*('Calcification Rates'!$D$34+'Calcification Rates'!$E$34)))*('Calcification Rates'!$F$34+'Calcification Rates'!$G$34)</f>
        <v>5.2542210276480326</v>
      </c>
      <c r="BJ13" s="73">
        <f>(2*'Calcification Rates'!$D$35*'Calcification Rates'!$F$35)+0.1*'Calcification Rates'!$D$35*($A13+(2*'Calcification Rates'!$D$35))*'Calcification Rates'!$F$35</f>
        <v>1.8858308925371092</v>
      </c>
      <c r="BK13" s="73">
        <f>(2*('Calcification Rates'!$D$35-'Calcification Rates'!$E$35)*('Calcification Rates'!$F$35-'Calcification Rates'!$G$35))+(0.1*('Calcification Rates'!$D$35-'Calcification Rates'!$E$35)*($A13+(2*'Calcification Rates'!$D$35-'Calcification Rates'!$E$35)))*('Calcification Rates'!$F$35-'Calcification Rates'!$G$35)</f>
        <v>1.7004021065919477</v>
      </c>
      <c r="BL13" s="73">
        <f>(2*('Calcification Rates'!$D$35+'Calcification Rates'!$E$35)*('Calcification Rates'!$F$35+'Calcification Rates'!$G$35))+(0.1*('Calcification Rates'!$D$35+'Calcification Rates'!$E$35)*($A13+(2*'Calcification Rates'!$D$35+'Calcification Rates'!$E$35)))*('Calcification Rates'!$F$35+'Calcification Rates'!$G$35)</f>
        <v>2.0799683306113996</v>
      </c>
      <c r="BM13" s="73">
        <f>((((((((($A13*2)/PI())/2)+'Calcification Rates'!$D$36)^2)*PI())/2))-((((((($A13*2)/PI())/2)^2)*PI())/2)))*'Calcification Rates'!$F$36</f>
        <v>9.2569011987466929</v>
      </c>
      <c r="BN13" s="73">
        <f>((((((((($A13*2)/PI())/2)+('Calcification Rates'!$D$36-'Calcification Rates'!$E$36))^2)*PI())/2))-((((((($A13*2)/PI())/2)^2)*PI())/2)))*('Calcification Rates'!$F$36-'Calcification Rates'!$G$36)</f>
        <v>8.4555471987874959</v>
      </c>
      <c r="BO13" s="73">
        <f>((((((((($A13*2)/PI())/2)+('Calcification Rates'!$D$36+'Calcification Rates'!$E$36))^2)*PI())/2))-((((((($A13*2)/PI())/2)^2)*PI())/2)))*('Calcification Rates'!$F$36+'Calcification Rates'!$G$36)</f>
        <v>10.096771198128344</v>
      </c>
      <c r="BP13" s="73">
        <f>(2*'Calcification Rates'!$D$37*'Calcification Rates'!$F$37)+0.1*'Calcification Rates'!$D$37*($A13+(2*'Calcification Rates'!$D$37))*'Calcification Rates'!$F$37</f>
        <v>44.544402777777769</v>
      </c>
      <c r="BQ13" s="73">
        <f>(2*('Calcification Rates'!$D$37-'Calcification Rates'!$E$37)*('Calcification Rates'!$F$37-'Calcification Rates'!$G$37))+(0.1*('Calcification Rates'!$D$37-'Calcification Rates'!$E$37)*($A13+(2*'Calcification Rates'!$D$37-'Calcification Rates'!$E$37)))*('Calcification Rates'!$F$37-'Calcification Rates'!$G$37)</f>
        <v>36.149789277068592</v>
      </c>
      <c r="BR13" s="73">
        <f>(2*('Calcification Rates'!$D$37+'Calcification Rates'!$E$37)*('Calcification Rates'!$F$37+'Calcification Rates'!$G$37))+(0.1*('Calcification Rates'!$D$37+'Calcification Rates'!$E$37)*($A13+(2*'Calcification Rates'!$D$37+'Calcification Rates'!$E$37)))*('Calcification Rates'!$F$37+'Calcification Rates'!$G$37)</f>
        <v>53.756159172540841</v>
      </c>
      <c r="BS13" s="73">
        <f>(2*'Calcification Rates'!$D$38*'Calcification Rates'!$F$38)+0.1*'Calcification Rates'!$D$38*($A13+(2*'Calcification Rates'!$D$38))*'Calcification Rates'!$F$38</f>
        <v>42.652555555555551</v>
      </c>
      <c r="BT13" s="73">
        <f>(2*('Calcification Rates'!$D$38-'Calcification Rates'!$E$38)*('Calcification Rates'!$F$38-'Calcification Rates'!$G$38))+(0.1*('Calcification Rates'!$D$38-'Calcification Rates'!$E$38)*($A13+(2*'Calcification Rates'!$D$38-'Calcification Rates'!$E$38)))*('Calcification Rates'!$F$38-'Calcification Rates'!$G$38)</f>
        <v>33.951088145812314</v>
      </c>
      <c r="BU13" s="73">
        <f>(2*('Calcification Rates'!$D$38+'Calcification Rates'!$E$38)*('Calcification Rates'!$F$38+'Calcification Rates'!$G$38))+(0.1*('Calcification Rates'!$D$38+'Calcification Rates'!$E$38)*($A13+(2*'Calcification Rates'!$D$38+'Calcification Rates'!$E$38)))*('Calcification Rates'!$F$38+'Calcification Rates'!$G$38)</f>
        <v>52.372269098251792</v>
      </c>
      <c r="BV13" s="73">
        <f>((((((((($A13*2)/PI())/2)+'Calcification Rates'!$D$39)^2)*PI())/2))-((((((($A13*2)/PI())/2)^2)*PI())/2)))*'Calcification Rates'!$F$39</f>
        <v>4.8710043130356659</v>
      </c>
      <c r="BW13" s="73">
        <f>((((((((($A13*2)/PI())/2)+('Calcification Rates'!$D$39-'Calcification Rates'!$E$39))^2)*PI())/2))-((((((($A13*2)/PI())/2)^2)*PI())/2)))*('Calcification Rates'!$F$39-'Calcification Rates'!$G$39)</f>
        <v>4.6825408912565836</v>
      </c>
      <c r="BX13" s="73">
        <f>((((((((($A13*2)/PI())/2)+('Calcification Rates'!$D$39+'Calcification Rates'!$E$39))^2)*PI())/2))-((((((($A13*2)/PI())/2)^2)*PI())/2)))*('Calcification Rates'!$F$39+'Calcification Rates'!$G$39)</f>
        <v>5.0594677348147474</v>
      </c>
      <c r="BY13" s="73">
        <f>((((((((($A13*2)/PI())/2)+'Calcification Rates'!$D$40)^2)*PI())/2))-((((((($A13*2)/PI())/2)^2)*PI())/2)))*'Calcification Rates'!$F$40</f>
        <v>9.1301738350231076</v>
      </c>
      <c r="BZ13" s="73">
        <f>((((((((($A13*2)/PI())/2)+('Calcification Rates'!$D$40-'Calcification Rates'!$E$40))^2)*PI())/2))-((((((($A13*2)/PI())/2)^2)*PI())/2)))*('Calcification Rates'!$F$40-'Calcification Rates'!$G$40)</f>
        <v>8.7769194152350991</v>
      </c>
      <c r="CA13" s="73">
        <f>((((((((($A13*2)/PI())/2)+('Calcification Rates'!$D$40+'Calcification Rates'!$E$40))^2)*PI())/2))-((((((($A13*2)/PI())/2)^2)*PI())/2)))*('Calcification Rates'!$F$40+'Calcification Rates'!$G$40)</f>
        <v>9.4834282548111162</v>
      </c>
      <c r="CB13" s="73">
        <f>$A13*'Calcification Rates'!$D$23*'Calcification Rates'!$F$23</f>
        <v>0.2585309375</v>
      </c>
      <c r="CC13" s="73">
        <f>$A13*('Calcification Rates'!$D$23-'Calcification Rates'!$E$23)*('Calcification Rates'!$F$23-'Calcification Rates'!$G$23)</f>
        <v>0.1680189420559107</v>
      </c>
      <c r="CD13" s="73">
        <f>$A13*('Calcification Rates'!$D$23+'Calcification Rates'!$E$23)*('Calcification Rates'!$F$23+'Calcification Rates'!$G$23)</f>
        <v>0.34904293294408928</v>
      </c>
      <c r="CE13" s="73">
        <f>((((1-'Calcification Rates'!$H$44)*$A13)*'Calcification Rates'!$D$44*0.1)+('Calcification Rates'!$H$44*$A13*'Calcification Rates'!$D$44))*'Calcification Rates'!$F$44</f>
        <v>9.0278963524750004</v>
      </c>
      <c r="CF13" s="73">
        <f>((((1-'Calcification Rates'!$H$44)*$A13)*(('Calcification Rates'!$D$44-'Calcification Rates'!$E$44)*0.1))+('Calcification Rates'!$H$44*$A13*('Calcification Rates'!$D$44-'Calcification Rates'!$E$44)))*('Calcification Rates'!$F$44-'Calcification Rates'!$G$44)</f>
        <v>5.4445854597675059</v>
      </c>
      <c r="CG13" s="73">
        <f>((((1-'Calcification Rates'!$H$44)*$A13)*(('Calcification Rates'!$D$44+'Calcification Rates'!$E$44)*0.1))+('Calcification Rates'!$H$44*$A13*('Calcification Rates'!$D$44+'Calcification Rates'!$E$44)))*('Calcification Rates'!$F$44+'Calcification Rates'!$G$44)</f>
        <v>13.130009740715064</v>
      </c>
      <c r="CH13" s="73">
        <f>((((1-'Calcification Rates'!$H$45)*$A13)*'Calcification Rates'!$D$45*0.1)+('Calcification Rates'!$H$45*$A13*'Calcification Rates'!$D$45))*'Calcification Rates'!$F$45</f>
        <v>11.2178264</v>
      </c>
      <c r="CI13" s="73">
        <f>((((1-'Calcification Rates'!$H$45)*$A13)*(('Calcification Rates'!$D$45-'Calcification Rates'!$E$45)*0.1))+('Calcification Rates'!$H$45*$A13*('Calcification Rates'!$D$45-'Calcification Rates'!$E$45)))*('Calcification Rates'!$F$45-'Calcification Rates'!$G$45)</f>
        <v>7.3867872627491078</v>
      </c>
      <c r="CJ13" s="73">
        <f>((((1-'Calcification Rates'!$H$45)*$A13)*(('Calcification Rates'!$D$45+'Calcification Rates'!$E$45)*0.1))+('Calcification Rates'!$H$45*$A13*('Calcification Rates'!$D$45+'Calcification Rates'!$E$45)))*('Calcification Rates'!$F$45+'Calcification Rates'!$G$45)</f>
        <v>15.048865537250892</v>
      </c>
      <c r="CK13" s="73">
        <f>((((1-'Calcification Rates'!$H$46)*$A13)*'Calcification Rates'!$D$46*0.1)+('Calcification Rates'!$H$46*$A13*'Calcification Rates'!$D$46))*'Calcification Rates'!$F$46</f>
        <v>9.0355410200000019</v>
      </c>
      <c r="CL13" s="73">
        <f>((((1-'Calcification Rates'!$H$46)*$A13)*(('Calcification Rates'!$D$46-'Calcification Rates'!$E$46)*0.1))+('Calcification Rates'!$H$46*$A13*('Calcification Rates'!$D$46-'Calcification Rates'!$E$46)))*('Calcification Rates'!$F$46-'Calcification Rates'!$G$46)</f>
        <v>8.4741451596859356</v>
      </c>
      <c r="CM13" s="73">
        <f>((((1-'Calcification Rates'!$H$46)*$A13)*(('Calcification Rates'!$D$46+'Calcification Rates'!$E$46)*0.1))+('Calcification Rates'!$H$46*$A13*('Calcification Rates'!$D$46+'Calcification Rates'!$E$46)))*('Calcification Rates'!$F$46+'Calcification Rates'!$G$46)</f>
        <v>9.6137713289199773</v>
      </c>
      <c r="CN13" s="73">
        <f>((((1-'Calcification Rates'!$H$47)*$A13)*'Calcification Rates'!$D$47*0.1)+('Calcification Rates'!$H$47*$A13*'Calcification Rates'!$D$47))*'Calcification Rates'!$F$47</f>
        <v>11.780068600299998</v>
      </c>
      <c r="CO13" s="73">
        <f>((((1-'Calcification Rates'!$H$47)*$A13)*(('Calcification Rates'!$D$47-'Calcification Rates'!$E$47)*0.1))+('Calcification Rates'!$H$47*$A13*('Calcification Rates'!$D$47-'Calcification Rates'!$E$47)))*('Calcification Rates'!$F$47-'Calcification Rates'!$G$47)</f>
        <v>7.1043782197027321</v>
      </c>
      <c r="CP13" s="73">
        <f>((((1-'Calcification Rates'!$H$47)*$A13)*(('Calcification Rates'!$D$47+'Calcification Rates'!$E$47)*0.1))+('Calcification Rates'!$H$47*$A13*('Calcification Rates'!$D$47+'Calcification Rates'!$E$47)))*('Calcification Rates'!$F$47+'Calcification Rates'!$G$47)</f>
        <v>17.132719454164665</v>
      </c>
      <c r="CQ13" s="73">
        <f>((((((((($A13*2)/PI())/2)+'Calcification Rates'!$D$48)^2)*PI())/2))-((((((($A13*2)/PI())/2)^2)*PI())/2)))*'Calcification Rates'!$F$48</f>
        <v>6.8490091955674899</v>
      </c>
      <c r="CR13" s="73">
        <f>((((((((($A13*2)/PI())/2)+('Calcification Rates'!$D$48-'Calcification Rates'!$E$48))^2)*PI())/2))-((((((($A13*2)/PI())/2)^2)*PI())/2)))*('Calcification Rates'!$F$48-'Calcification Rates'!$G$48)</f>
        <v>6.1686642647646464</v>
      </c>
      <c r="CS13" s="73">
        <f>((((((((($A13*2)/PI())/2)+('Calcification Rates'!$D$48+'Calcification Rates'!$E$48))^2)*PI())/2))-((((((($A13*2)/PI())/2)^2)*PI())/2)))*('Calcification Rates'!$F$48+'Calcification Rates'!$G$48)</f>
        <v>7.5625169689066247</v>
      </c>
      <c r="CT13" s="73">
        <f>((((1-'Calcification Rates'!$H$49)*$A13)*'Calcification Rates'!$D$49*0.1)+('Calcification Rates'!$H$49*$A13*'Calcification Rates'!$D$49))*'Calcification Rates'!$F$49</f>
        <v>9.0278963524750004</v>
      </c>
      <c r="CU13" s="73">
        <f>((((1-'Calcification Rates'!$H$49)*$A13)*(('Calcification Rates'!$D$49-'Calcification Rates'!$E$49)*0.1))+('Calcification Rates'!$H$49*$A13*('Calcification Rates'!$D$49-'Calcification Rates'!$E$49)))*('Calcification Rates'!$F$49-'Calcification Rates'!$G$49)</f>
        <v>5.4445854597675059</v>
      </c>
      <c r="CV13" s="73">
        <f>((((1-'Calcification Rates'!$H$49)*$A13)*(('Calcification Rates'!$D$49+'Calcification Rates'!$E$49)*0.1))+('Calcification Rates'!$H$49*$A13*('Calcification Rates'!$D$49+'Calcification Rates'!$E$49)))*('Calcification Rates'!$F$49+'Calcification Rates'!$G$49)</f>
        <v>13.130009740715064</v>
      </c>
      <c r="CW13" s="73">
        <f>((((((((($A13*2)/PI())/2)+'Calcification Rates'!$D$50)^2)*PI())/2))-((((((($A13*2)/PI())/2)^2)*PI())/2)))*'Calcification Rates'!$F$50</f>
        <v>6.8490091955674899</v>
      </c>
      <c r="CX13" s="73">
        <f>((((((((($A13*2)/PI())/2)+('Calcification Rates'!$D$50-'Calcification Rates'!$E$50))^2)*PI())/2))-((((((($A13*2)/PI())/2)^2)*PI())/2)))*('Calcification Rates'!$F$50-'Calcification Rates'!$G$50)</f>
        <v>6.1686642647646464</v>
      </c>
      <c r="CY13" s="73">
        <f>((((((((($A13*2)/PI())/2)+('Calcification Rates'!$D$50+'Calcification Rates'!$E$50))^2)*PI())/2))-((((((($A13*2)/PI())/2)^2)*PI())/2)))*('Calcification Rates'!$F$50+'Calcification Rates'!$G$50)</f>
        <v>7.5625169689066247</v>
      </c>
      <c r="CZ13" s="73">
        <f>((((((((($A13*2)/PI())/2)+'Calcification Rates'!$D$51)^2)*PI())/2))-((((((($A13*2)/PI())/2)^2)*PI())/2)))*'Calcification Rates'!$F$51</f>
        <v>6.8490091955674899</v>
      </c>
      <c r="DA13" s="73">
        <f>((((((((($A13*2)/PI())/2)+('Calcification Rates'!$D$51-'Calcification Rates'!$E$51))^2)*PI())/2))-((((((($A13*2)/PI())/2)^2)*PI())/2)))*('Calcification Rates'!$F$51-'Calcification Rates'!$G$51)</f>
        <v>6.1686642647646464</v>
      </c>
      <c r="DB13" s="73">
        <f>((((((((($A13*2)/PI())/2)+('Calcification Rates'!$D$51+'Calcification Rates'!$E$51))^2)*PI())/2))-((((((($A13*2)/PI())/2)^2)*PI())/2)))*('Calcification Rates'!$F$51+'Calcification Rates'!$G$51)</f>
        <v>7.5625169689066247</v>
      </c>
      <c r="DC13" s="73">
        <f>((((((((($A13*2)/PI())/2)+'Calcification Rates'!$D$52)^2)*PI())/2))-((((((($A13*2)/PI())/2)^2)*PI())/2)))*'Calcification Rates'!$F$52</f>
        <v>16.083106746982082</v>
      </c>
      <c r="DD13" s="73">
        <f>((((((((($A13*2)/PI())/2)+('Calcification Rates'!$D$52-'Calcification Rates'!$E$52))^2)*PI())/2))-((((((($A13*2)/PI())/2)^2)*PI())/2)))*('Calcification Rates'!$F$52-'Calcification Rates'!$G$52)</f>
        <v>15.158340821459445</v>
      </c>
      <c r="DE13" s="73">
        <f>((((((((($A13*2)/PI())/2)+('Calcification Rates'!$D$52+'Calcification Rates'!$E$52))^2)*PI())/2))-((((((($A13*2)/PI())/2)^2)*PI())/2)))*('Calcification Rates'!$F$52+'Calcification Rates'!$G$52)</f>
        <v>17.033346191500321</v>
      </c>
      <c r="DF13" s="73">
        <f>((((((((($A13*2)/PI())/2)+'Calcification Rates'!$D$53)^2)*PI())/2))-((((((($A13*2)/PI())/2)^2)*PI())/2)))*'Calcification Rates'!$F$53</f>
        <v>1.9851426440240239</v>
      </c>
      <c r="DG13" s="73">
        <f>((((((((($A13*2)/PI())/2)+('Calcification Rates'!$D$53-'Calcification Rates'!$E$53))^2)*PI())/2))-((((((($A13*2)/PI())/2)^2)*PI())/2)))*('Calcification Rates'!$F$53-'Calcification Rates'!$G$53)</f>
        <v>1.8865775335197603</v>
      </c>
      <c r="DH13" s="73">
        <f>((((((((($A13*2)/PI())/2)+('Calcification Rates'!$D$53+'Calcification Rates'!$E$53))^2)*PI())/2))-((((((($A13*2)/PI())/2)^2)*PI())/2)))*('Calcification Rates'!$F$53+'Calcification Rates'!$G$53)</f>
        <v>2.0854675711526864</v>
      </c>
      <c r="DI13" s="73">
        <f>((((((((($A13*2)/PI())/2)+'Calcification Rates'!$D$54)^2)*PI())/2))-((((((($A13*2)/PI())/2)^2)*PI())/2)))*'Calcification Rates'!$F$54</f>
        <v>1.9851426440240239</v>
      </c>
      <c r="DJ13" s="73">
        <f>((((((((($A13*2)/PI())/2)+('Calcification Rates'!$D$54-'Calcification Rates'!$E$54))^2)*PI())/2))-((((((($A13*2)/PI())/2)^2)*PI())/2)))*('Calcification Rates'!$F$54-'Calcification Rates'!$G$54)</f>
        <v>1.8865775335197603</v>
      </c>
      <c r="DK13" s="73">
        <f>((((((((($A13*2)/PI())/2)+('Calcification Rates'!$D$54+'Calcification Rates'!$E$54))^2)*PI())/2))-((((((($A13*2)/PI())/2)^2)*PI())/2)))*('Calcification Rates'!$F$54+'Calcification Rates'!$G$54)</f>
        <v>2.0854675711526864</v>
      </c>
      <c r="DL13" s="73">
        <f>((((((((($A13*2)/PI())/2)+'Calcification Rates'!$D$55)^2)*PI())/2))-((((((($A13*2)/PI())/2)^2)*PI())/2)))*'Calcification Rates'!$F$55</f>
        <v>2.434336087025696</v>
      </c>
      <c r="DM13" s="73">
        <f>((((((((($A13*2)/PI())/2)+('Calcification Rates'!$D$55-'Calcification Rates'!$E$55))^2)*PI())/2))-((((((($A13*2)/PI())/2)^2)*PI())/2)))*('Calcification Rates'!$F$55-'Calcification Rates'!$G$55)</f>
        <v>2.4065806041301503</v>
      </c>
      <c r="DN13" s="73">
        <f>((((((((($A13*2)/PI())/2)+('Calcification Rates'!$D$55+'Calcification Rates'!$E$55))^2)*PI())/2))-((((((($A13*2)/PI())/2)^2)*PI())/2)))*('Calcification Rates'!$F$55+'Calcification Rates'!$G$55)</f>
        <v>2.4621014438420996</v>
      </c>
      <c r="DO13" s="73">
        <f>((((1-'Calcification Rates'!$H$56)*$A13)*'Calcification Rates'!$D$56*0.1)+('Calcification Rates'!$H$56*$A13*'Calcification Rates'!$D$56))*'Calcification Rates'!$F$56</f>
        <v>1.1710631350000003</v>
      </c>
      <c r="DP13" s="73">
        <f>((((1-'Calcification Rates'!$H$56)*$A13)*(('Calcification Rates'!$D$56-'Calcification Rates'!$E$56)*0.1))+('Calcification Rates'!$H$56*$A13*('Calcification Rates'!$D$56-'Calcification Rates'!$E$56)))*('Calcification Rates'!$F$56-'Calcification Rates'!$G$56)</f>
        <v>1.1710631349999998</v>
      </c>
      <c r="DQ13" s="73">
        <f>((((1-'Calcification Rates'!$H$56)*$A13)*(('Calcification Rates'!$D$56+'Calcification Rates'!$E$56)*0.1))+('Calcification Rates'!$H$56*$A13*('Calcification Rates'!$D$56+'Calcification Rates'!$E$56)))*('Calcification Rates'!$F$56+'Calcification Rates'!$G$56)</f>
        <v>1.1710631349999998</v>
      </c>
      <c r="DR13" s="73">
        <f>((((1-'Calcification Rates'!$H$57)*$A13)*'Calcification Rates'!$D$57*0.1)+('Calcification Rates'!$H$57*$A13*'Calcification Rates'!$D$57))*'Calcification Rates'!$F$57</f>
        <v>4.9652826666666678</v>
      </c>
      <c r="DS13" s="73">
        <f>((((1-'Calcification Rates'!$H$57)*$A13)*(('Calcification Rates'!$D$57-'Calcification Rates'!$E$57)*0.1))+('Calcification Rates'!$H$57*$A13*('Calcification Rates'!$D$57-'Calcification Rates'!$E$57)))*('Calcification Rates'!$F$57-'Calcification Rates'!$G$57)</f>
        <v>4.7060459491914566</v>
      </c>
      <c r="DT13" s="73">
        <f>((((1-'Calcification Rates'!$H$57)*$A13)*(('Calcification Rates'!$D$57+'Calcification Rates'!$E$57)*0.1))+('Calcification Rates'!$H$57*$A13*('Calcification Rates'!$D$57+'Calcification Rates'!$E$57)))*('Calcification Rates'!$F$57+'Calcification Rates'!$G$57)</f>
        <v>5.2245193841418791</v>
      </c>
      <c r="DU13" s="73">
        <f>((((1-'Calcification Rates'!$H$58)*$A13)*'Calcification Rates'!$D$58*0.1)+('Calcification Rates'!$H$58*$A13*'Calcification Rates'!$D$58))*'Calcification Rates'!$F$58</f>
        <v>4.9652826666666678</v>
      </c>
      <c r="DV13" s="73">
        <f>((((1-'Calcification Rates'!$H$58)*$A13)*(('Calcification Rates'!$D$58-'Calcification Rates'!$E$58)*0.1))+('Calcification Rates'!$H$58*$A13*('Calcification Rates'!$D$58-'Calcification Rates'!$E$58)))*('Calcification Rates'!$F$58-'Calcification Rates'!$G$58)</f>
        <v>4.7060459491914566</v>
      </c>
      <c r="DW13" s="73">
        <f>((((1-'Calcification Rates'!$H$58)*$A13)*(('Calcification Rates'!$D$58+'Calcification Rates'!$E$58)*0.1))+('Calcification Rates'!$H$58*$A13*('Calcification Rates'!$D$58+'Calcification Rates'!$E$58)))*('Calcification Rates'!$F$58+'Calcification Rates'!$G$58)</f>
        <v>5.2245193841418791</v>
      </c>
      <c r="DX13" s="73">
        <f>(2*'Calcification Rates'!$D$59*'Calcification Rates'!$F$59)+0.1*'Calcification Rates'!$D$59*($A13+(2*'Calcification Rates'!$D$59))*'Calcification Rates'!$F$59</f>
        <v>8.1123374222222235</v>
      </c>
      <c r="DY13" s="73">
        <f>(2*('Calcification Rates'!$D$59-'Calcification Rates'!$E$59)*('Calcification Rates'!$F$59-'Calcification Rates'!$G$59))+(0.1*('Calcification Rates'!$D$59-'Calcification Rates'!$E$59)*($A13+(2*'Calcification Rates'!$D$59-'Calcification Rates'!$E$59)))*('Calcification Rates'!$F$59-'Calcification Rates'!$G$59)</f>
        <v>7.6702971861864153</v>
      </c>
      <c r="DZ13" s="73">
        <f>(2*('Calcification Rates'!$D$59+'Calcification Rates'!$E$59)*('Calcification Rates'!$F$59+'Calcification Rates'!$G$59))+(0.1*('Calcification Rates'!$D$59+'Calcification Rates'!$E$59)*($A13+(2*'Calcification Rates'!$D$59+'Calcification Rates'!$E$59)))*('Calcification Rates'!$F$59+'Calcification Rates'!$G$59)</f>
        <v>8.5564154204653207</v>
      </c>
      <c r="EA13" s="73">
        <f>((((((((($A13*2)/PI())/2)+'Calcification Rates'!$D$60)^2)*PI())/2))-((((((($A13*2)/PI())/2)^2)*PI())/2)))*'Calcification Rates'!$F$60</f>
        <v>7.1852212847146291</v>
      </c>
      <c r="EB13" s="73">
        <f>((((((((($A13*2)/PI())/2)+('Calcification Rates'!$D$60-'Calcification Rates'!$E$60))^2)*PI())/2))-((((((($A13*2)/PI())/2)^2)*PI())/2)))*('Calcification Rates'!$F$60-'Calcification Rates'!$G$60)</f>
        <v>6.7003346206206018</v>
      </c>
      <c r="EC13" s="73">
        <f>((((((((($A13*2)/PI())/2)+('Calcification Rates'!$D$60+'Calcification Rates'!$E$60))^2)*PI())/2))-((((((($A13*2)/PI())/2)^2)*PI())/2)))*('Calcification Rates'!$F$60+'Calcification Rates'!$G$60)</f>
        <v>7.6866681526708716</v>
      </c>
      <c r="ED13" s="73">
        <f>$A13*'Calcification Rates'!$D$61*'Calcification Rates'!$F$61</f>
        <v>8.6325261627019341</v>
      </c>
      <c r="EE13" s="73">
        <f>$A13*('Calcification Rates'!$D$61-'Calcification Rates'!$E$61)*('Calcification Rates'!$F$61-'Calcification Rates'!$G$61)</f>
        <v>7.9101906181778228</v>
      </c>
      <c r="EF13" s="73">
        <f>$A13*('Calcification Rates'!$D$61+'Calcification Rates'!$E$61)*('Calcification Rates'!$F$61+'Calcification Rates'!$G$61)</f>
        <v>9.38612125115508</v>
      </c>
      <c r="EG13" s="73">
        <f>(2*'Calcification Rates'!$D$62*'Calcification Rates'!$F$62)+0.1*'Calcification Rates'!$D$62*($A13+(2*'Calcification Rates'!$D$62))*'Calcification Rates'!$F$62</f>
        <v>44.544402777777769</v>
      </c>
      <c r="EH13" s="73">
        <f>(2*('Calcification Rates'!$D$62-'Calcification Rates'!$E$62)*('Calcification Rates'!$F$62-'Calcification Rates'!$G$62))+(0.1*('Calcification Rates'!$D$62-'Calcification Rates'!$E$62)*($A13+(2*'Calcification Rates'!$D$62-'Calcification Rates'!$E$62)))*('Calcification Rates'!$F$62-'Calcification Rates'!$G$62)</f>
        <v>36.149789277068592</v>
      </c>
      <c r="EI13" s="73">
        <f>(2*('Calcification Rates'!$D$62+'Calcification Rates'!$E$62)*('Calcification Rates'!$F$62+'Calcification Rates'!$G$62))+(0.1*('Calcification Rates'!$D$62+'Calcification Rates'!$E$62)*($A13+(2*'Calcification Rates'!$D$62+'Calcification Rates'!$E$62)))*('Calcification Rates'!$F$62+'Calcification Rates'!$G$62)</f>
        <v>53.756159172540841</v>
      </c>
      <c r="EJ13" s="73">
        <f>(2*'Calcification Rates'!$D$63*'Calcification Rates'!$F$63)+0.1*'Calcification Rates'!$D$63*($A13+(2*'Calcification Rates'!$D$63))*'Calcification Rates'!$F$63</f>
        <v>44.544402777777769</v>
      </c>
      <c r="EK13" s="73">
        <f>(2*('Calcification Rates'!$D$63-'Calcification Rates'!$E$63)*('Calcification Rates'!$F$63-'Calcification Rates'!$G$63))+(0.1*('Calcification Rates'!$D$63-'Calcification Rates'!$E$63)*($A13+(2*'Calcification Rates'!$D$63-'Calcification Rates'!$E$63)))*('Calcification Rates'!$F$63-'Calcification Rates'!$G$63)</f>
        <v>36.149789277068592</v>
      </c>
      <c r="EL13" s="73">
        <f>(2*('Calcification Rates'!$D$63+'Calcification Rates'!$E$63)*('Calcification Rates'!$F$63+'Calcification Rates'!$G$63))+(0.1*('Calcification Rates'!$D$63+'Calcification Rates'!$E$63)*($A13+(2*'Calcification Rates'!$D$63+'Calcification Rates'!$E$63)))*('Calcification Rates'!$F$63+'Calcification Rates'!$G$63)</f>
        <v>53.756159172540841</v>
      </c>
      <c r="EM13" s="73">
        <f>(2*'Calcification Rates'!$D$64*'Calcification Rates'!$F$64)+0.1*'Calcification Rates'!$D$64*($A13+(2*'Calcification Rates'!$D$64))*'Calcification Rates'!$F$64</f>
        <v>44.544402777777769</v>
      </c>
      <c r="EN13" s="73">
        <f>(2*('Calcification Rates'!$D$64-'Calcification Rates'!$E$64)*('Calcification Rates'!$F$64-'Calcification Rates'!$G$64))+(0.1*('Calcification Rates'!$D$64-'Calcification Rates'!$E$64)*($A13+(2*'Calcification Rates'!$D$64-'Calcification Rates'!$E$64)))*('Calcification Rates'!$F$64-'Calcification Rates'!$G$64)</f>
        <v>36.149789277068592</v>
      </c>
      <c r="EO13" s="73">
        <f>(2*('Calcification Rates'!$D$64+'Calcification Rates'!$E$64)*('Calcification Rates'!$F$64+'Calcification Rates'!$G$64))+(0.1*('Calcification Rates'!$D$64+'Calcification Rates'!$E$64)*($A13+(2*'Calcification Rates'!$D$64+'Calcification Rates'!$E$64)))*('Calcification Rates'!$F$64+'Calcification Rates'!$G$64)</f>
        <v>53.756159172540841</v>
      </c>
      <c r="EP13" s="73">
        <f>(2*'Calcification Rates'!$D$65*'Calcification Rates'!$F$65)+0.1*'Calcification Rates'!$D$65*($A13+(2*'Calcification Rates'!$D$65))*'Calcification Rates'!$F$65</f>
        <v>44.544402777777769</v>
      </c>
      <c r="EQ13" s="73">
        <f>(2*('Calcification Rates'!$D$65-'Calcification Rates'!$E$65)*('Calcification Rates'!$F$65-'Calcification Rates'!$G$65))+(0.1*('Calcification Rates'!$D$65-'Calcification Rates'!$E$65)*($A13+(2*'Calcification Rates'!$D$65-'Calcification Rates'!$E$65)))*('Calcification Rates'!$F$65-'Calcification Rates'!$G$65)</f>
        <v>36.149789277068592</v>
      </c>
      <c r="ER13" s="73">
        <f>(2*('Calcification Rates'!$D$65+'Calcification Rates'!$E$65)*('Calcification Rates'!$F$65+'Calcification Rates'!$G$65))+(0.1*('Calcification Rates'!$D$65+'Calcification Rates'!$E$65)*($A13+(2*'Calcification Rates'!$D$65+'Calcification Rates'!$E$65)))*('Calcification Rates'!$F$65+'Calcification Rates'!$G$65)</f>
        <v>53.756159172540841</v>
      </c>
      <c r="ES13" s="73">
        <f>$A13*'Calcification Rates'!$D$66*'Calcification Rates'!$F$66</f>
        <v>8.6325261627019341</v>
      </c>
      <c r="ET13" s="73">
        <f>$A13*('Calcification Rates'!$D$66-'Calcification Rates'!$E$66)*('Calcification Rates'!$F$66-'Calcification Rates'!$G$66)</f>
        <v>7.9101906181778228</v>
      </c>
      <c r="EU13" s="73">
        <f>$A13*('Calcification Rates'!$D$66+'Calcification Rates'!$E$66)*('Calcification Rates'!$F$66+'Calcification Rates'!$G$66)</f>
        <v>9.38612125115508</v>
      </c>
      <c r="EV13" s="73">
        <f>(2*'Calcification Rates'!$D$67*'Calcification Rates'!$F$67)+0.1*'Calcification Rates'!$D$67*($A13+(2*'Calcification Rates'!$D$67))*'Calcification Rates'!$F$67</f>
        <v>44.544402777777769</v>
      </c>
      <c r="EW13" s="73">
        <f>(2*('Calcification Rates'!$D$67-'Calcification Rates'!$E$67)*('Calcification Rates'!$F$67-'Calcification Rates'!$G$67))+(0.1*('Calcification Rates'!$D$67-'Calcification Rates'!$E$67)*($A13+(2*'Calcification Rates'!$D$67-'Calcification Rates'!$E$67)))*('Calcification Rates'!$F$67-'Calcification Rates'!$G$67)</f>
        <v>36.149789277068592</v>
      </c>
      <c r="EX13" s="73">
        <f>(2*('Calcification Rates'!$D$67+'Calcification Rates'!$E$67)*('Calcification Rates'!$F$67+'Calcification Rates'!$G$67))+(0.1*('Calcification Rates'!$D$67+'Calcification Rates'!$E$67)*($A13+(2*'Calcification Rates'!$D$67+'Calcification Rates'!$E$67)))*('Calcification Rates'!$F$67+'Calcification Rates'!$G$67)</f>
        <v>53.756159172540841</v>
      </c>
      <c r="EY13" s="73">
        <f>((((1-'Calcification Rates'!$H$68)*$A13)*'Calcification Rates'!$D$68*0.1)+('Calcification Rates'!$H$68*$A13*'Calcification Rates'!$D$68))*'Calcification Rates'!$F$68</f>
        <v>2.5181914999999999</v>
      </c>
      <c r="EZ13" s="73">
        <f>((((1-'Calcification Rates'!$H$68)*$A13)*(('Calcification Rates'!$D$68-'Calcification Rates'!$E$68)*0.1))+('Calcification Rates'!$H$68*$A13*('Calcification Rates'!$D$68-'Calcification Rates'!$E$68)))*('Calcification Rates'!$F$68-'Calcification Rates'!$G$68)</f>
        <v>1.5669798223730911</v>
      </c>
      <c r="FA13" s="73">
        <f>((((1-'Calcification Rates'!$H$68)*$A13)*(('Calcification Rates'!$D$68+'Calcification Rates'!$E$68)*0.1))+('Calcification Rates'!$H$68*$A13*('Calcification Rates'!$D$68+'Calcification Rates'!$E$68)))*('Calcification Rates'!$F$68+'Calcification Rates'!$G$68)</f>
        <v>3.564017880844164</v>
      </c>
      <c r="FB13" s="73">
        <f>((((((((($A13*2)/PI())/2)+'Calcification Rates'!$D$69)^2)*PI())/2))-((((((($A13*2)/PI())/2)^2)*PI())/2)))*'Calcification Rates'!$F$69</f>
        <v>18.662603579203122</v>
      </c>
      <c r="FC13" s="73">
        <f>((((((((($A13*2)/PI())/2)+('Calcification Rates'!$D$69-'Calcification Rates'!$E$69))^2)*PI())/2))-((((((($A13*2)/PI())/2)^2)*PI())/2)))*('Calcification Rates'!$F$69-'Calcification Rates'!$G$69)</f>
        <v>17.652391146452203</v>
      </c>
      <c r="FD13" s="73">
        <f>((((((((($A13*2)/PI())/2)+('Calcification Rates'!$D$69+'Calcification Rates'!$E$69))^2)*PI())/2))-((((((($A13*2)/PI())/2)^2)*PI())/2)))*('Calcification Rates'!$F$69+'Calcification Rates'!$G$69)</f>
        <v>19.689063249839442</v>
      </c>
      <c r="FE13" s="73">
        <f>((((((((($A13*2)/PI())/2)+'Calcification Rates'!$D$70)^2)*PI())/2))-((((((($A13*2)/PI())/2)^2)*PI())/2)))*'Calcification Rates'!$F$70</f>
        <v>14.552565490124714</v>
      </c>
      <c r="FF13" s="73">
        <f>((((((((($A13*2)/PI())/2)+('Calcification Rates'!$D$70-'Calcification Rates'!$E$70))^2)*PI())/2))-((((((($A13*2)/PI())/2)^2)*PI())/2)))*('Calcification Rates'!$F$70-'Calcification Rates'!$G$70)</f>
        <v>12.516927375194605</v>
      </c>
      <c r="FG13" s="73">
        <f>((((((((($A13*2)/PI())/2)+('Calcification Rates'!$D$70+'Calcification Rates'!$E$70))^2)*PI())/2))-((((((($A13*2)/PI())/2)^2)*PI())/2)))*('Calcification Rates'!$F$70+'Calcification Rates'!$G$70)</f>
        <v>16.631333536221398</v>
      </c>
      <c r="FH13" s="73">
        <f>((((((((($A13*2)/PI())/2)+'Calcification Rates'!$D$71)^2)*PI())/2))-((((((($A13*2)/PI())/2)^2)*PI())/2)))*'Calcification Rates'!$F$71</f>
        <v>7.7793270095492089</v>
      </c>
      <c r="FI13" s="73">
        <f>((((((((($A13*2)/PI())/2)+('Calcification Rates'!$D$71-'Calcification Rates'!$E$71))^2)*PI())/2))-((((((($A13*2)/PI())/2)^2)*PI())/2)))*('Calcification Rates'!$F$71-'Calcification Rates'!$G$71)</f>
        <v>7.1639263346528637</v>
      </c>
      <c r="FJ13" s="73">
        <f>((((((((($A13*2)/PI())/2)+('Calcification Rates'!$D$71+'Calcification Rates'!$E$71))^2)*PI())/2))-((((((($A13*2)/PI())/2)^2)*PI())/2)))*('Calcification Rates'!$F$71+'Calcification Rates'!$G$71)</f>
        <v>8.4203287462660459</v>
      </c>
      <c r="FK13" s="73">
        <f>$A13*'Calcification Rates'!$D$72*'Calcification Rates'!$F$72</f>
        <v>0.2585309375</v>
      </c>
      <c r="FL13" s="73">
        <f>$A13*('Calcification Rates'!$D$72-'Calcification Rates'!$E$72)*('Calcification Rates'!$F$72-'Calcification Rates'!$G$72)</f>
        <v>0.1680189420559107</v>
      </c>
      <c r="FM13" s="73">
        <f>$A13*('Calcification Rates'!$D$72+'Calcification Rates'!$E$72)*('Calcification Rates'!$F$72+'Calcification Rates'!$G$72)</f>
        <v>0.34904293294408928</v>
      </c>
      <c r="FN13" s="73">
        <f>$A13*'Calcification Rates'!$D$74*'Calcification Rates'!$F$74</f>
        <v>0.2585309375</v>
      </c>
      <c r="FO13" s="73">
        <f>$A13*('Calcification Rates'!$D$74-'Calcification Rates'!$E$74)*('Calcification Rates'!$F$74-'Calcification Rates'!$G$74)</f>
        <v>0.1680189420559107</v>
      </c>
      <c r="FP13" s="73">
        <f>$A13*('Calcification Rates'!$D$74+'Calcification Rates'!$E$74)*('Calcification Rates'!$F$74+'Calcification Rates'!$G$74)</f>
        <v>0.34904293294408928</v>
      </c>
      <c r="FQ13" s="73">
        <f>$A13*'Calcification Rates'!$D$75*'Calcification Rates'!$F$75</f>
        <v>7.4617460937499995</v>
      </c>
      <c r="FR13" s="73">
        <f>$A13*('Calcification Rates'!$D$75-'Calcification Rates'!$E$75)*('Calcification Rates'!$F$75-'Calcification Rates'!$G$75)</f>
        <v>6.9488294796016259</v>
      </c>
      <c r="FS13" s="73">
        <f>$A13*('Calcification Rates'!$D$75+'Calcification Rates'!$E$75)*('Calcification Rates'!$F$75+'Calcification Rates'!$G$75)</f>
        <v>7.9902808876339213</v>
      </c>
      <c r="FT13" s="73">
        <f>((((((((($A13*2)/PI())/2)+'Calcification Rates'!$D$76)^2)*PI())/2))-((((((($A13*2)/PI())/2)^2)*PI())/2)))*'Calcification Rates'!$F$76</f>
        <v>7.9433178992314728</v>
      </c>
      <c r="FU13" s="73">
        <f>((((((((($A13*2)/PI())/2)+('Calcification Rates'!$D$76-'Calcification Rates'!$E$76))^2)*PI())/2))-((((((($A13*2)/PI())/2)^2)*PI())/2)))*('Calcification Rates'!$F$76-'Calcification Rates'!$G$76)</f>
        <v>7.3875138799514879</v>
      </c>
      <c r="FV13" s="73">
        <f>((((((((($A13*2)/PI())/2)+('Calcification Rates'!$D$76+'Calcification Rates'!$E$76))^2)*PI())/2))-((((((($A13*2)/PI())/2)^2)*PI())/2)))*('Calcification Rates'!$F$76+'Calcification Rates'!$G$76)</f>
        <v>8.5172145076570533</v>
      </c>
      <c r="FW13" s="73">
        <f>(2*'Calcification Rates'!$D$77*'Calcification Rates'!$F$77)+0.1*'Calcification Rates'!$D$77*($A13+(2*'Calcification Rates'!$D$77))*'Calcification Rates'!$F$77</f>
        <v>44.544402777777769</v>
      </c>
      <c r="FX13" s="73">
        <f>(2*('Calcification Rates'!$D$77-'Calcification Rates'!$E$77)*('Calcification Rates'!$F$77-'Calcification Rates'!$G$77))+(0.1*('Calcification Rates'!$D$77-'Calcification Rates'!$E$77)*($A13+(2*'Calcification Rates'!$D$77-'Calcification Rates'!$E$77)))*('Calcification Rates'!$F$77-'Calcification Rates'!$G$77)</f>
        <v>42.378098570280528</v>
      </c>
      <c r="FY13" s="73">
        <f>(2*('Calcification Rates'!$D$77+'Calcification Rates'!$E$77)*('Calcification Rates'!$F$77+'Calcification Rates'!$G$77))+(0.1*('Calcification Rates'!$D$77+'Calcification Rates'!$E$77)*($A13+(2*'Calcification Rates'!$D$77+'Calcification Rates'!$E$77)))*('Calcification Rates'!$F$77+'Calcification Rates'!$G$77)</f>
        <v>46.720894900832072</v>
      </c>
      <c r="FZ13" s="73">
        <f>((((1-'Calcification Rates'!$H$78)*$A13)*'Calcification Rates'!$D$78*0.1)+('Calcification Rates'!$H$78*$A13*'Calcification Rates'!$D$78))*'Calcification Rates'!$F$78</f>
        <v>3.9226544857499994</v>
      </c>
      <c r="GA13" s="73">
        <f>((((1-'Calcification Rates'!$H$78)*$A13)*(('Calcification Rates'!$D$78-'Calcification Rates'!$E$78)*0.1))+('Calcification Rates'!$H$78*$A13*('Calcification Rates'!$D$78-'Calcification Rates'!$E$78)))*('Calcification Rates'!$F$78-'Calcification Rates'!$G$78)</f>
        <v>3.7868522540437874</v>
      </c>
      <c r="GB13" s="73">
        <f>((((1-'Calcification Rates'!$H$78)*$A13)*(('Calcification Rates'!$D$78+'Calcification Rates'!$E$78)*0.1))+('Calcification Rates'!$H$78*$A13*('Calcification Rates'!$D$78+'Calcification Rates'!$E$78)))*('Calcification Rates'!$F$78+'Calcification Rates'!$G$78)</f>
        <v>4.0584567174562123</v>
      </c>
      <c r="GC13" s="73">
        <f>((((1-'Calcification Rates'!$H$79)*$A13)*'Calcification Rates'!$D$79*0.1)+('Calcification Rates'!$H$79*$A13*'Calcification Rates'!$D$79))*'Calcification Rates'!$F$79</f>
        <v>4.4612868300000006</v>
      </c>
      <c r="GD13" s="73">
        <f>((((1-'Calcification Rates'!$H$79)*$A13)*(('Calcification Rates'!$D$79-'Calcification Rates'!$E$79)*0.1))+('Calcification Rates'!$H$79*$A13*('Calcification Rates'!$D$79-'Calcification Rates'!$E$79)))*('Calcification Rates'!$F$79-'Calcification Rates'!$G$79)</f>
        <v>4.2747861532017764</v>
      </c>
      <c r="GE13" s="73">
        <f>((((1-'Calcification Rates'!$H$79)*$A13)*(('Calcification Rates'!$D$79+'Calcification Rates'!$E$79)*0.1))+('Calcification Rates'!$H$79*$A13*('Calcification Rates'!$D$79+'Calcification Rates'!$E$79)))*('Calcification Rates'!$F$79+'Calcification Rates'!$G$79)</f>
        <v>4.6477875067982239</v>
      </c>
      <c r="GF13" s="73">
        <f>((((1-'Calcification Rates'!$H$80)*$A13)*'Calcification Rates'!$D$80*0.1)+('Calcification Rates'!$H$80*$A13*'Calcification Rates'!$D$80))*'Calcification Rates'!$F$80</f>
        <v>5.2498684094999994</v>
      </c>
      <c r="GG13" s="73">
        <f>((((1-'Calcification Rates'!$H$80)*$A13)*(('Calcification Rates'!$D$80-'Calcification Rates'!$E$80)*0.1))+('Calcification Rates'!$H$80*$A13*('Calcification Rates'!$D$80-'Calcification Rates'!$E$80)))*('Calcification Rates'!$F$80-'Calcification Rates'!$G$80)</f>
        <v>5.0681180542841666</v>
      </c>
      <c r="GH13" s="73">
        <f>((((1-'Calcification Rates'!$H$80)*$A13)*(('Calcification Rates'!$D$80+'Calcification Rates'!$E$80)*0.1))+('Calcification Rates'!$H$80*$A13*('Calcification Rates'!$D$80+'Calcification Rates'!$E$80)))*('Calcification Rates'!$F$80+'Calcification Rates'!$G$80)</f>
        <v>5.4316187647158314</v>
      </c>
      <c r="GI13" s="73">
        <f>((((((((($A13*2)/PI())/2)+'Calcification Rates'!$D$81)^2)*PI())/2))-((((((($A13*2)/PI())/2)^2)*PI())/2)))*'Calcification Rates'!$F$81</f>
        <v>6.7477836735296304</v>
      </c>
      <c r="GJ13" s="73">
        <f>((((((((($A13*2)/PI())/2)+('Calcification Rates'!$D$81-'Calcification Rates'!$E$81))^2)*PI())/2))-((((((($A13*2)/PI())/2)^2)*PI())/2)))*('Calcification Rates'!$F$81-'Calcification Rates'!$G$81)</f>
        <v>6.5173798532834484</v>
      </c>
      <c r="GK13" s="73">
        <f>((((((((($A13*2)/PI())/2)+('Calcification Rates'!$D$81+'Calcification Rates'!$E$81))^2)*PI())/2))-((((((($A13*2)/PI())/2)^2)*PI())/2)))*('Calcification Rates'!$F$81+'Calcification Rates'!$G$81)</f>
        <v>6.9790799410654882</v>
      </c>
      <c r="GL13" s="73">
        <f>((((((((($A13*2)/PI())/2)+'Calcification Rates'!$D$82)^2)*PI())/2))-((((((($A13*2)/PI())/2)^2)*PI())/2)))*'Calcification Rates'!$F$82</f>
        <v>6.9291768854463127</v>
      </c>
      <c r="GM13" s="73">
        <f>((((((((($A13*2)/PI())/2)+('Calcification Rates'!$D$82-'Calcification Rates'!$E$82))^2)*PI())/2))-((((((($A13*2)/PI())/2)^2)*PI())/2)))*('Calcification Rates'!$F$82-'Calcification Rates'!$G$82)</f>
        <v>6.7493035991018528</v>
      </c>
      <c r="GN13" s="73">
        <f>((((((((($A13*2)/PI())/2)+('Calcification Rates'!$D$82+'Calcification Rates'!$E$82))^2)*PI())/2))-((((((($A13*2)/PI())/2)^2)*PI())/2)))*('Calcification Rates'!$F$82+'Calcification Rates'!$G$82)</f>
        <v>7.1095903395964299</v>
      </c>
      <c r="GO13" s="73">
        <f>((((((((($A13*2)/PI())/2)+'Calcification Rates'!$D$87)^2)*PI())/2))-((((((($A13*2)/PI())/2)^2)*PI())/2)))*'Calcification Rates'!$F$87</f>
        <v>4.5601447617899069</v>
      </c>
      <c r="GP13" s="73">
        <f>((((((((($A13*2)/PI())/2)+('Calcification Rates'!$D$87-'Calcification Rates'!$E$87))^2)*PI())/2))-((((((($A13*2)/PI())/2)^2)*PI())/2)))*('Calcification Rates'!$F$87-'Calcification Rates'!$G$87)</f>
        <v>3.9623572345509137</v>
      </c>
      <c r="GQ13" s="73">
        <f>((((((((($A13*2)/PI())/2)+('Calcification Rates'!$D$87+'Calcification Rates'!$E$87))^2)*PI())/2))-((((((($A13*2)/PI())/2)^2)*PI())/2)))*('Calcification Rates'!$F$87+'Calcification Rates'!$G$87)</f>
        <v>5.1908645768082797</v>
      </c>
      <c r="GR13" s="73">
        <f>((((((((($A13*2)/PI())/2)+'Calcification Rates'!$D$88)^2)*PI())/2))-((((((($A13*2)/PI())/2)^2)*PI())/2)))*'Calcification Rates'!$F$88</f>
        <v>4.5601447617899069</v>
      </c>
      <c r="GS13" s="73">
        <f>((((((((($A13*2)/PI())/2)+('Calcification Rates'!$D$88-'Calcification Rates'!$E$88))^2)*PI())/2))-((((((($A13*2)/PI())/2)^2)*PI())/2)))*('Calcification Rates'!$F$88-'Calcification Rates'!$G$88)</f>
        <v>3.9623572345509137</v>
      </c>
      <c r="GT13" s="73">
        <f>((((((((($A13*2)/PI())/2)+('Calcification Rates'!$D$88+'Calcification Rates'!$E$88))^2)*PI())/2))-((((((($A13*2)/PI())/2)^2)*PI())/2)))*('Calcification Rates'!$F$88+'Calcification Rates'!$G$88)</f>
        <v>5.1908645768082797</v>
      </c>
      <c r="GU13" s="73">
        <f>((((((((($A13*2)/PI())/2)+'Calcification Rates'!$D$89)^2)*PI())/2))-((((((($A13*2)/PI())/2)^2)*PI())/2)))*'Calcification Rates'!$F$89</f>
        <v>6.4159928555219672</v>
      </c>
      <c r="GV13" s="73">
        <f>((((((((($A13*2)/PI())/2)+('Calcification Rates'!$D$89-'Calcification Rates'!$E$89))^2)*PI())/2))-((((((($A13*2)/PI())/2)^2)*PI())/2)))*('Calcification Rates'!$F$89-'Calcification Rates'!$G$89)</f>
        <v>5.7151399872016508</v>
      </c>
      <c r="GW13" s="73">
        <f>((((((((($A13*2)/PI())/2)+('Calcification Rates'!$D$89+'Calcification Rates'!$E$89))^2)*PI())/2))-((((((($A13*2)/PI())/2)^2)*PI())/2)))*('Calcification Rates'!$F$89+'Calcification Rates'!$G$89)</f>
        <v>7.1440052635478777</v>
      </c>
      <c r="GX13" s="73">
        <f>((((((((($A13*2)/PI())/2)+'Calcification Rates'!$D$90)^2)*PI())/2))-((((((($A13*2)/PI())/2)^2)*PI())/2)))*'Calcification Rates'!$F$90</f>
        <v>6.4159928555219672</v>
      </c>
      <c r="GY13" s="73">
        <f>((((((((($A13*2)/PI())/2)+('Calcification Rates'!$D$90-'Calcification Rates'!$E$90))^2)*PI())/2))-((((((($A13*2)/PI())/2)^2)*PI())/2)))*('Calcification Rates'!$F$90-'Calcification Rates'!$G$90)</f>
        <v>5.7151399872016508</v>
      </c>
      <c r="GZ13" s="73">
        <f>((((((((($A13*2)/PI())/2)+('Calcification Rates'!$D$90+'Calcification Rates'!$E$90))^2)*PI())/2))-((((((($A13*2)/PI())/2)^2)*PI())/2)))*('Calcification Rates'!$F$90+'Calcification Rates'!$G$90)</f>
        <v>7.1440052635478777</v>
      </c>
      <c r="HA13" s="73">
        <f>((((((((($A13*2)/PI())/2)+'Calcification Rates'!$D$92)^2)*PI())/2))-((((((($A13*2)/PI())/2)^2)*PI())/2)))*'Calcification Rates'!$F$92</f>
        <v>17.096480964448702</v>
      </c>
      <c r="HB13" s="73">
        <f>((((((((($A13*2)/PI())/2)+('Calcification Rates'!$D$92-'Calcification Rates'!$E$92))^2)*PI())/2))-((((((($A13*2)/PI())/2)^2)*PI())/2)))*('Calcification Rates'!$F$92-'Calcification Rates'!$G$92)</f>
        <v>16.43500314675962</v>
      </c>
      <c r="HC13" s="73">
        <f>((((((((($A13*2)/PI())/2)+('Calcification Rates'!$D$92+'Calcification Rates'!$E$92))^2)*PI())/2))-((((((($A13*2)/PI())/2)^2)*PI())/2)))*('Calcification Rates'!$F$92+'Calcification Rates'!$G$92)</f>
        <v>17.757958782137788</v>
      </c>
      <c r="HD13" s="73">
        <f>$A13*'Calcification Rates'!$D$93*'Calcification Rates'!$F$93</f>
        <v>4.5449195484254314</v>
      </c>
      <c r="HE13" s="73">
        <f>$A13*('Calcification Rates'!$D$93-'Calcification Rates'!$E$93)*('Calcification Rates'!$F$93-'Calcification Rates'!$G$93)</f>
        <v>3.9944246535311065</v>
      </c>
      <c r="HF13" s="73">
        <f>$A13*('Calcification Rates'!$D$93+'Calcification Rates'!$E$93)*('Calcification Rates'!$F$93+'Calcification Rates'!$G$93)</f>
        <v>5.1255721895382838</v>
      </c>
      <c r="HG13" s="73">
        <f>$A13*'Calcification Rates'!$D$95*'Calcification Rates'!$F$95</f>
        <v>5.7947724242424252</v>
      </c>
      <c r="HH13" s="73">
        <f>$A13*('Calcification Rates'!$D$95-'Calcification Rates'!$E$95)*('Calcification Rates'!$F$95-'Calcification Rates'!$G$95)</f>
        <v>5.0567646639287966</v>
      </c>
      <c r="HI13" s="73">
        <f>$A13*('Calcification Rates'!$D$95+'Calcification Rates'!$E$95)*('Calcification Rates'!$F$95+'Calcification Rates'!$G$95)</f>
        <v>6.5741393793700338</v>
      </c>
      <c r="HJ13" s="73">
        <f>((((1-'Calcification Rates'!$H$96)*$A13)*'Calcification Rates'!$D$96*0.1)+('Calcification Rates'!$H$96*$A13*'Calcification Rates'!$D$96))*'Calcification Rates'!$F$96</f>
        <v>2.7549271750000002</v>
      </c>
      <c r="HK13" s="73">
        <f>((((1-'Calcification Rates'!$H$96)*$A13)*(('Calcification Rates'!$D$96-'Calcification Rates'!$E$96)*0.1))+('Calcification Rates'!$H$96*$A13*('Calcification Rates'!$D$96-'Calcification Rates'!$E$96)))*('Calcification Rates'!$F$96-'Calcification Rates'!$G$96)</f>
        <v>2.4064904137910288</v>
      </c>
      <c r="HL13" s="73">
        <f>((((1-'Calcification Rates'!$H$96)*$A13)*(('Calcification Rates'!$D$96+'Calcification Rates'!$E$96)*0.1))+('Calcification Rates'!$H$96*$A13*('Calcification Rates'!$D$96+'Calcification Rates'!$E$96)))*('Calcification Rates'!$F$96+'Calcification Rates'!$G$96)</f>
        <v>3.1247959379100063</v>
      </c>
      <c r="HM13" s="73">
        <f>((((1-'Calcification Rates'!$H$98)*$A13)*'Calcification Rates'!$D$98*0.1)+('Calcification Rates'!$H$98*$A13*'Calcification Rates'!$D$98))*'Calcification Rates'!$F$98</f>
        <v>2.7549271750000002</v>
      </c>
      <c r="HN13" s="73">
        <f>((((1-'Calcification Rates'!$H$98)*$A13)*(('Calcification Rates'!$D$98-'Calcification Rates'!$E$98)*0.1))+('Calcification Rates'!$H$98*$A13*('Calcification Rates'!$D$98-'Calcification Rates'!$E$98)))*('Calcification Rates'!$F$98-'Calcification Rates'!$G$98)</f>
        <v>1.6614542141493762</v>
      </c>
      <c r="HO13" s="73">
        <f>((((1-'Calcification Rates'!$H$98)*$A13)*(('Calcification Rates'!$D$98+'Calcification Rates'!$E$98)*0.1))+('Calcification Rates'!$H$98*$A13*('Calcification Rates'!$D$98+'Calcification Rates'!$E$98)))*('Calcification Rates'!$F$98+'Calcification Rates'!$G$98)</f>
        <v>4.0067164298794831</v>
      </c>
    </row>
    <row r="14" spans="1:223" x14ac:dyDescent="0.3">
      <c r="A14" s="42">
        <v>12</v>
      </c>
      <c r="B14" s="73">
        <f>((((1-'Calcification Rates'!$H$11)*$A14)*'Calcification Rates'!$D$11*0.1)+('Calcification Rates'!$H$11*$A14*'Calcification Rates'!$D$11))*'Calcification Rates'!$F$11</f>
        <v>33.015664639999997</v>
      </c>
      <c r="C14" s="73">
        <f>((((1-'Calcification Rates'!$H$11)*$A14)*(('Calcification Rates'!$D$11-'Calcification Rates'!$E$11)*0.1))+('Calcification Rates'!$H$11*$A14*('Calcification Rates'!$D$11-'Calcification Rates'!$E$11)))*('Calcification Rates'!$F$11-'Calcification Rates'!$G$11)</f>
        <v>26.814498880441374</v>
      </c>
      <c r="D14" s="73">
        <f>((((1-'Calcification Rates'!$H$11)*$A14)*(('Calcification Rates'!$D$11+'Calcification Rates'!$E$11)*0.1))+('Calcification Rates'!$H$11*$A14*('Calcification Rates'!$D$11+'Calcification Rates'!$E$11)))*('Calcification Rates'!$F$11+'Calcification Rates'!$G$11)</f>
        <v>39.409467065508125</v>
      </c>
      <c r="E14" s="73">
        <f>(((((1-'Calcification Rates'!$H$12)*$A14)*'Calcification Rates'!$D$12*0.1)+('Calcification Rates'!$H$12*$A14*'Calcification Rates'!$D$12))*'Calcification Rates'!$F$12)*0.5</f>
        <v>17.386160457142854</v>
      </c>
      <c r="F14" s="73">
        <f>(((((1-'Calcification Rates'!$H$12)*$A14)*(('Calcification Rates'!$D$12-'Calcification Rates'!$E$12)*0.1))+('Calcification Rates'!$H$12*$A14*('Calcification Rates'!$D$12-'Calcification Rates'!$E$12)))*('Calcification Rates'!$F$12-'Calcification Rates'!$G$12))*0.5</f>
        <v>15.979219459959232</v>
      </c>
      <c r="G14" s="73">
        <f>(((((1-'Calcification Rates'!$H$12)*$A14)*(('Calcification Rates'!$D$12+'Calcification Rates'!$E$12)*0.1))+('Calcification Rates'!$H$12*$A14*('Calcification Rates'!$D$12+'Calcification Rates'!$E$12)))*('Calcification Rates'!$F$12+'Calcification Rates'!$G$12))*0.5</f>
        <v>18.817513180360152</v>
      </c>
      <c r="H14" s="73">
        <f>(((((1-'Calcification Rates'!$H$13)*$A14)*'Calcification Rates'!$D$13*0.1)+('Calcification Rates'!$H$13*$A14*'Calcification Rates'!$D$13))*'Calcification Rates'!$F$13)*0.5</f>
        <v>13.989795667199997</v>
      </c>
      <c r="I14" s="73">
        <f>(((((1-'Calcification Rates'!$H$13)*$A14)*(('Calcification Rates'!$D$13-'Calcification Rates'!$E$13)*0.1))+('Calcification Rates'!$H$13*$A14*('Calcification Rates'!$D$13-'Calcification Rates'!$E$13)))*('Calcification Rates'!$F$13-'Calcification Rates'!$G$13))*0.5</f>
        <v>11.839323920857424</v>
      </c>
      <c r="J14" s="73">
        <f>(((((1-'Calcification Rates'!$H$13)*$A14)*(('Calcification Rates'!$D$13+'Calcification Rates'!$E$13)*0.1))+('Calcification Rates'!$H$13*$A14*('Calcification Rates'!$D$13+'Calcification Rates'!$E$13)))*('Calcification Rates'!$F$13+'Calcification Rates'!$G$13))*0.5</f>
        <v>16.317590576475904</v>
      </c>
      <c r="K14" s="73">
        <f>((((((((($A14*2)/PI())/2)+'Calcification Rates'!$D$14)^2)*PI())/2))-((((((($A14*2)/PI())/2)^2)*PI())/2)))*'Calcification Rates'!$F$14</f>
        <v>7.3404166138585785</v>
      </c>
      <c r="L14" s="73">
        <f>((((((((($A14*2)/PI())/2)+('Calcification Rates'!$D$14-'Calcification Rates'!$E$14))^2)*PI())/2))-((((((($A14*2)/PI())/2)^2)*PI())/2)))*('Calcification Rates'!$F$14-'Calcification Rates'!$G$14)</f>
        <v>7.0764788087838859</v>
      </c>
      <c r="M14" s="73">
        <f>((((((((($A14*2)/PI())/2)+('Calcification Rates'!$D$14+'Calcification Rates'!$E$14))^2)*PI())/2))-((((((($A14*2)/PI())/2)^2)*PI())/2)))*('Calcification Rates'!$F$14+'Calcification Rates'!$G$14)</f>
        <v>7.6050345702264002</v>
      </c>
      <c r="N14" s="73">
        <f>((((((((($A14*2)/PI())/2)+'Calcification Rates'!$D$15)^2)*PI())/2))-((((((($A14*2)/PI())/2)^2)*PI())/2)))*'Calcification Rates'!$F$15</f>
        <v>7.4455527893174906</v>
      </c>
      <c r="O14" s="73">
        <f>((((((((($A14*2)/PI())/2)+('Calcification Rates'!$D$15-'Calcification Rates'!$E$15))^2)*PI())/2))-((((((($A14*2)/PI())/2)^2)*PI())/2)))*('Calcification Rates'!$F$15-'Calcification Rates'!$G$15)</f>
        <v>6.7067320374757005</v>
      </c>
      <c r="P14" s="73">
        <f>((((((((($A14*2)/PI())/2)+('Calcification Rates'!$D$15+'Calcification Rates'!$E$15))^2)*PI())/2))-((((((($A14*2)/PI())/2)^2)*PI())/2)))*('Calcification Rates'!$F$15+'Calcification Rates'!$G$15)</f>
        <v>8.2202509891469369</v>
      </c>
      <c r="Q14" s="73">
        <f>(2*'Calcification Rates'!$D$16*'Calcification Rates'!$F$16)+0.1*'Calcification Rates'!$D$16*($A14+(2*'Calcification Rates'!$D$16))*'Calcification Rates'!$F$16</f>
        <v>3.6807283333333327</v>
      </c>
      <c r="R14" s="73">
        <f>(2*('Calcification Rates'!$D$16-'Calcification Rates'!$E$16)*('Calcification Rates'!$F$16-'Calcification Rates'!$G$16))+(0.1*('Calcification Rates'!$D$16-'Calcification Rates'!$E$16)*($A14+(2*'Calcification Rates'!$D$16-'Calcification Rates'!$E$16)))*('Calcification Rates'!$F$16-'Calcification Rates'!$G$16)</f>
        <v>3.1613436667966699</v>
      </c>
      <c r="S14" s="73">
        <f>(2*('Calcification Rates'!$D$16+'Calcification Rates'!$E$16)*('Calcification Rates'!$F$16+'Calcification Rates'!$G$16))+(0.1*('Calcification Rates'!$D$16+'Calcification Rates'!$E$16)*($A14+(2*'Calcification Rates'!$D$16+'Calcification Rates'!$E$16)))*('Calcification Rates'!$F$16+'Calcification Rates'!$G$16)</f>
        <v>4.2131742000076251</v>
      </c>
      <c r="T14" s="73">
        <f>(2*'Calcification Rates'!$D$17*'Calcification Rates'!$F$17)+0.1*'Calcification Rates'!$D$17*($A14+(2*'Calcification Rates'!$D$17))*'Calcification Rates'!$F$17</f>
        <v>3.4018852777777768</v>
      </c>
      <c r="U14" s="73">
        <f>(2*('Calcification Rates'!$D$17-'Calcification Rates'!$E$17)*('Calcification Rates'!$F$17-'Calcification Rates'!$G$17))+(0.1*('Calcification Rates'!$D$17-'Calcification Rates'!$E$17)*($A14+(2*'Calcification Rates'!$D$17-'Calcification Rates'!$E$17)))*('Calcification Rates'!$F$17-'Calcification Rates'!$G$17)</f>
        <v>2.8863243142633359</v>
      </c>
      <c r="V14" s="73">
        <f>(2*('Calcification Rates'!$D$17+'Calcification Rates'!$E$17)*('Calcification Rates'!$F$17+'Calcification Rates'!$G$17))+(0.1*('Calcification Rates'!$D$17+'Calcification Rates'!$E$17)*($A14+(2*'Calcification Rates'!$D$17+'Calcification Rates'!$E$17)))*('Calcification Rates'!$F$17+'Calcification Rates'!$G$17)</f>
        <v>3.9305059474742921</v>
      </c>
      <c r="W14" s="73">
        <f>((((((((($A14*2)/PI())/2)+'Calcification Rates'!$D$18)^2)*PI())/2))-((((((($A14*2)/PI())/2)^2)*PI())/2)))*'Calcification Rates'!$F$18</f>
        <v>7.4455527893174906</v>
      </c>
      <c r="X14" s="73">
        <f>((((((((($A14*2)/PI())/2)+('Calcification Rates'!$D$18-'Calcification Rates'!$E$18))^2)*PI())/2))-((((((($A14*2)/PI())/2)^2)*PI())/2)))*('Calcification Rates'!$F$18-'Calcification Rates'!$G$18)</f>
        <v>6.7067320374757005</v>
      </c>
      <c r="Y14" s="73">
        <f>((((((((($A14*2)/PI())/2)+('Calcification Rates'!$D$18+'Calcification Rates'!$E$18))^2)*PI())/2))-((((((($A14*2)/PI())/2)^2)*PI())/2)))*('Calcification Rates'!$F$18+'Calcification Rates'!$G$18)</f>
        <v>8.2202509891469369</v>
      </c>
      <c r="Z14" s="73">
        <f>(2*'Calcification Rates'!$D$19*'Calcification Rates'!$F$19)+0.1*'Calcification Rates'!$D$19*($A14+(2*'Calcification Rates'!$D$19))*'Calcification Rates'!$F$19</f>
        <v>3.4018852777777768</v>
      </c>
      <c r="AA14" s="73">
        <f>(2*('Calcification Rates'!$D$19-'Calcification Rates'!$E$19)*('Calcification Rates'!$F$19-'Calcification Rates'!$G$19))+(0.1*('Calcification Rates'!$D$19-'Calcification Rates'!$E$19)*($A14+(2*'Calcification Rates'!$D$19-'Calcification Rates'!$E$19)))*('Calcification Rates'!$F$19-'Calcification Rates'!$G$19)</f>
        <v>2.8863243142633359</v>
      </c>
      <c r="AB14" s="73">
        <f>(2*('Calcification Rates'!$D$19+'Calcification Rates'!$E$19)*('Calcification Rates'!$F$19+'Calcification Rates'!$G$19))+(0.1*('Calcification Rates'!$D$19+'Calcification Rates'!$E$19)*($A14+(2*'Calcification Rates'!$D$19+'Calcification Rates'!$E$19)))*('Calcification Rates'!$F$19+'Calcification Rates'!$G$19)</f>
        <v>3.9305059474742921</v>
      </c>
      <c r="AC14" s="73">
        <f>(((((1-'Calcification Rates'!$H$20)*$A14)*'Calcification Rates'!$D$20*0.1)+('Calcification Rates'!$H$20*$A14*'Calcification Rates'!$D$20))*'Calcification Rates'!$F$20)*0.5</f>
        <v>0.97020804999999977</v>
      </c>
      <c r="AD14" s="73">
        <f>(((((1-'Calcification Rates'!$H$20)*$A14)*(('Calcification Rates'!$D$20-'Calcification Rates'!$E$20)*0.1))+('Calcification Rates'!$H$20*$A14*('Calcification Rates'!$D$20-'Calcification Rates'!$E$20)))*('Calcification Rates'!$F$20-'Calcification Rates'!$G$20))*0.5</f>
        <v>0.82333469128474057</v>
      </c>
      <c r="AE14" s="73">
        <f>(((((1-'Calcification Rates'!$H$20)*$A14)*(('Calcification Rates'!$D$20+'Calcification Rates'!$E$20)*0.1))+('Calcification Rates'!$H$20*$A14*('Calcification Rates'!$D$20+'Calcification Rates'!$E$20)))*('Calcification Rates'!$F$20+'Calcification Rates'!$G$20))*0.5</f>
        <v>1.120747058767523</v>
      </c>
      <c r="AF14" s="73">
        <f>(2*'Calcification Rates'!$D$21*'Calcification Rates'!$F$21)+0.1*'Calcification Rates'!$D$21*($A14+(2*'Calcification Rates'!$D$21))*'Calcification Rates'!$F$21</f>
        <v>3.903802777777778</v>
      </c>
      <c r="AG14" s="73">
        <f>(2*('Calcification Rates'!$D$21-'Calcification Rates'!$E$21)*('Calcification Rates'!$F$21-'Calcification Rates'!$G$21))+(0.1*('Calcification Rates'!$D$21-'Calcification Rates'!$E$21)*($A14+(2*'Calcification Rates'!$D$21-'Calcification Rates'!$E$21)))*('Calcification Rates'!$F$21-'Calcification Rates'!$G$21)</f>
        <v>3.8194687679829329</v>
      </c>
      <c r="AH14" s="73">
        <f>(2*('Calcification Rates'!$D$21+'Calcification Rates'!$E$21)*('Calcification Rates'!$F$21+'Calcification Rates'!$G$21))+(0.1*('Calcification Rates'!$D$21+'Calcification Rates'!$E$21)*($A14+(2*'Calcification Rates'!$D$21+'Calcification Rates'!$E$21)))*('Calcification Rates'!$F$21+'Calcification Rates'!$G$21)</f>
        <v>3.9890143797504001</v>
      </c>
      <c r="AI14" s="73">
        <f>$A14*'Calcification Rates'!$D$23*'Calcification Rates'!$F$23</f>
        <v>0.28203374999999997</v>
      </c>
      <c r="AJ14" s="73">
        <f>$A14*('Calcification Rates'!$D$23-'Calcification Rates'!$E$23)*('Calcification Rates'!$F$23-'Calcification Rates'!$G$23)</f>
        <v>0.18329339133372077</v>
      </c>
      <c r="AK14" s="73">
        <f>$A14*('Calcification Rates'!$D$23+'Calcification Rates'!$E$23)*('Calcification Rates'!$F$23+'Calcification Rates'!$G$23)</f>
        <v>0.3807741086662792</v>
      </c>
      <c r="AL14" s="73">
        <f>((((1-'Calcification Rates'!$H$24)*$A14)*'Calcification Rates'!$D$24*0.1)+('Calcification Rates'!$H$24*$A14*'Calcification Rates'!$D$24))*'Calcification Rates'!$F$24</f>
        <v>12.850983927600002</v>
      </c>
      <c r="AM14" s="73">
        <f>((((1-'Calcification Rates'!$H$24)*$A14)*(('Calcification Rates'!$D$24-'Calcification Rates'!$E$24)*0.1))+('Calcification Rates'!$H$24*$A14*('Calcification Rates'!$D$24-'Calcification Rates'!$E$24)))*('Calcification Rates'!$F$24-'Calcification Rates'!$G$24)</f>
        <v>7.7502307851302552</v>
      </c>
      <c r="AN14" s="73">
        <f>((((1-'Calcification Rates'!$H$24)*$A14)*(('Calcification Rates'!$D$24+'Calcification Rates'!$E$24)*0.1))+('Calcification Rates'!$H$24*$A14*('Calcification Rates'!$D$24+'Calcification Rates'!$E$24)))*('Calcification Rates'!$F$24+'Calcification Rates'!$G$24)</f>
        <v>18.69023940454327</v>
      </c>
      <c r="AO14" s="73">
        <f>((((((((($A14*2)/PI())/2)+'Calcification Rates'!$D$25)^2)*PI())/2))-((((((($A14*2)/PI())/2)^2)*PI())/2)))*'Calcification Rates'!$F$25</f>
        <v>6.4700236188010107</v>
      </c>
      <c r="AP14" s="73">
        <f>((((((((($A14*2)/PI())/2)+('Calcification Rates'!$D$25-'Calcification Rates'!$E$25))^2)*PI())/2))-((((((($A14*2)/PI())/2)^2)*PI())/2)))*('Calcification Rates'!$F$25-'Calcification Rates'!$G$25)</f>
        <v>5.2831441849739882</v>
      </c>
      <c r="AQ14" s="73">
        <f>((((((((($A14*2)/PI())/2)+('Calcification Rates'!$D$25+'Calcification Rates'!$E$25))^2)*PI())/2))-((((((($A14*2)/PI())/2)^2)*PI())/2)))*('Calcification Rates'!$F$25+'Calcification Rates'!$G$25)</f>
        <v>7.6989366660375103</v>
      </c>
      <c r="AR14" s="73">
        <f>((((1-'Calcification Rates'!$H$28)*$A14)*'Calcification Rates'!$D$28*0.1)+('Calcification Rates'!$H$28*$A14*'Calcification Rates'!$D$28))*'Calcification Rates'!$F$28</f>
        <v>2.0684548626640749</v>
      </c>
      <c r="AS14" s="73">
        <f>((((1-'Calcification Rates'!$H$28)*$A14)*(('Calcification Rates'!$D$28-'Calcification Rates'!$E$28)*0.1))+('Calcification Rates'!$H$28*$A14*('Calcification Rates'!$D$28-'Calcification Rates'!$E$28)))*('Calcification Rates'!$F$28-'Calcification Rates'!$G$28)</f>
        <v>1.8643388695532692</v>
      </c>
      <c r="AT14" s="73">
        <f>((((1-'Calcification Rates'!$H$28)*$A14)*(('Calcification Rates'!$D$28+'Calcification Rates'!$E$28)*0.1))+('Calcification Rates'!$H$28*$A14*('Calcification Rates'!$D$28+'Calcification Rates'!$E$28)))*('Calcification Rates'!$F$28+'Calcification Rates'!$G$28)</f>
        <v>2.2825592826826093</v>
      </c>
      <c r="AU14" s="73">
        <f>((((((((($A14*2)/PI())/2)+'Calcification Rates'!$D$29)^2)*PI())/2))-((((((($A14*2)/PI())/2)^2)*PI())/2)))*'Calcification Rates'!$F$29</f>
        <v>33.188209784196388</v>
      </c>
      <c r="AV14" s="73">
        <f>((((((((($A14*2)/PI())/2)+('Calcification Rates'!$D$29-'Calcification Rates'!$E$29))^2)*PI())/2))-((((((($A14*2)/PI())/2)^2)*PI())/2)))*('Calcification Rates'!$F$29-'Calcification Rates'!$G$29)</f>
        <v>27.245526444382168</v>
      </c>
      <c r="AW14" s="73">
        <f>((((((((($A14*2)/PI())/2)+('Calcification Rates'!$D$29+'Calcification Rates'!$E$29))^2)*PI())/2))-((((((($A14*2)/PI())/2)^2)*PI())/2)))*('Calcification Rates'!$F$29+'Calcification Rates'!$G$29)</f>
        <v>39.711944440520959</v>
      </c>
      <c r="AX14" s="73">
        <f>((((((((($A14*2)/PI())/2)+'Calcification Rates'!$D$30)^2)*PI())/2))-((((((($A14*2)/PI())/2)^2)*PI())/2)))*'Calcification Rates'!$F$30</f>
        <v>7.3751978868333339</v>
      </c>
      <c r="AY14" s="73">
        <f>((((((((($A14*2)/PI())/2)+('Calcification Rates'!$D$30-'Calcification Rates'!$E$30))^2)*PI())/2))-((((((($A14*2)/PI())/2)^2)*PI())/2)))*('Calcification Rates'!$F$30-'Calcification Rates'!$G$30)</f>
        <v>6.5442387600077394</v>
      </c>
      <c r="AZ14" s="73">
        <f>((((((((($A14*2)/PI())/2)+('Calcification Rates'!$D$30+'Calcification Rates'!$E$30))^2)*PI())/2))-((((((($A14*2)/PI())/2)^2)*PI())/2)))*('Calcification Rates'!$F$30+'Calcification Rates'!$G$30)</f>
        <v>8.2239738336655162</v>
      </c>
      <c r="BA14" s="73">
        <f>((((1-'Calcification Rates'!$H$31)*$A14)*'Calcification Rates'!$D$31*0.1)+('Calcification Rates'!$H$31*$A14*'Calcification Rates'!$D$31))*'Calcification Rates'!$F$31</f>
        <v>2.2123919999999999</v>
      </c>
      <c r="BB14" s="73">
        <f>((((1-'Calcification Rates'!$H$31)*$A14)*(('Calcification Rates'!$D$31-'Calcification Rates'!$E$31)*0.1))+('Calcification Rates'!$H$31*$A14*('Calcification Rates'!$D$31-'Calcification Rates'!$E$31)))*('Calcification Rates'!$F$31-'Calcification Rates'!$G$31)</f>
        <v>2.2123919999999999</v>
      </c>
      <c r="BC14" s="73">
        <f>((((1-'Calcification Rates'!$H$31)*$A14)*(('Calcification Rates'!$D$31+'Calcification Rates'!$E$31)*0.1))+('Calcification Rates'!$H$31*$A14*('Calcification Rates'!$D$31+'Calcification Rates'!$E$31)))*('Calcification Rates'!$F$31+'Calcification Rates'!$G$31)</f>
        <v>2.2123919999999999</v>
      </c>
      <c r="BD14" s="73">
        <f>$A14*'Calcification Rates'!$D$32*'Calcification Rates'!$F$32</f>
        <v>9.2964263490520196</v>
      </c>
      <c r="BE14" s="73">
        <f>$A14*('Calcification Rates'!$D$32-'Calcification Rates'!$E$32)*('Calcification Rates'!$F$32-'Calcification Rates'!$G$32)</f>
        <v>8.9367394739304338</v>
      </c>
      <c r="BF14" s="73">
        <f>$A14*('Calcification Rates'!$D$32+'Calcification Rates'!$E$32)*('Calcification Rates'!$F$32+'Calcification Rates'!$G$32)</f>
        <v>9.6561132241736054</v>
      </c>
      <c r="BG14" s="73">
        <f>((((1-'Calcification Rates'!$H$34)*$A14)*'Calcification Rates'!$D$34*0.1)+('Calcification Rates'!$H$34*$A14*'Calcification Rates'!$D$34))*'Calcification Rates'!$F$34</f>
        <v>3.0053751000000002</v>
      </c>
      <c r="BH14" s="73">
        <f>((((1-'Calcification Rates'!$H$34)*$A14)*(('Calcification Rates'!$D$34-'Calcification Rates'!$E$34)*0.1))+('Calcification Rates'!$H$34*$A14*('Calcification Rates'!$D$34-'Calcification Rates'!$E$34)))*('Calcification Rates'!$F$34-'Calcification Rates'!$G$34)</f>
        <v>1.1444861495023859</v>
      </c>
      <c r="BI14" s="73">
        <f>((((1-'Calcification Rates'!$H$34)*$A14)*(('Calcification Rates'!$D$34+'Calcification Rates'!$E$34)*0.1))+('Calcification Rates'!$H$34*$A14*('Calcification Rates'!$D$34+'Calcification Rates'!$E$34)))*('Calcification Rates'!$F$34+'Calcification Rates'!$G$34)</f>
        <v>5.7318774847069438</v>
      </c>
      <c r="BJ14" s="73">
        <f>(2*'Calcification Rates'!$D$35*'Calcification Rates'!$F$35)+0.1*'Calcification Rates'!$D$35*($A14+(2*'Calcification Rates'!$D$35))*'Calcification Rates'!$F$35</f>
        <v>1.9454852519121093</v>
      </c>
      <c r="BK14" s="73">
        <f>(2*('Calcification Rates'!$D$35-'Calcification Rates'!$E$35)*('Calcification Rates'!$F$35-'Calcification Rates'!$G$35))+(0.1*('Calcification Rates'!$D$35-'Calcification Rates'!$E$35)*($A14+(2*'Calcification Rates'!$D$35-'Calcification Rates'!$E$35)))*('Calcification Rates'!$F$35-'Calcification Rates'!$G$35)</f>
        <v>1.7542088838630523</v>
      </c>
      <c r="BL14" s="73">
        <f>(2*('Calcification Rates'!$D$35+'Calcification Rates'!$E$35)*('Calcification Rates'!$F$35+'Calcification Rates'!$G$35))+(0.1*('Calcification Rates'!$D$35+'Calcification Rates'!$E$35)*($A14+(2*'Calcification Rates'!$D$35+'Calcification Rates'!$E$35)))*('Calcification Rates'!$F$35+'Calcification Rates'!$G$35)</f>
        <v>2.1457417326354307</v>
      </c>
      <c r="BM14" s="73">
        <f>((((((((($A14*2)/PI())/2)+'Calcification Rates'!$D$36)^2)*PI())/2))-((((((($A14*2)/PI())/2)^2)*PI())/2)))*'Calcification Rates'!$F$36</f>
        <v>10.04167630444687</v>
      </c>
      <c r="BN14" s="73">
        <f>((((((((($A14*2)/PI())/2)+('Calcification Rates'!$D$36-'Calcification Rates'!$E$36))^2)*PI())/2))-((((((($A14*2)/PI())/2)^2)*PI())/2)))*('Calcification Rates'!$F$36-'Calcification Rates'!$G$36)</f>
        <v>9.1746554368036595</v>
      </c>
      <c r="BO14" s="73">
        <f>((((((((($A14*2)/PI())/2)+('Calcification Rates'!$D$36+'Calcification Rates'!$E$36))^2)*PI())/2))-((((((($A14*2)/PI())/2)^2)*PI())/2)))*('Calcification Rates'!$F$36+'Calcification Rates'!$G$36)</f>
        <v>10.950054948233353</v>
      </c>
      <c r="BP14" s="73">
        <f>(2*'Calcification Rates'!$D$37*'Calcification Rates'!$F$37)+0.1*'Calcification Rates'!$D$37*($A14+(2*'Calcification Rates'!$D$37))*'Calcification Rates'!$F$37</f>
        <v>45.639756944444436</v>
      </c>
      <c r="BQ14" s="73">
        <f>(2*('Calcification Rates'!$D$37-'Calcification Rates'!$E$37)*('Calcification Rates'!$F$37-'Calcification Rates'!$G$37))+(0.1*('Calcification Rates'!$D$37-'Calcification Rates'!$E$37)*($A14+(2*'Calcification Rates'!$D$37-'Calcification Rates'!$E$37)))*('Calcification Rates'!$F$37-'Calcification Rates'!$G$37)</f>
        <v>37.053232861133949</v>
      </c>
      <c r="BR14" s="73">
        <f>(2*('Calcification Rates'!$D$37+'Calcification Rates'!$E$37)*('Calcification Rates'!$F$37+'Calcification Rates'!$G$37))+(0.1*('Calcification Rates'!$D$37+'Calcification Rates'!$E$37)*($A14+(2*'Calcification Rates'!$D$37+'Calcification Rates'!$E$37)))*('Calcification Rates'!$F$37+'Calcification Rates'!$G$37)</f>
        <v>55.057131078943087</v>
      </c>
      <c r="BS14" s="73">
        <f>(2*'Calcification Rates'!$D$38*'Calcification Rates'!$F$38)+0.1*'Calcification Rates'!$D$38*($A14+(2*'Calcification Rates'!$D$38))*'Calcification Rates'!$F$38</f>
        <v>43.701388888888886</v>
      </c>
      <c r="BT14" s="73">
        <f>(2*('Calcification Rates'!$D$38-'Calcification Rates'!$E$38)*('Calcification Rates'!$F$38-'Calcification Rates'!$G$38))+(0.1*('Calcification Rates'!$D$38-'Calcification Rates'!$E$38)*($A14+(2*'Calcification Rates'!$D$38-'Calcification Rates'!$E$38)))*('Calcification Rates'!$F$38-'Calcification Rates'!$G$38)</f>
        <v>34.799582518000229</v>
      </c>
      <c r="BU14" s="73">
        <f>(2*('Calcification Rates'!$D$38+'Calcification Rates'!$E$38)*('Calcification Rates'!$F$38+'Calcification Rates'!$G$38))+(0.1*('Calcification Rates'!$D$38+'Calcification Rates'!$E$38)*($A14+(2*'Calcification Rates'!$D$38+'Calcification Rates'!$E$38)))*('Calcification Rates'!$F$38+'Calcification Rates'!$G$38)</f>
        <v>53.639748989303385</v>
      </c>
      <c r="BV14" s="73">
        <f>((((((((($A14*2)/PI())/2)+'Calcification Rates'!$D$39)^2)*PI())/2))-((((((($A14*2)/PI())/2)^2)*PI())/2)))*'Calcification Rates'!$F$39</f>
        <v>5.297090520700559</v>
      </c>
      <c r="BW14" s="73">
        <f>((((((((($A14*2)/PI())/2)+('Calcification Rates'!$D$39-'Calcification Rates'!$E$39))^2)*PI())/2))-((((((($A14*2)/PI())/2)^2)*PI())/2)))*('Calcification Rates'!$F$39-'Calcification Rates'!$G$39)</f>
        <v>5.0921414504784037</v>
      </c>
      <c r="BX14" s="73">
        <f>((((((((($A14*2)/PI())/2)+('Calcification Rates'!$D$39+'Calcification Rates'!$E$39))^2)*PI())/2))-((((((($A14*2)/PI())/2)^2)*PI())/2)))*('Calcification Rates'!$F$39+'Calcification Rates'!$G$39)</f>
        <v>5.5020395909227142</v>
      </c>
      <c r="BY14" s="73">
        <f>((((((((($A14*2)/PI())/2)+'Calcification Rates'!$D$40)^2)*PI())/2))-((((((($A14*2)/PI())/2)^2)*PI())/2)))*'Calcification Rates'!$F$40</f>
        <v>9.9048760307774426</v>
      </c>
      <c r="BZ14" s="73">
        <f>((((((((($A14*2)/PI())/2)+('Calcification Rates'!$D$40-'Calcification Rates'!$E$40))^2)*PI())/2))-((((((($A14*2)/PI())/2)^2)*PI())/2)))*('Calcification Rates'!$F$40-'Calcification Rates'!$G$40)</f>
        <v>9.5216477047293022</v>
      </c>
      <c r="CA14" s="73">
        <f>((((((((($A14*2)/PI())/2)+('Calcification Rates'!$D$40+'Calcification Rates'!$E$40))^2)*PI())/2))-((((((($A14*2)/PI())/2)^2)*PI())/2)))*('Calcification Rates'!$F$40+'Calcification Rates'!$G$40)</f>
        <v>10.288104356825583</v>
      </c>
      <c r="CB14" s="73">
        <f>$A14*'Calcification Rates'!$D$23*'Calcification Rates'!$F$23</f>
        <v>0.28203374999999997</v>
      </c>
      <c r="CC14" s="73">
        <f>$A14*('Calcification Rates'!$D$23-'Calcification Rates'!$E$23)*('Calcification Rates'!$F$23-'Calcification Rates'!$G$23)</f>
        <v>0.18329339133372077</v>
      </c>
      <c r="CD14" s="73">
        <f>$A14*('Calcification Rates'!$D$23+'Calcification Rates'!$E$23)*('Calcification Rates'!$F$23+'Calcification Rates'!$G$23)</f>
        <v>0.3807741086662792</v>
      </c>
      <c r="CE14" s="73">
        <f>((((1-'Calcification Rates'!$H$44)*$A14)*'Calcification Rates'!$D$44*0.1)+('Calcification Rates'!$H$44*$A14*'Calcification Rates'!$D$44))*'Calcification Rates'!$F$44</f>
        <v>9.8486142027000003</v>
      </c>
      <c r="CF14" s="73">
        <f>((((1-'Calcification Rates'!$H$44)*$A14)*(('Calcification Rates'!$D$44-'Calcification Rates'!$E$44)*0.1))+('Calcification Rates'!$H$44*$A14*('Calcification Rates'!$D$44-'Calcification Rates'!$E$44)))*('Calcification Rates'!$F$44-'Calcification Rates'!$G$44)</f>
        <v>5.9395477742918246</v>
      </c>
      <c r="CG14" s="73">
        <f>((((1-'Calcification Rates'!$H$44)*$A14)*(('Calcification Rates'!$D$44+'Calcification Rates'!$E$44)*0.1))+('Calcification Rates'!$H$44*$A14*('Calcification Rates'!$D$44+'Calcification Rates'!$E$44)))*('Calcification Rates'!$F$44+'Calcification Rates'!$G$44)</f>
        <v>14.323646989870978</v>
      </c>
      <c r="CH14" s="73">
        <f>((((1-'Calcification Rates'!$H$45)*$A14)*'Calcification Rates'!$D$45*0.1)+('Calcification Rates'!$H$45*$A14*'Calcification Rates'!$D$45))*'Calcification Rates'!$F$45</f>
        <v>12.237628799999998</v>
      </c>
      <c r="CI14" s="73">
        <f>((((1-'Calcification Rates'!$H$45)*$A14)*(('Calcification Rates'!$D$45-'Calcification Rates'!$E$45)*0.1))+('Calcification Rates'!$H$45*$A14*('Calcification Rates'!$D$45-'Calcification Rates'!$E$45)))*('Calcification Rates'!$F$45-'Calcification Rates'!$G$45)</f>
        <v>8.0583133775444811</v>
      </c>
      <c r="CJ14" s="73">
        <f>((((1-'Calcification Rates'!$H$45)*$A14)*(('Calcification Rates'!$D$45+'Calcification Rates'!$E$45)*0.1))+('Calcification Rates'!$H$45*$A14*('Calcification Rates'!$D$45+'Calcification Rates'!$E$45)))*('Calcification Rates'!$F$45+'Calcification Rates'!$G$45)</f>
        <v>16.416944222455516</v>
      </c>
      <c r="CK14" s="73">
        <f>((((1-'Calcification Rates'!$H$46)*$A14)*'Calcification Rates'!$D$46*0.1)+('Calcification Rates'!$H$46*$A14*'Calcification Rates'!$D$46))*'Calcification Rates'!$F$46</f>
        <v>9.8569538400000027</v>
      </c>
      <c r="CL14" s="73">
        <f>((((1-'Calcification Rates'!$H$46)*$A14)*(('Calcification Rates'!$D$46-'Calcification Rates'!$E$46)*0.1))+('Calcification Rates'!$H$46*$A14*('Calcification Rates'!$D$46-'Calcification Rates'!$E$46)))*('Calcification Rates'!$F$46-'Calcification Rates'!$G$46)</f>
        <v>9.2445219923846587</v>
      </c>
      <c r="CM14" s="73">
        <f>((((1-'Calcification Rates'!$H$46)*$A14)*(('Calcification Rates'!$D$46+'Calcification Rates'!$E$46)*0.1))+('Calcification Rates'!$H$46*$A14*('Calcification Rates'!$D$46+'Calcification Rates'!$E$46)))*('Calcification Rates'!$F$46+'Calcification Rates'!$G$46)</f>
        <v>10.487750540639976</v>
      </c>
      <c r="CN14" s="73">
        <f>((((1-'Calcification Rates'!$H$47)*$A14)*'Calcification Rates'!$D$47*0.1)+('Calcification Rates'!$H$47*$A14*'Calcification Rates'!$D$47))*'Calcification Rates'!$F$47</f>
        <v>12.850983927600002</v>
      </c>
      <c r="CO14" s="73">
        <f>((((1-'Calcification Rates'!$H$47)*$A14)*(('Calcification Rates'!$D$47-'Calcification Rates'!$E$47)*0.1))+('Calcification Rates'!$H$47*$A14*('Calcification Rates'!$D$47-'Calcification Rates'!$E$47)))*('Calcification Rates'!$F$47-'Calcification Rates'!$G$47)</f>
        <v>7.7502307851302552</v>
      </c>
      <c r="CP14" s="73">
        <f>((((1-'Calcification Rates'!$H$47)*$A14)*(('Calcification Rates'!$D$47+'Calcification Rates'!$E$47)*0.1))+('Calcification Rates'!$H$47*$A14*('Calcification Rates'!$D$47+'Calcification Rates'!$E$47)))*('Calcification Rates'!$F$47+'Calcification Rates'!$G$47)</f>
        <v>18.69023940454327</v>
      </c>
      <c r="CQ14" s="73">
        <f>((((((((($A14*2)/PI())/2)+'Calcification Rates'!$D$48)^2)*PI())/2))-((((((($A14*2)/PI())/2)^2)*PI())/2)))*'Calcification Rates'!$F$48</f>
        <v>7.4455527893174906</v>
      </c>
      <c r="CR14" s="73">
        <f>((((((((($A14*2)/PI())/2)+('Calcification Rates'!$D$48-'Calcification Rates'!$E$48))^2)*PI())/2))-((((((($A14*2)/PI())/2)^2)*PI())/2)))*('Calcification Rates'!$F$48-'Calcification Rates'!$G$48)</f>
        <v>6.7067320374757005</v>
      </c>
      <c r="CS14" s="73">
        <f>((((((((($A14*2)/PI())/2)+('Calcification Rates'!$D$48+'Calcification Rates'!$E$48))^2)*PI())/2))-((((((($A14*2)/PI())/2)^2)*PI())/2)))*('Calcification Rates'!$F$48+'Calcification Rates'!$G$48)</f>
        <v>8.2202509891469369</v>
      </c>
      <c r="CT14" s="73">
        <f>((((1-'Calcification Rates'!$H$49)*$A14)*'Calcification Rates'!$D$49*0.1)+('Calcification Rates'!$H$49*$A14*'Calcification Rates'!$D$49))*'Calcification Rates'!$F$49</f>
        <v>9.8486142027000003</v>
      </c>
      <c r="CU14" s="73">
        <f>((((1-'Calcification Rates'!$H$49)*$A14)*(('Calcification Rates'!$D$49-'Calcification Rates'!$E$49)*0.1))+('Calcification Rates'!$H$49*$A14*('Calcification Rates'!$D$49-'Calcification Rates'!$E$49)))*('Calcification Rates'!$F$49-'Calcification Rates'!$G$49)</f>
        <v>5.9395477742918246</v>
      </c>
      <c r="CV14" s="73">
        <f>((((1-'Calcification Rates'!$H$49)*$A14)*(('Calcification Rates'!$D$49+'Calcification Rates'!$E$49)*0.1))+('Calcification Rates'!$H$49*$A14*('Calcification Rates'!$D$49+'Calcification Rates'!$E$49)))*('Calcification Rates'!$F$49+'Calcification Rates'!$G$49)</f>
        <v>14.323646989870978</v>
      </c>
      <c r="CW14" s="73">
        <f>((((((((($A14*2)/PI())/2)+'Calcification Rates'!$D$50)^2)*PI())/2))-((((((($A14*2)/PI())/2)^2)*PI())/2)))*'Calcification Rates'!$F$50</f>
        <v>7.4455527893174906</v>
      </c>
      <c r="CX14" s="73">
        <f>((((((((($A14*2)/PI())/2)+('Calcification Rates'!$D$50-'Calcification Rates'!$E$50))^2)*PI())/2))-((((((($A14*2)/PI())/2)^2)*PI())/2)))*('Calcification Rates'!$F$50-'Calcification Rates'!$G$50)</f>
        <v>6.7067320374757005</v>
      </c>
      <c r="CY14" s="73">
        <f>((((((((($A14*2)/PI())/2)+('Calcification Rates'!$D$50+'Calcification Rates'!$E$50))^2)*PI())/2))-((((((($A14*2)/PI())/2)^2)*PI())/2)))*('Calcification Rates'!$F$50+'Calcification Rates'!$G$50)</f>
        <v>8.2202509891469369</v>
      </c>
      <c r="CZ14" s="73">
        <f>((((((((($A14*2)/PI())/2)+'Calcification Rates'!$D$51)^2)*PI())/2))-((((((($A14*2)/PI())/2)^2)*PI())/2)))*'Calcification Rates'!$F$51</f>
        <v>7.4455527893174906</v>
      </c>
      <c r="DA14" s="73">
        <f>((((((((($A14*2)/PI())/2)+('Calcification Rates'!$D$51-'Calcification Rates'!$E$51))^2)*PI())/2))-((((((($A14*2)/PI())/2)^2)*PI())/2)))*('Calcification Rates'!$F$51-'Calcification Rates'!$G$51)</f>
        <v>6.7067320374757005</v>
      </c>
      <c r="DB14" s="73">
        <f>((((((((($A14*2)/PI())/2)+('Calcification Rates'!$D$51+'Calcification Rates'!$E$51))^2)*PI())/2))-((((((($A14*2)/PI())/2)^2)*PI())/2)))*('Calcification Rates'!$F$51+'Calcification Rates'!$G$51)</f>
        <v>8.2202509891469369</v>
      </c>
      <c r="DC14" s="73">
        <f>((((((((($A14*2)/PI())/2)+'Calcification Rates'!$D$52)^2)*PI())/2))-((((((($A14*2)/PI())/2)^2)*PI())/2)))*'Calcification Rates'!$F$52</f>
        <v>17.388221712762885</v>
      </c>
      <c r="DD14" s="73">
        <f>((((((((($A14*2)/PI())/2)+('Calcification Rates'!$D$52-'Calcification Rates'!$E$52))^2)*PI())/2))-((((((($A14*2)/PI())/2)^2)*PI())/2)))*('Calcification Rates'!$F$52-'Calcification Rates'!$G$52)</f>
        <v>16.390754669560003</v>
      </c>
      <c r="DE14" s="73">
        <f>((((((((($A14*2)/PI())/2)+('Calcification Rates'!$D$52+'Calcification Rates'!$E$52))^2)*PI())/2))-((((((($A14*2)/PI())/2)^2)*PI())/2)))*('Calcification Rates'!$F$52+'Calcification Rates'!$G$52)</f>
        <v>18.412949699727985</v>
      </c>
      <c r="DF14" s="73">
        <f>((((((((($A14*2)/PI())/2)+'Calcification Rates'!$D$53)^2)*PI())/2))-((((((($A14*2)/PI())/2)^2)*PI())/2)))*'Calcification Rates'!$F$53</f>
        <v>2.1627043872909164</v>
      </c>
      <c r="DG14" s="73">
        <f>((((((((($A14*2)/PI())/2)+('Calcification Rates'!$D$53-'Calcification Rates'!$E$53))^2)*PI())/2))-((((((($A14*2)/PI())/2)^2)*PI())/2)))*('Calcification Rates'!$F$53-'Calcification Rates'!$G$53)</f>
        <v>2.0553535864437515</v>
      </c>
      <c r="DH14" s="73">
        <f>((((((((($A14*2)/PI())/2)+('Calcification Rates'!$D$53+'Calcification Rates'!$E$53))^2)*PI())/2))-((((((($A14*2)/PI())/2)^2)*PI())/2)))*('Calcification Rates'!$F$53+'Calcification Rates'!$G$53)</f>
        <v>2.2719692090397472</v>
      </c>
      <c r="DI14" s="73">
        <f>((((((((($A14*2)/PI())/2)+'Calcification Rates'!$D$54)^2)*PI())/2))-((((((($A14*2)/PI())/2)^2)*PI())/2)))*'Calcification Rates'!$F$54</f>
        <v>2.1627043872909164</v>
      </c>
      <c r="DJ14" s="73">
        <f>((((((((($A14*2)/PI())/2)+('Calcification Rates'!$D$54-'Calcification Rates'!$E$54))^2)*PI())/2))-((((((($A14*2)/PI())/2)^2)*PI())/2)))*('Calcification Rates'!$F$54-'Calcification Rates'!$G$54)</f>
        <v>2.0553535864437515</v>
      </c>
      <c r="DK14" s="73">
        <f>((((((((($A14*2)/PI())/2)+('Calcification Rates'!$D$54+'Calcification Rates'!$E$54))^2)*PI())/2))-((((((($A14*2)/PI())/2)^2)*PI())/2)))*('Calcification Rates'!$F$54+'Calcification Rates'!$G$54)</f>
        <v>2.2719692090397472</v>
      </c>
      <c r="DL14" s="73">
        <f>((((((((($A14*2)/PI())/2)+'Calcification Rates'!$D$55)^2)*PI())/2))-((((((($A14*2)/PI())/2)^2)*PI())/2)))*'Calcification Rates'!$F$55</f>
        <v>2.6520760870256948</v>
      </c>
      <c r="DM14" s="73">
        <f>((((((((($A14*2)/PI())/2)+('Calcification Rates'!$D$55-'Calcification Rates'!$E$55))^2)*PI())/2))-((((((($A14*2)/PI())/2)^2)*PI())/2)))*('Calcification Rates'!$F$55-'Calcification Rates'!$G$55)</f>
        <v>2.6218769109035747</v>
      </c>
      <c r="DN14" s="73">
        <f>((((((((($A14*2)/PI())/2)+('Calcification Rates'!$D$55+'Calcification Rates'!$E$55))^2)*PI())/2))-((((((($A14*2)/PI())/2)^2)*PI())/2)))*('Calcification Rates'!$F$55+'Calcification Rates'!$G$55)</f>
        <v>2.6822851370686727</v>
      </c>
      <c r="DO14" s="73">
        <f>((((1-'Calcification Rates'!$H$56)*$A14)*'Calcification Rates'!$D$56*0.1)+('Calcification Rates'!$H$56*$A14*'Calcification Rates'!$D$56))*'Calcification Rates'!$F$56</f>
        <v>1.2775234199999999</v>
      </c>
      <c r="DP14" s="73">
        <f>((((1-'Calcification Rates'!$H$56)*$A14)*(('Calcification Rates'!$D$56-'Calcification Rates'!$E$56)*0.1))+('Calcification Rates'!$H$56*$A14*('Calcification Rates'!$D$56-'Calcification Rates'!$E$56)))*('Calcification Rates'!$F$56-'Calcification Rates'!$G$56)</f>
        <v>1.2775234199999999</v>
      </c>
      <c r="DQ14" s="73">
        <f>((((1-'Calcification Rates'!$H$56)*$A14)*(('Calcification Rates'!$D$56+'Calcification Rates'!$E$56)*0.1))+('Calcification Rates'!$H$56*$A14*('Calcification Rates'!$D$56+'Calcification Rates'!$E$56)))*('Calcification Rates'!$F$56+'Calcification Rates'!$G$56)</f>
        <v>1.2775234199999999</v>
      </c>
      <c r="DR14" s="73">
        <f>((((1-'Calcification Rates'!$H$57)*$A14)*'Calcification Rates'!$D$57*0.1)+('Calcification Rates'!$H$57*$A14*'Calcification Rates'!$D$57))*'Calcification Rates'!$F$57</f>
        <v>5.416672000000001</v>
      </c>
      <c r="DS14" s="73">
        <f>((((1-'Calcification Rates'!$H$57)*$A14)*(('Calcification Rates'!$D$57-'Calcification Rates'!$E$57)*0.1))+('Calcification Rates'!$H$57*$A14*('Calcification Rates'!$D$57-'Calcification Rates'!$E$57)))*('Calcification Rates'!$F$57-'Calcification Rates'!$G$57)</f>
        <v>5.1338683082088625</v>
      </c>
      <c r="DT14" s="73">
        <f>((((1-'Calcification Rates'!$H$57)*$A14)*(('Calcification Rates'!$D$57+'Calcification Rates'!$E$57)*0.1))+('Calcification Rates'!$H$57*$A14*('Calcification Rates'!$D$57+'Calcification Rates'!$E$57)))*('Calcification Rates'!$F$57+'Calcification Rates'!$G$57)</f>
        <v>5.6994756917911413</v>
      </c>
      <c r="DU14" s="73">
        <f>((((1-'Calcification Rates'!$H$58)*$A14)*'Calcification Rates'!$D$58*0.1)+('Calcification Rates'!$H$58*$A14*'Calcification Rates'!$D$58))*'Calcification Rates'!$F$58</f>
        <v>5.416672000000001</v>
      </c>
      <c r="DV14" s="73">
        <f>((((1-'Calcification Rates'!$H$58)*$A14)*(('Calcification Rates'!$D$58-'Calcification Rates'!$E$58)*0.1))+('Calcification Rates'!$H$58*$A14*('Calcification Rates'!$D$58-'Calcification Rates'!$E$58)))*('Calcification Rates'!$F$58-'Calcification Rates'!$G$58)</f>
        <v>5.1338683082088625</v>
      </c>
      <c r="DW14" s="73">
        <f>((((1-'Calcification Rates'!$H$58)*$A14)*(('Calcification Rates'!$D$58+'Calcification Rates'!$E$58)*0.1))+('Calcification Rates'!$H$58*$A14*('Calcification Rates'!$D$58+'Calcification Rates'!$E$58)))*('Calcification Rates'!$F$58+'Calcification Rates'!$G$58)</f>
        <v>5.6994756917911413</v>
      </c>
      <c r="DX14" s="73">
        <f>(2*'Calcification Rates'!$D$59*'Calcification Rates'!$F$59)+0.1*'Calcification Rates'!$D$59*($A14+(2*'Calcification Rates'!$D$59))*'Calcification Rates'!$F$59</f>
        <v>8.3499107555555554</v>
      </c>
      <c r="DY14" s="73">
        <f>(2*('Calcification Rates'!$D$59-'Calcification Rates'!$E$59)*('Calcification Rates'!$F$59-'Calcification Rates'!$G$59))+(0.1*('Calcification Rates'!$D$59-'Calcification Rates'!$E$59)*($A14+(2*'Calcification Rates'!$D$59-'Calcification Rates'!$E$59)))*('Calcification Rates'!$F$59-'Calcification Rates'!$G$59)</f>
        <v>7.8954668488271551</v>
      </c>
      <c r="DZ14" s="73">
        <f>(2*('Calcification Rates'!$D$59+'Calcification Rates'!$E$59)*('Calcification Rates'!$F$59+'Calcification Rates'!$G$59))+(0.1*('Calcification Rates'!$D$59+'Calcification Rates'!$E$59)*($A14+(2*'Calcification Rates'!$D$59+'Calcification Rates'!$E$59)))*('Calcification Rates'!$F$59+'Calcification Rates'!$G$59)</f>
        <v>8.8063924244912464</v>
      </c>
      <c r="EA14" s="73">
        <f>((((((((($A14*2)/PI())/2)+'Calcification Rates'!$D$60)^2)*PI())/2))-((((((($A14*2)/PI())/2)^2)*PI())/2)))*'Calcification Rates'!$F$60</f>
        <v>7.8048862847146259</v>
      </c>
      <c r="EB14" s="73">
        <f>((((((((($A14*2)/PI())/2)+('Calcification Rates'!$D$60-'Calcification Rates'!$E$60))^2)*PI())/2))-((((((($A14*2)/PI())/2)^2)*PI())/2)))*('Calcification Rates'!$F$60-'Calcification Rates'!$G$60)</f>
        <v>7.278936023376847</v>
      </c>
      <c r="EC14" s="73">
        <f>((((((((($A14*2)/PI())/2)+('Calcification Rates'!$D$60+'Calcification Rates'!$E$60))^2)*PI())/2))-((((((($A14*2)/PI())/2)^2)*PI())/2)))*('Calcification Rates'!$F$60+'Calcification Rates'!$G$60)</f>
        <v>8.3487162135649271</v>
      </c>
      <c r="ED14" s="73">
        <f>$A14*'Calcification Rates'!$D$61*'Calcification Rates'!$F$61</f>
        <v>9.4173012684021096</v>
      </c>
      <c r="EE14" s="73">
        <f>$A14*('Calcification Rates'!$D$61-'Calcification Rates'!$E$61)*('Calcification Rates'!$F$61-'Calcification Rates'!$G$61)</f>
        <v>8.6292988561939907</v>
      </c>
      <c r="EF14" s="73">
        <f>$A14*('Calcification Rates'!$D$61+'Calcification Rates'!$E$61)*('Calcification Rates'!$F$61+'Calcification Rates'!$G$61)</f>
        <v>10.239405001260089</v>
      </c>
      <c r="EG14" s="73">
        <f>(2*'Calcification Rates'!$D$62*'Calcification Rates'!$F$62)+0.1*'Calcification Rates'!$D$62*($A14+(2*'Calcification Rates'!$D$62))*'Calcification Rates'!$F$62</f>
        <v>45.639756944444436</v>
      </c>
      <c r="EH14" s="73">
        <f>(2*('Calcification Rates'!$D$62-'Calcification Rates'!$E$62)*('Calcification Rates'!$F$62-'Calcification Rates'!$G$62))+(0.1*('Calcification Rates'!$D$62-'Calcification Rates'!$E$62)*($A14+(2*'Calcification Rates'!$D$62-'Calcification Rates'!$E$62)))*('Calcification Rates'!$F$62-'Calcification Rates'!$G$62)</f>
        <v>37.053232861133949</v>
      </c>
      <c r="EI14" s="73">
        <f>(2*('Calcification Rates'!$D$62+'Calcification Rates'!$E$62)*('Calcification Rates'!$F$62+'Calcification Rates'!$G$62))+(0.1*('Calcification Rates'!$D$62+'Calcification Rates'!$E$62)*($A14+(2*'Calcification Rates'!$D$62+'Calcification Rates'!$E$62)))*('Calcification Rates'!$F$62+'Calcification Rates'!$G$62)</f>
        <v>55.057131078943087</v>
      </c>
      <c r="EJ14" s="73">
        <f>(2*'Calcification Rates'!$D$63*'Calcification Rates'!$F$63)+0.1*'Calcification Rates'!$D$63*($A14+(2*'Calcification Rates'!$D$63))*'Calcification Rates'!$F$63</f>
        <v>45.639756944444436</v>
      </c>
      <c r="EK14" s="73">
        <f>(2*('Calcification Rates'!$D$63-'Calcification Rates'!$E$63)*('Calcification Rates'!$F$63-'Calcification Rates'!$G$63))+(0.1*('Calcification Rates'!$D$63-'Calcification Rates'!$E$63)*($A14+(2*'Calcification Rates'!$D$63-'Calcification Rates'!$E$63)))*('Calcification Rates'!$F$63-'Calcification Rates'!$G$63)</f>
        <v>37.053232861133949</v>
      </c>
      <c r="EL14" s="73">
        <f>(2*('Calcification Rates'!$D$63+'Calcification Rates'!$E$63)*('Calcification Rates'!$F$63+'Calcification Rates'!$G$63))+(0.1*('Calcification Rates'!$D$63+'Calcification Rates'!$E$63)*($A14+(2*'Calcification Rates'!$D$63+'Calcification Rates'!$E$63)))*('Calcification Rates'!$F$63+'Calcification Rates'!$G$63)</f>
        <v>55.057131078943087</v>
      </c>
      <c r="EM14" s="73">
        <f>(2*'Calcification Rates'!$D$64*'Calcification Rates'!$F$64)+0.1*'Calcification Rates'!$D$64*($A14+(2*'Calcification Rates'!$D$64))*'Calcification Rates'!$F$64</f>
        <v>45.639756944444436</v>
      </c>
      <c r="EN14" s="73">
        <f>(2*('Calcification Rates'!$D$64-'Calcification Rates'!$E$64)*('Calcification Rates'!$F$64-'Calcification Rates'!$G$64))+(0.1*('Calcification Rates'!$D$64-'Calcification Rates'!$E$64)*($A14+(2*'Calcification Rates'!$D$64-'Calcification Rates'!$E$64)))*('Calcification Rates'!$F$64-'Calcification Rates'!$G$64)</f>
        <v>37.053232861133949</v>
      </c>
      <c r="EO14" s="73">
        <f>(2*('Calcification Rates'!$D$64+'Calcification Rates'!$E$64)*('Calcification Rates'!$F$64+'Calcification Rates'!$G$64))+(0.1*('Calcification Rates'!$D$64+'Calcification Rates'!$E$64)*($A14+(2*'Calcification Rates'!$D$64+'Calcification Rates'!$E$64)))*('Calcification Rates'!$F$64+'Calcification Rates'!$G$64)</f>
        <v>55.057131078943087</v>
      </c>
      <c r="EP14" s="73">
        <f>(2*'Calcification Rates'!$D$65*'Calcification Rates'!$F$65)+0.1*'Calcification Rates'!$D$65*($A14+(2*'Calcification Rates'!$D$65))*'Calcification Rates'!$F$65</f>
        <v>45.639756944444436</v>
      </c>
      <c r="EQ14" s="73">
        <f>(2*('Calcification Rates'!$D$65-'Calcification Rates'!$E$65)*('Calcification Rates'!$F$65-'Calcification Rates'!$G$65))+(0.1*('Calcification Rates'!$D$65-'Calcification Rates'!$E$65)*($A14+(2*'Calcification Rates'!$D$65-'Calcification Rates'!$E$65)))*('Calcification Rates'!$F$65-'Calcification Rates'!$G$65)</f>
        <v>37.053232861133949</v>
      </c>
      <c r="ER14" s="73">
        <f>(2*('Calcification Rates'!$D$65+'Calcification Rates'!$E$65)*('Calcification Rates'!$F$65+'Calcification Rates'!$G$65))+(0.1*('Calcification Rates'!$D$65+'Calcification Rates'!$E$65)*($A14+(2*'Calcification Rates'!$D$65+'Calcification Rates'!$E$65)))*('Calcification Rates'!$F$65+'Calcification Rates'!$G$65)</f>
        <v>55.057131078943087</v>
      </c>
      <c r="ES14" s="73">
        <f>$A14*'Calcification Rates'!$D$66*'Calcification Rates'!$F$66</f>
        <v>9.4173012684021096</v>
      </c>
      <c r="ET14" s="73">
        <f>$A14*('Calcification Rates'!$D$66-'Calcification Rates'!$E$66)*('Calcification Rates'!$F$66-'Calcification Rates'!$G$66)</f>
        <v>8.6292988561939907</v>
      </c>
      <c r="EU14" s="73">
        <f>$A14*('Calcification Rates'!$D$66+'Calcification Rates'!$E$66)*('Calcification Rates'!$F$66+'Calcification Rates'!$G$66)</f>
        <v>10.239405001260089</v>
      </c>
      <c r="EV14" s="73">
        <f>(2*'Calcification Rates'!$D$67*'Calcification Rates'!$F$67)+0.1*'Calcification Rates'!$D$67*($A14+(2*'Calcification Rates'!$D$67))*'Calcification Rates'!$F$67</f>
        <v>45.639756944444436</v>
      </c>
      <c r="EW14" s="73">
        <f>(2*('Calcification Rates'!$D$67-'Calcification Rates'!$E$67)*('Calcification Rates'!$F$67-'Calcification Rates'!$G$67))+(0.1*('Calcification Rates'!$D$67-'Calcification Rates'!$E$67)*($A14+(2*'Calcification Rates'!$D$67-'Calcification Rates'!$E$67)))*('Calcification Rates'!$F$67-'Calcification Rates'!$G$67)</f>
        <v>37.053232861133949</v>
      </c>
      <c r="EX14" s="73">
        <f>(2*('Calcification Rates'!$D$67+'Calcification Rates'!$E$67)*('Calcification Rates'!$F$67+'Calcification Rates'!$G$67))+(0.1*('Calcification Rates'!$D$67+'Calcification Rates'!$E$67)*($A14+(2*'Calcification Rates'!$D$67+'Calcification Rates'!$E$67)))*('Calcification Rates'!$F$67+'Calcification Rates'!$G$67)</f>
        <v>55.057131078943087</v>
      </c>
      <c r="EY14" s="73">
        <f>((((1-'Calcification Rates'!$H$68)*$A14)*'Calcification Rates'!$D$68*0.1)+('Calcification Rates'!$H$68*$A14*'Calcification Rates'!$D$68))*'Calcification Rates'!$F$68</f>
        <v>2.7471180000000004</v>
      </c>
      <c r="EZ14" s="73">
        <f>((((1-'Calcification Rates'!$H$68)*$A14)*(('Calcification Rates'!$D$68-'Calcification Rates'!$E$68)*0.1))+('Calcification Rates'!$H$68*$A14*('Calcification Rates'!$D$68-'Calcification Rates'!$E$68)))*('Calcification Rates'!$F$68-'Calcification Rates'!$G$68)</f>
        <v>1.7094325334979172</v>
      </c>
      <c r="FA14" s="73">
        <f>((((1-'Calcification Rates'!$H$68)*$A14)*(('Calcification Rates'!$D$68+'Calcification Rates'!$E$68)*0.1))+('Calcification Rates'!$H$68*$A14*('Calcification Rates'!$D$68+'Calcification Rates'!$E$68)))*('Calcification Rates'!$F$68+'Calcification Rates'!$G$68)</f>
        <v>3.8880195063754517</v>
      </c>
      <c r="FB14" s="73">
        <f>((((((((($A14*2)/PI())/2)+'Calcification Rates'!$D$69)^2)*PI())/2))-((((((($A14*2)/PI())/2)^2)*PI())/2)))*'Calcification Rates'!$F$69</f>
        <v>20.162539660232543</v>
      </c>
      <c r="FC14" s="73">
        <f>((((((((($A14*2)/PI())/2)+('Calcification Rates'!$D$69-'Calcification Rates'!$E$69))^2)*PI())/2))-((((((($A14*2)/PI())/2)^2)*PI())/2)))*('Calcification Rates'!$F$69-'Calcification Rates'!$G$69)</f>
        <v>19.072531787808998</v>
      </c>
      <c r="FD14" s="73">
        <f>((((((((($A14*2)/PI())/2)+('Calcification Rates'!$D$69+'Calcification Rates'!$E$69))^2)*PI())/2))-((((((($A14*2)/PI())/2)^2)*PI())/2)))*('Calcification Rates'!$F$69+'Calcification Rates'!$G$69)</f>
        <v>21.269942511267068</v>
      </c>
      <c r="FE14" s="73">
        <f>((((((((($A14*2)/PI())/2)+'Calcification Rates'!$D$70)^2)*PI())/2))-((((((($A14*2)/PI())/2)^2)*PI())/2)))*'Calcification Rates'!$F$70</f>
        <v>15.720413001235832</v>
      </c>
      <c r="FF14" s="73">
        <f>((((((((($A14*2)/PI())/2)+('Calcification Rates'!$D$70-'Calcification Rates'!$E$70))^2)*PI())/2))-((((((($A14*2)/PI())/2)^2)*PI())/2)))*('Calcification Rates'!$F$70-'Calcification Rates'!$G$70)</f>
        <v>13.522607087485728</v>
      </c>
      <c r="FG14" s="73">
        <f>((((((((($A14*2)/PI())/2)+('Calcification Rates'!$D$70+'Calcification Rates'!$E$70))^2)*PI())/2))-((((((($A14*2)/PI())/2)^2)*PI())/2)))*('Calcification Rates'!$F$70+'Calcification Rates'!$G$70)</f>
        <v>17.964421728408674</v>
      </c>
      <c r="FH14" s="73">
        <f>((((((((($A14*2)/PI())/2)+'Calcification Rates'!$D$71)^2)*PI())/2))-((((((($A14*2)/PI())/2)^2)*PI())/2)))*'Calcification Rates'!$F$71</f>
        <v>8.4544377210876647</v>
      </c>
      <c r="FI14" s="73">
        <f>((((((((($A14*2)/PI())/2)+('Calcification Rates'!$D$71-'Calcification Rates'!$E$71))^2)*PI())/2))-((((((($A14*2)/PI())/2)^2)*PI())/2)))*('Calcification Rates'!$F$71-'Calcification Rates'!$G$71)</f>
        <v>7.7865643454762061</v>
      </c>
      <c r="FJ14" s="73">
        <f>((((((((($A14*2)/PI())/2)+('Calcification Rates'!$D$71+'Calcification Rates'!$E$71))^2)*PI())/2))-((((((($A14*2)/PI())/2)^2)*PI())/2)))*('Calcification Rates'!$F$71+'Calcification Rates'!$G$71)</f>
        <v>9.1499734710367893</v>
      </c>
      <c r="FK14" s="73">
        <f>$A14*'Calcification Rates'!$D$72*'Calcification Rates'!$F$72</f>
        <v>0.28203374999999997</v>
      </c>
      <c r="FL14" s="73">
        <f>$A14*('Calcification Rates'!$D$72-'Calcification Rates'!$E$72)*('Calcification Rates'!$F$72-'Calcification Rates'!$G$72)</f>
        <v>0.18329339133372077</v>
      </c>
      <c r="FM14" s="73">
        <f>$A14*('Calcification Rates'!$D$72+'Calcification Rates'!$E$72)*('Calcification Rates'!$F$72+'Calcification Rates'!$G$72)</f>
        <v>0.3807741086662792</v>
      </c>
      <c r="FN14" s="73">
        <f>$A14*'Calcification Rates'!$D$74*'Calcification Rates'!$F$74</f>
        <v>0.28203374999999997</v>
      </c>
      <c r="FO14" s="73">
        <f>$A14*('Calcification Rates'!$D$74-'Calcification Rates'!$E$74)*('Calcification Rates'!$F$74-'Calcification Rates'!$G$74)</f>
        <v>0.18329339133372077</v>
      </c>
      <c r="FP14" s="73">
        <f>$A14*('Calcification Rates'!$D$74+'Calcification Rates'!$E$74)*('Calcification Rates'!$F$74+'Calcification Rates'!$G$74)</f>
        <v>0.3807741086662792</v>
      </c>
      <c r="FQ14" s="73">
        <f>$A14*'Calcification Rates'!$D$75*'Calcification Rates'!$F$75</f>
        <v>8.1400866477272729</v>
      </c>
      <c r="FR14" s="73">
        <f>$A14*('Calcification Rates'!$D$75-'Calcification Rates'!$E$75)*('Calcification Rates'!$F$75-'Calcification Rates'!$G$75)</f>
        <v>7.5805412504745018</v>
      </c>
      <c r="FS14" s="73">
        <f>$A14*('Calcification Rates'!$D$75+'Calcification Rates'!$E$75)*('Calcification Rates'!$F$75+'Calcification Rates'!$G$75)</f>
        <v>8.7166700592370052</v>
      </c>
      <c r="FT14" s="73">
        <f>((((((((($A14*2)/PI())/2)+'Calcification Rates'!$D$76)^2)*PI())/2))-((((((($A14*2)/PI())/2)^2)*PI())/2)))*'Calcification Rates'!$F$76</f>
        <v>8.6216584532087488</v>
      </c>
      <c r="FU14" s="73">
        <f>((((((((($A14*2)/PI())/2)+('Calcification Rates'!$D$76-'Calcification Rates'!$E$76))^2)*PI())/2))-((((((($A14*2)/PI())/2)^2)*PI())/2)))*('Calcification Rates'!$F$76-'Calcification Rates'!$G$76)</f>
        <v>8.0192256508243727</v>
      </c>
      <c r="FV14" s="73">
        <f>((((((((($A14*2)/PI())/2)+('Calcification Rates'!$D$76+'Calcification Rates'!$E$76))^2)*PI())/2))-((((((($A14*2)/PI())/2)^2)*PI())/2)))*('Calcification Rates'!$F$76+'Calcification Rates'!$G$76)</f>
        <v>9.2436036792601417</v>
      </c>
      <c r="FW14" s="73">
        <f>(2*'Calcification Rates'!$D$77*'Calcification Rates'!$F$77)+0.1*'Calcification Rates'!$D$77*($A14+(2*'Calcification Rates'!$D$77))*'Calcification Rates'!$F$77</f>
        <v>45.639756944444436</v>
      </c>
      <c r="FX14" s="73">
        <f>(2*('Calcification Rates'!$D$77-'Calcification Rates'!$E$77)*('Calcification Rates'!$F$77-'Calcification Rates'!$G$77))+(0.1*('Calcification Rates'!$D$77-'Calcification Rates'!$E$77)*($A14+(2*'Calcification Rates'!$D$77-'Calcification Rates'!$E$77)))*('Calcification Rates'!$F$77-'Calcification Rates'!$G$77)</f>
        <v>43.420455140560748</v>
      </c>
      <c r="FY14" s="73">
        <f>(2*('Calcification Rates'!$D$77+'Calcification Rates'!$E$77)*('Calcification Rates'!$F$77+'Calcification Rates'!$G$77))+(0.1*('Calcification Rates'!$D$77+'Calcification Rates'!$E$77)*($A14+(2*'Calcification Rates'!$D$77+'Calcification Rates'!$E$77)))*('Calcification Rates'!$F$77+'Calcification Rates'!$G$77)</f>
        <v>47.869469450855782</v>
      </c>
      <c r="FZ14" s="73">
        <f>((((1-'Calcification Rates'!$H$78)*$A14)*'Calcification Rates'!$D$78*0.1)+('Calcification Rates'!$H$78*$A14*'Calcification Rates'!$D$78))*'Calcification Rates'!$F$78</f>
        <v>4.2792594389999996</v>
      </c>
      <c r="GA14" s="73">
        <f>((((1-'Calcification Rates'!$H$78)*$A14)*(('Calcification Rates'!$D$78-'Calcification Rates'!$E$78)*0.1))+('Calcification Rates'!$H$78*$A14*('Calcification Rates'!$D$78-'Calcification Rates'!$E$78)))*('Calcification Rates'!$F$78-'Calcification Rates'!$G$78)</f>
        <v>4.1311115498659499</v>
      </c>
      <c r="GB14" s="73">
        <f>((((1-'Calcification Rates'!$H$78)*$A14)*(('Calcification Rates'!$D$78+'Calcification Rates'!$E$78)*0.1))+('Calcification Rates'!$H$78*$A14*('Calcification Rates'!$D$78+'Calcification Rates'!$E$78)))*('Calcification Rates'!$F$78+'Calcification Rates'!$G$78)</f>
        <v>4.4274073281340494</v>
      </c>
      <c r="GC14" s="73">
        <f>((((1-'Calcification Rates'!$H$79)*$A14)*'Calcification Rates'!$D$79*0.1)+('Calcification Rates'!$H$79*$A14*'Calcification Rates'!$D$79))*'Calcification Rates'!$F$79</f>
        <v>4.8668583600000002</v>
      </c>
      <c r="GD14" s="73">
        <f>((((1-'Calcification Rates'!$H$79)*$A14)*(('Calcification Rates'!$D$79-'Calcification Rates'!$E$79)*0.1))+('Calcification Rates'!$H$79*$A14*('Calcification Rates'!$D$79-'Calcification Rates'!$E$79)))*('Calcification Rates'!$F$79-'Calcification Rates'!$G$79)</f>
        <v>4.6634030762201197</v>
      </c>
      <c r="GE14" s="73">
        <f>((((1-'Calcification Rates'!$H$79)*$A14)*(('Calcification Rates'!$D$79+'Calcification Rates'!$E$79)*0.1))+('Calcification Rates'!$H$79*$A14*('Calcification Rates'!$D$79+'Calcification Rates'!$E$79)))*('Calcification Rates'!$F$79+'Calcification Rates'!$G$79)</f>
        <v>5.0703136437798815</v>
      </c>
      <c r="GF14" s="73">
        <f>((((1-'Calcification Rates'!$H$80)*$A14)*'Calcification Rates'!$D$80*0.1)+('Calcification Rates'!$H$80*$A14*'Calcification Rates'!$D$80))*'Calcification Rates'!$F$80</f>
        <v>5.727129173999999</v>
      </c>
      <c r="GG14" s="73">
        <f>((((1-'Calcification Rates'!$H$80)*$A14)*(('Calcification Rates'!$D$80-'Calcification Rates'!$E$80)*0.1))+('Calcification Rates'!$H$80*$A14*('Calcification Rates'!$D$80-'Calcification Rates'!$E$80)))*('Calcification Rates'!$F$80-'Calcification Rates'!$G$80)</f>
        <v>5.5288560592190912</v>
      </c>
      <c r="GH14" s="73">
        <f>((((1-'Calcification Rates'!$H$80)*$A14)*(('Calcification Rates'!$D$80+'Calcification Rates'!$E$80)*0.1))+('Calcification Rates'!$H$80*$A14*('Calcification Rates'!$D$80+'Calcification Rates'!$E$80)))*('Calcification Rates'!$F$80+'Calcification Rates'!$G$80)</f>
        <v>5.9254022887809077</v>
      </c>
      <c r="GI14" s="73">
        <f>((((((((($A14*2)/PI())/2)+'Calcification Rates'!$D$81)^2)*PI())/2))-((((((($A14*2)/PI())/2)^2)*PI())/2)))*'Calcification Rates'!$F$81</f>
        <v>7.3219836735296395</v>
      </c>
      <c r="GJ14" s="73">
        <f>((((((((($A14*2)/PI())/2)+('Calcification Rates'!$D$81-'Calcification Rates'!$E$81))^2)*PI())/2))-((((((($A14*2)/PI())/2)^2)*PI())/2)))*('Calcification Rates'!$F$81-'Calcification Rates'!$G$81)</f>
        <v>7.0731166532834493</v>
      </c>
      <c r="GK14" s="73">
        <f>((((((((($A14*2)/PI())/2)+('Calcification Rates'!$D$81+'Calcification Rates'!$E$81))^2)*PI())/2))-((((((($A14*2)/PI())/2)^2)*PI())/2)))*('Calcification Rates'!$F$81+'Calcification Rates'!$G$81)</f>
        <v>7.5717431410654878</v>
      </c>
      <c r="GL14" s="73">
        <f>((((((((($A14*2)/PI())/2)+'Calcification Rates'!$D$82)^2)*PI())/2))-((((((($A14*2)/PI())/2)^2)*PI())/2)))*'Calcification Rates'!$F$82</f>
        <v>7.5178625997320179</v>
      </c>
      <c r="GM14" s="73">
        <f>((((((((($A14*2)/PI())/2)+('Calcification Rates'!$D$82-'Calcification Rates'!$E$82))^2)*PI())/2))-((((((($A14*2)/PI())/2)^2)*PI())/2)))*('Calcification Rates'!$F$82-'Calcification Rates'!$G$82)</f>
        <v>7.3236251599740783</v>
      </c>
      <c r="GN14" s="73">
        <f>((((((((($A14*2)/PI())/2)+('Calcification Rates'!$D$82+'Calcification Rates'!$E$82))^2)*PI())/2))-((((((($A14*2)/PI())/2)^2)*PI())/2)))*('Calcification Rates'!$F$82+'Calcification Rates'!$G$82)</f>
        <v>7.7126402072956282</v>
      </c>
      <c r="GO14" s="73">
        <f>((((((((($A14*2)/PI())/2)+'Calcification Rates'!$D$87)^2)*PI())/2))-((((((($A14*2)/PI())/2)^2)*PI())/2)))*'Calcification Rates'!$F$87</f>
        <v>4.9573299701232418</v>
      </c>
      <c r="GP14" s="73">
        <f>((((((((($A14*2)/PI())/2)+('Calcification Rates'!$D$87-'Calcification Rates'!$E$87))^2)*PI())/2))-((((((($A14*2)/PI())/2)^2)*PI())/2)))*('Calcification Rates'!$F$87-'Calcification Rates'!$G$87)</f>
        <v>4.3079777190467867</v>
      </c>
      <c r="GQ14" s="73">
        <f>((((((((($A14*2)/PI())/2)+('Calcification Rates'!$D$87+'Calcification Rates'!$E$87))^2)*PI())/2))-((((((($A14*2)/PI())/2)^2)*PI())/2)))*('Calcification Rates'!$F$87+'Calcification Rates'!$G$87)</f>
        <v>5.6423291144304359</v>
      </c>
      <c r="GR14" s="73">
        <f>((((((((($A14*2)/PI())/2)+'Calcification Rates'!$D$88)^2)*PI())/2))-((((((($A14*2)/PI())/2)^2)*PI())/2)))*'Calcification Rates'!$F$88</f>
        <v>4.9573299701232418</v>
      </c>
      <c r="GS14" s="73">
        <f>((((((((($A14*2)/PI())/2)+('Calcification Rates'!$D$88-'Calcification Rates'!$E$88))^2)*PI())/2))-((((((($A14*2)/PI())/2)^2)*PI())/2)))*('Calcification Rates'!$F$88-'Calcification Rates'!$G$88)</f>
        <v>4.3079777190467867</v>
      </c>
      <c r="GT14" s="73">
        <f>((((((((($A14*2)/PI())/2)+('Calcification Rates'!$D$88+'Calcification Rates'!$E$88))^2)*PI())/2))-((((((($A14*2)/PI())/2)^2)*PI())/2)))*('Calcification Rates'!$F$88+'Calcification Rates'!$G$88)</f>
        <v>5.6423291144304359</v>
      </c>
      <c r="GU14" s="73">
        <f>((((((((($A14*2)/PI())/2)+'Calcification Rates'!$D$89)^2)*PI())/2))-((((((($A14*2)/PI())/2)^2)*PI())/2)))*'Calcification Rates'!$F$89</f>
        <v>6.9701730478296531</v>
      </c>
      <c r="GV14" s="73">
        <f>((((((((($A14*2)/PI())/2)+('Calcification Rates'!$D$89-'Calcification Rates'!$E$89))^2)*PI())/2))-((((((($A14*2)/PI())/2)^2)*PI())/2)))*('Calcification Rates'!$F$89-'Calcification Rates'!$G$89)</f>
        <v>6.2093455134916562</v>
      </c>
      <c r="GW14" s="73">
        <f>((((((((($A14*2)/PI())/2)+('Calcification Rates'!$D$89+'Calcification Rates'!$E$89))^2)*PI())/2))-((((((($A14*2)/PI())/2)^2)*PI())/2)))*('Calcification Rates'!$F$89+'Calcification Rates'!$G$89)</f>
        <v>7.7603672639502266</v>
      </c>
      <c r="GX14" s="73">
        <f>((((((((($A14*2)/PI())/2)+'Calcification Rates'!$D$90)^2)*PI())/2))-((((((($A14*2)/PI())/2)^2)*PI())/2)))*'Calcification Rates'!$F$90</f>
        <v>6.9701730478296531</v>
      </c>
      <c r="GY14" s="73">
        <f>((((((((($A14*2)/PI())/2)+('Calcification Rates'!$D$90-'Calcification Rates'!$E$90))^2)*PI())/2))-((((((($A14*2)/PI())/2)^2)*PI())/2)))*('Calcification Rates'!$F$90-'Calcification Rates'!$G$90)</f>
        <v>6.2093455134916562</v>
      </c>
      <c r="GZ14" s="73">
        <f>((((((((($A14*2)/PI())/2)+('Calcification Rates'!$D$90+'Calcification Rates'!$E$90))^2)*PI())/2))-((((((($A14*2)/PI())/2)^2)*PI())/2)))*('Calcification Rates'!$F$90+'Calcification Rates'!$G$90)</f>
        <v>7.7603672639502266</v>
      </c>
      <c r="HA14" s="73">
        <f>((((((((($A14*2)/PI())/2)+'Calcification Rates'!$D$92)^2)*PI())/2))-((((((($A14*2)/PI())/2)^2)*PI())/2)))*'Calcification Rates'!$F$92</f>
        <v>18.475450872891425</v>
      </c>
      <c r="HB14" s="73">
        <f>((((((((($A14*2)/PI())/2)+('Calcification Rates'!$D$92-'Calcification Rates'!$E$92))^2)*PI())/2))-((((((($A14*2)/PI())/2)^2)*PI())/2)))*('Calcification Rates'!$F$92-'Calcification Rates'!$G$92)</f>
        <v>17.76061950205931</v>
      </c>
      <c r="HC14" s="73">
        <f>((((((((($A14*2)/PI())/2)+('Calcification Rates'!$D$92+'Calcification Rates'!$E$92))^2)*PI())/2))-((((((($A14*2)/PI())/2)^2)*PI())/2)))*('Calcification Rates'!$F$92+'Calcification Rates'!$G$92)</f>
        <v>19.190282243723544</v>
      </c>
      <c r="HD14" s="73">
        <f>$A14*'Calcification Rates'!$D$93*'Calcification Rates'!$F$93</f>
        <v>4.958094052827744</v>
      </c>
      <c r="HE14" s="73">
        <f>$A14*('Calcification Rates'!$D$93-'Calcification Rates'!$E$93)*('Calcification Rates'!$F$93-'Calcification Rates'!$G$93)</f>
        <v>4.3575541674884795</v>
      </c>
      <c r="HF14" s="73">
        <f>$A14*('Calcification Rates'!$D$93+'Calcification Rates'!$E$93)*('Calcification Rates'!$F$93+'Calcification Rates'!$G$93)</f>
        <v>5.5915332976781285</v>
      </c>
      <c r="HG14" s="73">
        <f>$A14*'Calcification Rates'!$D$95*'Calcification Rates'!$F$95</f>
        <v>6.3215699173553732</v>
      </c>
      <c r="HH14" s="73">
        <f>$A14*('Calcification Rates'!$D$95-'Calcification Rates'!$E$95)*('Calcification Rates'!$F$95-'Calcification Rates'!$G$95)</f>
        <v>5.5164705424677782</v>
      </c>
      <c r="HI14" s="73">
        <f>$A14*('Calcification Rates'!$D$95+'Calcification Rates'!$E$95)*('Calcification Rates'!$F$95+'Calcification Rates'!$G$95)</f>
        <v>7.1717884138582191</v>
      </c>
      <c r="HJ14" s="73">
        <f>((((1-'Calcification Rates'!$H$96)*$A14)*'Calcification Rates'!$D$96*0.1)+('Calcification Rates'!$H$96*$A14*'Calcification Rates'!$D$96))*'Calcification Rates'!$F$96</f>
        <v>3.0053751000000002</v>
      </c>
      <c r="HK14" s="73">
        <f>((((1-'Calcification Rates'!$H$96)*$A14)*(('Calcification Rates'!$D$96-'Calcification Rates'!$E$96)*0.1))+('Calcification Rates'!$H$96*$A14*('Calcification Rates'!$D$96-'Calcification Rates'!$E$96)))*('Calcification Rates'!$F$96-'Calcification Rates'!$G$96)</f>
        <v>2.6252622695902135</v>
      </c>
      <c r="HL14" s="73">
        <f>((((1-'Calcification Rates'!$H$96)*$A14)*(('Calcification Rates'!$D$96+'Calcification Rates'!$E$96)*0.1))+('Calcification Rates'!$H$96*$A14*('Calcification Rates'!$D$96+'Calcification Rates'!$E$96)))*('Calcification Rates'!$F$96+'Calcification Rates'!$G$96)</f>
        <v>3.4088682959018244</v>
      </c>
      <c r="HM14" s="73">
        <f>((((1-'Calcification Rates'!$H$98)*$A14)*'Calcification Rates'!$D$98*0.1)+('Calcification Rates'!$H$98*$A14*'Calcification Rates'!$D$98))*'Calcification Rates'!$F$98</f>
        <v>3.0053751000000002</v>
      </c>
      <c r="HN14" s="73">
        <f>((((1-'Calcification Rates'!$H$98)*$A14)*(('Calcification Rates'!$D$98-'Calcification Rates'!$E$98)*0.1))+('Calcification Rates'!$H$98*$A14*('Calcification Rates'!$D$98-'Calcification Rates'!$E$98)))*('Calcification Rates'!$F$98-'Calcification Rates'!$G$98)</f>
        <v>1.8124955063447741</v>
      </c>
      <c r="HO14" s="73">
        <f>((((1-'Calcification Rates'!$H$98)*$A14)*(('Calcification Rates'!$D$98+'Calcification Rates'!$E$98)*0.1))+('Calcification Rates'!$H$98*$A14*('Calcification Rates'!$D$98+'Calcification Rates'!$E$98)))*('Calcification Rates'!$F$98+'Calcification Rates'!$G$98)</f>
        <v>4.3709633780503445</v>
      </c>
    </row>
    <row r="15" spans="1:223" x14ac:dyDescent="0.3">
      <c r="A15" s="42">
        <v>13</v>
      </c>
      <c r="B15" s="73">
        <f>((((1-'Calcification Rates'!$H$11)*$A15)*'Calcification Rates'!$D$11*0.1)+('Calcification Rates'!$H$11*$A15*'Calcification Rates'!$D$11))*'Calcification Rates'!$F$11</f>
        <v>35.766970026666662</v>
      </c>
      <c r="C15" s="73">
        <f>((((1-'Calcification Rates'!$H$11)*$A15)*(('Calcification Rates'!$D$11-'Calcification Rates'!$E$11)*0.1))+('Calcification Rates'!$H$11*$A15*('Calcification Rates'!$D$11-'Calcification Rates'!$E$11)))*('Calcification Rates'!$F$11-'Calcification Rates'!$G$11)</f>
        <v>29.049040453811486</v>
      </c>
      <c r="D15" s="73">
        <f>((((1-'Calcification Rates'!$H$11)*$A15)*(('Calcification Rates'!$D$11+'Calcification Rates'!$E$11)*0.1))+('Calcification Rates'!$H$11*$A15*('Calcification Rates'!$D$11+'Calcification Rates'!$E$11)))*('Calcification Rates'!$F$11+'Calcification Rates'!$G$11)</f>
        <v>42.693589320967128</v>
      </c>
      <c r="E15" s="73">
        <f>(((((1-'Calcification Rates'!$H$12)*$A15)*'Calcification Rates'!$D$12*0.1)+('Calcification Rates'!$H$12*$A15*'Calcification Rates'!$D$12))*'Calcification Rates'!$F$12)*0.5</f>
        <v>18.835007161904755</v>
      </c>
      <c r="F15" s="73">
        <f>(((((1-'Calcification Rates'!$H$12)*$A15)*(('Calcification Rates'!$D$12-'Calcification Rates'!$E$12)*0.1))+('Calcification Rates'!$H$12*$A15*('Calcification Rates'!$D$12-'Calcification Rates'!$E$12)))*('Calcification Rates'!$F$12-'Calcification Rates'!$G$12))*0.5</f>
        <v>17.3108210816225</v>
      </c>
      <c r="G15" s="73">
        <f>(((((1-'Calcification Rates'!$H$12)*$A15)*(('Calcification Rates'!$D$12+'Calcification Rates'!$E$12)*0.1))+('Calcification Rates'!$H$12*$A15*('Calcification Rates'!$D$12+'Calcification Rates'!$E$12)))*('Calcification Rates'!$F$12+'Calcification Rates'!$G$12))*0.5</f>
        <v>20.385639278723499</v>
      </c>
      <c r="H15" s="73">
        <f>(((((1-'Calcification Rates'!$H$13)*$A15)*'Calcification Rates'!$D$13*0.1)+('Calcification Rates'!$H$13*$A15*'Calcification Rates'!$D$13))*'Calcification Rates'!$F$13)*0.5</f>
        <v>15.155611972799999</v>
      </c>
      <c r="I15" s="73">
        <f>(((((1-'Calcification Rates'!$H$13)*$A15)*(('Calcification Rates'!$D$13-'Calcification Rates'!$E$13)*0.1))+('Calcification Rates'!$H$13*$A15*('Calcification Rates'!$D$13-'Calcification Rates'!$E$13)))*('Calcification Rates'!$F$13-'Calcification Rates'!$G$13))*0.5</f>
        <v>12.825934247595542</v>
      </c>
      <c r="J15" s="73">
        <f>(((((1-'Calcification Rates'!$H$13)*$A15)*(('Calcification Rates'!$D$13+'Calcification Rates'!$E$13)*0.1))+('Calcification Rates'!$H$13*$A15*('Calcification Rates'!$D$13+'Calcification Rates'!$E$13)))*('Calcification Rates'!$F$13+'Calcification Rates'!$G$13))*0.5</f>
        <v>17.677389791182232</v>
      </c>
      <c r="K15" s="73">
        <f>((((((((($A15*2)/PI())/2)+'Calcification Rates'!$D$14)^2)*PI())/2))-((((((($A15*2)/PI())/2)^2)*PI())/2)))*'Calcification Rates'!$F$14</f>
        <v>7.9285366138585731</v>
      </c>
      <c r="L15" s="73">
        <f>((((((((($A15*2)/PI())/2)+('Calcification Rates'!$D$14-'Calcification Rates'!$E$14))^2)*PI())/2))-((((((($A15*2)/PI())/2)^2)*PI())/2)))*('Calcification Rates'!$F$14-'Calcification Rates'!$G$14)</f>
        <v>7.6442106295876737</v>
      </c>
      <c r="M15" s="73">
        <f>((((((((($A15*2)/PI())/2)+('Calcification Rates'!$D$14+'Calcification Rates'!$E$14))^2)*PI())/2))-((((((($A15*2)/PI())/2)^2)*PI())/2)))*('Calcification Rates'!$F$14+'Calcification Rates'!$G$14)</f>
        <v>8.2135427494225954</v>
      </c>
      <c r="N15" s="73">
        <f>((((((((($A15*2)/PI())/2)+'Calcification Rates'!$D$15)^2)*PI())/2))-((((((($A15*2)/PI())/2)^2)*PI())/2)))*'Calcification Rates'!$F$15</f>
        <v>8.0420963830674843</v>
      </c>
      <c r="O15" s="73">
        <f>((((((((($A15*2)/PI())/2)+('Calcification Rates'!$D$15-'Calcification Rates'!$E$15))^2)*PI())/2))-((((((($A15*2)/PI())/2)^2)*PI())/2)))*('Calcification Rates'!$F$15-'Calcification Rates'!$G$15)</f>
        <v>7.2447998101867341</v>
      </c>
      <c r="P15" s="73">
        <f>((((((((($A15*2)/PI())/2)+('Calcification Rates'!$D$15+'Calcification Rates'!$E$15))^2)*PI())/2))-((((((($A15*2)/PI())/2)^2)*PI())/2)))*('Calcification Rates'!$F$15+'Calcification Rates'!$G$15)</f>
        <v>8.8779850093872437</v>
      </c>
      <c r="Q15" s="73">
        <f>(2*'Calcification Rates'!$D$16*'Calcification Rates'!$F$16)+0.1*'Calcification Rates'!$D$16*($A15+(2*'Calcification Rates'!$D$16))*'Calcification Rates'!$F$16</f>
        <v>3.7923783333333327</v>
      </c>
      <c r="R15" s="73">
        <f>(2*('Calcification Rates'!$D$16-'Calcification Rates'!$E$16)*('Calcification Rates'!$F$16-'Calcification Rates'!$G$16))+(0.1*('Calcification Rates'!$D$16-'Calcification Rates'!$E$16)*($A15+(2*'Calcification Rates'!$D$16-'Calcification Rates'!$E$16)))*('Calcification Rates'!$F$16-'Calcification Rates'!$G$16)</f>
        <v>3.2572578317918559</v>
      </c>
      <c r="S15" s="73">
        <f>(2*('Calcification Rates'!$D$16+'Calcification Rates'!$E$16)*('Calcification Rates'!$F$16+'Calcification Rates'!$G$16))+(0.1*('Calcification Rates'!$D$16+'Calcification Rates'!$E$16)*($A15+(2*'Calcification Rates'!$D$16+'Calcification Rates'!$E$16)))*('Calcification Rates'!$F$16+'Calcification Rates'!$G$16)</f>
        <v>4.3409499148308033</v>
      </c>
      <c r="T15" s="73">
        <f>(2*'Calcification Rates'!$D$17*'Calcification Rates'!$F$17)+0.1*'Calcification Rates'!$D$17*($A15+(2*'Calcification Rates'!$D$17))*'Calcification Rates'!$F$17</f>
        <v>3.5050769444444434</v>
      </c>
      <c r="U15" s="73">
        <f>(2*('Calcification Rates'!$D$17-'Calcification Rates'!$E$17)*('Calcification Rates'!$F$17-'Calcification Rates'!$G$17))+(0.1*('Calcification Rates'!$D$17-'Calcification Rates'!$E$17)*($A15+(2*'Calcification Rates'!$D$17-'Calcification Rates'!$E$17)))*('Calcification Rates'!$F$17-'Calcification Rates'!$G$17)</f>
        <v>2.9738944792585222</v>
      </c>
      <c r="V15" s="73">
        <f>(2*('Calcification Rates'!$D$17+'Calcification Rates'!$E$17)*('Calcification Rates'!$F$17+'Calcification Rates'!$G$17))+(0.1*('Calcification Rates'!$D$17+'Calcification Rates'!$E$17)*($A15+(2*'Calcification Rates'!$D$17+'Calcification Rates'!$E$17)))*('Calcification Rates'!$F$17+'Calcification Rates'!$G$17)</f>
        <v>4.0497089956308034</v>
      </c>
      <c r="W15" s="73">
        <f>((((((((($A15*2)/PI())/2)+'Calcification Rates'!$D$18)^2)*PI())/2))-((((((($A15*2)/PI())/2)^2)*PI())/2)))*'Calcification Rates'!$F$18</f>
        <v>8.0420963830674843</v>
      </c>
      <c r="X15" s="73">
        <f>((((((((($A15*2)/PI())/2)+('Calcification Rates'!$D$18-'Calcification Rates'!$E$18))^2)*PI())/2))-((((((($A15*2)/PI())/2)^2)*PI())/2)))*('Calcification Rates'!$F$18-'Calcification Rates'!$G$18)</f>
        <v>7.2447998101867341</v>
      </c>
      <c r="Y15" s="73">
        <f>((((((((($A15*2)/PI())/2)+('Calcification Rates'!$D$18+'Calcification Rates'!$E$18))^2)*PI())/2))-((((((($A15*2)/PI())/2)^2)*PI())/2)))*('Calcification Rates'!$F$18+'Calcification Rates'!$G$18)</f>
        <v>8.8779850093872437</v>
      </c>
      <c r="Z15" s="73">
        <f>(2*'Calcification Rates'!$D$19*'Calcification Rates'!$F$19)+0.1*'Calcification Rates'!$D$19*($A15+(2*'Calcification Rates'!$D$19))*'Calcification Rates'!$F$19</f>
        <v>3.5050769444444434</v>
      </c>
      <c r="AA15" s="73">
        <f>(2*('Calcification Rates'!$D$19-'Calcification Rates'!$E$19)*('Calcification Rates'!$F$19-'Calcification Rates'!$G$19))+(0.1*('Calcification Rates'!$D$19-'Calcification Rates'!$E$19)*($A15+(2*'Calcification Rates'!$D$19-'Calcification Rates'!$E$19)))*('Calcification Rates'!$F$19-'Calcification Rates'!$G$19)</f>
        <v>2.9738944792585222</v>
      </c>
      <c r="AB15" s="73">
        <f>(2*('Calcification Rates'!$D$19+'Calcification Rates'!$E$19)*('Calcification Rates'!$F$19+'Calcification Rates'!$G$19))+(0.1*('Calcification Rates'!$D$19+'Calcification Rates'!$E$19)*($A15+(2*'Calcification Rates'!$D$19+'Calcification Rates'!$E$19)))*('Calcification Rates'!$F$19+'Calcification Rates'!$G$19)</f>
        <v>4.0497089956308034</v>
      </c>
      <c r="AC15" s="73">
        <f>(((((1-'Calcification Rates'!$H$20)*$A15)*'Calcification Rates'!$D$20*0.1)+('Calcification Rates'!$H$20*$A15*'Calcification Rates'!$D$20))*'Calcification Rates'!$F$20)*0.5</f>
        <v>1.0510587208333331</v>
      </c>
      <c r="AD15" s="73">
        <f>(((((1-'Calcification Rates'!$H$20)*$A15)*(('Calcification Rates'!$D$20-'Calcification Rates'!$E$20)*0.1))+('Calcification Rates'!$H$20*$A15*('Calcification Rates'!$D$20-'Calcification Rates'!$E$20)))*('Calcification Rates'!$F$20-'Calcification Rates'!$G$20))*0.5</f>
        <v>0.89194591555846892</v>
      </c>
      <c r="AE15" s="73">
        <f>(((((1-'Calcification Rates'!$H$20)*$A15)*(('Calcification Rates'!$D$20+'Calcification Rates'!$E$20)*0.1))+('Calcification Rates'!$H$20*$A15*('Calcification Rates'!$D$20+'Calcification Rates'!$E$20)))*('Calcification Rates'!$F$20+'Calcification Rates'!$G$20))*0.5</f>
        <v>1.21414264699815</v>
      </c>
      <c r="AF15" s="73">
        <f>(2*'Calcification Rates'!$D$21*'Calcification Rates'!$F$21)+0.1*'Calcification Rates'!$D$21*($A15+(2*'Calcification Rates'!$D$21))*'Calcification Rates'!$F$21</f>
        <v>4.0222194444444446</v>
      </c>
      <c r="AG15" s="73">
        <f>(2*('Calcification Rates'!$D$21-'Calcification Rates'!$E$21)*('Calcification Rates'!$F$21-'Calcification Rates'!$G$21))+(0.1*('Calcification Rates'!$D$21-'Calcification Rates'!$E$21)*($A15+(2*'Calcification Rates'!$D$21-'Calcification Rates'!$E$21)))*('Calcification Rates'!$F$21-'Calcification Rates'!$G$21)</f>
        <v>3.9353502399829328</v>
      </c>
      <c r="AH15" s="73">
        <f>(2*('Calcification Rates'!$D$21+'Calcification Rates'!$E$21)*('Calcification Rates'!$F$21+'Calcification Rates'!$G$21))+(0.1*('Calcification Rates'!$D$21+'Calcification Rates'!$E$21)*($A15+(2*'Calcification Rates'!$D$21+'Calcification Rates'!$E$21)))*('Calcification Rates'!$F$21+'Calcification Rates'!$G$21)</f>
        <v>4.1099918517503999</v>
      </c>
      <c r="AI15" s="73">
        <f>$A15*'Calcification Rates'!$D$23*'Calcification Rates'!$F$23</f>
        <v>0.30553656249999994</v>
      </c>
      <c r="AJ15" s="73">
        <f>$A15*('Calcification Rates'!$D$23-'Calcification Rates'!$E$23)*('Calcification Rates'!$F$23-'Calcification Rates'!$G$23)</f>
        <v>0.19856784061153082</v>
      </c>
      <c r="AK15" s="73">
        <f>$A15*('Calcification Rates'!$D$23+'Calcification Rates'!$E$23)*('Calcification Rates'!$F$23+'Calcification Rates'!$G$23)</f>
        <v>0.41250528438846912</v>
      </c>
      <c r="AL15" s="73">
        <f>((((1-'Calcification Rates'!$H$24)*$A15)*'Calcification Rates'!$D$24*0.1)+('Calcification Rates'!$H$24*$A15*'Calcification Rates'!$D$24))*'Calcification Rates'!$F$24</f>
        <v>13.9218992549</v>
      </c>
      <c r="AM15" s="73">
        <f>((((1-'Calcification Rates'!$H$24)*$A15)*(('Calcification Rates'!$D$24-'Calcification Rates'!$E$24)*0.1))+('Calcification Rates'!$H$24*$A15*('Calcification Rates'!$D$24-'Calcification Rates'!$E$24)))*('Calcification Rates'!$F$24-'Calcification Rates'!$G$24)</f>
        <v>8.3960833505577757</v>
      </c>
      <c r="AN15" s="73">
        <f>((((1-'Calcification Rates'!$H$24)*$A15)*(('Calcification Rates'!$D$24+'Calcification Rates'!$E$24)*0.1))+('Calcification Rates'!$H$24*$A15*('Calcification Rates'!$D$24+'Calcification Rates'!$E$24)))*('Calcification Rates'!$F$24+'Calcification Rates'!$G$24)</f>
        <v>20.247759354921882</v>
      </c>
      <c r="AO15" s="73">
        <f>((((((((($A15*2)/PI())/2)+'Calcification Rates'!$D$25)^2)*PI())/2))-((((((($A15*2)/PI())/2)^2)*PI())/2)))*'Calcification Rates'!$F$25</f>
        <v>6.9677884336158264</v>
      </c>
      <c r="AP15" s="73">
        <f>((((((((($A15*2)/PI())/2)+('Calcification Rates'!$D$25-'Calcification Rates'!$E$25))^2)*PI())/2))-((((((($A15*2)/PI())/2)^2)*PI())/2)))*('Calcification Rates'!$F$25-'Calcification Rates'!$G$25)</f>
        <v>5.6901564915537843</v>
      </c>
      <c r="AQ15" s="73">
        <f>((((((((($A15*2)/PI())/2)+('Calcification Rates'!$D$25+'Calcification Rates'!$E$25))^2)*PI())/2))-((((((($A15*2)/PI())/2)^2)*PI())/2)))*('Calcification Rates'!$F$25+'Calcification Rates'!$G$25)</f>
        <v>8.2904344821834179</v>
      </c>
      <c r="AR15" s="73">
        <f>((((1-'Calcification Rates'!$H$28)*$A15)*'Calcification Rates'!$D$28*0.1)+('Calcification Rates'!$H$28*$A15*'Calcification Rates'!$D$28))*'Calcification Rates'!$F$28</f>
        <v>2.2408261012194139</v>
      </c>
      <c r="AS15" s="73">
        <f>((((1-'Calcification Rates'!$H$28)*$A15)*(('Calcification Rates'!$D$28-'Calcification Rates'!$E$28)*0.1))+('Calcification Rates'!$H$28*$A15*('Calcification Rates'!$D$28-'Calcification Rates'!$E$28)))*('Calcification Rates'!$F$28-'Calcification Rates'!$G$28)</f>
        <v>2.0197004420160418</v>
      </c>
      <c r="AT15" s="73">
        <f>((((1-'Calcification Rates'!$H$28)*$A15)*(('Calcification Rates'!$D$28+'Calcification Rates'!$E$28)*0.1))+('Calcification Rates'!$H$28*$A15*('Calcification Rates'!$D$28+'Calcification Rates'!$E$28)))*('Calcification Rates'!$F$28+'Calcification Rates'!$G$28)</f>
        <v>2.4727725562394931</v>
      </c>
      <c r="AU15" s="73">
        <f>((((((((($A15*2)/PI())/2)+'Calcification Rates'!$D$29)^2)*PI())/2))-((((((($A15*2)/PI())/2)^2)*PI())/2)))*'Calcification Rates'!$F$29</f>
        <v>35.602334784196387</v>
      </c>
      <c r="AV15" s="73">
        <f>((((((((($A15*2)/PI())/2)+('Calcification Rates'!$D$29-'Calcification Rates'!$E$29))^2)*PI())/2))-((((((($A15*2)/PI())/2)^2)*PI())/2)))*('Calcification Rates'!$F$29-'Calcification Rates'!$G$29)</f>
        <v>29.243224717552291</v>
      </c>
      <c r="AW15" s="73">
        <f>((((((((($A15*2)/PI())/2)+('Calcification Rates'!$D$29+'Calcification Rates'!$E$29))^2)*PI())/2))-((((((($A15*2)/PI())/2)^2)*PI())/2)))*('Calcification Rates'!$F$29+'Calcification Rates'!$G$29)</f>
        <v>42.577874872443005</v>
      </c>
      <c r="AX15" s="73">
        <f>((((((((($A15*2)/PI())/2)+'Calcification Rates'!$D$30)^2)*PI())/2))-((((((($A15*2)/PI())/2)^2)*PI())/2)))*'Calcification Rates'!$F$30</f>
        <v>7.9586378868333307</v>
      </c>
      <c r="AY15" s="73">
        <f>((((((((($A15*2)/PI())/2)+('Calcification Rates'!$D$30-'Calcification Rates'!$E$30))^2)*PI())/2))-((((((($A15*2)/PI())/2)^2)*PI())/2)))*('Calcification Rates'!$F$30-'Calcification Rates'!$G$30)</f>
        <v>7.0622370417325619</v>
      </c>
      <c r="AZ15" s="73">
        <f>((((((((($A15*2)/PI())/2)+('Calcification Rates'!$D$30+'Calcification Rates'!$E$30))^2)*PI())/2))-((((((($A15*2)/PI())/2)^2)*PI())/2)))*('Calcification Rates'!$F$30+'Calcification Rates'!$G$30)</f>
        <v>8.8741899391662571</v>
      </c>
      <c r="BA15" s="73">
        <f>((((1-'Calcification Rates'!$H$31)*$A15)*'Calcification Rates'!$D$31*0.1)+('Calcification Rates'!$H$31*$A15*'Calcification Rates'!$D$31))*'Calcification Rates'!$F$31</f>
        <v>2.3967579999999997</v>
      </c>
      <c r="BB15" s="73">
        <f>((((1-'Calcification Rates'!$H$31)*$A15)*(('Calcification Rates'!$D$31-'Calcification Rates'!$E$31)*0.1))+('Calcification Rates'!$H$31*$A15*('Calcification Rates'!$D$31-'Calcification Rates'!$E$31)))*('Calcification Rates'!$F$31-'Calcification Rates'!$G$31)</f>
        <v>2.3967579999999997</v>
      </c>
      <c r="BC15" s="73">
        <f>((((1-'Calcification Rates'!$H$31)*$A15)*(('Calcification Rates'!$D$31+'Calcification Rates'!$E$31)*0.1))+('Calcification Rates'!$H$31*$A15*('Calcification Rates'!$D$31+'Calcification Rates'!$E$31)))*('Calcification Rates'!$F$31+'Calcification Rates'!$G$31)</f>
        <v>2.3967579999999997</v>
      </c>
      <c r="BD15" s="73">
        <f>$A15*'Calcification Rates'!$D$32*'Calcification Rates'!$F$32</f>
        <v>10.071128544806355</v>
      </c>
      <c r="BE15" s="73">
        <f>$A15*('Calcification Rates'!$D$32-'Calcification Rates'!$E$32)*('Calcification Rates'!$F$32-'Calcification Rates'!$G$32)</f>
        <v>9.6814677634246369</v>
      </c>
      <c r="BF15" s="73">
        <f>$A15*('Calcification Rates'!$D$32+'Calcification Rates'!$E$32)*('Calcification Rates'!$F$32+'Calcification Rates'!$G$32)</f>
        <v>10.460789326188072</v>
      </c>
      <c r="BG15" s="73">
        <f>((((1-'Calcification Rates'!$H$34)*$A15)*'Calcification Rates'!$D$34*0.1)+('Calcification Rates'!$H$34*$A15*'Calcification Rates'!$D$34))*'Calcification Rates'!$F$34</f>
        <v>3.2558230250000002</v>
      </c>
      <c r="BH15" s="73">
        <f>((((1-'Calcification Rates'!$H$34)*$A15)*(('Calcification Rates'!$D$34-'Calcification Rates'!$E$34)*0.1))+('Calcification Rates'!$H$34*$A15*('Calcification Rates'!$D$34-'Calcification Rates'!$E$34)))*('Calcification Rates'!$F$34-'Calcification Rates'!$G$34)</f>
        <v>1.2398599952942513</v>
      </c>
      <c r="BI15" s="73">
        <f>((((1-'Calcification Rates'!$H$34)*$A15)*(('Calcification Rates'!$D$34+'Calcification Rates'!$E$34)*0.1))+('Calcification Rates'!$H$34*$A15*('Calcification Rates'!$D$34+'Calcification Rates'!$E$34)))*('Calcification Rates'!$F$34+'Calcification Rates'!$G$34)</f>
        <v>6.2095339417658559</v>
      </c>
      <c r="BJ15" s="73">
        <f>(2*'Calcification Rates'!$D$35*'Calcification Rates'!$F$35)+0.1*'Calcification Rates'!$D$35*($A15+(2*'Calcification Rates'!$D$35))*'Calcification Rates'!$F$35</f>
        <v>2.0051396112871092</v>
      </c>
      <c r="BK15" s="73">
        <f>(2*('Calcification Rates'!$D$35-'Calcification Rates'!$E$35)*('Calcification Rates'!$F$35-'Calcification Rates'!$G$35))+(0.1*('Calcification Rates'!$D$35-'Calcification Rates'!$E$35)*($A15+(2*'Calcification Rates'!$D$35-'Calcification Rates'!$E$35)))*('Calcification Rates'!$F$35-'Calcification Rates'!$G$35)</f>
        <v>1.8080156611341569</v>
      </c>
      <c r="BL15" s="73">
        <f>(2*('Calcification Rates'!$D$35+'Calcification Rates'!$E$35)*('Calcification Rates'!$F$35+'Calcification Rates'!$G$35))+(0.1*('Calcification Rates'!$D$35+'Calcification Rates'!$E$35)*($A15+(2*'Calcification Rates'!$D$35+'Calcification Rates'!$E$35)))*('Calcification Rates'!$F$35+'Calcification Rates'!$G$35)</f>
        <v>2.2115151346594617</v>
      </c>
      <c r="BM15" s="73">
        <f>((((((((($A15*2)/PI())/2)+'Calcification Rates'!$D$36)^2)*PI())/2))-((((((($A15*2)/PI())/2)^2)*PI())/2)))*'Calcification Rates'!$F$36</f>
        <v>10.826451410147042</v>
      </c>
      <c r="BN15" s="73">
        <f>((((((((($A15*2)/PI())/2)+('Calcification Rates'!$D$36-'Calcification Rates'!$E$36))^2)*PI())/2))-((((((($A15*2)/PI())/2)^2)*PI())/2)))*('Calcification Rates'!$F$36-'Calcification Rates'!$G$36)</f>
        <v>9.893763674819823</v>
      </c>
      <c r="BO15" s="73">
        <f>((((((((($A15*2)/PI())/2)+('Calcification Rates'!$D$36+'Calcification Rates'!$E$36))^2)*PI())/2))-((((((($A15*2)/PI())/2)^2)*PI())/2)))*('Calcification Rates'!$F$36+'Calcification Rates'!$G$36)</f>
        <v>11.803338698338367</v>
      </c>
      <c r="BP15" s="73">
        <f>(2*'Calcification Rates'!$D$37*'Calcification Rates'!$F$37)+0.1*'Calcification Rates'!$D$37*($A15+(2*'Calcification Rates'!$D$37))*'Calcification Rates'!$F$37</f>
        <v>46.735111111111102</v>
      </c>
      <c r="BQ15" s="73">
        <f>(2*('Calcification Rates'!$D$37-'Calcification Rates'!$E$37)*('Calcification Rates'!$F$37-'Calcification Rates'!$G$37))+(0.1*('Calcification Rates'!$D$37-'Calcification Rates'!$E$37)*($A15+(2*'Calcification Rates'!$D$37-'Calcification Rates'!$E$37)))*('Calcification Rates'!$F$37-'Calcification Rates'!$G$37)</f>
        <v>37.956676445199307</v>
      </c>
      <c r="BR15" s="73">
        <f>(2*('Calcification Rates'!$D$37+'Calcification Rates'!$E$37)*('Calcification Rates'!$F$37+'Calcification Rates'!$G$37))+(0.1*('Calcification Rates'!$D$37+'Calcification Rates'!$E$37)*($A15+(2*'Calcification Rates'!$D$37+'Calcification Rates'!$E$37)))*('Calcification Rates'!$F$37+'Calcification Rates'!$G$37)</f>
        <v>56.358102985345333</v>
      </c>
      <c r="BS15" s="73">
        <f>(2*'Calcification Rates'!$D$38*'Calcification Rates'!$F$38)+0.1*'Calcification Rates'!$D$38*($A15+(2*'Calcification Rates'!$D$38))*'Calcification Rates'!$F$38</f>
        <v>44.750222222222213</v>
      </c>
      <c r="BT15" s="73">
        <f>(2*('Calcification Rates'!$D$38-'Calcification Rates'!$E$38)*('Calcification Rates'!$F$38-'Calcification Rates'!$G$38))+(0.1*('Calcification Rates'!$D$38-'Calcification Rates'!$E$38)*($A15+(2*'Calcification Rates'!$D$38-'Calcification Rates'!$E$38)))*('Calcification Rates'!$F$38-'Calcification Rates'!$G$38)</f>
        <v>35.648076890188136</v>
      </c>
      <c r="BU15" s="73">
        <f>(2*('Calcification Rates'!$D$38+'Calcification Rates'!$E$38)*('Calcification Rates'!$F$38+'Calcification Rates'!$G$38))+(0.1*('Calcification Rates'!$D$38+'Calcification Rates'!$E$38)*($A15+(2*'Calcification Rates'!$D$38+'Calcification Rates'!$E$38)))*('Calcification Rates'!$F$38+'Calcification Rates'!$G$38)</f>
        <v>54.907228880354978</v>
      </c>
      <c r="BV15" s="73">
        <f>((((((((($A15*2)/PI())/2)+'Calcification Rates'!$D$39)^2)*PI())/2))-((((((($A15*2)/PI())/2)^2)*PI())/2)))*'Calcification Rates'!$F$39</f>
        <v>5.7231767283654413</v>
      </c>
      <c r="BW15" s="73">
        <f>((((((((($A15*2)/PI())/2)+('Calcification Rates'!$D$39-'Calcification Rates'!$E$39))^2)*PI())/2))-((((((($A15*2)/PI())/2)^2)*PI())/2)))*('Calcification Rates'!$F$39-'Calcification Rates'!$G$39)</f>
        <v>5.5017420097002132</v>
      </c>
      <c r="BX15" s="73">
        <f>((((((((($A15*2)/PI())/2)+('Calcification Rates'!$D$39+'Calcification Rates'!$E$39))^2)*PI())/2))-((((((($A15*2)/PI())/2)^2)*PI())/2)))*('Calcification Rates'!$F$39+'Calcification Rates'!$G$39)</f>
        <v>5.9446114470306686</v>
      </c>
      <c r="BY15" s="73">
        <f>((((((((($A15*2)/PI())/2)+'Calcification Rates'!$D$40)^2)*PI())/2))-((((((($A15*2)/PI())/2)^2)*PI())/2)))*'Calcification Rates'!$F$40</f>
        <v>10.679578226531778</v>
      </c>
      <c r="BZ15" s="73">
        <f>((((((((($A15*2)/PI())/2)+('Calcification Rates'!$D$40-'Calcification Rates'!$E$40))^2)*PI())/2))-((((((($A15*2)/PI())/2)^2)*PI())/2)))*('Calcification Rates'!$F$40-'Calcification Rates'!$G$40)</f>
        <v>10.266375994223505</v>
      </c>
      <c r="CA15" s="73">
        <f>((((((((($A15*2)/PI())/2)+('Calcification Rates'!$D$40+'Calcification Rates'!$E$40))^2)*PI())/2))-((((((($A15*2)/PI())/2)^2)*PI())/2)))*('Calcification Rates'!$F$40+'Calcification Rates'!$G$40)</f>
        <v>11.09278045884005</v>
      </c>
      <c r="CB15" s="73">
        <f>$A15*'Calcification Rates'!$D$23*'Calcification Rates'!$F$23</f>
        <v>0.30553656249999994</v>
      </c>
      <c r="CC15" s="73">
        <f>$A15*('Calcification Rates'!$D$23-'Calcification Rates'!$E$23)*('Calcification Rates'!$F$23-'Calcification Rates'!$G$23)</f>
        <v>0.19856784061153082</v>
      </c>
      <c r="CD15" s="73">
        <f>$A15*('Calcification Rates'!$D$23+'Calcification Rates'!$E$23)*('Calcification Rates'!$F$23+'Calcification Rates'!$G$23)</f>
        <v>0.41250528438846912</v>
      </c>
      <c r="CE15" s="73">
        <f>((((1-'Calcification Rates'!$H$44)*$A15)*'Calcification Rates'!$D$44*0.1)+('Calcification Rates'!$H$44*$A15*'Calcification Rates'!$D$44))*'Calcification Rates'!$F$44</f>
        <v>10.669332052925002</v>
      </c>
      <c r="CF15" s="73">
        <f>((((1-'Calcification Rates'!$H$44)*$A15)*(('Calcification Rates'!$D$44-'Calcification Rates'!$E$44)*0.1))+('Calcification Rates'!$H$44*$A15*('Calcification Rates'!$D$44-'Calcification Rates'!$E$44)))*('Calcification Rates'!$F$44-'Calcification Rates'!$G$44)</f>
        <v>6.4345100888161442</v>
      </c>
      <c r="CG15" s="73">
        <f>((((1-'Calcification Rates'!$H$44)*$A15)*(('Calcification Rates'!$D$44+'Calcification Rates'!$E$44)*0.1))+('Calcification Rates'!$H$44*$A15*('Calcification Rates'!$D$44+'Calcification Rates'!$E$44)))*('Calcification Rates'!$F$44+'Calcification Rates'!$G$44)</f>
        <v>15.517284239026894</v>
      </c>
      <c r="CH15" s="73">
        <f>((((1-'Calcification Rates'!$H$45)*$A15)*'Calcification Rates'!$D$45*0.1)+('Calcification Rates'!$H$45*$A15*'Calcification Rates'!$D$45))*'Calcification Rates'!$F$45</f>
        <v>13.257431199999999</v>
      </c>
      <c r="CI15" s="73">
        <f>((((1-'Calcification Rates'!$H$45)*$A15)*(('Calcification Rates'!$D$45-'Calcification Rates'!$E$45)*0.1))+('Calcification Rates'!$H$45*$A15*('Calcification Rates'!$D$45-'Calcification Rates'!$E$45)))*('Calcification Rates'!$F$45-'Calcification Rates'!$G$45)</f>
        <v>8.7298394923398543</v>
      </c>
      <c r="CJ15" s="73">
        <f>((((1-'Calcification Rates'!$H$45)*$A15)*(('Calcification Rates'!$D$45+'Calcification Rates'!$E$45)*0.1))+('Calcification Rates'!$H$45*$A15*('Calcification Rates'!$D$45+'Calcification Rates'!$E$45)))*('Calcification Rates'!$F$45+'Calcification Rates'!$G$45)</f>
        <v>17.785022907660146</v>
      </c>
      <c r="CK15" s="73">
        <f>((((1-'Calcification Rates'!$H$46)*$A15)*'Calcification Rates'!$D$46*0.1)+('Calcification Rates'!$H$46*$A15*'Calcification Rates'!$D$46))*'Calcification Rates'!$F$46</f>
        <v>10.678366660000002</v>
      </c>
      <c r="CL15" s="73">
        <f>((((1-'Calcification Rates'!$H$46)*$A15)*(('Calcification Rates'!$D$46-'Calcification Rates'!$E$46)*0.1))+('Calcification Rates'!$H$46*$A15*('Calcification Rates'!$D$46-'Calcification Rates'!$E$46)))*('Calcification Rates'!$F$46-'Calcification Rates'!$G$46)</f>
        <v>10.01489882508338</v>
      </c>
      <c r="CM15" s="73">
        <f>((((1-'Calcification Rates'!$H$46)*$A15)*(('Calcification Rates'!$D$46+'Calcification Rates'!$E$46)*0.1))+('Calcification Rates'!$H$46*$A15*('Calcification Rates'!$D$46+'Calcification Rates'!$E$46)))*('Calcification Rates'!$F$46+'Calcification Rates'!$G$46)</f>
        <v>11.361729752359974</v>
      </c>
      <c r="CN15" s="73">
        <f>((((1-'Calcification Rates'!$H$47)*$A15)*'Calcification Rates'!$D$47*0.1)+('Calcification Rates'!$H$47*$A15*'Calcification Rates'!$D$47))*'Calcification Rates'!$F$47</f>
        <v>13.9218992549</v>
      </c>
      <c r="CO15" s="73">
        <f>((((1-'Calcification Rates'!$H$47)*$A15)*(('Calcification Rates'!$D$47-'Calcification Rates'!$E$47)*0.1))+('Calcification Rates'!$H$47*$A15*('Calcification Rates'!$D$47-'Calcification Rates'!$E$47)))*('Calcification Rates'!$F$47-'Calcification Rates'!$G$47)</f>
        <v>8.3960833505577757</v>
      </c>
      <c r="CP15" s="73">
        <f>((((1-'Calcification Rates'!$H$47)*$A15)*(('Calcification Rates'!$D$47+'Calcification Rates'!$E$47)*0.1))+('Calcification Rates'!$H$47*$A15*('Calcification Rates'!$D$47+'Calcification Rates'!$E$47)))*('Calcification Rates'!$F$47+'Calcification Rates'!$G$47)</f>
        <v>20.247759354921882</v>
      </c>
      <c r="CQ15" s="73">
        <f>((((((((($A15*2)/PI())/2)+'Calcification Rates'!$D$48)^2)*PI())/2))-((((((($A15*2)/PI())/2)^2)*PI())/2)))*'Calcification Rates'!$F$48</f>
        <v>8.0420963830674843</v>
      </c>
      <c r="CR15" s="73">
        <f>((((((((($A15*2)/PI())/2)+('Calcification Rates'!$D$48-'Calcification Rates'!$E$48))^2)*PI())/2))-((((((($A15*2)/PI())/2)^2)*PI())/2)))*('Calcification Rates'!$F$48-'Calcification Rates'!$G$48)</f>
        <v>7.2447998101867341</v>
      </c>
      <c r="CS15" s="73">
        <f>((((((((($A15*2)/PI())/2)+('Calcification Rates'!$D$48+'Calcification Rates'!$E$48))^2)*PI())/2))-((((((($A15*2)/PI())/2)^2)*PI())/2)))*('Calcification Rates'!$F$48+'Calcification Rates'!$G$48)</f>
        <v>8.8779850093872437</v>
      </c>
      <c r="CT15" s="73">
        <f>((((1-'Calcification Rates'!$H$49)*$A15)*'Calcification Rates'!$D$49*0.1)+('Calcification Rates'!$H$49*$A15*'Calcification Rates'!$D$49))*'Calcification Rates'!$F$49</f>
        <v>10.669332052925002</v>
      </c>
      <c r="CU15" s="73">
        <f>((((1-'Calcification Rates'!$H$49)*$A15)*(('Calcification Rates'!$D$49-'Calcification Rates'!$E$49)*0.1))+('Calcification Rates'!$H$49*$A15*('Calcification Rates'!$D$49-'Calcification Rates'!$E$49)))*('Calcification Rates'!$F$49-'Calcification Rates'!$G$49)</f>
        <v>6.4345100888161442</v>
      </c>
      <c r="CV15" s="73">
        <f>((((1-'Calcification Rates'!$H$49)*$A15)*(('Calcification Rates'!$D$49+'Calcification Rates'!$E$49)*0.1))+('Calcification Rates'!$H$49*$A15*('Calcification Rates'!$D$49+'Calcification Rates'!$E$49)))*('Calcification Rates'!$F$49+'Calcification Rates'!$G$49)</f>
        <v>15.517284239026894</v>
      </c>
      <c r="CW15" s="73">
        <f>((((((((($A15*2)/PI())/2)+'Calcification Rates'!$D$50)^2)*PI())/2))-((((((($A15*2)/PI())/2)^2)*PI())/2)))*'Calcification Rates'!$F$50</f>
        <v>8.0420963830674843</v>
      </c>
      <c r="CX15" s="73">
        <f>((((((((($A15*2)/PI())/2)+('Calcification Rates'!$D$50-'Calcification Rates'!$E$50))^2)*PI())/2))-((((((($A15*2)/PI())/2)^2)*PI())/2)))*('Calcification Rates'!$F$50-'Calcification Rates'!$G$50)</f>
        <v>7.2447998101867341</v>
      </c>
      <c r="CY15" s="73">
        <f>((((((((($A15*2)/PI())/2)+('Calcification Rates'!$D$50+'Calcification Rates'!$E$50))^2)*PI())/2))-((((((($A15*2)/PI())/2)^2)*PI())/2)))*('Calcification Rates'!$F$50+'Calcification Rates'!$G$50)</f>
        <v>8.8779850093872437</v>
      </c>
      <c r="CZ15" s="73">
        <f>((((((((($A15*2)/PI())/2)+'Calcification Rates'!$D$51)^2)*PI())/2))-((((((($A15*2)/PI())/2)^2)*PI())/2)))*'Calcification Rates'!$F$51</f>
        <v>8.0420963830674843</v>
      </c>
      <c r="DA15" s="73">
        <f>((((((((($A15*2)/PI())/2)+('Calcification Rates'!$D$51-'Calcification Rates'!$E$51))^2)*PI())/2))-((((((($A15*2)/PI())/2)^2)*PI())/2)))*('Calcification Rates'!$F$51-'Calcification Rates'!$G$51)</f>
        <v>7.2447998101867341</v>
      </c>
      <c r="DB15" s="73">
        <f>((((((((($A15*2)/PI())/2)+('Calcification Rates'!$D$51+'Calcification Rates'!$E$51))^2)*PI())/2))-((((((($A15*2)/PI())/2)^2)*PI())/2)))*('Calcification Rates'!$F$51+'Calcification Rates'!$G$51)</f>
        <v>8.8779850093872437</v>
      </c>
      <c r="DC15" s="73">
        <f>((((((((($A15*2)/PI())/2)+'Calcification Rates'!$D$52)^2)*PI())/2))-((((((($A15*2)/PI())/2)^2)*PI())/2)))*'Calcification Rates'!$F$52</f>
        <v>18.693336678543684</v>
      </c>
      <c r="DD15" s="73">
        <f>((((((((($A15*2)/PI())/2)+('Calcification Rates'!$D$52-'Calcification Rates'!$E$52))^2)*PI())/2))-((((((($A15*2)/PI())/2)^2)*PI())/2)))*('Calcification Rates'!$F$52-'Calcification Rates'!$G$52)</f>
        <v>17.623168517660559</v>
      </c>
      <c r="DE15" s="73">
        <f>((((((((($A15*2)/PI())/2)+('Calcification Rates'!$D$52+'Calcification Rates'!$E$52))^2)*PI())/2))-((((((($A15*2)/PI())/2)^2)*PI())/2)))*('Calcification Rates'!$F$52+'Calcification Rates'!$G$52)</f>
        <v>19.792553207955642</v>
      </c>
      <c r="DF15" s="73">
        <f>((((((((($A15*2)/PI())/2)+'Calcification Rates'!$D$53)^2)*PI())/2))-((((((($A15*2)/PI())/2)^2)*PI())/2)))*'Calcification Rates'!$F$53</f>
        <v>2.3402661305578145</v>
      </c>
      <c r="DG15" s="73">
        <f>((((((((($A15*2)/PI())/2)+('Calcification Rates'!$D$53-'Calcification Rates'!$E$53))^2)*PI())/2))-((((((($A15*2)/PI())/2)^2)*PI())/2)))*('Calcification Rates'!$F$53-'Calcification Rates'!$G$53)</f>
        <v>2.224129639367737</v>
      </c>
      <c r="DH15" s="73">
        <f>((((((((($A15*2)/PI())/2)+('Calcification Rates'!$D$53+'Calcification Rates'!$E$53))^2)*PI())/2))-((((((($A15*2)/PI())/2)^2)*PI())/2)))*('Calcification Rates'!$F$53+'Calcification Rates'!$G$53)</f>
        <v>2.4584708469268084</v>
      </c>
      <c r="DI15" s="73">
        <f>((((((((($A15*2)/PI())/2)+'Calcification Rates'!$D$54)^2)*PI())/2))-((((((($A15*2)/PI())/2)^2)*PI())/2)))*'Calcification Rates'!$F$54</f>
        <v>2.3402661305578145</v>
      </c>
      <c r="DJ15" s="73">
        <f>((((((((($A15*2)/PI())/2)+('Calcification Rates'!$D$54-'Calcification Rates'!$E$54))^2)*PI())/2))-((((((($A15*2)/PI())/2)^2)*PI())/2)))*('Calcification Rates'!$F$54-'Calcification Rates'!$G$54)</f>
        <v>2.224129639367737</v>
      </c>
      <c r="DK15" s="73">
        <f>((((((((($A15*2)/PI())/2)+('Calcification Rates'!$D$54+'Calcification Rates'!$E$54))^2)*PI())/2))-((((((($A15*2)/PI())/2)^2)*PI())/2)))*('Calcification Rates'!$F$54+'Calcification Rates'!$G$54)</f>
        <v>2.4584708469268084</v>
      </c>
      <c r="DL15" s="73">
        <f>((((((((($A15*2)/PI())/2)+'Calcification Rates'!$D$55)^2)*PI())/2))-((((((($A15*2)/PI())/2)^2)*PI())/2)))*'Calcification Rates'!$F$55</f>
        <v>2.8698160870257006</v>
      </c>
      <c r="DM15" s="73">
        <f>((((((((($A15*2)/PI())/2)+('Calcification Rates'!$D$55-'Calcification Rates'!$E$55))^2)*PI())/2))-((((((($A15*2)/PI())/2)^2)*PI())/2)))*('Calcification Rates'!$F$55-'Calcification Rates'!$G$55)</f>
        <v>2.8371732176769924</v>
      </c>
      <c r="DN15" s="73">
        <f>((((((((($A15*2)/PI())/2)+('Calcification Rates'!$D$55+'Calcification Rates'!$E$55))^2)*PI())/2))-((((((($A15*2)/PI())/2)^2)*PI())/2)))*('Calcification Rates'!$F$55+'Calcification Rates'!$G$55)</f>
        <v>2.9024688302952457</v>
      </c>
      <c r="DO15" s="73">
        <f>((((1-'Calcification Rates'!$H$56)*$A15)*'Calcification Rates'!$D$56*0.1)+('Calcification Rates'!$H$56*$A15*'Calcification Rates'!$D$56))*'Calcification Rates'!$F$56</f>
        <v>1.3839837050000001</v>
      </c>
      <c r="DP15" s="73">
        <f>((((1-'Calcification Rates'!$H$56)*$A15)*(('Calcification Rates'!$D$56-'Calcification Rates'!$E$56)*0.1))+('Calcification Rates'!$H$56*$A15*('Calcification Rates'!$D$56-'Calcification Rates'!$E$56)))*('Calcification Rates'!$F$56-'Calcification Rates'!$G$56)</f>
        <v>1.3839837050000001</v>
      </c>
      <c r="DQ15" s="73">
        <f>((((1-'Calcification Rates'!$H$56)*$A15)*(('Calcification Rates'!$D$56+'Calcification Rates'!$E$56)*0.1))+('Calcification Rates'!$H$56*$A15*('Calcification Rates'!$D$56+'Calcification Rates'!$E$56)))*('Calcification Rates'!$F$56+'Calcification Rates'!$G$56)</f>
        <v>1.3839837050000001</v>
      </c>
      <c r="DR15" s="73">
        <f>((((1-'Calcification Rates'!$H$57)*$A15)*'Calcification Rates'!$D$57*0.1)+('Calcification Rates'!$H$57*$A15*'Calcification Rates'!$D$57))*'Calcification Rates'!$F$57</f>
        <v>5.8680613333333351</v>
      </c>
      <c r="DS15" s="73">
        <f>((((1-'Calcification Rates'!$H$57)*$A15)*(('Calcification Rates'!$D$57-'Calcification Rates'!$E$57)*0.1))+('Calcification Rates'!$H$57*$A15*('Calcification Rates'!$D$57-'Calcification Rates'!$E$57)))*('Calcification Rates'!$F$57-'Calcification Rates'!$G$57)</f>
        <v>5.5616906672262658</v>
      </c>
      <c r="DT15" s="73">
        <f>((((1-'Calcification Rates'!$H$57)*$A15)*(('Calcification Rates'!$D$57+'Calcification Rates'!$E$57)*0.1))+('Calcification Rates'!$H$57*$A15*('Calcification Rates'!$D$57+'Calcification Rates'!$E$57)))*('Calcification Rates'!$F$57+'Calcification Rates'!$G$57)</f>
        <v>6.1744319994404018</v>
      </c>
      <c r="DU15" s="73">
        <f>((((1-'Calcification Rates'!$H$58)*$A15)*'Calcification Rates'!$D$58*0.1)+('Calcification Rates'!$H$58*$A15*'Calcification Rates'!$D$58))*'Calcification Rates'!$F$58</f>
        <v>5.8680613333333351</v>
      </c>
      <c r="DV15" s="73">
        <f>((((1-'Calcification Rates'!$H$58)*$A15)*(('Calcification Rates'!$D$58-'Calcification Rates'!$E$58)*0.1))+('Calcification Rates'!$H$58*$A15*('Calcification Rates'!$D$58-'Calcification Rates'!$E$58)))*('Calcification Rates'!$F$58-'Calcification Rates'!$G$58)</f>
        <v>5.5616906672262658</v>
      </c>
      <c r="DW15" s="73">
        <f>((((1-'Calcification Rates'!$H$58)*$A15)*(('Calcification Rates'!$D$58+'Calcification Rates'!$E$58)*0.1))+('Calcification Rates'!$H$58*$A15*('Calcification Rates'!$D$58+'Calcification Rates'!$E$58)))*('Calcification Rates'!$F$58+'Calcification Rates'!$G$58)</f>
        <v>6.1744319994404018</v>
      </c>
      <c r="DX15" s="73">
        <f>(2*'Calcification Rates'!$D$59*'Calcification Rates'!$F$59)+0.1*'Calcification Rates'!$D$59*($A15+(2*'Calcification Rates'!$D$59))*'Calcification Rates'!$F$59</f>
        <v>8.5874840888888908</v>
      </c>
      <c r="DY15" s="73">
        <f>(2*('Calcification Rates'!$D$59-'Calcification Rates'!$E$59)*('Calcification Rates'!$F$59-'Calcification Rates'!$G$59))+(0.1*('Calcification Rates'!$D$59-'Calcification Rates'!$E$59)*($A15+(2*'Calcification Rates'!$D$59-'Calcification Rates'!$E$59)))*('Calcification Rates'!$F$59-'Calcification Rates'!$G$59)</f>
        <v>8.1206365114678949</v>
      </c>
      <c r="DZ15" s="73">
        <f>(2*('Calcification Rates'!$D$59+'Calcification Rates'!$E$59)*('Calcification Rates'!$F$59+'Calcification Rates'!$G$59))+(0.1*('Calcification Rates'!$D$59+'Calcification Rates'!$E$59)*($A15+(2*'Calcification Rates'!$D$59+'Calcification Rates'!$E$59)))*('Calcification Rates'!$F$59+'Calcification Rates'!$G$59)</f>
        <v>9.0563694285171739</v>
      </c>
      <c r="EA15" s="73">
        <f>((((((((($A15*2)/PI())/2)+'Calcification Rates'!$D$60)^2)*PI())/2))-((((((($A15*2)/PI())/2)^2)*PI())/2)))*'Calcification Rates'!$F$60</f>
        <v>8.424551284714628</v>
      </c>
      <c r="EB15" s="73">
        <f>((((((((($A15*2)/PI())/2)+('Calcification Rates'!$D$60-'Calcification Rates'!$E$60))^2)*PI())/2))-((((((($A15*2)/PI())/2)^2)*PI())/2)))*('Calcification Rates'!$F$60-'Calcification Rates'!$G$60)</f>
        <v>7.8575374261331037</v>
      </c>
      <c r="EC15" s="73">
        <f>((((((((($A15*2)/PI())/2)+('Calcification Rates'!$D$60+'Calcification Rates'!$E$60))^2)*PI())/2))-((((((($A15*2)/PI())/2)^2)*PI())/2)))*('Calcification Rates'!$F$60+'Calcification Rates'!$G$60)</f>
        <v>9.0107642744589889</v>
      </c>
      <c r="ED15" s="73">
        <f>$A15*'Calcification Rates'!$D$61*'Calcification Rates'!$F$61</f>
        <v>10.202076374102285</v>
      </c>
      <c r="EE15" s="73">
        <f>$A15*('Calcification Rates'!$D$61-'Calcification Rates'!$E$61)*('Calcification Rates'!$F$61-'Calcification Rates'!$G$61)</f>
        <v>9.348407094210156</v>
      </c>
      <c r="EF15" s="73">
        <f>$A15*('Calcification Rates'!$D$61+'Calcification Rates'!$E$61)*('Calcification Rates'!$F$61+'Calcification Rates'!$G$61)</f>
        <v>11.092688751365095</v>
      </c>
      <c r="EG15" s="73">
        <f>(2*'Calcification Rates'!$D$62*'Calcification Rates'!$F$62)+0.1*'Calcification Rates'!$D$62*($A15+(2*'Calcification Rates'!$D$62))*'Calcification Rates'!$F$62</f>
        <v>46.735111111111102</v>
      </c>
      <c r="EH15" s="73">
        <f>(2*('Calcification Rates'!$D$62-'Calcification Rates'!$E$62)*('Calcification Rates'!$F$62-'Calcification Rates'!$G$62))+(0.1*('Calcification Rates'!$D$62-'Calcification Rates'!$E$62)*($A15+(2*'Calcification Rates'!$D$62-'Calcification Rates'!$E$62)))*('Calcification Rates'!$F$62-'Calcification Rates'!$G$62)</f>
        <v>37.956676445199307</v>
      </c>
      <c r="EI15" s="73">
        <f>(2*('Calcification Rates'!$D$62+'Calcification Rates'!$E$62)*('Calcification Rates'!$F$62+'Calcification Rates'!$G$62))+(0.1*('Calcification Rates'!$D$62+'Calcification Rates'!$E$62)*($A15+(2*'Calcification Rates'!$D$62+'Calcification Rates'!$E$62)))*('Calcification Rates'!$F$62+'Calcification Rates'!$G$62)</f>
        <v>56.358102985345333</v>
      </c>
      <c r="EJ15" s="73">
        <f>(2*'Calcification Rates'!$D$63*'Calcification Rates'!$F$63)+0.1*'Calcification Rates'!$D$63*($A15+(2*'Calcification Rates'!$D$63))*'Calcification Rates'!$F$63</f>
        <v>46.735111111111102</v>
      </c>
      <c r="EK15" s="73">
        <f>(2*('Calcification Rates'!$D$63-'Calcification Rates'!$E$63)*('Calcification Rates'!$F$63-'Calcification Rates'!$G$63))+(0.1*('Calcification Rates'!$D$63-'Calcification Rates'!$E$63)*($A15+(2*'Calcification Rates'!$D$63-'Calcification Rates'!$E$63)))*('Calcification Rates'!$F$63-'Calcification Rates'!$G$63)</f>
        <v>37.956676445199307</v>
      </c>
      <c r="EL15" s="73">
        <f>(2*('Calcification Rates'!$D$63+'Calcification Rates'!$E$63)*('Calcification Rates'!$F$63+'Calcification Rates'!$G$63))+(0.1*('Calcification Rates'!$D$63+'Calcification Rates'!$E$63)*($A15+(2*'Calcification Rates'!$D$63+'Calcification Rates'!$E$63)))*('Calcification Rates'!$F$63+'Calcification Rates'!$G$63)</f>
        <v>56.358102985345333</v>
      </c>
      <c r="EM15" s="73">
        <f>(2*'Calcification Rates'!$D$64*'Calcification Rates'!$F$64)+0.1*'Calcification Rates'!$D$64*($A15+(2*'Calcification Rates'!$D$64))*'Calcification Rates'!$F$64</f>
        <v>46.735111111111102</v>
      </c>
      <c r="EN15" s="73">
        <f>(2*('Calcification Rates'!$D$64-'Calcification Rates'!$E$64)*('Calcification Rates'!$F$64-'Calcification Rates'!$G$64))+(0.1*('Calcification Rates'!$D$64-'Calcification Rates'!$E$64)*($A15+(2*'Calcification Rates'!$D$64-'Calcification Rates'!$E$64)))*('Calcification Rates'!$F$64-'Calcification Rates'!$G$64)</f>
        <v>37.956676445199307</v>
      </c>
      <c r="EO15" s="73">
        <f>(2*('Calcification Rates'!$D$64+'Calcification Rates'!$E$64)*('Calcification Rates'!$F$64+'Calcification Rates'!$G$64))+(0.1*('Calcification Rates'!$D$64+'Calcification Rates'!$E$64)*($A15+(2*'Calcification Rates'!$D$64+'Calcification Rates'!$E$64)))*('Calcification Rates'!$F$64+'Calcification Rates'!$G$64)</f>
        <v>56.358102985345333</v>
      </c>
      <c r="EP15" s="73">
        <f>(2*'Calcification Rates'!$D$65*'Calcification Rates'!$F$65)+0.1*'Calcification Rates'!$D$65*($A15+(2*'Calcification Rates'!$D$65))*'Calcification Rates'!$F$65</f>
        <v>46.735111111111102</v>
      </c>
      <c r="EQ15" s="73">
        <f>(2*('Calcification Rates'!$D$65-'Calcification Rates'!$E$65)*('Calcification Rates'!$F$65-'Calcification Rates'!$G$65))+(0.1*('Calcification Rates'!$D$65-'Calcification Rates'!$E$65)*($A15+(2*'Calcification Rates'!$D$65-'Calcification Rates'!$E$65)))*('Calcification Rates'!$F$65-'Calcification Rates'!$G$65)</f>
        <v>37.956676445199307</v>
      </c>
      <c r="ER15" s="73">
        <f>(2*('Calcification Rates'!$D$65+'Calcification Rates'!$E$65)*('Calcification Rates'!$F$65+'Calcification Rates'!$G$65))+(0.1*('Calcification Rates'!$D$65+'Calcification Rates'!$E$65)*($A15+(2*'Calcification Rates'!$D$65+'Calcification Rates'!$E$65)))*('Calcification Rates'!$F$65+'Calcification Rates'!$G$65)</f>
        <v>56.358102985345333</v>
      </c>
      <c r="ES15" s="73">
        <f>$A15*'Calcification Rates'!$D$66*'Calcification Rates'!$F$66</f>
        <v>10.202076374102285</v>
      </c>
      <c r="ET15" s="73">
        <f>$A15*('Calcification Rates'!$D$66-'Calcification Rates'!$E$66)*('Calcification Rates'!$F$66-'Calcification Rates'!$G$66)</f>
        <v>9.348407094210156</v>
      </c>
      <c r="EU15" s="73">
        <f>$A15*('Calcification Rates'!$D$66+'Calcification Rates'!$E$66)*('Calcification Rates'!$F$66+'Calcification Rates'!$G$66)</f>
        <v>11.092688751365095</v>
      </c>
      <c r="EV15" s="73">
        <f>(2*'Calcification Rates'!$D$67*'Calcification Rates'!$F$67)+0.1*'Calcification Rates'!$D$67*($A15+(2*'Calcification Rates'!$D$67))*'Calcification Rates'!$F$67</f>
        <v>46.735111111111102</v>
      </c>
      <c r="EW15" s="73">
        <f>(2*('Calcification Rates'!$D$67-'Calcification Rates'!$E$67)*('Calcification Rates'!$F$67-'Calcification Rates'!$G$67))+(0.1*('Calcification Rates'!$D$67-'Calcification Rates'!$E$67)*($A15+(2*'Calcification Rates'!$D$67-'Calcification Rates'!$E$67)))*('Calcification Rates'!$F$67-'Calcification Rates'!$G$67)</f>
        <v>37.956676445199307</v>
      </c>
      <c r="EX15" s="73">
        <f>(2*('Calcification Rates'!$D$67+'Calcification Rates'!$E$67)*('Calcification Rates'!$F$67+'Calcification Rates'!$G$67))+(0.1*('Calcification Rates'!$D$67+'Calcification Rates'!$E$67)*($A15+(2*'Calcification Rates'!$D$67+'Calcification Rates'!$E$67)))*('Calcification Rates'!$F$67+'Calcification Rates'!$G$67)</f>
        <v>56.358102985345333</v>
      </c>
      <c r="EY15" s="73">
        <f>((((1-'Calcification Rates'!$H$68)*$A15)*'Calcification Rates'!$D$68*0.1)+('Calcification Rates'!$H$68*$A15*'Calcification Rates'!$D$68))*'Calcification Rates'!$F$68</f>
        <v>2.9760445</v>
      </c>
      <c r="EZ15" s="73">
        <f>((((1-'Calcification Rates'!$H$68)*$A15)*(('Calcification Rates'!$D$68-'Calcification Rates'!$E$68)*0.1))+('Calcification Rates'!$H$68*$A15*('Calcification Rates'!$D$68-'Calcification Rates'!$E$68)))*('Calcification Rates'!$F$68-'Calcification Rates'!$G$68)</f>
        <v>1.8518852446227436</v>
      </c>
      <c r="FA15" s="73">
        <f>((((1-'Calcification Rates'!$H$68)*$A15)*(('Calcification Rates'!$D$68+'Calcification Rates'!$E$68)*0.1))+('Calcification Rates'!$H$68*$A15*('Calcification Rates'!$D$68+'Calcification Rates'!$E$68)))*('Calcification Rates'!$F$68+'Calcification Rates'!$G$68)</f>
        <v>4.2120211319067398</v>
      </c>
      <c r="FB15" s="73">
        <f>((((((((($A15*2)/PI())/2)+'Calcification Rates'!$D$69)^2)*PI())/2))-((((((($A15*2)/PI())/2)^2)*PI())/2)))*'Calcification Rates'!$F$69</f>
        <v>21.662475741261957</v>
      </c>
      <c r="FC15" s="73">
        <f>((((((((($A15*2)/PI())/2)+('Calcification Rates'!$D$69-'Calcification Rates'!$E$69))^2)*PI())/2))-((((((($A15*2)/PI())/2)^2)*PI())/2)))*('Calcification Rates'!$F$69-'Calcification Rates'!$G$69)</f>
        <v>20.492672429165793</v>
      </c>
      <c r="FD15" s="73">
        <f>((((((((($A15*2)/PI())/2)+('Calcification Rates'!$D$69+'Calcification Rates'!$E$69))^2)*PI())/2))-((((((($A15*2)/PI())/2)^2)*PI())/2)))*('Calcification Rates'!$F$69+'Calcification Rates'!$G$69)</f>
        <v>22.850821772694676</v>
      </c>
      <c r="FE15" s="73">
        <f>((((((((($A15*2)/PI())/2)+'Calcification Rates'!$D$70)^2)*PI())/2))-((((((($A15*2)/PI())/2)^2)*PI())/2)))*'Calcification Rates'!$F$70</f>
        <v>16.888260512346935</v>
      </c>
      <c r="FF15" s="73">
        <f>((((((((($A15*2)/PI())/2)+('Calcification Rates'!$D$70-'Calcification Rates'!$E$70))^2)*PI())/2))-((((((($A15*2)/PI())/2)^2)*PI())/2)))*('Calcification Rates'!$F$70-'Calcification Rates'!$G$70)</f>
        <v>14.52828679977684</v>
      </c>
      <c r="FG15" s="73">
        <f>((((((((($A15*2)/PI())/2)+('Calcification Rates'!$D$70+'Calcification Rates'!$E$70))^2)*PI())/2))-((((((($A15*2)/PI())/2)^2)*PI())/2)))*('Calcification Rates'!$F$70+'Calcification Rates'!$G$70)</f>
        <v>19.297509920595953</v>
      </c>
      <c r="FH15" s="73">
        <f>((((((((($A15*2)/PI())/2)+'Calcification Rates'!$D$71)^2)*PI())/2))-((((((($A15*2)/PI())/2)^2)*PI())/2)))*'Calcification Rates'!$F$71</f>
        <v>9.1295484326261214</v>
      </c>
      <c r="FI15" s="73">
        <f>((((((((($A15*2)/PI())/2)+('Calcification Rates'!$D$71-'Calcification Rates'!$E$71))^2)*PI())/2))-((((((($A15*2)/PI())/2)^2)*PI())/2)))*('Calcification Rates'!$F$71-'Calcification Rates'!$G$71)</f>
        <v>8.4092023562995415</v>
      </c>
      <c r="FJ15" s="73">
        <f>((((((((($A15*2)/PI())/2)+('Calcification Rates'!$D$71+'Calcification Rates'!$E$71))^2)*PI())/2))-((((((($A15*2)/PI())/2)^2)*PI())/2)))*('Calcification Rates'!$F$71+'Calcification Rates'!$G$71)</f>
        <v>9.8796181958075415</v>
      </c>
      <c r="FK15" s="73">
        <f>$A15*'Calcification Rates'!$D$72*'Calcification Rates'!$F$72</f>
        <v>0.30553656249999994</v>
      </c>
      <c r="FL15" s="73">
        <f>$A15*('Calcification Rates'!$D$72-'Calcification Rates'!$E$72)*('Calcification Rates'!$F$72-'Calcification Rates'!$G$72)</f>
        <v>0.19856784061153082</v>
      </c>
      <c r="FM15" s="73">
        <f>$A15*('Calcification Rates'!$D$72+'Calcification Rates'!$E$72)*('Calcification Rates'!$F$72+'Calcification Rates'!$G$72)</f>
        <v>0.41250528438846912</v>
      </c>
      <c r="FN15" s="73">
        <f>$A15*'Calcification Rates'!$D$74*'Calcification Rates'!$F$74</f>
        <v>0.30553656249999994</v>
      </c>
      <c r="FO15" s="73">
        <f>$A15*('Calcification Rates'!$D$74-'Calcification Rates'!$E$74)*('Calcification Rates'!$F$74-'Calcification Rates'!$G$74)</f>
        <v>0.19856784061153082</v>
      </c>
      <c r="FP15" s="73">
        <f>$A15*('Calcification Rates'!$D$74+'Calcification Rates'!$E$74)*('Calcification Rates'!$F$74+'Calcification Rates'!$G$74)</f>
        <v>0.41250528438846912</v>
      </c>
      <c r="FQ15" s="73">
        <f>$A15*'Calcification Rates'!$D$75*'Calcification Rates'!$F$75</f>
        <v>8.8184272017045462</v>
      </c>
      <c r="FR15" s="73">
        <f>$A15*('Calcification Rates'!$D$75-'Calcification Rates'!$E$75)*('Calcification Rates'!$F$75-'Calcification Rates'!$G$75)</f>
        <v>8.2122530213473759</v>
      </c>
      <c r="FS15" s="73">
        <f>$A15*('Calcification Rates'!$D$75+'Calcification Rates'!$E$75)*('Calcification Rates'!$F$75+'Calcification Rates'!$G$75)</f>
        <v>9.4430592308400882</v>
      </c>
      <c r="FT15" s="73">
        <f>((((((((($A15*2)/PI())/2)+'Calcification Rates'!$D$76)^2)*PI())/2))-((((((($A15*2)/PI())/2)^2)*PI())/2)))*'Calcification Rates'!$F$76</f>
        <v>9.2999990071860203</v>
      </c>
      <c r="FU15" s="73">
        <f>((((((((($A15*2)/PI())/2)+('Calcification Rates'!$D$76-'Calcification Rates'!$E$76))^2)*PI())/2))-((((((($A15*2)/PI())/2)^2)*PI())/2)))*('Calcification Rates'!$F$76-'Calcification Rates'!$G$76)</f>
        <v>8.6509374216972521</v>
      </c>
      <c r="FV15" s="73">
        <f>((((((((($A15*2)/PI())/2)+('Calcification Rates'!$D$76+'Calcification Rates'!$E$76))^2)*PI())/2))-((((((($A15*2)/PI())/2)^2)*PI())/2)))*('Calcification Rates'!$F$76+'Calcification Rates'!$G$76)</f>
        <v>9.969992850863223</v>
      </c>
      <c r="FW15" s="73">
        <f>(2*'Calcification Rates'!$D$77*'Calcification Rates'!$F$77)+0.1*'Calcification Rates'!$D$77*($A15+(2*'Calcification Rates'!$D$77))*'Calcification Rates'!$F$77</f>
        <v>46.735111111111102</v>
      </c>
      <c r="FX15" s="73">
        <f>(2*('Calcification Rates'!$D$77-'Calcification Rates'!$E$77)*('Calcification Rates'!$F$77-'Calcification Rates'!$G$77))+(0.1*('Calcification Rates'!$D$77-'Calcification Rates'!$E$77)*($A15+(2*'Calcification Rates'!$D$77-'Calcification Rates'!$E$77)))*('Calcification Rates'!$F$77-'Calcification Rates'!$G$77)</f>
        <v>44.462811710840974</v>
      </c>
      <c r="FY15" s="73">
        <f>(2*('Calcification Rates'!$D$77+'Calcification Rates'!$E$77)*('Calcification Rates'!$F$77+'Calcification Rates'!$G$77))+(0.1*('Calcification Rates'!$D$77+'Calcification Rates'!$E$77)*($A15+(2*'Calcification Rates'!$D$77+'Calcification Rates'!$E$77)))*('Calcification Rates'!$F$77+'Calcification Rates'!$G$77)</f>
        <v>49.018044000879499</v>
      </c>
      <c r="FZ15" s="73">
        <f>((((1-'Calcification Rates'!$H$78)*$A15)*'Calcification Rates'!$D$78*0.1)+('Calcification Rates'!$H$78*$A15*'Calcification Rates'!$D$78))*'Calcification Rates'!$F$78</f>
        <v>4.6358643922500002</v>
      </c>
      <c r="GA15" s="73">
        <f>((((1-'Calcification Rates'!$H$78)*$A15)*(('Calcification Rates'!$D$78-'Calcification Rates'!$E$78)*0.1))+('Calcification Rates'!$H$78*$A15*('Calcification Rates'!$D$78-'Calcification Rates'!$E$78)))*('Calcification Rates'!$F$78-'Calcification Rates'!$G$78)</f>
        <v>4.4753708456881123</v>
      </c>
      <c r="GB15" s="73">
        <f>((((1-'Calcification Rates'!$H$78)*$A15)*(('Calcification Rates'!$D$78+'Calcification Rates'!$E$78)*0.1))+('Calcification Rates'!$H$78*$A15*('Calcification Rates'!$D$78+'Calcification Rates'!$E$78)))*('Calcification Rates'!$F$78+'Calcification Rates'!$G$78)</f>
        <v>4.7963579388118864</v>
      </c>
      <c r="GC15" s="73">
        <f>((((1-'Calcification Rates'!$H$79)*$A15)*'Calcification Rates'!$D$79*0.1)+('Calcification Rates'!$H$79*$A15*'Calcification Rates'!$D$79))*'Calcification Rates'!$F$79</f>
        <v>5.2724298900000006</v>
      </c>
      <c r="GD15" s="73">
        <f>((((1-'Calcification Rates'!$H$79)*$A15)*(('Calcification Rates'!$D$79-'Calcification Rates'!$E$79)*0.1))+('Calcification Rates'!$H$79*$A15*('Calcification Rates'!$D$79-'Calcification Rates'!$E$79)))*('Calcification Rates'!$F$79-'Calcification Rates'!$G$79)</f>
        <v>5.0520199992384631</v>
      </c>
      <c r="GE15" s="73">
        <f>((((1-'Calcification Rates'!$H$79)*$A15)*(('Calcification Rates'!$D$79+'Calcification Rates'!$E$79)*0.1))+('Calcification Rates'!$H$79*$A15*('Calcification Rates'!$D$79+'Calcification Rates'!$E$79)))*('Calcification Rates'!$F$79+'Calcification Rates'!$G$79)</f>
        <v>5.4928397807615381</v>
      </c>
      <c r="GF15" s="73">
        <f>((((1-'Calcification Rates'!$H$80)*$A15)*'Calcification Rates'!$D$80*0.1)+('Calcification Rates'!$H$80*$A15*'Calcification Rates'!$D$80))*'Calcification Rates'!$F$80</f>
        <v>6.2043899384999985</v>
      </c>
      <c r="GG15" s="73">
        <f>((((1-'Calcification Rates'!$H$80)*$A15)*(('Calcification Rates'!$D$80-'Calcification Rates'!$E$80)*0.1))+('Calcification Rates'!$H$80*$A15*('Calcification Rates'!$D$80-'Calcification Rates'!$E$80)))*('Calcification Rates'!$F$80-'Calcification Rates'!$G$80)</f>
        <v>5.9895940641540157</v>
      </c>
      <c r="GH15" s="73">
        <f>((((1-'Calcification Rates'!$H$80)*$A15)*(('Calcification Rates'!$D$80+'Calcification Rates'!$E$80)*0.1))+('Calcification Rates'!$H$80*$A15*('Calcification Rates'!$D$80+'Calcification Rates'!$E$80)))*('Calcification Rates'!$F$80+'Calcification Rates'!$G$80)</f>
        <v>6.4191858128459831</v>
      </c>
      <c r="GI15" s="73">
        <f>((((((((($A15*2)/PI())/2)+'Calcification Rates'!$D$81)^2)*PI())/2))-((((((($A15*2)/PI())/2)^2)*PI())/2)))*'Calcification Rates'!$F$81</f>
        <v>7.8961836735296398</v>
      </c>
      <c r="GJ15" s="73">
        <f>((((((((($A15*2)/PI())/2)+('Calcification Rates'!$D$81-'Calcification Rates'!$E$81))^2)*PI())/2))-((((((($A15*2)/PI())/2)^2)*PI())/2)))*('Calcification Rates'!$F$81-'Calcification Rates'!$G$81)</f>
        <v>7.6288534532834458</v>
      </c>
      <c r="GK15" s="73">
        <f>((((((((($A15*2)/PI())/2)+('Calcification Rates'!$D$81+'Calcification Rates'!$E$81))^2)*PI())/2))-((((((($A15*2)/PI())/2)^2)*PI())/2)))*('Calcification Rates'!$F$81+'Calcification Rates'!$G$81)</f>
        <v>8.164406341065483</v>
      </c>
      <c r="GL15" s="73">
        <f>((((((((($A15*2)/PI())/2)+'Calcification Rates'!$D$82)^2)*PI())/2))-((((((($A15*2)/PI())/2)^2)*PI())/2)))*'Calcification Rates'!$F$82</f>
        <v>8.106548314017731</v>
      </c>
      <c r="GM15" s="73">
        <f>((((((((($A15*2)/PI())/2)+('Calcification Rates'!$D$82-'Calcification Rates'!$E$82))^2)*PI())/2))-((((((($A15*2)/PI())/2)^2)*PI())/2)))*('Calcification Rates'!$F$82-'Calcification Rates'!$G$82)</f>
        <v>7.8979467208463117</v>
      </c>
      <c r="GN15" s="73">
        <f>((((((((($A15*2)/PI())/2)+('Calcification Rates'!$D$82+'Calcification Rates'!$E$82))^2)*PI())/2))-((((((($A15*2)/PI())/2)^2)*PI())/2)))*('Calcification Rates'!$F$82+'Calcification Rates'!$G$82)</f>
        <v>8.3156900749948299</v>
      </c>
      <c r="GO15" s="73">
        <f>((((((((($A15*2)/PI())/2)+'Calcification Rates'!$D$87)^2)*PI())/2))-((((((($A15*2)/PI())/2)^2)*PI())/2)))*'Calcification Rates'!$F$87</f>
        <v>5.3545151784565714</v>
      </c>
      <c r="GP15" s="73">
        <f>((((((((($A15*2)/PI())/2)+('Calcification Rates'!$D$87-'Calcification Rates'!$E$87))^2)*PI())/2))-((((((($A15*2)/PI())/2)^2)*PI())/2)))*('Calcification Rates'!$F$87-'Calcification Rates'!$G$87)</f>
        <v>4.6535982035426482</v>
      </c>
      <c r="GQ15" s="73">
        <f>((((((((($A15*2)/PI())/2)+('Calcification Rates'!$D$87+'Calcification Rates'!$E$87))^2)*PI())/2))-((((((($A15*2)/PI())/2)^2)*PI())/2)))*('Calcification Rates'!$F$87+'Calcification Rates'!$G$87)</f>
        <v>6.0937936520525877</v>
      </c>
      <c r="GR15" s="73">
        <f>((((((((($A15*2)/PI())/2)+'Calcification Rates'!$D$88)^2)*PI())/2))-((((((($A15*2)/PI())/2)^2)*PI())/2)))*'Calcification Rates'!$F$88</f>
        <v>5.3545151784565714</v>
      </c>
      <c r="GS15" s="73">
        <f>((((((((($A15*2)/PI())/2)+('Calcification Rates'!$D$88-'Calcification Rates'!$E$88))^2)*PI())/2))-((((((($A15*2)/PI())/2)^2)*PI())/2)))*('Calcification Rates'!$F$88-'Calcification Rates'!$G$88)</f>
        <v>4.6535982035426482</v>
      </c>
      <c r="GT15" s="73">
        <f>((((((((($A15*2)/PI())/2)+('Calcification Rates'!$D$88+'Calcification Rates'!$E$88))^2)*PI())/2))-((((((($A15*2)/PI())/2)^2)*PI())/2)))*('Calcification Rates'!$F$88+'Calcification Rates'!$G$88)</f>
        <v>6.0937936520525877</v>
      </c>
      <c r="GU15" s="73">
        <f>((((((((($A15*2)/PI())/2)+'Calcification Rates'!$D$89)^2)*PI())/2))-((((((($A15*2)/PI())/2)^2)*PI())/2)))*'Calcification Rates'!$F$89</f>
        <v>7.5243532401373434</v>
      </c>
      <c r="GV15" s="73">
        <f>((((((((($A15*2)/PI())/2)+('Calcification Rates'!$D$89-'Calcification Rates'!$E$89))^2)*PI())/2))-((((((($A15*2)/PI())/2)^2)*PI())/2)))*('Calcification Rates'!$F$89-'Calcification Rates'!$G$89)</f>
        <v>6.7035510397816607</v>
      </c>
      <c r="GW15" s="73">
        <f>((((((((($A15*2)/PI())/2)+('Calcification Rates'!$D$89+'Calcification Rates'!$E$89))^2)*PI())/2))-((((((($A15*2)/PI())/2)^2)*PI())/2)))*('Calcification Rates'!$F$89+'Calcification Rates'!$G$89)</f>
        <v>8.3767292643525586</v>
      </c>
      <c r="GX15" s="73">
        <f>((((((((($A15*2)/PI())/2)+'Calcification Rates'!$D$90)^2)*PI())/2))-((((((($A15*2)/PI())/2)^2)*PI())/2)))*'Calcification Rates'!$F$90</f>
        <v>7.5243532401373434</v>
      </c>
      <c r="GY15" s="73">
        <f>((((((((($A15*2)/PI())/2)+('Calcification Rates'!$D$90-'Calcification Rates'!$E$90))^2)*PI())/2))-((((((($A15*2)/PI())/2)^2)*PI())/2)))*('Calcification Rates'!$F$90-'Calcification Rates'!$G$90)</f>
        <v>6.7035510397816607</v>
      </c>
      <c r="GZ15" s="73">
        <f>((((((((($A15*2)/PI())/2)+('Calcification Rates'!$D$90+'Calcification Rates'!$E$90))^2)*PI())/2))-((((((($A15*2)/PI())/2)^2)*PI())/2)))*('Calcification Rates'!$F$90+'Calcification Rates'!$G$90)</f>
        <v>8.3767292643525586</v>
      </c>
      <c r="HA15" s="73">
        <f>((((((((($A15*2)/PI())/2)+'Calcification Rates'!$D$92)^2)*PI())/2))-((((((($A15*2)/PI())/2)^2)*PI())/2)))*'Calcification Rates'!$F$92</f>
        <v>19.854420781334138</v>
      </c>
      <c r="HB15" s="73">
        <f>((((((((($A15*2)/PI())/2)+('Calcification Rates'!$D$92-'Calcification Rates'!$E$92))^2)*PI())/2))-((((((($A15*2)/PI())/2)^2)*PI())/2)))*('Calcification Rates'!$F$92-'Calcification Rates'!$G$92)</f>
        <v>19.086235857358986</v>
      </c>
      <c r="HC15" s="73">
        <f>((((((((($A15*2)/PI())/2)+('Calcification Rates'!$D$92+'Calcification Rates'!$E$92))^2)*PI())/2))-((((((($A15*2)/PI())/2)^2)*PI())/2)))*('Calcification Rates'!$F$92+'Calcification Rates'!$G$92)</f>
        <v>20.62260570530929</v>
      </c>
      <c r="HD15" s="73">
        <f>$A15*'Calcification Rates'!$D$93*'Calcification Rates'!$F$93</f>
        <v>5.3712685572300556</v>
      </c>
      <c r="HE15" s="73">
        <f>$A15*('Calcification Rates'!$D$93-'Calcification Rates'!$E$93)*('Calcification Rates'!$F$93-'Calcification Rates'!$G$93)</f>
        <v>4.7206836814458528</v>
      </c>
      <c r="HF15" s="73">
        <f>$A15*('Calcification Rates'!$D$93+'Calcification Rates'!$E$93)*('Calcification Rates'!$F$93+'Calcification Rates'!$G$93)</f>
        <v>6.0574944058179723</v>
      </c>
      <c r="HG15" s="73">
        <f>$A15*'Calcification Rates'!$D$95*'Calcification Rates'!$F$95</f>
        <v>6.8483674104683212</v>
      </c>
      <c r="HH15" s="73">
        <f>$A15*('Calcification Rates'!$D$95-'Calcification Rates'!$E$95)*('Calcification Rates'!$F$95-'Calcification Rates'!$G$95)</f>
        <v>5.9761764210067598</v>
      </c>
      <c r="HI15" s="73">
        <f>$A15*('Calcification Rates'!$D$95+'Calcification Rates'!$E$95)*('Calcification Rates'!$F$95+'Calcification Rates'!$G$95)</f>
        <v>7.7694374483464044</v>
      </c>
      <c r="HJ15" s="73">
        <f>((((1-'Calcification Rates'!$H$96)*$A15)*'Calcification Rates'!$D$96*0.1)+('Calcification Rates'!$H$96*$A15*'Calcification Rates'!$D$96))*'Calcification Rates'!$F$96</f>
        <v>3.2558230250000002</v>
      </c>
      <c r="HK15" s="73">
        <f>((((1-'Calcification Rates'!$H$96)*$A15)*(('Calcification Rates'!$D$96-'Calcification Rates'!$E$96)*0.1))+('Calcification Rates'!$H$96*$A15*('Calcification Rates'!$D$96-'Calcification Rates'!$E$96)))*('Calcification Rates'!$F$96-'Calcification Rates'!$G$96)</f>
        <v>2.8440341253893981</v>
      </c>
      <c r="HL15" s="73">
        <f>((((1-'Calcification Rates'!$H$96)*$A15)*(('Calcification Rates'!$D$96+'Calcification Rates'!$E$96)*0.1))+('Calcification Rates'!$H$96*$A15*('Calcification Rates'!$D$96+'Calcification Rates'!$E$96)))*('Calcification Rates'!$F$96+'Calcification Rates'!$G$96)</f>
        <v>3.6929406538936438</v>
      </c>
      <c r="HM15" s="73">
        <f>((((1-'Calcification Rates'!$H$98)*$A15)*'Calcification Rates'!$D$98*0.1)+('Calcification Rates'!$H$98*$A15*'Calcification Rates'!$D$98))*'Calcification Rates'!$F$98</f>
        <v>3.2558230250000002</v>
      </c>
      <c r="HN15" s="73">
        <f>((((1-'Calcification Rates'!$H$98)*$A15)*(('Calcification Rates'!$D$98-'Calcification Rates'!$E$98)*0.1))+('Calcification Rates'!$H$98*$A15*('Calcification Rates'!$D$98-'Calcification Rates'!$E$98)))*('Calcification Rates'!$F$98-'Calcification Rates'!$G$98)</f>
        <v>1.9635367985401722</v>
      </c>
      <c r="HO15" s="73">
        <f>((((1-'Calcification Rates'!$H$98)*$A15)*(('Calcification Rates'!$D$98+'Calcification Rates'!$E$98)*0.1))+('Calcification Rates'!$H$98*$A15*('Calcification Rates'!$D$98+'Calcification Rates'!$E$98)))*('Calcification Rates'!$F$98+'Calcification Rates'!$G$98)</f>
        <v>4.7352103262212069</v>
      </c>
    </row>
    <row r="16" spans="1:223" x14ac:dyDescent="0.3">
      <c r="A16" s="42">
        <v>14</v>
      </c>
      <c r="B16" s="73">
        <f>((((1-'Calcification Rates'!$H$11)*$A16)*'Calcification Rates'!$D$11*0.1)+('Calcification Rates'!$H$11*$A16*'Calcification Rates'!$D$11))*'Calcification Rates'!$F$11</f>
        <v>38.518275413333335</v>
      </c>
      <c r="C16" s="73">
        <f>((((1-'Calcification Rates'!$H$11)*$A16)*(('Calcification Rates'!$D$11-'Calcification Rates'!$E$11)*0.1))+('Calcification Rates'!$H$11*$A16*('Calcification Rates'!$D$11-'Calcification Rates'!$E$11)))*('Calcification Rates'!$F$11-'Calcification Rates'!$G$11)</f>
        <v>31.283582027181598</v>
      </c>
      <c r="D16" s="73">
        <f>((((1-'Calcification Rates'!$H$11)*$A16)*(('Calcification Rates'!$D$11+'Calcification Rates'!$E$11)*0.1))+('Calcification Rates'!$H$11*$A16*('Calcification Rates'!$D$11+'Calcification Rates'!$E$11)))*('Calcification Rates'!$F$11+'Calcification Rates'!$G$11)</f>
        <v>45.977711576426131</v>
      </c>
      <c r="E16" s="73">
        <f>(((((1-'Calcification Rates'!$H$12)*$A16)*'Calcification Rates'!$D$12*0.1)+('Calcification Rates'!$H$12*$A16*'Calcification Rates'!$D$12))*'Calcification Rates'!$F$12)*0.5</f>
        <v>20.283853866666664</v>
      </c>
      <c r="F16" s="73">
        <f>(((((1-'Calcification Rates'!$H$12)*$A16)*(('Calcification Rates'!$D$12-'Calcification Rates'!$E$12)*0.1))+('Calcification Rates'!$H$12*$A16*('Calcification Rates'!$D$12-'Calcification Rates'!$E$12)))*('Calcification Rates'!$F$12-'Calcification Rates'!$G$12))*0.5</f>
        <v>18.642422703285771</v>
      </c>
      <c r="G16" s="73">
        <f>(((((1-'Calcification Rates'!$H$12)*$A16)*(('Calcification Rates'!$D$12+'Calcification Rates'!$E$12)*0.1))+('Calcification Rates'!$H$12*$A16*('Calcification Rates'!$D$12+'Calcification Rates'!$E$12)))*('Calcification Rates'!$F$12+'Calcification Rates'!$G$12))*0.5</f>
        <v>21.953765377086849</v>
      </c>
      <c r="H16" s="73">
        <f>(((((1-'Calcification Rates'!$H$13)*$A16)*'Calcification Rates'!$D$13*0.1)+('Calcification Rates'!$H$13*$A16*'Calcification Rates'!$D$13))*'Calcification Rates'!$F$13)*0.5</f>
        <v>16.321428278399999</v>
      </c>
      <c r="I16" s="73">
        <f>(((((1-'Calcification Rates'!$H$13)*$A16)*(('Calcification Rates'!$D$13-'Calcification Rates'!$E$13)*0.1))+('Calcification Rates'!$H$13*$A16*('Calcification Rates'!$D$13-'Calcification Rates'!$E$13)))*('Calcification Rates'!$F$13-'Calcification Rates'!$G$13))*0.5</f>
        <v>13.812544574333661</v>
      </c>
      <c r="J16" s="73">
        <f>(((((1-'Calcification Rates'!$H$13)*$A16)*(('Calcification Rates'!$D$13+'Calcification Rates'!$E$13)*0.1))+('Calcification Rates'!$H$13*$A16*('Calcification Rates'!$D$13+'Calcification Rates'!$E$13)))*('Calcification Rates'!$F$13+'Calcification Rates'!$G$13))*0.5</f>
        <v>19.037189005888557</v>
      </c>
      <c r="K16" s="73">
        <f>((((((((($A16*2)/PI())/2)+'Calcification Rates'!$D$14)^2)*PI())/2))-((((((($A16*2)/PI())/2)^2)*PI())/2)))*'Calcification Rates'!$F$14</f>
        <v>8.5166566138585669</v>
      </c>
      <c r="L16" s="73">
        <f>((((((((($A16*2)/PI())/2)+('Calcification Rates'!$D$14-'Calcification Rates'!$E$14))^2)*PI())/2))-((((((($A16*2)/PI())/2)^2)*PI())/2)))*('Calcification Rates'!$F$14-'Calcification Rates'!$G$14)</f>
        <v>8.2119424503914882</v>
      </c>
      <c r="M16" s="73">
        <f>((((((((($A16*2)/PI())/2)+('Calcification Rates'!$D$14+'Calcification Rates'!$E$14))^2)*PI())/2))-((((((($A16*2)/PI())/2)^2)*PI())/2)))*('Calcification Rates'!$F$14+'Calcification Rates'!$G$14)</f>
        <v>8.8220509286187951</v>
      </c>
      <c r="N16" s="73">
        <f>((((((((($A16*2)/PI())/2)+'Calcification Rates'!$D$15)^2)*PI())/2))-((((((($A16*2)/PI())/2)^2)*PI())/2)))*'Calcification Rates'!$F$15</f>
        <v>8.6386399768174797</v>
      </c>
      <c r="O16" s="73">
        <f>((((((((($A16*2)/PI())/2)+('Calcification Rates'!$D$15-'Calcification Rates'!$E$15))^2)*PI())/2))-((((((($A16*2)/PI())/2)^2)*PI())/2)))*('Calcification Rates'!$F$15-'Calcification Rates'!$G$15)</f>
        <v>7.7828675828977936</v>
      </c>
      <c r="P16" s="73">
        <f>((((((((($A16*2)/PI())/2)+('Calcification Rates'!$D$15+'Calcification Rates'!$E$15))^2)*PI())/2))-((((((($A16*2)/PI())/2)^2)*PI())/2)))*('Calcification Rates'!$F$15+'Calcification Rates'!$G$15)</f>
        <v>9.5357190296275576</v>
      </c>
      <c r="Q16" s="73">
        <f>(2*'Calcification Rates'!$D$16*'Calcification Rates'!$F$16)+0.1*'Calcification Rates'!$D$16*($A16+(2*'Calcification Rates'!$D$16))*'Calcification Rates'!$F$16</f>
        <v>3.9040283333333328</v>
      </c>
      <c r="R16" s="73">
        <f>(2*('Calcification Rates'!$D$16-'Calcification Rates'!$E$16)*('Calcification Rates'!$F$16-'Calcification Rates'!$G$16))+(0.1*('Calcification Rates'!$D$16-'Calcification Rates'!$E$16)*($A16+(2*'Calcification Rates'!$D$16-'Calcification Rates'!$E$16)))*('Calcification Rates'!$F$16-'Calcification Rates'!$G$16)</f>
        <v>3.3531719967870419</v>
      </c>
      <c r="S16" s="73">
        <f>(2*('Calcification Rates'!$D$16+'Calcification Rates'!$E$16)*('Calcification Rates'!$F$16+'Calcification Rates'!$G$16))+(0.1*('Calcification Rates'!$D$16+'Calcification Rates'!$E$16)*($A16+(2*'Calcification Rates'!$D$16+'Calcification Rates'!$E$16)))*('Calcification Rates'!$F$16+'Calcification Rates'!$G$16)</f>
        <v>4.4687256296539823</v>
      </c>
      <c r="T16" s="73">
        <f>(2*'Calcification Rates'!$D$17*'Calcification Rates'!$F$17)+0.1*'Calcification Rates'!$D$17*($A16+(2*'Calcification Rates'!$D$17))*'Calcification Rates'!$F$17</f>
        <v>3.6082686111111104</v>
      </c>
      <c r="U16" s="73">
        <f>(2*('Calcification Rates'!$D$17-'Calcification Rates'!$E$17)*('Calcification Rates'!$F$17-'Calcification Rates'!$G$17))+(0.1*('Calcification Rates'!$D$17-'Calcification Rates'!$E$17)*($A16+(2*'Calcification Rates'!$D$17-'Calcification Rates'!$E$17)))*('Calcification Rates'!$F$17-'Calcification Rates'!$G$17)</f>
        <v>3.0614646442537081</v>
      </c>
      <c r="V16" s="73">
        <f>(2*('Calcification Rates'!$D$17+'Calcification Rates'!$E$17)*('Calcification Rates'!$F$17+'Calcification Rates'!$G$17))+(0.1*('Calcification Rates'!$D$17+'Calcification Rates'!$E$17)*($A16+(2*'Calcification Rates'!$D$17+'Calcification Rates'!$E$17)))*('Calcification Rates'!$F$17+'Calcification Rates'!$G$17)</f>
        <v>4.1689120437873157</v>
      </c>
      <c r="W16" s="73">
        <f>((((((((($A16*2)/PI())/2)+'Calcification Rates'!$D$18)^2)*PI())/2))-((((((($A16*2)/PI())/2)^2)*PI())/2)))*'Calcification Rates'!$F$18</f>
        <v>8.6386399768174797</v>
      </c>
      <c r="X16" s="73">
        <f>((((((((($A16*2)/PI())/2)+('Calcification Rates'!$D$18-'Calcification Rates'!$E$18))^2)*PI())/2))-((((((($A16*2)/PI())/2)^2)*PI())/2)))*('Calcification Rates'!$F$18-'Calcification Rates'!$G$18)</f>
        <v>7.7828675828977936</v>
      </c>
      <c r="Y16" s="73">
        <f>((((((((($A16*2)/PI())/2)+('Calcification Rates'!$D$18+'Calcification Rates'!$E$18))^2)*PI())/2))-((((((($A16*2)/PI())/2)^2)*PI())/2)))*('Calcification Rates'!$F$18+'Calcification Rates'!$G$18)</f>
        <v>9.5357190296275576</v>
      </c>
      <c r="Z16" s="73">
        <f>(2*'Calcification Rates'!$D$19*'Calcification Rates'!$F$19)+0.1*'Calcification Rates'!$D$19*($A16+(2*'Calcification Rates'!$D$19))*'Calcification Rates'!$F$19</f>
        <v>3.6082686111111104</v>
      </c>
      <c r="AA16" s="73">
        <f>(2*('Calcification Rates'!$D$19-'Calcification Rates'!$E$19)*('Calcification Rates'!$F$19-'Calcification Rates'!$G$19))+(0.1*('Calcification Rates'!$D$19-'Calcification Rates'!$E$19)*($A16+(2*'Calcification Rates'!$D$19-'Calcification Rates'!$E$19)))*('Calcification Rates'!$F$19-'Calcification Rates'!$G$19)</f>
        <v>3.0614646442537081</v>
      </c>
      <c r="AB16" s="73">
        <f>(2*('Calcification Rates'!$D$19+'Calcification Rates'!$E$19)*('Calcification Rates'!$F$19+'Calcification Rates'!$G$19))+(0.1*('Calcification Rates'!$D$19+'Calcification Rates'!$E$19)*($A16+(2*'Calcification Rates'!$D$19+'Calcification Rates'!$E$19)))*('Calcification Rates'!$F$19+'Calcification Rates'!$G$19)</f>
        <v>4.1689120437873157</v>
      </c>
      <c r="AC16" s="73">
        <f>(((((1-'Calcification Rates'!$H$20)*$A16)*'Calcification Rates'!$D$20*0.1)+('Calcification Rates'!$H$20*$A16*'Calcification Rates'!$D$20))*'Calcification Rates'!$F$20)*0.5</f>
        <v>1.1319093916666665</v>
      </c>
      <c r="AD16" s="73">
        <f>(((((1-'Calcification Rates'!$H$20)*$A16)*(('Calcification Rates'!$D$20-'Calcification Rates'!$E$20)*0.1))+('Calcification Rates'!$H$20*$A16*('Calcification Rates'!$D$20-'Calcification Rates'!$E$20)))*('Calcification Rates'!$F$20-'Calcification Rates'!$G$20))*0.5</f>
        <v>0.96055713983219726</v>
      </c>
      <c r="AE16" s="73">
        <f>(((((1-'Calcification Rates'!$H$20)*$A16)*(('Calcification Rates'!$D$20+'Calcification Rates'!$E$20)*0.1))+('Calcification Rates'!$H$20*$A16*('Calcification Rates'!$D$20+'Calcification Rates'!$E$20)))*('Calcification Rates'!$F$20+'Calcification Rates'!$G$20))*0.5</f>
        <v>1.307538235228777</v>
      </c>
      <c r="AF16" s="73">
        <f>(2*'Calcification Rates'!$D$21*'Calcification Rates'!$F$21)+0.1*'Calcification Rates'!$D$21*($A16+(2*'Calcification Rates'!$D$21))*'Calcification Rates'!$F$21</f>
        <v>4.1406361111111112</v>
      </c>
      <c r="AG16" s="73">
        <f>(2*('Calcification Rates'!$D$21-'Calcification Rates'!$E$21)*('Calcification Rates'!$F$21-'Calcification Rates'!$G$21))+(0.1*('Calcification Rates'!$D$21-'Calcification Rates'!$E$21)*($A16+(2*'Calcification Rates'!$D$21-'Calcification Rates'!$E$21)))*('Calcification Rates'!$F$21-'Calcification Rates'!$G$21)</f>
        <v>4.0512317119829335</v>
      </c>
      <c r="AH16" s="73">
        <f>(2*('Calcification Rates'!$D$21+'Calcification Rates'!$E$21)*('Calcification Rates'!$F$21+'Calcification Rates'!$G$21))+(0.1*('Calcification Rates'!$D$21+'Calcification Rates'!$E$21)*($A16+(2*'Calcification Rates'!$D$21+'Calcification Rates'!$E$21)))*('Calcification Rates'!$F$21+'Calcification Rates'!$G$21)</f>
        <v>4.2309693237504007</v>
      </c>
      <c r="AI16" s="73">
        <f>$A16*'Calcification Rates'!$D$23*'Calcification Rates'!$F$23</f>
        <v>0.32903937499999997</v>
      </c>
      <c r="AJ16" s="73">
        <f>$A16*('Calcification Rates'!$D$23-'Calcification Rates'!$E$23)*('Calcification Rates'!$F$23-'Calcification Rates'!$G$23)</f>
        <v>0.2138422898893409</v>
      </c>
      <c r="AK16" s="73">
        <f>$A16*('Calcification Rates'!$D$23+'Calcification Rates'!$E$23)*('Calcification Rates'!$F$23+'Calcification Rates'!$G$23)</f>
        <v>0.44423646011065909</v>
      </c>
      <c r="AL16" s="73">
        <f>((((1-'Calcification Rates'!$H$24)*$A16)*'Calcification Rates'!$D$24*0.1)+('Calcification Rates'!$H$24*$A16*'Calcification Rates'!$D$24))*'Calcification Rates'!$F$24</f>
        <v>14.992814582199999</v>
      </c>
      <c r="AM16" s="73">
        <f>((((1-'Calcification Rates'!$H$24)*$A16)*(('Calcification Rates'!$D$24-'Calcification Rates'!$E$24)*0.1))+('Calcification Rates'!$H$24*$A16*('Calcification Rates'!$D$24-'Calcification Rates'!$E$24)))*('Calcification Rates'!$F$24-'Calcification Rates'!$G$24)</f>
        <v>9.041935915985297</v>
      </c>
      <c r="AN16" s="73">
        <f>((((1-'Calcification Rates'!$H$24)*$A16)*(('Calcification Rates'!$D$24+'Calcification Rates'!$E$24)*0.1))+('Calcification Rates'!$H$24*$A16*('Calcification Rates'!$D$24+'Calcification Rates'!$E$24)))*('Calcification Rates'!$F$24+'Calcification Rates'!$G$24)</f>
        <v>21.805279305300484</v>
      </c>
      <c r="AO16" s="73">
        <f>((((((((($A16*2)/PI())/2)+'Calcification Rates'!$D$25)^2)*PI())/2))-((((((($A16*2)/PI())/2)^2)*PI())/2)))*'Calcification Rates'!$F$25</f>
        <v>7.4655532484306422</v>
      </c>
      <c r="AP16" s="73">
        <f>((((((((($A16*2)/PI())/2)+('Calcification Rates'!$D$25-'Calcification Rates'!$E$25))^2)*PI())/2))-((((((($A16*2)/PI())/2)^2)*PI())/2)))*('Calcification Rates'!$F$25-'Calcification Rates'!$G$25)</f>
        <v>6.097168798133568</v>
      </c>
      <c r="AQ16" s="73">
        <f>((((((((($A16*2)/PI())/2)+('Calcification Rates'!$D$25+'Calcification Rates'!$E$25))^2)*PI())/2))-((((((($A16*2)/PI())/2)^2)*PI())/2)))*('Calcification Rates'!$F$25+'Calcification Rates'!$G$25)</f>
        <v>8.8819322983293212</v>
      </c>
      <c r="AR16" s="73">
        <f>((((1-'Calcification Rates'!$H$28)*$A16)*'Calcification Rates'!$D$28*0.1)+('Calcification Rates'!$H$28*$A16*'Calcification Rates'!$D$28))*'Calcification Rates'!$F$28</f>
        <v>2.4131973397747535</v>
      </c>
      <c r="AS16" s="73">
        <f>((((1-'Calcification Rates'!$H$28)*$A16)*(('Calcification Rates'!$D$28-'Calcification Rates'!$E$28)*0.1))+('Calcification Rates'!$H$28*$A16*('Calcification Rates'!$D$28-'Calcification Rates'!$E$28)))*('Calcification Rates'!$F$28-'Calcification Rates'!$G$28)</f>
        <v>2.1750620144788138</v>
      </c>
      <c r="AT16" s="73">
        <f>((((1-'Calcification Rates'!$H$28)*$A16)*(('Calcification Rates'!$D$28+'Calcification Rates'!$E$28)*0.1))+('Calcification Rates'!$H$28*$A16*('Calcification Rates'!$D$28+'Calcification Rates'!$E$28)))*('Calcification Rates'!$F$28+'Calcification Rates'!$G$28)</f>
        <v>2.6629858297963778</v>
      </c>
      <c r="AU16" s="73">
        <f>((((((((($A16*2)/PI())/2)+'Calcification Rates'!$D$29)^2)*PI())/2))-((((((($A16*2)/PI())/2)^2)*PI())/2)))*'Calcification Rates'!$F$29</f>
        <v>38.0164597841964</v>
      </c>
      <c r="AV16" s="73">
        <f>((((((((($A16*2)/PI())/2)+('Calcification Rates'!$D$29-'Calcification Rates'!$E$29))^2)*PI())/2))-((((((($A16*2)/PI())/2)^2)*PI())/2)))*('Calcification Rates'!$F$29-'Calcification Rates'!$G$29)</f>
        <v>31.240922990722432</v>
      </c>
      <c r="AW16" s="73">
        <f>((((((((($A16*2)/PI())/2)+('Calcification Rates'!$D$29+'Calcification Rates'!$E$29))^2)*PI())/2))-((((((($A16*2)/PI())/2)^2)*PI())/2)))*('Calcification Rates'!$F$29+'Calcification Rates'!$G$29)</f>
        <v>45.443805304365021</v>
      </c>
      <c r="AX16" s="73">
        <f>((((((((($A16*2)/PI())/2)+'Calcification Rates'!$D$30)^2)*PI())/2))-((((((($A16*2)/PI())/2)^2)*PI())/2)))*'Calcification Rates'!$F$30</f>
        <v>8.5420778868333329</v>
      </c>
      <c r="AY16" s="73">
        <f>((((((((($A16*2)/PI())/2)+('Calcification Rates'!$D$30-'Calcification Rates'!$E$30))^2)*PI())/2))-((((((($A16*2)/PI())/2)^2)*PI())/2)))*('Calcification Rates'!$F$30-'Calcification Rates'!$G$30)</f>
        <v>7.5802353234574023</v>
      </c>
      <c r="AZ16" s="73">
        <f>((((((((($A16*2)/PI())/2)+('Calcification Rates'!$D$30+'Calcification Rates'!$E$30))^2)*PI())/2))-((((((($A16*2)/PI())/2)^2)*PI())/2)))*('Calcification Rates'!$F$30+'Calcification Rates'!$G$30)</f>
        <v>9.5244060446670016</v>
      </c>
      <c r="BA16" s="73">
        <f>((((1-'Calcification Rates'!$H$31)*$A16)*'Calcification Rates'!$D$31*0.1)+('Calcification Rates'!$H$31*$A16*'Calcification Rates'!$D$31))*'Calcification Rates'!$F$31</f>
        <v>2.581124</v>
      </c>
      <c r="BB16" s="73">
        <f>((((1-'Calcification Rates'!$H$31)*$A16)*(('Calcification Rates'!$D$31-'Calcification Rates'!$E$31)*0.1))+('Calcification Rates'!$H$31*$A16*('Calcification Rates'!$D$31-'Calcification Rates'!$E$31)))*('Calcification Rates'!$F$31-'Calcification Rates'!$G$31)</f>
        <v>2.581124</v>
      </c>
      <c r="BC16" s="73">
        <f>((((1-'Calcification Rates'!$H$31)*$A16)*(('Calcification Rates'!$D$31+'Calcification Rates'!$E$31)*0.1))+('Calcification Rates'!$H$31*$A16*('Calcification Rates'!$D$31+'Calcification Rates'!$E$31)))*('Calcification Rates'!$F$31+'Calcification Rates'!$G$31)</f>
        <v>2.581124</v>
      </c>
      <c r="BD16" s="73">
        <f>$A16*'Calcification Rates'!$D$32*'Calcification Rates'!$F$32</f>
        <v>10.84583074056069</v>
      </c>
      <c r="BE16" s="73">
        <f>$A16*('Calcification Rates'!$D$32-'Calcification Rates'!$E$32)*('Calcification Rates'!$F$32-'Calcification Rates'!$G$32)</f>
        <v>10.42619605291884</v>
      </c>
      <c r="BF16" s="73">
        <f>$A16*('Calcification Rates'!$D$32+'Calcification Rates'!$E$32)*('Calcification Rates'!$F$32+'Calcification Rates'!$G$32)</f>
        <v>11.265465428202539</v>
      </c>
      <c r="BG16" s="73">
        <f>((((1-'Calcification Rates'!$H$34)*$A16)*'Calcification Rates'!$D$34*0.1)+('Calcification Rates'!$H$34*$A16*'Calcification Rates'!$D$34))*'Calcification Rates'!$F$34</f>
        <v>3.5062709499999998</v>
      </c>
      <c r="BH16" s="73">
        <f>((((1-'Calcification Rates'!$H$34)*$A16)*(('Calcification Rates'!$D$34-'Calcification Rates'!$E$34)*0.1))+('Calcification Rates'!$H$34*$A16*('Calcification Rates'!$D$34-'Calcification Rates'!$E$34)))*('Calcification Rates'!$F$34-'Calcification Rates'!$G$34)</f>
        <v>1.3352338410861166</v>
      </c>
      <c r="BI16" s="73">
        <f>((((1-'Calcification Rates'!$H$34)*$A16)*(('Calcification Rates'!$D$34+'Calcification Rates'!$E$34)*0.1))+('Calcification Rates'!$H$34*$A16*('Calcification Rates'!$D$34+'Calcification Rates'!$E$34)))*('Calcification Rates'!$F$34+'Calcification Rates'!$G$34)</f>
        <v>6.6871903988247681</v>
      </c>
      <c r="BJ16" s="73">
        <f>(2*'Calcification Rates'!$D$35*'Calcification Rates'!$F$35)+0.1*'Calcification Rates'!$D$35*($A16+(2*'Calcification Rates'!$D$35))*'Calcification Rates'!$F$35</f>
        <v>2.0647939706621092</v>
      </c>
      <c r="BK16" s="73">
        <f>(2*('Calcification Rates'!$D$35-'Calcification Rates'!$E$35)*('Calcification Rates'!$F$35-'Calcification Rates'!$G$35))+(0.1*('Calcification Rates'!$D$35-'Calcification Rates'!$E$35)*($A16+(2*'Calcification Rates'!$D$35-'Calcification Rates'!$E$35)))*('Calcification Rates'!$F$35-'Calcification Rates'!$G$35)</f>
        <v>1.8618224384052615</v>
      </c>
      <c r="BL16" s="73">
        <f>(2*('Calcification Rates'!$D$35+'Calcification Rates'!$E$35)*('Calcification Rates'!$F$35+'Calcification Rates'!$G$35))+(0.1*('Calcification Rates'!$D$35+'Calcification Rates'!$E$35)*($A16+(2*'Calcification Rates'!$D$35+'Calcification Rates'!$E$35)))*('Calcification Rates'!$F$35+'Calcification Rates'!$G$35)</f>
        <v>2.2772885366834927</v>
      </c>
      <c r="BM16" s="73">
        <f>((((((((($A16*2)/PI())/2)+'Calcification Rates'!$D$36)^2)*PI())/2))-((((((($A16*2)/PI())/2)^2)*PI())/2)))*'Calcification Rates'!$F$36</f>
        <v>11.611226515847219</v>
      </c>
      <c r="BN16" s="73">
        <f>((((((((($A16*2)/PI())/2)+('Calcification Rates'!$D$36-'Calcification Rates'!$E$36))^2)*PI())/2))-((((((($A16*2)/PI())/2)^2)*PI())/2)))*('Calcification Rates'!$F$36-'Calcification Rates'!$G$36)</f>
        <v>10.612871912835995</v>
      </c>
      <c r="BO16" s="73">
        <f>((((((((($A16*2)/PI())/2)+('Calcification Rates'!$D$36+'Calcification Rates'!$E$36))^2)*PI())/2))-((((((($A16*2)/PI())/2)^2)*PI())/2)))*('Calcification Rates'!$F$36+'Calcification Rates'!$G$36)</f>
        <v>12.65662244844337</v>
      </c>
      <c r="BP16" s="73">
        <f>(2*'Calcification Rates'!$D$37*'Calcification Rates'!$F$37)+0.1*'Calcification Rates'!$D$37*($A16+(2*'Calcification Rates'!$D$37))*'Calcification Rates'!$F$37</f>
        <v>47.830465277777769</v>
      </c>
      <c r="BQ16" s="73">
        <f>(2*('Calcification Rates'!$D$37-'Calcification Rates'!$E$37)*('Calcification Rates'!$F$37-'Calcification Rates'!$G$37))+(0.1*('Calcification Rates'!$D$37-'Calcification Rates'!$E$37)*($A16+(2*'Calcification Rates'!$D$37-'Calcification Rates'!$E$37)))*('Calcification Rates'!$F$37-'Calcification Rates'!$G$37)</f>
        <v>38.860120029264664</v>
      </c>
      <c r="BR16" s="73">
        <f>(2*('Calcification Rates'!$D$37+'Calcification Rates'!$E$37)*('Calcification Rates'!$F$37+'Calcification Rates'!$G$37))+(0.1*('Calcification Rates'!$D$37+'Calcification Rates'!$E$37)*($A16+(2*'Calcification Rates'!$D$37+'Calcification Rates'!$E$37)))*('Calcification Rates'!$F$37+'Calcification Rates'!$G$37)</f>
        <v>57.659074891747579</v>
      </c>
      <c r="BS16" s="73">
        <f>(2*'Calcification Rates'!$D$38*'Calcification Rates'!$F$38)+0.1*'Calcification Rates'!$D$38*($A16+(2*'Calcification Rates'!$D$38))*'Calcification Rates'!$F$38</f>
        <v>45.799055555555555</v>
      </c>
      <c r="BT16" s="73">
        <f>(2*('Calcification Rates'!$D$38-'Calcification Rates'!$E$38)*('Calcification Rates'!$F$38-'Calcification Rates'!$G$38))+(0.1*('Calcification Rates'!$D$38-'Calcification Rates'!$E$38)*($A16+(2*'Calcification Rates'!$D$38-'Calcification Rates'!$E$38)))*('Calcification Rates'!$F$38-'Calcification Rates'!$G$38)</f>
        <v>36.496571262376051</v>
      </c>
      <c r="BU16" s="73">
        <f>(2*('Calcification Rates'!$D$38+'Calcification Rates'!$E$38)*('Calcification Rates'!$F$38+'Calcification Rates'!$G$38))+(0.1*('Calcification Rates'!$D$38+'Calcification Rates'!$E$38)*($A16+(2*'Calcification Rates'!$D$38+'Calcification Rates'!$E$38)))*('Calcification Rates'!$F$38+'Calcification Rates'!$G$38)</f>
        <v>56.174708771406571</v>
      </c>
      <c r="BV16" s="73">
        <f>((((((((($A16*2)/PI())/2)+'Calcification Rates'!$D$39)^2)*PI())/2))-((((((($A16*2)/PI())/2)^2)*PI())/2)))*'Calcification Rates'!$F$39</f>
        <v>6.1492629360303228</v>
      </c>
      <c r="BW16" s="73">
        <f>((((((((($A16*2)/PI())/2)+('Calcification Rates'!$D$39-'Calcification Rates'!$E$39))^2)*PI())/2))-((((((($A16*2)/PI())/2)^2)*PI())/2)))*('Calcification Rates'!$F$39-'Calcification Rates'!$G$39)</f>
        <v>5.9113425689220227</v>
      </c>
      <c r="BX16" s="73">
        <f>((((((((($A16*2)/PI())/2)+('Calcification Rates'!$D$39+'Calcification Rates'!$E$39))^2)*PI())/2))-((((((($A16*2)/PI())/2)^2)*PI())/2)))*('Calcification Rates'!$F$39+'Calcification Rates'!$G$39)</f>
        <v>6.3871833031386229</v>
      </c>
      <c r="BY16" s="73">
        <f>((((((((($A16*2)/PI())/2)+'Calcification Rates'!$D$40)^2)*PI())/2))-((((((($A16*2)/PI())/2)^2)*PI())/2)))*'Calcification Rates'!$F$40</f>
        <v>11.454280422286123</v>
      </c>
      <c r="BZ16" s="73">
        <f>((((((((($A16*2)/PI())/2)+('Calcification Rates'!$D$40-'Calcification Rates'!$E$40))^2)*PI())/2))-((((((($A16*2)/PI())/2)^2)*PI())/2)))*('Calcification Rates'!$F$40-'Calcification Rates'!$G$40)</f>
        <v>11.011104283717719</v>
      </c>
      <c r="CA16" s="73">
        <f>((((((((($A16*2)/PI())/2)+('Calcification Rates'!$D$40+'Calcification Rates'!$E$40))^2)*PI())/2))-((((((($A16*2)/PI())/2)^2)*PI())/2)))*('Calcification Rates'!$F$40+'Calcification Rates'!$G$40)</f>
        <v>11.897456560854527</v>
      </c>
      <c r="CB16" s="73">
        <f>$A16*'Calcification Rates'!$D$23*'Calcification Rates'!$F$23</f>
        <v>0.32903937499999997</v>
      </c>
      <c r="CC16" s="73">
        <f>$A16*('Calcification Rates'!$D$23-'Calcification Rates'!$E$23)*('Calcification Rates'!$F$23-'Calcification Rates'!$G$23)</f>
        <v>0.2138422898893409</v>
      </c>
      <c r="CD16" s="73">
        <f>$A16*('Calcification Rates'!$D$23+'Calcification Rates'!$E$23)*('Calcification Rates'!$F$23+'Calcification Rates'!$G$23)</f>
        <v>0.44423646011065909</v>
      </c>
      <c r="CE16" s="73">
        <f>((((1-'Calcification Rates'!$H$44)*$A16)*'Calcification Rates'!$D$44*0.1)+('Calcification Rates'!$H$44*$A16*'Calcification Rates'!$D$44))*'Calcification Rates'!$F$44</f>
        <v>11.49004990315</v>
      </c>
      <c r="CF16" s="73">
        <f>((((1-'Calcification Rates'!$H$44)*$A16)*(('Calcification Rates'!$D$44-'Calcification Rates'!$E$44)*0.1))+('Calcification Rates'!$H$44*$A16*('Calcification Rates'!$D$44-'Calcification Rates'!$E$44)))*('Calcification Rates'!$F$44-'Calcification Rates'!$G$44)</f>
        <v>6.9294724033404611</v>
      </c>
      <c r="CG16" s="73">
        <f>((((1-'Calcification Rates'!$H$44)*$A16)*(('Calcification Rates'!$D$44+'Calcification Rates'!$E$44)*0.1))+('Calcification Rates'!$H$44*$A16*('Calcification Rates'!$D$44+'Calcification Rates'!$E$44)))*('Calcification Rates'!$F$44+'Calcification Rates'!$G$44)</f>
        <v>16.710921488182809</v>
      </c>
      <c r="CH16" s="73">
        <f>((((1-'Calcification Rates'!$H$45)*$A16)*'Calcification Rates'!$D$45*0.1)+('Calcification Rates'!$H$45*$A16*'Calcification Rates'!$D$45))*'Calcification Rates'!$F$45</f>
        <v>14.277233599999999</v>
      </c>
      <c r="CI16" s="73">
        <f>((((1-'Calcification Rates'!$H$45)*$A16)*(('Calcification Rates'!$D$45-'Calcification Rates'!$E$45)*0.1))+('Calcification Rates'!$H$45*$A16*('Calcification Rates'!$D$45-'Calcification Rates'!$E$45)))*('Calcification Rates'!$F$45-'Calcification Rates'!$G$45)</f>
        <v>9.4013656071352276</v>
      </c>
      <c r="CJ16" s="73">
        <f>((((1-'Calcification Rates'!$H$45)*$A16)*(('Calcification Rates'!$D$45+'Calcification Rates'!$E$45)*0.1))+('Calcification Rates'!$H$45*$A16*('Calcification Rates'!$D$45+'Calcification Rates'!$E$45)))*('Calcification Rates'!$F$45+'Calcification Rates'!$G$45)</f>
        <v>19.153101592864768</v>
      </c>
      <c r="CK16" s="73">
        <f>((((1-'Calcification Rates'!$H$46)*$A16)*'Calcification Rates'!$D$46*0.1)+('Calcification Rates'!$H$46*$A16*'Calcification Rates'!$D$46))*'Calcification Rates'!$F$46</f>
        <v>11.499779480000001</v>
      </c>
      <c r="CL16" s="73">
        <f>((((1-'Calcification Rates'!$H$46)*$A16)*(('Calcification Rates'!$D$46-'Calcification Rates'!$E$46)*0.1))+('Calcification Rates'!$H$46*$A16*('Calcification Rates'!$D$46-'Calcification Rates'!$E$46)))*('Calcification Rates'!$F$46-'Calcification Rates'!$G$46)</f>
        <v>10.785275657782099</v>
      </c>
      <c r="CM16" s="73">
        <f>((((1-'Calcification Rates'!$H$46)*$A16)*(('Calcification Rates'!$D$46+'Calcification Rates'!$E$46)*0.1))+('Calcification Rates'!$H$46*$A16*('Calcification Rates'!$D$46+'Calcification Rates'!$E$46)))*('Calcification Rates'!$F$46+'Calcification Rates'!$G$46)</f>
        <v>12.23570896407997</v>
      </c>
      <c r="CN16" s="73">
        <f>((((1-'Calcification Rates'!$H$47)*$A16)*'Calcification Rates'!$D$47*0.1)+('Calcification Rates'!$H$47*$A16*'Calcification Rates'!$D$47))*'Calcification Rates'!$F$47</f>
        <v>14.992814582199999</v>
      </c>
      <c r="CO16" s="73">
        <f>((((1-'Calcification Rates'!$H$47)*$A16)*(('Calcification Rates'!$D$47-'Calcification Rates'!$E$47)*0.1))+('Calcification Rates'!$H$47*$A16*('Calcification Rates'!$D$47-'Calcification Rates'!$E$47)))*('Calcification Rates'!$F$47-'Calcification Rates'!$G$47)</f>
        <v>9.041935915985297</v>
      </c>
      <c r="CP16" s="73">
        <f>((((1-'Calcification Rates'!$H$47)*$A16)*(('Calcification Rates'!$D$47+'Calcification Rates'!$E$47)*0.1))+('Calcification Rates'!$H$47*$A16*('Calcification Rates'!$D$47+'Calcification Rates'!$E$47)))*('Calcification Rates'!$F$47+'Calcification Rates'!$G$47)</f>
        <v>21.805279305300484</v>
      </c>
      <c r="CQ16" s="73">
        <f>((((((((($A16*2)/PI())/2)+'Calcification Rates'!$D$48)^2)*PI())/2))-((((((($A16*2)/PI())/2)^2)*PI())/2)))*'Calcification Rates'!$F$48</f>
        <v>8.6386399768174797</v>
      </c>
      <c r="CR16" s="73">
        <f>((((((((($A16*2)/PI())/2)+('Calcification Rates'!$D$48-'Calcification Rates'!$E$48))^2)*PI())/2))-((((((($A16*2)/PI())/2)^2)*PI())/2)))*('Calcification Rates'!$F$48-'Calcification Rates'!$G$48)</f>
        <v>7.7828675828977936</v>
      </c>
      <c r="CS16" s="73">
        <f>((((((((($A16*2)/PI())/2)+('Calcification Rates'!$D$48+'Calcification Rates'!$E$48))^2)*PI())/2))-((((((($A16*2)/PI())/2)^2)*PI())/2)))*('Calcification Rates'!$F$48+'Calcification Rates'!$G$48)</f>
        <v>9.5357190296275576</v>
      </c>
      <c r="CT16" s="73">
        <f>((((1-'Calcification Rates'!$H$49)*$A16)*'Calcification Rates'!$D$49*0.1)+('Calcification Rates'!$H$49*$A16*'Calcification Rates'!$D$49))*'Calcification Rates'!$F$49</f>
        <v>11.49004990315</v>
      </c>
      <c r="CU16" s="73">
        <f>((((1-'Calcification Rates'!$H$49)*$A16)*(('Calcification Rates'!$D$49-'Calcification Rates'!$E$49)*0.1))+('Calcification Rates'!$H$49*$A16*('Calcification Rates'!$D$49-'Calcification Rates'!$E$49)))*('Calcification Rates'!$F$49-'Calcification Rates'!$G$49)</f>
        <v>6.9294724033404611</v>
      </c>
      <c r="CV16" s="73">
        <f>((((1-'Calcification Rates'!$H$49)*$A16)*(('Calcification Rates'!$D$49+'Calcification Rates'!$E$49)*0.1))+('Calcification Rates'!$H$49*$A16*('Calcification Rates'!$D$49+'Calcification Rates'!$E$49)))*('Calcification Rates'!$F$49+'Calcification Rates'!$G$49)</f>
        <v>16.710921488182809</v>
      </c>
      <c r="CW16" s="73">
        <f>((((((((($A16*2)/PI())/2)+'Calcification Rates'!$D$50)^2)*PI())/2))-((((((($A16*2)/PI())/2)^2)*PI())/2)))*'Calcification Rates'!$F$50</f>
        <v>8.6386399768174797</v>
      </c>
      <c r="CX16" s="73">
        <f>((((((((($A16*2)/PI())/2)+('Calcification Rates'!$D$50-'Calcification Rates'!$E$50))^2)*PI())/2))-((((((($A16*2)/PI())/2)^2)*PI())/2)))*('Calcification Rates'!$F$50-'Calcification Rates'!$G$50)</f>
        <v>7.7828675828977936</v>
      </c>
      <c r="CY16" s="73">
        <f>((((((((($A16*2)/PI())/2)+('Calcification Rates'!$D$50+'Calcification Rates'!$E$50))^2)*PI())/2))-((((((($A16*2)/PI())/2)^2)*PI())/2)))*('Calcification Rates'!$F$50+'Calcification Rates'!$G$50)</f>
        <v>9.5357190296275576</v>
      </c>
      <c r="CZ16" s="73">
        <f>((((((((($A16*2)/PI())/2)+'Calcification Rates'!$D$51)^2)*PI())/2))-((((((($A16*2)/PI())/2)^2)*PI())/2)))*'Calcification Rates'!$F$51</f>
        <v>8.6386399768174797</v>
      </c>
      <c r="DA16" s="73">
        <f>((((((((($A16*2)/PI())/2)+('Calcification Rates'!$D$51-'Calcification Rates'!$E$51))^2)*PI())/2))-((((((($A16*2)/PI())/2)^2)*PI())/2)))*('Calcification Rates'!$F$51-'Calcification Rates'!$G$51)</f>
        <v>7.7828675828977936</v>
      </c>
      <c r="DB16" s="73">
        <f>((((((((($A16*2)/PI())/2)+('Calcification Rates'!$D$51+'Calcification Rates'!$E$51))^2)*PI())/2))-((((((($A16*2)/PI())/2)^2)*PI())/2)))*('Calcification Rates'!$F$51+'Calcification Rates'!$G$51)</f>
        <v>9.5357190296275576</v>
      </c>
      <c r="DC16" s="73">
        <f>((((((((($A16*2)/PI())/2)+'Calcification Rates'!$D$52)^2)*PI())/2))-((((((($A16*2)/PI())/2)^2)*PI())/2)))*'Calcification Rates'!$F$52</f>
        <v>19.998451644324494</v>
      </c>
      <c r="DD16" s="73">
        <f>((((((((($A16*2)/PI())/2)+('Calcification Rates'!$D$52-'Calcification Rates'!$E$52))^2)*PI())/2))-((((((($A16*2)/PI())/2)^2)*PI())/2)))*('Calcification Rates'!$F$52-'Calcification Rates'!$G$52)</f>
        <v>18.855582365761123</v>
      </c>
      <c r="DE16" s="73">
        <f>((((((((($A16*2)/PI())/2)+('Calcification Rates'!$D$52+'Calcification Rates'!$E$52))^2)*PI())/2))-((((((($A16*2)/PI())/2)^2)*PI())/2)))*('Calcification Rates'!$F$52+'Calcification Rates'!$G$52)</f>
        <v>21.172156716183316</v>
      </c>
      <c r="DF16" s="73">
        <f>((((((((($A16*2)/PI())/2)+'Calcification Rates'!$D$53)^2)*PI())/2))-((((((($A16*2)/PI())/2)^2)*PI())/2)))*'Calcification Rates'!$F$53</f>
        <v>2.5178278738247126</v>
      </c>
      <c r="DG16" s="73">
        <f>((((((((($A16*2)/PI())/2)+('Calcification Rates'!$D$53-'Calcification Rates'!$E$53))^2)*PI())/2))-((((((($A16*2)/PI())/2)^2)*PI())/2)))*('Calcification Rates'!$F$53-'Calcification Rates'!$G$53)</f>
        <v>2.3929056922917336</v>
      </c>
      <c r="DH16" s="73">
        <f>((((((((($A16*2)/PI())/2)+('Calcification Rates'!$D$53+'Calcification Rates'!$E$53))^2)*PI())/2))-((((((($A16*2)/PI())/2)^2)*PI())/2)))*('Calcification Rates'!$F$53+'Calcification Rates'!$G$53)</f>
        <v>2.6449724848138696</v>
      </c>
      <c r="DI16" s="73">
        <f>((((((((($A16*2)/PI())/2)+'Calcification Rates'!$D$54)^2)*PI())/2))-((((((($A16*2)/PI())/2)^2)*PI())/2)))*'Calcification Rates'!$F$54</f>
        <v>2.5178278738247126</v>
      </c>
      <c r="DJ16" s="73">
        <f>((((((((($A16*2)/PI())/2)+('Calcification Rates'!$D$54-'Calcification Rates'!$E$54))^2)*PI())/2))-((((((($A16*2)/PI())/2)^2)*PI())/2)))*('Calcification Rates'!$F$54-'Calcification Rates'!$G$54)</f>
        <v>2.3929056922917336</v>
      </c>
      <c r="DK16" s="73">
        <f>((((((((($A16*2)/PI())/2)+('Calcification Rates'!$D$54+'Calcification Rates'!$E$54))^2)*PI())/2))-((((((($A16*2)/PI())/2)^2)*PI())/2)))*('Calcification Rates'!$F$54+'Calcification Rates'!$G$54)</f>
        <v>2.6449724848138696</v>
      </c>
      <c r="DL16" s="73">
        <f>((((((((($A16*2)/PI())/2)+'Calcification Rates'!$D$55)^2)*PI())/2))-((((((($A16*2)/PI())/2)^2)*PI())/2)))*'Calcification Rates'!$F$55</f>
        <v>3.0875560870257059</v>
      </c>
      <c r="DM16" s="73">
        <f>((((((((($A16*2)/PI())/2)+('Calcification Rates'!$D$55-'Calcification Rates'!$E$55))^2)*PI())/2))-((((((($A16*2)/PI())/2)^2)*PI())/2)))*('Calcification Rates'!$F$55-'Calcification Rates'!$G$55)</f>
        <v>3.0524695244504234</v>
      </c>
      <c r="DN16" s="73">
        <f>((((((((($A16*2)/PI())/2)+('Calcification Rates'!$D$55+'Calcification Rates'!$E$55))^2)*PI())/2))-((((((($A16*2)/PI())/2)^2)*PI())/2)))*('Calcification Rates'!$F$55+'Calcification Rates'!$G$55)</f>
        <v>3.1226525235218188</v>
      </c>
      <c r="DO16" s="73">
        <f>((((1-'Calcification Rates'!$H$56)*$A16)*'Calcification Rates'!$D$56*0.1)+('Calcification Rates'!$H$56*$A16*'Calcification Rates'!$D$56))*'Calcification Rates'!$F$56</f>
        <v>1.4904439900000002</v>
      </c>
      <c r="DP16" s="73">
        <f>((((1-'Calcification Rates'!$H$56)*$A16)*(('Calcification Rates'!$D$56-'Calcification Rates'!$E$56)*0.1))+('Calcification Rates'!$H$56*$A16*('Calcification Rates'!$D$56-'Calcification Rates'!$E$56)))*('Calcification Rates'!$F$56-'Calcification Rates'!$G$56)</f>
        <v>1.4904439900000002</v>
      </c>
      <c r="DQ16" s="73">
        <f>((((1-'Calcification Rates'!$H$56)*$A16)*(('Calcification Rates'!$D$56+'Calcification Rates'!$E$56)*0.1))+('Calcification Rates'!$H$56*$A16*('Calcification Rates'!$D$56+'Calcification Rates'!$E$56)))*('Calcification Rates'!$F$56+'Calcification Rates'!$G$56)</f>
        <v>1.4904439900000002</v>
      </c>
      <c r="DR16" s="73">
        <f>((((1-'Calcification Rates'!$H$57)*$A16)*'Calcification Rates'!$D$57*0.1)+('Calcification Rates'!$H$57*$A16*'Calcification Rates'!$D$57))*'Calcification Rates'!$F$57</f>
        <v>6.3194506666666683</v>
      </c>
      <c r="DS16" s="73">
        <f>((((1-'Calcification Rates'!$H$57)*$A16)*(('Calcification Rates'!$D$57-'Calcification Rates'!$E$57)*0.1))+('Calcification Rates'!$H$57*$A16*('Calcification Rates'!$D$57-'Calcification Rates'!$E$57)))*('Calcification Rates'!$F$57-'Calcification Rates'!$G$57)</f>
        <v>5.9895130262436709</v>
      </c>
      <c r="DT16" s="73">
        <f>((((1-'Calcification Rates'!$H$57)*$A16)*(('Calcification Rates'!$D$57+'Calcification Rates'!$E$57)*0.1))+('Calcification Rates'!$H$57*$A16*('Calcification Rates'!$D$57+'Calcification Rates'!$E$57)))*('Calcification Rates'!$F$57+'Calcification Rates'!$G$57)</f>
        <v>6.6493883070896649</v>
      </c>
      <c r="DU16" s="73">
        <f>((((1-'Calcification Rates'!$H$58)*$A16)*'Calcification Rates'!$D$58*0.1)+('Calcification Rates'!$H$58*$A16*'Calcification Rates'!$D$58))*'Calcification Rates'!$F$58</f>
        <v>6.3194506666666683</v>
      </c>
      <c r="DV16" s="73">
        <f>((((1-'Calcification Rates'!$H$58)*$A16)*(('Calcification Rates'!$D$58-'Calcification Rates'!$E$58)*0.1))+('Calcification Rates'!$H$58*$A16*('Calcification Rates'!$D$58-'Calcification Rates'!$E$58)))*('Calcification Rates'!$F$58-'Calcification Rates'!$G$58)</f>
        <v>5.9895130262436709</v>
      </c>
      <c r="DW16" s="73">
        <f>((((1-'Calcification Rates'!$H$58)*$A16)*(('Calcification Rates'!$D$58+'Calcification Rates'!$E$58)*0.1))+('Calcification Rates'!$H$58*$A16*('Calcification Rates'!$D$58+'Calcification Rates'!$E$58)))*('Calcification Rates'!$F$58+'Calcification Rates'!$G$58)</f>
        <v>6.6493883070896649</v>
      </c>
      <c r="DX16" s="73">
        <f>(2*'Calcification Rates'!$D$59*'Calcification Rates'!$F$59)+0.1*'Calcification Rates'!$D$59*($A16+(2*'Calcification Rates'!$D$59))*'Calcification Rates'!$F$59</f>
        <v>8.8250574222222227</v>
      </c>
      <c r="DY16" s="73">
        <f>(2*('Calcification Rates'!$D$59-'Calcification Rates'!$E$59)*('Calcification Rates'!$F$59-'Calcification Rates'!$G$59))+(0.1*('Calcification Rates'!$D$59-'Calcification Rates'!$E$59)*($A16+(2*'Calcification Rates'!$D$59-'Calcification Rates'!$E$59)))*('Calcification Rates'!$F$59-'Calcification Rates'!$G$59)</f>
        <v>8.3458061741086347</v>
      </c>
      <c r="DZ16" s="73">
        <f>(2*('Calcification Rates'!$D$59+'Calcification Rates'!$E$59)*('Calcification Rates'!$F$59+'Calcification Rates'!$G$59))+(0.1*('Calcification Rates'!$D$59+'Calcification Rates'!$E$59)*($A16+(2*'Calcification Rates'!$D$59+'Calcification Rates'!$E$59)))*('Calcification Rates'!$F$59+'Calcification Rates'!$G$59)</f>
        <v>9.3063464325431013</v>
      </c>
      <c r="EA16" s="73">
        <f>((((((((($A16*2)/PI())/2)+'Calcification Rates'!$D$60)^2)*PI())/2))-((((((($A16*2)/PI())/2)^2)*PI())/2)))*'Calcification Rates'!$F$60</f>
        <v>9.0442162847146239</v>
      </c>
      <c r="EB16" s="73">
        <f>((((((((($A16*2)/PI())/2)+('Calcification Rates'!$D$60-'Calcification Rates'!$E$60))^2)*PI())/2))-((((((($A16*2)/PI())/2)^2)*PI())/2)))*('Calcification Rates'!$F$60-'Calcification Rates'!$G$60)</f>
        <v>8.4361388288893551</v>
      </c>
      <c r="EC16" s="73">
        <f>((((((((($A16*2)/PI())/2)+('Calcification Rates'!$D$60+'Calcification Rates'!$E$60))^2)*PI())/2))-((((((($A16*2)/PI())/2)^2)*PI())/2)))*('Calcification Rates'!$F$60+'Calcification Rates'!$G$60)</f>
        <v>9.6728123353530435</v>
      </c>
      <c r="ED16" s="73">
        <f>$A16*'Calcification Rates'!$D$61*'Calcification Rates'!$F$61</f>
        <v>10.986851479802461</v>
      </c>
      <c r="EE16" s="73">
        <f>$A16*('Calcification Rates'!$D$61-'Calcification Rates'!$E$61)*('Calcification Rates'!$F$61-'Calcification Rates'!$G$61)</f>
        <v>10.067515332226321</v>
      </c>
      <c r="EF16" s="73">
        <f>$A16*('Calcification Rates'!$D$61+'Calcification Rates'!$E$61)*('Calcification Rates'!$F$61+'Calcification Rates'!$G$61)</f>
        <v>11.945972501470104</v>
      </c>
      <c r="EG16" s="73">
        <f>(2*'Calcification Rates'!$D$62*'Calcification Rates'!$F$62)+0.1*'Calcification Rates'!$D$62*($A16+(2*'Calcification Rates'!$D$62))*'Calcification Rates'!$F$62</f>
        <v>47.830465277777769</v>
      </c>
      <c r="EH16" s="73">
        <f>(2*('Calcification Rates'!$D$62-'Calcification Rates'!$E$62)*('Calcification Rates'!$F$62-'Calcification Rates'!$G$62))+(0.1*('Calcification Rates'!$D$62-'Calcification Rates'!$E$62)*($A16+(2*'Calcification Rates'!$D$62-'Calcification Rates'!$E$62)))*('Calcification Rates'!$F$62-'Calcification Rates'!$G$62)</f>
        <v>38.860120029264664</v>
      </c>
      <c r="EI16" s="73">
        <f>(2*('Calcification Rates'!$D$62+'Calcification Rates'!$E$62)*('Calcification Rates'!$F$62+'Calcification Rates'!$G$62))+(0.1*('Calcification Rates'!$D$62+'Calcification Rates'!$E$62)*($A16+(2*'Calcification Rates'!$D$62+'Calcification Rates'!$E$62)))*('Calcification Rates'!$F$62+'Calcification Rates'!$G$62)</f>
        <v>57.659074891747579</v>
      </c>
      <c r="EJ16" s="73">
        <f>(2*'Calcification Rates'!$D$63*'Calcification Rates'!$F$63)+0.1*'Calcification Rates'!$D$63*($A16+(2*'Calcification Rates'!$D$63))*'Calcification Rates'!$F$63</f>
        <v>47.830465277777769</v>
      </c>
      <c r="EK16" s="73">
        <f>(2*('Calcification Rates'!$D$63-'Calcification Rates'!$E$63)*('Calcification Rates'!$F$63-'Calcification Rates'!$G$63))+(0.1*('Calcification Rates'!$D$63-'Calcification Rates'!$E$63)*($A16+(2*'Calcification Rates'!$D$63-'Calcification Rates'!$E$63)))*('Calcification Rates'!$F$63-'Calcification Rates'!$G$63)</f>
        <v>38.860120029264664</v>
      </c>
      <c r="EL16" s="73">
        <f>(2*('Calcification Rates'!$D$63+'Calcification Rates'!$E$63)*('Calcification Rates'!$F$63+'Calcification Rates'!$G$63))+(0.1*('Calcification Rates'!$D$63+'Calcification Rates'!$E$63)*($A16+(2*'Calcification Rates'!$D$63+'Calcification Rates'!$E$63)))*('Calcification Rates'!$F$63+'Calcification Rates'!$G$63)</f>
        <v>57.659074891747579</v>
      </c>
      <c r="EM16" s="73">
        <f>(2*'Calcification Rates'!$D$64*'Calcification Rates'!$F$64)+0.1*'Calcification Rates'!$D$64*($A16+(2*'Calcification Rates'!$D$64))*'Calcification Rates'!$F$64</f>
        <v>47.830465277777769</v>
      </c>
      <c r="EN16" s="73">
        <f>(2*('Calcification Rates'!$D$64-'Calcification Rates'!$E$64)*('Calcification Rates'!$F$64-'Calcification Rates'!$G$64))+(0.1*('Calcification Rates'!$D$64-'Calcification Rates'!$E$64)*($A16+(2*'Calcification Rates'!$D$64-'Calcification Rates'!$E$64)))*('Calcification Rates'!$F$64-'Calcification Rates'!$G$64)</f>
        <v>38.860120029264664</v>
      </c>
      <c r="EO16" s="73">
        <f>(2*('Calcification Rates'!$D$64+'Calcification Rates'!$E$64)*('Calcification Rates'!$F$64+'Calcification Rates'!$G$64))+(0.1*('Calcification Rates'!$D$64+'Calcification Rates'!$E$64)*($A16+(2*'Calcification Rates'!$D$64+'Calcification Rates'!$E$64)))*('Calcification Rates'!$F$64+'Calcification Rates'!$G$64)</f>
        <v>57.659074891747579</v>
      </c>
      <c r="EP16" s="73">
        <f>(2*'Calcification Rates'!$D$65*'Calcification Rates'!$F$65)+0.1*'Calcification Rates'!$D$65*($A16+(2*'Calcification Rates'!$D$65))*'Calcification Rates'!$F$65</f>
        <v>47.830465277777769</v>
      </c>
      <c r="EQ16" s="73">
        <f>(2*('Calcification Rates'!$D$65-'Calcification Rates'!$E$65)*('Calcification Rates'!$F$65-'Calcification Rates'!$G$65))+(0.1*('Calcification Rates'!$D$65-'Calcification Rates'!$E$65)*($A16+(2*'Calcification Rates'!$D$65-'Calcification Rates'!$E$65)))*('Calcification Rates'!$F$65-'Calcification Rates'!$G$65)</f>
        <v>38.860120029264664</v>
      </c>
      <c r="ER16" s="73">
        <f>(2*('Calcification Rates'!$D$65+'Calcification Rates'!$E$65)*('Calcification Rates'!$F$65+'Calcification Rates'!$G$65))+(0.1*('Calcification Rates'!$D$65+'Calcification Rates'!$E$65)*($A16+(2*'Calcification Rates'!$D$65+'Calcification Rates'!$E$65)))*('Calcification Rates'!$F$65+'Calcification Rates'!$G$65)</f>
        <v>57.659074891747579</v>
      </c>
      <c r="ES16" s="73">
        <f>$A16*'Calcification Rates'!$D$66*'Calcification Rates'!$F$66</f>
        <v>10.986851479802461</v>
      </c>
      <c r="ET16" s="73">
        <f>$A16*('Calcification Rates'!$D$66-'Calcification Rates'!$E$66)*('Calcification Rates'!$F$66-'Calcification Rates'!$G$66)</f>
        <v>10.067515332226321</v>
      </c>
      <c r="EU16" s="73">
        <f>$A16*('Calcification Rates'!$D$66+'Calcification Rates'!$E$66)*('Calcification Rates'!$F$66+'Calcification Rates'!$G$66)</f>
        <v>11.945972501470104</v>
      </c>
      <c r="EV16" s="73">
        <f>(2*'Calcification Rates'!$D$67*'Calcification Rates'!$F$67)+0.1*'Calcification Rates'!$D$67*($A16+(2*'Calcification Rates'!$D$67))*'Calcification Rates'!$F$67</f>
        <v>47.830465277777769</v>
      </c>
      <c r="EW16" s="73">
        <f>(2*('Calcification Rates'!$D$67-'Calcification Rates'!$E$67)*('Calcification Rates'!$F$67-'Calcification Rates'!$G$67))+(0.1*('Calcification Rates'!$D$67-'Calcification Rates'!$E$67)*($A16+(2*'Calcification Rates'!$D$67-'Calcification Rates'!$E$67)))*('Calcification Rates'!$F$67-'Calcification Rates'!$G$67)</f>
        <v>38.860120029264664</v>
      </c>
      <c r="EX16" s="73">
        <f>(2*('Calcification Rates'!$D$67+'Calcification Rates'!$E$67)*('Calcification Rates'!$F$67+'Calcification Rates'!$G$67))+(0.1*('Calcification Rates'!$D$67+'Calcification Rates'!$E$67)*($A16+(2*'Calcification Rates'!$D$67+'Calcification Rates'!$E$67)))*('Calcification Rates'!$F$67+'Calcification Rates'!$G$67)</f>
        <v>57.659074891747579</v>
      </c>
      <c r="EY16" s="73">
        <f>((((1-'Calcification Rates'!$H$68)*$A16)*'Calcification Rates'!$D$68*0.1)+('Calcification Rates'!$H$68*$A16*'Calcification Rates'!$D$68))*'Calcification Rates'!$F$68</f>
        <v>3.204971</v>
      </c>
      <c r="EZ16" s="73">
        <f>((((1-'Calcification Rates'!$H$68)*$A16)*(('Calcification Rates'!$D$68-'Calcification Rates'!$E$68)*0.1))+('Calcification Rates'!$H$68*$A16*('Calcification Rates'!$D$68-'Calcification Rates'!$E$68)))*('Calcification Rates'!$F$68-'Calcification Rates'!$G$68)</f>
        <v>1.9943379557475704</v>
      </c>
      <c r="FA16" s="73">
        <f>((((1-'Calcification Rates'!$H$68)*$A16)*(('Calcification Rates'!$D$68+'Calcification Rates'!$E$68)*0.1))+('Calcification Rates'!$H$68*$A16*('Calcification Rates'!$D$68+'Calcification Rates'!$E$68)))*('Calcification Rates'!$F$68+'Calcification Rates'!$G$68)</f>
        <v>4.536022757438027</v>
      </c>
      <c r="FB16" s="73">
        <f>((((((((($A16*2)/PI())/2)+'Calcification Rates'!$D$69)^2)*PI())/2))-((((((($A16*2)/PI())/2)^2)*PI())/2)))*'Calcification Rates'!$F$69</f>
        <v>23.162411822291379</v>
      </c>
      <c r="FC16" s="73">
        <f>((((((((($A16*2)/PI())/2)+('Calcification Rates'!$D$69-'Calcification Rates'!$E$69))^2)*PI())/2))-((((((($A16*2)/PI())/2)^2)*PI())/2)))*('Calcification Rates'!$F$69-'Calcification Rates'!$G$69)</f>
        <v>21.91281307052256</v>
      </c>
      <c r="FD16" s="73">
        <f>((((((((($A16*2)/PI())/2)+('Calcification Rates'!$D$69+'Calcification Rates'!$E$69))^2)*PI())/2))-((((((($A16*2)/PI())/2)^2)*PI())/2)))*('Calcification Rates'!$F$69+'Calcification Rates'!$G$69)</f>
        <v>24.431701034122316</v>
      </c>
      <c r="FE16" s="73">
        <f>((((((((($A16*2)/PI())/2)+'Calcification Rates'!$D$70)^2)*PI())/2))-((((((($A16*2)/PI())/2)^2)*PI())/2)))*'Calcification Rates'!$F$70</f>
        <v>18.056108023458055</v>
      </c>
      <c r="FF16" s="73">
        <f>((((((((($A16*2)/PI())/2)+('Calcification Rates'!$D$70-'Calcification Rates'!$E$70))^2)*PI())/2))-((((((($A16*2)/PI())/2)^2)*PI())/2)))*('Calcification Rates'!$F$70-'Calcification Rates'!$G$70)</f>
        <v>15.533966512067956</v>
      </c>
      <c r="FG16" s="73">
        <f>((((((((($A16*2)/PI())/2)+('Calcification Rates'!$D$70+'Calcification Rates'!$E$70))^2)*PI())/2))-((((((($A16*2)/PI())/2)^2)*PI())/2)))*('Calcification Rates'!$F$70+'Calcification Rates'!$G$70)</f>
        <v>20.630598112783225</v>
      </c>
      <c r="FH16" s="73">
        <f>((((((((($A16*2)/PI())/2)+'Calcification Rates'!$D$71)^2)*PI())/2))-((((((($A16*2)/PI())/2)^2)*PI())/2)))*'Calcification Rates'!$F$71</f>
        <v>9.8046591441645905</v>
      </c>
      <c r="FI16" s="73">
        <f>((((((((($A16*2)/PI())/2)+('Calcification Rates'!$D$71-'Calcification Rates'!$E$71))^2)*PI())/2))-((((((($A16*2)/PI())/2)^2)*PI())/2)))*('Calcification Rates'!$F$71-'Calcification Rates'!$G$71)</f>
        <v>9.0318403671228982</v>
      </c>
      <c r="FJ16" s="73">
        <f>((((((((($A16*2)/PI())/2)+('Calcification Rates'!$D$71+'Calcification Rates'!$E$71))^2)*PI())/2))-((((((($A16*2)/PI())/2)^2)*PI())/2)))*('Calcification Rates'!$F$71+'Calcification Rates'!$G$71)</f>
        <v>10.609262920578292</v>
      </c>
      <c r="FK16" s="73">
        <f>$A16*'Calcification Rates'!$D$72*'Calcification Rates'!$F$72</f>
        <v>0.32903937499999997</v>
      </c>
      <c r="FL16" s="73">
        <f>$A16*('Calcification Rates'!$D$72-'Calcification Rates'!$E$72)*('Calcification Rates'!$F$72-'Calcification Rates'!$G$72)</f>
        <v>0.2138422898893409</v>
      </c>
      <c r="FM16" s="73">
        <f>$A16*('Calcification Rates'!$D$72+'Calcification Rates'!$E$72)*('Calcification Rates'!$F$72+'Calcification Rates'!$G$72)</f>
        <v>0.44423646011065909</v>
      </c>
      <c r="FN16" s="73">
        <f>$A16*'Calcification Rates'!$D$74*'Calcification Rates'!$F$74</f>
        <v>0.32903937499999997</v>
      </c>
      <c r="FO16" s="73">
        <f>$A16*('Calcification Rates'!$D$74-'Calcification Rates'!$E$74)*('Calcification Rates'!$F$74-'Calcification Rates'!$G$74)</f>
        <v>0.2138422898893409</v>
      </c>
      <c r="FP16" s="73">
        <f>$A16*('Calcification Rates'!$D$74+'Calcification Rates'!$E$74)*('Calcification Rates'!$F$74+'Calcification Rates'!$G$74)</f>
        <v>0.44423646011065909</v>
      </c>
      <c r="FQ16" s="73">
        <f>$A16*'Calcification Rates'!$D$75*'Calcification Rates'!$F$75</f>
        <v>9.4967677556818177</v>
      </c>
      <c r="FR16" s="73">
        <f>$A16*('Calcification Rates'!$D$75-'Calcification Rates'!$E$75)*('Calcification Rates'!$F$75-'Calcification Rates'!$G$75)</f>
        <v>8.8439647922202518</v>
      </c>
      <c r="FS16" s="73">
        <f>$A16*('Calcification Rates'!$D$75+'Calcification Rates'!$E$75)*('Calcification Rates'!$F$75+'Calcification Rates'!$G$75)</f>
        <v>10.169448402443173</v>
      </c>
      <c r="FT16" s="73">
        <f>((((((((($A16*2)/PI())/2)+'Calcification Rates'!$D$76)^2)*PI())/2))-((((((($A16*2)/PI())/2)^2)*PI())/2)))*'Calcification Rates'!$F$76</f>
        <v>9.9783395611632866</v>
      </c>
      <c r="FU16" s="73">
        <f>((((((((($A16*2)/PI())/2)+('Calcification Rates'!$D$76-'Calcification Rates'!$E$76))^2)*PI())/2))-((((((($A16*2)/PI())/2)^2)*PI())/2)))*('Calcification Rates'!$F$76-'Calcification Rates'!$G$76)</f>
        <v>9.2826491925701209</v>
      </c>
      <c r="FV16" s="73">
        <f>((((((((($A16*2)/PI())/2)+('Calcification Rates'!$D$76+'Calcification Rates'!$E$76))^2)*PI())/2))-((((((($A16*2)/PI())/2)^2)*PI())/2)))*('Calcification Rates'!$F$76+'Calcification Rates'!$G$76)</f>
        <v>10.696382022466311</v>
      </c>
      <c r="FW16" s="73">
        <f>(2*'Calcification Rates'!$D$77*'Calcification Rates'!$F$77)+0.1*'Calcification Rates'!$D$77*($A16+(2*'Calcification Rates'!$D$77))*'Calcification Rates'!$F$77</f>
        <v>47.830465277777769</v>
      </c>
      <c r="FX16" s="73">
        <f>(2*('Calcification Rates'!$D$77-'Calcification Rates'!$E$77)*('Calcification Rates'!$F$77-'Calcification Rates'!$G$77))+(0.1*('Calcification Rates'!$D$77-'Calcification Rates'!$E$77)*($A16+(2*'Calcification Rates'!$D$77-'Calcification Rates'!$E$77)))*('Calcification Rates'!$F$77-'Calcification Rates'!$G$77)</f>
        <v>45.5051682811212</v>
      </c>
      <c r="FY16" s="73">
        <f>(2*('Calcification Rates'!$D$77+'Calcification Rates'!$E$77)*('Calcification Rates'!$F$77+'Calcification Rates'!$G$77))+(0.1*('Calcification Rates'!$D$77+'Calcification Rates'!$E$77)*($A16+(2*'Calcification Rates'!$D$77+'Calcification Rates'!$E$77)))*('Calcification Rates'!$F$77+'Calcification Rates'!$G$77)</f>
        <v>50.166618550903209</v>
      </c>
      <c r="FZ16" s="73">
        <f>((((1-'Calcification Rates'!$H$78)*$A16)*'Calcification Rates'!$D$78*0.1)+('Calcification Rates'!$H$78*$A16*'Calcification Rates'!$D$78))*'Calcification Rates'!$F$78</f>
        <v>4.9924693455</v>
      </c>
      <c r="GA16" s="73">
        <f>((((1-'Calcification Rates'!$H$78)*$A16)*(('Calcification Rates'!$D$78-'Calcification Rates'!$E$78)*0.1))+('Calcification Rates'!$H$78*$A16*('Calcification Rates'!$D$78-'Calcification Rates'!$E$78)))*('Calcification Rates'!$F$78-'Calcification Rates'!$G$78)</f>
        <v>4.8196301415102756</v>
      </c>
      <c r="GB16" s="73">
        <f>((((1-'Calcification Rates'!$H$78)*$A16)*(('Calcification Rates'!$D$78+'Calcification Rates'!$E$78)*0.1))+('Calcification Rates'!$H$78*$A16*('Calcification Rates'!$D$78+'Calcification Rates'!$E$78)))*('Calcification Rates'!$F$78+'Calcification Rates'!$G$78)</f>
        <v>5.1653085494897235</v>
      </c>
      <c r="GC16" s="73">
        <f>((((1-'Calcification Rates'!$H$79)*$A16)*'Calcification Rates'!$D$79*0.1)+('Calcification Rates'!$H$79*$A16*'Calcification Rates'!$D$79))*'Calcification Rates'!$F$79</f>
        <v>5.6780014200000011</v>
      </c>
      <c r="GD16" s="73">
        <f>((((1-'Calcification Rates'!$H$79)*$A16)*(('Calcification Rates'!$D$79-'Calcification Rates'!$E$79)*0.1))+('Calcification Rates'!$H$79*$A16*('Calcification Rates'!$D$79-'Calcification Rates'!$E$79)))*('Calcification Rates'!$F$79-'Calcification Rates'!$G$79)</f>
        <v>5.4406369222568065</v>
      </c>
      <c r="GE16" s="73">
        <f>((((1-'Calcification Rates'!$H$79)*$A16)*(('Calcification Rates'!$D$79+'Calcification Rates'!$E$79)*0.1))+('Calcification Rates'!$H$79*$A16*('Calcification Rates'!$D$79+'Calcification Rates'!$E$79)))*('Calcification Rates'!$F$79+'Calcification Rates'!$G$79)</f>
        <v>5.9153659177431939</v>
      </c>
      <c r="GF16" s="73">
        <f>((((1-'Calcification Rates'!$H$80)*$A16)*'Calcification Rates'!$D$80*0.1)+('Calcification Rates'!$H$80*$A16*'Calcification Rates'!$D$80))*'Calcification Rates'!$F$80</f>
        <v>6.681650702999999</v>
      </c>
      <c r="GG16" s="73">
        <f>((((1-'Calcification Rates'!$H$80)*$A16)*(('Calcification Rates'!$D$80-'Calcification Rates'!$E$80)*0.1))+('Calcification Rates'!$H$80*$A16*('Calcification Rates'!$D$80-'Calcification Rates'!$E$80)))*('Calcification Rates'!$F$80-'Calcification Rates'!$G$80)</f>
        <v>6.4503320690889394</v>
      </c>
      <c r="GH16" s="73">
        <f>((((1-'Calcification Rates'!$H$80)*$A16)*(('Calcification Rates'!$D$80+'Calcification Rates'!$E$80)*0.1))+('Calcification Rates'!$H$80*$A16*('Calcification Rates'!$D$80+'Calcification Rates'!$E$80)))*('Calcification Rates'!$F$80+'Calcification Rates'!$G$80)</f>
        <v>6.9129693369110594</v>
      </c>
      <c r="GI16" s="73">
        <f>((((((((($A16*2)/PI())/2)+'Calcification Rates'!$D$81)^2)*PI())/2))-((((((($A16*2)/PI())/2)^2)*PI())/2)))*'Calcification Rates'!$F$81</f>
        <v>8.4703836735296445</v>
      </c>
      <c r="GJ16" s="73">
        <f>((((((((($A16*2)/PI())/2)+('Calcification Rates'!$D$81-'Calcification Rates'!$E$81))^2)*PI())/2))-((((((($A16*2)/PI())/2)^2)*PI())/2)))*('Calcification Rates'!$F$81-'Calcification Rates'!$G$81)</f>
        <v>8.1845902532834423</v>
      </c>
      <c r="GK16" s="73">
        <f>((((((((($A16*2)/PI())/2)+('Calcification Rates'!$D$81+'Calcification Rates'!$E$81))^2)*PI())/2))-((((((($A16*2)/PI())/2)^2)*PI())/2)))*('Calcification Rates'!$F$81+'Calcification Rates'!$G$81)</f>
        <v>8.7570695410654871</v>
      </c>
      <c r="GL16" s="73">
        <f>((((((((($A16*2)/PI())/2)+'Calcification Rates'!$D$82)^2)*PI())/2))-((((((($A16*2)/PI())/2)^2)*PI())/2)))*'Calcification Rates'!$F$82</f>
        <v>8.6952340283034459</v>
      </c>
      <c r="GM16" s="73">
        <f>((((((((($A16*2)/PI())/2)+('Calcification Rates'!$D$82-'Calcification Rates'!$E$82))^2)*PI())/2))-((((((($A16*2)/PI())/2)^2)*PI())/2)))*('Calcification Rates'!$F$82-'Calcification Rates'!$G$82)</f>
        <v>8.4722682817185415</v>
      </c>
      <c r="GN16" s="73">
        <f>((((((((($A16*2)/PI())/2)+('Calcification Rates'!$D$82+'Calcification Rates'!$E$82))^2)*PI())/2))-((((((($A16*2)/PI())/2)^2)*PI())/2)))*('Calcification Rates'!$F$82+'Calcification Rates'!$G$82)</f>
        <v>8.918739942694037</v>
      </c>
      <c r="GO16" s="73">
        <f>((((((((($A16*2)/PI())/2)+'Calcification Rates'!$D$87)^2)*PI())/2))-((((((($A16*2)/PI())/2)^2)*PI())/2)))*'Calcification Rates'!$F$87</f>
        <v>5.7517003867899001</v>
      </c>
      <c r="GP16" s="73">
        <f>((((((((($A16*2)/PI())/2)+('Calcification Rates'!$D$87-'Calcification Rates'!$E$87))^2)*PI())/2))-((((((($A16*2)/PI())/2)^2)*PI())/2)))*('Calcification Rates'!$F$87-'Calcification Rates'!$G$87)</f>
        <v>4.9992186880385256</v>
      </c>
      <c r="GQ16" s="73">
        <f>((((((((($A16*2)/PI())/2)+('Calcification Rates'!$D$87+'Calcification Rates'!$E$87))^2)*PI())/2))-((((((($A16*2)/PI())/2)^2)*PI())/2)))*('Calcification Rates'!$F$87+'Calcification Rates'!$G$87)</f>
        <v>6.5452581896747448</v>
      </c>
      <c r="GR16" s="73">
        <f>((((((((($A16*2)/PI())/2)+'Calcification Rates'!$D$88)^2)*PI())/2))-((((((($A16*2)/PI())/2)^2)*PI())/2)))*'Calcification Rates'!$F$88</f>
        <v>5.7517003867899001</v>
      </c>
      <c r="GS16" s="73">
        <f>((((((((($A16*2)/PI())/2)+('Calcification Rates'!$D$88-'Calcification Rates'!$E$88))^2)*PI())/2))-((((((($A16*2)/PI())/2)^2)*PI())/2)))*('Calcification Rates'!$F$88-'Calcification Rates'!$G$88)</f>
        <v>4.9992186880385256</v>
      </c>
      <c r="GT16" s="73">
        <f>((((((((($A16*2)/PI())/2)+('Calcification Rates'!$D$88+'Calcification Rates'!$E$88))^2)*PI())/2))-((((((($A16*2)/PI())/2)^2)*PI())/2)))*('Calcification Rates'!$F$88+'Calcification Rates'!$G$88)</f>
        <v>6.5452581896747448</v>
      </c>
      <c r="GU16" s="73">
        <f>((((((((($A16*2)/PI())/2)+'Calcification Rates'!$D$89)^2)*PI())/2))-((((((($A16*2)/PI())/2)^2)*PI())/2)))*'Calcification Rates'!$F$89</f>
        <v>8.0785334324450453</v>
      </c>
      <c r="GV16" s="73">
        <f>((((((((($A16*2)/PI())/2)+('Calcification Rates'!$D$89-'Calcification Rates'!$E$89))^2)*PI())/2))-((((((($A16*2)/PI())/2)^2)*PI())/2)))*('Calcification Rates'!$F$89-'Calcification Rates'!$G$89)</f>
        <v>7.1977565660716758</v>
      </c>
      <c r="GW16" s="73">
        <f>((((((((($A16*2)/PI())/2)+('Calcification Rates'!$D$89+'Calcification Rates'!$E$89))^2)*PI())/2))-((((((($A16*2)/PI())/2)^2)*PI())/2)))*('Calcification Rates'!$F$89+'Calcification Rates'!$G$89)</f>
        <v>8.9930912647549004</v>
      </c>
      <c r="GX16" s="73">
        <f>((((((((($A16*2)/PI())/2)+'Calcification Rates'!$D$90)^2)*PI())/2))-((((((($A16*2)/PI())/2)^2)*PI())/2)))*'Calcification Rates'!$F$90</f>
        <v>8.0785334324450453</v>
      </c>
      <c r="GY16" s="73">
        <f>((((((((($A16*2)/PI())/2)+('Calcification Rates'!$D$90-'Calcification Rates'!$E$90))^2)*PI())/2))-((((((($A16*2)/PI())/2)^2)*PI())/2)))*('Calcification Rates'!$F$90-'Calcification Rates'!$G$90)</f>
        <v>7.1977565660716758</v>
      </c>
      <c r="GZ16" s="73">
        <f>((((((((($A16*2)/PI())/2)+('Calcification Rates'!$D$90+'Calcification Rates'!$E$90))^2)*PI())/2))-((((((($A16*2)/PI())/2)^2)*PI())/2)))*('Calcification Rates'!$F$90+'Calcification Rates'!$G$90)</f>
        <v>8.9930912647549004</v>
      </c>
      <c r="HA16" s="73">
        <f>((((((((($A16*2)/PI())/2)+'Calcification Rates'!$D$92)^2)*PI())/2))-((((((($A16*2)/PI())/2)^2)*PI())/2)))*'Calcification Rates'!$F$92</f>
        <v>21.233390689776854</v>
      </c>
      <c r="HB16" s="73">
        <f>((((((((($A16*2)/PI())/2)+('Calcification Rates'!$D$92-'Calcification Rates'!$E$92))^2)*PI())/2))-((((((($A16*2)/PI())/2)^2)*PI())/2)))*('Calcification Rates'!$F$92-'Calcification Rates'!$G$92)</f>
        <v>20.411852212658665</v>
      </c>
      <c r="HC16" s="73">
        <f>((((((((($A16*2)/PI())/2)+('Calcification Rates'!$D$92+'Calcification Rates'!$E$92))^2)*PI())/2))-((((((($A16*2)/PI())/2)^2)*PI())/2)))*('Calcification Rates'!$F$92+'Calcification Rates'!$G$92)</f>
        <v>22.054929166895043</v>
      </c>
      <c r="HD16" s="73">
        <f>$A16*'Calcification Rates'!$D$93*'Calcification Rates'!$F$93</f>
        <v>5.7844430616323681</v>
      </c>
      <c r="HE16" s="73">
        <f>$A16*('Calcification Rates'!$D$93-'Calcification Rates'!$E$93)*('Calcification Rates'!$F$93-'Calcification Rates'!$G$93)</f>
        <v>5.0838131954032262</v>
      </c>
      <c r="HF16" s="73">
        <f>$A16*('Calcification Rates'!$D$93+'Calcification Rates'!$E$93)*('Calcification Rates'!$F$93+'Calcification Rates'!$G$93)</f>
        <v>6.5234555139578161</v>
      </c>
      <c r="HG16" s="73">
        <f>$A16*'Calcification Rates'!$D$95*'Calcification Rates'!$F$95</f>
        <v>7.3751649035812683</v>
      </c>
      <c r="HH16" s="73">
        <f>$A16*('Calcification Rates'!$D$95-'Calcification Rates'!$E$95)*('Calcification Rates'!$F$95-'Calcification Rates'!$G$95)</f>
        <v>6.4358822995457414</v>
      </c>
      <c r="HI16" s="73">
        <f>$A16*('Calcification Rates'!$D$95+'Calcification Rates'!$E$95)*('Calcification Rates'!$F$95+'Calcification Rates'!$G$95)</f>
        <v>8.3670864828345888</v>
      </c>
      <c r="HJ16" s="73">
        <f>((((1-'Calcification Rates'!$H$96)*$A16)*'Calcification Rates'!$D$96*0.1)+('Calcification Rates'!$H$96*$A16*'Calcification Rates'!$D$96))*'Calcification Rates'!$F$96</f>
        <v>3.5062709499999998</v>
      </c>
      <c r="HK16" s="73">
        <f>((((1-'Calcification Rates'!$H$96)*$A16)*(('Calcification Rates'!$D$96-'Calcification Rates'!$E$96)*0.1))+('Calcification Rates'!$H$96*$A16*('Calcification Rates'!$D$96-'Calcification Rates'!$E$96)))*('Calcification Rates'!$F$96-'Calcification Rates'!$G$96)</f>
        <v>3.0628059811885824</v>
      </c>
      <c r="HL16" s="73">
        <f>((((1-'Calcification Rates'!$H$96)*$A16)*(('Calcification Rates'!$D$96+'Calcification Rates'!$E$96)*0.1))+('Calcification Rates'!$H$96*$A16*('Calcification Rates'!$D$96+'Calcification Rates'!$E$96)))*('Calcification Rates'!$F$96+'Calcification Rates'!$G$96)</f>
        <v>3.9770130118854623</v>
      </c>
      <c r="HM16" s="73">
        <f>((((1-'Calcification Rates'!$H$98)*$A16)*'Calcification Rates'!$D$98*0.1)+('Calcification Rates'!$H$98*$A16*'Calcification Rates'!$D$98))*'Calcification Rates'!$F$98</f>
        <v>3.5062709499999998</v>
      </c>
      <c r="HN16" s="73">
        <f>((((1-'Calcification Rates'!$H$98)*$A16)*(('Calcification Rates'!$D$98-'Calcification Rates'!$E$98)*0.1))+('Calcification Rates'!$H$98*$A16*('Calcification Rates'!$D$98-'Calcification Rates'!$E$98)))*('Calcification Rates'!$F$98-'Calcification Rates'!$G$98)</f>
        <v>2.11457809073557</v>
      </c>
      <c r="HO16" s="73">
        <f>((((1-'Calcification Rates'!$H$98)*$A16)*(('Calcification Rates'!$D$98+'Calcification Rates'!$E$98)*0.1))+('Calcification Rates'!$H$98*$A16*('Calcification Rates'!$D$98+'Calcification Rates'!$E$98)))*('Calcification Rates'!$F$98+'Calcification Rates'!$G$98)</f>
        <v>5.0994572743920683</v>
      </c>
    </row>
    <row r="17" spans="1:223" x14ac:dyDescent="0.3">
      <c r="A17" s="42">
        <v>15</v>
      </c>
      <c r="B17" s="73">
        <f>((((1-'Calcification Rates'!$H$11)*$A17)*'Calcification Rates'!$D$11*0.1)+('Calcification Rates'!$H$11*$A17*'Calcification Rates'!$D$11))*'Calcification Rates'!$F$11</f>
        <v>41.2695808</v>
      </c>
      <c r="C17" s="73">
        <f>((((1-'Calcification Rates'!$H$11)*$A17)*(('Calcification Rates'!$D$11-'Calcification Rates'!$E$11)*0.1))+('Calcification Rates'!$H$11*$A17*('Calcification Rates'!$D$11-'Calcification Rates'!$E$11)))*('Calcification Rates'!$F$11-'Calcification Rates'!$G$11)</f>
        <v>33.518123600551718</v>
      </c>
      <c r="D17" s="73">
        <f>((((1-'Calcification Rates'!$H$11)*$A17)*(('Calcification Rates'!$D$11+'Calcification Rates'!$E$11)*0.1))+('Calcification Rates'!$H$11*$A17*('Calcification Rates'!$D$11+'Calcification Rates'!$E$11)))*('Calcification Rates'!$F$11+'Calcification Rates'!$G$11)</f>
        <v>49.261833831885149</v>
      </c>
      <c r="E17" s="73">
        <f>(((((1-'Calcification Rates'!$H$12)*$A17)*'Calcification Rates'!$D$12*0.1)+('Calcification Rates'!$H$12*$A17*'Calcification Rates'!$D$12))*'Calcification Rates'!$F$12)*0.5</f>
        <v>21.732700571428566</v>
      </c>
      <c r="F17" s="73">
        <f>(((((1-'Calcification Rates'!$H$12)*$A17)*(('Calcification Rates'!$D$12-'Calcification Rates'!$E$12)*0.1))+('Calcification Rates'!$H$12*$A17*('Calcification Rates'!$D$12-'Calcification Rates'!$E$12)))*('Calcification Rates'!$F$12-'Calcification Rates'!$G$12))*0.5</f>
        <v>19.974024324949038</v>
      </c>
      <c r="G17" s="73">
        <f>(((((1-'Calcification Rates'!$H$12)*$A17)*(('Calcification Rates'!$D$12+'Calcification Rates'!$E$12)*0.1))+('Calcification Rates'!$H$12*$A17*('Calcification Rates'!$D$12+'Calcification Rates'!$E$12)))*('Calcification Rates'!$F$12+'Calcification Rates'!$G$12))*0.5</f>
        <v>23.52189147545019</v>
      </c>
      <c r="H17" s="73">
        <f>(((((1-'Calcification Rates'!$H$13)*$A17)*'Calcification Rates'!$D$13*0.1)+('Calcification Rates'!$H$13*$A17*'Calcification Rates'!$D$13))*'Calcification Rates'!$F$13)*0.5</f>
        <v>17.487244583999999</v>
      </c>
      <c r="I17" s="73">
        <f>(((((1-'Calcification Rates'!$H$13)*$A17)*(('Calcification Rates'!$D$13-'Calcification Rates'!$E$13)*0.1))+('Calcification Rates'!$H$13*$A17*('Calcification Rates'!$D$13-'Calcification Rates'!$E$13)))*('Calcification Rates'!$F$13-'Calcification Rates'!$G$13))*0.5</f>
        <v>14.79915490107178</v>
      </c>
      <c r="J17" s="73">
        <f>(((((1-'Calcification Rates'!$H$13)*$A17)*(('Calcification Rates'!$D$13+'Calcification Rates'!$E$13)*0.1))+('Calcification Rates'!$H$13*$A17*('Calcification Rates'!$D$13+'Calcification Rates'!$E$13)))*('Calcification Rates'!$F$13+'Calcification Rates'!$G$13))*0.5</f>
        <v>20.396988220594881</v>
      </c>
      <c r="K17" s="73">
        <f>((((((((($A17*2)/PI())/2)+'Calcification Rates'!$D$14)^2)*PI())/2))-((((((($A17*2)/PI())/2)^2)*PI())/2)))*'Calcification Rates'!$F$14</f>
        <v>9.1047766138585757</v>
      </c>
      <c r="L17" s="73">
        <f>((((((((($A17*2)/PI())/2)+('Calcification Rates'!$D$14-'Calcification Rates'!$E$14))^2)*PI())/2))-((((((($A17*2)/PI())/2)^2)*PI())/2)))*('Calcification Rates'!$F$14-'Calcification Rates'!$G$14)</f>
        <v>8.779674271195276</v>
      </c>
      <c r="M17" s="73">
        <f>((((((((($A17*2)/PI())/2)+('Calcification Rates'!$D$14+'Calcification Rates'!$E$14))^2)*PI())/2))-((((((($A17*2)/PI())/2)^2)*PI())/2)))*('Calcification Rates'!$F$14+'Calcification Rates'!$G$14)</f>
        <v>9.4305591078149966</v>
      </c>
      <c r="N17" s="73">
        <f>((((((((($A17*2)/PI())/2)+'Calcification Rates'!$D$15)^2)*PI())/2))-((((((($A17*2)/PI())/2)^2)*PI())/2)))*'Calcification Rates'!$F$15</f>
        <v>9.2351835705674876</v>
      </c>
      <c r="O17" s="73">
        <f>((((((((($A17*2)/PI())/2)+('Calcification Rates'!$D$15-'Calcification Rates'!$E$15))^2)*PI())/2))-((((((($A17*2)/PI())/2)^2)*PI())/2)))*('Calcification Rates'!$F$15-'Calcification Rates'!$G$15)</f>
        <v>8.3209353556088281</v>
      </c>
      <c r="P17" s="73">
        <f>((((((((($A17*2)/PI())/2)+('Calcification Rates'!$D$15+'Calcification Rates'!$E$15))^2)*PI())/2))-((((((($A17*2)/PI())/2)^2)*PI())/2)))*('Calcification Rates'!$F$15+'Calcification Rates'!$G$15)</f>
        <v>10.19345304986787</v>
      </c>
      <c r="Q17" s="73">
        <f>(2*'Calcification Rates'!$D$16*'Calcification Rates'!$F$16)+0.1*'Calcification Rates'!$D$16*($A17+(2*'Calcification Rates'!$D$16))*'Calcification Rates'!$F$16</f>
        <v>4.0156783333333328</v>
      </c>
      <c r="R17" s="73">
        <f>(2*('Calcification Rates'!$D$16-'Calcification Rates'!$E$16)*('Calcification Rates'!$F$16-'Calcification Rates'!$G$16))+(0.1*('Calcification Rates'!$D$16-'Calcification Rates'!$E$16)*($A17+(2*'Calcification Rates'!$D$16-'Calcification Rates'!$E$16)))*('Calcification Rates'!$F$16-'Calcification Rates'!$G$16)</f>
        <v>3.4490861617822279</v>
      </c>
      <c r="S17" s="73">
        <f>(2*('Calcification Rates'!$D$16+'Calcification Rates'!$E$16)*('Calcification Rates'!$F$16+'Calcification Rates'!$G$16))+(0.1*('Calcification Rates'!$D$16+'Calcification Rates'!$E$16)*($A17+(2*'Calcification Rates'!$D$16+'Calcification Rates'!$E$16)))*('Calcification Rates'!$F$16+'Calcification Rates'!$G$16)</f>
        <v>4.5965013444771605</v>
      </c>
      <c r="T17" s="73">
        <f>(2*'Calcification Rates'!$D$17*'Calcification Rates'!$F$17)+0.1*'Calcification Rates'!$D$17*($A17+(2*'Calcification Rates'!$D$17))*'Calcification Rates'!$F$17</f>
        <v>3.711460277777777</v>
      </c>
      <c r="U17" s="73">
        <f>(2*('Calcification Rates'!$D$17-'Calcification Rates'!$E$17)*('Calcification Rates'!$F$17-'Calcification Rates'!$G$17))+(0.1*('Calcification Rates'!$D$17-'Calcification Rates'!$E$17)*($A17+(2*'Calcification Rates'!$D$17-'Calcification Rates'!$E$17)))*('Calcification Rates'!$F$17-'Calcification Rates'!$G$17)</f>
        <v>3.149034809248894</v>
      </c>
      <c r="V17" s="73">
        <f>(2*('Calcification Rates'!$D$17+'Calcification Rates'!$E$17)*('Calcification Rates'!$F$17+'Calcification Rates'!$G$17))+(0.1*('Calcification Rates'!$D$17+'Calcification Rates'!$E$17)*($A17+(2*'Calcification Rates'!$D$17+'Calcification Rates'!$E$17)))*('Calcification Rates'!$F$17+'Calcification Rates'!$G$17)</f>
        <v>4.2881150919438271</v>
      </c>
      <c r="W17" s="73">
        <f>((((((((($A17*2)/PI())/2)+'Calcification Rates'!$D$18)^2)*PI())/2))-((((((($A17*2)/PI())/2)^2)*PI())/2)))*'Calcification Rates'!$F$18</f>
        <v>9.2351835705674876</v>
      </c>
      <c r="X17" s="73">
        <f>((((((((($A17*2)/PI())/2)+('Calcification Rates'!$D$18-'Calcification Rates'!$E$18))^2)*PI())/2))-((((((($A17*2)/PI())/2)^2)*PI())/2)))*('Calcification Rates'!$F$18-'Calcification Rates'!$G$18)</f>
        <v>8.3209353556088281</v>
      </c>
      <c r="Y17" s="73">
        <f>((((((((($A17*2)/PI())/2)+('Calcification Rates'!$D$18+'Calcification Rates'!$E$18))^2)*PI())/2))-((((((($A17*2)/PI())/2)^2)*PI())/2)))*('Calcification Rates'!$F$18+'Calcification Rates'!$G$18)</f>
        <v>10.19345304986787</v>
      </c>
      <c r="Z17" s="73">
        <f>(2*'Calcification Rates'!$D$19*'Calcification Rates'!$F$19)+0.1*'Calcification Rates'!$D$19*($A17+(2*'Calcification Rates'!$D$19))*'Calcification Rates'!$F$19</f>
        <v>3.711460277777777</v>
      </c>
      <c r="AA17" s="73">
        <f>(2*('Calcification Rates'!$D$19-'Calcification Rates'!$E$19)*('Calcification Rates'!$F$19-'Calcification Rates'!$G$19))+(0.1*('Calcification Rates'!$D$19-'Calcification Rates'!$E$19)*($A17+(2*'Calcification Rates'!$D$19-'Calcification Rates'!$E$19)))*('Calcification Rates'!$F$19-'Calcification Rates'!$G$19)</f>
        <v>3.149034809248894</v>
      </c>
      <c r="AB17" s="73">
        <f>(2*('Calcification Rates'!$D$19+'Calcification Rates'!$E$19)*('Calcification Rates'!$F$19+'Calcification Rates'!$G$19))+(0.1*('Calcification Rates'!$D$19+'Calcification Rates'!$E$19)*($A17+(2*'Calcification Rates'!$D$19+'Calcification Rates'!$E$19)))*('Calcification Rates'!$F$19+'Calcification Rates'!$G$19)</f>
        <v>4.2881150919438271</v>
      </c>
      <c r="AC17" s="73">
        <f>(((((1-'Calcification Rates'!$H$20)*$A17)*'Calcification Rates'!$D$20*0.1)+('Calcification Rates'!$H$20*$A17*'Calcification Rates'!$D$20))*'Calcification Rates'!$F$20)*0.5</f>
        <v>1.2127600624999999</v>
      </c>
      <c r="AD17" s="73">
        <f>(((((1-'Calcification Rates'!$H$20)*$A17)*(('Calcification Rates'!$D$20-'Calcification Rates'!$E$20)*0.1))+('Calcification Rates'!$H$20*$A17*('Calcification Rates'!$D$20-'Calcification Rates'!$E$20)))*('Calcification Rates'!$F$20-'Calcification Rates'!$G$20))*0.5</f>
        <v>1.0291683641059255</v>
      </c>
      <c r="AE17" s="73">
        <f>(((((1-'Calcification Rates'!$H$20)*$A17)*(('Calcification Rates'!$D$20+'Calcification Rates'!$E$20)*0.1))+('Calcification Rates'!$H$20*$A17*('Calcification Rates'!$D$20+'Calcification Rates'!$E$20)))*('Calcification Rates'!$F$20+'Calcification Rates'!$G$20))*0.5</f>
        <v>1.400933823459404</v>
      </c>
      <c r="AF17" s="73">
        <f>(2*'Calcification Rates'!$D$21*'Calcification Rates'!$F$21)+0.1*'Calcification Rates'!$D$21*($A17+(2*'Calcification Rates'!$D$21))*'Calcification Rates'!$F$21</f>
        <v>4.2590527777777778</v>
      </c>
      <c r="AG17" s="73">
        <f>(2*('Calcification Rates'!$D$21-'Calcification Rates'!$E$21)*('Calcification Rates'!$F$21-'Calcification Rates'!$G$21))+(0.1*('Calcification Rates'!$D$21-'Calcification Rates'!$E$21)*($A17+(2*'Calcification Rates'!$D$21-'Calcification Rates'!$E$21)))*('Calcification Rates'!$F$21-'Calcification Rates'!$G$21)</f>
        <v>4.1671131839829334</v>
      </c>
      <c r="AH17" s="73">
        <f>(2*('Calcification Rates'!$D$21+'Calcification Rates'!$E$21)*('Calcification Rates'!$F$21+'Calcification Rates'!$G$21))+(0.1*('Calcification Rates'!$D$21+'Calcification Rates'!$E$21)*($A17+(2*'Calcification Rates'!$D$21+'Calcification Rates'!$E$21)))*('Calcification Rates'!$F$21+'Calcification Rates'!$G$21)</f>
        <v>4.3519467957504006</v>
      </c>
      <c r="AI17" s="73">
        <f>$A17*'Calcification Rates'!$D$23*'Calcification Rates'!$F$23</f>
        <v>0.35254218749999999</v>
      </c>
      <c r="AJ17" s="73">
        <f>$A17*('Calcification Rates'!$D$23-'Calcification Rates'!$E$23)*('Calcification Rates'!$F$23-'Calcification Rates'!$G$23)</f>
        <v>0.22911673916715095</v>
      </c>
      <c r="AK17" s="73">
        <f>$A17*('Calcification Rates'!$D$23+'Calcification Rates'!$E$23)*('Calcification Rates'!$F$23+'Calcification Rates'!$G$23)</f>
        <v>0.47596763583284901</v>
      </c>
      <c r="AL17" s="73">
        <f>((((1-'Calcification Rates'!$H$24)*$A17)*'Calcification Rates'!$D$24*0.1)+('Calcification Rates'!$H$24*$A17*'Calcification Rates'!$D$24))*'Calcification Rates'!$F$24</f>
        <v>16.063729909500001</v>
      </c>
      <c r="AM17" s="73">
        <f>((((1-'Calcification Rates'!$H$24)*$A17)*(('Calcification Rates'!$D$24-'Calcification Rates'!$E$24)*0.1))+('Calcification Rates'!$H$24*$A17*('Calcification Rates'!$D$24-'Calcification Rates'!$E$24)))*('Calcification Rates'!$F$24-'Calcification Rates'!$G$24)</f>
        <v>9.6877884814128166</v>
      </c>
      <c r="AN17" s="73">
        <f>((((1-'Calcification Rates'!$H$24)*$A17)*(('Calcification Rates'!$D$24+'Calcification Rates'!$E$24)*0.1))+('Calcification Rates'!$H$24*$A17*('Calcification Rates'!$D$24+'Calcification Rates'!$E$24)))*('Calcification Rates'!$F$24+'Calcification Rates'!$G$24)</f>
        <v>23.362799255679089</v>
      </c>
      <c r="AO17" s="73">
        <f>((((((((($A17*2)/PI())/2)+'Calcification Rates'!$D$25)^2)*PI())/2))-((((((($A17*2)/PI())/2)^2)*PI())/2)))*'Calcification Rates'!$F$25</f>
        <v>7.9633180632454579</v>
      </c>
      <c r="AP17" s="73">
        <f>((((((((($A17*2)/PI())/2)+('Calcification Rates'!$D$25-'Calcification Rates'!$E$25))^2)*PI())/2))-((((((($A17*2)/PI())/2)^2)*PI())/2)))*('Calcification Rates'!$F$25-'Calcification Rates'!$G$25)</f>
        <v>6.5041811047133615</v>
      </c>
      <c r="AQ17" s="73">
        <f>((((((((($A17*2)/PI())/2)+('Calcification Rates'!$D$25+'Calcification Rates'!$E$25))^2)*PI())/2))-((((((($A17*2)/PI())/2)^2)*PI())/2)))*('Calcification Rates'!$F$25+'Calcification Rates'!$G$25)</f>
        <v>9.4734301144752262</v>
      </c>
      <c r="AR17" s="73">
        <f>((((1-'Calcification Rates'!$H$28)*$A17)*'Calcification Rates'!$D$28*0.1)+('Calcification Rates'!$H$28*$A17*'Calcification Rates'!$D$28))*'Calcification Rates'!$F$28</f>
        <v>2.585568578330093</v>
      </c>
      <c r="AS17" s="73">
        <f>((((1-'Calcification Rates'!$H$28)*$A17)*(('Calcification Rates'!$D$28-'Calcification Rates'!$E$28)*0.1))+('Calcification Rates'!$H$28*$A17*('Calcification Rates'!$D$28-'Calcification Rates'!$E$28)))*('Calcification Rates'!$F$28-'Calcification Rates'!$G$28)</f>
        <v>2.3304235869415866</v>
      </c>
      <c r="AT17" s="73">
        <f>((((1-'Calcification Rates'!$H$28)*$A17)*(('Calcification Rates'!$D$28+'Calcification Rates'!$E$28)*0.1))+('Calcification Rates'!$H$28*$A17*('Calcification Rates'!$D$28+'Calcification Rates'!$E$28)))*('Calcification Rates'!$F$28+'Calcification Rates'!$G$28)</f>
        <v>2.8531991033532615</v>
      </c>
      <c r="AU17" s="73">
        <f>((((((((($A17*2)/PI())/2)+'Calcification Rates'!$D$29)^2)*PI())/2))-((((((($A17*2)/PI())/2)^2)*PI())/2)))*'Calcification Rates'!$F$29</f>
        <v>40.430584784196391</v>
      </c>
      <c r="AV17" s="73">
        <f>((((((((($A17*2)/PI())/2)+('Calcification Rates'!$D$29-'Calcification Rates'!$E$29))^2)*PI())/2))-((((((($A17*2)/PI())/2)^2)*PI())/2)))*('Calcification Rates'!$F$29-'Calcification Rates'!$G$29)</f>
        <v>33.238621263892547</v>
      </c>
      <c r="AW17" s="73">
        <f>((((((((($A17*2)/PI())/2)+('Calcification Rates'!$D$29+'Calcification Rates'!$E$29))^2)*PI())/2))-((((((($A17*2)/PI())/2)^2)*PI())/2)))*('Calcification Rates'!$F$29+'Calcification Rates'!$G$29)</f>
        <v>48.309735736287038</v>
      </c>
      <c r="AX17" s="73">
        <f>((((((((($A17*2)/PI())/2)+'Calcification Rates'!$D$30)^2)*PI())/2))-((((((($A17*2)/PI())/2)^2)*PI())/2)))*'Calcification Rates'!$F$30</f>
        <v>9.1255178868333235</v>
      </c>
      <c r="AY17" s="73">
        <f>((((((((($A17*2)/PI())/2)+('Calcification Rates'!$D$30-'Calcification Rates'!$E$30))^2)*PI())/2))-((((((($A17*2)/PI())/2)^2)*PI())/2)))*('Calcification Rates'!$F$30-'Calcification Rates'!$G$30)</f>
        <v>8.0982336051822248</v>
      </c>
      <c r="AZ17" s="73">
        <f>((((((((($A17*2)/PI())/2)+('Calcification Rates'!$D$30+'Calcification Rates'!$E$30))^2)*PI())/2))-((((((($A17*2)/PI())/2)^2)*PI())/2)))*('Calcification Rates'!$F$30+'Calcification Rates'!$G$30)</f>
        <v>10.174622150167748</v>
      </c>
      <c r="BA17" s="73">
        <f>((((1-'Calcification Rates'!$H$31)*$A17)*'Calcification Rates'!$D$31*0.1)+('Calcification Rates'!$H$31*$A17*'Calcification Rates'!$D$31))*'Calcification Rates'!$F$31</f>
        <v>2.7654900000000002</v>
      </c>
      <c r="BB17" s="73">
        <f>((((1-'Calcification Rates'!$H$31)*$A17)*(('Calcification Rates'!$D$31-'Calcification Rates'!$E$31)*0.1))+('Calcification Rates'!$H$31*$A17*('Calcification Rates'!$D$31-'Calcification Rates'!$E$31)))*('Calcification Rates'!$F$31-'Calcification Rates'!$G$31)</f>
        <v>2.7654900000000002</v>
      </c>
      <c r="BC17" s="73">
        <f>((((1-'Calcification Rates'!$H$31)*$A17)*(('Calcification Rates'!$D$31+'Calcification Rates'!$E$31)*0.1))+('Calcification Rates'!$H$31*$A17*('Calcification Rates'!$D$31+'Calcification Rates'!$E$31)))*('Calcification Rates'!$F$31+'Calcification Rates'!$G$31)</f>
        <v>2.7654900000000002</v>
      </c>
      <c r="BD17" s="73">
        <f>$A17*'Calcification Rates'!$D$32*'Calcification Rates'!$F$32</f>
        <v>11.620532936315024</v>
      </c>
      <c r="BE17" s="73">
        <f>$A17*('Calcification Rates'!$D$32-'Calcification Rates'!$E$32)*('Calcification Rates'!$F$32-'Calcification Rates'!$G$32)</f>
        <v>11.170924342413043</v>
      </c>
      <c r="BF17" s="73">
        <f>$A17*('Calcification Rates'!$D$32+'Calcification Rates'!$E$32)*('Calcification Rates'!$F$32+'Calcification Rates'!$G$32)</f>
        <v>12.070141530217006</v>
      </c>
      <c r="BG17" s="73">
        <f>((((1-'Calcification Rates'!$H$34)*$A17)*'Calcification Rates'!$D$34*0.1)+('Calcification Rates'!$H$34*$A17*'Calcification Rates'!$D$34))*'Calcification Rates'!$F$34</f>
        <v>3.7567188750000002</v>
      </c>
      <c r="BH17" s="73">
        <f>((((1-'Calcification Rates'!$H$34)*$A17)*(('Calcification Rates'!$D$34-'Calcification Rates'!$E$34)*0.1))+('Calcification Rates'!$H$34*$A17*('Calcification Rates'!$D$34-'Calcification Rates'!$E$34)))*('Calcification Rates'!$F$34-'Calcification Rates'!$G$34)</f>
        <v>1.4306076868779822</v>
      </c>
      <c r="BI17" s="73">
        <f>((((1-'Calcification Rates'!$H$34)*$A17)*(('Calcification Rates'!$D$34+'Calcification Rates'!$E$34)*0.1))+('Calcification Rates'!$H$34*$A17*('Calcification Rates'!$D$34+'Calcification Rates'!$E$34)))*('Calcification Rates'!$F$34+'Calcification Rates'!$G$34)</f>
        <v>7.1648468558836802</v>
      </c>
      <c r="BJ17" s="73">
        <f>(2*'Calcification Rates'!$D$35*'Calcification Rates'!$F$35)+0.1*'Calcification Rates'!$D$35*($A17+(2*'Calcification Rates'!$D$35))*'Calcification Rates'!$F$35</f>
        <v>2.1244483300371093</v>
      </c>
      <c r="BK17" s="73">
        <f>(2*('Calcification Rates'!$D$35-'Calcification Rates'!$E$35)*('Calcification Rates'!$F$35-'Calcification Rates'!$G$35))+(0.1*('Calcification Rates'!$D$35-'Calcification Rates'!$E$35)*($A17+(2*'Calcification Rates'!$D$35-'Calcification Rates'!$E$35)))*('Calcification Rates'!$F$35-'Calcification Rates'!$G$35)</f>
        <v>1.9156292156763661</v>
      </c>
      <c r="BL17" s="73">
        <f>(2*('Calcification Rates'!$D$35+'Calcification Rates'!$E$35)*('Calcification Rates'!$F$35+'Calcification Rates'!$G$35))+(0.1*('Calcification Rates'!$D$35+'Calcification Rates'!$E$35)*($A17+(2*'Calcification Rates'!$D$35+'Calcification Rates'!$E$35)))*('Calcification Rates'!$F$35+'Calcification Rates'!$G$35)</f>
        <v>2.3430619387075238</v>
      </c>
      <c r="BM17" s="73">
        <f>((((((((($A17*2)/PI())/2)+'Calcification Rates'!$D$36)^2)*PI())/2))-((((((($A17*2)/PI())/2)^2)*PI())/2)))*'Calcification Rates'!$F$36</f>
        <v>12.396001621547386</v>
      </c>
      <c r="BN17" s="73">
        <f>((((((((($A17*2)/PI())/2)+('Calcification Rates'!$D$36-'Calcification Rates'!$E$36))^2)*PI())/2))-((((((($A17*2)/PI())/2)^2)*PI())/2)))*('Calcification Rates'!$F$36-'Calcification Rates'!$G$36)</f>
        <v>11.331980150852159</v>
      </c>
      <c r="BO17" s="73">
        <f>((((((((($A17*2)/PI())/2)+('Calcification Rates'!$D$36+'Calcification Rates'!$E$36))^2)*PI())/2))-((((((($A17*2)/PI())/2)^2)*PI())/2)))*('Calcification Rates'!$F$36+'Calcification Rates'!$G$36)</f>
        <v>13.509906198548373</v>
      </c>
      <c r="BP17" s="73">
        <f>(2*'Calcification Rates'!$D$37*'Calcification Rates'!$F$37)+0.1*'Calcification Rates'!$D$37*($A17+(2*'Calcification Rates'!$D$37))*'Calcification Rates'!$F$37</f>
        <v>48.925819444444436</v>
      </c>
      <c r="BQ17" s="73">
        <f>(2*('Calcification Rates'!$D$37-'Calcification Rates'!$E$37)*('Calcification Rates'!$F$37-'Calcification Rates'!$G$37))+(0.1*('Calcification Rates'!$D$37-'Calcification Rates'!$E$37)*($A17+(2*'Calcification Rates'!$D$37-'Calcification Rates'!$E$37)))*('Calcification Rates'!$F$37-'Calcification Rates'!$G$37)</f>
        <v>39.763563613330035</v>
      </c>
      <c r="BR17" s="73">
        <f>(2*('Calcification Rates'!$D$37+'Calcification Rates'!$E$37)*('Calcification Rates'!$F$37+'Calcification Rates'!$G$37))+(0.1*('Calcification Rates'!$D$37+'Calcification Rates'!$E$37)*($A17+(2*'Calcification Rates'!$D$37+'Calcification Rates'!$E$37)))*('Calcification Rates'!$F$37+'Calcification Rates'!$G$37)</f>
        <v>58.960046798149833</v>
      </c>
      <c r="BS17" s="73">
        <f>(2*'Calcification Rates'!$D$38*'Calcification Rates'!$F$38)+0.1*'Calcification Rates'!$D$38*($A17+(2*'Calcification Rates'!$D$38))*'Calcification Rates'!$F$38</f>
        <v>46.847888888888882</v>
      </c>
      <c r="BT17" s="73">
        <f>(2*('Calcification Rates'!$D$38-'Calcification Rates'!$E$38)*('Calcification Rates'!$F$38-'Calcification Rates'!$G$38))+(0.1*('Calcification Rates'!$D$38-'Calcification Rates'!$E$38)*($A17+(2*'Calcification Rates'!$D$38-'Calcification Rates'!$E$38)))*('Calcification Rates'!$F$38-'Calcification Rates'!$G$38)</f>
        <v>37.345065634563966</v>
      </c>
      <c r="BU17" s="73">
        <f>(2*('Calcification Rates'!$D$38+'Calcification Rates'!$E$38)*('Calcification Rates'!$F$38+'Calcification Rates'!$G$38))+(0.1*('Calcification Rates'!$D$38+'Calcification Rates'!$E$38)*($A17+(2*'Calcification Rates'!$D$38+'Calcification Rates'!$E$38)))*('Calcification Rates'!$F$38+'Calcification Rates'!$G$38)</f>
        <v>57.442188662458157</v>
      </c>
      <c r="BV17" s="73">
        <f>((((((((($A17*2)/PI())/2)+'Calcification Rates'!$D$39)^2)*PI())/2))-((((((($A17*2)/PI())/2)^2)*PI())/2)))*'Calcification Rates'!$F$39</f>
        <v>6.5753491436952052</v>
      </c>
      <c r="BW17" s="73">
        <f>((((((((($A17*2)/PI())/2)+('Calcification Rates'!$D$39-'Calcification Rates'!$E$39))^2)*PI())/2))-((((((($A17*2)/PI())/2)^2)*PI())/2)))*('Calcification Rates'!$F$39-'Calcification Rates'!$G$39)</f>
        <v>6.3209431281438322</v>
      </c>
      <c r="BX17" s="73">
        <f>((((((((($A17*2)/PI())/2)+('Calcification Rates'!$D$39+'Calcification Rates'!$E$39))^2)*PI())/2))-((((((($A17*2)/PI())/2)^2)*PI())/2)))*('Calcification Rates'!$F$39+'Calcification Rates'!$G$39)</f>
        <v>6.8297551592465773</v>
      </c>
      <c r="BY17" s="73">
        <f>((((((((($A17*2)/PI())/2)+'Calcification Rates'!$D$40)^2)*PI())/2))-((((((($A17*2)/PI())/2)^2)*PI())/2)))*'Calcification Rates'!$F$40</f>
        <v>12.228982618040448</v>
      </c>
      <c r="BZ17" s="73">
        <f>((((((((($A17*2)/PI())/2)+('Calcification Rates'!$D$40-'Calcification Rates'!$E$40))^2)*PI())/2))-((((((($A17*2)/PI())/2)^2)*PI())/2)))*('Calcification Rates'!$F$40-'Calcification Rates'!$G$40)</f>
        <v>11.755832573211912</v>
      </c>
      <c r="CA17" s="73">
        <f>((((((((($A17*2)/PI())/2)+('Calcification Rates'!$D$40+'Calcification Rates'!$E$40))^2)*PI())/2))-((((((($A17*2)/PI())/2)^2)*PI())/2)))*('Calcification Rates'!$F$40+'Calcification Rates'!$G$40)</f>
        <v>12.702132662868983</v>
      </c>
      <c r="CB17" s="73">
        <f>$A17*'Calcification Rates'!$D$23*'Calcification Rates'!$F$23</f>
        <v>0.35254218749999999</v>
      </c>
      <c r="CC17" s="73">
        <f>$A17*('Calcification Rates'!$D$23-'Calcification Rates'!$E$23)*('Calcification Rates'!$F$23-'Calcification Rates'!$G$23)</f>
        <v>0.22911673916715095</v>
      </c>
      <c r="CD17" s="73">
        <f>$A17*('Calcification Rates'!$D$23+'Calcification Rates'!$E$23)*('Calcification Rates'!$F$23+'Calcification Rates'!$G$23)</f>
        <v>0.47596763583284901</v>
      </c>
      <c r="CE17" s="73">
        <f>((((1-'Calcification Rates'!$H$44)*$A17)*'Calcification Rates'!$D$44*0.1)+('Calcification Rates'!$H$44*$A17*'Calcification Rates'!$D$44))*'Calcification Rates'!$F$44</f>
        <v>12.310767753375</v>
      </c>
      <c r="CF17" s="73">
        <f>((((1-'Calcification Rates'!$H$44)*$A17)*(('Calcification Rates'!$D$44-'Calcification Rates'!$E$44)*0.1))+('Calcification Rates'!$H$44*$A17*('Calcification Rates'!$D$44-'Calcification Rates'!$E$44)))*('Calcification Rates'!$F$44-'Calcification Rates'!$G$44)</f>
        <v>7.4244347178647816</v>
      </c>
      <c r="CG17" s="73">
        <f>((((1-'Calcification Rates'!$H$44)*$A17)*(('Calcification Rates'!$D$44+'Calcification Rates'!$E$44)*0.1))+('Calcification Rates'!$H$44*$A17*('Calcification Rates'!$D$44+'Calcification Rates'!$E$44)))*('Calcification Rates'!$F$44+'Calcification Rates'!$G$44)</f>
        <v>17.904558737338725</v>
      </c>
      <c r="CH17" s="73">
        <f>((((1-'Calcification Rates'!$H$45)*$A17)*'Calcification Rates'!$D$45*0.1)+('Calcification Rates'!$H$45*$A17*'Calcification Rates'!$D$45))*'Calcification Rates'!$F$45</f>
        <v>15.297035999999997</v>
      </c>
      <c r="CI17" s="73">
        <f>((((1-'Calcification Rates'!$H$45)*$A17)*(('Calcification Rates'!$D$45-'Calcification Rates'!$E$45)*0.1))+('Calcification Rates'!$H$45*$A17*('Calcification Rates'!$D$45-'Calcification Rates'!$E$45)))*('Calcification Rates'!$F$45-'Calcification Rates'!$G$45)</f>
        <v>10.072891721930599</v>
      </c>
      <c r="CJ17" s="73">
        <f>((((1-'Calcification Rates'!$H$45)*$A17)*(('Calcification Rates'!$D$45+'Calcification Rates'!$E$45)*0.1))+('Calcification Rates'!$H$45*$A17*('Calcification Rates'!$D$45+'Calcification Rates'!$E$45)))*('Calcification Rates'!$F$45+'Calcification Rates'!$G$45)</f>
        <v>20.521180278069394</v>
      </c>
      <c r="CK17" s="73">
        <f>((((1-'Calcification Rates'!$H$46)*$A17)*'Calcification Rates'!$D$46*0.1)+('Calcification Rates'!$H$46*$A17*'Calcification Rates'!$D$46))*'Calcification Rates'!$F$46</f>
        <v>12.321192300000002</v>
      </c>
      <c r="CL17" s="73">
        <f>((((1-'Calcification Rates'!$H$46)*$A17)*(('Calcification Rates'!$D$46-'Calcification Rates'!$E$46)*0.1))+('Calcification Rates'!$H$46*$A17*('Calcification Rates'!$D$46-'Calcification Rates'!$E$46)))*('Calcification Rates'!$F$46-'Calcification Rates'!$G$46)</f>
        <v>11.555652490480822</v>
      </c>
      <c r="CM17" s="73">
        <f>((((1-'Calcification Rates'!$H$46)*$A17)*(('Calcification Rates'!$D$46+'Calcification Rates'!$E$46)*0.1))+('Calcification Rates'!$H$46*$A17*('Calcification Rates'!$D$46+'Calcification Rates'!$E$46)))*('Calcification Rates'!$F$46+'Calcification Rates'!$G$46)</f>
        <v>13.10968817579997</v>
      </c>
      <c r="CN17" s="73">
        <f>((((1-'Calcification Rates'!$H$47)*$A17)*'Calcification Rates'!$D$47*0.1)+('Calcification Rates'!$H$47*$A17*'Calcification Rates'!$D$47))*'Calcification Rates'!$F$47</f>
        <v>16.063729909500001</v>
      </c>
      <c r="CO17" s="73">
        <f>((((1-'Calcification Rates'!$H$47)*$A17)*(('Calcification Rates'!$D$47-'Calcification Rates'!$E$47)*0.1))+('Calcification Rates'!$H$47*$A17*('Calcification Rates'!$D$47-'Calcification Rates'!$E$47)))*('Calcification Rates'!$F$47-'Calcification Rates'!$G$47)</f>
        <v>9.6877884814128166</v>
      </c>
      <c r="CP17" s="73">
        <f>((((1-'Calcification Rates'!$H$47)*$A17)*(('Calcification Rates'!$D$47+'Calcification Rates'!$E$47)*0.1))+('Calcification Rates'!$H$47*$A17*('Calcification Rates'!$D$47+'Calcification Rates'!$E$47)))*('Calcification Rates'!$F$47+'Calcification Rates'!$G$47)</f>
        <v>23.362799255679089</v>
      </c>
      <c r="CQ17" s="73">
        <f>((((((((($A17*2)/PI())/2)+'Calcification Rates'!$D$48)^2)*PI())/2))-((((((($A17*2)/PI())/2)^2)*PI())/2)))*'Calcification Rates'!$F$48</f>
        <v>9.2351835705674876</v>
      </c>
      <c r="CR17" s="73">
        <f>((((((((($A17*2)/PI())/2)+('Calcification Rates'!$D$48-'Calcification Rates'!$E$48))^2)*PI())/2))-((((((($A17*2)/PI())/2)^2)*PI())/2)))*('Calcification Rates'!$F$48-'Calcification Rates'!$G$48)</f>
        <v>8.3209353556088281</v>
      </c>
      <c r="CS17" s="73">
        <f>((((((((($A17*2)/PI())/2)+('Calcification Rates'!$D$48+'Calcification Rates'!$E$48))^2)*PI())/2))-((((((($A17*2)/PI())/2)^2)*PI())/2)))*('Calcification Rates'!$F$48+'Calcification Rates'!$G$48)</f>
        <v>10.19345304986787</v>
      </c>
      <c r="CT17" s="73">
        <f>((((1-'Calcification Rates'!$H$49)*$A17)*'Calcification Rates'!$D$49*0.1)+('Calcification Rates'!$H$49*$A17*'Calcification Rates'!$D$49))*'Calcification Rates'!$F$49</f>
        <v>12.310767753375</v>
      </c>
      <c r="CU17" s="73">
        <f>((((1-'Calcification Rates'!$H$49)*$A17)*(('Calcification Rates'!$D$49-'Calcification Rates'!$E$49)*0.1))+('Calcification Rates'!$H$49*$A17*('Calcification Rates'!$D$49-'Calcification Rates'!$E$49)))*('Calcification Rates'!$F$49-'Calcification Rates'!$G$49)</f>
        <v>7.4244347178647816</v>
      </c>
      <c r="CV17" s="73">
        <f>((((1-'Calcification Rates'!$H$49)*$A17)*(('Calcification Rates'!$D$49+'Calcification Rates'!$E$49)*0.1))+('Calcification Rates'!$H$49*$A17*('Calcification Rates'!$D$49+'Calcification Rates'!$E$49)))*('Calcification Rates'!$F$49+'Calcification Rates'!$G$49)</f>
        <v>17.904558737338725</v>
      </c>
      <c r="CW17" s="73">
        <f>((((((((($A17*2)/PI())/2)+'Calcification Rates'!$D$50)^2)*PI())/2))-((((((($A17*2)/PI())/2)^2)*PI())/2)))*'Calcification Rates'!$F$50</f>
        <v>9.2351835705674876</v>
      </c>
      <c r="CX17" s="73">
        <f>((((((((($A17*2)/PI())/2)+('Calcification Rates'!$D$50-'Calcification Rates'!$E$50))^2)*PI())/2))-((((((($A17*2)/PI())/2)^2)*PI())/2)))*('Calcification Rates'!$F$50-'Calcification Rates'!$G$50)</f>
        <v>8.3209353556088281</v>
      </c>
      <c r="CY17" s="73">
        <f>((((((((($A17*2)/PI())/2)+('Calcification Rates'!$D$50+'Calcification Rates'!$E$50))^2)*PI())/2))-((((((($A17*2)/PI())/2)^2)*PI())/2)))*('Calcification Rates'!$F$50+'Calcification Rates'!$G$50)</f>
        <v>10.19345304986787</v>
      </c>
      <c r="CZ17" s="73">
        <f>((((((((($A17*2)/PI())/2)+'Calcification Rates'!$D$51)^2)*PI())/2))-((((((($A17*2)/PI())/2)^2)*PI())/2)))*'Calcification Rates'!$F$51</f>
        <v>9.2351835705674876</v>
      </c>
      <c r="DA17" s="73">
        <f>((((((((($A17*2)/PI())/2)+('Calcification Rates'!$D$51-'Calcification Rates'!$E$51))^2)*PI())/2))-((((((($A17*2)/PI())/2)^2)*PI())/2)))*('Calcification Rates'!$F$51-'Calcification Rates'!$G$51)</f>
        <v>8.3209353556088281</v>
      </c>
      <c r="DB17" s="73">
        <f>((((((((($A17*2)/PI())/2)+('Calcification Rates'!$D$51+'Calcification Rates'!$E$51))^2)*PI())/2))-((((((($A17*2)/PI())/2)^2)*PI())/2)))*('Calcification Rates'!$F$51+'Calcification Rates'!$G$51)</f>
        <v>10.19345304986787</v>
      </c>
      <c r="DC17" s="73">
        <f>((((((((($A17*2)/PI())/2)+'Calcification Rates'!$D$52)^2)*PI())/2))-((((((($A17*2)/PI())/2)^2)*PI())/2)))*'Calcification Rates'!$F$52</f>
        <v>21.3035666101053</v>
      </c>
      <c r="DD17" s="73">
        <f>((((((((($A17*2)/PI())/2)+('Calcification Rates'!$D$52-'Calcification Rates'!$E$52))^2)*PI())/2))-((((((($A17*2)/PI())/2)^2)*PI())/2)))*('Calcification Rates'!$F$52-'Calcification Rates'!$G$52)</f>
        <v>20.087996213861665</v>
      </c>
      <c r="DE17" s="73">
        <f>((((((((($A17*2)/PI())/2)+('Calcification Rates'!$D$52+'Calcification Rates'!$E$52))^2)*PI())/2))-((((((($A17*2)/PI())/2)^2)*PI())/2)))*('Calcification Rates'!$F$52+'Calcification Rates'!$G$52)</f>
        <v>22.551760224410966</v>
      </c>
      <c r="DF17" s="73">
        <f>((((((((($A17*2)/PI())/2)+'Calcification Rates'!$D$53)^2)*PI())/2))-((((((($A17*2)/PI())/2)^2)*PI())/2)))*'Calcification Rates'!$F$53</f>
        <v>2.6953896170915996</v>
      </c>
      <c r="DG17" s="73">
        <f>((((((((($A17*2)/PI())/2)+('Calcification Rates'!$D$53-'Calcification Rates'!$E$53))^2)*PI())/2))-((((((($A17*2)/PI())/2)^2)*PI())/2)))*('Calcification Rates'!$F$53-'Calcification Rates'!$G$53)</f>
        <v>2.5616817452157195</v>
      </c>
      <c r="DH17" s="73">
        <f>((((((((($A17*2)/PI())/2)+('Calcification Rates'!$D$53+'Calcification Rates'!$E$53))^2)*PI())/2))-((((((($A17*2)/PI())/2)^2)*PI())/2)))*('Calcification Rates'!$F$53+'Calcification Rates'!$G$53)</f>
        <v>2.831474122700925</v>
      </c>
      <c r="DI17" s="73">
        <f>((((((((($A17*2)/PI())/2)+'Calcification Rates'!$D$54)^2)*PI())/2))-((((((($A17*2)/PI())/2)^2)*PI())/2)))*'Calcification Rates'!$F$54</f>
        <v>2.6953896170915996</v>
      </c>
      <c r="DJ17" s="73">
        <f>((((((((($A17*2)/PI())/2)+('Calcification Rates'!$D$54-'Calcification Rates'!$E$54))^2)*PI())/2))-((((((($A17*2)/PI())/2)^2)*PI())/2)))*('Calcification Rates'!$F$54-'Calcification Rates'!$G$54)</f>
        <v>2.5616817452157195</v>
      </c>
      <c r="DK17" s="73">
        <f>((((((((($A17*2)/PI())/2)+('Calcification Rates'!$D$54+'Calcification Rates'!$E$54))^2)*PI())/2))-((((((($A17*2)/PI())/2)^2)*PI())/2)))*('Calcification Rates'!$F$54+'Calcification Rates'!$G$54)</f>
        <v>2.831474122700925</v>
      </c>
      <c r="DL17" s="73">
        <f>((((((((($A17*2)/PI())/2)+'Calcification Rates'!$D$55)^2)*PI())/2))-((((((($A17*2)/PI())/2)^2)*PI())/2)))*'Calcification Rates'!$F$55</f>
        <v>3.305296087025698</v>
      </c>
      <c r="DM17" s="73">
        <f>((((((((($A17*2)/PI())/2)+('Calcification Rates'!$D$55-'Calcification Rates'!$E$55))^2)*PI())/2))-((((((($A17*2)/PI())/2)^2)*PI())/2)))*('Calcification Rates'!$F$55-'Calcification Rates'!$G$55)</f>
        <v>3.2677658312238411</v>
      </c>
      <c r="DN17" s="73">
        <f>((((((((($A17*2)/PI())/2)+('Calcification Rates'!$D$55+'Calcification Rates'!$E$55))^2)*PI())/2))-((((((($A17*2)/PI())/2)^2)*PI())/2)))*('Calcification Rates'!$F$55+'Calcification Rates'!$G$55)</f>
        <v>3.3428362167483852</v>
      </c>
      <c r="DO17" s="73">
        <f>((((1-'Calcification Rates'!$H$56)*$A17)*'Calcification Rates'!$D$56*0.1)+('Calcification Rates'!$H$56*$A17*'Calcification Rates'!$D$56))*'Calcification Rates'!$F$56</f>
        <v>1.5969042749999998</v>
      </c>
      <c r="DP17" s="73">
        <f>((((1-'Calcification Rates'!$H$56)*$A17)*(('Calcification Rates'!$D$56-'Calcification Rates'!$E$56)*0.1))+('Calcification Rates'!$H$56*$A17*('Calcification Rates'!$D$56-'Calcification Rates'!$E$56)))*('Calcification Rates'!$F$56-'Calcification Rates'!$G$56)</f>
        <v>1.5969042750000002</v>
      </c>
      <c r="DQ17" s="73">
        <f>((((1-'Calcification Rates'!$H$56)*$A17)*(('Calcification Rates'!$D$56+'Calcification Rates'!$E$56)*0.1))+('Calcification Rates'!$H$56*$A17*('Calcification Rates'!$D$56+'Calcification Rates'!$E$56)))*('Calcification Rates'!$F$56+'Calcification Rates'!$G$56)</f>
        <v>1.5969042750000002</v>
      </c>
      <c r="DR17" s="73">
        <f>((((1-'Calcification Rates'!$H$57)*$A17)*'Calcification Rates'!$D$57*0.1)+('Calcification Rates'!$H$57*$A17*'Calcification Rates'!$D$57))*'Calcification Rates'!$F$57</f>
        <v>6.7708399999999997</v>
      </c>
      <c r="DS17" s="73">
        <f>((((1-'Calcification Rates'!$H$57)*$A17)*(('Calcification Rates'!$D$57-'Calcification Rates'!$E$57)*0.1))+('Calcification Rates'!$H$57*$A17*('Calcification Rates'!$D$57-'Calcification Rates'!$E$57)))*('Calcification Rates'!$F$57-'Calcification Rates'!$G$57)</f>
        <v>6.4173353852610777</v>
      </c>
      <c r="DT17" s="73">
        <f>((((1-'Calcification Rates'!$H$57)*$A17)*(('Calcification Rates'!$D$57+'Calcification Rates'!$E$57)*0.1))+('Calcification Rates'!$H$57*$A17*('Calcification Rates'!$D$57+'Calcification Rates'!$E$57)))*('Calcification Rates'!$F$57+'Calcification Rates'!$G$57)</f>
        <v>7.1243446147389253</v>
      </c>
      <c r="DU17" s="73">
        <f>((((1-'Calcification Rates'!$H$58)*$A17)*'Calcification Rates'!$D$58*0.1)+('Calcification Rates'!$H$58*$A17*'Calcification Rates'!$D$58))*'Calcification Rates'!$F$58</f>
        <v>6.7708399999999997</v>
      </c>
      <c r="DV17" s="73">
        <f>((((1-'Calcification Rates'!$H$58)*$A17)*(('Calcification Rates'!$D$58-'Calcification Rates'!$E$58)*0.1))+('Calcification Rates'!$H$58*$A17*('Calcification Rates'!$D$58-'Calcification Rates'!$E$58)))*('Calcification Rates'!$F$58-'Calcification Rates'!$G$58)</f>
        <v>6.4173353852610777</v>
      </c>
      <c r="DW17" s="73">
        <f>((((1-'Calcification Rates'!$H$58)*$A17)*(('Calcification Rates'!$D$58+'Calcification Rates'!$E$58)*0.1))+('Calcification Rates'!$H$58*$A17*('Calcification Rates'!$D$58+'Calcification Rates'!$E$58)))*('Calcification Rates'!$F$58+'Calcification Rates'!$G$58)</f>
        <v>7.1243446147389253</v>
      </c>
      <c r="DX17" s="73">
        <f>(2*'Calcification Rates'!$D$59*'Calcification Rates'!$F$59)+0.1*'Calcification Rates'!$D$59*($A17+(2*'Calcification Rates'!$D$59))*'Calcification Rates'!$F$59</f>
        <v>9.0626307555555563</v>
      </c>
      <c r="DY17" s="73">
        <f>(2*('Calcification Rates'!$D$59-'Calcification Rates'!$E$59)*('Calcification Rates'!$F$59-'Calcification Rates'!$G$59))+(0.1*('Calcification Rates'!$D$59-'Calcification Rates'!$E$59)*($A17+(2*'Calcification Rates'!$D$59-'Calcification Rates'!$E$59)))*('Calcification Rates'!$F$59-'Calcification Rates'!$G$59)</f>
        <v>8.5709758367493727</v>
      </c>
      <c r="DZ17" s="73">
        <f>(2*('Calcification Rates'!$D$59+'Calcification Rates'!$E$59)*('Calcification Rates'!$F$59+'Calcification Rates'!$G$59))+(0.1*('Calcification Rates'!$D$59+'Calcification Rates'!$E$59)*($A17+(2*'Calcification Rates'!$D$59+'Calcification Rates'!$E$59)))*('Calcification Rates'!$F$59+'Calcification Rates'!$G$59)</f>
        <v>9.5563234365690271</v>
      </c>
      <c r="EA17" s="73">
        <f>((((((((($A17*2)/PI())/2)+'Calcification Rates'!$D$60)^2)*PI())/2))-((((((($A17*2)/PI())/2)^2)*PI())/2)))*'Calcification Rates'!$F$60</f>
        <v>9.6638812847146198</v>
      </c>
      <c r="EB17" s="73">
        <f>((((((((($A17*2)/PI())/2)+('Calcification Rates'!$D$60-'Calcification Rates'!$E$60))^2)*PI())/2))-((((((($A17*2)/PI())/2)^2)*PI())/2)))*('Calcification Rates'!$F$60-'Calcification Rates'!$G$60)</f>
        <v>9.0147402316456002</v>
      </c>
      <c r="EC17" s="73">
        <f>((((((((($A17*2)/PI())/2)+('Calcification Rates'!$D$60+'Calcification Rates'!$E$60))^2)*PI())/2))-((((((($A17*2)/PI())/2)^2)*PI())/2)))*('Calcification Rates'!$F$60+'Calcification Rates'!$G$60)</f>
        <v>10.3348603962471</v>
      </c>
      <c r="ED17" s="73">
        <f>$A17*'Calcification Rates'!$D$61*'Calcification Rates'!$F$61</f>
        <v>11.771626585502636</v>
      </c>
      <c r="EE17" s="73">
        <f>$A17*('Calcification Rates'!$D$61-'Calcification Rates'!$E$61)*('Calcification Rates'!$F$61-'Calcification Rates'!$G$61)</f>
        <v>10.786623570242487</v>
      </c>
      <c r="EF17" s="73">
        <f>$A17*('Calcification Rates'!$D$61+'Calcification Rates'!$E$61)*('Calcification Rates'!$F$61+'Calcification Rates'!$G$61)</f>
        <v>12.799256251575111</v>
      </c>
      <c r="EG17" s="73">
        <f>(2*'Calcification Rates'!$D$62*'Calcification Rates'!$F$62)+0.1*'Calcification Rates'!$D$62*($A17+(2*'Calcification Rates'!$D$62))*'Calcification Rates'!$F$62</f>
        <v>48.925819444444436</v>
      </c>
      <c r="EH17" s="73">
        <f>(2*('Calcification Rates'!$D$62-'Calcification Rates'!$E$62)*('Calcification Rates'!$F$62-'Calcification Rates'!$G$62))+(0.1*('Calcification Rates'!$D$62-'Calcification Rates'!$E$62)*($A17+(2*'Calcification Rates'!$D$62-'Calcification Rates'!$E$62)))*('Calcification Rates'!$F$62-'Calcification Rates'!$G$62)</f>
        <v>39.763563613330035</v>
      </c>
      <c r="EI17" s="73">
        <f>(2*('Calcification Rates'!$D$62+'Calcification Rates'!$E$62)*('Calcification Rates'!$F$62+'Calcification Rates'!$G$62))+(0.1*('Calcification Rates'!$D$62+'Calcification Rates'!$E$62)*($A17+(2*'Calcification Rates'!$D$62+'Calcification Rates'!$E$62)))*('Calcification Rates'!$F$62+'Calcification Rates'!$G$62)</f>
        <v>58.960046798149833</v>
      </c>
      <c r="EJ17" s="73">
        <f>(2*'Calcification Rates'!$D$63*'Calcification Rates'!$F$63)+0.1*'Calcification Rates'!$D$63*($A17+(2*'Calcification Rates'!$D$63))*'Calcification Rates'!$F$63</f>
        <v>48.925819444444436</v>
      </c>
      <c r="EK17" s="73">
        <f>(2*('Calcification Rates'!$D$63-'Calcification Rates'!$E$63)*('Calcification Rates'!$F$63-'Calcification Rates'!$G$63))+(0.1*('Calcification Rates'!$D$63-'Calcification Rates'!$E$63)*($A17+(2*'Calcification Rates'!$D$63-'Calcification Rates'!$E$63)))*('Calcification Rates'!$F$63-'Calcification Rates'!$G$63)</f>
        <v>39.763563613330035</v>
      </c>
      <c r="EL17" s="73">
        <f>(2*('Calcification Rates'!$D$63+'Calcification Rates'!$E$63)*('Calcification Rates'!$F$63+'Calcification Rates'!$G$63))+(0.1*('Calcification Rates'!$D$63+'Calcification Rates'!$E$63)*($A17+(2*'Calcification Rates'!$D$63+'Calcification Rates'!$E$63)))*('Calcification Rates'!$F$63+'Calcification Rates'!$G$63)</f>
        <v>58.960046798149833</v>
      </c>
      <c r="EM17" s="73">
        <f>(2*'Calcification Rates'!$D$64*'Calcification Rates'!$F$64)+0.1*'Calcification Rates'!$D$64*($A17+(2*'Calcification Rates'!$D$64))*'Calcification Rates'!$F$64</f>
        <v>48.925819444444436</v>
      </c>
      <c r="EN17" s="73">
        <f>(2*('Calcification Rates'!$D$64-'Calcification Rates'!$E$64)*('Calcification Rates'!$F$64-'Calcification Rates'!$G$64))+(0.1*('Calcification Rates'!$D$64-'Calcification Rates'!$E$64)*($A17+(2*'Calcification Rates'!$D$64-'Calcification Rates'!$E$64)))*('Calcification Rates'!$F$64-'Calcification Rates'!$G$64)</f>
        <v>39.763563613330035</v>
      </c>
      <c r="EO17" s="73">
        <f>(2*('Calcification Rates'!$D$64+'Calcification Rates'!$E$64)*('Calcification Rates'!$F$64+'Calcification Rates'!$G$64))+(0.1*('Calcification Rates'!$D$64+'Calcification Rates'!$E$64)*($A17+(2*'Calcification Rates'!$D$64+'Calcification Rates'!$E$64)))*('Calcification Rates'!$F$64+'Calcification Rates'!$G$64)</f>
        <v>58.960046798149833</v>
      </c>
      <c r="EP17" s="73">
        <f>(2*'Calcification Rates'!$D$65*'Calcification Rates'!$F$65)+0.1*'Calcification Rates'!$D$65*($A17+(2*'Calcification Rates'!$D$65))*'Calcification Rates'!$F$65</f>
        <v>48.925819444444436</v>
      </c>
      <c r="EQ17" s="73">
        <f>(2*('Calcification Rates'!$D$65-'Calcification Rates'!$E$65)*('Calcification Rates'!$F$65-'Calcification Rates'!$G$65))+(0.1*('Calcification Rates'!$D$65-'Calcification Rates'!$E$65)*($A17+(2*'Calcification Rates'!$D$65-'Calcification Rates'!$E$65)))*('Calcification Rates'!$F$65-'Calcification Rates'!$G$65)</f>
        <v>39.763563613330035</v>
      </c>
      <c r="ER17" s="73">
        <f>(2*('Calcification Rates'!$D$65+'Calcification Rates'!$E$65)*('Calcification Rates'!$F$65+'Calcification Rates'!$G$65))+(0.1*('Calcification Rates'!$D$65+'Calcification Rates'!$E$65)*($A17+(2*'Calcification Rates'!$D$65+'Calcification Rates'!$E$65)))*('Calcification Rates'!$F$65+'Calcification Rates'!$G$65)</f>
        <v>58.960046798149833</v>
      </c>
      <c r="ES17" s="73">
        <f>$A17*'Calcification Rates'!$D$66*'Calcification Rates'!$F$66</f>
        <v>11.771626585502636</v>
      </c>
      <c r="ET17" s="73">
        <f>$A17*('Calcification Rates'!$D$66-'Calcification Rates'!$E$66)*('Calcification Rates'!$F$66-'Calcification Rates'!$G$66)</f>
        <v>10.786623570242487</v>
      </c>
      <c r="EU17" s="73">
        <f>$A17*('Calcification Rates'!$D$66+'Calcification Rates'!$E$66)*('Calcification Rates'!$F$66+'Calcification Rates'!$G$66)</f>
        <v>12.799256251575111</v>
      </c>
      <c r="EV17" s="73">
        <f>(2*'Calcification Rates'!$D$67*'Calcification Rates'!$F$67)+0.1*'Calcification Rates'!$D$67*($A17+(2*'Calcification Rates'!$D$67))*'Calcification Rates'!$F$67</f>
        <v>48.925819444444436</v>
      </c>
      <c r="EW17" s="73">
        <f>(2*('Calcification Rates'!$D$67-'Calcification Rates'!$E$67)*('Calcification Rates'!$F$67-'Calcification Rates'!$G$67))+(0.1*('Calcification Rates'!$D$67-'Calcification Rates'!$E$67)*($A17+(2*'Calcification Rates'!$D$67-'Calcification Rates'!$E$67)))*('Calcification Rates'!$F$67-'Calcification Rates'!$G$67)</f>
        <v>39.763563613330035</v>
      </c>
      <c r="EX17" s="73">
        <f>(2*('Calcification Rates'!$D$67+'Calcification Rates'!$E$67)*('Calcification Rates'!$F$67+'Calcification Rates'!$G$67))+(0.1*('Calcification Rates'!$D$67+'Calcification Rates'!$E$67)*($A17+(2*'Calcification Rates'!$D$67+'Calcification Rates'!$E$67)))*('Calcification Rates'!$F$67+'Calcification Rates'!$G$67)</f>
        <v>58.960046798149833</v>
      </c>
      <c r="EY17" s="73">
        <f>((((1-'Calcification Rates'!$H$68)*$A17)*'Calcification Rates'!$D$68*0.1)+('Calcification Rates'!$H$68*$A17*'Calcification Rates'!$D$68))*'Calcification Rates'!$F$68</f>
        <v>3.4338975000000005</v>
      </c>
      <c r="EZ17" s="73">
        <f>((((1-'Calcification Rates'!$H$68)*$A17)*(('Calcification Rates'!$D$68-'Calcification Rates'!$E$68)*0.1))+('Calcification Rates'!$H$68*$A17*('Calcification Rates'!$D$68-'Calcification Rates'!$E$68)))*('Calcification Rates'!$F$68-'Calcification Rates'!$G$68)</f>
        <v>2.1367906668723968</v>
      </c>
      <c r="FA17" s="73">
        <f>((((1-'Calcification Rates'!$H$68)*$A17)*(('Calcification Rates'!$D$68+'Calcification Rates'!$E$68)*0.1))+('Calcification Rates'!$H$68*$A17*('Calcification Rates'!$D$68+'Calcification Rates'!$E$68)))*('Calcification Rates'!$F$68+'Calcification Rates'!$G$68)</f>
        <v>4.860024382969315</v>
      </c>
      <c r="FB17" s="73">
        <f>((((((((($A17*2)/PI())/2)+'Calcification Rates'!$D$69)^2)*PI())/2))-((((((($A17*2)/PI())/2)^2)*PI())/2)))*'Calcification Rates'!$F$69</f>
        <v>24.662347903320761</v>
      </c>
      <c r="FC17" s="73">
        <f>((((((((($A17*2)/PI())/2)+('Calcification Rates'!$D$69-'Calcification Rates'!$E$69))^2)*PI())/2))-((((((($A17*2)/PI())/2)^2)*PI())/2)))*('Calcification Rates'!$F$69-'Calcification Rates'!$G$69)</f>
        <v>23.332953711879341</v>
      </c>
      <c r="FD17" s="73">
        <f>((((((((($A17*2)/PI())/2)+('Calcification Rates'!$D$69+'Calcification Rates'!$E$69))^2)*PI())/2))-((((((($A17*2)/PI())/2)^2)*PI())/2)))*('Calcification Rates'!$F$69+'Calcification Rates'!$G$69)</f>
        <v>26.012580295549927</v>
      </c>
      <c r="FE17" s="73">
        <f>((((((((($A17*2)/PI())/2)+'Calcification Rates'!$D$70)^2)*PI())/2))-((((((($A17*2)/PI())/2)^2)*PI())/2)))*'Calcification Rates'!$F$70</f>
        <v>19.223955534569157</v>
      </c>
      <c r="FF17" s="73">
        <f>((((((((($A17*2)/PI())/2)+('Calcification Rates'!$D$70-'Calcification Rates'!$E$70))^2)*PI())/2))-((((((($A17*2)/PI())/2)^2)*PI())/2)))*('Calcification Rates'!$F$70-'Calcification Rates'!$G$70)</f>
        <v>16.539646224359071</v>
      </c>
      <c r="FG17" s="73">
        <f>((((((((($A17*2)/PI())/2)+('Calcification Rates'!$D$70+'Calcification Rates'!$E$70))^2)*PI())/2))-((((((($A17*2)/PI())/2)^2)*PI())/2)))*('Calcification Rates'!$F$70+'Calcification Rates'!$G$70)</f>
        <v>21.963686304970501</v>
      </c>
      <c r="FH17" s="73">
        <f>((((((((($A17*2)/PI())/2)+'Calcification Rates'!$D$71)^2)*PI())/2))-((((((($A17*2)/PI())/2)^2)*PI())/2)))*'Calcification Rates'!$F$71</f>
        <v>10.479769855703033</v>
      </c>
      <c r="FI17" s="73">
        <f>((((((((($A17*2)/PI())/2)+('Calcification Rates'!$D$71-'Calcification Rates'!$E$71))^2)*PI())/2))-((((((($A17*2)/PI())/2)^2)*PI())/2)))*('Calcification Rates'!$F$71-'Calcification Rates'!$G$71)</f>
        <v>9.6544783779462335</v>
      </c>
      <c r="FJ17" s="73">
        <f>((((((((($A17*2)/PI())/2)+('Calcification Rates'!$D$71+'Calcification Rates'!$E$71))^2)*PI())/2))-((((((($A17*2)/PI())/2)^2)*PI())/2)))*('Calcification Rates'!$F$71+'Calcification Rates'!$G$71)</f>
        <v>11.338907645349035</v>
      </c>
      <c r="FK17" s="73">
        <f>$A17*'Calcification Rates'!$D$72*'Calcification Rates'!$F$72</f>
        <v>0.35254218749999999</v>
      </c>
      <c r="FL17" s="73">
        <f>$A17*('Calcification Rates'!$D$72-'Calcification Rates'!$E$72)*('Calcification Rates'!$F$72-'Calcification Rates'!$G$72)</f>
        <v>0.22911673916715095</v>
      </c>
      <c r="FM17" s="73">
        <f>$A17*('Calcification Rates'!$D$72+'Calcification Rates'!$E$72)*('Calcification Rates'!$F$72+'Calcification Rates'!$G$72)</f>
        <v>0.47596763583284901</v>
      </c>
      <c r="FN17" s="73">
        <f>$A17*'Calcification Rates'!$D$74*'Calcification Rates'!$F$74</f>
        <v>0.35254218749999999</v>
      </c>
      <c r="FO17" s="73">
        <f>$A17*('Calcification Rates'!$D$74-'Calcification Rates'!$E$74)*('Calcification Rates'!$F$74-'Calcification Rates'!$G$74)</f>
        <v>0.22911673916715095</v>
      </c>
      <c r="FP17" s="73">
        <f>$A17*('Calcification Rates'!$D$74+'Calcification Rates'!$E$74)*('Calcification Rates'!$F$74+'Calcification Rates'!$G$74)</f>
        <v>0.47596763583284901</v>
      </c>
      <c r="FQ17" s="73">
        <f>$A17*'Calcification Rates'!$D$75*'Calcification Rates'!$F$75</f>
        <v>10.175108309659089</v>
      </c>
      <c r="FR17" s="73">
        <f>$A17*('Calcification Rates'!$D$75-'Calcification Rates'!$E$75)*('Calcification Rates'!$F$75-'Calcification Rates'!$G$75)</f>
        <v>9.4756765630931259</v>
      </c>
      <c r="FS17" s="73">
        <f>$A17*('Calcification Rates'!$D$75+'Calcification Rates'!$E$75)*('Calcification Rates'!$F$75+'Calcification Rates'!$G$75)</f>
        <v>10.895837574046256</v>
      </c>
      <c r="FT17" s="73">
        <f>((((((((($A17*2)/PI())/2)+'Calcification Rates'!$D$76)^2)*PI())/2))-((((((($A17*2)/PI())/2)^2)*PI())/2)))*'Calcification Rates'!$F$76</f>
        <v>10.656680115140563</v>
      </c>
      <c r="FU17" s="73">
        <f>((((((((($A17*2)/PI())/2)+('Calcification Rates'!$D$76-'Calcification Rates'!$E$76))^2)*PI())/2))-((((((($A17*2)/PI())/2)^2)*PI())/2)))*('Calcification Rates'!$F$76-'Calcification Rates'!$G$76)</f>
        <v>9.9143609634430003</v>
      </c>
      <c r="FV17" s="73">
        <f>((((((((($A17*2)/PI())/2)+('Calcification Rates'!$D$76+'Calcification Rates'!$E$76))^2)*PI())/2))-((((((($A17*2)/PI())/2)^2)*PI())/2)))*('Calcification Rates'!$F$76+'Calcification Rates'!$G$76)</f>
        <v>11.422771194069387</v>
      </c>
      <c r="FW17" s="73">
        <f>(2*'Calcification Rates'!$D$77*'Calcification Rates'!$F$77)+0.1*'Calcification Rates'!$D$77*($A17+(2*'Calcification Rates'!$D$77))*'Calcification Rates'!$F$77</f>
        <v>48.925819444444436</v>
      </c>
      <c r="FX17" s="73">
        <f>(2*('Calcification Rates'!$D$77-'Calcification Rates'!$E$77)*('Calcification Rates'!$F$77-'Calcification Rates'!$G$77))+(0.1*('Calcification Rates'!$D$77-'Calcification Rates'!$E$77)*($A17+(2*'Calcification Rates'!$D$77-'Calcification Rates'!$E$77)))*('Calcification Rates'!$F$77-'Calcification Rates'!$G$77)</f>
        <v>46.54752485140142</v>
      </c>
      <c r="FY17" s="73">
        <f>(2*('Calcification Rates'!$D$77+'Calcification Rates'!$E$77)*('Calcification Rates'!$F$77+'Calcification Rates'!$G$77))+(0.1*('Calcification Rates'!$D$77+'Calcification Rates'!$E$77)*($A17+(2*'Calcification Rates'!$D$77+'Calcification Rates'!$E$77)))*('Calcification Rates'!$F$77+'Calcification Rates'!$G$77)</f>
        <v>51.315193100926919</v>
      </c>
      <c r="FZ17" s="73">
        <f>((((1-'Calcification Rates'!$H$78)*$A17)*'Calcification Rates'!$D$78*0.1)+('Calcification Rates'!$H$78*$A17*'Calcification Rates'!$D$78))*'Calcification Rates'!$F$78</f>
        <v>5.3490742987499997</v>
      </c>
      <c r="GA17" s="73">
        <f>((((1-'Calcification Rates'!$H$78)*$A17)*(('Calcification Rates'!$D$78-'Calcification Rates'!$E$78)*0.1))+('Calcification Rates'!$H$78*$A17*('Calcification Rates'!$D$78-'Calcification Rates'!$E$78)))*('Calcification Rates'!$F$78-'Calcification Rates'!$G$78)</f>
        <v>5.163889437332438</v>
      </c>
      <c r="GB17" s="73">
        <f>((((1-'Calcification Rates'!$H$78)*$A17)*(('Calcification Rates'!$D$78+'Calcification Rates'!$E$78)*0.1))+('Calcification Rates'!$H$78*$A17*('Calcification Rates'!$D$78+'Calcification Rates'!$E$78)))*('Calcification Rates'!$F$78+'Calcification Rates'!$G$78)</f>
        <v>5.5342591601675615</v>
      </c>
      <c r="GC17" s="73">
        <f>((((1-'Calcification Rates'!$H$79)*$A17)*'Calcification Rates'!$D$79*0.1)+('Calcification Rates'!$H$79*$A17*'Calcification Rates'!$D$79))*'Calcification Rates'!$F$79</f>
        <v>6.0835729500000006</v>
      </c>
      <c r="GD17" s="73">
        <f>((((1-'Calcification Rates'!$H$79)*$A17)*(('Calcification Rates'!$D$79-'Calcification Rates'!$E$79)*0.1))+('Calcification Rates'!$H$79*$A17*('Calcification Rates'!$D$79-'Calcification Rates'!$E$79)))*('Calcification Rates'!$F$79-'Calcification Rates'!$G$79)</f>
        <v>5.8292538452751499</v>
      </c>
      <c r="GE17" s="73">
        <f>((((1-'Calcification Rates'!$H$79)*$A17)*(('Calcification Rates'!$D$79+'Calcification Rates'!$E$79)*0.1))+('Calcification Rates'!$H$79*$A17*('Calcification Rates'!$D$79+'Calcification Rates'!$E$79)))*('Calcification Rates'!$F$79+'Calcification Rates'!$G$79)</f>
        <v>6.3378920547248514</v>
      </c>
      <c r="GF17" s="73">
        <f>((((1-'Calcification Rates'!$H$80)*$A17)*'Calcification Rates'!$D$80*0.1)+('Calcification Rates'!$H$80*$A17*'Calcification Rates'!$D$80))*'Calcification Rates'!$F$80</f>
        <v>7.1589114674999994</v>
      </c>
      <c r="GG17" s="73">
        <f>((((1-'Calcification Rates'!$H$80)*$A17)*(('Calcification Rates'!$D$80-'Calcification Rates'!$E$80)*0.1))+('Calcification Rates'!$H$80*$A17*('Calcification Rates'!$D$80-'Calcification Rates'!$E$80)))*('Calcification Rates'!$F$80-'Calcification Rates'!$G$80)</f>
        <v>6.911070074023864</v>
      </c>
      <c r="GH17" s="73">
        <f>((((1-'Calcification Rates'!$H$80)*$A17)*(('Calcification Rates'!$D$80+'Calcification Rates'!$E$80)*0.1))+('Calcification Rates'!$H$80*$A17*('Calcification Rates'!$D$80+'Calcification Rates'!$E$80)))*('Calcification Rates'!$F$80+'Calcification Rates'!$G$80)</f>
        <v>7.4067528609761348</v>
      </c>
      <c r="GI17" s="73">
        <f>((((((((($A17*2)/PI())/2)+'Calcification Rates'!$D$81)^2)*PI())/2))-((((((($A17*2)/PI())/2)^2)*PI())/2)))*'Calcification Rates'!$F$81</f>
        <v>9.0445836735296403</v>
      </c>
      <c r="GJ17" s="73">
        <f>((((((((($A17*2)/PI())/2)+('Calcification Rates'!$D$81-'Calcification Rates'!$E$81))^2)*PI())/2))-((((((($A17*2)/PI())/2)^2)*PI())/2)))*('Calcification Rates'!$F$81-'Calcification Rates'!$G$81)</f>
        <v>8.7403270532834476</v>
      </c>
      <c r="GK17" s="73">
        <f>((((((((($A17*2)/PI())/2)+('Calcification Rates'!$D$81+'Calcification Rates'!$E$81))^2)*PI())/2))-((((((($A17*2)/PI())/2)^2)*PI())/2)))*('Calcification Rates'!$F$81+'Calcification Rates'!$G$81)</f>
        <v>9.3497327410654822</v>
      </c>
      <c r="GL17" s="73">
        <f>((((((((($A17*2)/PI())/2)+'Calcification Rates'!$D$82)^2)*PI())/2))-((((((($A17*2)/PI())/2)^2)*PI())/2)))*'Calcification Rates'!$F$82</f>
        <v>9.2839197425891591</v>
      </c>
      <c r="GM17" s="73">
        <f>((((((((($A17*2)/PI())/2)+('Calcification Rates'!$D$82-'Calcification Rates'!$E$82))^2)*PI())/2))-((((((($A17*2)/PI())/2)^2)*PI())/2)))*('Calcification Rates'!$F$82-'Calcification Rates'!$G$82)</f>
        <v>9.0465898425907625</v>
      </c>
      <c r="GN17" s="73">
        <f>((((((((($A17*2)/PI())/2)+('Calcification Rates'!$D$82+'Calcification Rates'!$E$82))^2)*PI())/2))-((((((($A17*2)/PI())/2)^2)*PI())/2)))*('Calcification Rates'!$F$82+'Calcification Rates'!$G$82)</f>
        <v>9.5217898103932264</v>
      </c>
      <c r="GO17" s="73">
        <f>((((((((($A17*2)/PI())/2)+'Calcification Rates'!$D$87)^2)*PI())/2))-((((((($A17*2)/PI())/2)^2)*PI())/2)))*'Calcification Rates'!$F$87</f>
        <v>6.1488855951232395</v>
      </c>
      <c r="GP17" s="73">
        <f>((((((((($A17*2)/PI())/2)+('Calcification Rates'!$D$87-'Calcification Rates'!$E$87))^2)*PI())/2))-((((((($A17*2)/PI())/2)^2)*PI())/2)))*('Calcification Rates'!$F$87-'Calcification Rates'!$G$87)</f>
        <v>5.3448391725343871</v>
      </c>
      <c r="GQ17" s="73">
        <f>((((((((($A17*2)/PI())/2)+('Calcification Rates'!$D$87+'Calcification Rates'!$E$87))^2)*PI())/2))-((((((($A17*2)/PI())/2)^2)*PI())/2)))*('Calcification Rates'!$F$87+'Calcification Rates'!$G$87)</f>
        <v>6.996722727296901</v>
      </c>
      <c r="GR17" s="73">
        <f>((((((((($A17*2)/PI())/2)+'Calcification Rates'!$D$88)^2)*PI())/2))-((((((($A17*2)/PI())/2)^2)*PI())/2)))*'Calcification Rates'!$F$88</f>
        <v>6.1488855951232395</v>
      </c>
      <c r="GS17" s="73">
        <f>((((((((($A17*2)/PI())/2)+('Calcification Rates'!$D$88-'Calcification Rates'!$E$88))^2)*PI())/2))-((((((($A17*2)/PI())/2)^2)*PI())/2)))*('Calcification Rates'!$F$88-'Calcification Rates'!$G$88)</f>
        <v>5.3448391725343871</v>
      </c>
      <c r="GT17" s="73">
        <f>((((((((($A17*2)/PI())/2)+('Calcification Rates'!$D$88+'Calcification Rates'!$E$88))^2)*PI())/2))-((((((($A17*2)/PI())/2)^2)*PI())/2)))*('Calcification Rates'!$F$88+'Calcification Rates'!$G$88)</f>
        <v>6.996722727296901</v>
      </c>
      <c r="GU17" s="73">
        <f>((((((((($A17*2)/PI())/2)+'Calcification Rates'!$D$89)^2)*PI())/2))-((((((($A17*2)/PI())/2)^2)*PI())/2)))*'Calcification Rates'!$F$89</f>
        <v>8.6327136247527374</v>
      </c>
      <c r="GV17" s="73">
        <f>((((((((($A17*2)/PI())/2)+('Calcification Rates'!$D$89-'Calcification Rates'!$E$89))^2)*PI())/2))-((((((($A17*2)/PI())/2)^2)*PI())/2)))*('Calcification Rates'!$F$89-'Calcification Rates'!$G$89)</f>
        <v>7.6919620923616749</v>
      </c>
      <c r="GW17" s="73">
        <f>((((((((($A17*2)/PI())/2)+('Calcification Rates'!$D$89+'Calcification Rates'!$E$89))^2)*PI())/2))-((((((($A17*2)/PI())/2)^2)*PI())/2)))*('Calcification Rates'!$F$89+'Calcification Rates'!$G$89)</f>
        <v>9.6094532651572315</v>
      </c>
      <c r="GX17" s="73">
        <f>((((((((($A17*2)/PI())/2)+'Calcification Rates'!$D$90)^2)*PI())/2))-((((((($A17*2)/PI())/2)^2)*PI())/2)))*'Calcification Rates'!$F$90</f>
        <v>8.6327136247527374</v>
      </c>
      <c r="GY17" s="73">
        <f>((((((((($A17*2)/PI())/2)+('Calcification Rates'!$D$90-'Calcification Rates'!$E$90))^2)*PI())/2))-((((((($A17*2)/PI())/2)^2)*PI())/2)))*('Calcification Rates'!$F$90-'Calcification Rates'!$G$90)</f>
        <v>7.6919620923616749</v>
      </c>
      <c r="GZ17" s="73">
        <f>((((((((($A17*2)/PI())/2)+('Calcification Rates'!$D$90+'Calcification Rates'!$E$90))^2)*PI())/2))-((((((($A17*2)/PI())/2)^2)*PI())/2)))*('Calcification Rates'!$F$90+'Calcification Rates'!$G$90)</f>
        <v>9.6094532651572315</v>
      </c>
      <c r="HA17" s="73">
        <f>((((((((($A17*2)/PI())/2)+'Calcification Rates'!$D$92)^2)*PI())/2))-((((((($A17*2)/PI())/2)^2)*PI())/2)))*'Calcification Rates'!$F$92</f>
        <v>22.61236059821956</v>
      </c>
      <c r="HB17" s="73">
        <f>((((((((($A17*2)/PI())/2)+('Calcification Rates'!$D$92-'Calcification Rates'!$E$92))^2)*PI())/2))-((((((($A17*2)/PI())/2)^2)*PI())/2)))*('Calcification Rates'!$F$92-'Calcification Rates'!$G$92)</f>
        <v>21.737468567958338</v>
      </c>
      <c r="HC17" s="73">
        <f>((((((((($A17*2)/PI())/2)+('Calcification Rates'!$D$92+'Calcification Rates'!$E$92))^2)*PI())/2))-((((((($A17*2)/PI())/2)^2)*PI())/2)))*('Calcification Rates'!$F$92+'Calcification Rates'!$G$92)</f>
        <v>23.487252628480782</v>
      </c>
      <c r="HD17" s="73">
        <f>$A17*'Calcification Rates'!$D$93*'Calcification Rates'!$F$93</f>
        <v>6.1976175660346797</v>
      </c>
      <c r="HE17" s="73">
        <f>$A17*('Calcification Rates'!$D$93-'Calcification Rates'!$E$93)*('Calcification Rates'!$F$93-'Calcification Rates'!$G$93)</f>
        <v>5.4469427093605995</v>
      </c>
      <c r="HF17" s="73">
        <f>$A17*('Calcification Rates'!$D$93+'Calcification Rates'!$E$93)*('Calcification Rates'!$F$93+'Calcification Rates'!$G$93)</f>
        <v>6.9894166220976608</v>
      </c>
      <c r="HG17" s="73">
        <f>$A17*'Calcification Rates'!$D$95*'Calcification Rates'!$F$95</f>
        <v>7.9019623966942163</v>
      </c>
      <c r="HH17" s="73">
        <f>$A17*('Calcification Rates'!$D$95-'Calcification Rates'!$E$95)*('Calcification Rates'!$F$95-'Calcification Rates'!$G$95)</f>
        <v>6.895588178084723</v>
      </c>
      <c r="HI17" s="73">
        <f>$A17*('Calcification Rates'!$D$95+'Calcification Rates'!$E$95)*('Calcification Rates'!$F$95+'Calcification Rates'!$G$95)</f>
        <v>8.9647355173227741</v>
      </c>
      <c r="HJ17" s="73">
        <f>((((1-'Calcification Rates'!$H$96)*$A17)*'Calcification Rates'!$D$96*0.1)+('Calcification Rates'!$H$96*$A17*'Calcification Rates'!$D$96))*'Calcification Rates'!$F$96</f>
        <v>3.7567188750000002</v>
      </c>
      <c r="HK17" s="73">
        <f>((((1-'Calcification Rates'!$H$96)*$A17)*(('Calcification Rates'!$D$96-'Calcification Rates'!$E$96)*0.1))+('Calcification Rates'!$H$96*$A17*('Calcification Rates'!$D$96-'Calcification Rates'!$E$96)))*('Calcification Rates'!$F$96-'Calcification Rates'!$G$96)</f>
        <v>3.2815778369877666</v>
      </c>
      <c r="HL17" s="73">
        <f>((((1-'Calcification Rates'!$H$96)*$A17)*(('Calcification Rates'!$D$96+'Calcification Rates'!$E$96)*0.1))+('Calcification Rates'!$H$96*$A17*('Calcification Rates'!$D$96+'Calcification Rates'!$E$96)))*('Calcification Rates'!$F$96+'Calcification Rates'!$G$96)</f>
        <v>4.2610853698772813</v>
      </c>
      <c r="HM17" s="73">
        <f>((((1-'Calcification Rates'!$H$98)*$A17)*'Calcification Rates'!$D$98*0.1)+('Calcification Rates'!$H$98*$A17*'Calcification Rates'!$D$98))*'Calcification Rates'!$F$98</f>
        <v>3.7567188750000002</v>
      </c>
      <c r="HN17" s="73">
        <f>((((1-'Calcification Rates'!$H$98)*$A17)*(('Calcification Rates'!$D$98-'Calcification Rates'!$E$98)*0.1))+('Calcification Rates'!$H$98*$A17*('Calcification Rates'!$D$98-'Calcification Rates'!$E$98)))*('Calcification Rates'!$F$98-'Calcification Rates'!$G$98)</f>
        <v>2.2656193829309674</v>
      </c>
      <c r="HO17" s="73">
        <f>((((1-'Calcification Rates'!$H$98)*$A17)*(('Calcification Rates'!$D$98+'Calcification Rates'!$E$98)*0.1))+('Calcification Rates'!$H$98*$A17*('Calcification Rates'!$D$98+'Calcification Rates'!$E$98)))*('Calcification Rates'!$F$98+'Calcification Rates'!$G$98)</f>
        <v>5.4637042225629306</v>
      </c>
    </row>
    <row r="18" spans="1:223" x14ac:dyDescent="0.3">
      <c r="A18" s="42">
        <v>16</v>
      </c>
      <c r="B18" s="73">
        <f>((((1-'Calcification Rates'!$H$11)*$A18)*'Calcification Rates'!$D$11*0.1)+('Calcification Rates'!$H$11*$A18*'Calcification Rates'!$D$11))*'Calcification Rates'!$F$11</f>
        <v>44.020886186666665</v>
      </c>
      <c r="C18" s="73">
        <f>((((1-'Calcification Rates'!$H$11)*$A18)*(('Calcification Rates'!$D$11-'Calcification Rates'!$E$11)*0.1))+('Calcification Rates'!$H$11*$A18*('Calcification Rates'!$D$11-'Calcification Rates'!$E$11)))*('Calcification Rates'!$F$11-'Calcification Rates'!$G$11)</f>
        <v>35.752665173921827</v>
      </c>
      <c r="D18" s="73">
        <f>((((1-'Calcification Rates'!$H$11)*$A18)*(('Calcification Rates'!$D$11+'Calcification Rates'!$E$11)*0.1))+('Calcification Rates'!$H$11*$A18*('Calcification Rates'!$D$11+'Calcification Rates'!$E$11)))*('Calcification Rates'!$F$11+'Calcification Rates'!$G$11)</f>
        <v>52.545956087344159</v>
      </c>
      <c r="E18" s="73">
        <f>(((((1-'Calcification Rates'!$H$12)*$A18)*'Calcification Rates'!$D$12*0.1)+('Calcification Rates'!$H$12*$A18*'Calcification Rates'!$D$12))*'Calcification Rates'!$F$12)*0.5</f>
        <v>23.181547276190475</v>
      </c>
      <c r="F18" s="73">
        <f>(((((1-'Calcification Rates'!$H$12)*$A18)*(('Calcification Rates'!$D$12-'Calcification Rates'!$E$12)*0.1))+('Calcification Rates'!$H$12*$A18*('Calcification Rates'!$D$12-'Calcification Rates'!$E$12)))*('Calcification Rates'!$F$12-'Calcification Rates'!$G$12))*0.5</f>
        <v>21.305625946612306</v>
      </c>
      <c r="G18" s="73">
        <f>(((((1-'Calcification Rates'!$H$12)*$A18)*(('Calcification Rates'!$D$12+'Calcification Rates'!$E$12)*0.1))+('Calcification Rates'!$H$12*$A18*('Calcification Rates'!$D$12+'Calcification Rates'!$E$12)))*('Calcification Rates'!$F$12+'Calcification Rates'!$G$12))*0.5</f>
        <v>25.090017573813537</v>
      </c>
      <c r="H18" s="73">
        <f>(((((1-'Calcification Rates'!$H$13)*$A18)*'Calcification Rates'!$D$13*0.1)+('Calcification Rates'!$H$13*$A18*'Calcification Rates'!$D$13))*'Calcification Rates'!$F$13)*0.5</f>
        <v>18.653060889599999</v>
      </c>
      <c r="I18" s="73">
        <f>(((((1-'Calcification Rates'!$H$13)*$A18)*(('Calcification Rates'!$D$13-'Calcification Rates'!$E$13)*0.1))+('Calcification Rates'!$H$13*$A18*('Calcification Rates'!$D$13-'Calcification Rates'!$E$13)))*('Calcification Rates'!$F$13-'Calcification Rates'!$G$13))*0.5</f>
        <v>15.7857652278099</v>
      </c>
      <c r="J18" s="73">
        <f>(((((1-'Calcification Rates'!$H$13)*$A18)*(('Calcification Rates'!$D$13+'Calcification Rates'!$E$13)*0.1))+('Calcification Rates'!$H$13*$A18*('Calcification Rates'!$D$13+'Calcification Rates'!$E$13)))*('Calcification Rates'!$F$13+'Calcification Rates'!$G$13))*0.5</f>
        <v>21.756787435301209</v>
      </c>
      <c r="K18" s="73">
        <f>((((((((($A18*2)/PI())/2)+'Calcification Rates'!$D$14)^2)*PI())/2))-((((((($A18*2)/PI())/2)^2)*PI())/2)))*'Calcification Rates'!$F$14</f>
        <v>9.6928966138585828</v>
      </c>
      <c r="L18" s="73">
        <f>((((((((($A18*2)/PI())/2)+('Calcification Rates'!$D$14-'Calcification Rates'!$E$14))^2)*PI())/2))-((((((($A18*2)/PI())/2)^2)*PI())/2)))*('Calcification Rates'!$F$14-'Calcification Rates'!$G$14)</f>
        <v>9.347406091999078</v>
      </c>
      <c r="M18" s="73">
        <f>((((((((($A18*2)/PI())/2)+('Calcification Rates'!$D$14+'Calcification Rates'!$E$14))^2)*PI())/2))-((((((($A18*2)/PI())/2)^2)*PI())/2)))*('Calcification Rates'!$F$14+'Calcification Rates'!$G$14)</f>
        <v>10.039067287011198</v>
      </c>
      <c r="N18" s="73">
        <f>((((((((($A18*2)/PI())/2)+'Calcification Rates'!$D$15)^2)*PI())/2))-((((((($A18*2)/PI())/2)^2)*PI())/2)))*'Calcification Rates'!$F$15</f>
        <v>9.8317271643174955</v>
      </c>
      <c r="O18" s="73">
        <f>((((((((($A18*2)/PI())/2)+('Calcification Rates'!$D$15-'Calcification Rates'!$E$15))^2)*PI())/2))-((((((($A18*2)/PI())/2)^2)*PI())/2)))*('Calcification Rates'!$F$15-'Calcification Rates'!$G$15)</f>
        <v>8.8590031283198751</v>
      </c>
      <c r="P18" s="73">
        <f>((((((((($A18*2)/PI())/2)+('Calcification Rates'!$D$15+'Calcification Rates'!$E$15))^2)*PI())/2))-((((((($A18*2)/PI())/2)^2)*PI())/2)))*('Calcification Rates'!$F$15+'Calcification Rates'!$G$15)</f>
        <v>10.851187070108184</v>
      </c>
      <c r="Q18" s="73">
        <f>(2*'Calcification Rates'!$D$16*'Calcification Rates'!$F$16)+0.1*'Calcification Rates'!$D$16*($A18+(2*'Calcification Rates'!$D$16))*'Calcification Rates'!$F$16</f>
        <v>4.1273283333333328</v>
      </c>
      <c r="R18" s="73">
        <f>(2*('Calcification Rates'!$D$16-'Calcification Rates'!$E$16)*('Calcification Rates'!$F$16-'Calcification Rates'!$G$16))+(0.1*('Calcification Rates'!$D$16-'Calcification Rates'!$E$16)*($A18+(2*'Calcification Rates'!$D$16-'Calcification Rates'!$E$16)))*('Calcification Rates'!$F$16-'Calcification Rates'!$G$16)</f>
        <v>3.5450003267774139</v>
      </c>
      <c r="S18" s="73">
        <f>(2*('Calcification Rates'!$D$16+'Calcification Rates'!$E$16)*('Calcification Rates'!$F$16+'Calcification Rates'!$G$16))+(0.1*('Calcification Rates'!$D$16+'Calcification Rates'!$E$16)*($A18+(2*'Calcification Rates'!$D$16+'Calcification Rates'!$E$16)))*('Calcification Rates'!$F$16+'Calcification Rates'!$G$16)</f>
        <v>4.7242770593003387</v>
      </c>
      <c r="T18" s="73">
        <f>(2*'Calcification Rates'!$D$17*'Calcification Rates'!$F$17)+0.1*'Calcification Rates'!$D$17*($A18+(2*'Calcification Rates'!$D$17))*'Calcification Rates'!$F$17</f>
        <v>3.8146519444444431</v>
      </c>
      <c r="U18" s="73">
        <f>(2*('Calcification Rates'!$D$17-'Calcification Rates'!$E$17)*('Calcification Rates'!$F$17-'Calcification Rates'!$G$17))+(0.1*('Calcification Rates'!$D$17-'Calcification Rates'!$E$17)*($A18+(2*'Calcification Rates'!$D$17-'Calcification Rates'!$E$17)))*('Calcification Rates'!$F$17-'Calcification Rates'!$G$17)</f>
        <v>3.2366049742440803</v>
      </c>
      <c r="V18" s="73">
        <f>(2*('Calcification Rates'!$D$17+'Calcification Rates'!$E$17)*('Calcification Rates'!$F$17+'Calcification Rates'!$G$17))+(0.1*('Calcification Rates'!$D$17+'Calcification Rates'!$E$17)*($A18+(2*'Calcification Rates'!$D$17+'Calcification Rates'!$E$17)))*('Calcification Rates'!$F$17+'Calcification Rates'!$G$17)</f>
        <v>4.4073181401003385</v>
      </c>
      <c r="W18" s="73">
        <f>((((((((($A18*2)/PI())/2)+'Calcification Rates'!$D$18)^2)*PI())/2))-((((((($A18*2)/PI())/2)^2)*PI())/2)))*'Calcification Rates'!$F$18</f>
        <v>9.8317271643174955</v>
      </c>
      <c r="X18" s="73">
        <f>((((((((($A18*2)/PI())/2)+('Calcification Rates'!$D$18-'Calcification Rates'!$E$18))^2)*PI())/2))-((((((($A18*2)/PI())/2)^2)*PI())/2)))*('Calcification Rates'!$F$18-'Calcification Rates'!$G$18)</f>
        <v>8.8590031283198751</v>
      </c>
      <c r="Y18" s="73">
        <f>((((((((($A18*2)/PI())/2)+('Calcification Rates'!$D$18+'Calcification Rates'!$E$18))^2)*PI())/2))-((((((($A18*2)/PI())/2)^2)*PI())/2)))*('Calcification Rates'!$F$18+'Calcification Rates'!$G$18)</f>
        <v>10.851187070108184</v>
      </c>
      <c r="Z18" s="73">
        <f>(2*'Calcification Rates'!$D$19*'Calcification Rates'!$F$19)+0.1*'Calcification Rates'!$D$19*($A18+(2*'Calcification Rates'!$D$19))*'Calcification Rates'!$F$19</f>
        <v>3.8146519444444431</v>
      </c>
      <c r="AA18" s="73">
        <f>(2*('Calcification Rates'!$D$19-'Calcification Rates'!$E$19)*('Calcification Rates'!$F$19-'Calcification Rates'!$G$19))+(0.1*('Calcification Rates'!$D$19-'Calcification Rates'!$E$19)*($A18+(2*'Calcification Rates'!$D$19-'Calcification Rates'!$E$19)))*('Calcification Rates'!$F$19-'Calcification Rates'!$G$19)</f>
        <v>3.2366049742440803</v>
      </c>
      <c r="AB18" s="73">
        <f>(2*('Calcification Rates'!$D$19+'Calcification Rates'!$E$19)*('Calcification Rates'!$F$19+'Calcification Rates'!$G$19))+(0.1*('Calcification Rates'!$D$19+'Calcification Rates'!$E$19)*($A18+(2*'Calcification Rates'!$D$19+'Calcification Rates'!$E$19)))*('Calcification Rates'!$F$19+'Calcification Rates'!$G$19)</f>
        <v>4.4073181401003385</v>
      </c>
      <c r="AC18" s="73">
        <f>(((((1-'Calcification Rates'!$H$20)*$A18)*'Calcification Rates'!$D$20*0.1)+('Calcification Rates'!$H$20*$A18*'Calcification Rates'!$D$20))*'Calcification Rates'!$F$20)*0.5</f>
        <v>1.2936107333333331</v>
      </c>
      <c r="AD18" s="73">
        <f>(((((1-'Calcification Rates'!$H$20)*$A18)*(('Calcification Rates'!$D$20-'Calcification Rates'!$E$20)*0.1))+('Calcification Rates'!$H$20*$A18*('Calcification Rates'!$D$20-'Calcification Rates'!$E$20)))*('Calcification Rates'!$F$20-'Calcification Rates'!$G$20))*0.5</f>
        <v>1.0977795883796539</v>
      </c>
      <c r="AE18" s="73">
        <f>(((((1-'Calcification Rates'!$H$20)*$A18)*(('Calcification Rates'!$D$20+'Calcification Rates'!$E$20)*0.1))+('Calcification Rates'!$H$20*$A18*('Calcification Rates'!$D$20+'Calcification Rates'!$E$20)))*('Calcification Rates'!$F$20+'Calcification Rates'!$G$20))*0.5</f>
        <v>1.4943294116900308</v>
      </c>
      <c r="AF18" s="73">
        <f>(2*'Calcification Rates'!$D$21*'Calcification Rates'!$F$21)+0.1*'Calcification Rates'!$D$21*($A18+(2*'Calcification Rates'!$D$21))*'Calcification Rates'!$F$21</f>
        <v>4.3774694444444435</v>
      </c>
      <c r="AG18" s="73">
        <f>(2*('Calcification Rates'!$D$21-'Calcification Rates'!$E$21)*('Calcification Rates'!$F$21-'Calcification Rates'!$G$21))+(0.1*('Calcification Rates'!$D$21-'Calcification Rates'!$E$21)*($A18+(2*'Calcification Rates'!$D$21-'Calcification Rates'!$E$21)))*('Calcification Rates'!$F$21-'Calcification Rates'!$G$21)</f>
        <v>4.2829946559829333</v>
      </c>
      <c r="AH18" s="73">
        <f>(2*('Calcification Rates'!$D$21+'Calcification Rates'!$E$21)*('Calcification Rates'!$F$21+'Calcification Rates'!$G$21))+(0.1*('Calcification Rates'!$D$21+'Calcification Rates'!$E$21)*($A18+(2*'Calcification Rates'!$D$21+'Calcification Rates'!$E$21)))*('Calcification Rates'!$F$21+'Calcification Rates'!$G$21)</f>
        <v>4.4729242677504004</v>
      </c>
      <c r="AI18" s="73">
        <f>$A18*'Calcification Rates'!$D$23*'Calcification Rates'!$F$23</f>
        <v>0.37604499999999996</v>
      </c>
      <c r="AJ18" s="73">
        <f>$A18*('Calcification Rates'!$D$23-'Calcification Rates'!$E$23)*('Calcification Rates'!$F$23-'Calcification Rates'!$G$23)</f>
        <v>0.24439118844496102</v>
      </c>
      <c r="AK18" s="73">
        <f>$A18*('Calcification Rates'!$D$23+'Calcification Rates'!$E$23)*('Calcification Rates'!$F$23+'Calcification Rates'!$G$23)</f>
        <v>0.50769881155503893</v>
      </c>
      <c r="AL18" s="73">
        <f>((((1-'Calcification Rates'!$H$24)*$A18)*'Calcification Rates'!$D$24*0.1)+('Calcification Rates'!$H$24*$A18*'Calcification Rates'!$D$24))*'Calcification Rates'!$F$24</f>
        <v>17.134645236800001</v>
      </c>
      <c r="AM18" s="73">
        <f>((((1-'Calcification Rates'!$H$24)*$A18)*(('Calcification Rates'!$D$24-'Calcification Rates'!$E$24)*0.1))+('Calcification Rates'!$H$24*$A18*('Calcification Rates'!$D$24-'Calcification Rates'!$E$24)))*('Calcification Rates'!$F$24-'Calcification Rates'!$G$24)</f>
        <v>10.33364104684034</v>
      </c>
      <c r="AN18" s="73">
        <f>((((1-'Calcification Rates'!$H$24)*$A18)*(('Calcification Rates'!$D$24+'Calcification Rates'!$E$24)*0.1))+('Calcification Rates'!$H$24*$A18*('Calcification Rates'!$D$24+'Calcification Rates'!$E$24)))*('Calcification Rates'!$F$24+'Calcification Rates'!$G$24)</f>
        <v>24.920319206057695</v>
      </c>
      <c r="AO18" s="73">
        <f>((((((((($A18*2)/PI())/2)+'Calcification Rates'!$D$25)^2)*PI())/2))-((((((($A18*2)/PI())/2)^2)*PI())/2)))*'Calcification Rates'!$F$25</f>
        <v>8.461082878060278</v>
      </c>
      <c r="AP18" s="73">
        <f>((((((((($A18*2)/PI())/2)+('Calcification Rates'!$D$25-'Calcification Rates'!$E$25))^2)*PI())/2))-((((((($A18*2)/PI())/2)^2)*PI())/2)))*('Calcification Rates'!$F$25-'Calcification Rates'!$G$25)</f>
        <v>6.9111934112931586</v>
      </c>
      <c r="AQ18" s="73">
        <f>((((((((($A18*2)/PI())/2)+('Calcification Rates'!$D$25+'Calcification Rates'!$E$25))^2)*PI())/2))-((((((($A18*2)/PI())/2)^2)*PI())/2)))*('Calcification Rates'!$F$25+'Calcification Rates'!$G$25)</f>
        <v>10.064927930621144</v>
      </c>
      <c r="AR18" s="73">
        <f>((((1-'Calcification Rates'!$H$28)*$A18)*'Calcification Rates'!$D$28*0.1)+('Calcification Rates'!$H$28*$A18*'Calcification Rates'!$D$28))*'Calcification Rates'!$F$28</f>
        <v>2.757939816885433</v>
      </c>
      <c r="AS18" s="73">
        <f>((((1-'Calcification Rates'!$H$28)*$A18)*(('Calcification Rates'!$D$28-'Calcification Rates'!$E$28)*0.1))+('Calcification Rates'!$H$28*$A18*('Calcification Rates'!$D$28-'Calcification Rates'!$E$28)))*('Calcification Rates'!$F$28-'Calcification Rates'!$G$28)</f>
        <v>2.485785159404359</v>
      </c>
      <c r="AT18" s="73">
        <f>((((1-'Calcification Rates'!$H$28)*$A18)*(('Calcification Rates'!$D$28+'Calcification Rates'!$E$28)*0.1))+('Calcification Rates'!$H$28*$A18*('Calcification Rates'!$D$28+'Calcification Rates'!$E$28)))*('Calcification Rates'!$F$28+'Calcification Rates'!$G$28)</f>
        <v>3.0434123769101458</v>
      </c>
      <c r="AU18" s="73">
        <f>((((((((($A18*2)/PI())/2)+'Calcification Rates'!$D$29)^2)*PI())/2))-((((((($A18*2)/PI())/2)^2)*PI())/2)))*'Calcification Rates'!$F$29</f>
        <v>42.844709784196404</v>
      </c>
      <c r="AV18" s="73">
        <f>((((((((($A18*2)/PI())/2)+('Calcification Rates'!$D$29-'Calcification Rates'!$E$29))^2)*PI())/2))-((((((($A18*2)/PI())/2)^2)*PI())/2)))*('Calcification Rates'!$F$29-'Calcification Rates'!$G$29)</f>
        <v>35.236319537062677</v>
      </c>
      <c r="AW18" s="73">
        <f>((((((((($A18*2)/PI())/2)+('Calcification Rates'!$D$29+'Calcification Rates'!$E$29))^2)*PI())/2))-((((((($A18*2)/PI())/2)^2)*PI())/2)))*('Calcification Rates'!$F$29+'Calcification Rates'!$G$29)</f>
        <v>51.175666168209105</v>
      </c>
      <c r="AX18" s="73">
        <f>((((((((($A18*2)/PI())/2)+'Calcification Rates'!$D$30)^2)*PI())/2))-((((((($A18*2)/PI())/2)^2)*PI())/2)))*'Calcification Rates'!$F$30</f>
        <v>9.7089578868333355</v>
      </c>
      <c r="AY18" s="73">
        <f>((((((((($A18*2)/PI())/2)+('Calcification Rates'!$D$30-'Calcification Rates'!$E$30))^2)*PI())/2))-((((((($A18*2)/PI())/2)^2)*PI())/2)))*('Calcification Rates'!$F$30-'Calcification Rates'!$G$30)</f>
        <v>8.6162318869070553</v>
      </c>
      <c r="AZ18" s="73">
        <f>((((((((($A18*2)/PI())/2)+('Calcification Rates'!$D$30+'Calcification Rates'!$E$30))^2)*PI())/2))-((((((($A18*2)/PI())/2)^2)*PI())/2)))*('Calcification Rates'!$F$30+'Calcification Rates'!$G$30)</f>
        <v>10.824838255668492</v>
      </c>
      <c r="BA18" s="73">
        <f>((((1-'Calcification Rates'!$H$31)*$A18)*'Calcification Rates'!$D$31*0.1)+('Calcification Rates'!$H$31*$A18*'Calcification Rates'!$D$31))*'Calcification Rates'!$F$31</f>
        <v>2.949856</v>
      </c>
      <c r="BB18" s="73">
        <f>((((1-'Calcification Rates'!$H$31)*$A18)*(('Calcification Rates'!$D$31-'Calcification Rates'!$E$31)*0.1))+('Calcification Rates'!$H$31*$A18*('Calcification Rates'!$D$31-'Calcification Rates'!$E$31)))*('Calcification Rates'!$F$31-'Calcification Rates'!$G$31)</f>
        <v>2.949856</v>
      </c>
      <c r="BC18" s="73">
        <f>((((1-'Calcification Rates'!$H$31)*$A18)*(('Calcification Rates'!$D$31+'Calcification Rates'!$E$31)*0.1))+('Calcification Rates'!$H$31*$A18*('Calcification Rates'!$D$31+'Calcification Rates'!$E$31)))*('Calcification Rates'!$F$31+'Calcification Rates'!$G$31)</f>
        <v>2.949856</v>
      </c>
      <c r="BD18" s="73">
        <f>$A18*'Calcification Rates'!$D$32*'Calcification Rates'!$F$32</f>
        <v>12.395235132069359</v>
      </c>
      <c r="BE18" s="73">
        <f>$A18*('Calcification Rates'!$D$32-'Calcification Rates'!$E$32)*('Calcification Rates'!$F$32-'Calcification Rates'!$G$32)</f>
        <v>11.915652631907246</v>
      </c>
      <c r="BF18" s="73">
        <f>$A18*('Calcification Rates'!$D$32+'Calcification Rates'!$E$32)*('Calcification Rates'!$F$32+'Calcification Rates'!$G$32)</f>
        <v>12.874817632231473</v>
      </c>
      <c r="BG18" s="73">
        <f>((((1-'Calcification Rates'!$H$34)*$A18)*'Calcification Rates'!$D$34*0.1)+('Calcification Rates'!$H$34*$A18*'Calcification Rates'!$D$34))*'Calcification Rates'!$F$34</f>
        <v>4.0071668000000003</v>
      </c>
      <c r="BH18" s="73">
        <f>((((1-'Calcification Rates'!$H$34)*$A18)*(('Calcification Rates'!$D$34-'Calcification Rates'!$E$34)*0.1))+('Calcification Rates'!$H$34*$A18*('Calcification Rates'!$D$34-'Calcification Rates'!$E$34)))*('Calcification Rates'!$F$34-'Calcification Rates'!$G$34)</f>
        <v>1.5259815326698478</v>
      </c>
      <c r="BI18" s="73">
        <f>((((1-'Calcification Rates'!$H$34)*$A18)*(('Calcification Rates'!$D$34+'Calcification Rates'!$E$34)*0.1))+('Calcification Rates'!$H$34*$A18*('Calcification Rates'!$D$34+'Calcification Rates'!$E$34)))*('Calcification Rates'!$F$34+'Calcification Rates'!$G$34)</f>
        <v>7.6425033129425923</v>
      </c>
      <c r="BJ18" s="73">
        <f>(2*'Calcification Rates'!$D$35*'Calcification Rates'!$F$35)+0.1*'Calcification Rates'!$D$35*($A18+(2*'Calcification Rates'!$D$35))*'Calcification Rates'!$F$35</f>
        <v>2.1841026894121094</v>
      </c>
      <c r="BK18" s="73">
        <f>(2*('Calcification Rates'!$D$35-'Calcification Rates'!$E$35)*('Calcification Rates'!$F$35-'Calcification Rates'!$G$35))+(0.1*('Calcification Rates'!$D$35-'Calcification Rates'!$E$35)*($A18+(2*'Calcification Rates'!$D$35-'Calcification Rates'!$E$35)))*('Calcification Rates'!$F$35-'Calcification Rates'!$G$35)</f>
        <v>1.969435992947471</v>
      </c>
      <c r="BL18" s="73">
        <f>(2*('Calcification Rates'!$D$35+'Calcification Rates'!$E$35)*('Calcification Rates'!$F$35+'Calcification Rates'!$G$35))+(0.1*('Calcification Rates'!$D$35+'Calcification Rates'!$E$35)*($A18+(2*'Calcification Rates'!$D$35+'Calcification Rates'!$E$35)))*('Calcification Rates'!$F$35+'Calcification Rates'!$G$35)</f>
        <v>2.4088353407315548</v>
      </c>
      <c r="BM18" s="73">
        <f>((((((((($A18*2)/PI())/2)+'Calcification Rates'!$D$36)^2)*PI())/2))-((((((($A18*2)/PI())/2)^2)*PI())/2)))*'Calcification Rates'!$F$36</f>
        <v>13.180776727247576</v>
      </c>
      <c r="BN18" s="73">
        <f>((((((((($A18*2)/PI())/2)+('Calcification Rates'!$D$36-'Calcification Rates'!$E$36))^2)*PI())/2))-((((((($A18*2)/PI())/2)^2)*PI())/2)))*('Calcification Rates'!$F$36-'Calcification Rates'!$G$36)</f>
        <v>12.051088388868322</v>
      </c>
      <c r="BO18" s="73">
        <f>((((((((($A18*2)/PI())/2)+('Calcification Rates'!$D$36+'Calcification Rates'!$E$36))^2)*PI())/2))-((((((($A18*2)/PI())/2)^2)*PI())/2)))*('Calcification Rates'!$F$36+'Calcification Rates'!$G$36)</f>
        <v>14.363189948653387</v>
      </c>
      <c r="BP18" s="73">
        <f>(2*'Calcification Rates'!$D$37*'Calcification Rates'!$F$37)+0.1*'Calcification Rates'!$D$37*($A18+(2*'Calcification Rates'!$D$37))*'Calcification Rates'!$F$37</f>
        <v>50.021173611111102</v>
      </c>
      <c r="BQ18" s="73">
        <f>(2*('Calcification Rates'!$D$37-'Calcification Rates'!$E$37)*('Calcification Rates'!$F$37-'Calcification Rates'!$G$37))+(0.1*('Calcification Rates'!$D$37-'Calcification Rates'!$E$37)*($A18+(2*'Calcification Rates'!$D$37-'Calcification Rates'!$E$37)))*('Calcification Rates'!$F$37-'Calcification Rates'!$G$37)</f>
        <v>40.667007197395392</v>
      </c>
      <c r="BR18" s="73">
        <f>(2*('Calcification Rates'!$D$37+'Calcification Rates'!$E$37)*('Calcification Rates'!$F$37+'Calcification Rates'!$G$37))+(0.1*('Calcification Rates'!$D$37+'Calcification Rates'!$E$37)*($A18+(2*'Calcification Rates'!$D$37+'Calcification Rates'!$E$37)))*('Calcification Rates'!$F$37+'Calcification Rates'!$G$37)</f>
        <v>60.261018704552072</v>
      </c>
      <c r="BS18" s="73">
        <f>(2*'Calcification Rates'!$D$38*'Calcification Rates'!$F$38)+0.1*'Calcification Rates'!$D$38*($A18+(2*'Calcification Rates'!$D$38))*'Calcification Rates'!$F$38</f>
        <v>47.896722222222216</v>
      </c>
      <c r="BT18" s="73">
        <f>(2*('Calcification Rates'!$D$38-'Calcification Rates'!$E$38)*('Calcification Rates'!$F$38-'Calcification Rates'!$G$38))+(0.1*('Calcification Rates'!$D$38-'Calcification Rates'!$E$38)*($A18+(2*'Calcification Rates'!$D$38-'Calcification Rates'!$E$38)))*('Calcification Rates'!$F$38-'Calcification Rates'!$G$38)</f>
        <v>38.193560006751881</v>
      </c>
      <c r="BU18" s="73">
        <f>(2*('Calcification Rates'!$D$38+'Calcification Rates'!$E$38)*('Calcification Rates'!$F$38+'Calcification Rates'!$G$38))+(0.1*('Calcification Rates'!$D$38+'Calcification Rates'!$E$38)*($A18+(2*'Calcification Rates'!$D$38+'Calcification Rates'!$E$38)))*('Calcification Rates'!$F$38+'Calcification Rates'!$G$38)</f>
        <v>58.709668553509751</v>
      </c>
      <c r="BV18" s="73">
        <f>((((((((($A18*2)/PI())/2)+'Calcification Rates'!$D$39)^2)*PI())/2))-((((((($A18*2)/PI())/2)^2)*PI())/2)))*'Calcification Rates'!$F$39</f>
        <v>7.0014353513600982</v>
      </c>
      <c r="BW18" s="73">
        <f>((((((((($A18*2)/PI())/2)+('Calcification Rates'!$D$39-'Calcification Rates'!$E$39))^2)*PI())/2))-((((((($A18*2)/PI())/2)^2)*PI())/2)))*('Calcification Rates'!$F$39-'Calcification Rates'!$G$39)</f>
        <v>6.7305436873656523</v>
      </c>
      <c r="BX18" s="73">
        <f>((((((((($A18*2)/PI())/2)+('Calcification Rates'!$D$39+'Calcification Rates'!$E$39))^2)*PI())/2))-((((((($A18*2)/PI())/2)^2)*PI())/2)))*('Calcification Rates'!$F$39+'Calcification Rates'!$G$39)</f>
        <v>7.2723270153545432</v>
      </c>
      <c r="BY18" s="73">
        <f>((((((((($A18*2)/PI())/2)+'Calcification Rates'!$D$40)^2)*PI())/2))-((((((($A18*2)/PI())/2)^2)*PI())/2)))*'Calcification Rates'!$F$40</f>
        <v>13.003684813794782</v>
      </c>
      <c r="BZ18" s="73">
        <f>((((((((($A18*2)/PI())/2)+('Calcification Rates'!$D$40-'Calcification Rates'!$E$40))^2)*PI())/2))-((((((($A18*2)/PI())/2)^2)*PI())/2)))*('Calcification Rates'!$F$40-'Calcification Rates'!$G$40)</f>
        <v>12.500560862706115</v>
      </c>
      <c r="CA18" s="73">
        <f>((((((((($A18*2)/PI())/2)+('Calcification Rates'!$D$40+'Calcification Rates'!$E$40))^2)*PI())/2))-((((((($A18*2)/PI())/2)^2)*PI())/2)))*('Calcification Rates'!$F$40+'Calcification Rates'!$G$40)</f>
        <v>13.50680876488345</v>
      </c>
      <c r="CB18" s="73">
        <f>$A18*'Calcification Rates'!$D$23*'Calcification Rates'!$F$23</f>
        <v>0.37604499999999996</v>
      </c>
      <c r="CC18" s="73">
        <f>$A18*('Calcification Rates'!$D$23-'Calcification Rates'!$E$23)*('Calcification Rates'!$F$23-'Calcification Rates'!$G$23)</f>
        <v>0.24439118844496102</v>
      </c>
      <c r="CD18" s="73">
        <f>$A18*('Calcification Rates'!$D$23+'Calcification Rates'!$E$23)*('Calcification Rates'!$F$23+'Calcification Rates'!$G$23)</f>
        <v>0.50769881155503893</v>
      </c>
      <c r="CE18" s="73">
        <f>((((1-'Calcification Rates'!$H$44)*$A18)*'Calcification Rates'!$D$44*0.1)+('Calcification Rates'!$H$44*$A18*'Calcification Rates'!$D$44))*'Calcification Rates'!$F$44</f>
        <v>13.1314856036</v>
      </c>
      <c r="CF18" s="73">
        <f>((((1-'Calcification Rates'!$H$44)*$A18)*(('Calcification Rates'!$D$44-'Calcification Rates'!$E$44)*0.1))+('Calcification Rates'!$H$44*$A18*('Calcification Rates'!$D$44-'Calcification Rates'!$E$44)))*('Calcification Rates'!$F$44-'Calcification Rates'!$G$44)</f>
        <v>7.9193970323891003</v>
      </c>
      <c r="CG18" s="73">
        <f>((((1-'Calcification Rates'!$H$44)*$A18)*(('Calcification Rates'!$D$44+'Calcification Rates'!$E$44)*0.1))+('Calcification Rates'!$H$44*$A18*('Calcification Rates'!$D$44+'Calcification Rates'!$E$44)))*('Calcification Rates'!$F$44+'Calcification Rates'!$G$44)</f>
        <v>19.098195986494638</v>
      </c>
      <c r="CH18" s="73">
        <f>((((1-'Calcification Rates'!$H$45)*$A18)*'Calcification Rates'!$D$45*0.1)+('Calcification Rates'!$H$45*$A18*'Calcification Rates'!$D$45))*'Calcification Rates'!$F$45</f>
        <v>16.316838399999998</v>
      </c>
      <c r="CI18" s="73">
        <f>((((1-'Calcification Rates'!$H$45)*$A18)*(('Calcification Rates'!$D$45-'Calcification Rates'!$E$45)*0.1))+('Calcification Rates'!$H$45*$A18*('Calcification Rates'!$D$45-'Calcification Rates'!$E$45)))*('Calcification Rates'!$F$45-'Calcification Rates'!$G$45)</f>
        <v>10.744417836725974</v>
      </c>
      <c r="CJ18" s="73">
        <f>((((1-'Calcification Rates'!$H$45)*$A18)*(('Calcification Rates'!$D$45+'Calcification Rates'!$E$45)*0.1))+('Calcification Rates'!$H$45*$A18*('Calcification Rates'!$D$45+'Calcification Rates'!$E$45)))*('Calcification Rates'!$F$45+'Calcification Rates'!$G$45)</f>
        <v>21.889258963274024</v>
      </c>
      <c r="CK18" s="73">
        <f>((((1-'Calcification Rates'!$H$46)*$A18)*'Calcification Rates'!$D$46*0.1)+('Calcification Rates'!$H$46*$A18*'Calcification Rates'!$D$46))*'Calcification Rates'!$F$46</f>
        <v>13.142605120000001</v>
      </c>
      <c r="CL18" s="73">
        <f>((((1-'Calcification Rates'!$H$46)*$A18)*(('Calcification Rates'!$D$46-'Calcification Rates'!$E$46)*0.1))+('Calcification Rates'!$H$46*$A18*('Calcification Rates'!$D$46-'Calcification Rates'!$E$46)))*('Calcification Rates'!$F$46-'Calcification Rates'!$G$46)</f>
        <v>12.326029323179544</v>
      </c>
      <c r="CM18" s="73">
        <f>((((1-'Calcification Rates'!$H$46)*$A18)*(('Calcification Rates'!$D$46+'Calcification Rates'!$E$46)*0.1))+('Calcification Rates'!$H$46*$A18*('Calcification Rates'!$D$46+'Calcification Rates'!$E$46)))*('Calcification Rates'!$F$46+'Calcification Rates'!$G$46)</f>
        <v>13.98366738751997</v>
      </c>
      <c r="CN18" s="73">
        <f>((((1-'Calcification Rates'!$H$47)*$A18)*'Calcification Rates'!$D$47*0.1)+('Calcification Rates'!$H$47*$A18*'Calcification Rates'!$D$47))*'Calcification Rates'!$F$47</f>
        <v>17.134645236800001</v>
      </c>
      <c r="CO18" s="73">
        <f>((((1-'Calcification Rates'!$H$47)*$A18)*(('Calcification Rates'!$D$47-'Calcification Rates'!$E$47)*0.1))+('Calcification Rates'!$H$47*$A18*('Calcification Rates'!$D$47-'Calcification Rates'!$E$47)))*('Calcification Rates'!$F$47-'Calcification Rates'!$G$47)</f>
        <v>10.33364104684034</v>
      </c>
      <c r="CP18" s="73">
        <f>((((1-'Calcification Rates'!$H$47)*$A18)*(('Calcification Rates'!$D$47+'Calcification Rates'!$E$47)*0.1))+('Calcification Rates'!$H$47*$A18*('Calcification Rates'!$D$47+'Calcification Rates'!$E$47)))*('Calcification Rates'!$F$47+'Calcification Rates'!$G$47)</f>
        <v>24.920319206057695</v>
      </c>
      <c r="CQ18" s="73">
        <f>((((((((($A18*2)/PI())/2)+'Calcification Rates'!$D$48)^2)*PI())/2))-((((((($A18*2)/PI())/2)^2)*PI())/2)))*'Calcification Rates'!$F$48</f>
        <v>9.8317271643174955</v>
      </c>
      <c r="CR18" s="73">
        <f>((((((((($A18*2)/PI())/2)+('Calcification Rates'!$D$48-'Calcification Rates'!$E$48))^2)*PI())/2))-((((((($A18*2)/PI())/2)^2)*PI())/2)))*('Calcification Rates'!$F$48-'Calcification Rates'!$G$48)</f>
        <v>8.8590031283198751</v>
      </c>
      <c r="CS18" s="73">
        <f>((((((((($A18*2)/PI())/2)+('Calcification Rates'!$D$48+'Calcification Rates'!$E$48))^2)*PI())/2))-((((((($A18*2)/PI())/2)^2)*PI())/2)))*('Calcification Rates'!$F$48+'Calcification Rates'!$G$48)</f>
        <v>10.851187070108184</v>
      </c>
      <c r="CT18" s="73">
        <f>((((1-'Calcification Rates'!$H$49)*$A18)*'Calcification Rates'!$D$49*0.1)+('Calcification Rates'!$H$49*$A18*'Calcification Rates'!$D$49))*'Calcification Rates'!$F$49</f>
        <v>13.1314856036</v>
      </c>
      <c r="CU18" s="73">
        <f>((((1-'Calcification Rates'!$H$49)*$A18)*(('Calcification Rates'!$D$49-'Calcification Rates'!$E$49)*0.1))+('Calcification Rates'!$H$49*$A18*('Calcification Rates'!$D$49-'Calcification Rates'!$E$49)))*('Calcification Rates'!$F$49-'Calcification Rates'!$G$49)</f>
        <v>7.9193970323891003</v>
      </c>
      <c r="CV18" s="73">
        <f>((((1-'Calcification Rates'!$H$49)*$A18)*(('Calcification Rates'!$D$49+'Calcification Rates'!$E$49)*0.1))+('Calcification Rates'!$H$49*$A18*('Calcification Rates'!$D$49+'Calcification Rates'!$E$49)))*('Calcification Rates'!$F$49+'Calcification Rates'!$G$49)</f>
        <v>19.098195986494638</v>
      </c>
      <c r="CW18" s="73">
        <f>((((((((($A18*2)/PI())/2)+'Calcification Rates'!$D$50)^2)*PI())/2))-((((((($A18*2)/PI())/2)^2)*PI())/2)))*'Calcification Rates'!$F$50</f>
        <v>9.8317271643174955</v>
      </c>
      <c r="CX18" s="73">
        <f>((((((((($A18*2)/PI())/2)+('Calcification Rates'!$D$50-'Calcification Rates'!$E$50))^2)*PI())/2))-((((((($A18*2)/PI())/2)^2)*PI())/2)))*('Calcification Rates'!$F$50-'Calcification Rates'!$G$50)</f>
        <v>8.8590031283198751</v>
      </c>
      <c r="CY18" s="73">
        <f>((((((((($A18*2)/PI())/2)+('Calcification Rates'!$D$50+'Calcification Rates'!$E$50))^2)*PI())/2))-((((((($A18*2)/PI())/2)^2)*PI())/2)))*('Calcification Rates'!$F$50+'Calcification Rates'!$G$50)</f>
        <v>10.851187070108184</v>
      </c>
      <c r="CZ18" s="73">
        <f>((((((((($A18*2)/PI())/2)+'Calcification Rates'!$D$51)^2)*PI())/2))-((((((($A18*2)/PI())/2)^2)*PI())/2)))*'Calcification Rates'!$F$51</f>
        <v>9.8317271643174955</v>
      </c>
      <c r="DA18" s="73">
        <f>((((((((($A18*2)/PI())/2)+('Calcification Rates'!$D$51-'Calcification Rates'!$E$51))^2)*PI())/2))-((((((($A18*2)/PI())/2)^2)*PI())/2)))*('Calcification Rates'!$F$51-'Calcification Rates'!$G$51)</f>
        <v>8.8590031283198751</v>
      </c>
      <c r="DB18" s="73">
        <f>((((((((($A18*2)/PI())/2)+('Calcification Rates'!$D$51+'Calcification Rates'!$E$51))^2)*PI())/2))-((((((($A18*2)/PI())/2)^2)*PI())/2)))*('Calcification Rates'!$F$51+'Calcification Rates'!$G$51)</f>
        <v>10.851187070108184</v>
      </c>
      <c r="DC18" s="73">
        <f>((((((((($A18*2)/PI())/2)+'Calcification Rates'!$D$52)^2)*PI())/2))-((((((($A18*2)/PI())/2)^2)*PI())/2)))*'Calcification Rates'!$F$52</f>
        <v>22.608681575886106</v>
      </c>
      <c r="DD18" s="73">
        <f>((((((((($A18*2)/PI())/2)+('Calcification Rates'!$D$52-'Calcification Rates'!$E$52))^2)*PI())/2))-((((((($A18*2)/PI())/2)^2)*PI())/2)))*('Calcification Rates'!$F$52-'Calcification Rates'!$G$52)</f>
        <v>21.320410061962228</v>
      </c>
      <c r="DE18" s="73">
        <f>((((((((($A18*2)/PI())/2)+('Calcification Rates'!$D$52+'Calcification Rates'!$E$52))^2)*PI())/2))-((((((($A18*2)/PI())/2)^2)*PI())/2)))*('Calcification Rates'!$F$52+'Calcification Rates'!$G$52)</f>
        <v>23.93136373263863</v>
      </c>
      <c r="DF18" s="73">
        <f>((((((((($A18*2)/PI())/2)+'Calcification Rates'!$D$53)^2)*PI())/2))-((((((($A18*2)/PI())/2)^2)*PI())/2)))*'Calcification Rates'!$F$53</f>
        <v>2.8729513603584977</v>
      </c>
      <c r="DG18" s="73">
        <f>((((((((($A18*2)/PI())/2)+('Calcification Rates'!$D$53-'Calcification Rates'!$E$53))^2)*PI())/2))-((((((($A18*2)/PI())/2)^2)*PI())/2)))*('Calcification Rates'!$F$53-'Calcification Rates'!$G$53)</f>
        <v>2.730457798139716</v>
      </c>
      <c r="DH18" s="73">
        <f>((((((((($A18*2)/PI())/2)+('Calcification Rates'!$D$53+'Calcification Rates'!$E$53))^2)*PI())/2))-((((((($A18*2)/PI())/2)^2)*PI())/2)))*('Calcification Rates'!$F$53+'Calcification Rates'!$G$53)</f>
        <v>3.017975760587992</v>
      </c>
      <c r="DI18" s="73">
        <f>((((((((($A18*2)/PI())/2)+'Calcification Rates'!$D$54)^2)*PI())/2))-((((((($A18*2)/PI())/2)^2)*PI())/2)))*'Calcification Rates'!$F$54</f>
        <v>2.8729513603584977</v>
      </c>
      <c r="DJ18" s="73">
        <f>((((((((($A18*2)/PI())/2)+('Calcification Rates'!$D$54-'Calcification Rates'!$E$54))^2)*PI())/2))-((((((($A18*2)/PI())/2)^2)*PI())/2)))*('Calcification Rates'!$F$54-'Calcification Rates'!$G$54)</f>
        <v>2.730457798139716</v>
      </c>
      <c r="DK18" s="73">
        <f>((((((((($A18*2)/PI())/2)+('Calcification Rates'!$D$54+'Calcification Rates'!$E$54))^2)*PI())/2))-((((((($A18*2)/PI())/2)^2)*PI())/2)))*('Calcification Rates'!$F$54+'Calcification Rates'!$G$54)</f>
        <v>3.017975760587992</v>
      </c>
      <c r="DL18" s="73">
        <f>((((((((($A18*2)/PI())/2)+'Calcification Rates'!$D$55)^2)*PI())/2))-((((((($A18*2)/PI())/2)^2)*PI())/2)))*'Calcification Rates'!$F$55</f>
        <v>3.5230360870257034</v>
      </c>
      <c r="DM18" s="73">
        <f>((((((((($A18*2)/PI())/2)+('Calcification Rates'!$D$55-'Calcification Rates'!$E$55))^2)*PI())/2))-((((((($A18*2)/PI())/2)^2)*PI())/2)))*('Calcification Rates'!$F$55-'Calcification Rates'!$G$55)</f>
        <v>3.4830621379972726</v>
      </c>
      <c r="DN18" s="73">
        <f>((((((((($A18*2)/PI())/2)+('Calcification Rates'!$D$55+'Calcification Rates'!$E$55))^2)*PI())/2))-((((((($A18*2)/PI())/2)^2)*PI())/2)))*('Calcification Rates'!$F$55+'Calcification Rates'!$G$55)</f>
        <v>3.5630199099749653</v>
      </c>
      <c r="DO18" s="73">
        <f>((((1-'Calcification Rates'!$H$56)*$A18)*'Calcification Rates'!$D$56*0.1)+('Calcification Rates'!$H$56*$A18*'Calcification Rates'!$D$56))*'Calcification Rates'!$F$56</f>
        <v>1.70336456</v>
      </c>
      <c r="DP18" s="73">
        <f>((((1-'Calcification Rates'!$H$56)*$A18)*(('Calcification Rates'!$D$56-'Calcification Rates'!$E$56)*0.1))+('Calcification Rates'!$H$56*$A18*('Calcification Rates'!$D$56-'Calcification Rates'!$E$56)))*('Calcification Rates'!$F$56-'Calcification Rates'!$G$56)</f>
        <v>1.70336456</v>
      </c>
      <c r="DQ18" s="73">
        <f>((((1-'Calcification Rates'!$H$56)*$A18)*(('Calcification Rates'!$D$56+'Calcification Rates'!$E$56)*0.1))+('Calcification Rates'!$H$56*$A18*('Calcification Rates'!$D$56+'Calcification Rates'!$E$56)))*('Calcification Rates'!$F$56+'Calcification Rates'!$G$56)</f>
        <v>1.70336456</v>
      </c>
      <c r="DR18" s="73">
        <f>((((1-'Calcification Rates'!$H$57)*$A18)*'Calcification Rates'!$D$57*0.1)+('Calcification Rates'!$H$57*$A18*'Calcification Rates'!$D$57))*'Calcification Rates'!$F$57</f>
        <v>7.2222293333333347</v>
      </c>
      <c r="DS18" s="73">
        <f>((((1-'Calcification Rates'!$H$57)*$A18)*(('Calcification Rates'!$D$57-'Calcification Rates'!$E$57)*0.1))+('Calcification Rates'!$H$57*$A18*('Calcification Rates'!$D$57-'Calcification Rates'!$E$57)))*('Calcification Rates'!$F$57-'Calcification Rates'!$G$57)</f>
        <v>6.845157744278481</v>
      </c>
      <c r="DT18" s="73">
        <f>((((1-'Calcification Rates'!$H$57)*$A18)*(('Calcification Rates'!$D$57+'Calcification Rates'!$E$57)*0.1))+('Calcification Rates'!$H$57*$A18*('Calcification Rates'!$D$57+'Calcification Rates'!$E$57)))*('Calcification Rates'!$F$57+'Calcification Rates'!$G$57)</f>
        <v>7.5993009223881867</v>
      </c>
      <c r="DU18" s="73">
        <f>((((1-'Calcification Rates'!$H$58)*$A18)*'Calcification Rates'!$D$58*0.1)+('Calcification Rates'!$H$58*$A18*'Calcification Rates'!$D$58))*'Calcification Rates'!$F$58</f>
        <v>7.2222293333333347</v>
      </c>
      <c r="DV18" s="73">
        <f>((((1-'Calcification Rates'!$H$58)*$A18)*(('Calcification Rates'!$D$58-'Calcification Rates'!$E$58)*0.1))+('Calcification Rates'!$H$58*$A18*('Calcification Rates'!$D$58-'Calcification Rates'!$E$58)))*('Calcification Rates'!$F$58-'Calcification Rates'!$G$58)</f>
        <v>6.845157744278481</v>
      </c>
      <c r="DW18" s="73">
        <f>((((1-'Calcification Rates'!$H$58)*$A18)*(('Calcification Rates'!$D$58+'Calcification Rates'!$E$58)*0.1))+('Calcification Rates'!$H$58*$A18*('Calcification Rates'!$D$58+'Calcification Rates'!$E$58)))*('Calcification Rates'!$F$58+'Calcification Rates'!$G$58)</f>
        <v>7.5993009223881867</v>
      </c>
      <c r="DX18" s="73">
        <f>(2*'Calcification Rates'!$D$59*'Calcification Rates'!$F$59)+0.1*'Calcification Rates'!$D$59*($A18+(2*'Calcification Rates'!$D$59))*'Calcification Rates'!$F$59</f>
        <v>9.3002040888888899</v>
      </c>
      <c r="DY18" s="73">
        <f>(2*('Calcification Rates'!$D$59-'Calcification Rates'!$E$59)*('Calcification Rates'!$F$59-'Calcification Rates'!$G$59))+(0.1*('Calcification Rates'!$D$59-'Calcification Rates'!$E$59)*($A18+(2*'Calcification Rates'!$D$59-'Calcification Rates'!$E$59)))*('Calcification Rates'!$F$59-'Calcification Rates'!$G$59)</f>
        <v>8.7961454993901143</v>
      </c>
      <c r="DZ18" s="73">
        <f>(2*('Calcification Rates'!$D$59+'Calcification Rates'!$E$59)*('Calcification Rates'!$F$59+'Calcification Rates'!$G$59))+(0.1*('Calcification Rates'!$D$59+'Calcification Rates'!$E$59)*($A18+(2*'Calcification Rates'!$D$59+'Calcification Rates'!$E$59)))*('Calcification Rates'!$F$59+'Calcification Rates'!$G$59)</f>
        <v>9.8063004405949563</v>
      </c>
      <c r="EA18" s="73">
        <f>((((((((($A18*2)/PI())/2)+'Calcification Rates'!$D$60)^2)*PI())/2))-((((((($A18*2)/PI())/2)^2)*PI())/2)))*'Calcification Rates'!$F$60</f>
        <v>10.283546284714618</v>
      </c>
      <c r="EB18" s="73">
        <f>((((((((($A18*2)/PI())/2)+('Calcification Rates'!$D$60-'Calcification Rates'!$E$60))^2)*PI())/2))-((((((($A18*2)/PI())/2)^2)*PI())/2)))*('Calcification Rates'!$F$60-'Calcification Rates'!$G$60)</f>
        <v>9.5933416344018561</v>
      </c>
      <c r="EC18" s="73">
        <f>((((((((($A18*2)/PI())/2)+('Calcification Rates'!$D$60+'Calcification Rates'!$E$60))^2)*PI())/2))-((((((($A18*2)/PI())/2)^2)*PI())/2)))*('Calcification Rates'!$F$60+'Calcification Rates'!$G$60)</f>
        <v>10.996908457141155</v>
      </c>
      <c r="ED18" s="73">
        <f>$A18*'Calcification Rates'!$D$61*'Calcification Rates'!$F$61</f>
        <v>12.556401691202812</v>
      </c>
      <c r="EE18" s="73">
        <f>$A18*('Calcification Rates'!$D$61-'Calcification Rates'!$E$61)*('Calcification Rates'!$F$61-'Calcification Rates'!$G$61)</f>
        <v>11.505731808258652</v>
      </c>
      <c r="EF18" s="73">
        <f>$A18*('Calcification Rates'!$D$61+'Calcification Rates'!$E$61)*('Calcification Rates'!$F$61+'Calcification Rates'!$G$61)</f>
        <v>13.652540001680117</v>
      </c>
      <c r="EG18" s="73">
        <f>(2*'Calcification Rates'!$D$62*'Calcification Rates'!$F$62)+0.1*'Calcification Rates'!$D$62*($A18+(2*'Calcification Rates'!$D$62))*'Calcification Rates'!$F$62</f>
        <v>50.021173611111102</v>
      </c>
      <c r="EH18" s="73">
        <f>(2*('Calcification Rates'!$D$62-'Calcification Rates'!$E$62)*('Calcification Rates'!$F$62-'Calcification Rates'!$G$62))+(0.1*('Calcification Rates'!$D$62-'Calcification Rates'!$E$62)*($A18+(2*'Calcification Rates'!$D$62-'Calcification Rates'!$E$62)))*('Calcification Rates'!$F$62-'Calcification Rates'!$G$62)</f>
        <v>40.667007197395392</v>
      </c>
      <c r="EI18" s="73">
        <f>(2*('Calcification Rates'!$D$62+'Calcification Rates'!$E$62)*('Calcification Rates'!$F$62+'Calcification Rates'!$G$62))+(0.1*('Calcification Rates'!$D$62+'Calcification Rates'!$E$62)*($A18+(2*'Calcification Rates'!$D$62+'Calcification Rates'!$E$62)))*('Calcification Rates'!$F$62+'Calcification Rates'!$G$62)</f>
        <v>60.261018704552072</v>
      </c>
      <c r="EJ18" s="73">
        <f>(2*'Calcification Rates'!$D$63*'Calcification Rates'!$F$63)+0.1*'Calcification Rates'!$D$63*($A18+(2*'Calcification Rates'!$D$63))*'Calcification Rates'!$F$63</f>
        <v>50.021173611111102</v>
      </c>
      <c r="EK18" s="73">
        <f>(2*('Calcification Rates'!$D$63-'Calcification Rates'!$E$63)*('Calcification Rates'!$F$63-'Calcification Rates'!$G$63))+(0.1*('Calcification Rates'!$D$63-'Calcification Rates'!$E$63)*($A18+(2*'Calcification Rates'!$D$63-'Calcification Rates'!$E$63)))*('Calcification Rates'!$F$63-'Calcification Rates'!$G$63)</f>
        <v>40.667007197395392</v>
      </c>
      <c r="EL18" s="73">
        <f>(2*('Calcification Rates'!$D$63+'Calcification Rates'!$E$63)*('Calcification Rates'!$F$63+'Calcification Rates'!$G$63))+(0.1*('Calcification Rates'!$D$63+'Calcification Rates'!$E$63)*($A18+(2*'Calcification Rates'!$D$63+'Calcification Rates'!$E$63)))*('Calcification Rates'!$F$63+'Calcification Rates'!$G$63)</f>
        <v>60.261018704552072</v>
      </c>
      <c r="EM18" s="73">
        <f>(2*'Calcification Rates'!$D$64*'Calcification Rates'!$F$64)+0.1*'Calcification Rates'!$D$64*($A18+(2*'Calcification Rates'!$D$64))*'Calcification Rates'!$F$64</f>
        <v>50.021173611111102</v>
      </c>
      <c r="EN18" s="73">
        <f>(2*('Calcification Rates'!$D$64-'Calcification Rates'!$E$64)*('Calcification Rates'!$F$64-'Calcification Rates'!$G$64))+(0.1*('Calcification Rates'!$D$64-'Calcification Rates'!$E$64)*($A18+(2*'Calcification Rates'!$D$64-'Calcification Rates'!$E$64)))*('Calcification Rates'!$F$64-'Calcification Rates'!$G$64)</f>
        <v>40.667007197395392</v>
      </c>
      <c r="EO18" s="73">
        <f>(2*('Calcification Rates'!$D$64+'Calcification Rates'!$E$64)*('Calcification Rates'!$F$64+'Calcification Rates'!$G$64))+(0.1*('Calcification Rates'!$D$64+'Calcification Rates'!$E$64)*($A18+(2*'Calcification Rates'!$D$64+'Calcification Rates'!$E$64)))*('Calcification Rates'!$F$64+'Calcification Rates'!$G$64)</f>
        <v>60.261018704552072</v>
      </c>
      <c r="EP18" s="73">
        <f>(2*'Calcification Rates'!$D$65*'Calcification Rates'!$F$65)+0.1*'Calcification Rates'!$D$65*($A18+(2*'Calcification Rates'!$D$65))*'Calcification Rates'!$F$65</f>
        <v>50.021173611111102</v>
      </c>
      <c r="EQ18" s="73">
        <f>(2*('Calcification Rates'!$D$65-'Calcification Rates'!$E$65)*('Calcification Rates'!$F$65-'Calcification Rates'!$G$65))+(0.1*('Calcification Rates'!$D$65-'Calcification Rates'!$E$65)*($A18+(2*'Calcification Rates'!$D$65-'Calcification Rates'!$E$65)))*('Calcification Rates'!$F$65-'Calcification Rates'!$G$65)</f>
        <v>40.667007197395392</v>
      </c>
      <c r="ER18" s="73">
        <f>(2*('Calcification Rates'!$D$65+'Calcification Rates'!$E$65)*('Calcification Rates'!$F$65+'Calcification Rates'!$G$65))+(0.1*('Calcification Rates'!$D$65+'Calcification Rates'!$E$65)*($A18+(2*'Calcification Rates'!$D$65+'Calcification Rates'!$E$65)))*('Calcification Rates'!$F$65+'Calcification Rates'!$G$65)</f>
        <v>60.261018704552072</v>
      </c>
      <c r="ES18" s="73">
        <f>$A18*'Calcification Rates'!$D$66*'Calcification Rates'!$F$66</f>
        <v>12.556401691202812</v>
      </c>
      <c r="ET18" s="73">
        <f>$A18*('Calcification Rates'!$D$66-'Calcification Rates'!$E$66)*('Calcification Rates'!$F$66-'Calcification Rates'!$G$66)</f>
        <v>11.505731808258652</v>
      </c>
      <c r="EU18" s="73">
        <f>$A18*('Calcification Rates'!$D$66+'Calcification Rates'!$E$66)*('Calcification Rates'!$F$66+'Calcification Rates'!$G$66)</f>
        <v>13.652540001680117</v>
      </c>
      <c r="EV18" s="73">
        <f>(2*'Calcification Rates'!$D$67*'Calcification Rates'!$F$67)+0.1*'Calcification Rates'!$D$67*($A18+(2*'Calcification Rates'!$D$67))*'Calcification Rates'!$F$67</f>
        <v>50.021173611111102</v>
      </c>
      <c r="EW18" s="73">
        <f>(2*('Calcification Rates'!$D$67-'Calcification Rates'!$E$67)*('Calcification Rates'!$F$67-'Calcification Rates'!$G$67))+(0.1*('Calcification Rates'!$D$67-'Calcification Rates'!$E$67)*($A18+(2*'Calcification Rates'!$D$67-'Calcification Rates'!$E$67)))*('Calcification Rates'!$F$67-'Calcification Rates'!$G$67)</f>
        <v>40.667007197395392</v>
      </c>
      <c r="EX18" s="73">
        <f>(2*('Calcification Rates'!$D$67+'Calcification Rates'!$E$67)*('Calcification Rates'!$F$67+'Calcification Rates'!$G$67))+(0.1*('Calcification Rates'!$D$67+'Calcification Rates'!$E$67)*($A18+(2*'Calcification Rates'!$D$67+'Calcification Rates'!$E$67)))*('Calcification Rates'!$F$67+'Calcification Rates'!$G$67)</f>
        <v>60.261018704552072</v>
      </c>
      <c r="EY18" s="73">
        <f>((((1-'Calcification Rates'!$H$68)*$A18)*'Calcification Rates'!$D$68*0.1)+('Calcification Rates'!$H$68*$A18*'Calcification Rates'!$D$68))*'Calcification Rates'!$F$68</f>
        <v>3.6628240000000001</v>
      </c>
      <c r="EZ18" s="73">
        <f>((((1-'Calcification Rates'!$H$68)*$A18)*(('Calcification Rates'!$D$68-'Calcification Rates'!$E$68)*0.1))+('Calcification Rates'!$H$68*$A18*('Calcification Rates'!$D$68-'Calcification Rates'!$E$68)))*('Calcification Rates'!$F$68-'Calcification Rates'!$G$68)</f>
        <v>2.279243377997223</v>
      </c>
      <c r="FA18" s="73">
        <f>((((1-'Calcification Rates'!$H$68)*$A18)*(('Calcification Rates'!$D$68+'Calcification Rates'!$E$68)*0.1))+('Calcification Rates'!$H$68*$A18*('Calcification Rates'!$D$68+'Calcification Rates'!$E$68)))*('Calcification Rates'!$F$68+'Calcification Rates'!$G$68)</f>
        <v>5.1840260085006022</v>
      </c>
      <c r="FB18" s="73">
        <f>((((((((($A18*2)/PI())/2)+'Calcification Rates'!$D$69)^2)*PI())/2))-((((((($A18*2)/PI())/2)^2)*PI())/2)))*'Calcification Rates'!$F$69</f>
        <v>26.162283984350193</v>
      </c>
      <c r="FC18" s="73">
        <f>((((((((($A18*2)/PI())/2)+('Calcification Rates'!$D$69-'Calcification Rates'!$E$69))^2)*PI())/2))-((((((($A18*2)/PI())/2)^2)*PI())/2)))*('Calcification Rates'!$F$69-'Calcification Rates'!$G$69)</f>
        <v>24.75309435323614</v>
      </c>
      <c r="FD18" s="73">
        <f>((((((((($A18*2)/PI())/2)+('Calcification Rates'!$D$69+'Calcification Rates'!$E$69))^2)*PI())/2))-((((((($A18*2)/PI())/2)^2)*PI())/2)))*('Calcification Rates'!$F$69+'Calcification Rates'!$G$69)</f>
        <v>27.593459556977532</v>
      </c>
      <c r="FE18" s="73">
        <f>((((((((($A18*2)/PI())/2)+'Calcification Rates'!$D$70)^2)*PI())/2))-((((((($A18*2)/PI())/2)^2)*PI())/2)))*'Calcification Rates'!$F$70</f>
        <v>20.391803045680284</v>
      </c>
      <c r="FF18" s="73">
        <f>((((((((($A18*2)/PI())/2)+('Calcification Rates'!$D$70-'Calcification Rates'!$E$70))^2)*PI())/2))-((((((($A18*2)/PI())/2)^2)*PI())/2)))*('Calcification Rates'!$F$70-'Calcification Rates'!$G$70)</f>
        <v>17.545325936650194</v>
      </c>
      <c r="FG18" s="73">
        <f>((((((((($A18*2)/PI())/2)+('Calcification Rates'!$D$70+'Calcification Rates'!$E$70))^2)*PI())/2))-((((((($A18*2)/PI())/2)^2)*PI())/2)))*('Calcification Rates'!$F$70+'Calcification Rates'!$G$70)</f>
        <v>23.296774497157784</v>
      </c>
      <c r="FH18" s="73">
        <f>((((((((($A18*2)/PI())/2)+'Calcification Rates'!$D$71)^2)*PI())/2))-((((((($A18*2)/PI())/2)^2)*PI())/2)))*'Calcification Rates'!$F$71</f>
        <v>11.154880567241502</v>
      </c>
      <c r="FI18" s="73">
        <f>((((((((($A18*2)/PI())/2)+('Calcification Rates'!$D$71-'Calcification Rates'!$E$71))^2)*PI())/2))-((((((($A18*2)/PI())/2)^2)*PI())/2)))*('Calcification Rates'!$F$71-'Calcification Rates'!$G$71)</f>
        <v>10.277116388769596</v>
      </c>
      <c r="FJ18" s="73">
        <f>((((((((($A18*2)/PI())/2)+('Calcification Rates'!$D$71+'Calcification Rates'!$E$71))^2)*PI())/2))-((((((($A18*2)/PI())/2)^2)*PI())/2)))*('Calcification Rates'!$F$71+'Calcification Rates'!$G$71)</f>
        <v>12.068552370119795</v>
      </c>
      <c r="FK18" s="73">
        <f>$A18*'Calcification Rates'!$D$72*'Calcification Rates'!$F$72</f>
        <v>0.37604499999999996</v>
      </c>
      <c r="FL18" s="73">
        <f>$A18*('Calcification Rates'!$D$72-'Calcification Rates'!$E$72)*('Calcification Rates'!$F$72-'Calcification Rates'!$G$72)</f>
        <v>0.24439118844496102</v>
      </c>
      <c r="FM18" s="73">
        <f>$A18*('Calcification Rates'!$D$72+'Calcification Rates'!$E$72)*('Calcification Rates'!$F$72+'Calcification Rates'!$G$72)</f>
        <v>0.50769881155503893</v>
      </c>
      <c r="FN18" s="73">
        <f>$A18*'Calcification Rates'!$D$74*'Calcification Rates'!$F$74</f>
        <v>0.37604499999999996</v>
      </c>
      <c r="FO18" s="73">
        <f>$A18*('Calcification Rates'!$D$74-'Calcification Rates'!$E$74)*('Calcification Rates'!$F$74-'Calcification Rates'!$G$74)</f>
        <v>0.24439118844496102</v>
      </c>
      <c r="FP18" s="73">
        <f>$A18*('Calcification Rates'!$D$74+'Calcification Rates'!$E$74)*('Calcification Rates'!$F$74+'Calcification Rates'!$G$74)</f>
        <v>0.50769881155503893</v>
      </c>
      <c r="FQ18" s="73">
        <f>$A18*'Calcification Rates'!$D$75*'Calcification Rates'!$F$75</f>
        <v>10.853448863636363</v>
      </c>
      <c r="FR18" s="73">
        <f>$A18*('Calcification Rates'!$D$75-'Calcification Rates'!$E$75)*('Calcification Rates'!$F$75-'Calcification Rates'!$G$75)</f>
        <v>10.107388333966002</v>
      </c>
      <c r="FS18" s="73">
        <f>$A18*('Calcification Rates'!$D$75+'Calcification Rates'!$E$75)*('Calcification Rates'!$F$75+'Calcification Rates'!$G$75)</f>
        <v>11.622226745649339</v>
      </c>
      <c r="FT18" s="73">
        <f>((((((((($A18*2)/PI())/2)+'Calcification Rates'!$D$76)^2)*PI())/2))-((((((($A18*2)/PI())/2)^2)*PI())/2)))*'Calcification Rates'!$F$76</f>
        <v>11.33502066911784</v>
      </c>
      <c r="FU18" s="73">
        <f>((((((((($A18*2)/PI())/2)+('Calcification Rates'!$D$76-'Calcification Rates'!$E$76))^2)*PI())/2))-((((((($A18*2)/PI())/2)^2)*PI())/2)))*('Calcification Rates'!$F$76-'Calcification Rates'!$G$76)</f>
        <v>10.546072734315871</v>
      </c>
      <c r="FV18" s="73">
        <f>((((((((($A18*2)/PI())/2)+('Calcification Rates'!$D$76+'Calcification Rates'!$E$76))^2)*PI())/2))-((((((($A18*2)/PI())/2)^2)*PI())/2)))*('Calcification Rates'!$F$76+'Calcification Rates'!$G$76)</f>
        <v>12.149160365672476</v>
      </c>
      <c r="FW18" s="73">
        <f>(2*'Calcification Rates'!$D$77*'Calcification Rates'!$F$77)+0.1*'Calcification Rates'!$D$77*($A18+(2*'Calcification Rates'!$D$77))*'Calcification Rates'!$F$77</f>
        <v>50.021173611111102</v>
      </c>
      <c r="FX18" s="73">
        <f>(2*('Calcification Rates'!$D$77-'Calcification Rates'!$E$77)*('Calcification Rates'!$F$77-'Calcification Rates'!$G$77))+(0.1*('Calcification Rates'!$D$77-'Calcification Rates'!$E$77)*($A18+(2*'Calcification Rates'!$D$77-'Calcification Rates'!$E$77)))*('Calcification Rates'!$F$77-'Calcification Rates'!$G$77)</f>
        <v>47.589881421681639</v>
      </c>
      <c r="FY18" s="73">
        <f>(2*('Calcification Rates'!$D$77+'Calcification Rates'!$E$77)*('Calcification Rates'!$F$77+'Calcification Rates'!$G$77))+(0.1*('Calcification Rates'!$D$77+'Calcification Rates'!$E$77)*($A18+(2*'Calcification Rates'!$D$77+'Calcification Rates'!$E$77)))*('Calcification Rates'!$F$77+'Calcification Rates'!$G$77)</f>
        <v>52.463767650950636</v>
      </c>
      <c r="FZ18" s="73">
        <f>((((1-'Calcification Rates'!$H$78)*$A18)*'Calcification Rates'!$D$78*0.1)+('Calcification Rates'!$H$78*$A18*'Calcification Rates'!$D$78))*'Calcification Rates'!$F$78</f>
        <v>5.7056792519999995</v>
      </c>
      <c r="GA18" s="73">
        <f>((((1-'Calcification Rates'!$H$78)*$A18)*(('Calcification Rates'!$D$78-'Calcification Rates'!$E$78)*0.1))+('Calcification Rates'!$H$78*$A18*('Calcification Rates'!$D$78-'Calcification Rates'!$E$78)))*('Calcification Rates'!$F$78-'Calcification Rates'!$G$78)</f>
        <v>5.5081487331546004</v>
      </c>
      <c r="GB18" s="73">
        <f>((((1-'Calcification Rates'!$H$78)*$A18)*(('Calcification Rates'!$D$78+'Calcification Rates'!$E$78)*0.1))+('Calcification Rates'!$H$78*$A18*('Calcification Rates'!$D$78+'Calcification Rates'!$E$78)))*('Calcification Rates'!$F$78+'Calcification Rates'!$G$78)</f>
        <v>5.9032097708453986</v>
      </c>
      <c r="GC18" s="73">
        <f>((((1-'Calcification Rates'!$H$79)*$A18)*'Calcification Rates'!$D$79*0.1)+('Calcification Rates'!$H$79*$A18*'Calcification Rates'!$D$79))*'Calcification Rates'!$F$79</f>
        <v>6.4891444800000002</v>
      </c>
      <c r="GD18" s="73">
        <f>((((1-'Calcification Rates'!$H$79)*$A18)*(('Calcification Rates'!$D$79-'Calcification Rates'!$E$79)*0.1))+('Calcification Rates'!$H$79*$A18*('Calcification Rates'!$D$79-'Calcification Rates'!$E$79)))*('Calcification Rates'!$F$79-'Calcification Rates'!$G$79)</f>
        <v>6.2178707682934933</v>
      </c>
      <c r="GE18" s="73">
        <f>((((1-'Calcification Rates'!$H$79)*$A18)*(('Calcification Rates'!$D$79+'Calcification Rates'!$E$79)*0.1))+('Calcification Rates'!$H$79*$A18*('Calcification Rates'!$D$79+'Calcification Rates'!$E$79)))*('Calcification Rates'!$F$79+'Calcification Rates'!$G$79)</f>
        <v>6.760418191706508</v>
      </c>
      <c r="GF18" s="73">
        <f>((((1-'Calcification Rates'!$H$80)*$A18)*'Calcification Rates'!$D$80*0.1)+('Calcification Rates'!$H$80*$A18*'Calcification Rates'!$D$80))*'Calcification Rates'!$F$80</f>
        <v>7.6361722319999981</v>
      </c>
      <c r="GG18" s="73">
        <f>((((1-'Calcification Rates'!$H$80)*$A18)*(('Calcification Rates'!$D$80-'Calcification Rates'!$E$80)*0.1))+('Calcification Rates'!$H$80*$A18*('Calcification Rates'!$D$80-'Calcification Rates'!$E$80)))*('Calcification Rates'!$F$80-'Calcification Rates'!$G$80)</f>
        <v>7.3718080789587868</v>
      </c>
      <c r="GH18" s="73">
        <f>((((1-'Calcification Rates'!$H$80)*$A18)*(('Calcification Rates'!$D$80+'Calcification Rates'!$E$80)*0.1))+('Calcification Rates'!$H$80*$A18*('Calcification Rates'!$D$80+'Calcification Rates'!$E$80)))*('Calcification Rates'!$F$80+'Calcification Rates'!$G$80)</f>
        <v>7.9005363850412094</v>
      </c>
      <c r="GI18" s="73">
        <f>((((((((($A18*2)/PI())/2)+'Calcification Rates'!$D$81)^2)*PI())/2))-((((((($A18*2)/PI())/2)^2)*PI())/2)))*'Calcification Rates'!$F$81</f>
        <v>9.6187836735296361</v>
      </c>
      <c r="GJ18" s="73">
        <f>((((((((($A18*2)/PI())/2)+('Calcification Rates'!$D$81-'Calcification Rates'!$E$81))^2)*PI())/2))-((((((($A18*2)/PI())/2)^2)*PI())/2)))*('Calcification Rates'!$F$81-'Calcification Rates'!$G$81)</f>
        <v>9.296063853283453</v>
      </c>
      <c r="GK18" s="73">
        <f>((((((((($A18*2)/PI())/2)+('Calcification Rates'!$D$81+'Calcification Rates'!$E$81))^2)*PI())/2))-((((((($A18*2)/PI())/2)^2)*PI())/2)))*('Calcification Rates'!$F$81+'Calcification Rates'!$G$81)</f>
        <v>9.9423959410654863</v>
      </c>
      <c r="GL18" s="73">
        <f>((((((((($A18*2)/PI())/2)+'Calcification Rates'!$D$82)^2)*PI())/2))-((((((($A18*2)/PI())/2)^2)*PI())/2)))*'Calcification Rates'!$F$82</f>
        <v>9.8726054568748811</v>
      </c>
      <c r="GM18" s="73">
        <f>((((((((($A18*2)/PI())/2)+('Calcification Rates'!$D$82-'Calcification Rates'!$E$82))^2)*PI())/2))-((((((($A18*2)/PI())/2)^2)*PI())/2)))*('Calcification Rates'!$F$82-'Calcification Rates'!$G$82)</f>
        <v>9.6209114034629994</v>
      </c>
      <c r="GN18" s="73">
        <f>((((((((($A18*2)/PI())/2)+('Calcification Rates'!$D$82+'Calcification Rates'!$E$82))^2)*PI())/2))-((((((($A18*2)/PI())/2)^2)*PI())/2)))*('Calcification Rates'!$F$82+'Calcification Rates'!$G$82)</f>
        <v>10.124839678092433</v>
      </c>
      <c r="GO18" s="73">
        <f>((((((((($A18*2)/PI())/2)+'Calcification Rates'!$D$87)^2)*PI())/2))-((((((($A18*2)/PI())/2)^2)*PI())/2)))*'Calcification Rates'!$F$87</f>
        <v>6.546070803456578</v>
      </c>
      <c r="GP18" s="73">
        <f>((((((((($A18*2)/PI())/2)+('Calcification Rates'!$D$87-'Calcification Rates'!$E$87))^2)*PI())/2))-((((((($A18*2)/PI())/2)^2)*PI())/2)))*('Calcification Rates'!$F$87-'Calcification Rates'!$G$87)</f>
        <v>5.6904596570302566</v>
      </c>
      <c r="GQ18" s="73">
        <f>((((((((($A18*2)/PI())/2)+('Calcification Rates'!$D$87+'Calcification Rates'!$E$87))^2)*PI())/2))-((((((($A18*2)/PI())/2)^2)*PI())/2)))*('Calcification Rates'!$F$87+'Calcification Rates'!$G$87)</f>
        <v>7.4481872649190581</v>
      </c>
      <c r="GR18" s="73">
        <f>((((((((($A18*2)/PI())/2)+'Calcification Rates'!$D$88)^2)*PI())/2))-((((((($A18*2)/PI())/2)^2)*PI())/2)))*'Calcification Rates'!$F$88</f>
        <v>6.546070803456578</v>
      </c>
      <c r="GS18" s="73">
        <f>((((((((($A18*2)/PI())/2)+('Calcification Rates'!$D$88-'Calcification Rates'!$E$88))^2)*PI())/2))-((((((($A18*2)/PI())/2)^2)*PI())/2)))*('Calcification Rates'!$F$88-'Calcification Rates'!$G$88)</f>
        <v>5.6904596570302566</v>
      </c>
      <c r="GT18" s="73">
        <f>((((((((($A18*2)/PI())/2)+('Calcification Rates'!$D$88+'Calcification Rates'!$E$88))^2)*PI())/2))-((((((($A18*2)/PI())/2)^2)*PI())/2)))*('Calcification Rates'!$F$88+'Calcification Rates'!$G$88)</f>
        <v>7.4481872649190581</v>
      </c>
      <c r="GU18" s="73">
        <f>((((((((($A18*2)/PI())/2)+'Calcification Rates'!$D$89)^2)*PI())/2))-((((((($A18*2)/PI())/2)^2)*PI())/2)))*'Calcification Rates'!$F$89</f>
        <v>9.1868938170604277</v>
      </c>
      <c r="GV18" s="73">
        <f>((((((((($A18*2)/PI())/2)+('Calcification Rates'!$D$89-'Calcification Rates'!$E$89))^2)*PI())/2))-((((((($A18*2)/PI())/2)^2)*PI())/2)))*('Calcification Rates'!$F$89-'Calcification Rates'!$G$89)</f>
        <v>8.1861676186516856</v>
      </c>
      <c r="GW18" s="73">
        <f>((((((((($A18*2)/PI())/2)+('Calcification Rates'!$D$89+'Calcification Rates'!$E$89))^2)*PI())/2))-((((((($A18*2)/PI())/2)^2)*PI())/2)))*('Calcification Rates'!$F$89+'Calcification Rates'!$G$89)</f>
        <v>10.225815265559564</v>
      </c>
      <c r="GX18" s="73">
        <f>((((((((($A18*2)/PI())/2)+'Calcification Rates'!$D$90)^2)*PI())/2))-((((((($A18*2)/PI())/2)^2)*PI())/2)))*'Calcification Rates'!$F$90</f>
        <v>9.1868938170604277</v>
      </c>
      <c r="GY18" s="73">
        <f>((((((((($A18*2)/PI())/2)+('Calcification Rates'!$D$90-'Calcification Rates'!$E$90))^2)*PI())/2))-((((((($A18*2)/PI())/2)^2)*PI())/2)))*('Calcification Rates'!$F$90-'Calcification Rates'!$G$90)</f>
        <v>8.1861676186516856</v>
      </c>
      <c r="GZ18" s="73">
        <f>((((((((($A18*2)/PI())/2)+('Calcification Rates'!$D$90+'Calcification Rates'!$E$90))^2)*PI())/2))-((((((($A18*2)/PI())/2)^2)*PI())/2)))*('Calcification Rates'!$F$90+'Calcification Rates'!$G$90)</f>
        <v>10.225815265559564</v>
      </c>
      <c r="HA18" s="73">
        <f>((((((((($A18*2)/PI())/2)+'Calcification Rates'!$D$92)^2)*PI())/2))-((((((($A18*2)/PI())/2)^2)*PI())/2)))*'Calcification Rates'!$F$92</f>
        <v>23.99133050666229</v>
      </c>
      <c r="HB18" s="73">
        <f>((((((((($A18*2)/PI())/2)+('Calcification Rates'!$D$92-'Calcification Rates'!$E$92))^2)*PI())/2))-((((((($A18*2)/PI())/2)^2)*PI())/2)))*('Calcification Rates'!$F$92-'Calcification Rates'!$G$92)</f>
        <v>23.063084923258032</v>
      </c>
      <c r="HC18" s="73">
        <f>((((((((($A18*2)/PI())/2)+('Calcification Rates'!$D$92+'Calcification Rates'!$E$92))^2)*PI())/2))-((((((($A18*2)/PI())/2)^2)*PI())/2)))*('Calcification Rates'!$F$92+'Calcification Rates'!$G$92)</f>
        <v>24.919576090066549</v>
      </c>
      <c r="HD18" s="73">
        <f>$A18*'Calcification Rates'!$D$93*'Calcification Rates'!$F$93</f>
        <v>6.6107920704369914</v>
      </c>
      <c r="HE18" s="73">
        <f>$A18*('Calcification Rates'!$D$93-'Calcification Rates'!$E$93)*('Calcification Rates'!$F$93-'Calcification Rates'!$G$93)</f>
        <v>5.8100722233179729</v>
      </c>
      <c r="HF18" s="73">
        <f>$A18*('Calcification Rates'!$D$93+'Calcification Rates'!$E$93)*('Calcification Rates'!$F$93+'Calcification Rates'!$G$93)</f>
        <v>7.4553777302375037</v>
      </c>
      <c r="HG18" s="73">
        <f>$A18*'Calcification Rates'!$D$95*'Calcification Rates'!$F$95</f>
        <v>8.4287598898071643</v>
      </c>
      <c r="HH18" s="73">
        <f>$A18*('Calcification Rates'!$D$95-'Calcification Rates'!$E$95)*('Calcification Rates'!$F$95-'Calcification Rates'!$G$95)</f>
        <v>7.3552940566237046</v>
      </c>
      <c r="HI18" s="73">
        <f>$A18*('Calcification Rates'!$D$95+'Calcification Rates'!$E$95)*('Calcification Rates'!$F$95+'Calcification Rates'!$G$95)</f>
        <v>9.5623845518109594</v>
      </c>
      <c r="HJ18" s="73">
        <f>((((1-'Calcification Rates'!$H$96)*$A18)*'Calcification Rates'!$D$96*0.1)+('Calcification Rates'!$H$96*$A18*'Calcification Rates'!$D$96))*'Calcification Rates'!$F$96</f>
        <v>4.0071668000000003</v>
      </c>
      <c r="HK18" s="73">
        <f>((((1-'Calcification Rates'!$H$96)*$A18)*(('Calcification Rates'!$D$96-'Calcification Rates'!$E$96)*0.1))+('Calcification Rates'!$H$96*$A18*('Calcification Rates'!$D$96-'Calcification Rates'!$E$96)))*('Calcification Rates'!$F$96-'Calcification Rates'!$G$96)</f>
        <v>3.5003496927869513</v>
      </c>
      <c r="HL18" s="73">
        <f>((((1-'Calcification Rates'!$H$96)*$A18)*(('Calcification Rates'!$D$96+'Calcification Rates'!$E$96)*0.1))+('Calcification Rates'!$H$96*$A18*('Calcification Rates'!$D$96+'Calcification Rates'!$E$96)))*('Calcification Rates'!$F$96+'Calcification Rates'!$G$96)</f>
        <v>4.5451577278690998</v>
      </c>
      <c r="HM18" s="73">
        <f>((((1-'Calcification Rates'!$H$98)*$A18)*'Calcification Rates'!$D$98*0.1)+('Calcification Rates'!$H$98*$A18*'Calcification Rates'!$D$98))*'Calcification Rates'!$F$98</f>
        <v>4.0071668000000003</v>
      </c>
      <c r="HN18" s="73">
        <f>((((1-'Calcification Rates'!$H$98)*$A18)*(('Calcification Rates'!$D$98-'Calcification Rates'!$E$98)*0.1))+('Calcification Rates'!$H$98*$A18*('Calcification Rates'!$D$98-'Calcification Rates'!$E$98)))*('Calcification Rates'!$F$98-'Calcification Rates'!$G$98)</f>
        <v>2.4166606751263657</v>
      </c>
      <c r="HO18" s="73">
        <f>((((1-'Calcification Rates'!$H$98)*$A18)*(('Calcification Rates'!$D$98+'Calcification Rates'!$E$98)*0.1))+('Calcification Rates'!$H$98*$A18*('Calcification Rates'!$D$98+'Calcification Rates'!$E$98)))*('Calcification Rates'!$F$98+'Calcification Rates'!$G$98)</f>
        <v>5.827951170733793</v>
      </c>
    </row>
    <row r="19" spans="1:223" x14ac:dyDescent="0.3">
      <c r="A19" s="42">
        <v>17</v>
      </c>
      <c r="B19" s="73">
        <f>((((1-'Calcification Rates'!$H$11)*$A19)*'Calcification Rates'!$D$11*0.1)+('Calcification Rates'!$H$11*$A19*'Calcification Rates'!$D$11))*'Calcification Rates'!$F$11</f>
        <v>46.77219157333333</v>
      </c>
      <c r="C19" s="73">
        <f>((((1-'Calcification Rates'!$H$11)*$A19)*(('Calcification Rates'!$D$11-'Calcification Rates'!$E$11)*0.1))+('Calcification Rates'!$H$11*$A19*('Calcification Rates'!$D$11-'Calcification Rates'!$E$11)))*('Calcification Rates'!$F$11-'Calcification Rates'!$G$11)</f>
        <v>37.987206747291943</v>
      </c>
      <c r="D19" s="73">
        <f>((((1-'Calcification Rates'!$H$11)*$A19)*(('Calcification Rates'!$D$11+'Calcification Rates'!$E$11)*0.1))+('Calcification Rates'!$H$11*$A19*('Calcification Rates'!$D$11+'Calcification Rates'!$E$11)))*('Calcification Rates'!$F$11+'Calcification Rates'!$G$11)</f>
        <v>55.830078342803162</v>
      </c>
      <c r="E19" s="73">
        <f>(((((1-'Calcification Rates'!$H$12)*$A19)*'Calcification Rates'!$D$12*0.1)+('Calcification Rates'!$H$12*$A19*'Calcification Rates'!$D$12))*'Calcification Rates'!$F$12)*0.5</f>
        <v>24.63039398095238</v>
      </c>
      <c r="F19" s="73">
        <f>(((((1-'Calcification Rates'!$H$12)*$A19)*(('Calcification Rates'!$D$12-'Calcification Rates'!$E$12)*0.1))+('Calcification Rates'!$H$12*$A19*('Calcification Rates'!$D$12-'Calcification Rates'!$E$12)))*('Calcification Rates'!$F$12-'Calcification Rates'!$G$12))*0.5</f>
        <v>22.637227568275577</v>
      </c>
      <c r="G19" s="73">
        <f>(((((1-'Calcification Rates'!$H$12)*$A19)*(('Calcification Rates'!$D$12+'Calcification Rates'!$E$12)*0.1))+('Calcification Rates'!$H$12*$A19*('Calcification Rates'!$D$12+'Calcification Rates'!$E$12)))*('Calcification Rates'!$F$12+'Calcification Rates'!$G$12))*0.5</f>
        <v>26.658143672176887</v>
      </c>
      <c r="H19" s="73">
        <f>(((((1-'Calcification Rates'!$H$13)*$A19)*'Calcification Rates'!$D$13*0.1)+('Calcification Rates'!$H$13*$A19*'Calcification Rates'!$D$13))*'Calcification Rates'!$F$13)*0.5</f>
        <v>19.818877195199999</v>
      </c>
      <c r="I19" s="73">
        <f>(((((1-'Calcification Rates'!$H$13)*$A19)*(('Calcification Rates'!$D$13-'Calcification Rates'!$E$13)*0.1))+('Calcification Rates'!$H$13*$A19*('Calcification Rates'!$D$13-'Calcification Rates'!$E$13)))*('Calcification Rates'!$F$13-'Calcification Rates'!$G$13))*0.5</f>
        <v>16.77237555454802</v>
      </c>
      <c r="J19" s="73">
        <f>(((((1-'Calcification Rates'!$H$13)*$A19)*(('Calcification Rates'!$D$13+'Calcification Rates'!$E$13)*0.1))+('Calcification Rates'!$H$13*$A19*('Calcification Rates'!$D$13+'Calcification Rates'!$E$13)))*('Calcification Rates'!$F$13+'Calcification Rates'!$G$13))*0.5</f>
        <v>23.116586650007534</v>
      </c>
      <c r="K19" s="73">
        <f>((((((((($A19*2)/PI())/2)+'Calcification Rates'!$D$14)^2)*PI())/2))-((((((($A19*2)/PI())/2)^2)*PI())/2)))*'Calcification Rates'!$F$14</f>
        <v>10.281016613858577</v>
      </c>
      <c r="L19" s="73">
        <f>((((((((($A19*2)/PI())/2)+('Calcification Rates'!$D$14-'Calcification Rates'!$E$14))^2)*PI())/2))-((((((($A19*2)/PI())/2)^2)*PI())/2)))*('Calcification Rates'!$F$14-'Calcification Rates'!$G$14)</f>
        <v>9.9151379128029067</v>
      </c>
      <c r="M19" s="73">
        <f>((((((((($A19*2)/PI())/2)+('Calcification Rates'!$D$14+'Calcification Rates'!$E$14))^2)*PI())/2))-((((((($A19*2)/PI())/2)^2)*PI())/2)))*('Calcification Rates'!$F$14+'Calcification Rates'!$G$14)</f>
        <v>10.647575466207412</v>
      </c>
      <c r="N19" s="73">
        <f>((((((((($A19*2)/PI())/2)+'Calcification Rates'!$D$15)^2)*PI())/2))-((((((($A19*2)/PI())/2)^2)*PI())/2)))*'Calcification Rates'!$F$15</f>
        <v>10.428270758067491</v>
      </c>
      <c r="O19" s="73">
        <f>((((((((($A19*2)/PI())/2)+('Calcification Rates'!$D$15-'Calcification Rates'!$E$15))^2)*PI())/2))-((((((($A19*2)/PI())/2)^2)*PI())/2)))*('Calcification Rates'!$F$15-'Calcification Rates'!$G$15)</f>
        <v>9.397070901030947</v>
      </c>
      <c r="P19" s="73">
        <f>((((((((($A19*2)/PI())/2)+('Calcification Rates'!$D$15+'Calcification Rates'!$E$15))^2)*PI())/2))-((((((($A19*2)/PI())/2)^2)*PI())/2)))*('Calcification Rates'!$F$15+'Calcification Rates'!$G$15)</f>
        <v>11.508921090348512</v>
      </c>
      <c r="Q19" s="73">
        <f>(2*'Calcification Rates'!$D$16*'Calcification Rates'!$F$16)+0.1*'Calcification Rates'!$D$16*($A19+(2*'Calcification Rates'!$D$16))*'Calcification Rates'!$F$16</f>
        <v>4.2389783333333328</v>
      </c>
      <c r="R19" s="73">
        <f>(2*('Calcification Rates'!$D$16-'Calcification Rates'!$E$16)*('Calcification Rates'!$F$16-'Calcification Rates'!$G$16))+(0.1*('Calcification Rates'!$D$16-'Calcification Rates'!$E$16)*($A19+(2*'Calcification Rates'!$D$16-'Calcification Rates'!$E$16)))*('Calcification Rates'!$F$16-'Calcification Rates'!$G$16)</f>
        <v>3.6409144917726004</v>
      </c>
      <c r="S19" s="73">
        <f>(2*('Calcification Rates'!$D$16+'Calcification Rates'!$E$16)*('Calcification Rates'!$F$16+'Calcification Rates'!$G$16))+(0.1*('Calcification Rates'!$D$16+'Calcification Rates'!$E$16)*($A19+(2*'Calcification Rates'!$D$16+'Calcification Rates'!$E$16)))*('Calcification Rates'!$F$16+'Calcification Rates'!$G$16)</f>
        <v>4.8520527741235178</v>
      </c>
      <c r="T19" s="73">
        <f>(2*'Calcification Rates'!$D$17*'Calcification Rates'!$F$17)+0.1*'Calcification Rates'!$D$17*($A19+(2*'Calcification Rates'!$D$17))*'Calcification Rates'!$F$17</f>
        <v>3.9178436111111101</v>
      </c>
      <c r="U19" s="73">
        <f>(2*('Calcification Rates'!$D$17-'Calcification Rates'!$E$17)*('Calcification Rates'!$F$17-'Calcification Rates'!$G$17))+(0.1*('Calcification Rates'!$D$17-'Calcification Rates'!$E$17)*($A19+(2*'Calcification Rates'!$D$17-'Calcification Rates'!$E$17)))*('Calcification Rates'!$F$17-'Calcification Rates'!$G$17)</f>
        <v>3.3241751392392667</v>
      </c>
      <c r="V19" s="73">
        <f>(2*('Calcification Rates'!$D$17+'Calcification Rates'!$E$17)*('Calcification Rates'!$F$17+'Calcification Rates'!$G$17))+(0.1*('Calcification Rates'!$D$17+'Calcification Rates'!$E$17)*($A19+(2*'Calcification Rates'!$D$17+'Calcification Rates'!$E$17)))*('Calcification Rates'!$F$17+'Calcification Rates'!$G$17)</f>
        <v>4.5265211882568508</v>
      </c>
      <c r="W19" s="73">
        <f>((((((((($A19*2)/PI())/2)+'Calcification Rates'!$D$18)^2)*PI())/2))-((((((($A19*2)/PI())/2)^2)*PI())/2)))*'Calcification Rates'!$F$18</f>
        <v>10.428270758067491</v>
      </c>
      <c r="X19" s="73">
        <f>((((((((($A19*2)/PI())/2)+('Calcification Rates'!$D$18-'Calcification Rates'!$E$18))^2)*PI())/2))-((((((($A19*2)/PI())/2)^2)*PI())/2)))*('Calcification Rates'!$F$18-'Calcification Rates'!$G$18)</f>
        <v>9.397070901030947</v>
      </c>
      <c r="Y19" s="73">
        <f>((((((((($A19*2)/PI())/2)+('Calcification Rates'!$D$18+'Calcification Rates'!$E$18))^2)*PI())/2))-((((((($A19*2)/PI())/2)^2)*PI())/2)))*('Calcification Rates'!$F$18+'Calcification Rates'!$G$18)</f>
        <v>11.508921090348512</v>
      </c>
      <c r="Z19" s="73">
        <f>(2*'Calcification Rates'!$D$19*'Calcification Rates'!$F$19)+0.1*'Calcification Rates'!$D$19*($A19+(2*'Calcification Rates'!$D$19))*'Calcification Rates'!$F$19</f>
        <v>3.9178436111111101</v>
      </c>
      <c r="AA19" s="73">
        <f>(2*('Calcification Rates'!$D$19-'Calcification Rates'!$E$19)*('Calcification Rates'!$F$19-'Calcification Rates'!$G$19))+(0.1*('Calcification Rates'!$D$19-'Calcification Rates'!$E$19)*($A19+(2*'Calcification Rates'!$D$19-'Calcification Rates'!$E$19)))*('Calcification Rates'!$F$19-'Calcification Rates'!$G$19)</f>
        <v>3.3241751392392667</v>
      </c>
      <c r="AB19" s="73">
        <f>(2*('Calcification Rates'!$D$19+'Calcification Rates'!$E$19)*('Calcification Rates'!$F$19+'Calcification Rates'!$G$19))+(0.1*('Calcification Rates'!$D$19+'Calcification Rates'!$E$19)*($A19+(2*'Calcification Rates'!$D$19+'Calcification Rates'!$E$19)))*('Calcification Rates'!$F$19+'Calcification Rates'!$G$19)</f>
        <v>4.5265211882568508</v>
      </c>
      <c r="AC19" s="73">
        <f>(((((1-'Calcification Rates'!$H$20)*$A19)*'Calcification Rates'!$D$20*0.1)+('Calcification Rates'!$H$20*$A19*'Calcification Rates'!$D$20))*'Calcification Rates'!$F$20)*0.5</f>
        <v>1.3744614041666665</v>
      </c>
      <c r="AD19" s="73">
        <f>(((((1-'Calcification Rates'!$H$20)*$A19)*(('Calcification Rates'!$D$20-'Calcification Rates'!$E$20)*0.1))+('Calcification Rates'!$H$20*$A19*('Calcification Rates'!$D$20-'Calcification Rates'!$E$20)))*('Calcification Rates'!$F$20-'Calcification Rates'!$G$20))*0.5</f>
        <v>1.1663908126533824</v>
      </c>
      <c r="AE19" s="73">
        <f>(((((1-'Calcification Rates'!$H$20)*$A19)*(('Calcification Rates'!$D$20+'Calcification Rates'!$E$20)*0.1))+('Calcification Rates'!$H$20*$A19*('Calcification Rates'!$D$20+'Calcification Rates'!$E$20)))*('Calcification Rates'!$F$20+'Calcification Rates'!$G$20))*0.5</f>
        <v>1.5877249999206575</v>
      </c>
      <c r="AF19" s="73">
        <f>(2*'Calcification Rates'!$D$21*'Calcification Rates'!$F$21)+0.1*'Calcification Rates'!$D$21*($A19+(2*'Calcification Rates'!$D$21))*'Calcification Rates'!$F$21</f>
        <v>4.495886111111111</v>
      </c>
      <c r="AG19" s="73">
        <f>(2*('Calcification Rates'!$D$21-'Calcification Rates'!$E$21)*('Calcification Rates'!$F$21-'Calcification Rates'!$G$21))+(0.1*('Calcification Rates'!$D$21-'Calcification Rates'!$E$21)*($A19+(2*'Calcification Rates'!$D$21-'Calcification Rates'!$E$21)))*('Calcification Rates'!$F$21-'Calcification Rates'!$G$21)</f>
        <v>4.3988761279829323</v>
      </c>
      <c r="AH19" s="73">
        <f>(2*('Calcification Rates'!$D$21+'Calcification Rates'!$E$21)*('Calcification Rates'!$F$21+'Calcification Rates'!$G$21))+(0.1*('Calcification Rates'!$D$21+'Calcification Rates'!$E$21)*($A19+(2*'Calcification Rates'!$D$21+'Calcification Rates'!$E$21)))*('Calcification Rates'!$F$21+'Calcification Rates'!$G$21)</f>
        <v>4.5939017397504003</v>
      </c>
      <c r="AI19" s="73">
        <f>$A19*'Calcification Rates'!$D$23*'Calcification Rates'!$F$23</f>
        <v>0.39954781249999993</v>
      </c>
      <c r="AJ19" s="73">
        <f>$A19*('Calcification Rates'!$D$23-'Calcification Rates'!$E$23)*('Calcification Rates'!$F$23-'Calcification Rates'!$G$23)</f>
        <v>0.25966563772277107</v>
      </c>
      <c r="AK19" s="73">
        <f>$A19*('Calcification Rates'!$D$23+'Calcification Rates'!$E$23)*('Calcification Rates'!$F$23+'Calcification Rates'!$G$23)</f>
        <v>0.53942998727722891</v>
      </c>
      <c r="AL19" s="73">
        <f>((((1-'Calcification Rates'!$H$24)*$A19)*'Calcification Rates'!$D$24*0.1)+('Calcification Rates'!$H$24*$A19*'Calcification Rates'!$D$24))*'Calcification Rates'!$F$24</f>
        <v>18.205560564099997</v>
      </c>
      <c r="AM19" s="73">
        <f>((((1-'Calcification Rates'!$H$24)*$A19)*(('Calcification Rates'!$D$24-'Calcification Rates'!$E$24)*0.1))+('Calcification Rates'!$H$24*$A19*('Calcification Rates'!$D$24-'Calcification Rates'!$E$24)))*('Calcification Rates'!$F$24-'Calcification Rates'!$G$24)</f>
        <v>10.979493612267859</v>
      </c>
      <c r="AN19" s="73">
        <f>((((1-'Calcification Rates'!$H$24)*$A19)*(('Calcification Rates'!$D$24+'Calcification Rates'!$E$24)*0.1))+('Calcification Rates'!$H$24*$A19*('Calcification Rates'!$D$24+'Calcification Rates'!$E$24)))*('Calcification Rates'!$F$24+'Calcification Rates'!$G$24)</f>
        <v>26.477839156436303</v>
      </c>
      <c r="AO19" s="73">
        <f>((((((((($A19*2)/PI())/2)+'Calcification Rates'!$D$25)^2)*PI())/2))-((((((($A19*2)/PI())/2)^2)*PI())/2)))*'Calcification Rates'!$F$25</f>
        <v>8.9588476928750946</v>
      </c>
      <c r="AP19" s="73">
        <f>((((((((($A19*2)/PI())/2)+('Calcification Rates'!$D$25-'Calcification Rates'!$E$25))^2)*PI())/2))-((((((($A19*2)/PI())/2)^2)*PI())/2)))*('Calcification Rates'!$F$25-'Calcification Rates'!$G$25)</f>
        <v>7.3182057178729565</v>
      </c>
      <c r="AQ19" s="73">
        <f>((((((((($A19*2)/PI())/2)+('Calcification Rates'!$D$25+'Calcification Rates'!$E$25))^2)*PI())/2))-((((((($A19*2)/PI())/2)^2)*PI())/2)))*('Calcification Rates'!$F$25+'Calcification Rates'!$G$25)</f>
        <v>10.656425746767054</v>
      </c>
      <c r="AR19" s="73">
        <f>((((1-'Calcification Rates'!$H$28)*$A19)*'Calcification Rates'!$D$28*0.1)+('Calcification Rates'!$H$28*$A19*'Calcification Rates'!$D$28))*'Calcification Rates'!$F$28</f>
        <v>2.9303110554407725</v>
      </c>
      <c r="AS19" s="73">
        <f>((((1-'Calcification Rates'!$H$28)*$A19)*(('Calcification Rates'!$D$28-'Calcification Rates'!$E$28)*0.1))+('Calcification Rates'!$H$28*$A19*('Calcification Rates'!$D$28-'Calcification Rates'!$E$28)))*('Calcification Rates'!$F$28-'Calcification Rates'!$G$28)</f>
        <v>2.6411467318671313</v>
      </c>
      <c r="AT19" s="73">
        <f>((((1-'Calcification Rates'!$H$28)*$A19)*(('Calcification Rates'!$D$28+'Calcification Rates'!$E$28)*0.1))+('Calcification Rates'!$H$28*$A19*('Calcification Rates'!$D$28+'Calcification Rates'!$E$28)))*('Calcification Rates'!$F$28+'Calcification Rates'!$G$28)</f>
        <v>3.2336256504670295</v>
      </c>
      <c r="AU19" s="73">
        <f>((((((((($A19*2)/PI())/2)+'Calcification Rates'!$D$29)^2)*PI())/2))-((((((($A19*2)/PI())/2)^2)*PI())/2)))*'Calcification Rates'!$F$29</f>
        <v>45.258834784196395</v>
      </c>
      <c r="AV19" s="73">
        <f>((((((((($A19*2)/PI())/2)+('Calcification Rates'!$D$29-'Calcification Rates'!$E$29))^2)*PI())/2))-((((((($A19*2)/PI())/2)^2)*PI())/2)))*('Calcification Rates'!$F$29-'Calcification Rates'!$G$29)</f>
        <v>37.234017810232793</v>
      </c>
      <c r="AW19" s="73">
        <f>((((((((($A19*2)/PI())/2)+('Calcification Rates'!$D$29+'Calcification Rates'!$E$29))^2)*PI())/2))-((((((($A19*2)/PI())/2)^2)*PI())/2)))*('Calcification Rates'!$F$29+'Calcification Rates'!$G$29)</f>
        <v>54.041596600131122</v>
      </c>
      <c r="AX19" s="73">
        <f>((((((((($A19*2)/PI())/2)+'Calcification Rates'!$D$30)^2)*PI())/2))-((((((($A19*2)/PI())/2)^2)*PI())/2)))*'Calcification Rates'!$F$30</f>
        <v>10.292397886833339</v>
      </c>
      <c r="AY19" s="73">
        <f>((((((((($A19*2)/PI())/2)+('Calcification Rates'!$D$30-'Calcification Rates'!$E$30))^2)*PI())/2))-((((((($A19*2)/PI())/2)^2)*PI())/2)))*('Calcification Rates'!$F$30-'Calcification Rates'!$G$30)</f>
        <v>9.1342301686318965</v>
      </c>
      <c r="AZ19" s="73">
        <f>((((((((($A19*2)/PI())/2)+('Calcification Rates'!$D$30+'Calcification Rates'!$E$30))^2)*PI())/2))-((((((($A19*2)/PI())/2)^2)*PI())/2)))*('Calcification Rates'!$F$30+'Calcification Rates'!$G$30)</f>
        <v>11.475054361169249</v>
      </c>
      <c r="BA19" s="73">
        <f>((((1-'Calcification Rates'!$H$31)*$A19)*'Calcification Rates'!$D$31*0.1)+('Calcification Rates'!$H$31*$A19*'Calcification Rates'!$D$31))*'Calcification Rates'!$F$31</f>
        <v>3.1342220000000003</v>
      </c>
      <c r="BB19" s="73">
        <f>((((1-'Calcification Rates'!$H$31)*$A19)*(('Calcification Rates'!$D$31-'Calcification Rates'!$E$31)*0.1))+('Calcification Rates'!$H$31*$A19*('Calcification Rates'!$D$31-'Calcification Rates'!$E$31)))*('Calcification Rates'!$F$31-'Calcification Rates'!$G$31)</f>
        <v>3.1342220000000003</v>
      </c>
      <c r="BC19" s="73">
        <f>((((1-'Calcification Rates'!$H$31)*$A19)*(('Calcification Rates'!$D$31+'Calcification Rates'!$E$31)*0.1))+('Calcification Rates'!$H$31*$A19*('Calcification Rates'!$D$31+'Calcification Rates'!$E$31)))*('Calcification Rates'!$F$31+'Calcification Rates'!$G$31)</f>
        <v>3.1342220000000003</v>
      </c>
      <c r="BD19" s="73">
        <f>$A19*'Calcification Rates'!$D$32*'Calcification Rates'!$F$32</f>
        <v>13.169937327823694</v>
      </c>
      <c r="BE19" s="73">
        <f>$A19*('Calcification Rates'!$D$32-'Calcification Rates'!$E$32)*('Calcification Rates'!$F$32-'Calcification Rates'!$G$32)</f>
        <v>12.660380921401449</v>
      </c>
      <c r="BF19" s="73">
        <f>$A19*('Calcification Rates'!$D$32+'Calcification Rates'!$E$32)*('Calcification Rates'!$F$32+'Calcification Rates'!$G$32)</f>
        <v>13.67949373424594</v>
      </c>
      <c r="BG19" s="73">
        <f>((((1-'Calcification Rates'!$H$34)*$A19)*'Calcification Rates'!$D$34*0.1)+('Calcification Rates'!$H$34*$A19*'Calcification Rates'!$D$34))*'Calcification Rates'!$F$34</f>
        <v>4.2576147250000007</v>
      </c>
      <c r="BH19" s="73">
        <f>((((1-'Calcification Rates'!$H$34)*$A19)*(('Calcification Rates'!$D$34-'Calcification Rates'!$E$34)*0.1))+('Calcification Rates'!$H$34*$A19*('Calcification Rates'!$D$34-'Calcification Rates'!$E$34)))*('Calcification Rates'!$F$34-'Calcification Rates'!$G$34)</f>
        <v>1.6213553784617132</v>
      </c>
      <c r="BI19" s="73">
        <f>((((1-'Calcification Rates'!$H$34)*$A19)*(('Calcification Rates'!$D$34+'Calcification Rates'!$E$34)*0.1))+('Calcification Rates'!$H$34*$A19*('Calcification Rates'!$D$34+'Calcification Rates'!$E$34)))*('Calcification Rates'!$F$34+'Calcification Rates'!$G$34)</f>
        <v>8.1201597700015036</v>
      </c>
      <c r="BJ19" s="73">
        <f>(2*'Calcification Rates'!$D$35*'Calcification Rates'!$F$35)+0.1*'Calcification Rates'!$D$35*($A19+(2*'Calcification Rates'!$D$35))*'Calcification Rates'!$F$35</f>
        <v>2.2437570487871095</v>
      </c>
      <c r="BK19" s="73">
        <f>(2*('Calcification Rates'!$D$35-'Calcification Rates'!$E$35)*('Calcification Rates'!$F$35-'Calcification Rates'!$G$35))+(0.1*('Calcification Rates'!$D$35-'Calcification Rates'!$E$35)*($A19+(2*'Calcification Rates'!$D$35-'Calcification Rates'!$E$35)))*('Calcification Rates'!$F$35-'Calcification Rates'!$G$35)</f>
        <v>2.0232427702185758</v>
      </c>
      <c r="BL19" s="73">
        <f>(2*('Calcification Rates'!$D$35+'Calcification Rates'!$E$35)*('Calcification Rates'!$F$35+'Calcification Rates'!$G$35))+(0.1*('Calcification Rates'!$D$35+'Calcification Rates'!$E$35)*($A19+(2*'Calcification Rates'!$D$35+'Calcification Rates'!$E$35)))*('Calcification Rates'!$F$35+'Calcification Rates'!$G$35)</f>
        <v>2.4746087427555858</v>
      </c>
      <c r="BM19" s="73">
        <f>((((((((($A19*2)/PI())/2)+'Calcification Rates'!$D$36)^2)*PI())/2))-((((((($A19*2)/PI())/2)^2)*PI())/2)))*'Calcification Rates'!$F$36</f>
        <v>13.965551832947764</v>
      </c>
      <c r="BN19" s="73">
        <f>((((((((($A19*2)/PI())/2)+('Calcification Rates'!$D$36-'Calcification Rates'!$E$36))^2)*PI())/2))-((((((($A19*2)/PI())/2)^2)*PI())/2)))*('Calcification Rates'!$F$36-'Calcification Rates'!$G$36)</f>
        <v>12.770196626884495</v>
      </c>
      <c r="BO19" s="73">
        <f>((((((((($A19*2)/PI())/2)+('Calcification Rates'!$D$36+'Calcification Rates'!$E$36))^2)*PI())/2))-((((((($A19*2)/PI())/2)^2)*PI())/2)))*('Calcification Rates'!$F$36+'Calcification Rates'!$G$36)</f>
        <v>15.216473698758401</v>
      </c>
      <c r="BP19" s="73">
        <f>(2*'Calcification Rates'!$D$37*'Calcification Rates'!$F$37)+0.1*'Calcification Rates'!$D$37*($A19+(2*'Calcification Rates'!$D$37))*'Calcification Rates'!$F$37</f>
        <v>51.116527777777769</v>
      </c>
      <c r="BQ19" s="73">
        <f>(2*('Calcification Rates'!$D$37-'Calcification Rates'!$E$37)*('Calcification Rates'!$F$37-'Calcification Rates'!$G$37))+(0.1*('Calcification Rates'!$D$37-'Calcification Rates'!$E$37)*($A19+(2*'Calcification Rates'!$D$37-'Calcification Rates'!$E$37)))*('Calcification Rates'!$F$37-'Calcification Rates'!$G$37)</f>
        <v>41.57045078146075</v>
      </c>
      <c r="BR19" s="73">
        <f>(2*('Calcification Rates'!$D$37+'Calcification Rates'!$E$37)*('Calcification Rates'!$F$37+'Calcification Rates'!$G$37))+(0.1*('Calcification Rates'!$D$37+'Calcification Rates'!$E$37)*($A19+(2*'Calcification Rates'!$D$37+'Calcification Rates'!$E$37)))*('Calcification Rates'!$F$37+'Calcification Rates'!$G$37)</f>
        <v>61.561990610954325</v>
      </c>
      <c r="BS19" s="73">
        <f>(2*'Calcification Rates'!$D$38*'Calcification Rates'!$F$38)+0.1*'Calcification Rates'!$D$38*($A19+(2*'Calcification Rates'!$D$38))*'Calcification Rates'!$F$38</f>
        <v>48.945555555555543</v>
      </c>
      <c r="BT19" s="73">
        <f>(2*('Calcification Rates'!$D$38-'Calcification Rates'!$E$38)*('Calcification Rates'!$F$38-'Calcification Rates'!$G$38))+(0.1*('Calcification Rates'!$D$38-'Calcification Rates'!$E$38)*($A19+(2*'Calcification Rates'!$D$38-'Calcification Rates'!$E$38)))*('Calcification Rates'!$F$38-'Calcification Rates'!$G$38)</f>
        <v>39.042054378939788</v>
      </c>
      <c r="BU19" s="73">
        <f>(2*('Calcification Rates'!$D$38+'Calcification Rates'!$E$38)*('Calcification Rates'!$F$38+'Calcification Rates'!$G$38))+(0.1*('Calcification Rates'!$D$38+'Calcification Rates'!$E$38)*($A19+(2*'Calcification Rates'!$D$38+'Calcification Rates'!$E$38)))*('Calcification Rates'!$F$38+'Calcification Rates'!$G$38)</f>
        <v>59.977148444561344</v>
      </c>
      <c r="BV19" s="73">
        <f>((((((((($A19*2)/PI())/2)+'Calcification Rates'!$D$39)^2)*PI())/2))-((((((($A19*2)/PI())/2)^2)*PI())/2)))*'Calcification Rates'!$F$39</f>
        <v>7.4275215590249912</v>
      </c>
      <c r="BW19" s="73">
        <f>((((((((($A19*2)/PI())/2)+('Calcification Rates'!$D$39-'Calcification Rates'!$E$39))^2)*PI())/2))-((((((($A19*2)/PI())/2)^2)*PI())/2)))*('Calcification Rates'!$F$39-'Calcification Rates'!$G$39)</f>
        <v>7.1401442465874725</v>
      </c>
      <c r="BX19" s="73">
        <f>((((((((($A19*2)/PI())/2)+('Calcification Rates'!$D$39+'Calcification Rates'!$E$39))^2)*PI())/2))-((((((($A19*2)/PI())/2)^2)*PI())/2)))*('Calcification Rates'!$F$39+'Calcification Rates'!$G$39)</f>
        <v>7.71489887146251</v>
      </c>
      <c r="BY19" s="73">
        <f>((((((((($A19*2)/PI())/2)+'Calcification Rates'!$D$40)^2)*PI())/2))-((((((($A19*2)/PI())/2)^2)*PI())/2)))*'Calcification Rates'!$F$40</f>
        <v>13.778387009549128</v>
      </c>
      <c r="BZ19" s="73">
        <f>((((((((($A19*2)/PI())/2)+('Calcification Rates'!$D$40-'Calcification Rates'!$E$40))^2)*PI())/2))-((((((($A19*2)/PI())/2)^2)*PI())/2)))*('Calcification Rates'!$F$40-'Calcification Rates'!$G$40)</f>
        <v>13.245289152200328</v>
      </c>
      <c r="CA19" s="73">
        <f>((((((((($A19*2)/PI())/2)+('Calcification Rates'!$D$40+'Calcification Rates'!$E$40))^2)*PI())/2))-((((((($A19*2)/PI())/2)^2)*PI())/2)))*('Calcification Rates'!$F$40+'Calcification Rates'!$G$40)</f>
        <v>14.31148486689793</v>
      </c>
      <c r="CB19" s="73">
        <f>$A19*'Calcification Rates'!$D$23*'Calcification Rates'!$F$23</f>
        <v>0.39954781249999993</v>
      </c>
      <c r="CC19" s="73">
        <f>$A19*('Calcification Rates'!$D$23-'Calcification Rates'!$E$23)*('Calcification Rates'!$F$23-'Calcification Rates'!$G$23)</f>
        <v>0.25966563772277107</v>
      </c>
      <c r="CD19" s="73">
        <f>$A19*('Calcification Rates'!$D$23+'Calcification Rates'!$E$23)*('Calcification Rates'!$F$23+'Calcification Rates'!$G$23)</f>
        <v>0.53942998727722891</v>
      </c>
      <c r="CE19" s="73">
        <f>((((1-'Calcification Rates'!$H$44)*$A19)*'Calcification Rates'!$D$44*0.1)+('Calcification Rates'!$H$44*$A19*'Calcification Rates'!$D$44))*'Calcification Rates'!$F$44</f>
        <v>13.952203453825001</v>
      </c>
      <c r="CF19" s="73">
        <f>((((1-'Calcification Rates'!$H$44)*$A19)*(('Calcification Rates'!$D$44-'Calcification Rates'!$E$44)*0.1))+('Calcification Rates'!$H$44*$A19*('Calcification Rates'!$D$44-'Calcification Rates'!$E$44)))*('Calcification Rates'!$F$44-'Calcification Rates'!$G$44)</f>
        <v>8.4143593469134181</v>
      </c>
      <c r="CG19" s="73">
        <f>((((1-'Calcification Rates'!$H$44)*$A19)*(('Calcification Rates'!$D$44+'Calcification Rates'!$E$44)*0.1))+('Calcification Rates'!$H$44*$A19*('Calcification Rates'!$D$44+'Calcification Rates'!$E$44)))*('Calcification Rates'!$F$44+'Calcification Rates'!$G$44)</f>
        <v>20.291833235650554</v>
      </c>
      <c r="CH19" s="73">
        <f>((((1-'Calcification Rates'!$H$45)*$A19)*'Calcification Rates'!$D$45*0.1)+('Calcification Rates'!$H$45*$A19*'Calcification Rates'!$D$45))*'Calcification Rates'!$F$45</f>
        <v>17.336640800000001</v>
      </c>
      <c r="CI19" s="73">
        <f>((((1-'Calcification Rates'!$H$45)*$A19)*(('Calcification Rates'!$D$45-'Calcification Rates'!$E$45)*0.1))+('Calcification Rates'!$H$45*$A19*('Calcification Rates'!$D$45-'Calcification Rates'!$E$45)))*('Calcification Rates'!$F$45-'Calcification Rates'!$G$45)</f>
        <v>11.415943951521349</v>
      </c>
      <c r="CJ19" s="73">
        <f>((((1-'Calcification Rates'!$H$45)*$A19)*(('Calcification Rates'!$D$45+'Calcification Rates'!$E$45)*0.1))+('Calcification Rates'!$H$45*$A19*('Calcification Rates'!$D$45+'Calcification Rates'!$E$45)))*('Calcification Rates'!$F$45+'Calcification Rates'!$G$45)</f>
        <v>23.25733764847865</v>
      </c>
      <c r="CK19" s="73">
        <f>((((1-'Calcification Rates'!$H$46)*$A19)*'Calcification Rates'!$D$46*0.1)+('Calcification Rates'!$H$46*$A19*'Calcification Rates'!$D$46))*'Calcification Rates'!$F$46</f>
        <v>13.964017940000002</v>
      </c>
      <c r="CL19" s="73">
        <f>((((1-'Calcification Rates'!$H$46)*$A19)*(('Calcification Rates'!$D$46-'Calcification Rates'!$E$46)*0.1))+('Calcification Rates'!$H$46*$A19*('Calcification Rates'!$D$46-'Calcification Rates'!$E$46)))*('Calcification Rates'!$F$46-'Calcification Rates'!$G$46)</f>
        <v>13.096406155878267</v>
      </c>
      <c r="CM19" s="73">
        <f>((((1-'Calcification Rates'!$H$46)*$A19)*(('Calcification Rates'!$D$46+'Calcification Rates'!$E$46)*0.1))+('Calcification Rates'!$H$46*$A19*('Calcification Rates'!$D$46+'Calcification Rates'!$E$46)))*('Calcification Rates'!$F$46+'Calcification Rates'!$G$46)</f>
        <v>14.857646599239967</v>
      </c>
      <c r="CN19" s="73">
        <f>((((1-'Calcification Rates'!$H$47)*$A19)*'Calcification Rates'!$D$47*0.1)+('Calcification Rates'!$H$47*$A19*'Calcification Rates'!$D$47))*'Calcification Rates'!$F$47</f>
        <v>18.205560564099997</v>
      </c>
      <c r="CO19" s="73">
        <f>((((1-'Calcification Rates'!$H$47)*$A19)*(('Calcification Rates'!$D$47-'Calcification Rates'!$E$47)*0.1))+('Calcification Rates'!$H$47*$A19*('Calcification Rates'!$D$47-'Calcification Rates'!$E$47)))*('Calcification Rates'!$F$47-'Calcification Rates'!$G$47)</f>
        <v>10.979493612267859</v>
      </c>
      <c r="CP19" s="73">
        <f>((((1-'Calcification Rates'!$H$47)*$A19)*(('Calcification Rates'!$D$47+'Calcification Rates'!$E$47)*0.1))+('Calcification Rates'!$H$47*$A19*('Calcification Rates'!$D$47+'Calcification Rates'!$E$47)))*('Calcification Rates'!$F$47+'Calcification Rates'!$G$47)</f>
        <v>26.477839156436303</v>
      </c>
      <c r="CQ19" s="73">
        <f>((((((((($A19*2)/PI())/2)+'Calcification Rates'!$D$48)^2)*PI())/2))-((((((($A19*2)/PI())/2)^2)*PI())/2)))*'Calcification Rates'!$F$48</f>
        <v>10.428270758067491</v>
      </c>
      <c r="CR19" s="73">
        <f>((((((((($A19*2)/PI())/2)+('Calcification Rates'!$D$48-'Calcification Rates'!$E$48))^2)*PI())/2))-((((((($A19*2)/PI())/2)^2)*PI())/2)))*('Calcification Rates'!$F$48-'Calcification Rates'!$G$48)</f>
        <v>9.397070901030947</v>
      </c>
      <c r="CS19" s="73">
        <f>((((((((($A19*2)/PI())/2)+('Calcification Rates'!$D$48+'Calcification Rates'!$E$48))^2)*PI())/2))-((((((($A19*2)/PI())/2)^2)*PI())/2)))*('Calcification Rates'!$F$48+'Calcification Rates'!$G$48)</f>
        <v>11.508921090348512</v>
      </c>
      <c r="CT19" s="73">
        <f>((((1-'Calcification Rates'!$H$49)*$A19)*'Calcification Rates'!$D$49*0.1)+('Calcification Rates'!$H$49*$A19*'Calcification Rates'!$D$49))*'Calcification Rates'!$F$49</f>
        <v>13.952203453825001</v>
      </c>
      <c r="CU19" s="73">
        <f>((((1-'Calcification Rates'!$H$49)*$A19)*(('Calcification Rates'!$D$49-'Calcification Rates'!$E$49)*0.1))+('Calcification Rates'!$H$49*$A19*('Calcification Rates'!$D$49-'Calcification Rates'!$E$49)))*('Calcification Rates'!$F$49-'Calcification Rates'!$G$49)</f>
        <v>8.4143593469134181</v>
      </c>
      <c r="CV19" s="73">
        <f>((((1-'Calcification Rates'!$H$49)*$A19)*(('Calcification Rates'!$D$49+'Calcification Rates'!$E$49)*0.1))+('Calcification Rates'!$H$49*$A19*('Calcification Rates'!$D$49+'Calcification Rates'!$E$49)))*('Calcification Rates'!$F$49+'Calcification Rates'!$G$49)</f>
        <v>20.291833235650554</v>
      </c>
      <c r="CW19" s="73">
        <f>((((((((($A19*2)/PI())/2)+'Calcification Rates'!$D$50)^2)*PI())/2))-((((((($A19*2)/PI())/2)^2)*PI())/2)))*'Calcification Rates'!$F$50</f>
        <v>10.428270758067491</v>
      </c>
      <c r="CX19" s="73">
        <f>((((((((($A19*2)/PI())/2)+('Calcification Rates'!$D$50-'Calcification Rates'!$E$50))^2)*PI())/2))-((((((($A19*2)/PI())/2)^2)*PI())/2)))*('Calcification Rates'!$F$50-'Calcification Rates'!$G$50)</f>
        <v>9.397070901030947</v>
      </c>
      <c r="CY19" s="73">
        <f>((((((((($A19*2)/PI())/2)+('Calcification Rates'!$D$50+'Calcification Rates'!$E$50))^2)*PI())/2))-((((((($A19*2)/PI())/2)^2)*PI())/2)))*('Calcification Rates'!$F$50+'Calcification Rates'!$G$50)</f>
        <v>11.508921090348512</v>
      </c>
      <c r="CZ19" s="73">
        <f>((((((((($A19*2)/PI())/2)+'Calcification Rates'!$D$51)^2)*PI())/2))-((((((($A19*2)/PI())/2)^2)*PI())/2)))*'Calcification Rates'!$F$51</f>
        <v>10.428270758067491</v>
      </c>
      <c r="DA19" s="73">
        <f>((((((((($A19*2)/PI())/2)+('Calcification Rates'!$D$51-'Calcification Rates'!$E$51))^2)*PI())/2))-((((((($A19*2)/PI())/2)^2)*PI())/2)))*('Calcification Rates'!$F$51-'Calcification Rates'!$G$51)</f>
        <v>9.397070901030947</v>
      </c>
      <c r="DB19" s="73">
        <f>((((((((($A19*2)/PI())/2)+('Calcification Rates'!$D$51+'Calcification Rates'!$E$51))^2)*PI())/2))-((((((($A19*2)/PI())/2)^2)*PI())/2)))*('Calcification Rates'!$F$51+'Calcification Rates'!$G$51)</f>
        <v>11.508921090348512</v>
      </c>
      <c r="DC19" s="73">
        <f>((((((((($A19*2)/PI())/2)+'Calcification Rates'!$D$52)^2)*PI())/2))-((((((($A19*2)/PI())/2)^2)*PI())/2)))*'Calcification Rates'!$F$52</f>
        <v>23.913796541666905</v>
      </c>
      <c r="DD19" s="73">
        <f>((((((((($A19*2)/PI())/2)+('Calcification Rates'!$D$52-'Calcification Rates'!$E$52))^2)*PI())/2))-((((((($A19*2)/PI())/2)^2)*PI())/2)))*('Calcification Rates'!$F$52-'Calcification Rates'!$G$52)</f>
        <v>22.552823910062791</v>
      </c>
      <c r="DE19" s="73">
        <f>((((((((($A19*2)/PI())/2)+('Calcification Rates'!$D$52+'Calcification Rates'!$E$52))^2)*PI())/2))-((((((($A19*2)/PI())/2)^2)*PI())/2)))*('Calcification Rates'!$F$52+'Calcification Rates'!$G$52)</f>
        <v>25.310967240866294</v>
      </c>
      <c r="DF19" s="73">
        <f>((((((((($A19*2)/PI())/2)+'Calcification Rates'!$D$53)^2)*PI())/2))-((((((($A19*2)/PI())/2)^2)*PI())/2)))*'Calcification Rates'!$F$53</f>
        <v>3.050513103625407</v>
      </c>
      <c r="DG19" s="73">
        <f>((((((((($A19*2)/PI())/2)+('Calcification Rates'!$D$53-'Calcification Rates'!$E$53))^2)*PI())/2))-((((((($A19*2)/PI())/2)^2)*PI())/2)))*('Calcification Rates'!$F$53-'Calcification Rates'!$G$53)</f>
        <v>2.8992338510637228</v>
      </c>
      <c r="DH19" s="73">
        <f>((((((((($A19*2)/PI())/2)+('Calcification Rates'!$D$53+'Calcification Rates'!$E$53))^2)*PI())/2))-((((((($A19*2)/PI())/2)^2)*PI())/2)))*('Calcification Rates'!$F$53+'Calcification Rates'!$G$53)</f>
        <v>3.204477398475059</v>
      </c>
      <c r="DI19" s="73">
        <f>((((((((($A19*2)/PI())/2)+'Calcification Rates'!$D$54)^2)*PI())/2))-((((((($A19*2)/PI())/2)^2)*PI())/2)))*'Calcification Rates'!$F$54</f>
        <v>3.050513103625407</v>
      </c>
      <c r="DJ19" s="73">
        <f>((((((((($A19*2)/PI())/2)+('Calcification Rates'!$D$54-'Calcification Rates'!$E$54))^2)*PI())/2))-((((((($A19*2)/PI())/2)^2)*PI())/2)))*('Calcification Rates'!$F$54-'Calcification Rates'!$G$54)</f>
        <v>2.8992338510637228</v>
      </c>
      <c r="DK19" s="73">
        <f>((((((((($A19*2)/PI())/2)+('Calcification Rates'!$D$54+'Calcification Rates'!$E$54))^2)*PI())/2))-((((((($A19*2)/PI())/2)^2)*PI())/2)))*('Calcification Rates'!$F$54+'Calcification Rates'!$G$54)</f>
        <v>3.204477398475059</v>
      </c>
      <c r="DL19" s="73">
        <f>((((((((($A19*2)/PI())/2)+'Calcification Rates'!$D$55)^2)*PI())/2))-((((((($A19*2)/PI())/2)^2)*PI())/2)))*'Calcification Rates'!$F$55</f>
        <v>3.7407760870257225</v>
      </c>
      <c r="DM19" s="73">
        <f>((((((((($A19*2)/PI())/2)+('Calcification Rates'!$D$55-'Calcification Rates'!$E$55))^2)*PI())/2))-((((((($A19*2)/PI())/2)^2)*PI())/2)))*('Calcification Rates'!$F$55-'Calcification Rates'!$G$55)</f>
        <v>3.698358444770717</v>
      </c>
      <c r="DN19" s="73">
        <f>((((((((($A19*2)/PI())/2)+('Calcification Rates'!$D$55+'Calcification Rates'!$E$55))^2)*PI())/2))-((((((($A19*2)/PI())/2)^2)*PI())/2)))*('Calcification Rates'!$F$55+'Calcification Rates'!$G$55)</f>
        <v>3.783203603201545</v>
      </c>
      <c r="DO19" s="73">
        <f>((((1-'Calcification Rates'!$H$56)*$A19)*'Calcification Rates'!$D$56*0.1)+('Calcification Rates'!$H$56*$A19*'Calcification Rates'!$D$56))*'Calcification Rates'!$F$56</f>
        <v>1.8098248450000001</v>
      </c>
      <c r="DP19" s="73">
        <f>((((1-'Calcification Rates'!$H$56)*$A19)*(('Calcification Rates'!$D$56-'Calcification Rates'!$E$56)*0.1))+('Calcification Rates'!$H$56*$A19*('Calcification Rates'!$D$56-'Calcification Rates'!$E$56)))*('Calcification Rates'!$F$56-'Calcification Rates'!$G$56)</f>
        <v>1.8098248450000001</v>
      </c>
      <c r="DQ19" s="73">
        <f>((((1-'Calcification Rates'!$H$56)*$A19)*(('Calcification Rates'!$D$56+'Calcification Rates'!$E$56)*0.1))+('Calcification Rates'!$H$56*$A19*('Calcification Rates'!$D$56+'Calcification Rates'!$E$56)))*('Calcification Rates'!$F$56+'Calcification Rates'!$G$56)</f>
        <v>1.8098248450000001</v>
      </c>
      <c r="DR19" s="73">
        <f>((((1-'Calcification Rates'!$H$57)*$A19)*'Calcification Rates'!$D$57*0.1)+('Calcification Rates'!$H$57*$A19*'Calcification Rates'!$D$57))*'Calcification Rates'!$F$57</f>
        <v>7.6736186666666679</v>
      </c>
      <c r="DS19" s="73">
        <f>((((1-'Calcification Rates'!$H$57)*$A19)*(('Calcification Rates'!$D$57-'Calcification Rates'!$E$57)*0.1))+('Calcification Rates'!$H$57*$A19*('Calcification Rates'!$D$57-'Calcification Rates'!$E$57)))*('Calcification Rates'!$F$57-'Calcification Rates'!$G$57)</f>
        <v>7.272980103295887</v>
      </c>
      <c r="DT19" s="73">
        <f>((((1-'Calcification Rates'!$H$57)*$A19)*(('Calcification Rates'!$D$57+'Calcification Rates'!$E$57)*0.1))+('Calcification Rates'!$H$57*$A19*('Calcification Rates'!$D$57+'Calcification Rates'!$E$57)))*('Calcification Rates'!$F$57+'Calcification Rates'!$G$57)</f>
        <v>8.0742572300374498</v>
      </c>
      <c r="DU19" s="73">
        <f>((((1-'Calcification Rates'!$H$58)*$A19)*'Calcification Rates'!$D$58*0.1)+('Calcification Rates'!$H$58*$A19*'Calcification Rates'!$D$58))*'Calcification Rates'!$F$58</f>
        <v>7.6736186666666679</v>
      </c>
      <c r="DV19" s="73">
        <f>((((1-'Calcification Rates'!$H$58)*$A19)*(('Calcification Rates'!$D$58-'Calcification Rates'!$E$58)*0.1))+('Calcification Rates'!$H$58*$A19*('Calcification Rates'!$D$58-'Calcification Rates'!$E$58)))*('Calcification Rates'!$F$58-'Calcification Rates'!$G$58)</f>
        <v>7.272980103295887</v>
      </c>
      <c r="DW19" s="73">
        <f>((((1-'Calcification Rates'!$H$58)*$A19)*(('Calcification Rates'!$D$58+'Calcification Rates'!$E$58)*0.1))+('Calcification Rates'!$H$58*$A19*('Calcification Rates'!$D$58+'Calcification Rates'!$E$58)))*('Calcification Rates'!$F$58+'Calcification Rates'!$G$58)</f>
        <v>8.0742572300374498</v>
      </c>
      <c r="DX19" s="73">
        <f>(2*'Calcification Rates'!$D$59*'Calcification Rates'!$F$59)+0.1*'Calcification Rates'!$D$59*($A19+(2*'Calcification Rates'!$D$59))*'Calcification Rates'!$F$59</f>
        <v>9.5377774222222236</v>
      </c>
      <c r="DY19" s="73">
        <f>(2*('Calcification Rates'!$D$59-'Calcification Rates'!$E$59)*('Calcification Rates'!$F$59-'Calcification Rates'!$G$59))+(0.1*('Calcification Rates'!$D$59-'Calcification Rates'!$E$59)*($A19+(2*'Calcification Rates'!$D$59-'Calcification Rates'!$E$59)))*('Calcification Rates'!$F$59-'Calcification Rates'!$G$59)</f>
        <v>9.0213151620308523</v>
      </c>
      <c r="DZ19" s="73">
        <f>(2*('Calcification Rates'!$D$59+'Calcification Rates'!$E$59)*('Calcification Rates'!$F$59+'Calcification Rates'!$G$59))+(0.1*('Calcification Rates'!$D$59+'Calcification Rates'!$E$59)*($A19+(2*'Calcification Rates'!$D$59+'Calcification Rates'!$E$59)))*('Calcification Rates'!$F$59+'Calcification Rates'!$G$59)</f>
        <v>10.056277444620882</v>
      </c>
      <c r="EA19" s="73">
        <f>((((((((($A19*2)/PI())/2)+'Calcification Rates'!$D$60)^2)*PI())/2))-((((((($A19*2)/PI())/2)^2)*PI())/2)))*'Calcification Rates'!$F$60</f>
        <v>10.903211284714637</v>
      </c>
      <c r="EB19" s="73">
        <f>((((((((($A19*2)/PI())/2)+('Calcification Rates'!$D$60-'Calcification Rates'!$E$60))^2)*PI())/2))-((((((($A19*2)/PI())/2)^2)*PI())/2)))*('Calcification Rates'!$F$60-'Calcification Rates'!$G$60)</f>
        <v>10.171943037158114</v>
      </c>
      <c r="EC19" s="73">
        <f>((((((((($A19*2)/PI())/2)+('Calcification Rates'!$D$60+'Calcification Rates'!$E$60))^2)*PI())/2))-((((((($A19*2)/PI())/2)^2)*PI())/2)))*('Calcification Rates'!$F$60+'Calcification Rates'!$G$60)</f>
        <v>11.658956518035209</v>
      </c>
      <c r="ED19" s="73">
        <f>$A19*'Calcification Rates'!$D$61*'Calcification Rates'!$F$61</f>
        <v>13.341176796902987</v>
      </c>
      <c r="EE19" s="73">
        <f>$A19*('Calcification Rates'!$D$61-'Calcification Rates'!$E$61)*('Calcification Rates'!$F$61-'Calcification Rates'!$G$61)</f>
        <v>12.224840046274819</v>
      </c>
      <c r="EF19" s="73">
        <f>$A19*('Calcification Rates'!$D$61+'Calcification Rates'!$E$61)*('Calcification Rates'!$F$61+'Calcification Rates'!$G$61)</f>
        <v>14.505823751785126</v>
      </c>
      <c r="EG19" s="73">
        <f>(2*'Calcification Rates'!$D$62*'Calcification Rates'!$F$62)+0.1*'Calcification Rates'!$D$62*($A19+(2*'Calcification Rates'!$D$62))*'Calcification Rates'!$F$62</f>
        <v>51.116527777777769</v>
      </c>
      <c r="EH19" s="73">
        <f>(2*('Calcification Rates'!$D$62-'Calcification Rates'!$E$62)*('Calcification Rates'!$F$62-'Calcification Rates'!$G$62))+(0.1*('Calcification Rates'!$D$62-'Calcification Rates'!$E$62)*($A19+(2*'Calcification Rates'!$D$62-'Calcification Rates'!$E$62)))*('Calcification Rates'!$F$62-'Calcification Rates'!$G$62)</f>
        <v>41.57045078146075</v>
      </c>
      <c r="EI19" s="73">
        <f>(2*('Calcification Rates'!$D$62+'Calcification Rates'!$E$62)*('Calcification Rates'!$F$62+'Calcification Rates'!$G$62))+(0.1*('Calcification Rates'!$D$62+'Calcification Rates'!$E$62)*($A19+(2*'Calcification Rates'!$D$62+'Calcification Rates'!$E$62)))*('Calcification Rates'!$F$62+'Calcification Rates'!$G$62)</f>
        <v>61.561990610954325</v>
      </c>
      <c r="EJ19" s="73">
        <f>(2*'Calcification Rates'!$D$63*'Calcification Rates'!$F$63)+0.1*'Calcification Rates'!$D$63*($A19+(2*'Calcification Rates'!$D$63))*'Calcification Rates'!$F$63</f>
        <v>51.116527777777769</v>
      </c>
      <c r="EK19" s="73">
        <f>(2*('Calcification Rates'!$D$63-'Calcification Rates'!$E$63)*('Calcification Rates'!$F$63-'Calcification Rates'!$G$63))+(0.1*('Calcification Rates'!$D$63-'Calcification Rates'!$E$63)*($A19+(2*'Calcification Rates'!$D$63-'Calcification Rates'!$E$63)))*('Calcification Rates'!$F$63-'Calcification Rates'!$G$63)</f>
        <v>41.57045078146075</v>
      </c>
      <c r="EL19" s="73">
        <f>(2*('Calcification Rates'!$D$63+'Calcification Rates'!$E$63)*('Calcification Rates'!$F$63+'Calcification Rates'!$G$63))+(0.1*('Calcification Rates'!$D$63+'Calcification Rates'!$E$63)*($A19+(2*'Calcification Rates'!$D$63+'Calcification Rates'!$E$63)))*('Calcification Rates'!$F$63+'Calcification Rates'!$G$63)</f>
        <v>61.561990610954325</v>
      </c>
      <c r="EM19" s="73">
        <f>(2*'Calcification Rates'!$D$64*'Calcification Rates'!$F$64)+0.1*'Calcification Rates'!$D$64*($A19+(2*'Calcification Rates'!$D$64))*'Calcification Rates'!$F$64</f>
        <v>51.116527777777769</v>
      </c>
      <c r="EN19" s="73">
        <f>(2*('Calcification Rates'!$D$64-'Calcification Rates'!$E$64)*('Calcification Rates'!$F$64-'Calcification Rates'!$G$64))+(0.1*('Calcification Rates'!$D$64-'Calcification Rates'!$E$64)*($A19+(2*'Calcification Rates'!$D$64-'Calcification Rates'!$E$64)))*('Calcification Rates'!$F$64-'Calcification Rates'!$G$64)</f>
        <v>41.57045078146075</v>
      </c>
      <c r="EO19" s="73">
        <f>(2*('Calcification Rates'!$D$64+'Calcification Rates'!$E$64)*('Calcification Rates'!$F$64+'Calcification Rates'!$G$64))+(0.1*('Calcification Rates'!$D$64+'Calcification Rates'!$E$64)*($A19+(2*'Calcification Rates'!$D$64+'Calcification Rates'!$E$64)))*('Calcification Rates'!$F$64+'Calcification Rates'!$G$64)</f>
        <v>61.561990610954325</v>
      </c>
      <c r="EP19" s="73">
        <f>(2*'Calcification Rates'!$D$65*'Calcification Rates'!$F$65)+0.1*'Calcification Rates'!$D$65*($A19+(2*'Calcification Rates'!$D$65))*'Calcification Rates'!$F$65</f>
        <v>51.116527777777769</v>
      </c>
      <c r="EQ19" s="73">
        <f>(2*('Calcification Rates'!$D$65-'Calcification Rates'!$E$65)*('Calcification Rates'!$F$65-'Calcification Rates'!$G$65))+(0.1*('Calcification Rates'!$D$65-'Calcification Rates'!$E$65)*($A19+(2*'Calcification Rates'!$D$65-'Calcification Rates'!$E$65)))*('Calcification Rates'!$F$65-'Calcification Rates'!$G$65)</f>
        <v>41.57045078146075</v>
      </c>
      <c r="ER19" s="73">
        <f>(2*('Calcification Rates'!$D$65+'Calcification Rates'!$E$65)*('Calcification Rates'!$F$65+'Calcification Rates'!$G$65))+(0.1*('Calcification Rates'!$D$65+'Calcification Rates'!$E$65)*($A19+(2*'Calcification Rates'!$D$65+'Calcification Rates'!$E$65)))*('Calcification Rates'!$F$65+'Calcification Rates'!$G$65)</f>
        <v>61.561990610954325</v>
      </c>
      <c r="ES19" s="73">
        <f>$A19*'Calcification Rates'!$D$66*'Calcification Rates'!$F$66</f>
        <v>13.341176796902987</v>
      </c>
      <c r="ET19" s="73">
        <f>$A19*('Calcification Rates'!$D$66-'Calcification Rates'!$E$66)*('Calcification Rates'!$F$66-'Calcification Rates'!$G$66)</f>
        <v>12.224840046274819</v>
      </c>
      <c r="EU19" s="73">
        <f>$A19*('Calcification Rates'!$D$66+'Calcification Rates'!$E$66)*('Calcification Rates'!$F$66+'Calcification Rates'!$G$66)</f>
        <v>14.505823751785126</v>
      </c>
      <c r="EV19" s="73">
        <f>(2*'Calcification Rates'!$D$67*'Calcification Rates'!$F$67)+0.1*'Calcification Rates'!$D$67*($A19+(2*'Calcification Rates'!$D$67))*'Calcification Rates'!$F$67</f>
        <v>51.116527777777769</v>
      </c>
      <c r="EW19" s="73">
        <f>(2*('Calcification Rates'!$D$67-'Calcification Rates'!$E$67)*('Calcification Rates'!$F$67-'Calcification Rates'!$G$67))+(0.1*('Calcification Rates'!$D$67-'Calcification Rates'!$E$67)*($A19+(2*'Calcification Rates'!$D$67-'Calcification Rates'!$E$67)))*('Calcification Rates'!$F$67-'Calcification Rates'!$G$67)</f>
        <v>41.57045078146075</v>
      </c>
      <c r="EX19" s="73">
        <f>(2*('Calcification Rates'!$D$67+'Calcification Rates'!$E$67)*('Calcification Rates'!$F$67+'Calcification Rates'!$G$67))+(0.1*('Calcification Rates'!$D$67+'Calcification Rates'!$E$67)*($A19+(2*'Calcification Rates'!$D$67+'Calcification Rates'!$E$67)))*('Calcification Rates'!$F$67+'Calcification Rates'!$G$67)</f>
        <v>61.561990610954325</v>
      </c>
      <c r="EY19" s="73">
        <f>((((1-'Calcification Rates'!$H$68)*$A19)*'Calcification Rates'!$D$68*0.1)+('Calcification Rates'!$H$68*$A19*'Calcification Rates'!$D$68))*'Calcification Rates'!$F$68</f>
        <v>3.8917505000000006</v>
      </c>
      <c r="EZ19" s="73">
        <f>((((1-'Calcification Rates'!$H$68)*$A19)*(('Calcification Rates'!$D$68-'Calcification Rates'!$E$68)*0.1))+('Calcification Rates'!$H$68*$A19*('Calcification Rates'!$D$68-'Calcification Rates'!$E$68)))*('Calcification Rates'!$F$68-'Calcification Rates'!$G$68)</f>
        <v>2.4216960891220496</v>
      </c>
      <c r="FA19" s="73">
        <f>((((1-'Calcification Rates'!$H$68)*$A19)*(('Calcification Rates'!$D$68+'Calcification Rates'!$E$68)*0.1))+('Calcification Rates'!$H$68*$A19*('Calcification Rates'!$D$68+'Calcification Rates'!$E$68)))*('Calcification Rates'!$F$68+'Calcification Rates'!$G$68)</f>
        <v>5.5080276340318903</v>
      </c>
      <c r="FB19" s="73">
        <f>((((((((($A19*2)/PI())/2)+'Calcification Rates'!$D$69)^2)*PI())/2))-((((((($A19*2)/PI())/2)^2)*PI())/2)))*'Calcification Rates'!$F$69</f>
        <v>27.662220065379604</v>
      </c>
      <c r="FC19" s="73">
        <f>((((((((($A19*2)/PI())/2)+('Calcification Rates'!$D$69-'Calcification Rates'!$E$69))^2)*PI())/2))-((((((($A19*2)/PI())/2)^2)*PI())/2)))*('Calcification Rates'!$F$69-'Calcification Rates'!$G$69)</f>
        <v>26.173234994592942</v>
      </c>
      <c r="FD19" s="73">
        <f>((((((((($A19*2)/PI())/2)+('Calcification Rates'!$D$69+'Calcification Rates'!$E$69))^2)*PI())/2))-((((((($A19*2)/PI())/2)^2)*PI())/2)))*('Calcification Rates'!$F$69+'Calcification Rates'!$G$69)</f>
        <v>29.174338818405168</v>
      </c>
      <c r="FE19" s="73">
        <f>((((((((($A19*2)/PI())/2)+'Calcification Rates'!$D$70)^2)*PI())/2))-((((((($A19*2)/PI())/2)^2)*PI())/2)))*'Calcification Rates'!$F$70</f>
        <v>21.559650556791393</v>
      </c>
      <c r="FF19" s="73">
        <f>((((((((($A19*2)/PI())/2)+('Calcification Rates'!$D$70-'Calcification Rates'!$E$70))^2)*PI())/2))-((((((($A19*2)/PI())/2)^2)*PI())/2)))*('Calcification Rates'!$F$70-'Calcification Rates'!$G$70)</f>
        <v>18.551005648941302</v>
      </c>
      <c r="FG19" s="73">
        <f>((((((((($A19*2)/PI())/2)+('Calcification Rates'!$D$70+'Calcification Rates'!$E$70))^2)*PI())/2))-((((((($A19*2)/PI())/2)^2)*PI())/2)))*('Calcification Rates'!$F$70+'Calcification Rates'!$G$70)</f>
        <v>24.629862689345057</v>
      </c>
      <c r="FH19" s="73">
        <f>((((((((($A19*2)/PI())/2)+'Calcification Rates'!$D$71)^2)*PI())/2))-((((((($A19*2)/PI())/2)^2)*PI())/2)))*'Calcification Rates'!$F$71</f>
        <v>11.829991278779987</v>
      </c>
      <c r="FI19" s="73">
        <f>((((((((($A19*2)/PI())/2)+('Calcification Rates'!$D$71-'Calcification Rates'!$E$71))^2)*PI())/2))-((((((($A19*2)/PI())/2)^2)*PI())/2)))*('Calcification Rates'!$F$71-'Calcification Rates'!$G$71)</f>
        <v>10.899754399592945</v>
      </c>
      <c r="FJ19" s="73">
        <f>((((((((($A19*2)/PI())/2)+('Calcification Rates'!$D$71+'Calcification Rates'!$E$71))^2)*PI())/2))-((((((($A19*2)/PI())/2)^2)*PI())/2)))*('Calcification Rates'!$F$71+'Calcification Rates'!$G$71)</f>
        <v>12.798197094890538</v>
      </c>
      <c r="FK19" s="73">
        <f>$A19*'Calcification Rates'!$D$72*'Calcification Rates'!$F$72</f>
        <v>0.39954781249999993</v>
      </c>
      <c r="FL19" s="73">
        <f>$A19*('Calcification Rates'!$D$72-'Calcification Rates'!$E$72)*('Calcification Rates'!$F$72-'Calcification Rates'!$G$72)</f>
        <v>0.25966563772277107</v>
      </c>
      <c r="FM19" s="73">
        <f>$A19*('Calcification Rates'!$D$72+'Calcification Rates'!$E$72)*('Calcification Rates'!$F$72+'Calcification Rates'!$G$72)</f>
        <v>0.53942998727722891</v>
      </c>
      <c r="FN19" s="73">
        <f>$A19*'Calcification Rates'!$D$74*'Calcification Rates'!$F$74</f>
        <v>0.39954781249999993</v>
      </c>
      <c r="FO19" s="73">
        <f>$A19*('Calcification Rates'!$D$74-'Calcification Rates'!$E$74)*('Calcification Rates'!$F$74-'Calcification Rates'!$G$74)</f>
        <v>0.25966563772277107</v>
      </c>
      <c r="FP19" s="73">
        <f>$A19*('Calcification Rates'!$D$74+'Calcification Rates'!$E$74)*('Calcification Rates'!$F$74+'Calcification Rates'!$G$74)</f>
        <v>0.53942998727722891</v>
      </c>
      <c r="FQ19" s="73">
        <f>$A19*'Calcification Rates'!$D$75*'Calcification Rates'!$F$75</f>
        <v>11.531789417613636</v>
      </c>
      <c r="FR19" s="73">
        <f>$A19*('Calcification Rates'!$D$75-'Calcification Rates'!$E$75)*('Calcification Rates'!$F$75-'Calcification Rates'!$G$75)</f>
        <v>10.739100104838878</v>
      </c>
      <c r="FS19" s="73">
        <f>$A19*('Calcification Rates'!$D$75+'Calcification Rates'!$E$75)*('Calcification Rates'!$F$75+'Calcification Rates'!$G$75)</f>
        <v>12.348615917252424</v>
      </c>
      <c r="FT19" s="73">
        <f>((((((((($A19*2)/PI())/2)+'Calcification Rates'!$D$76)^2)*PI())/2))-((((((($A19*2)/PI())/2)^2)*PI())/2)))*'Calcification Rates'!$F$76</f>
        <v>12.013361223095128</v>
      </c>
      <c r="FU19" s="73">
        <f>((((((((($A19*2)/PI())/2)+('Calcification Rates'!$D$76-'Calcification Rates'!$E$76))^2)*PI())/2))-((((((($A19*2)/PI())/2)^2)*PI())/2)))*('Calcification Rates'!$F$76-'Calcification Rates'!$G$76)</f>
        <v>11.17778450518875</v>
      </c>
      <c r="FV19" s="73">
        <f>((((((((($A19*2)/PI())/2)+('Calcification Rates'!$D$76+'Calcification Rates'!$E$76))^2)*PI())/2))-((((((($A19*2)/PI())/2)^2)*PI())/2)))*('Calcification Rates'!$F$76+'Calcification Rates'!$G$76)</f>
        <v>12.875549537275575</v>
      </c>
      <c r="FW19" s="73">
        <f>(2*'Calcification Rates'!$D$77*'Calcification Rates'!$F$77)+0.1*'Calcification Rates'!$D$77*($A19+(2*'Calcification Rates'!$D$77))*'Calcification Rates'!$F$77</f>
        <v>51.116527777777769</v>
      </c>
      <c r="FX19" s="73">
        <f>(2*('Calcification Rates'!$D$77-'Calcification Rates'!$E$77)*('Calcification Rates'!$F$77-'Calcification Rates'!$G$77))+(0.1*('Calcification Rates'!$D$77-'Calcification Rates'!$E$77)*($A19+(2*'Calcification Rates'!$D$77-'Calcification Rates'!$E$77)))*('Calcification Rates'!$F$77-'Calcification Rates'!$G$77)</f>
        <v>48.632237991961865</v>
      </c>
      <c r="FY19" s="73">
        <f>(2*('Calcification Rates'!$D$77+'Calcification Rates'!$E$77)*('Calcification Rates'!$F$77+'Calcification Rates'!$G$77))+(0.1*('Calcification Rates'!$D$77+'Calcification Rates'!$E$77)*($A19+(2*'Calcification Rates'!$D$77+'Calcification Rates'!$E$77)))*('Calcification Rates'!$F$77+'Calcification Rates'!$G$77)</f>
        <v>53.612342200974346</v>
      </c>
      <c r="FZ19" s="73">
        <f>((((1-'Calcification Rates'!$H$78)*$A19)*'Calcification Rates'!$D$78*0.1)+('Calcification Rates'!$H$78*$A19*'Calcification Rates'!$D$78))*'Calcification Rates'!$F$78</f>
        <v>6.0622842052499992</v>
      </c>
      <c r="GA19" s="73">
        <f>((((1-'Calcification Rates'!$H$78)*$A19)*(('Calcification Rates'!$D$78-'Calcification Rates'!$E$78)*0.1))+('Calcification Rates'!$H$78*$A19*('Calcification Rates'!$D$78-'Calcification Rates'!$E$78)))*('Calcification Rates'!$F$78-'Calcification Rates'!$G$78)</f>
        <v>5.8524080289767628</v>
      </c>
      <c r="GB19" s="73">
        <f>((((1-'Calcification Rates'!$H$78)*$A19)*(('Calcification Rates'!$D$78+'Calcification Rates'!$E$78)*0.1))+('Calcification Rates'!$H$78*$A19*('Calcification Rates'!$D$78+'Calcification Rates'!$E$78)))*('Calcification Rates'!$F$78+'Calcification Rates'!$G$78)</f>
        <v>6.2721603815232365</v>
      </c>
      <c r="GC19" s="73">
        <f>((((1-'Calcification Rates'!$H$79)*$A19)*'Calcification Rates'!$D$79*0.1)+('Calcification Rates'!$H$79*$A19*'Calcification Rates'!$D$79))*'Calcification Rates'!$F$79</f>
        <v>6.8947160100000007</v>
      </c>
      <c r="GD19" s="73">
        <f>((((1-'Calcification Rates'!$H$79)*$A19)*(('Calcification Rates'!$D$79-'Calcification Rates'!$E$79)*0.1))+('Calcification Rates'!$H$79*$A19*('Calcification Rates'!$D$79-'Calcification Rates'!$E$79)))*('Calcification Rates'!$F$79-'Calcification Rates'!$G$79)</f>
        <v>6.6064876913118367</v>
      </c>
      <c r="GE19" s="73">
        <f>((((1-'Calcification Rates'!$H$79)*$A19)*(('Calcification Rates'!$D$79+'Calcification Rates'!$E$79)*0.1))+('Calcification Rates'!$H$79*$A19*('Calcification Rates'!$D$79+'Calcification Rates'!$E$79)))*('Calcification Rates'!$F$79+'Calcification Rates'!$G$79)</f>
        <v>7.1829443286881656</v>
      </c>
      <c r="GF19" s="73">
        <f>((((1-'Calcification Rates'!$H$80)*$A19)*'Calcification Rates'!$D$80*0.1)+('Calcification Rates'!$H$80*$A19*'Calcification Rates'!$D$80))*'Calcification Rates'!$F$80</f>
        <v>8.1134329964999985</v>
      </c>
      <c r="GG19" s="73">
        <f>((((1-'Calcification Rates'!$H$80)*$A19)*(('Calcification Rates'!$D$80-'Calcification Rates'!$E$80)*0.1))+('Calcification Rates'!$H$80*$A19*('Calcification Rates'!$D$80-'Calcification Rates'!$E$80)))*('Calcification Rates'!$F$80-'Calcification Rates'!$G$80)</f>
        <v>7.8325460838937104</v>
      </c>
      <c r="GH19" s="73">
        <f>((((1-'Calcification Rates'!$H$80)*$A19)*(('Calcification Rates'!$D$80+'Calcification Rates'!$E$80)*0.1))+('Calcification Rates'!$H$80*$A19*('Calcification Rates'!$D$80+'Calcification Rates'!$E$80)))*('Calcification Rates'!$F$80+'Calcification Rates'!$G$80)</f>
        <v>8.3943199091062848</v>
      </c>
      <c r="GI19" s="73">
        <f>((((((((($A19*2)/PI())/2)+'Calcification Rates'!$D$81)^2)*PI())/2))-((((((($A19*2)/PI())/2)^2)*PI())/2)))*'Calcification Rates'!$F$81</f>
        <v>10.19298367352965</v>
      </c>
      <c r="GJ19" s="73">
        <f>((((((((($A19*2)/PI())/2)+('Calcification Rates'!$D$81-'Calcification Rates'!$E$81))^2)*PI())/2))-((((((($A19*2)/PI())/2)^2)*PI())/2)))*('Calcification Rates'!$F$81-'Calcification Rates'!$G$81)</f>
        <v>9.8518006532834494</v>
      </c>
      <c r="GK19" s="73">
        <f>((((((((($A19*2)/PI())/2)+('Calcification Rates'!$D$81+'Calcification Rates'!$E$81))^2)*PI())/2))-((((((($A19*2)/PI())/2)^2)*PI())/2)))*('Calcification Rates'!$F$81+'Calcification Rates'!$G$81)</f>
        <v>10.53505914106549</v>
      </c>
      <c r="GL19" s="73">
        <f>((((((((($A19*2)/PI())/2)+'Calcification Rates'!$D$82)^2)*PI())/2))-((((((($A19*2)/PI())/2)^2)*PI())/2)))*'Calcification Rates'!$F$82</f>
        <v>10.461291171160596</v>
      </c>
      <c r="GM19" s="73">
        <f>((((((((($A19*2)/PI())/2)+('Calcification Rates'!$D$82-'Calcification Rates'!$E$82))^2)*PI())/2))-((((((($A19*2)/PI())/2)^2)*PI())/2)))*('Calcification Rates'!$F$82-'Calcification Rates'!$G$82)</f>
        <v>10.195232964335229</v>
      </c>
      <c r="GN19" s="73">
        <f>((((((((($A19*2)/PI())/2)+('Calcification Rates'!$D$82+'Calcification Rates'!$E$82))^2)*PI())/2))-((((((($A19*2)/PI())/2)^2)*PI())/2)))*('Calcification Rates'!$F$82+'Calcification Rates'!$G$82)</f>
        <v>10.727889545791641</v>
      </c>
      <c r="GO19" s="73">
        <f>((((((((($A19*2)/PI())/2)+'Calcification Rates'!$D$87)^2)*PI())/2))-((((((($A19*2)/PI())/2)^2)*PI())/2)))*'Calcification Rates'!$F$87</f>
        <v>6.9432560117899076</v>
      </c>
      <c r="GP19" s="73">
        <f>((((((((($A19*2)/PI())/2)+('Calcification Rates'!$D$87-'Calcification Rates'!$E$87))^2)*PI())/2))-((((((($A19*2)/PI())/2)^2)*PI())/2)))*('Calcification Rates'!$F$87-'Calcification Rates'!$G$87)</f>
        <v>6.0360801415261429</v>
      </c>
      <c r="GQ19" s="73">
        <f>((((((((($A19*2)/PI())/2)+('Calcification Rates'!$D$87+'Calcification Rates'!$E$87))^2)*PI())/2))-((((((($A19*2)/PI())/2)^2)*PI())/2)))*('Calcification Rates'!$F$87+'Calcification Rates'!$G$87)</f>
        <v>7.8996518025412241</v>
      </c>
      <c r="GR19" s="73">
        <f>((((((((($A19*2)/PI())/2)+'Calcification Rates'!$D$88)^2)*PI())/2))-((((((($A19*2)/PI())/2)^2)*PI())/2)))*'Calcification Rates'!$F$88</f>
        <v>6.9432560117899076</v>
      </c>
      <c r="GS19" s="73">
        <f>((((((((($A19*2)/PI())/2)+('Calcification Rates'!$D$88-'Calcification Rates'!$E$88))^2)*PI())/2))-((((((($A19*2)/PI())/2)^2)*PI())/2)))*('Calcification Rates'!$F$88-'Calcification Rates'!$G$88)</f>
        <v>6.0360801415261429</v>
      </c>
      <c r="GT19" s="73">
        <f>((((((((($A19*2)/PI())/2)+('Calcification Rates'!$D$88+'Calcification Rates'!$E$88))^2)*PI())/2))-((((((($A19*2)/PI())/2)^2)*PI())/2)))*('Calcification Rates'!$F$88+'Calcification Rates'!$G$88)</f>
        <v>7.8996518025412241</v>
      </c>
      <c r="GU19" s="73">
        <f>((((((((($A19*2)/PI())/2)+'Calcification Rates'!$D$89)^2)*PI())/2))-((((((($A19*2)/PI())/2)^2)*PI())/2)))*'Calcification Rates'!$F$89</f>
        <v>9.7410740093681181</v>
      </c>
      <c r="GV19" s="73">
        <f>((((((((($A19*2)/PI())/2)+('Calcification Rates'!$D$89-'Calcification Rates'!$E$89))^2)*PI())/2))-((((((($A19*2)/PI())/2)^2)*PI())/2)))*('Calcification Rates'!$F$89-'Calcification Rates'!$G$89)</f>
        <v>8.6803731449417043</v>
      </c>
      <c r="GW19" s="73">
        <f>((((((((($A19*2)/PI())/2)+('Calcification Rates'!$D$89+'Calcification Rates'!$E$89))^2)*PI())/2))-((((((($A19*2)/PI())/2)^2)*PI())/2)))*('Calcification Rates'!$F$89+'Calcification Rates'!$G$89)</f>
        <v>10.842177265961906</v>
      </c>
      <c r="GX19" s="73">
        <f>((((((((($A19*2)/PI())/2)+'Calcification Rates'!$D$90)^2)*PI())/2))-((((((($A19*2)/PI())/2)^2)*PI())/2)))*'Calcification Rates'!$F$90</f>
        <v>9.7410740093681181</v>
      </c>
      <c r="GY19" s="73">
        <f>((((((((($A19*2)/PI())/2)+('Calcification Rates'!$D$90-'Calcification Rates'!$E$90))^2)*PI())/2))-((((((($A19*2)/PI())/2)^2)*PI())/2)))*('Calcification Rates'!$F$90-'Calcification Rates'!$G$90)</f>
        <v>8.6803731449417043</v>
      </c>
      <c r="GZ19" s="73">
        <f>((((((((($A19*2)/PI())/2)+('Calcification Rates'!$D$90+'Calcification Rates'!$E$90))^2)*PI())/2))-((((((($A19*2)/PI())/2)^2)*PI())/2)))*('Calcification Rates'!$F$90+'Calcification Rates'!$G$90)</f>
        <v>10.842177265961906</v>
      </c>
      <c r="HA19" s="73">
        <f>((((((((($A19*2)/PI())/2)+'Calcification Rates'!$D$92)^2)*PI())/2))-((((((($A19*2)/PI())/2)^2)*PI())/2)))*'Calcification Rates'!$F$92</f>
        <v>25.370300415105007</v>
      </c>
      <c r="HB19" s="73">
        <f>((((((((($A19*2)/PI())/2)+('Calcification Rates'!$D$92-'Calcification Rates'!$E$92))^2)*PI())/2))-((((((($A19*2)/PI())/2)^2)*PI())/2)))*('Calcification Rates'!$F$92-'Calcification Rates'!$G$92)</f>
        <v>24.388701278557711</v>
      </c>
      <c r="HC19" s="73">
        <f>((((((((($A19*2)/PI())/2)+('Calcification Rates'!$D$92+'Calcification Rates'!$E$92))^2)*PI())/2))-((((((($A19*2)/PI())/2)^2)*PI())/2)))*('Calcification Rates'!$F$92+'Calcification Rates'!$G$92)</f>
        <v>26.351899551652298</v>
      </c>
      <c r="HD19" s="73">
        <f>$A19*'Calcification Rates'!$D$93*'Calcification Rates'!$F$93</f>
        <v>7.0239665748393039</v>
      </c>
      <c r="HE19" s="73">
        <f>$A19*('Calcification Rates'!$D$93-'Calcification Rates'!$E$93)*('Calcification Rates'!$F$93-'Calcification Rates'!$G$93)</f>
        <v>6.1732017372753463</v>
      </c>
      <c r="HF19" s="73">
        <f>$A19*('Calcification Rates'!$D$93+'Calcification Rates'!$E$93)*('Calcification Rates'!$F$93+'Calcification Rates'!$G$93)</f>
        <v>7.9213388383773475</v>
      </c>
      <c r="HG19" s="73">
        <f>$A19*'Calcification Rates'!$D$95*'Calcification Rates'!$F$95</f>
        <v>8.9555573829201105</v>
      </c>
      <c r="HH19" s="73">
        <f>$A19*('Calcification Rates'!$D$95-'Calcification Rates'!$E$95)*('Calcification Rates'!$F$95-'Calcification Rates'!$G$95)</f>
        <v>7.8149999351626853</v>
      </c>
      <c r="HI19" s="73">
        <f>$A19*('Calcification Rates'!$D$95+'Calcification Rates'!$E$95)*('Calcification Rates'!$F$95+'Calcification Rates'!$G$95)</f>
        <v>10.160033586299143</v>
      </c>
      <c r="HJ19" s="73">
        <f>((((1-'Calcification Rates'!$H$96)*$A19)*'Calcification Rates'!$D$96*0.1)+('Calcification Rates'!$H$96*$A19*'Calcification Rates'!$D$96))*'Calcification Rates'!$F$96</f>
        <v>4.2576147250000007</v>
      </c>
      <c r="HK19" s="73">
        <f>((((1-'Calcification Rates'!$H$96)*$A19)*(('Calcification Rates'!$D$96-'Calcification Rates'!$E$96)*0.1))+('Calcification Rates'!$H$96*$A19*('Calcification Rates'!$D$96-'Calcification Rates'!$E$96)))*('Calcification Rates'!$F$96-'Calcification Rates'!$G$96)</f>
        <v>3.719121548586136</v>
      </c>
      <c r="HL19" s="73">
        <f>((((1-'Calcification Rates'!$H$96)*$A19)*(('Calcification Rates'!$D$96+'Calcification Rates'!$E$96)*0.1))+('Calcification Rates'!$H$96*$A19*('Calcification Rates'!$D$96+'Calcification Rates'!$E$96)))*('Calcification Rates'!$F$96+'Calcification Rates'!$G$96)</f>
        <v>4.8292300858609183</v>
      </c>
      <c r="HM19" s="73">
        <f>((((1-'Calcification Rates'!$H$98)*$A19)*'Calcification Rates'!$D$98*0.1)+('Calcification Rates'!$H$98*$A19*'Calcification Rates'!$D$98))*'Calcification Rates'!$F$98</f>
        <v>4.2576147250000007</v>
      </c>
      <c r="HN19" s="73">
        <f>((((1-'Calcification Rates'!$H$98)*$A19)*(('Calcification Rates'!$D$98-'Calcification Rates'!$E$98)*0.1))+('Calcification Rates'!$H$98*$A19*('Calcification Rates'!$D$98-'Calcification Rates'!$E$98)))*('Calcification Rates'!$F$98-'Calcification Rates'!$G$98)</f>
        <v>2.5677019673217636</v>
      </c>
      <c r="HO19" s="73">
        <f>((((1-'Calcification Rates'!$H$98)*$A19)*(('Calcification Rates'!$D$98+'Calcification Rates'!$E$98)*0.1))+('Calcification Rates'!$H$98*$A19*('Calcification Rates'!$D$98+'Calcification Rates'!$E$98)))*('Calcification Rates'!$F$98+'Calcification Rates'!$G$98)</f>
        <v>6.1921981189046544</v>
      </c>
    </row>
    <row r="20" spans="1:223" x14ac:dyDescent="0.3">
      <c r="A20" s="42">
        <v>18</v>
      </c>
      <c r="B20" s="73">
        <f>((((1-'Calcification Rates'!$H$11)*$A20)*'Calcification Rates'!$D$11*0.1)+('Calcification Rates'!$H$11*$A20*'Calcification Rates'!$D$11))*'Calcification Rates'!$F$11</f>
        <v>49.523496959999996</v>
      </c>
      <c r="C20" s="73">
        <f>((((1-'Calcification Rates'!$H$11)*$A20)*(('Calcification Rates'!$D$11-'Calcification Rates'!$E$11)*0.1))+('Calcification Rates'!$H$11*$A20*('Calcification Rates'!$D$11-'Calcification Rates'!$E$11)))*('Calcification Rates'!$F$11-'Calcification Rates'!$G$11)</f>
        <v>40.221748320662051</v>
      </c>
      <c r="D20" s="73">
        <f>((((1-'Calcification Rates'!$H$11)*$A20)*(('Calcification Rates'!$D$11+'Calcification Rates'!$E$11)*0.1))+('Calcification Rates'!$H$11*$A20*('Calcification Rates'!$D$11+'Calcification Rates'!$E$11)))*('Calcification Rates'!$F$11+'Calcification Rates'!$G$11)</f>
        <v>59.114200598262165</v>
      </c>
      <c r="E20" s="73">
        <f>(((((1-'Calcification Rates'!$H$12)*$A20)*'Calcification Rates'!$D$12*0.1)+('Calcification Rates'!$H$12*$A20*'Calcification Rates'!$D$12))*'Calcification Rates'!$F$12)*0.5</f>
        <v>26.079240685714282</v>
      </c>
      <c r="F20" s="73">
        <f>(((((1-'Calcification Rates'!$H$12)*$A20)*(('Calcification Rates'!$D$12-'Calcification Rates'!$E$12)*0.1))+('Calcification Rates'!$H$12*$A20*('Calcification Rates'!$D$12-'Calcification Rates'!$E$12)))*('Calcification Rates'!$F$12-'Calcification Rates'!$G$12))*0.5</f>
        <v>23.968829189938841</v>
      </c>
      <c r="G20" s="73">
        <f>(((((1-'Calcification Rates'!$H$12)*$A20)*(('Calcification Rates'!$D$12+'Calcification Rates'!$E$12)*0.1))+('Calcification Rates'!$H$12*$A20*('Calcification Rates'!$D$12+'Calcification Rates'!$E$12)))*('Calcification Rates'!$F$12+'Calcification Rates'!$G$12))*0.5</f>
        <v>28.226269770540231</v>
      </c>
      <c r="H20" s="73">
        <f>(((((1-'Calcification Rates'!$H$13)*$A20)*'Calcification Rates'!$D$13*0.1)+('Calcification Rates'!$H$13*$A20*'Calcification Rates'!$D$13))*'Calcification Rates'!$F$13)*0.5</f>
        <v>20.984693500799995</v>
      </c>
      <c r="I20" s="73">
        <f>(((((1-'Calcification Rates'!$H$13)*$A20)*(('Calcification Rates'!$D$13-'Calcification Rates'!$E$13)*0.1))+('Calcification Rates'!$H$13*$A20*('Calcification Rates'!$D$13-'Calcification Rates'!$E$13)))*('Calcification Rates'!$F$13-'Calcification Rates'!$G$13))*0.5</f>
        <v>17.758985881286137</v>
      </c>
      <c r="J20" s="73">
        <f>(((((1-'Calcification Rates'!$H$13)*$A20)*(('Calcification Rates'!$D$13+'Calcification Rates'!$E$13)*0.1))+('Calcification Rates'!$H$13*$A20*('Calcification Rates'!$D$13+'Calcification Rates'!$E$13)))*('Calcification Rates'!$F$13+'Calcification Rates'!$G$13))*0.5</f>
        <v>24.476385864713855</v>
      </c>
      <c r="K20" s="73">
        <f>((((((((($A20*2)/PI())/2)+'Calcification Rates'!$D$14)^2)*PI())/2))-((((((($A20*2)/PI())/2)^2)*PI())/2)))*'Calcification Rates'!$F$14</f>
        <v>10.869136613858586</v>
      </c>
      <c r="L20" s="73">
        <f>((((((((($A20*2)/PI())/2)+('Calcification Rates'!$D$14-'Calcification Rates'!$E$14))^2)*PI())/2))-((((((($A20*2)/PI())/2)^2)*PI())/2)))*('Calcification Rates'!$F$14-'Calcification Rates'!$G$14)</f>
        <v>10.482869733606694</v>
      </c>
      <c r="M20" s="73">
        <f>((((((((($A20*2)/PI())/2)+('Calcification Rates'!$D$14+'Calcification Rates'!$E$14))^2)*PI())/2))-((((((($A20*2)/PI())/2)^2)*PI())/2)))*('Calcification Rates'!$F$14+'Calcification Rates'!$G$14)</f>
        <v>11.256083645403601</v>
      </c>
      <c r="N20" s="73">
        <f>((((((((($A20*2)/PI())/2)+'Calcification Rates'!$D$15)^2)*PI())/2))-((((((($A20*2)/PI())/2)^2)*PI())/2)))*'Calcification Rates'!$F$15</f>
        <v>11.024814351817499</v>
      </c>
      <c r="O20" s="73">
        <f>((((((((($A20*2)/PI())/2)+('Calcification Rates'!$D$15-'Calcification Rates'!$E$15))^2)*PI())/2))-((((((($A20*2)/PI())/2)^2)*PI())/2)))*('Calcification Rates'!$F$15-'Calcification Rates'!$G$15)</f>
        <v>9.9351386737419816</v>
      </c>
      <c r="P20" s="73">
        <f>((((((((($A20*2)/PI())/2)+('Calcification Rates'!$D$15+'Calcification Rates'!$E$15))^2)*PI())/2))-((((((($A20*2)/PI())/2)^2)*PI())/2)))*('Calcification Rates'!$F$15+'Calcification Rates'!$G$15)</f>
        <v>12.166655110588811</v>
      </c>
      <c r="Q20" s="73">
        <f>(2*'Calcification Rates'!$D$16*'Calcification Rates'!$F$16)+0.1*'Calcification Rates'!$D$16*($A20+(2*'Calcification Rates'!$D$16))*'Calcification Rates'!$F$16</f>
        <v>4.3506283333333329</v>
      </c>
      <c r="R20" s="73">
        <f>(2*('Calcification Rates'!$D$16-'Calcification Rates'!$E$16)*('Calcification Rates'!$F$16-'Calcification Rates'!$G$16))+(0.1*('Calcification Rates'!$D$16-'Calcification Rates'!$E$16)*($A20+(2*'Calcification Rates'!$D$16-'Calcification Rates'!$E$16)))*('Calcification Rates'!$F$16-'Calcification Rates'!$G$16)</f>
        <v>3.7368286567677869</v>
      </c>
      <c r="S20" s="73">
        <f>(2*('Calcification Rates'!$D$16+'Calcification Rates'!$E$16)*('Calcification Rates'!$F$16+'Calcification Rates'!$G$16))+(0.1*('Calcification Rates'!$D$16+'Calcification Rates'!$E$16)*($A20+(2*'Calcification Rates'!$D$16+'Calcification Rates'!$E$16)))*('Calcification Rates'!$F$16+'Calcification Rates'!$G$16)</f>
        <v>4.9798284889466959</v>
      </c>
      <c r="T20" s="73">
        <f>(2*'Calcification Rates'!$D$17*'Calcification Rates'!$F$17)+0.1*'Calcification Rates'!$D$17*($A20+(2*'Calcification Rates'!$D$17))*'Calcification Rates'!$F$17</f>
        <v>4.0210352777777771</v>
      </c>
      <c r="U20" s="73">
        <f>(2*('Calcification Rates'!$D$17-'Calcification Rates'!$E$17)*('Calcification Rates'!$F$17-'Calcification Rates'!$G$17))+(0.1*('Calcification Rates'!$D$17-'Calcification Rates'!$E$17)*($A20+(2*'Calcification Rates'!$D$17-'Calcification Rates'!$E$17)))*('Calcification Rates'!$F$17-'Calcification Rates'!$G$17)</f>
        <v>3.4117453042344525</v>
      </c>
      <c r="V20" s="73">
        <f>(2*('Calcification Rates'!$D$17+'Calcification Rates'!$E$17)*('Calcification Rates'!$F$17+'Calcification Rates'!$G$17))+(0.1*('Calcification Rates'!$D$17+'Calcification Rates'!$E$17)*($A20+(2*'Calcification Rates'!$D$17+'Calcification Rates'!$E$17)))*('Calcification Rates'!$F$17+'Calcification Rates'!$G$17)</f>
        <v>4.6457242364133613</v>
      </c>
      <c r="W20" s="73">
        <f>((((((((($A20*2)/PI())/2)+'Calcification Rates'!$D$18)^2)*PI())/2))-((((((($A20*2)/PI())/2)^2)*PI())/2)))*'Calcification Rates'!$F$18</f>
        <v>11.024814351817499</v>
      </c>
      <c r="X20" s="73">
        <f>((((((((($A20*2)/PI())/2)+('Calcification Rates'!$D$18-'Calcification Rates'!$E$18))^2)*PI())/2))-((((((($A20*2)/PI())/2)^2)*PI())/2)))*('Calcification Rates'!$F$18-'Calcification Rates'!$G$18)</f>
        <v>9.9351386737419816</v>
      </c>
      <c r="Y20" s="73">
        <f>((((((((($A20*2)/PI())/2)+('Calcification Rates'!$D$18+'Calcification Rates'!$E$18))^2)*PI())/2))-((((((($A20*2)/PI())/2)^2)*PI())/2)))*('Calcification Rates'!$F$18+'Calcification Rates'!$G$18)</f>
        <v>12.166655110588811</v>
      </c>
      <c r="Z20" s="73">
        <f>(2*'Calcification Rates'!$D$19*'Calcification Rates'!$F$19)+0.1*'Calcification Rates'!$D$19*($A20+(2*'Calcification Rates'!$D$19))*'Calcification Rates'!$F$19</f>
        <v>4.0210352777777771</v>
      </c>
      <c r="AA20" s="73">
        <f>(2*('Calcification Rates'!$D$19-'Calcification Rates'!$E$19)*('Calcification Rates'!$F$19-'Calcification Rates'!$G$19))+(0.1*('Calcification Rates'!$D$19-'Calcification Rates'!$E$19)*($A20+(2*'Calcification Rates'!$D$19-'Calcification Rates'!$E$19)))*('Calcification Rates'!$F$19-'Calcification Rates'!$G$19)</f>
        <v>3.4117453042344525</v>
      </c>
      <c r="AB20" s="73">
        <f>(2*('Calcification Rates'!$D$19+'Calcification Rates'!$E$19)*('Calcification Rates'!$F$19+'Calcification Rates'!$G$19))+(0.1*('Calcification Rates'!$D$19+'Calcification Rates'!$E$19)*($A20+(2*'Calcification Rates'!$D$19+'Calcification Rates'!$E$19)))*('Calcification Rates'!$F$19+'Calcification Rates'!$G$19)</f>
        <v>4.6457242364133613</v>
      </c>
      <c r="AC20" s="73">
        <f>(((((1-'Calcification Rates'!$H$20)*$A20)*'Calcification Rates'!$D$20*0.1)+('Calcification Rates'!$H$20*$A20*'Calcification Rates'!$D$20))*'Calcification Rates'!$F$20)*0.5</f>
        <v>1.4553120749999997</v>
      </c>
      <c r="AD20" s="73">
        <f>(((((1-'Calcification Rates'!$H$20)*$A20)*(('Calcification Rates'!$D$20-'Calcification Rates'!$E$20)*0.1))+('Calcification Rates'!$H$20*$A20*('Calcification Rates'!$D$20-'Calcification Rates'!$E$20)))*('Calcification Rates'!$F$20-'Calcification Rates'!$G$20))*0.5</f>
        <v>1.2350020369271106</v>
      </c>
      <c r="AE20" s="73">
        <f>(((((1-'Calcification Rates'!$H$20)*$A20)*(('Calcification Rates'!$D$20+'Calcification Rates'!$E$20)*0.1))+('Calcification Rates'!$H$20*$A20*('Calcification Rates'!$D$20+'Calcification Rates'!$E$20)))*('Calcification Rates'!$F$20+'Calcification Rates'!$G$20))*0.5</f>
        <v>1.6811205881512845</v>
      </c>
      <c r="AF20" s="73">
        <f>(2*'Calcification Rates'!$D$21*'Calcification Rates'!$F$21)+0.1*'Calcification Rates'!$D$21*($A20+(2*'Calcification Rates'!$D$21))*'Calcification Rates'!$F$21</f>
        <v>4.6143027777777776</v>
      </c>
      <c r="AG20" s="73">
        <f>(2*('Calcification Rates'!$D$21-'Calcification Rates'!$E$21)*('Calcification Rates'!$F$21-'Calcification Rates'!$G$21))+(0.1*('Calcification Rates'!$D$21-'Calcification Rates'!$E$21)*($A20+(2*'Calcification Rates'!$D$21-'Calcification Rates'!$E$21)))*('Calcification Rates'!$F$21-'Calcification Rates'!$G$21)</f>
        <v>4.514757599982933</v>
      </c>
      <c r="AH20" s="73">
        <f>(2*('Calcification Rates'!$D$21+'Calcification Rates'!$E$21)*('Calcification Rates'!$F$21+'Calcification Rates'!$G$21))+(0.1*('Calcification Rates'!$D$21+'Calcification Rates'!$E$21)*($A20+(2*'Calcification Rates'!$D$21+'Calcification Rates'!$E$21)))*('Calcification Rates'!$F$21+'Calcification Rates'!$G$21)</f>
        <v>4.7148792117504001</v>
      </c>
      <c r="AI20" s="73">
        <f>$A20*'Calcification Rates'!$D$23*'Calcification Rates'!$F$23</f>
        <v>0.42305062499999996</v>
      </c>
      <c r="AJ20" s="73">
        <f>$A20*('Calcification Rates'!$D$23-'Calcification Rates'!$E$23)*('Calcification Rates'!$F$23-'Calcification Rates'!$G$23)</f>
        <v>0.27494008700058115</v>
      </c>
      <c r="AK20" s="73">
        <f>$A20*('Calcification Rates'!$D$23+'Calcification Rates'!$E$23)*('Calcification Rates'!$F$23+'Calcification Rates'!$G$23)</f>
        <v>0.57116116299941877</v>
      </c>
      <c r="AL20" s="73">
        <f>((((1-'Calcification Rates'!$H$24)*$A20)*'Calcification Rates'!$D$24*0.1)+('Calcification Rates'!$H$24*$A20*'Calcification Rates'!$D$24))*'Calcification Rates'!$F$24</f>
        <v>19.276475891400001</v>
      </c>
      <c r="AM20" s="73">
        <f>((((1-'Calcification Rates'!$H$24)*$A20)*(('Calcification Rates'!$D$24-'Calcification Rates'!$E$24)*0.1))+('Calcification Rates'!$H$24*$A20*('Calcification Rates'!$D$24-'Calcification Rates'!$E$24)))*('Calcification Rates'!$F$24-'Calcification Rates'!$G$24)</f>
        <v>11.625346177695382</v>
      </c>
      <c r="AN20" s="73">
        <f>((((1-'Calcification Rates'!$H$24)*$A20)*(('Calcification Rates'!$D$24+'Calcification Rates'!$E$24)*0.1))+('Calcification Rates'!$H$24*$A20*('Calcification Rates'!$D$24+'Calcification Rates'!$E$24)))*('Calcification Rates'!$F$24+'Calcification Rates'!$G$24)</f>
        <v>28.035359106814905</v>
      </c>
      <c r="AO20" s="73">
        <f>((((((((($A20*2)/PI())/2)+'Calcification Rates'!$D$25)^2)*PI())/2))-((((((($A20*2)/PI())/2)^2)*PI())/2)))*'Calcification Rates'!$F$25</f>
        <v>9.4566125076899041</v>
      </c>
      <c r="AP20" s="73">
        <f>((((((((($A20*2)/PI())/2)+('Calcification Rates'!$D$25-'Calcification Rates'!$E$25))^2)*PI())/2))-((((((($A20*2)/PI())/2)^2)*PI())/2)))*('Calcification Rates'!$F$25-'Calcification Rates'!$G$25)</f>
        <v>7.7252180244527455</v>
      </c>
      <c r="AQ20" s="73">
        <f>((((((((($A20*2)/PI())/2)+('Calcification Rates'!$D$25+'Calcification Rates'!$E$25))^2)*PI())/2))-((((((($A20*2)/PI())/2)^2)*PI())/2)))*('Calcification Rates'!$F$25+'Calcification Rates'!$G$25)</f>
        <v>11.24792356291295</v>
      </c>
      <c r="AR20" s="73">
        <f>((((1-'Calcification Rates'!$H$28)*$A20)*'Calcification Rates'!$D$28*0.1)+('Calcification Rates'!$H$28*$A20*'Calcification Rates'!$D$28))*'Calcification Rates'!$F$28</f>
        <v>3.1026822939961121</v>
      </c>
      <c r="AS20" s="73">
        <f>((((1-'Calcification Rates'!$H$28)*$A20)*(('Calcification Rates'!$D$28-'Calcification Rates'!$E$28)*0.1))+('Calcification Rates'!$H$28*$A20*('Calcification Rates'!$D$28-'Calcification Rates'!$E$28)))*('Calcification Rates'!$F$28-'Calcification Rates'!$G$28)</f>
        <v>2.7965083043299037</v>
      </c>
      <c r="AT20" s="73">
        <f>((((1-'Calcification Rates'!$H$28)*$A20)*(('Calcification Rates'!$D$28+'Calcification Rates'!$E$28)*0.1))+('Calcification Rates'!$H$28*$A20*('Calcification Rates'!$D$28+'Calcification Rates'!$E$28)))*('Calcification Rates'!$F$28+'Calcification Rates'!$G$28)</f>
        <v>3.4238389240239142</v>
      </c>
      <c r="AU20" s="73">
        <f>((((((((($A20*2)/PI())/2)+'Calcification Rates'!$D$29)^2)*PI())/2))-((((((($A20*2)/PI())/2)^2)*PI())/2)))*'Calcification Rates'!$F$29</f>
        <v>47.672959784196387</v>
      </c>
      <c r="AV20" s="73">
        <f>((((((((($A20*2)/PI())/2)+('Calcification Rates'!$D$29-'Calcification Rates'!$E$29))^2)*PI())/2))-((((((($A20*2)/PI())/2)^2)*PI())/2)))*('Calcification Rates'!$F$29-'Calcification Rates'!$G$29)</f>
        <v>39.231716083402915</v>
      </c>
      <c r="AW20" s="73">
        <f>((((((((($A20*2)/PI())/2)+('Calcification Rates'!$D$29+'Calcification Rates'!$E$29))^2)*PI())/2))-((((((($A20*2)/PI())/2)^2)*PI())/2)))*('Calcification Rates'!$F$29+'Calcification Rates'!$G$29)</f>
        <v>56.907527032053139</v>
      </c>
      <c r="AX20" s="73">
        <f>((((((((($A20*2)/PI())/2)+'Calcification Rates'!$D$30)^2)*PI())/2))-((((((($A20*2)/PI())/2)^2)*PI())/2)))*'Calcification Rates'!$F$30</f>
        <v>10.87583788683334</v>
      </c>
      <c r="AY20" s="73">
        <f>((((((((($A20*2)/PI())/2)+('Calcification Rates'!$D$30-'Calcification Rates'!$E$30))^2)*PI())/2))-((((((($A20*2)/PI())/2)^2)*PI())/2)))*('Calcification Rates'!$F$30-'Calcification Rates'!$G$30)</f>
        <v>9.6522284503567182</v>
      </c>
      <c r="AZ20" s="73">
        <f>((((((((($A20*2)/PI())/2)+('Calcification Rates'!$D$30+'Calcification Rates'!$E$30))^2)*PI())/2))-((((((($A20*2)/PI())/2)^2)*PI())/2)))*('Calcification Rates'!$F$30+'Calcification Rates'!$G$30)</f>
        <v>12.125270466669994</v>
      </c>
      <c r="BA20" s="73">
        <f>((((1-'Calcification Rates'!$H$31)*$A20)*'Calcification Rates'!$D$31*0.1)+('Calcification Rates'!$H$31*$A20*'Calcification Rates'!$D$31))*'Calcification Rates'!$F$31</f>
        <v>3.3185880000000001</v>
      </c>
      <c r="BB20" s="73">
        <f>((((1-'Calcification Rates'!$H$31)*$A20)*(('Calcification Rates'!$D$31-'Calcification Rates'!$E$31)*0.1))+('Calcification Rates'!$H$31*$A20*('Calcification Rates'!$D$31-'Calcification Rates'!$E$31)))*('Calcification Rates'!$F$31-'Calcification Rates'!$G$31)</f>
        <v>3.3185880000000001</v>
      </c>
      <c r="BC20" s="73">
        <f>((((1-'Calcification Rates'!$H$31)*$A20)*(('Calcification Rates'!$D$31+'Calcification Rates'!$E$31)*0.1))+('Calcification Rates'!$H$31*$A20*('Calcification Rates'!$D$31+'Calcification Rates'!$E$31)))*('Calcification Rates'!$F$31+'Calcification Rates'!$G$31)</f>
        <v>3.3185880000000001</v>
      </c>
      <c r="BD20" s="73">
        <f>$A20*'Calcification Rates'!$D$32*'Calcification Rates'!$F$32</f>
        <v>13.944639523578029</v>
      </c>
      <c r="BE20" s="73">
        <f>$A20*('Calcification Rates'!$D$32-'Calcification Rates'!$E$32)*('Calcification Rates'!$F$32-'Calcification Rates'!$G$32)</f>
        <v>13.405109210895652</v>
      </c>
      <c r="BF20" s="73">
        <f>$A20*('Calcification Rates'!$D$32+'Calcification Rates'!$E$32)*('Calcification Rates'!$F$32+'Calcification Rates'!$G$32)</f>
        <v>14.484169836260406</v>
      </c>
      <c r="BG20" s="73">
        <f>((((1-'Calcification Rates'!$H$34)*$A20)*'Calcification Rates'!$D$34*0.1)+('Calcification Rates'!$H$34*$A20*'Calcification Rates'!$D$34))*'Calcification Rates'!$F$34</f>
        <v>4.5080626500000003</v>
      </c>
      <c r="BH20" s="73">
        <f>((((1-'Calcification Rates'!$H$34)*$A20)*(('Calcification Rates'!$D$34-'Calcification Rates'!$E$34)*0.1))+('Calcification Rates'!$H$34*$A20*('Calcification Rates'!$D$34-'Calcification Rates'!$E$34)))*('Calcification Rates'!$F$34-'Calcification Rates'!$G$34)</f>
        <v>1.7167292242535785</v>
      </c>
      <c r="BI20" s="73">
        <f>((((1-'Calcification Rates'!$H$34)*$A20)*(('Calcification Rates'!$D$34+'Calcification Rates'!$E$34)*0.1))+('Calcification Rates'!$H$34*$A20*('Calcification Rates'!$D$34+'Calcification Rates'!$E$34)))*('Calcification Rates'!$F$34+'Calcification Rates'!$G$34)</f>
        <v>8.5978162270604148</v>
      </c>
      <c r="BJ20" s="73">
        <f>(2*'Calcification Rates'!$D$35*'Calcification Rates'!$F$35)+0.1*'Calcification Rates'!$D$35*($A20+(2*'Calcification Rates'!$D$35))*'Calcification Rates'!$F$35</f>
        <v>2.3034114081621091</v>
      </c>
      <c r="BK20" s="73">
        <f>(2*('Calcification Rates'!$D$35-'Calcification Rates'!$E$35)*('Calcification Rates'!$F$35-'Calcification Rates'!$G$35))+(0.1*('Calcification Rates'!$D$35-'Calcification Rates'!$E$35)*($A20+(2*'Calcification Rates'!$D$35-'Calcification Rates'!$E$35)))*('Calcification Rates'!$F$35-'Calcification Rates'!$G$35)</f>
        <v>2.07704954748968</v>
      </c>
      <c r="BL20" s="73">
        <f>(2*('Calcification Rates'!$D$35+'Calcification Rates'!$E$35)*('Calcification Rates'!$F$35+'Calcification Rates'!$G$35))+(0.1*('Calcification Rates'!$D$35+'Calcification Rates'!$E$35)*($A20+(2*'Calcification Rates'!$D$35+'Calcification Rates'!$E$35)))*('Calcification Rates'!$F$35+'Calcification Rates'!$G$35)</f>
        <v>2.5403821447796169</v>
      </c>
      <c r="BM20" s="73">
        <f>((((((((($A20*2)/PI())/2)+'Calcification Rates'!$D$36)^2)*PI())/2))-((((((($A20*2)/PI())/2)^2)*PI())/2)))*'Calcification Rates'!$F$36</f>
        <v>14.75032693864793</v>
      </c>
      <c r="BN20" s="73">
        <f>((((((((($A20*2)/PI())/2)+('Calcification Rates'!$D$36-'Calcification Rates'!$E$36))^2)*PI())/2))-((((((($A20*2)/PI())/2)^2)*PI())/2)))*('Calcification Rates'!$F$36-'Calcification Rates'!$G$36)</f>
        <v>13.489304864900648</v>
      </c>
      <c r="BO20" s="73">
        <f>((((((((($A20*2)/PI())/2)+('Calcification Rates'!$D$36+'Calcification Rates'!$E$36))^2)*PI())/2))-((((((($A20*2)/PI())/2)^2)*PI())/2)))*('Calcification Rates'!$F$36+'Calcification Rates'!$G$36)</f>
        <v>16.069757448863392</v>
      </c>
      <c r="BP20" s="73">
        <f>(2*'Calcification Rates'!$D$37*'Calcification Rates'!$F$37)+0.1*'Calcification Rates'!$D$37*($A20+(2*'Calcification Rates'!$D$37))*'Calcification Rates'!$F$37</f>
        <v>52.211881944444443</v>
      </c>
      <c r="BQ20" s="73">
        <f>(2*('Calcification Rates'!$D$37-'Calcification Rates'!$E$37)*('Calcification Rates'!$F$37-'Calcification Rates'!$G$37))+(0.1*('Calcification Rates'!$D$37-'Calcification Rates'!$E$37)*($A20+(2*'Calcification Rates'!$D$37-'Calcification Rates'!$E$37)))*('Calcification Rates'!$F$37-'Calcification Rates'!$G$37)</f>
        <v>42.473894365526107</v>
      </c>
      <c r="BR20" s="73">
        <f>(2*('Calcification Rates'!$D$37+'Calcification Rates'!$E$37)*('Calcification Rates'!$F$37+'Calcification Rates'!$G$37))+(0.1*('Calcification Rates'!$D$37+'Calcification Rates'!$E$37)*($A20+(2*'Calcification Rates'!$D$37+'Calcification Rates'!$E$37)))*('Calcification Rates'!$F$37+'Calcification Rates'!$G$37)</f>
        <v>62.862962517356564</v>
      </c>
      <c r="BS20" s="73">
        <f>(2*'Calcification Rates'!$D$38*'Calcification Rates'!$F$38)+0.1*'Calcification Rates'!$D$38*($A20+(2*'Calcification Rates'!$D$38))*'Calcification Rates'!$F$38</f>
        <v>49.994388888888885</v>
      </c>
      <c r="BT20" s="73">
        <f>(2*('Calcification Rates'!$D$38-'Calcification Rates'!$E$38)*('Calcification Rates'!$F$38-'Calcification Rates'!$G$38))+(0.1*('Calcification Rates'!$D$38-'Calcification Rates'!$E$38)*($A20+(2*'Calcification Rates'!$D$38-'Calcification Rates'!$E$38)))*('Calcification Rates'!$F$38-'Calcification Rates'!$G$38)</f>
        <v>39.890548751127696</v>
      </c>
      <c r="BU20" s="73">
        <f>(2*('Calcification Rates'!$D$38+'Calcification Rates'!$E$38)*('Calcification Rates'!$F$38+'Calcification Rates'!$G$38))+(0.1*('Calcification Rates'!$D$38+'Calcification Rates'!$E$38)*($A20+(2*'Calcification Rates'!$D$38+'Calcification Rates'!$E$38)))*('Calcification Rates'!$F$38+'Calcification Rates'!$G$38)</f>
        <v>61.244628335612937</v>
      </c>
      <c r="BV20" s="73">
        <f>((((((((($A20*2)/PI())/2)+'Calcification Rates'!$D$39)^2)*PI())/2))-((((((($A20*2)/PI())/2)^2)*PI())/2)))*'Calcification Rates'!$F$39</f>
        <v>7.8536077666898727</v>
      </c>
      <c r="BW20" s="73">
        <f>((((((((($A20*2)/PI())/2)+('Calcification Rates'!$D$39-'Calcification Rates'!$E$39))^2)*PI())/2))-((((((($A20*2)/PI())/2)^2)*PI())/2)))*('Calcification Rates'!$F$39-'Calcification Rates'!$G$39)</f>
        <v>7.549744805809282</v>
      </c>
      <c r="BX20" s="73">
        <f>((((((((($A20*2)/PI())/2)+('Calcification Rates'!$D$39+'Calcification Rates'!$E$39))^2)*PI())/2))-((((((($A20*2)/PI())/2)^2)*PI())/2)))*('Calcification Rates'!$F$39+'Calcification Rates'!$G$39)</f>
        <v>8.1574707275704643</v>
      </c>
      <c r="BY20" s="73">
        <f>((((((((($A20*2)/PI())/2)+'Calcification Rates'!$D$40)^2)*PI())/2))-((((((($A20*2)/PI())/2)^2)*PI())/2)))*'Calcification Rates'!$F$40</f>
        <v>14.553089205303452</v>
      </c>
      <c r="BZ20" s="73">
        <f>((((((((($A20*2)/PI())/2)+('Calcification Rates'!$D$40-'Calcification Rates'!$E$40))^2)*PI())/2))-((((((($A20*2)/PI())/2)^2)*PI())/2)))*('Calcification Rates'!$F$40-'Calcification Rates'!$G$40)</f>
        <v>13.990017441694521</v>
      </c>
      <c r="CA20" s="73">
        <f>((((((((($A20*2)/PI())/2)+('Calcification Rates'!$D$40+'Calcification Rates'!$E$40))^2)*PI())/2))-((((((($A20*2)/PI())/2)^2)*PI())/2)))*('Calcification Rates'!$F$40+'Calcification Rates'!$G$40)</f>
        <v>15.116160968912384</v>
      </c>
      <c r="CB20" s="73">
        <f>$A20*'Calcification Rates'!$D$23*'Calcification Rates'!$F$23</f>
        <v>0.42305062499999996</v>
      </c>
      <c r="CC20" s="73">
        <f>$A20*('Calcification Rates'!$D$23-'Calcification Rates'!$E$23)*('Calcification Rates'!$F$23-'Calcification Rates'!$G$23)</f>
        <v>0.27494008700058115</v>
      </c>
      <c r="CD20" s="73">
        <f>$A20*('Calcification Rates'!$D$23+'Calcification Rates'!$E$23)*('Calcification Rates'!$F$23+'Calcification Rates'!$G$23)</f>
        <v>0.57116116299941877</v>
      </c>
      <c r="CE20" s="73">
        <f>((((1-'Calcification Rates'!$H$44)*$A20)*'Calcification Rates'!$D$44*0.1)+('Calcification Rates'!$H$44*$A20*'Calcification Rates'!$D$44))*'Calcification Rates'!$F$44</f>
        <v>14.772921304050001</v>
      </c>
      <c r="CF20" s="73">
        <f>((((1-'Calcification Rates'!$H$44)*$A20)*(('Calcification Rates'!$D$44-'Calcification Rates'!$E$44)*0.1))+('Calcification Rates'!$H$44*$A20*('Calcification Rates'!$D$44-'Calcification Rates'!$E$44)))*('Calcification Rates'!$F$44-'Calcification Rates'!$G$44)</f>
        <v>8.9093216614377369</v>
      </c>
      <c r="CG20" s="73">
        <f>((((1-'Calcification Rates'!$H$44)*$A20)*(('Calcification Rates'!$D$44+'Calcification Rates'!$E$44)*0.1))+('Calcification Rates'!$H$44*$A20*('Calcification Rates'!$D$44+'Calcification Rates'!$E$44)))*('Calcification Rates'!$F$44+'Calcification Rates'!$G$44)</f>
        <v>21.48547048480647</v>
      </c>
      <c r="CH20" s="73">
        <f>((((1-'Calcification Rates'!$H$45)*$A20)*'Calcification Rates'!$D$45*0.1)+('Calcification Rates'!$H$45*$A20*'Calcification Rates'!$D$45))*'Calcification Rates'!$F$45</f>
        <v>18.356443199999998</v>
      </c>
      <c r="CI20" s="73">
        <f>((((1-'Calcification Rates'!$H$45)*$A20)*(('Calcification Rates'!$D$45-'Calcification Rates'!$E$45)*0.1))+('Calcification Rates'!$H$45*$A20*('Calcification Rates'!$D$45-'Calcification Rates'!$E$45)))*('Calcification Rates'!$F$45-'Calcification Rates'!$G$45)</f>
        <v>12.087470066316721</v>
      </c>
      <c r="CJ20" s="73">
        <f>((((1-'Calcification Rates'!$H$45)*$A20)*(('Calcification Rates'!$D$45+'Calcification Rates'!$E$45)*0.1))+('Calcification Rates'!$H$45*$A20*('Calcification Rates'!$D$45+'Calcification Rates'!$E$45)))*('Calcification Rates'!$F$45+'Calcification Rates'!$G$45)</f>
        <v>24.625416333683276</v>
      </c>
      <c r="CK20" s="73">
        <f>((((1-'Calcification Rates'!$H$46)*$A20)*'Calcification Rates'!$D$46*0.1)+('Calcification Rates'!$H$46*$A20*'Calcification Rates'!$D$46))*'Calcification Rates'!$F$46</f>
        <v>14.785430760000002</v>
      </c>
      <c r="CL20" s="73">
        <f>((((1-'Calcification Rates'!$H$46)*$A20)*(('Calcification Rates'!$D$46-'Calcification Rates'!$E$46)*0.1))+('Calcification Rates'!$H$46*$A20*('Calcification Rates'!$D$46-'Calcification Rates'!$E$46)))*('Calcification Rates'!$F$46-'Calcification Rates'!$G$46)</f>
        <v>13.86678298857699</v>
      </c>
      <c r="CM20" s="73">
        <f>((((1-'Calcification Rates'!$H$46)*$A20)*(('Calcification Rates'!$D$46+'Calcification Rates'!$E$46)*0.1))+('Calcification Rates'!$H$46*$A20*('Calcification Rates'!$D$46+'Calcification Rates'!$E$46)))*('Calcification Rates'!$F$46+'Calcification Rates'!$G$46)</f>
        <v>15.731625810959963</v>
      </c>
      <c r="CN20" s="73">
        <f>((((1-'Calcification Rates'!$H$47)*$A20)*'Calcification Rates'!$D$47*0.1)+('Calcification Rates'!$H$47*$A20*'Calcification Rates'!$D$47))*'Calcification Rates'!$F$47</f>
        <v>19.276475891400001</v>
      </c>
      <c r="CO20" s="73">
        <f>((((1-'Calcification Rates'!$H$47)*$A20)*(('Calcification Rates'!$D$47-'Calcification Rates'!$E$47)*0.1))+('Calcification Rates'!$H$47*$A20*('Calcification Rates'!$D$47-'Calcification Rates'!$E$47)))*('Calcification Rates'!$F$47-'Calcification Rates'!$G$47)</f>
        <v>11.625346177695382</v>
      </c>
      <c r="CP20" s="73">
        <f>((((1-'Calcification Rates'!$H$47)*$A20)*(('Calcification Rates'!$D$47+'Calcification Rates'!$E$47)*0.1))+('Calcification Rates'!$H$47*$A20*('Calcification Rates'!$D$47+'Calcification Rates'!$E$47)))*('Calcification Rates'!$F$47+'Calcification Rates'!$G$47)</f>
        <v>28.035359106814905</v>
      </c>
      <c r="CQ20" s="73">
        <f>((((((((($A20*2)/PI())/2)+'Calcification Rates'!$D$48)^2)*PI())/2))-((((((($A20*2)/PI())/2)^2)*PI())/2)))*'Calcification Rates'!$F$48</f>
        <v>11.024814351817499</v>
      </c>
      <c r="CR20" s="73">
        <f>((((((((($A20*2)/PI())/2)+('Calcification Rates'!$D$48-'Calcification Rates'!$E$48))^2)*PI())/2))-((((((($A20*2)/PI())/2)^2)*PI())/2)))*('Calcification Rates'!$F$48-'Calcification Rates'!$G$48)</f>
        <v>9.9351386737419816</v>
      </c>
      <c r="CS20" s="73">
        <f>((((((((($A20*2)/PI())/2)+('Calcification Rates'!$D$48+'Calcification Rates'!$E$48))^2)*PI())/2))-((((((($A20*2)/PI())/2)^2)*PI())/2)))*('Calcification Rates'!$F$48+'Calcification Rates'!$G$48)</f>
        <v>12.166655110588811</v>
      </c>
      <c r="CT20" s="73">
        <f>((((1-'Calcification Rates'!$H$49)*$A20)*'Calcification Rates'!$D$49*0.1)+('Calcification Rates'!$H$49*$A20*'Calcification Rates'!$D$49))*'Calcification Rates'!$F$49</f>
        <v>14.772921304050001</v>
      </c>
      <c r="CU20" s="73">
        <f>((((1-'Calcification Rates'!$H$49)*$A20)*(('Calcification Rates'!$D$49-'Calcification Rates'!$E$49)*0.1))+('Calcification Rates'!$H$49*$A20*('Calcification Rates'!$D$49-'Calcification Rates'!$E$49)))*('Calcification Rates'!$F$49-'Calcification Rates'!$G$49)</f>
        <v>8.9093216614377369</v>
      </c>
      <c r="CV20" s="73">
        <f>((((1-'Calcification Rates'!$H$49)*$A20)*(('Calcification Rates'!$D$49+'Calcification Rates'!$E$49)*0.1))+('Calcification Rates'!$H$49*$A20*('Calcification Rates'!$D$49+'Calcification Rates'!$E$49)))*('Calcification Rates'!$F$49+'Calcification Rates'!$G$49)</f>
        <v>21.48547048480647</v>
      </c>
      <c r="CW20" s="73">
        <f>((((((((($A20*2)/PI())/2)+'Calcification Rates'!$D$50)^2)*PI())/2))-((((((($A20*2)/PI())/2)^2)*PI())/2)))*'Calcification Rates'!$F$50</f>
        <v>11.024814351817499</v>
      </c>
      <c r="CX20" s="73">
        <f>((((((((($A20*2)/PI())/2)+('Calcification Rates'!$D$50-'Calcification Rates'!$E$50))^2)*PI())/2))-((((((($A20*2)/PI())/2)^2)*PI())/2)))*('Calcification Rates'!$F$50-'Calcification Rates'!$G$50)</f>
        <v>9.9351386737419816</v>
      </c>
      <c r="CY20" s="73">
        <f>((((((((($A20*2)/PI())/2)+('Calcification Rates'!$D$50+'Calcification Rates'!$E$50))^2)*PI())/2))-((((((($A20*2)/PI())/2)^2)*PI())/2)))*('Calcification Rates'!$F$50+'Calcification Rates'!$G$50)</f>
        <v>12.166655110588811</v>
      </c>
      <c r="CZ20" s="73">
        <f>((((((((($A20*2)/PI())/2)+'Calcification Rates'!$D$51)^2)*PI())/2))-((((((($A20*2)/PI())/2)^2)*PI())/2)))*'Calcification Rates'!$F$51</f>
        <v>11.024814351817499</v>
      </c>
      <c r="DA20" s="73">
        <f>((((((((($A20*2)/PI())/2)+('Calcification Rates'!$D$51-'Calcification Rates'!$E$51))^2)*PI())/2))-((((((($A20*2)/PI())/2)^2)*PI())/2)))*('Calcification Rates'!$F$51-'Calcification Rates'!$G$51)</f>
        <v>9.9351386737419816</v>
      </c>
      <c r="DB20" s="73">
        <f>((((((((($A20*2)/PI())/2)+('Calcification Rates'!$D$51+'Calcification Rates'!$E$51))^2)*PI())/2))-((((((($A20*2)/PI())/2)^2)*PI())/2)))*('Calcification Rates'!$F$51+'Calcification Rates'!$G$51)</f>
        <v>12.166655110588811</v>
      </c>
      <c r="DC20" s="73">
        <f>((((((((($A20*2)/PI())/2)+'Calcification Rates'!$D$52)^2)*PI())/2))-((((((($A20*2)/PI())/2)^2)*PI())/2)))*'Calcification Rates'!$F$52</f>
        <v>25.218911507447711</v>
      </c>
      <c r="DD20" s="73">
        <f>((((((((($A20*2)/PI())/2)+('Calcification Rates'!$D$52-'Calcification Rates'!$E$52))^2)*PI())/2))-((((((($A20*2)/PI())/2)^2)*PI())/2)))*('Calcification Rates'!$F$52-'Calcification Rates'!$G$52)</f>
        <v>23.785237758163344</v>
      </c>
      <c r="DE20" s="73">
        <f>((((((((($A20*2)/PI())/2)+('Calcification Rates'!$D$52+'Calcification Rates'!$E$52))^2)*PI())/2))-((((((($A20*2)/PI())/2)^2)*PI())/2)))*('Calcification Rates'!$F$52+'Calcification Rates'!$G$52)</f>
        <v>26.690570749093954</v>
      </c>
      <c r="DF20" s="73">
        <f>((((((((($A20*2)/PI())/2)+'Calcification Rates'!$D$53)^2)*PI())/2))-((((((($A20*2)/PI())/2)^2)*PI())/2)))*'Calcification Rates'!$F$53</f>
        <v>3.228074846892294</v>
      </c>
      <c r="DG20" s="73">
        <f>((((((((($A20*2)/PI())/2)+('Calcification Rates'!$D$53-'Calcification Rates'!$E$53))^2)*PI())/2))-((((((($A20*2)/PI())/2)^2)*PI())/2)))*('Calcification Rates'!$F$53-'Calcification Rates'!$G$53)</f>
        <v>3.068009903987698</v>
      </c>
      <c r="DH20" s="73">
        <f>((((((((($A20*2)/PI())/2)+('Calcification Rates'!$D$53+'Calcification Rates'!$E$53))^2)*PI())/2))-((((((($A20*2)/PI())/2)^2)*PI())/2)))*('Calcification Rates'!$F$53+'Calcification Rates'!$G$53)</f>
        <v>3.3909790363621144</v>
      </c>
      <c r="DI20" s="73">
        <f>((((((((($A20*2)/PI())/2)+'Calcification Rates'!$D$54)^2)*PI())/2))-((((((($A20*2)/PI())/2)^2)*PI())/2)))*'Calcification Rates'!$F$54</f>
        <v>3.228074846892294</v>
      </c>
      <c r="DJ20" s="73">
        <f>((((((((($A20*2)/PI())/2)+('Calcification Rates'!$D$54-'Calcification Rates'!$E$54))^2)*PI())/2))-((((((($A20*2)/PI())/2)^2)*PI())/2)))*('Calcification Rates'!$F$54-'Calcification Rates'!$G$54)</f>
        <v>3.068009903987698</v>
      </c>
      <c r="DK20" s="73">
        <f>((((((((($A20*2)/PI())/2)+('Calcification Rates'!$D$54+'Calcification Rates'!$E$54))^2)*PI())/2))-((((((($A20*2)/PI())/2)^2)*PI())/2)))*('Calcification Rates'!$F$54+'Calcification Rates'!$G$54)</f>
        <v>3.3909790363621144</v>
      </c>
      <c r="DL20" s="73">
        <f>((((((((($A20*2)/PI())/2)+'Calcification Rates'!$D$55)^2)*PI())/2))-((((((($A20*2)/PI())/2)^2)*PI())/2)))*'Calcification Rates'!$F$55</f>
        <v>3.9585160870257146</v>
      </c>
      <c r="DM20" s="73">
        <f>((((((((($A20*2)/PI())/2)+('Calcification Rates'!$D$55-'Calcification Rates'!$E$55))^2)*PI())/2))-((((((($A20*2)/PI())/2)^2)*PI())/2)))*('Calcification Rates'!$F$55-'Calcification Rates'!$G$55)</f>
        <v>3.9136547515441213</v>
      </c>
      <c r="DN20" s="73">
        <f>((((((((($A20*2)/PI())/2)+('Calcification Rates'!$D$55+'Calcification Rates'!$E$55))^2)*PI())/2))-((((((($A20*2)/PI())/2)^2)*PI())/2)))*('Calcification Rates'!$F$55+'Calcification Rates'!$G$55)</f>
        <v>4.0033872964281114</v>
      </c>
      <c r="DO20" s="73">
        <f>((((1-'Calcification Rates'!$H$56)*$A20)*'Calcification Rates'!$D$56*0.1)+('Calcification Rates'!$H$56*$A20*'Calcification Rates'!$D$56))*'Calcification Rates'!$F$56</f>
        <v>1.9162851300000001</v>
      </c>
      <c r="DP20" s="73">
        <f>((((1-'Calcification Rates'!$H$56)*$A20)*(('Calcification Rates'!$D$56-'Calcification Rates'!$E$56)*0.1))+('Calcification Rates'!$H$56*$A20*('Calcification Rates'!$D$56-'Calcification Rates'!$E$56)))*('Calcification Rates'!$F$56-'Calcification Rates'!$G$56)</f>
        <v>1.9162851300000001</v>
      </c>
      <c r="DQ20" s="73">
        <f>((((1-'Calcification Rates'!$H$56)*$A20)*(('Calcification Rates'!$D$56+'Calcification Rates'!$E$56)*0.1))+('Calcification Rates'!$H$56*$A20*('Calcification Rates'!$D$56+'Calcification Rates'!$E$56)))*('Calcification Rates'!$F$56+'Calcification Rates'!$G$56)</f>
        <v>1.9162851300000001</v>
      </c>
      <c r="DR20" s="73">
        <f>((((1-'Calcification Rates'!$H$57)*$A20)*'Calcification Rates'!$D$57*0.1)+('Calcification Rates'!$H$57*$A20*'Calcification Rates'!$D$57))*'Calcification Rates'!$F$57</f>
        <v>8.1250080000000011</v>
      </c>
      <c r="DS20" s="73">
        <f>((((1-'Calcification Rates'!$H$57)*$A20)*(('Calcification Rates'!$D$57-'Calcification Rates'!$E$57)*0.1))+('Calcification Rates'!$H$57*$A20*('Calcification Rates'!$D$57-'Calcification Rates'!$E$57)))*('Calcification Rates'!$F$57-'Calcification Rates'!$G$57)</f>
        <v>7.7008024623132911</v>
      </c>
      <c r="DT20" s="73">
        <f>((((1-'Calcification Rates'!$H$57)*$A20)*(('Calcification Rates'!$D$57+'Calcification Rates'!$E$57)*0.1))+('Calcification Rates'!$H$57*$A20*('Calcification Rates'!$D$57+'Calcification Rates'!$E$57)))*('Calcification Rates'!$F$57+'Calcification Rates'!$G$57)</f>
        <v>8.5492135376867093</v>
      </c>
      <c r="DU20" s="73">
        <f>((((1-'Calcification Rates'!$H$58)*$A20)*'Calcification Rates'!$D$58*0.1)+('Calcification Rates'!$H$58*$A20*'Calcification Rates'!$D$58))*'Calcification Rates'!$F$58</f>
        <v>8.1250080000000011</v>
      </c>
      <c r="DV20" s="73">
        <f>((((1-'Calcification Rates'!$H$58)*$A20)*(('Calcification Rates'!$D$58-'Calcification Rates'!$E$58)*0.1))+('Calcification Rates'!$H$58*$A20*('Calcification Rates'!$D$58-'Calcification Rates'!$E$58)))*('Calcification Rates'!$F$58-'Calcification Rates'!$G$58)</f>
        <v>7.7008024623132911</v>
      </c>
      <c r="DW20" s="73">
        <f>((((1-'Calcification Rates'!$H$58)*$A20)*(('Calcification Rates'!$D$58+'Calcification Rates'!$E$58)*0.1))+('Calcification Rates'!$H$58*$A20*('Calcification Rates'!$D$58+'Calcification Rates'!$E$58)))*('Calcification Rates'!$F$58+'Calcification Rates'!$G$58)</f>
        <v>8.5492135376867093</v>
      </c>
      <c r="DX20" s="73">
        <f>(2*'Calcification Rates'!$D$59*'Calcification Rates'!$F$59)+0.1*'Calcification Rates'!$D$59*($A20+(2*'Calcification Rates'!$D$59))*'Calcification Rates'!$F$59</f>
        <v>9.7753507555555572</v>
      </c>
      <c r="DY20" s="73">
        <f>(2*('Calcification Rates'!$D$59-'Calcification Rates'!$E$59)*('Calcification Rates'!$F$59-'Calcification Rates'!$G$59))+(0.1*('Calcification Rates'!$D$59-'Calcification Rates'!$E$59)*($A20+(2*'Calcification Rates'!$D$59-'Calcification Rates'!$E$59)))*('Calcification Rates'!$F$59-'Calcification Rates'!$G$59)</f>
        <v>9.2464848246715938</v>
      </c>
      <c r="DZ20" s="73">
        <f>(2*('Calcification Rates'!$D$59+'Calcification Rates'!$E$59)*('Calcification Rates'!$F$59+'Calcification Rates'!$G$59))+(0.1*('Calcification Rates'!$D$59+'Calcification Rates'!$E$59)*($A20+(2*'Calcification Rates'!$D$59+'Calcification Rates'!$E$59)))*('Calcification Rates'!$F$59+'Calcification Rates'!$G$59)</f>
        <v>10.30625444864681</v>
      </c>
      <c r="EA20" s="73">
        <f>((((((((($A20*2)/PI())/2)+'Calcification Rates'!$D$60)^2)*PI())/2))-((((((($A20*2)/PI())/2)^2)*PI())/2)))*'Calcification Rates'!$F$60</f>
        <v>11.522876284714609</v>
      </c>
      <c r="EB20" s="73">
        <f>((((((((($A20*2)/PI())/2)+('Calcification Rates'!$D$60-'Calcification Rates'!$E$60))^2)*PI())/2))-((((((($A20*2)/PI())/2)^2)*PI())/2)))*('Calcification Rates'!$F$60-'Calcification Rates'!$G$60)</f>
        <v>10.750544439914359</v>
      </c>
      <c r="EC20" s="73">
        <f>((((((((($A20*2)/PI())/2)+('Calcification Rates'!$D$60+'Calcification Rates'!$E$60))^2)*PI())/2))-((((((($A20*2)/PI())/2)^2)*PI())/2)))*('Calcification Rates'!$F$60+'Calcification Rates'!$G$60)</f>
        <v>12.321004578929278</v>
      </c>
      <c r="ED20" s="73">
        <f>$A20*'Calcification Rates'!$D$61*'Calcification Rates'!$F$61</f>
        <v>14.125951902603164</v>
      </c>
      <c r="EE20" s="73">
        <f>$A20*('Calcification Rates'!$D$61-'Calcification Rates'!$E$61)*('Calcification Rates'!$F$61-'Calcification Rates'!$G$61)</f>
        <v>12.943948284290984</v>
      </c>
      <c r="EF20" s="73">
        <f>$A20*('Calcification Rates'!$D$61+'Calcification Rates'!$E$61)*('Calcification Rates'!$F$61+'Calcification Rates'!$G$61)</f>
        <v>15.359107501890133</v>
      </c>
      <c r="EG20" s="73">
        <f>(2*'Calcification Rates'!$D$62*'Calcification Rates'!$F$62)+0.1*'Calcification Rates'!$D$62*($A20+(2*'Calcification Rates'!$D$62))*'Calcification Rates'!$F$62</f>
        <v>52.211881944444443</v>
      </c>
      <c r="EH20" s="73">
        <f>(2*('Calcification Rates'!$D$62-'Calcification Rates'!$E$62)*('Calcification Rates'!$F$62-'Calcification Rates'!$G$62))+(0.1*('Calcification Rates'!$D$62-'Calcification Rates'!$E$62)*($A20+(2*'Calcification Rates'!$D$62-'Calcification Rates'!$E$62)))*('Calcification Rates'!$F$62-'Calcification Rates'!$G$62)</f>
        <v>42.473894365526107</v>
      </c>
      <c r="EI20" s="73">
        <f>(2*('Calcification Rates'!$D$62+'Calcification Rates'!$E$62)*('Calcification Rates'!$F$62+'Calcification Rates'!$G$62))+(0.1*('Calcification Rates'!$D$62+'Calcification Rates'!$E$62)*($A20+(2*'Calcification Rates'!$D$62+'Calcification Rates'!$E$62)))*('Calcification Rates'!$F$62+'Calcification Rates'!$G$62)</f>
        <v>62.862962517356564</v>
      </c>
      <c r="EJ20" s="73">
        <f>(2*'Calcification Rates'!$D$63*'Calcification Rates'!$F$63)+0.1*'Calcification Rates'!$D$63*($A20+(2*'Calcification Rates'!$D$63))*'Calcification Rates'!$F$63</f>
        <v>52.211881944444443</v>
      </c>
      <c r="EK20" s="73">
        <f>(2*('Calcification Rates'!$D$63-'Calcification Rates'!$E$63)*('Calcification Rates'!$F$63-'Calcification Rates'!$G$63))+(0.1*('Calcification Rates'!$D$63-'Calcification Rates'!$E$63)*($A20+(2*'Calcification Rates'!$D$63-'Calcification Rates'!$E$63)))*('Calcification Rates'!$F$63-'Calcification Rates'!$G$63)</f>
        <v>42.473894365526107</v>
      </c>
      <c r="EL20" s="73">
        <f>(2*('Calcification Rates'!$D$63+'Calcification Rates'!$E$63)*('Calcification Rates'!$F$63+'Calcification Rates'!$G$63))+(0.1*('Calcification Rates'!$D$63+'Calcification Rates'!$E$63)*($A20+(2*'Calcification Rates'!$D$63+'Calcification Rates'!$E$63)))*('Calcification Rates'!$F$63+'Calcification Rates'!$G$63)</f>
        <v>62.862962517356564</v>
      </c>
      <c r="EM20" s="73">
        <f>(2*'Calcification Rates'!$D$64*'Calcification Rates'!$F$64)+0.1*'Calcification Rates'!$D$64*($A20+(2*'Calcification Rates'!$D$64))*'Calcification Rates'!$F$64</f>
        <v>52.211881944444443</v>
      </c>
      <c r="EN20" s="73">
        <f>(2*('Calcification Rates'!$D$64-'Calcification Rates'!$E$64)*('Calcification Rates'!$F$64-'Calcification Rates'!$G$64))+(0.1*('Calcification Rates'!$D$64-'Calcification Rates'!$E$64)*($A20+(2*'Calcification Rates'!$D$64-'Calcification Rates'!$E$64)))*('Calcification Rates'!$F$64-'Calcification Rates'!$G$64)</f>
        <v>42.473894365526107</v>
      </c>
      <c r="EO20" s="73">
        <f>(2*('Calcification Rates'!$D$64+'Calcification Rates'!$E$64)*('Calcification Rates'!$F$64+'Calcification Rates'!$G$64))+(0.1*('Calcification Rates'!$D$64+'Calcification Rates'!$E$64)*($A20+(2*'Calcification Rates'!$D$64+'Calcification Rates'!$E$64)))*('Calcification Rates'!$F$64+'Calcification Rates'!$G$64)</f>
        <v>62.862962517356564</v>
      </c>
      <c r="EP20" s="73">
        <f>(2*'Calcification Rates'!$D$65*'Calcification Rates'!$F$65)+0.1*'Calcification Rates'!$D$65*($A20+(2*'Calcification Rates'!$D$65))*'Calcification Rates'!$F$65</f>
        <v>52.211881944444443</v>
      </c>
      <c r="EQ20" s="73">
        <f>(2*('Calcification Rates'!$D$65-'Calcification Rates'!$E$65)*('Calcification Rates'!$F$65-'Calcification Rates'!$G$65))+(0.1*('Calcification Rates'!$D$65-'Calcification Rates'!$E$65)*($A20+(2*'Calcification Rates'!$D$65-'Calcification Rates'!$E$65)))*('Calcification Rates'!$F$65-'Calcification Rates'!$G$65)</f>
        <v>42.473894365526107</v>
      </c>
      <c r="ER20" s="73">
        <f>(2*('Calcification Rates'!$D$65+'Calcification Rates'!$E$65)*('Calcification Rates'!$F$65+'Calcification Rates'!$G$65))+(0.1*('Calcification Rates'!$D$65+'Calcification Rates'!$E$65)*($A20+(2*'Calcification Rates'!$D$65+'Calcification Rates'!$E$65)))*('Calcification Rates'!$F$65+'Calcification Rates'!$G$65)</f>
        <v>62.862962517356564</v>
      </c>
      <c r="ES20" s="73">
        <f>$A20*'Calcification Rates'!$D$66*'Calcification Rates'!$F$66</f>
        <v>14.125951902603164</v>
      </c>
      <c r="ET20" s="73">
        <f>$A20*('Calcification Rates'!$D$66-'Calcification Rates'!$E$66)*('Calcification Rates'!$F$66-'Calcification Rates'!$G$66)</f>
        <v>12.943948284290984</v>
      </c>
      <c r="EU20" s="73">
        <f>$A20*('Calcification Rates'!$D$66+'Calcification Rates'!$E$66)*('Calcification Rates'!$F$66+'Calcification Rates'!$G$66)</f>
        <v>15.359107501890133</v>
      </c>
      <c r="EV20" s="73">
        <f>(2*'Calcification Rates'!$D$67*'Calcification Rates'!$F$67)+0.1*'Calcification Rates'!$D$67*($A20+(2*'Calcification Rates'!$D$67))*'Calcification Rates'!$F$67</f>
        <v>52.211881944444443</v>
      </c>
      <c r="EW20" s="73">
        <f>(2*('Calcification Rates'!$D$67-'Calcification Rates'!$E$67)*('Calcification Rates'!$F$67-'Calcification Rates'!$G$67))+(0.1*('Calcification Rates'!$D$67-'Calcification Rates'!$E$67)*($A20+(2*'Calcification Rates'!$D$67-'Calcification Rates'!$E$67)))*('Calcification Rates'!$F$67-'Calcification Rates'!$G$67)</f>
        <v>42.473894365526107</v>
      </c>
      <c r="EX20" s="73">
        <f>(2*('Calcification Rates'!$D$67+'Calcification Rates'!$E$67)*('Calcification Rates'!$F$67+'Calcification Rates'!$G$67))+(0.1*('Calcification Rates'!$D$67+'Calcification Rates'!$E$67)*($A20+(2*'Calcification Rates'!$D$67+'Calcification Rates'!$E$67)))*('Calcification Rates'!$F$67+'Calcification Rates'!$G$67)</f>
        <v>62.862962517356564</v>
      </c>
      <c r="EY20" s="73">
        <f>((((1-'Calcification Rates'!$H$68)*$A20)*'Calcification Rates'!$D$68*0.1)+('Calcification Rates'!$H$68*$A20*'Calcification Rates'!$D$68))*'Calcification Rates'!$F$68</f>
        <v>4.1206769999999997</v>
      </c>
      <c r="EZ20" s="73">
        <f>((((1-'Calcification Rates'!$H$68)*$A20)*(('Calcification Rates'!$D$68-'Calcification Rates'!$E$68)*0.1))+('Calcification Rates'!$H$68*$A20*('Calcification Rates'!$D$68-'Calcification Rates'!$E$68)))*('Calcification Rates'!$F$68-'Calcification Rates'!$G$68)</f>
        <v>2.5641488002468757</v>
      </c>
      <c r="FA20" s="73">
        <f>((((1-'Calcification Rates'!$H$68)*$A20)*(('Calcification Rates'!$D$68+'Calcification Rates'!$E$68)*0.1))+('Calcification Rates'!$H$68*$A20*('Calcification Rates'!$D$68+'Calcification Rates'!$E$68)))*('Calcification Rates'!$F$68+'Calcification Rates'!$G$68)</f>
        <v>5.8320292595631775</v>
      </c>
      <c r="FB20" s="73">
        <f>((((((((($A20*2)/PI())/2)+'Calcification Rates'!$D$69)^2)*PI())/2))-((((((($A20*2)/PI())/2)^2)*PI())/2)))*'Calcification Rates'!$F$69</f>
        <v>29.162156146409021</v>
      </c>
      <c r="FC20" s="73">
        <f>((((((((($A20*2)/PI())/2)+('Calcification Rates'!$D$69-'Calcification Rates'!$E$69))^2)*PI())/2))-((((((($A20*2)/PI())/2)^2)*PI())/2)))*('Calcification Rates'!$F$69-'Calcification Rates'!$G$69)</f>
        <v>27.59337563594972</v>
      </c>
      <c r="FD20" s="73">
        <f>((((((((($A20*2)/PI())/2)+('Calcification Rates'!$D$69+'Calcification Rates'!$E$69))^2)*PI())/2))-((((((($A20*2)/PI())/2)^2)*PI())/2)))*('Calcification Rates'!$F$69+'Calcification Rates'!$G$69)</f>
        <v>30.755218079832769</v>
      </c>
      <c r="FE20" s="73">
        <f>((((((((($A20*2)/PI())/2)+'Calcification Rates'!$D$70)^2)*PI())/2))-((((((($A20*2)/PI())/2)^2)*PI())/2)))*'Calcification Rates'!$F$70</f>
        <v>22.727498067902484</v>
      </c>
      <c r="FF20" s="73">
        <f>((((((((($A20*2)/PI())/2)+('Calcification Rates'!$D$70-'Calcification Rates'!$E$70))^2)*PI())/2))-((((((($A20*2)/PI())/2)^2)*PI())/2)))*('Calcification Rates'!$F$70-'Calcification Rates'!$G$70)</f>
        <v>19.556685361232411</v>
      </c>
      <c r="FG20" s="73">
        <f>((((((((($A20*2)/PI())/2)+('Calcification Rates'!$D$70+'Calcification Rates'!$E$70))^2)*PI())/2))-((((((($A20*2)/PI())/2)^2)*PI())/2)))*('Calcification Rates'!$F$70+'Calcification Rates'!$G$70)</f>
        <v>25.962950881532318</v>
      </c>
      <c r="FH20" s="73">
        <f>((((((((($A20*2)/PI())/2)+'Calcification Rates'!$D$71)^2)*PI())/2))-((((((($A20*2)/PI())/2)^2)*PI())/2)))*'Calcification Rates'!$F$71</f>
        <v>12.505101990318428</v>
      </c>
      <c r="FI20" s="73">
        <f>((((((((($A20*2)/PI())/2)+('Calcification Rates'!$D$71-'Calcification Rates'!$E$71))^2)*PI())/2))-((((((($A20*2)/PI())/2)^2)*PI())/2)))*('Calcification Rates'!$F$71-'Calcification Rates'!$G$71)</f>
        <v>11.522392410416266</v>
      </c>
      <c r="FJ20" s="73">
        <f>((((((((($A20*2)/PI())/2)+('Calcification Rates'!$D$71+'Calcification Rates'!$E$71))^2)*PI())/2))-((((((($A20*2)/PI())/2)^2)*PI())/2)))*('Calcification Rates'!$F$71+'Calcification Rates'!$G$71)</f>
        <v>13.527841819661282</v>
      </c>
      <c r="FK20" s="73">
        <f>$A20*'Calcification Rates'!$D$72*'Calcification Rates'!$F$72</f>
        <v>0.42305062499999996</v>
      </c>
      <c r="FL20" s="73">
        <f>$A20*('Calcification Rates'!$D$72-'Calcification Rates'!$E$72)*('Calcification Rates'!$F$72-'Calcification Rates'!$G$72)</f>
        <v>0.27494008700058115</v>
      </c>
      <c r="FM20" s="73">
        <f>$A20*('Calcification Rates'!$D$72+'Calcification Rates'!$E$72)*('Calcification Rates'!$F$72+'Calcification Rates'!$G$72)</f>
        <v>0.57116116299941877</v>
      </c>
      <c r="FN20" s="73">
        <f>$A20*'Calcification Rates'!$D$74*'Calcification Rates'!$F$74</f>
        <v>0.42305062499999996</v>
      </c>
      <c r="FO20" s="73">
        <f>$A20*('Calcification Rates'!$D$74-'Calcification Rates'!$E$74)*('Calcification Rates'!$F$74-'Calcification Rates'!$G$74)</f>
        <v>0.27494008700058115</v>
      </c>
      <c r="FP20" s="73">
        <f>$A20*('Calcification Rates'!$D$74+'Calcification Rates'!$E$74)*('Calcification Rates'!$F$74+'Calcification Rates'!$G$74)</f>
        <v>0.57116116299941877</v>
      </c>
      <c r="FQ20" s="73">
        <f>$A20*'Calcification Rates'!$D$75*'Calcification Rates'!$F$75</f>
        <v>12.210129971590908</v>
      </c>
      <c r="FR20" s="73">
        <f>$A20*('Calcification Rates'!$D$75-'Calcification Rates'!$E$75)*('Calcification Rates'!$F$75-'Calcification Rates'!$G$75)</f>
        <v>11.370811875711752</v>
      </c>
      <c r="FS20" s="73">
        <f>$A20*('Calcification Rates'!$D$75+'Calcification Rates'!$E$75)*('Calcification Rates'!$F$75+'Calcification Rates'!$G$75)</f>
        <v>13.075005088855509</v>
      </c>
      <c r="FT20" s="73">
        <f>((((((((($A20*2)/PI())/2)+'Calcification Rates'!$D$76)^2)*PI())/2))-((((((($A20*2)/PI())/2)^2)*PI())/2)))*'Calcification Rates'!$F$76</f>
        <v>12.691701777072383</v>
      </c>
      <c r="FU20" s="73">
        <f>((((((((($A20*2)/PI())/2)+('Calcification Rates'!$D$76-'Calcification Rates'!$E$76))^2)*PI())/2))-((((((($A20*2)/PI())/2)^2)*PI())/2)))*('Calcification Rates'!$F$76-'Calcification Rates'!$G$76)</f>
        <v>11.80949627606163</v>
      </c>
      <c r="FV20" s="73">
        <f>((((((((($A20*2)/PI())/2)+('Calcification Rates'!$D$76+'Calcification Rates'!$E$76))^2)*PI())/2))-((((((($A20*2)/PI())/2)^2)*PI())/2)))*('Calcification Rates'!$F$76+'Calcification Rates'!$G$76)</f>
        <v>13.60193870887864</v>
      </c>
      <c r="FW20" s="73">
        <f>(2*'Calcification Rates'!$D$77*'Calcification Rates'!$F$77)+0.1*'Calcification Rates'!$D$77*($A20+(2*'Calcification Rates'!$D$77))*'Calcification Rates'!$F$77</f>
        <v>52.211881944444443</v>
      </c>
      <c r="FX20" s="73">
        <f>(2*('Calcification Rates'!$D$77-'Calcification Rates'!$E$77)*('Calcification Rates'!$F$77-'Calcification Rates'!$G$77))+(0.1*('Calcification Rates'!$D$77-'Calcification Rates'!$E$77)*($A20+(2*'Calcification Rates'!$D$77-'Calcification Rates'!$E$77)))*('Calcification Rates'!$F$77-'Calcification Rates'!$G$77)</f>
        <v>49.674594562242092</v>
      </c>
      <c r="FY20" s="73">
        <f>(2*('Calcification Rates'!$D$77+'Calcification Rates'!$E$77)*('Calcification Rates'!$F$77+'Calcification Rates'!$G$77))+(0.1*('Calcification Rates'!$D$77+'Calcification Rates'!$E$77)*($A20+(2*'Calcification Rates'!$D$77+'Calcification Rates'!$E$77)))*('Calcification Rates'!$F$77+'Calcification Rates'!$G$77)</f>
        <v>54.760916750998064</v>
      </c>
      <c r="FZ20" s="73">
        <f>((((1-'Calcification Rates'!$H$78)*$A20)*'Calcification Rates'!$D$78*0.1)+('Calcification Rates'!$H$78*$A20*'Calcification Rates'!$D$78))*'Calcification Rates'!$F$78</f>
        <v>6.418889158499999</v>
      </c>
      <c r="GA20" s="73">
        <f>((((1-'Calcification Rates'!$H$78)*$A20)*(('Calcification Rates'!$D$78-'Calcification Rates'!$E$78)*0.1))+('Calcification Rates'!$H$78*$A20*('Calcification Rates'!$D$78-'Calcification Rates'!$E$78)))*('Calcification Rates'!$F$78-'Calcification Rates'!$G$78)</f>
        <v>6.1966673247989252</v>
      </c>
      <c r="GB20" s="73">
        <f>((((1-'Calcification Rates'!$H$78)*$A20)*(('Calcification Rates'!$D$78+'Calcification Rates'!$E$78)*0.1))+('Calcification Rates'!$H$78*$A20*('Calcification Rates'!$D$78+'Calcification Rates'!$E$78)))*('Calcification Rates'!$F$78+'Calcification Rates'!$G$78)</f>
        <v>6.6411109922010736</v>
      </c>
      <c r="GC20" s="73">
        <f>((((1-'Calcification Rates'!$H$79)*$A20)*'Calcification Rates'!$D$79*0.1)+('Calcification Rates'!$H$79*$A20*'Calcification Rates'!$D$79))*'Calcification Rates'!$F$79</f>
        <v>7.3002875400000002</v>
      </c>
      <c r="GD20" s="73">
        <f>((((1-'Calcification Rates'!$H$79)*$A20)*(('Calcification Rates'!$D$79-'Calcification Rates'!$E$79)*0.1))+('Calcification Rates'!$H$79*$A20*('Calcification Rates'!$D$79-'Calcification Rates'!$E$79)))*('Calcification Rates'!$F$79-'Calcification Rates'!$G$79)</f>
        <v>6.99510461433018</v>
      </c>
      <c r="GE20" s="73">
        <f>((((1-'Calcification Rates'!$H$79)*$A20)*(('Calcification Rates'!$D$79+'Calcification Rates'!$E$79)*0.1))+('Calcification Rates'!$H$79*$A20*('Calcification Rates'!$D$79+'Calcification Rates'!$E$79)))*('Calcification Rates'!$F$79+'Calcification Rates'!$G$79)</f>
        <v>7.6054704656698213</v>
      </c>
      <c r="GF20" s="73">
        <f>((((1-'Calcification Rates'!$H$80)*$A20)*'Calcification Rates'!$D$80*0.1)+('Calcification Rates'!$H$80*$A20*'Calcification Rates'!$D$80))*'Calcification Rates'!$F$80</f>
        <v>8.5906937609999989</v>
      </c>
      <c r="GG20" s="73">
        <f>((((1-'Calcification Rates'!$H$80)*$A20)*(('Calcification Rates'!$D$80-'Calcification Rates'!$E$80)*0.1))+('Calcification Rates'!$H$80*$A20*('Calcification Rates'!$D$80-'Calcification Rates'!$E$80)))*('Calcification Rates'!$F$80-'Calcification Rates'!$G$80)</f>
        <v>8.293284088828635</v>
      </c>
      <c r="GH20" s="73">
        <f>((((1-'Calcification Rates'!$H$80)*$A20)*(('Calcification Rates'!$D$80+'Calcification Rates'!$E$80)*0.1))+('Calcification Rates'!$H$80*$A20*('Calcification Rates'!$D$80+'Calcification Rates'!$E$80)))*('Calcification Rates'!$F$80+'Calcification Rates'!$G$80)</f>
        <v>8.8881034331713611</v>
      </c>
      <c r="GI20" s="73">
        <f>((((((((($A20*2)/PI())/2)+'Calcification Rates'!$D$81)^2)*PI())/2))-((((((($A20*2)/PI())/2)^2)*PI())/2)))*'Calcification Rates'!$F$81</f>
        <v>10.767183673529646</v>
      </c>
      <c r="GJ20" s="73">
        <f>((((((((($A20*2)/PI())/2)+('Calcification Rates'!$D$81-'Calcification Rates'!$E$81))^2)*PI())/2))-((((((($A20*2)/PI())/2)^2)*PI())/2)))*('Calcification Rates'!$F$81-'Calcification Rates'!$G$81)</f>
        <v>10.407537453283455</v>
      </c>
      <c r="GK20" s="73">
        <f>((((((((($A20*2)/PI())/2)+('Calcification Rates'!$D$81+'Calcification Rates'!$E$81))^2)*PI())/2))-((((((($A20*2)/PI())/2)^2)*PI())/2)))*('Calcification Rates'!$F$81+'Calcification Rates'!$G$81)</f>
        <v>11.127722341065478</v>
      </c>
      <c r="GL20" s="73">
        <f>((((((((($A20*2)/PI())/2)+'Calcification Rates'!$D$82)^2)*PI())/2))-((((((($A20*2)/PI())/2)^2)*PI())/2)))*'Calcification Rates'!$F$82</f>
        <v>11.0499768854463</v>
      </c>
      <c r="GM20" s="73">
        <f>((((((((($A20*2)/PI())/2)+('Calcification Rates'!$D$82-'Calcification Rates'!$E$82))^2)*PI())/2))-((((((($A20*2)/PI())/2)^2)*PI())/2)))*('Calcification Rates'!$F$82-'Calcification Rates'!$G$82)</f>
        <v>10.769554525207459</v>
      </c>
      <c r="GN20" s="73">
        <f>((((((((($A20*2)/PI())/2)+('Calcification Rates'!$D$82+'Calcification Rates'!$E$82))^2)*PI())/2))-((((((($A20*2)/PI())/2)^2)*PI())/2)))*('Calcification Rates'!$F$82+'Calcification Rates'!$G$82)</f>
        <v>11.330939413490839</v>
      </c>
      <c r="GO20" s="73">
        <f>((((((((($A20*2)/PI())/2)+'Calcification Rates'!$D$87)^2)*PI())/2))-((((((($A20*2)/PI())/2)^2)*PI())/2)))*'Calcification Rates'!$F$87</f>
        <v>7.3404412201232461</v>
      </c>
      <c r="GP20" s="73">
        <f>((((((((($A20*2)/PI())/2)+('Calcification Rates'!$D$87-'Calcification Rates'!$E$87))^2)*PI())/2))-((((((($A20*2)/PI())/2)^2)*PI())/2)))*('Calcification Rates'!$F$87-'Calcification Rates'!$G$87)</f>
        <v>6.3817006260220035</v>
      </c>
      <c r="GQ20" s="73">
        <f>((((((((($A20*2)/PI())/2)+('Calcification Rates'!$D$87+'Calcification Rates'!$E$87))^2)*PI())/2))-((((((($A20*2)/PI())/2)^2)*PI())/2)))*('Calcification Rates'!$F$87+'Calcification Rates'!$G$87)</f>
        <v>8.3511163401633706</v>
      </c>
      <c r="GR20" s="73">
        <f>((((((((($A20*2)/PI())/2)+'Calcification Rates'!$D$88)^2)*PI())/2))-((((((($A20*2)/PI())/2)^2)*PI())/2)))*'Calcification Rates'!$F$88</f>
        <v>7.3404412201232461</v>
      </c>
      <c r="GS20" s="73">
        <f>((((((((($A20*2)/PI())/2)+('Calcification Rates'!$D$88-'Calcification Rates'!$E$88))^2)*PI())/2))-((((((($A20*2)/PI())/2)^2)*PI())/2)))*('Calcification Rates'!$F$88-'Calcification Rates'!$G$88)</f>
        <v>6.3817006260220035</v>
      </c>
      <c r="GT20" s="73">
        <f>((((((((($A20*2)/PI())/2)+('Calcification Rates'!$D$88+'Calcification Rates'!$E$88))^2)*PI())/2))-((((((($A20*2)/PI())/2)^2)*PI())/2)))*('Calcification Rates'!$F$88+'Calcification Rates'!$G$88)</f>
        <v>8.3511163401633706</v>
      </c>
      <c r="GU20" s="73">
        <f>((((((((($A20*2)/PI())/2)+'Calcification Rates'!$D$89)^2)*PI())/2))-((((((($A20*2)/PI())/2)^2)*PI())/2)))*'Calcification Rates'!$F$89</f>
        <v>10.295254201675821</v>
      </c>
      <c r="GV20" s="73">
        <f>((((((((($A20*2)/PI())/2)+('Calcification Rates'!$D$89-'Calcification Rates'!$E$89))^2)*PI())/2))-((((((($A20*2)/PI())/2)^2)*PI())/2)))*('Calcification Rates'!$F$89-'Calcification Rates'!$G$89)</f>
        <v>9.1745786712317052</v>
      </c>
      <c r="GW20" s="73">
        <f>((((((((($A20*2)/PI())/2)+('Calcification Rates'!$D$89+'Calcification Rates'!$E$89))^2)*PI())/2))-((((((($A20*2)/PI())/2)^2)*PI())/2)))*('Calcification Rates'!$F$89+'Calcification Rates'!$G$89)</f>
        <v>11.45853926636425</v>
      </c>
      <c r="GX20" s="73">
        <f>((((((((($A20*2)/PI())/2)+'Calcification Rates'!$D$90)^2)*PI())/2))-((((((($A20*2)/PI())/2)^2)*PI())/2)))*'Calcification Rates'!$F$90</f>
        <v>10.295254201675821</v>
      </c>
      <c r="GY20" s="73">
        <f>((((((((($A20*2)/PI())/2)+('Calcification Rates'!$D$90-'Calcification Rates'!$E$90))^2)*PI())/2))-((((((($A20*2)/PI())/2)^2)*PI())/2)))*('Calcification Rates'!$F$90-'Calcification Rates'!$G$90)</f>
        <v>9.1745786712317052</v>
      </c>
      <c r="GZ20" s="73">
        <f>((((((((($A20*2)/PI())/2)+('Calcification Rates'!$D$90+'Calcification Rates'!$E$90))^2)*PI())/2))-((((((($A20*2)/PI())/2)^2)*PI())/2)))*('Calcification Rates'!$F$90+'Calcification Rates'!$G$90)</f>
        <v>11.45853926636425</v>
      </c>
      <c r="HA20" s="73">
        <f>((((((((($A20*2)/PI())/2)+'Calcification Rates'!$D$92)^2)*PI())/2))-((((((($A20*2)/PI())/2)^2)*PI())/2)))*'Calcification Rates'!$F$92</f>
        <v>26.749270323547723</v>
      </c>
      <c r="HB20" s="73">
        <f>((((((((($A20*2)/PI())/2)+('Calcification Rates'!$D$92-'Calcification Rates'!$E$92))^2)*PI())/2))-((((((($A20*2)/PI())/2)^2)*PI())/2)))*('Calcification Rates'!$F$92-'Calcification Rates'!$G$92)</f>
        <v>25.714317633857394</v>
      </c>
      <c r="HC20" s="73">
        <f>((((((((($A20*2)/PI())/2)+('Calcification Rates'!$D$92+'Calcification Rates'!$E$92))^2)*PI())/2))-((((((($A20*2)/PI())/2)^2)*PI())/2)))*('Calcification Rates'!$F$92+'Calcification Rates'!$G$92)</f>
        <v>27.784223013238051</v>
      </c>
      <c r="HD20" s="73">
        <f>$A20*'Calcification Rates'!$D$93*'Calcification Rates'!$F$93</f>
        <v>7.4371410792416155</v>
      </c>
      <c r="HE20" s="73">
        <f>$A20*('Calcification Rates'!$D$93-'Calcification Rates'!$E$93)*('Calcification Rates'!$F$93-'Calcification Rates'!$G$93)</f>
        <v>6.5363312512327196</v>
      </c>
      <c r="HF20" s="73">
        <f>$A20*('Calcification Rates'!$D$93+'Calcification Rates'!$E$93)*('Calcification Rates'!$F$93+'Calcification Rates'!$G$93)</f>
        <v>8.3872999465171922</v>
      </c>
      <c r="HG20" s="73">
        <f>$A20*'Calcification Rates'!$D$95*'Calcification Rates'!$F$95</f>
        <v>9.4823548760330585</v>
      </c>
      <c r="HH20" s="73">
        <f>$A20*('Calcification Rates'!$D$95-'Calcification Rates'!$E$95)*('Calcification Rates'!$F$95-'Calcification Rates'!$G$95)</f>
        <v>8.2747058137016669</v>
      </c>
      <c r="HI20" s="73">
        <f>$A20*('Calcification Rates'!$D$95+'Calcification Rates'!$E$95)*('Calcification Rates'!$F$95+'Calcification Rates'!$G$95)</f>
        <v>10.757682620787328</v>
      </c>
      <c r="HJ20" s="73">
        <f>((((1-'Calcification Rates'!$H$96)*$A20)*'Calcification Rates'!$D$96*0.1)+('Calcification Rates'!$H$96*$A20*'Calcification Rates'!$D$96))*'Calcification Rates'!$F$96</f>
        <v>4.5080626500000003</v>
      </c>
      <c r="HK20" s="73">
        <f>((((1-'Calcification Rates'!$H$96)*$A20)*(('Calcification Rates'!$D$96-'Calcification Rates'!$E$96)*0.1))+('Calcification Rates'!$H$96*$A20*('Calcification Rates'!$D$96-'Calcification Rates'!$E$96)))*('Calcification Rates'!$F$96-'Calcification Rates'!$G$96)</f>
        <v>3.9378934043853202</v>
      </c>
      <c r="HL20" s="73">
        <f>((((1-'Calcification Rates'!$H$96)*$A20)*(('Calcification Rates'!$D$96+'Calcification Rates'!$E$96)*0.1))+('Calcification Rates'!$H$96*$A20*('Calcification Rates'!$D$96+'Calcification Rates'!$E$96)))*('Calcification Rates'!$F$96+'Calcification Rates'!$G$96)</f>
        <v>5.1133024438527368</v>
      </c>
      <c r="HM20" s="73">
        <f>((((1-'Calcification Rates'!$H$98)*$A20)*'Calcification Rates'!$D$98*0.1)+('Calcification Rates'!$H$98*$A20*'Calcification Rates'!$D$98))*'Calcification Rates'!$F$98</f>
        <v>4.5080626500000003</v>
      </c>
      <c r="HN20" s="73">
        <f>((((1-'Calcification Rates'!$H$98)*$A20)*(('Calcification Rates'!$D$98-'Calcification Rates'!$E$98)*0.1))+('Calcification Rates'!$H$98*$A20*('Calcification Rates'!$D$98-'Calcification Rates'!$E$98)))*('Calcification Rates'!$F$98-'Calcification Rates'!$G$98)</f>
        <v>2.718743259517161</v>
      </c>
      <c r="HO20" s="73">
        <f>((((1-'Calcification Rates'!$H$98)*$A20)*(('Calcification Rates'!$D$98+'Calcification Rates'!$E$98)*0.1))+('Calcification Rates'!$H$98*$A20*('Calcification Rates'!$D$98+'Calcification Rates'!$E$98)))*('Calcification Rates'!$F$98+'Calcification Rates'!$G$98)</f>
        <v>6.5564450670755168</v>
      </c>
    </row>
    <row r="21" spans="1:223" x14ac:dyDescent="0.3">
      <c r="A21" s="42">
        <v>19</v>
      </c>
      <c r="B21" s="73">
        <f>((((1-'Calcification Rates'!$H$11)*$A21)*'Calcification Rates'!$D$11*0.1)+('Calcification Rates'!$H$11*$A21*'Calcification Rates'!$D$11))*'Calcification Rates'!$F$11</f>
        <v>52.274802346666668</v>
      </c>
      <c r="C21" s="73">
        <f>((((1-'Calcification Rates'!$H$11)*$A21)*(('Calcification Rates'!$D$11-'Calcification Rates'!$E$11)*0.1))+('Calcification Rates'!$H$11*$A21*('Calcification Rates'!$D$11-'Calcification Rates'!$E$11)))*('Calcification Rates'!$F$11-'Calcification Rates'!$G$11)</f>
        <v>42.456289894032174</v>
      </c>
      <c r="D21" s="73">
        <f>((((1-'Calcification Rates'!$H$11)*$A21)*(('Calcification Rates'!$D$11+'Calcification Rates'!$E$11)*0.1))+('Calcification Rates'!$H$11*$A21*('Calcification Rates'!$D$11+'Calcification Rates'!$E$11)))*('Calcification Rates'!$F$11+'Calcification Rates'!$G$11)</f>
        <v>62.398322853721183</v>
      </c>
      <c r="E21" s="73">
        <f>(((((1-'Calcification Rates'!$H$12)*$A21)*'Calcification Rates'!$D$12*0.1)+('Calcification Rates'!$H$12*$A21*'Calcification Rates'!$D$12))*'Calcification Rates'!$F$12)*0.5</f>
        <v>27.528087390476188</v>
      </c>
      <c r="F21" s="73">
        <f>(((((1-'Calcification Rates'!$H$12)*$A21)*(('Calcification Rates'!$D$12-'Calcification Rates'!$E$12)*0.1))+('Calcification Rates'!$H$12*$A21*('Calcification Rates'!$D$12-'Calcification Rates'!$E$12)))*('Calcification Rates'!$F$12-'Calcification Rates'!$G$12))*0.5</f>
        <v>25.300430811602116</v>
      </c>
      <c r="G21" s="73">
        <f>(((((1-'Calcification Rates'!$H$12)*$A21)*(('Calcification Rates'!$D$12+'Calcification Rates'!$E$12)*0.1))+('Calcification Rates'!$H$12*$A21*('Calcification Rates'!$D$12+'Calcification Rates'!$E$12)))*('Calcification Rates'!$F$12+'Calcification Rates'!$G$12))*0.5</f>
        <v>29.794395868903578</v>
      </c>
      <c r="H21" s="73">
        <f>(((((1-'Calcification Rates'!$H$13)*$A21)*'Calcification Rates'!$D$13*0.1)+('Calcification Rates'!$H$13*$A21*'Calcification Rates'!$D$13))*'Calcification Rates'!$F$13)*0.5</f>
        <v>22.150509806399995</v>
      </c>
      <c r="I21" s="73">
        <f>(((((1-'Calcification Rates'!$H$13)*$A21)*(('Calcification Rates'!$D$13-'Calcification Rates'!$E$13)*0.1))+('Calcification Rates'!$H$13*$A21*('Calcification Rates'!$D$13-'Calcification Rates'!$E$13)))*('Calcification Rates'!$F$13-'Calcification Rates'!$G$13))*0.5</f>
        <v>18.745596208024256</v>
      </c>
      <c r="J21" s="73">
        <f>(((((1-'Calcification Rates'!$H$13)*$A21)*(('Calcification Rates'!$D$13+'Calcification Rates'!$E$13)*0.1))+('Calcification Rates'!$H$13*$A21*('Calcification Rates'!$D$13+'Calcification Rates'!$E$13)))*('Calcification Rates'!$F$13+'Calcification Rates'!$G$13))*0.5</f>
        <v>25.836185079420183</v>
      </c>
      <c r="K21" s="73">
        <f>((((((((($A21*2)/PI())/2)+'Calcification Rates'!$D$14)^2)*PI())/2))-((((((($A21*2)/PI())/2)^2)*PI())/2)))*'Calcification Rates'!$F$14</f>
        <v>11.457256613858567</v>
      </c>
      <c r="L21" s="73">
        <f>((((((((($A21*2)/PI())/2)+('Calcification Rates'!$D$14-'Calcification Rates'!$E$14))^2)*PI())/2))-((((((($A21*2)/PI())/2)^2)*PI())/2)))*('Calcification Rates'!$F$14-'Calcification Rates'!$G$14)</f>
        <v>11.050601554410468</v>
      </c>
      <c r="M21" s="73">
        <f>((((((((($A21*2)/PI())/2)+('Calcification Rates'!$D$14+'Calcification Rates'!$E$14))^2)*PI())/2))-((((((($A21*2)/PI())/2)^2)*PI())/2)))*('Calcification Rates'!$F$14+'Calcification Rates'!$G$14)</f>
        <v>11.864591824599801</v>
      </c>
      <c r="N21" s="73">
        <f>((((((((($A21*2)/PI())/2)+'Calcification Rates'!$D$15)^2)*PI())/2))-((((((($A21*2)/PI())/2)^2)*PI())/2)))*'Calcification Rates'!$F$15</f>
        <v>11.621357945567478</v>
      </c>
      <c r="O21" s="73">
        <f>((((((((($A21*2)/PI())/2)+('Calcification Rates'!$D$15-'Calcification Rates'!$E$15))^2)*PI())/2))-((((((($A21*2)/PI())/2)^2)*PI())/2)))*('Calcification Rates'!$F$15-'Calcification Rates'!$G$15)</f>
        <v>10.473206446453002</v>
      </c>
      <c r="P21" s="73">
        <f>((((((((($A21*2)/PI())/2)+('Calcification Rates'!$D$15+'Calcification Rates'!$E$15))^2)*PI())/2))-((((((($A21*2)/PI())/2)^2)*PI())/2)))*('Calcification Rates'!$F$15+'Calcification Rates'!$G$15)</f>
        <v>12.824389130829124</v>
      </c>
      <c r="Q21" s="73">
        <f>(2*'Calcification Rates'!$D$16*'Calcification Rates'!$F$16)+0.1*'Calcification Rates'!$D$16*($A21+(2*'Calcification Rates'!$D$16))*'Calcification Rates'!$F$16</f>
        <v>4.4622783333333329</v>
      </c>
      <c r="R21" s="73">
        <f>(2*('Calcification Rates'!$D$16-'Calcification Rates'!$E$16)*('Calcification Rates'!$F$16-'Calcification Rates'!$G$16))+(0.1*('Calcification Rates'!$D$16-'Calcification Rates'!$E$16)*($A21+(2*'Calcification Rates'!$D$16-'Calcification Rates'!$E$16)))*('Calcification Rates'!$F$16-'Calcification Rates'!$G$16)</f>
        <v>3.8327428217629729</v>
      </c>
      <c r="S21" s="73">
        <f>(2*('Calcification Rates'!$D$16+'Calcification Rates'!$E$16)*('Calcification Rates'!$F$16+'Calcification Rates'!$G$16))+(0.1*('Calcification Rates'!$D$16+'Calcification Rates'!$E$16)*($A21+(2*'Calcification Rates'!$D$16+'Calcification Rates'!$E$16)))*('Calcification Rates'!$F$16+'Calcification Rates'!$G$16)</f>
        <v>5.1076042037698741</v>
      </c>
      <c r="T21" s="73">
        <f>(2*'Calcification Rates'!$D$17*'Calcification Rates'!$F$17)+0.1*'Calcification Rates'!$D$17*($A21+(2*'Calcification Rates'!$D$17))*'Calcification Rates'!$F$17</f>
        <v>4.1242269444444428</v>
      </c>
      <c r="U21" s="73">
        <f>(2*('Calcification Rates'!$D$17-'Calcification Rates'!$E$17)*('Calcification Rates'!$F$17-'Calcification Rates'!$G$17))+(0.1*('Calcification Rates'!$D$17-'Calcification Rates'!$E$17)*($A21+(2*'Calcification Rates'!$D$17-'Calcification Rates'!$E$17)))*('Calcification Rates'!$F$17-'Calcification Rates'!$G$17)</f>
        <v>3.4993154692296389</v>
      </c>
      <c r="V21" s="73">
        <f>(2*('Calcification Rates'!$D$17+'Calcification Rates'!$E$17)*('Calcification Rates'!$F$17+'Calcification Rates'!$G$17))+(0.1*('Calcification Rates'!$D$17+'Calcification Rates'!$E$17)*($A21+(2*'Calcification Rates'!$D$17+'Calcification Rates'!$E$17)))*('Calcification Rates'!$F$17+'Calcification Rates'!$G$17)</f>
        <v>4.7649272845698736</v>
      </c>
      <c r="W21" s="73">
        <f>((((((((($A21*2)/PI())/2)+'Calcification Rates'!$D$18)^2)*PI())/2))-((((((($A21*2)/PI())/2)^2)*PI())/2)))*'Calcification Rates'!$F$18</f>
        <v>11.621357945567478</v>
      </c>
      <c r="X21" s="73">
        <f>((((((((($A21*2)/PI())/2)+('Calcification Rates'!$D$18-'Calcification Rates'!$E$18))^2)*PI())/2))-((((((($A21*2)/PI())/2)^2)*PI())/2)))*('Calcification Rates'!$F$18-'Calcification Rates'!$G$18)</f>
        <v>10.473206446453002</v>
      </c>
      <c r="Y21" s="73">
        <f>((((((((($A21*2)/PI())/2)+('Calcification Rates'!$D$18+'Calcification Rates'!$E$18))^2)*PI())/2))-((((((($A21*2)/PI())/2)^2)*PI())/2)))*('Calcification Rates'!$F$18+'Calcification Rates'!$G$18)</f>
        <v>12.824389130829124</v>
      </c>
      <c r="Z21" s="73">
        <f>(2*'Calcification Rates'!$D$19*'Calcification Rates'!$F$19)+0.1*'Calcification Rates'!$D$19*($A21+(2*'Calcification Rates'!$D$19))*'Calcification Rates'!$F$19</f>
        <v>4.1242269444444428</v>
      </c>
      <c r="AA21" s="73">
        <f>(2*('Calcification Rates'!$D$19-'Calcification Rates'!$E$19)*('Calcification Rates'!$F$19-'Calcification Rates'!$G$19))+(0.1*('Calcification Rates'!$D$19-'Calcification Rates'!$E$19)*($A21+(2*'Calcification Rates'!$D$19-'Calcification Rates'!$E$19)))*('Calcification Rates'!$F$19-'Calcification Rates'!$G$19)</f>
        <v>3.4993154692296389</v>
      </c>
      <c r="AB21" s="73">
        <f>(2*('Calcification Rates'!$D$19+'Calcification Rates'!$E$19)*('Calcification Rates'!$F$19+'Calcification Rates'!$G$19))+(0.1*('Calcification Rates'!$D$19+'Calcification Rates'!$E$19)*($A21+(2*'Calcification Rates'!$D$19+'Calcification Rates'!$E$19)))*('Calcification Rates'!$F$19+'Calcification Rates'!$G$19)</f>
        <v>4.7649272845698736</v>
      </c>
      <c r="AC21" s="73">
        <f>(((((1-'Calcification Rates'!$H$20)*$A21)*'Calcification Rates'!$D$20*0.1)+('Calcification Rates'!$H$20*$A21*'Calcification Rates'!$D$20))*'Calcification Rates'!$F$20)*0.5</f>
        <v>1.5361627458333331</v>
      </c>
      <c r="AD21" s="73">
        <f>(((((1-'Calcification Rates'!$H$20)*$A21)*(('Calcification Rates'!$D$20-'Calcification Rates'!$E$20)*0.1))+('Calcification Rates'!$H$20*$A21*('Calcification Rates'!$D$20-'Calcification Rates'!$E$20)))*('Calcification Rates'!$F$20-'Calcification Rates'!$G$20))*0.5</f>
        <v>1.3036132612008389</v>
      </c>
      <c r="AE21" s="73">
        <f>(((((1-'Calcification Rates'!$H$20)*$A21)*(('Calcification Rates'!$D$20+'Calcification Rates'!$E$20)*0.1))+('Calcification Rates'!$H$20*$A21*('Calcification Rates'!$D$20+'Calcification Rates'!$E$20)))*('Calcification Rates'!$F$20+'Calcification Rates'!$G$20))*0.5</f>
        <v>1.7745161763819115</v>
      </c>
      <c r="AF21" s="73">
        <f>(2*'Calcification Rates'!$D$21*'Calcification Rates'!$F$21)+0.1*'Calcification Rates'!$D$21*($A21+(2*'Calcification Rates'!$D$21))*'Calcification Rates'!$F$21</f>
        <v>4.7327194444444443</v>
      </c>
      <c r="AG21" s="73">
        <f>(2*('Calcification Rates'!$D$21-'Calcification Rates'!$E$21)*('Calcification Rates'!$F$21-'Calcification Rates'!$G$21))+(0.1*('Calcification Rates'!$D$21-'Calcification Rates'!$E$21)*($A21+(2*'Calcification Rates'!$D$21-'Calcification Rates'!$E$21)))*('Calcification Rates'!$F$21-'Calcification Rates'!$G$21)</f>
        <v>4.6306390719829329</v>
      </c>
      <c r="AH21" s="73">
        <f>(2*('Calcification Rates'!$D$21+'Calcification Rates'!$E$21)*('Calcification Rates'!$F$21+'Calcification Rates'!$G$21))+(0.1*('Calcification Rates'!$D$21+'Calcification Rates'!$E$21)*($A21+(2*'Calcification Rates'!$D$21+'Calcification Rates'!$E$21)))*('Calcification Rates'!$F$21+'Calcification Rates'!$G$21)</f>
        <v>4.8358566837504</v>
      </c>
      <c r="AI21" s="73">
        <f>$A21*'Calcification Rates'!$D$23*'Calcification Rates'!$F$23</f>
        <v>0.44655343749999998</v>
      </c>
      <c r="AJ21" s="73">
        <f>$A21*('Calcification Rates'!$D$23-'Calcification Rates'!$E$23)*('Calcification Rates'!$F$23-'Calcification Rates'!$G$23)</f>
        <v>0.29021453627839122</v>
      </c>
      <c r="AK21" s="73">
        <f>$A21*('Calcification Rates'!$D$23+'Calcification Rates'!$E$23)*('Calcification Rates'!$F$23+'Calcification Rates'!$G$23)</f>
        <v>0.60289233872160874</v>
      </c>
      <c r="AL21" s="73">
        <f>((((1-'Calcification Rates'!$H$24)*$A21)*'Calcification Rates'!$D$24*0.1)+('Calcification Rates'!$H$24*$A21*'Calcification Rates'!$D$24))*'Calcification Rates'!$F$24</f>
        <v>20.3473912187</v>
      </c>
      <c r="AM21" s="73">
        <f>((((1-'Calcification Rates'!$H$24)*$A21)*(('Calcification Rates'!$D$24-'Calcification Rates'!$E$24)*0.1))+('Calcification Rates'!$H$24*$A21*('Calcification Rates'!$D$24-'Calcification Rates'!$E$24)))*('Calcification Rates'!$F$24-'Calcification Rates'!$G$24)</f>
        <v>12.271198743122902</v>
      </c>
      <c r="AN21" s="73">
        <f>((((1-'Calcification Rates'!$H$24)*$A21)*(('Calcification Rates'!$D$24+'Calcification Rates'!$E$24)*0.1))+('Calcification Rates'!$H$24*$A21*('Calcification Rates'!$D$24+'Calcification Rates'!$E$24)))*('Calcification Rates'!$F$24+'Calcification Rates'!$G$24)</f>
        <v>29.59287905719351</v>
      </c>
      <c r="AO21" s="73">
        <f>((((((((($A21*2)/PI())/2)+'Calcification Rates'!$D$25)^2)*PI())/2))-((((((($A21*2)/PI())/2)^2)*PI())/2)))*'Calcification Rates'!$F$25</f>
        <v>9.954377322504719</v>
      </c>
      <c r="AP21" s="73">
        <f>((((((((($A21*2)/PI())/2)+('Calcification Rates'!$D$25-'Calcification Rates'!$E$25))^2)*PI())/2))-((((((($A21*2)/PI())/2)^2)*PI())/2)))*('Calcification Rates'!$F$25-'Calcification Rates'!$G$25)</f>
        <v>8.1322303310325381</v>
      </c>
      <c r="AQ21" s="73">
        <f>((((((((($A21*2)/PI())/2)+('Calcification Rates'!$D$25+'Calcification Rates'!$E$25))^2)*PI())/2))-((((((($A21*2)/PI())/2)^2)*PI())/2)))*('Calcification Rates'!$F$25+'Calcification Rates'!$G$25)</f>
        <v>11.839421379058855</v>
      </c>
      <c r="AR21" s="73">
        <f>((((1-'Calcification Rates'!$H$28)*$A21)*'Calcification Rates'!$D$28*0.1)+('Calcification Rates'!$H$28*$A21*'Calcification Rates'!$D$28))*'Calcification Rates'!$F$28</f>
        <v>3.2750535325514512</v>
      </c>
      <c r="AS21" s="73">
        <f>((((1-'Calcification Rates'!$H$28)*$A21)*(('Calcification Rates'!$D$28-'Calcification Rates'!$E$28)*0.1))+('Calcification Rates'!$H$28*$A21*('Calcification Rates'!$D$28-'Calcification Rates'!$E$28)))*('Calcification Rates'!$F$28-'Calcification Rates'!$G$28)</f>
        <v>2.9518698767926761</v>
      </c>
      <c r="AT21" s="73">
        <f>((((1-'Calcification Rates'!$H$28)*$A21)*(('Calcification Rates'!$D$28+'Calcification Rates'!$E$28)*0.1))+('Calcification Rates'!$H$28*$A21*('Calcification Rates'!$D$28+'Calcification Rates'!$E$28)))*('Calcification Rates'!$F$28+'Calcification Rates'!$G$28)</f>
        <v>3.614052197580798</v>
      </c>
      <c r="AU21" s="73">
        <f>((((((((($A21*2)/PI())/2)+'Calcification Rates'!$D$29)^2)*PI())/2))-((((((($A21*2)/PI())/2)^2)*PI())/2)))*'Calcification Rates'!$F$29</f>
        <v>50.087084784196399</v>
      </c>
      <c r="AV21" s="73">
        <f>((((((((($A21*2)/PI())/2)+('Calcification Rates'!$D$29-'Calcification Rates'!$E$29))^2)*PI())/2))-((((((($A21*2)/PI())/2)^2)*PI())/2)))*('Calcification Rates'!$F$29-'Calcification Rates'!$G$29)</f>
        <v>41.229414356573031</v>
      </c>
      <c r="AW21" s="73">
        <f>((((((((($A21*2)/PI())/2)+('Calcification Rates'!$D$29+'Calcification Rates'!$E$29))^2)*PI())/2))-((((((($A21*2)/PI())/2)^2)*PI())/2)))*('Calcification Rates'!$F$29+'Calcification Rates'!$G$29)</f>
        <v>59.77345746397517</v>
      </c>
      <c r="AX21" s="73">
        <f>((((((((($A21*2)/PI())/2)+'Calcification Rates'!$D$30)^2)*PI())/2))-((((((($A21*2)/PI())/2)^2)*PI())/2)))*'Calcification Rates'!$F$30</f>
        <v>11.459277886833322</v>
      </c>
      <c r="AY21" s="73">
        <f>((((((((($A21*2)/PI())/2)+('Calcification Rates'!$D$30-'Calcification Rates'!$E$30))^2)*PI())/2))-((((((($A21*2)/PI())/2)^2)*PI())/2)))*('Calcification Rates'!$F$30-'Calcification Rates'!$G$30)</f>
        <v>10.17022673208154</v>
      </c>
      <c r="AZ21" s="73">
        <f>((((((((($A21*2)/PI())/2)+('Calcification Rates'!$D$30+'Calcification Rates'!$E$30))^2)*PI())/2))-((((((($A21*2)/PI())/2)^2)*PI())/2)))*('Calcification Rates'!$F$30+'Calcification Rates'!$G$30)</f>
        <v>12.775486572170728</v>
      </c>
      <c r="BA21" s="73">
        <f>((((1-'Calcification Rates'!$H$31)*$A21)*'Calcification Rates'!$D$31*0.1)+('Calcification Rates'!$H$31*$A21*'Calcification Rates'!$D$31))*'Calcification Rates'!$F$31</f>
        <v>3.5029539999999999</v>
      </c>
      <c r="BB21" s="73">
        <f>((((1-'Calcification Rates'!$H$31)*$A21)*(('Calcification Rates'!$D$31-'Calcification Rates'!$E$31)*0.1))+('Calcification Rates'!$H$31*$A21*('Calcification Rates'!$D$31-'Calcification Rates'!$E$31)))*('Calcification Rates'!$F$31-'Calcification Rates'!$G$31)</f>
        <v>3.502953999999999</v>
      </c>
      <c r="BC21" s="73">
        <f>((((1-'Calcification Rates'!$H$31)*$A21)*(('Calcification Rates'!$D$31+'Calcification Rates'!$E$31)*0.1))+('Calcification Rates'!$H$31*$A21*('Calcification Rates'!$D$31+'Calcification Rates'!$E$31)))*('Calcification Rates'!$F$31+'Calcification Rates'!$G$31)</f>
        <v>3.502953999999999</v>
      </c>
      <c r="BD21" s="73">
        <f>$A21*'Calcification Rates'!$D$32*'Calcification Rates'!$F$32</f>
        <v>14.719341719332364</v>
      </c>
      <c r="BE21" s="73">
        <f>$A21*('Calcification Rates'!$D$32-'Calcification Rates'!$E$32)*('Calcification Rates'!$F$32-'Calcification Rates'!$G$32)</f>
        <v>14.149837500389856</v>
      </c>
      <c r="BF21" s="73">
        <f>$A21*('Calcification Rates'!$D$32+'Calcification Rates'!$E$32)*('Calcification Rates'!$F$32+'Calcification Rates'!$G$32)</f>
        <v>15.288845938274873</v>
      </c>
      <c r="BG21" s="73">
        <f>((((1-'Calcification Rates'!$H$34)*$A21)*'Calcification Rates'!$D$34*0.1)+('Calcification Rates'!$H$34*$A21*'Calcification Rates'!$D$34))*'Calcification Rates'!$F$34</f>
        <v>4.7585105749999999</v>
      </c>
      <c r="BH21" s="73">
        <f>((((1-'Calcification Rates'!$H$34)*$A21)*(('Calcification Rates'!$D$34-'Calcification Rates'!$E$34)*0.1))+('Calcification Rates'!$H$34*$A21*('Calcification Rates'!$D$34-'Calcification Rates'!$E$34)))*('Calcification Rates'!$F$34-'Calcification Rates'!$G$34)</f>
        <v>1.8121030700454444</v>
      </c>
      <c r="BI21" s="73">
        <f>((((1-'Calcification Rates'!$H$34)*$A21)*(('Calcification Rates'!$D$34+'Calcification Rates'!$E$34)*0.1))+('Calcification Rates'!$H$34*$A21*('Calcification Rates'!$D$34+'Calcification Rates'!$E$34)))*('Calcification Rates'!$F$34+'Calcification Rates'!$G$34)</f>
        <v>9.0754726841193278</v>
      </c>
      <c r="BJ21" s="73">
        <f>(2*'Calcification Rates'!$D$35*'Calcification Rates'!$F$35)+0.1*'Calcification Rates'!$D$35*($A21+(2*'Calcification Rates'!$D$35))*'Calcification Rates'!$F$35</f>
        <v>2.3630657675371092</v>
      </c>
      <c r="BK21" s="73">
        <f>(2*('Calcification Rates'!$D$35-'Calcification Rates'!$E$35)*('Calcification Rates'!$F$35-'Calcification Rates'!$G$35))+(0.1*('Calcification Rates'!$D$35-'Calcification Rates'!$E$35)*($A21+(2*'Calcification Rates'!$D$35-'Calcification Rates'!$E$35)))*('Calcification Rates'!$F$35-'Calcification Rates'!$G$35)</f>
        <v>2.130856324760785</v>
      </c>
      <c r="BL21" s="73">
        <f>(2*('Calcification Rates'!$D$35+'Calcification Rates'!$E$35)*('Calcification Rates'!$F$35+'Calcification Rates'!$G$35))+(0.1*('Calcification Rates'!$D$35+'Calcification Rates'!$E$35)*($A21+(2*'Calcification Rates'!$D$35+'Calcification Rates'!$E$35)))*('Calcification Rates'!$F$35+'Calcification Rates'!$G$35)</f>
        <v>2.6061555468036484</v>
      </c>
      <c r="BM21" s="73">
        <f>((((((((($A21*2)/PI())/2)+'Calcification Rates'!$D$36)^2)*PI())/2))-((((((($A21*2)/PI())/2)^2)*PI())/2)))*'Calcification Rates'!$F$36</f>
        <v>15.535102044348097</v>
      </c>
      <c r="BN21" s="73">
        <f>((((((((($A21*2)/PI())/2)+('Calcification Rates'!$D$36-'Calcification Rates'!$E$36))^2)*PI())/2))-((((((($A21*2)/PI())/2)^2)*PI())/2)))*('Calcification Rates'!$F$36-'Calcification Rates'!$G$36)</f>
        <v>14.208413102916822</v>
      </c>
      <c r="BO21" s="73">
        <f>((((((((($A21*2)/PI())/2)+('Calcification Rates'!$D$36+'Calcification Rates'!$E$36))^2)*PI())/2))-((((((($A21*2)/PI())/2)^2)*PI())/2)))*('Calcification Rates'!$F$36+'Calcification Rates'!$G$36)</f>
        <v>16.923041198968395</v>
      </c>
      <c r="BP21" s="73">
        <f>(2*'Calcification Rates'!$D$37*'Calcification Rates'!$F$37)+0.1*'Calcification Rates'!$D$37*($A21+(2*'Calcification Rates'!$D$37))*'Calcification Rates'!$F$37</f>
        <v>53.307236111111102</v>
      </c>
      <c r="BQ21" s="73">
        <f>(2*('Calcification Rates'!$D$37-'Calcification Rates'!$E$37)*('Calcification Rates'!$F$37-'Calcification Rates'!$G$37))+(0.1*('Calcification Rates'!$D$37-'Calcification Rates'!$E$37)*($A21+(2*'Calcification Rates'!$D$37-'Calcification Rates'!$E$37)))*('Calcification Rates'!$F$37-'Calcification Rates'!$G$37)</f>
        <v>43.377337949591464</v>
      </c>
      <c r="BR21" s="73">
        <f>(2*('Calcification Rates'!$D$37+'Calcification Rates'!$E$37)*('Calcification Rates'!$F$37+'Calcification Rates'!$G$37))+(0.1*('Calcification Rates'!$D$37+'Calcification Rates'!$E$37)*($A21+(2*'Calcification Rates'!$D$37+'Calcification Rates'!$E$37)))*('Calcification Rates'!$F$37+'Calcification Rates'!$G$37)</f>
        <v>64.163934423758818</v>
      </c>
      <c r="BS21" s="73">
        <f>(2*'Calcification Rates'!$D$38*'Calcification Rates'!$F$38)+0.1*'Calcification Rates'!$D$38*($A21+(2*'Calcification Rates'!$D$38))*'Calcification Rates'!$F$38</f>
        <v>51.043222222222212</v>
      </c>
      <c r="BT21" s="73">
        <f>(2*('Calcification Rates'!$D$38-'Calcification Rates'!$E$38)*('Calcification Rates'!$F$38-'Calcification Rates'!$G$38))+(0.1*('Calcification Rates'!$D$38-'Calcification Rates'!$E$38)*($A21+(2*'Calcification Rates'!$D$38-'Calcification Rates'!$E$38)))*('Calcification Rates'!$F$38-'Calcification Rates'!$G$38)</f>
        <v>40.739043123315611</v>
      </c>
      <c r="BU21" s="73">
        <f>(2*('Calcification Rates'!$D$38+'Calcification Rates'!$E$38)*('Calcification Rates'!$F$38+'Calcification Rates'!$G$38))+(0.1*('Calcification Rates'!$D$38+'Calcification Rates'!$E$38)*($A21+(2*'Calcification Rates'!$D$38+'Calcification Rates'!$E$38)))*('Calcification Rates'!$F$38+'Calcification Rates'!$G$38)</f>
        <v>62.51210822666453</v>
      </c>
      <c r="BV21" s="73">
        <f>((((((((($A21*2)/PI())/2)+'Calcification Rates'!$D$39)^2)*PI())/2))-((((((($A21*2)/PI())/2)^2)*PI())/2)))*'Calcification Rates'!$F$39</f>
        <v>8.2796939743547551</v>
      </c>
      <c r="BW21" s="73">
        <f>((((((((($A21*2)/PI())/2)+('Calcification Rates'!$D$39-'Calcification Rates'!$E$39))^2)*PI())/2))-((((((($A21*2)/PI())/2)^2)*PI())/2)))*('Calcification Rates'!$F$39-'Calcification Rates'!$G$39)</f>
        <v>7.9593453650310915</v>
      </c>
      <c r="BX21" s="73">
        <f>((((((((($A21*2)/PI())/2)+('Calcification Rates'!$D$39+'Calcification Rates'!$E$39))^2)*PI())/2))-((((((($A21*2)/PI())/2)^2)*PI())/2)))*('Calcification Rates'!$F$39+'Calcification Rates'!$G$39)</f>
        <v>8.6000425836784196</v>
      </c>
      <c r="BY21" s="73">
        <f>((((((((($A21*2)/PI())/2)+'Calcification Rates'!$D$40)^2)*PI())/2))-((((((($A21*2)/PI())/2)^2)*PI())/2)))*'Calcification Rates'!$F$40</f>
        <v>15.327791401057787</v>
      </c>
      <c r="BZ21" s="73">
        <f>((((((((($A21*2)/PI())/2)+('Calcification Rates'!$D$40-'Calcification Rates'!$E$40))^2)*PI())/2))-((((((($A21*2)/PI())/2)^2)*PI())/2)))*('Calcification Rates'!$F$40-'Calcification Rates'!$G$40)</f>
        <v>14.734745731188722</v>
      </c>
      <c r="CA21" s="73">
        <f>((((((((($A21*2)/PI())/2)+('Calcification Rates'!$D$40+'Calcification Rates'!$E$40))^2)*PI())/2))-((((((($A21*2)/PI())/2)^2)*PI())/2)))*('Calcification Rates'!$F$40+'Calcification Rates'!$G$40)</f>
        <v>15.920837070926853</v>
      </c>
      <c r="CB21" s="73">
        <f>$A21*'Calcification Rates'!$D$23*'Calcification Rates'!$F$23</f>
        <v>0.44655343749999998</v>
      </c>
      <c r="CC21" s="73">
        <f>$A21*('Calcification Rates'!$D$23-'Calcification Rates'!$E$23)*('Calcification Rates'!$F$23-'Calcification Rates'!$G$23)</f>
        <v>0.29021453627839122</v>
      </c>
      <c r="CD21" s="73">
        <f>$A21*('Calcification Rates'!$D$23+'Calcification Rates'!$E$23)*('Calcification Rates'!$F$23+'Calcification Rates'!$G$23)</f>
        <v>0.60289233872160874</v>
      </c>
      <c r="CE21" s="73">
        <f>((((1-'Calcification Rates'!$H$44)*$A21)*'Calcification Rates'!$D$44*0.1)+('Calcification Rates'!$H$44*$A21*'Calcification Rates'!$D$44))*'Calcification Rates'!$F$44</f>
        <v>15.593639154275003</v>
      </c>
      <c r="CF21" s="73">
        <f>((((1-'Calcification Rates'!$H$44)*$A21)*(('Calcification Rates'!$D$44-'Calcification Rates'!$E$44)*0.1))+('Calcification Rates'!$H$44*$A21*('Calcification Rates'!$D$44-'Calcification Rates'!$E$44)))*('Calcification Rates'!$F$44-'Calcification Rates'!$G$44)</f>
        <v>9.4042839759620573</v>
      </c>
      <c r="CG21" s="73">
        <f>((((1-'Calcification Rates'!$H$44)*$A21)*(('Calcification Rates'!$D$44+'Calcification Rates'!$E$44)*0.1))+('Calcification Rates'!$H$44*$A21*('Calcification Rates'!$D$44+'Calcification Rates'!$E$44)))*('Calcification Rates'!$F$44+'Calcification Rates'!$G$44)</f>
        <v>22.679107733962386</v>
      </c>
      <c r="CH21" s="73">
        <f>((((1-'Calcification Rates'!$H$45)*$A21)*'Calcification Rates'!$D$45*0.1)+('Calcification Rates'!$H$45*$A21*'Calcification Rates'!$D$45))*'Calcification Rates'!$F$45</f>
        <v>19.376245600000001</v>
      </c>
      <c r="CI21" s="73">
        <f>((((1-'Calcification Rates'!$H$45)*$A21)*(('Calcification Rates'!$D$45-'Calcification Rates'!$E$45)*0.1))+('Calcification Rates'!$H$45*$A21*('Calcification Rates'!$D$45-'Calcification Rates'!$E$45)))*('Calcification Rates'!$F$45-'Calcification Rates'!$G$45)</f>
        <v>12.758996181112096</v>
      </c>
      <c r="CJ21" s="73">
        <f>((((1-'Calcification Rates'!$H$45)*$A21)*(('Calcification Rates'!$D$45+'Calcification Rates'!$E$45)*0.1))+('Calcification Rates'!$H$45*$A21*('Calcification Rates'!$D$45+'Calcification Rates'!$E$45)))*('Calcification Rates'!$F$45+'Calcification Rates'!$G$45)</f>
        <v>25.993495018887906</v>
      </c>
      <c r="CK21" s="73">
        <f>((((1-'Calcification Rates'!$H$46)*$A21)*'Calcification Rates'!$D$46*0.1)+('Calcification Rates'!$H$46*$A21*'Calcification Rates'!$D$46))*'Calcification Rates'!$F$46</f>
        <v>15.606843580000001</v>
      </c>
      <c r="CL21" s="73">
        <f>((((1-'Calcification Rates'!$H$46)*$A21)*(('Calcification Rates'!$D$46-'Calcification Rates'!$E$46)*0.1))+('Calcification Rates'!$H$46*$A21*('Calcification Rates'!$D$46-'Calcification Rates'!$E$46)))*('Calcification Rates'!$F$46-'Calcification Rates'!$G$46)</f>
        <v>14.637159821275707</v>
      </c>
      <c r="CM21" s="73">
        <f>((((1-'Calcification Rates'!$H$46)*$A21)*(('Calcification Rates'!$D$46+'Calcification Rates'!$E$46)*0.1))+('Calcification Rates'!$H$46*$A21*('Calcification Rates'!$D$46+'Calcification Rates'!$E$46)))*('Calcification Rates'!$F$46+'Calcification Rates'!$G$46)</f>
        <v>16.605605022679963</v>
      </c>
      <c r="CN21" s="73">
        <f>((((1-'Calcification Rates'!$H$47)*$A21)*'Calcification Rates'!$D$47*0.1)+('Calcification Rates'!$H$47*$A21*'Calcification Rates'!$D$47))*'Calcification Rates'!$F$47</f>
        <v>20.3473912187</v>
      </c>
      <c r="CO21" s="73">
        <f>((((1-'Calcification Rates'!$H$47)*$A21)*(('Calcification Rates'!$D$47-'Calcification Rates'!$E$47)*0.1))+('Calcification Rates'!$H$47*$A21*('Calcification Rates'!$D$47-'Calcification Rates'!$E$47)))*('Calcification Rates'!$F$47-'Calcification Rates'!$G$47)</f>
        <v>12.271198743122902</v>
      </c>
      <c r="CP21" s="73">
        <f>((((1-'Calcification Rates'!$H$47)*$A21)*(('Calcification Rates'!$D$47+'Calcification Rates'!$E$47)*0.1))+('Calcification Rates'!$H$47*$A21*('Calcification Rates'!$D$47+'Calcification Rates'!$E$47)))*('Calcification Rates'!$F$47+'Calcification Rates'!$G$47)</f>
        <v>29.59287905719351</v>
      </c>
      <c r="CQ21" s="73">
        <f>((((((((($A21*2)/PI())/2)+'Calcification Rates'!$D$48)^2)*PI())/2))-((((((($A21*2)/PI())/2)^2)*PI())/2)))*'Calcification Rates'!$F$48</f>
        <v>11.621357945567478</v>
      </c>
      <c r="CR21" s="73">
        <f>((((((((($A21*2)/PI())/2)+('Calcification Rates'!$D$48-'Calcification Rates'!$E$48))^2)*PI())/2))-((((((($A21*2)/PI())/2)^2)*PI())/2)))*('Calcification Rates'!$F$48-'Calcification Rates'!$G$48)</f>
        <v>10.473206446453002</v>
      </c>
      <c r="CS21" s="73">
        <f>((((((((($A21*2)/PI())/2)+('Calcification Rates'!$D$48+'Calcification Rates'!$E$48))^2)*PI())/2))-((((((($A21*2)/PI())/2)^2)*PI())/2)))*('Calcification Rates'!$F$48+'Calcification Rates'!$G$48)</f>
        <v>12.824389130829124</v>
      </c>
      <c r="CT21" s="73">
        <f>((((1-'Calcification Rates'!$H$49)*$A21)*'Calcification Rates'!$D$49*0.1)+('Calcification Rates'!$H$49*$A21*'Calcification Rates'!$D$49))*'Calcification Rates'!$F$49</f>
        <v>15.593639154275003</v>
      </c>
      <c r="CU21" s="73">
        <f>((((1-'Calcification Rates'!$H$49)*$A21)*(('Calcification Rates'!$D$49-'Calcification Rates'!$E$49)*0.1))+('Calcification Rates'!$H$49*$A21*('Calcification Rates'!$D$49-'Calcification Rates'!$E$49)))*('Calcification Rates'!$F$49-'Calcification Rates'!$G$49)</f>
        <v>9.4042839759620573</v>
      </c>
      <c r="CV21" s="73">
        <f>((((1-'Calcification Rates'!$H$49)*$A21)*(('Calcification Rates'!$D$49+'Calcification Rates'!$E$49)*0.1))+('Calcification Rates'!$H$49*$A21*('Calcification Rates'!$D$49+'Calcification Rates'!$E$49)))*('Calcification Rates'!$F$49+'Calcification Rates'!$G$49)</f>
        <v>22.679107733962386</v>
      </c>
      <c r="CW21" s="73">
        <f>((((((((($A21*2)/PI())/2)+'Calcification Rates'!$D$50)^2)*PI())/2))-((((((($A21*2)/PI())/2)^2)*PI())/2)))*'Calcification Rates'!$F$50</f>
        <v>11.621357945567478</v>
      </c>
      <c r="CX21" s="73">
        <f>((((((((($A21*2)/PI())/2)+('Calcification Rates'!$D$50-'Calcification Rates'!$E$50))^2)*PI())/2))-((((((($A21*2)/PI())/2)^2)*PI())/2)))*('Calcification Rates'!$F$50-'Calcification Rates'!$G$50)</f>
        <v>10.473206446453002</v>
      </c>
      <c r="CY21" s="73">
        <f>((((((((($A21*2)/PI())/2)+('Calcification Rates'!$D$50+'Calcification Rates'!$E$50))^2)*PI())/2))-((((((($A21*2)/PI())/2)^2)*PI())/2)))*('Calcification Rates'!$F$50+'Calcification Rates'!$G$50)</f>
        <v>12.824389130829124</v>
      </c>
      <c r="CZ21" s="73">
        <f>((((((((($A21*2)/PI())/2)+'Calcification Rates'!$D$51)^2)*PI())/2))-((((((($A21*2)/PI())/2)^2)*PI())/2)))*'Calcification Rates'!$F$51</f>
        <v>11.621357945567478</v>
      </c>
      <c r="DA21" s="73">
        <f>((((((((($A21*2)/PI())/2)+('Calcification Rates'!$D$51-'Calcification Rates'!$E$51))^2)*PI())/2))-((((((($A21*2)/PI())/2)^2)*PI())/2)))*('Calcification Rates'!$F$51-'Calcification Rates'!$G$51)</f>
        <v>10.473206446453002</v>
      </c>
      <c r="DB21" s="73">
        <f>((((((((($A21*2)/PI())/2)+('Calcification Rates'!$D$51+'Calcification Rates'!$E$51))^2)*PI())/2))-((((((($A21*2)/PI())/2)^2)*PI())/2)))*('Calcification Rates'!$F$51+'Calcification Rates'!$G$51)</f>
        <v>12.824389130829124</v>
      </c>
      <c r="DC21" s="73">
        <f>((((((((($A21*2)/PI())/2)+'Calcification Rates'!$D$52)^2)*PI())/2))-((((((($A21*2)/PI())/2)^2)*PI())/2)))*'Calcification Rates'!$F$52</f>
        <v>26.524026473228517</v>
      </c>
      <c r="DD21" s="73">
        <f>((((((((($A21*2)/PI())/2)+('Calcification Rates'!$D$52-'Calcification Rates'!$E$52))^2)*PI())/2))-((((((($A21*2)/PI())/2)^2)*PI())/2)))*('Calcification Rates'!$F$52-'Calcification Rates'!$G$52)</f>
        <v>25.017651606263897</v>
      </c>
      <c r="DE21" s="73">
        <f>((((((((($A21*2)/PI())/2)+('Calcification Rates'!$D$52+'Calcification Rates'!$E$52))^2)*PI())/2))-((((((($A21*2)/PI())/2)^2)*PI())/2)))*('Calcification Rates'!$F$52+'Calcification Rates'!$G$52)</f>
        <v>28.070174257321607</v>
      </c>
      <c r="DF21" s="73">
        <f>((((((((($A21*2)/PI())/2)+'Calcification Rates'!$D$53)^2)*PI())/2))-((((((($A21*2)/PI())/2)^2)*PI())/2)))*'Calcification Rates'!$F$53</f>
        <v>3.4056365901591814</v>
      </c>
      <c r="DG21" s="73">
        <f>((((((((($A21*2)/PI())/2)+('Calcification Rates'!$D$53-'Calcification Rates'!$E$53))^2)*PI())/2))-((((((($A21*2)/PI())/2)^2)*PI())/2)))*('Calcification Rates'!$F$53-'Calcification Rates'!$G$53)</f>
        <v>3.2367859569116839</v>
      </c>
      <c r="DH21" s="73">
        <f>((((((((($A21*2)/PI())/2)+('Calcification Rates'!$D$53+'Calcification Rates'!$E$53))^2)*PI())/2))-((((((($A21*2)/PI())/2)^2)*PI())/2)))*('Calcification Rates'!$F$53+'Calcification Rates'!$G$53)</f>
        <v>3.5774806742491583</v>
      </c>
      <c r="DI21" s="73">
        <f>((((((((($A21*2)/PI())/2)+'Calcification Rates'!$D$54)^2)*PI())/2))-((((((($A21*2)/PI())/2)^2)*PI())/2)))*'Calcification Rates'!$F$54</f>
        <v>3.4056365901591814</v>
      </c>
      <c r="DJ21" s="73">
        <f>((((((((($A21*2)/PI())/2)+('Calcification Rates'!$D$54-'Calcification Rates'!$E$54))^2)*PI())/2))-((((((($A21*2)/PI())/2)^2)*PI())/2)))*('Calcification Rates'!$F$54-'Calcification Rates'!$G$54)</f>
        <v>3.2367859569116839</v>
      </c>
      <c r="DK21" s="73">
        <f>((((((((($A21*2)/PI())/2)+('Calcification Rates'!$D$54+'Calcification Rates'!$E$54))^2)*PI())/2))-((((((($A21*2)/PI())/2)^2)*PI())/2)))*('Calcification Rates'!$F$54+'Calcification Rates'!$G$54)</f>
        <v>3.5774806742491583</v>
      </c>
      <c r="DL21" s="73">
        <f>((((((((($A21*2)/PI())/2)+'Calcification Rates'!$D$55)^2)*PI())/2))-((((((($A21*2)/PI())/2)^2)*PI())/2)))*'Calcification Rates'!$F$55</f>
        <v>4.1762560870257071</v>
      </c>
      <c r="DM21" s="73">
        <f>((((((((($A21*2)/PI())/2)+('Calcification Rates'!$D$55-'Calcification Rates'!$E$55))^2)*PI())/2))-((((((($A21*2)/PI())/2)^2)*PI())/2)))*('Calcification Rates'!$F$55-'Calcification Rates'!$G$55)</f>
        <v>4.1289510583175391</v>
      </c>
      <c r="DN21" s="73">
        <f>((((((((($A21*2)/PI())/2)+('Calcification Rates'!$D$55+'Calcification Rates'!$E$55))^2)*PI())/2))-((((((($A21*2)/PI())/2)^2)*PI())/2)))*('Calcification Rates'!$F$55+'Calcification Rates'!$G$55)</f>
        <v>4.2235709896546645</v>
      </c>
      <c r="DO21" s="73">
        <f>((((1-'Calcification Rates'!$H$56)*$A21)*'Calcification Rates'!$D$56*0.1)+('Calcification Rates'!$H$56*$A21*'Calcification Rates'!$D$56))*'Calcification Rates'!$F$56</f>
        <v>2.0227454150000002</v>
      </c>
      <c r="DP21" s="73">
        <f>((((1-'Calcification Rates'!$H$56)*$A21)*(('Calcification Rates'!$D$56-'Calcification Rates'!$E$56)*0.1))+('Calcification Rates'!$H$56*$A21*('Calcification Rates'!$D$56-'Calcification Rates'!$E$56)))*('Calcification Rates'!$F$56-'Calcification Rates'!$G$56)</f>
        <v>2.0227454150000002</v>
      </c>
      <c r="DQ21" s="73">
        <f>((((1-'Calcification Rates'!$H$56)*$A21)*(('Calcification Rates'!$D$56+'Calcification Rates'!$E$56)*0.1))+('Calcification Rates'!$H$56*$A21*('Calcification Rates'!$D$56+'Calcification Rates'!$E$56)))*('Calcification Rates'!$F$56+'Calcification Rates'!$G$56)</f>
        <v>2.0227454150000002</v>
      </c>
      <c r="DR21" s="73">
        <f>((((1-'Calcification Rates'!$H$57)*$A21)*'Calcification Rates'!$D$57*0.1)+('Calcification Rates'!$H$57*$A21*'Calcification Rates'!$D$57))*'Calcification Rates'!$F$57</f>
        <v>8.5763973333333343</v>
      </c>
      <c r="DS21" s="73">
        <f>((((1-'Calcification Rates'!$H$57)*$A21)*(('Calcification Rates'!$D$57-'Calcification Rates'!$E$57)*0.1))+('Calcification Rates'!$H$57*$A21*('Calcification Rates'!$D$57-'Calcification Rates'!$E$57)))*('Calcification Rates'!$F$57-'Calcification Rates'!$G$57)</f>
        <v>8.1286248213306962</v>
      </c>
      <c r="DT21" s="73">
        <f>((((1-'Calcification Rates'!$H$57)*$A21)*(('Calcification Rates'!$D$57+'Calcification Rates'!$E$57)*0.1))+('Calcification Rates'!$H$57*$A21*('Calcification Rates'!$D$57+'Calcification Rates'!$E$57)))*('Calcification Rates'!$F$57+'Calcification Rates'!$G$57)</f>
        <v>9.0241698453359724</v>
      </c>
      <c r="DU21" s="73">
        <f>((((1-'Calcification Rates'!$H$58)*$A21)*'Calcification Rates'!$D$58*0.1)+('Calcification Rates'!$H$58*$A21*'Calcification Rates'!$D$58))*'Calcification Rates'!$F$58</f>
        <v>8.5763973333333343</v>
      </c>
      <c r="DV21" s="73">
        <f>((((1-'Calcification Rates'!$H$58)*$A21)*(('Calcification Rates'!$D$58-'Calcification Rates'!$E$58)*0.1))+('Calcification Rates'!$H$58*$A21*('Calcification Rates'!$D$58-'Calcification Rates'!$E$58)))*('Calcification Rates'!$F$58-'Calcification Rates'!$G$58)</f>
        <v>8.1286248213306962</v>
      </c>
      <c r="DW21" s="73">
        <f>((((1-'Calcification Rates'!$H$58)*$A21)*(('Calcification Rates'!$D$58+'Calcification Rates'!$E$58)*0.1))+('Calcification Rates'!$H$58*$A21*('Calcification Rates'!$D$58+'Calcification Rates'!$E$58)))*('Calcification Rates'!$F$58+'Calcification Rates'!$G$58)</f>
        <v>9.0241698453359724</v>
      </c>
      <c r="DX21" s="73">
        <f>(2*'Calcification Rates'!$D$59*'Calcification Rates'!$F$59)+0.1*'Calcification Rates'!$D$59*($A21+(2*'Calcification Rates'!$D$59))*'Calcification Rates'!$F$59</f>
        <v>10.012924088888891</v>
      </c>
      <c r="DY21" s="73">
        <f>(2*('Calcification Rates'!$D$59-'Calcification Rates'!$E$59)*('Calcification Rates'!$F$59-'Calcification Rates'!$G$59))+(0.1*('Calcification Rates'!$D$59-'Calcification Rates'!$E$59)*($A21+(2*'Calcification Rates'!$D$59-'Calcification Rates'!$E$59)))*('Calcification Rates'!$F$59-'Calcification Rates'!$G$59)</f>
        <v>9.4716544873123318</v>
      </c>
      <c r="DZ21" s="73">
        <f>(2*('Calcification Rates'!$D$59+'Calcification Rates'!$E$59)*('Calcification Rates'!$F$59+'Calcification Rates'!$G$59))+(0.1*('Calcification Rates'!$D$59+'Calcification Rates'!$E$59)*($A21+(2*'Calcification Rates'!$D$59+'Calcification Rates'!$E$59)))*('Calcification Rates'!$F$59+'Calcification Rates'!$G$59)</f>
        <v>10.556231452672737</v>
      </c>
      <c r="EA21" s="73">
        <f>((((((((($A21*2)/PI())/2)+'Calcification Rates'!$D$60)^2)*PI())/2))-((((((($A21*2)/PI())/2)^2)*PI())/2)))*'Calcification Rates'!$F$60</f>
        <v>12.142541284714607</v>
      </c>
      <c r="EB21" s="73">
        <f>((((((((($A21*2)/PI())/2)+('Calcification Rates'!$D$60-'Calcification Rates'!$E$60))^2)*PI())/2))-((((((($A21*2)/PI())/2)^2)*PI())/2)))*('Calcification Rates'!$F$60-'Calcification Rates'!$G$60)</f>
        <v>11.329145842670604</v>
      </c>
      <c r="EC21" s="73">
        <f>((((((((($A21*2)/PI())/2)+('Calcification Rates'!$D$60+'Calcification Rates'!$E$60))^2)*PI())/2))-((((((($A21*2)/PI())/2)^2)*PI())/2)))*('Calcification Rates'!$F$60+'Calcification Rates'!$G$60)</f>
        <v>12.98305263982331</v>
      </c>
      <c r="ED21" s="73">
        <f>$A21*'Calcification Rates'!$D$61*'Calcification Rates'!$F$61</f>
        <v>14.91072700830334</v>
      </c>
      <c r="EE21" s="73">
        <f>$A21*('Calcification Rates'!$D$61-'Calcification Rates'!$E$61)*('Calcification Rates'!$F$61-'Calcification Rates'!$G$61)</f>
        <v>13.66305652230715</v>
      </c>
      <c r="EF21" s="73">
        <f>$A21*('Calcification Rates'!$D$61+'Calcification Rates'!$E$61)*('Calcification Rates'!$F$61+'Calcification Rates'!$G$61)</f>
        <v>16.21239125199514</v>
      </c>
      <c r="EG21" s="73">
        <f>(2*'Calcification Rates'!$D$62*'Calcification Rates'!$F$62)+0.1*'Calcification Rates'!$D$62*($A21+(2*'Calcification Rates'!$D$62))*'Calcification Rates'!$F$62</f>
        <v>53.307236111111102</v>
      </c>
      <c r="EH21" s="73">
        <f>(2*('Calcification Rates'!$D$62-'Calcification Rates'!$E$62)*('Calcification Rates'!$F$62-'Calcification Rates'!$G$62))+(0.1*('Calcification Rates'!$D$62-'Calcification Rates'!$E$62)*($A21+(2*'Calcification Rates'!$D$62-'Calcification Rates'!$E$62)))*('Calcification Rates'!$F$62-'Calcification Rates'!$G$62)</f>
        <v>43.377337949591464</v>
      </c>
      <c r="EI21" s="73">
        <f>(2*('Calcification Rates'!$D$62+'Calcification Rates'!$E$62)*('Calcification Rates'!$F$62+'Calcification Rates'!$G$62))+(0.1*('Calcification Rates'!$D$62+'Calcification Rates'!$E$62)*($A21+(2*'Calcification Rates'!$D$62+'Calcification Rates'!$E$62)))*('Calcification Rates'!$F$62+'Calcification Rates'!$G$62)</f>
        <v>64.163934423758818</v>
      </c>
      <c r="EJ21" s="73">
        <f>(2*'Calcification Rates'!$D$63*'Calcification Rates'!$F$63)+0.1*'Calcification Rates'!$D$63*($A21+(2*'Calcification Rates'!$D$63))*'Calcification Rates'!$F$63</f>
        <v>53.307236111111102</v>
      </c>
      <c r="EK21" s="73">
        <f>(2*('Calcification Rates'!$D$63-'Calcification Rates'!$E$63)*('Calcification Rates'!$F$63-'Calcification Rates'!$G$63))+(0.1*('Calcification Rates'!$D$63-'Calcification Rates'!$E$63)*($A21+(2*'Calcification Rates'!$D$63-'Calcification Rates'!$E$63)))*('Calcification Rates'!$F$63-'Calcification Rates'!$G$63)</f>
        <v>43.377337949591464</v>
      </c>
      <c r="EL21" s="73">
        <f>(2*('Calcification Rates'!$D$63+'Calcification Rates'!$E$63)*('Calcification Rates'!$F$63+'Calcification Rates'!$G$63))+(0.1*('Calcification Rates'!$D$63+'Calcification Rates'!$E$63)*($A21+(2*'Calcification Rates'!$D$63+'Calcification Rates'!$E$63)))*('Calcification Rates'!$F$63+'Calcification Rates'!$G$63)</f>
        <v>64.163934423758818</v>
      </c>
      <c r="EM21" s="73">
        <f>(2*'Calcification Rates'!$D$64*'Calcification Rates'!$F$64)+0.1*'Calcification Rates'!$D$64*($A21+(2*'Calcification Rates'!$D$64))*'Calcification Rates'!$F$64</f>
        <v>53.307236111111102</v>
      </c>
      <c r="EN21" s="73">
        <f>(2*('Calcification Rates'!$D$64-'Calcification Rates'!$E$64)*('Calcification Rates'!$F$64-'Calcification Rates'!$G$64))+(0.1*('Calcification Rates'!$D$64-'Calcification Rates'!$E$64)*($A21+(2*'Calcification Rates'!$D$64-'Calcification Rates'!$E$64)))*('Calcification Rates'!$F$64-'Calcification Rates'!$G$64)</f>
        <v>43.377337949591464</v>
      </c>
      <c r="EO21" s="73">
        <f>(2*('Calcification Rates'!$D$64+'Calcification Rates'!$E$64)*('Calcification Rates'!$F$64+'Calcification Rates'!$G$64))+(0.1*('Calcification Rates'!$D$64+'Calcification Rates'!$E$64)*($A21+(2*'Calcification Rates'!$D$64+'Calcification Rates'!$E$64)))*('Calcification Rates'!$F$64+'Calcification Rates'!$G$64)</f>
        <v>64.163934423758818</v>
      </c>
      <c r="EP21" s="73">
        <f>(2*'Calcification Rates'!$D$65*'Calcification Rates'!$F$65)+0.1*'Calcification Rates'!$D$65*($A21+(2*'Calcification Rates'!$D$65))*'Calcification Rates'!$F$65</f>
        <v>53.307236111111102</v>
      </c>
      <c r="EQ21" s="73">
        <f>(2*('Calcification Rates'!$D$65-'Calcification Rates'!$E$65)*('Calcification Rates'!$F$65-'Calcification Rates'!$G$65))+(0.1*('Calcification Rates'!$D$65-'Calcification Rates'!$E$65)*($A21+(2*'Calcification Rates'!$D$65-'Calcification Rates'!$E$65)))*('Calcification Rates'!$F$65-'Calcification Rates'!$G$65)</f>
        <v>43.377337949591464</v>
      </c>
      <c r="ER21" s="73">
        <f>(2*('Calcification Rates'!$D$65+'Calcification Rates'!$E$65)*('Calcification Rates'!$F$65+'Calcification Rates'!$G$65))+(0.1*('Calcification Rates'!$D$65+'Calcification Rates'!$E$65)*($A21+(2*'Calcification Rates'!$D$65+'Calcification Rates'!$E$65)))*('Calcification Rates'!$F$65+'Calcification Rates'!$G$65)</f>
        <v>64.163934423758818</v>
      </c>
      <c r="ES21" s="73">
        <f>$A21*'Calcification Rates'!$D$66*'Calcification Rates'!$F$66</f>
        <v>14.91072700830334</v>
      </c>
      <c r="ET21" s="73">
        <f>$A21*('Calcification Rates'!$D$66-'Calcification Rates'!$E$66)*('Calcification Rates'!$F$66-'Calcification Rates'!$G$66)</f>
        <v>13.66305652230715</v>
      </c>
      <c r="EU21" s="73">
        <f>$A21*('Calcification Rates'!$D$66+'Calcification Rates'!$E$66)*('Calcification Rates'!$F$66+'Calcification Rates'!$G$66)</f>
        <v>16.21239125199514</v>
      </c>
      <c r="EV21" s="73">
        <f>(2*'Calcification Rates'!$D$67*'Calcification Rates'!$F$67)+0.1*'Calcification Rates'!$D$67*($A21+(2*'Calcification Rates'!$D$67))*'Calcification Rates'!$F$67</f>
        <v>53.307236111111102</v>
      </c>
      <c r="EW21" s="73">
        <f>(2*('Calcification Rates'!$D$67-'Calcification Rates'!$E$67)*('Calcification Rates'!$F$67-'Calcification Rates'!$G$67))+(0.1*('Calcification Rates'!$D$67-'Calcification Rates'!$E$67)*($A21+(2*'Calcification Rates'!$D$67-'Calcification Rates'!$E$67)))*('Calcification Rates'!$F$67-'Calcification Rates'!$G$67)</f>
        <v>43.377337949591464</v>
      </c>
      <c r="EX21" s="73">
        <f>(2*('Calcification Rates'!$D$67+'Calcification Rates'!$E$67)*('Calcification Rates'!$F$67+'Calcification Rates'!$G$67))+(0.1*('Calcification Rates'!$D$67+'Calcification Rates'!$E$67)*($A21+(2*'Calcification Rates'!$D$67+'Calcification Rates'!$E$67)))*('Calcification Rates'!$F$67+'Calcification Rates'!$G$67)</f>
        <v>64.163934423758818</v>
      </c>
      <c r="EY21" s="73">
        <f>((((1-'Calcification Rates'!$H$68)*$A21)*'Calcification Rates'!$D$68*0.1)+('Calcification Rates'!$H$68*$A21*'Calcification Rates'!$D$68))*'Calcification Rates'!$F$68</f>
        <v>4.3496034999999997</v>
      </c>
      <c r="EZ21" s="73">
        <f>((((1-'Calcification Rates'!$H$68)*$A21)*(('Calcification Rates'!$D$68-'Calcification Rates'!$E$68)*0.1))+('Calcification Rates'!$H$68*$A21*('Calcification Rates'!$D$68-'Calcification Rates'!$E$68)))*('Calcification Rates'!$F$68-'Calcification Rates'!$G$68)</f>
        <v>2.7066015113717024</v>
      </c>
      <c r="FA21" s="73">
        <f>((((1-'Calcification Rates'!$H$68)*$A21)*(('Calcification Rates'!$D$68+'Calcification Rates'!$E$68)*0.1))+('Calcification Rates'!$H$68*$A21*('Calcification Rates'!$D$68+'Calcification Rates'!$E$68)))*('Calcification Rates'!$F$68+'Calcification Rates'!$G$68)</f>
        <v>6.1560308850944656</v>
      </c>
      <c r="FB21" s="73">
        <f>((((((((($A21*2)/PI())/2)+'Calcification Rates'!$D$69)^2)*PI())/2))-((((((($A21*2)/PI())/2)^2)*PI())/2)))*'Calcification Rates'!$F$69</f>
        <v>30.662092227438407</v>
      </c>
      <c r="FC21" s="73">
        <f>((((((((($A21*2)/PI())/2)+('Calcification Rates'!$D$69-'Calcification Rates'!$E$69))^2)*PI())/2))-((((((($A21*2)/PI())/2)^2)*PI())/2)))*('Calcification Rates'!$F$69-'Calcification Rates'!$G$69)</f>
        <v>29.013516277306522</v>
      </c>
      <c r="FD21" s="73">
        <f>((((((((($A21*2)/PI())/2)+('Calcification Rates'!$D$69+'Calcification Rates'!$E$69))^2)*PI())/2))-((((((($A21*2)/PI())/2)^2)*PI())/2)))*('Calcification Rates'!$F$69+'Calcification Rates'!$G$69)</f>
        <v>32.336097341260398</v>
      </c>
      <c r="FE21" s="73">
        <f>((((((((($A21*2)/PI())/2)+'Calcification Rates'!$D$70)^2)*PI())/2))-((((((($A21*2)/PI())/2)^2)*PI())/2)))*'Calcification Rates'!$F$70</f>
        <v>23.895345579013611</v>
      </c>
      <c r="FF21" s="73">
        <f>((((((((($A21*2)/PI())/2)+('Calcification Rates'!$D$70-'Calcification Rates'!$E$70))^2)*PI())/2))-((((((($A21*2)/PI())/2)^2)*PI())/2)))*('Calcification Rates'!$F$70-'Calcification Rates'!$G$70)</f>
        <v>20.562365073523527</v>
      </c>
      <c r="FG21" s="73">
        <f>((((((((($A21*2)/PI())/2)+('Calcification Rates'!$D$70+'Calcification Rates'!$E$70))^2)*PI())/2))-((((((($A21*2)/PI())/2)^2)*PI())/2)))*('Calcification Rates'!$F$70+'Calcification Rates'!$G$70)</f>
        <v>27.296039073719594</v>
      </c>
      <c r="FH21" s="73">
        <f>((((((((($A21*2)/PI())/2)+'Calcification Rates'!$D$71)^2)*PI())/2))-((((((($A21*2)/PI())/2)^2)*PI())/2)))*'Calcification Rates'!$F$71</f>
        <v>13.180212701856899</v>
      </c>
      <c r="FI21" s="73">
        <f>((((((((($A21*2)/PI())/2)+('Calcification Rates'!$D$71-'Calcification Rates'!$E$71))^2)*PI())/2))-((((((($A21*2)/PI())/2)^2)*PI())/2)))*('Calcification Rates'!$F$71-'Calcification Rates'!$G$71)</f>
        <v>12.145030421239602</v>
      </c>
      <c r="FJ21" s="73">
        <f>((((((((($A21*2)/PI())/2)+('Calcification Rates'!$D$71+'Calcification Rates'!$E$71))^2)*PI())/2))-((((((($A21*2)/PI())/2)^2)*PI())/2)))*('Calcification Rates'!$F$71+'Calcification Rates'!$G$71)</f>
        <v>14.257486544432025</v>
      </c>
      <c r="FK21" s="73">
        <f>$A21*'Calcification Rates'!$D$72*'Calcification Rates'!$F$72</f>
        <v>0.44655343749999998</v>
      </c>
      <c r="FL21" s="73">
        <f>$A21*('Calcification Rates'!$D$72-'Calcification Rates'!$E$72)*('Calcification Rates'!$F$72-'Calcification Rates'!$G$72)</f>
        <v>0.29021453627839122</v>
      </c>
      <c r="FM21" s="73">
        <f>$A21*('Calcification Rates'!$D$72+'Calcification Rates'!$E$72)*('Calcification Rates'!$F$72+'Calcification Rates'!$G$72)</f>
        <v>0.60289233872160874</v>
      </c>
      <c r="FN21" s="73">
        <f>$A21*'Calcification Rates'!$D$74*'Calcification Rates'!$F$74</f>
        <v>0.44655343749999998</v>
      </c>
      <c r="FO21" s="73">
        <f>$A21*('Calcification Rates'!$D$74-'Calcification Rates'!$E$74)*('Calcification Rates'!$F$74-'Calcification Rates'!$G$74)</f>
        <v>0.29021453627839122</v>
      </c>
      <c r="FP21" s="73">
        <f>$A21*('Calcification Rates'!$D$74+'Calcification Rates'!$E$74)*('Calcification Rates'!$F$74+'Calcification Rates'!$G$74)</f>
        <v>0.60289233872160874</v>
      </c>
      <c r="FQ21" s="73">
        <f>$A21*'Calcification Rates'!$D$75*'Calcification Rates'!$F$75</f>
        <v>12.888470525568181</v>
      </c>
      <c r="FR21" s="73">
        <f>$A21*('Calcification Rates'!$D$75-'Calcification Rates'!$E$75)*('Calcification Rates'!$F$75-'Calcification Rates'!$G$75)</f>
        <v>12.002523646584626</v>
      </c>
      <c r="FS21" s="73">
        <f>$A21*('Calcification Rates'!$D$75+'Calcification Rates'!$E$75)*('Calcification Rates'!$F$75+'Calcification Rates'!$G$75)</f>
        <v>13.80139426045859</v>
      </c>
      <c r="FT21" s="73">
        <f>((((((((($A21*2)/PI())/2)+'Calcification Rates'!$D$76)^2)*PI())/2))-((((((($A21*2)/PI())/2)^2)*PI())/2)))*'Calcification Rates'!$F$76</f>
        <v>13.37004233104965</v>
      </c>
      <c r="FU21" s="73">
        <f>((((((((($A21*2)/PI())/2)+('Calcification Rates'!$D$76-'Calcification Rates'!$E$76))^2)*PI())/2))-((((((($A21*2)/PI())/2)^2)*PI())/2)))*('Calcification Rates'!$F$76-'Calcification Rates'!$G$76)</f>
        <v>12.441208046934499</v>
      </c>
      <c r="FV21" s="73">
        <f>((((((((($A21*2)/PI())/2)+('Calcification Rates'!$D$76+'Calcification Rates'!$E$76))^2)*PI())/2))-((((((($A21*2)/PI())/2)^2)*PI())/2)))*('Calcification Rates'!$F$76+'Calcification Rates'!$G$76)</f>
        <v>14.328327880481728</v>
      </c>
      <c r="FW21" s="73">
        <f>(2*'Calcification Rates'!$D$77*'Calcification Rates'!$F$77)+0.1*'Calcification Rates'!$D$77*($A21+(2*'Calcification Rates'!$D$77))*'Calcification Rates'!$F$77</f>
        <v>53.307236111111102</v>
      </c>
      <c r="FX21" s="73">
        <f>(2*('Calcification Rates'!$D$77-'Calcification Rates'!$E$77)*('Calcification Rates'!$F$77-'Calcification Rates'!$G$77))+(0.1*('Calcification Rates'!$D$77-'Calcification Rates'!$E$77)*($A21+(2*'Calcification Rates'!$D$77-'Calcification Rates'!$E$77)))*('Calcification Rates'!$F$77-'Calcification Rates'!$G$77)</f>
        <v>50.716951132522311</v>
      </c>
      <c r="FY21" s="73">
        <f>(2*('Calcification Rates'!$D$77+'Calcification Rates'!$E$77)*('Calcification Rates'!$F$77+'Calcification Rates'!$G$77))+(0.1*('Calcification Rates'!$D$77+'Calcification Rates'!$E$77)*($A21+(2*'Calcification Rates'!$D$77+'Calcification Rates'!$E$77)))*('Calcification Rates'!$F$77+'Calcification Rates'!$G$77)</f>
        <v>55.909491301021774</v>
      </c>
      <c r="FZ21" s="73">
        <f>((((1-'Calcification Rates'!$H$78)*$A21)*'Calcification Rates'!$D$78*0.1)+('Calcification Rates'!$H$78*$A21*'Calcification Rates'!$D$78))*'Calcification Rates'!$F$78</f>
        <v>6.7754941117499987</v>
      </c>
      <c r="GA21" s="73">
        <f>((((1-'Calcification Rates'!$H$78)*$A21)*(('Calcification Rates'!$D$78-'Calcification Rates'!$E$78)*0.1))+('Calcification Rates'!$H$78*$A21*('Calcification Rates'!$D$78-'Calcification Rates'!$E$78)))*('Calcification Rates'!$F$78-'Calcification Rates'!$G$78)</f>
        <v>6.5409266206210877</v>
      </c>
      <c r="GB21" s="73">
        <f>((((1-'Calcification Rates'!$H$78)*$A21)*(('Calcification Rates'!$D$78+'Calcification Rates'!$E$78)*0.1))+('Calcification Rates'!$H$78*$A21*('Calcification Rates'!$D$78+'Calcification Rates'!$E$78)))*('Calcification Rates'!$F$78+'Calcification Rates'!$G$78)</f>
        <v>7.0100616028789124</v>
      </c>
      <c r="GC21" s="73">
        <f>((((1-'Calcification Rates'!$H$79)*$A21)*'Calcification Rates'!$D$79*0.1)+('Calcification Rates'!$H$79*$A21*'Calcification Rates'!$D$79))*'Calcification Rates'!$F$79</f>
        <v>7.7058590700000016</v>
      </c>
      <c r="GD21" s="73">
        <f>((((1-'Calcification Rates'!$H$79)*$A21)*(('Calcification Rates'!$D$79-'Calcification Rates'!$E$79)*0.1))+('Calcification Rates'!$H$79*$A21*('Calcification Rates'!$D$79-'Calcification Rates'!$E$79)))*('Calcification Rates'!$F$79-'Calcification Rates'!$G$79)</f>
        <v>7.3837215373485225</v>
      </c>
      <c r="GE21" s="73">
        <f>((((1-'Calcification Rates'!$H$79)*$A21)*(('Calcification Rates'!$D$79+'Calcification Rates'!$E$79)*0.1))+('Calcification Rates'!$H$79*$A21*('Calcification Rates'!$D$79+'Calcification Rates'!$E$79)))*('Calcification Rates'!$F$79+'Calcification Rates'!$G$79)</f>
        <v>8.0279966026514789</v>
      </c>
      <c r="GF21" s="73">
        <f>((((1-'Calcification Rates'!$H$80)*$A21)*'Calcification Rates'!$D$80*0.1)+('Calcification Rates'!$H$80*$A21*'Calcification Rates'!$D$80))*'Calcification Rates'!$F$80</f>
        <v>9.0679545254999994</v>
      </c>
      <c r="GG21" s="73">
        <f>((((1-'Calcification Rates'!$H$80)*$A21)*(('Calcification Rates'!$D$80-'Calcification Rates'!$E$80)*0.1))+('Calcification Rates'!$H$80*$A21*('Calcification Rates'!$D$80-'Calcification Rates'!$E$80)))*('Calcification Rates'!$F$80-'Calcification Rates'!$G$80)</f>
        <v>8.7540220937635596</v>
      </c>
      <c r="GH21" s="73">
        <f>((((1-'Calcification Rates'!$H$80)*$A21)*(('Calcification Rates'!$D$80+'Calcification Rates'!$E$80)*0.1))+('Calcification Rates'!$H$80*$A21*('Calcification Rates'!$D$80+'Calcification Rates'!$E$80)))*('Calcification Rates'!$F$80+'Calcification Rates'!$G$80)</f>
        <v>9.3818869572364374</v>
      </c>
      <c r="GI21" s="73">
        <f>((((((((($A21*2)/PI())/2)+'Calcification Rates'!$D$81)^2)*PI())/2))-((((((($A21*2)/PI())/2)^2)*PI())/2)))*'Calcification Rates'!$F$81</f>
        <v>11.341383673529634</v>
      </c>
      <c r="GJ21" s="73">
        <f>((((((((($A21*2)/PI())/2)+('Calcification Rates'!$D$81-'Calcification Rates'!$E$81))^2)*PI())/2))-((((((($A21*2)/PI())/2)^2)*PI())/2)))*('Calcification Rates'!$F$81-'Calcification Rates'!$G$81)</f>
        <v>10.963274253283435</v>
      </c>
      <c r="GK21" s="73">
        <f>((((((((($A21*2)/PI())/2)+('Calcification Rates'!$D$81+'Calcification Rates'!$E$81))^2)*PI())/2))-((((((($A21*2)/PI())/2)^2)*PI())/2)))*('Calcification Rates'!$F$81+'Calcification Rates'!$G$81)</f>
        <v>11.720385541065491</v>
      </c>
      <c r="GL21" s="73">
        <f>((((((((($A21*2)/PI())/2)+'Calcification Rates'!$D$82)^2)*PI())/2))-((((((($A21*2)/PI())/2)^2)*PI())/2)))*'Calcification Rates'!$F$82</f>
        <v>11.638662599732015</v>
      </c>
      <c r="GM21" s="73">
        <f>((((((((($A21*2)/PI())/2)+('Calcification Rates'!$D$82-'Calcification Rates'!$E$82))^2)*PI())/2))-((((((($A21*2)/PI())/2)^2)*PI())/2)))*('Calcification Rates'!$F$82-'Calcification Rates'!$G$82)</f>
        <v>11.343876086079689</v>
      </c>
      <c r="GN21" s="73">
        <f>((((((((($A21*2)/PI())/2)+('Calcification Rates'!$D$82+'Calcification Rates'!$E$82))^2)*PI())/2))-((((((($A21*2)/PI())/2)^2)*PI())/2)))*('Calcification Rates'!$F$82+'Calcification Rates'!$G$82)</f>
        <v>11.933989281190037</v>
      </c>
      <c r="GO21" s="73">
        <f>((((((((($A21*2)/PI())/2)+'Calcification Rates'!$D$87)^2)*PI())/2))-((((((($A21*2)/PI())/2)^2)*PI())/2)))*'Calcification Rates'!$F$87</f>
        <v>7.7376264284565668</v>
      </c>
      <c r="GP21" s="73">
        <f>((((((((($A21*2)/PI())/2)+('Calcification Rates'!$D$87-'Calcification Rates'!$E$87))^2)*PI())/2))-((((((($A21*2)/PI())/2)^2)*PI())/2)))*('Calcification Rates'!$F$87-'Calcification Rates'!$G$87)</f>
        <v>6.7273211105178561</v>
      </c>
      <c r="GQ21" s="73">
        <f>((((((((($A21*2)/PI())/2)+('Calcification Rates'!$D$87+'Calcification Rates'!$E$87))^2)*PI())/2))-((((((($A21*2)/PI())/2)^2)*PI())/2)))*('Calcification Rates'!$F$87+'Calcification Rates'!$G$87)</f>
        <v>8.8025808777855268</v>
      </c>
      <c r="GR21" s="73">
        <f>((((((((($A21*2)/PI())/2)+'Calcification Rates'!$D$88)^2)*PI())/2))-((((((($A21*2)/PI())/2)^2)*PI())/2)))*'Calcification Rates'!$F$88</f>
        <v>7.7376264284565668</v>
      </c>
      <c r="GS21" s="73">
        <f>((((((((($A21*2)/PI())/2)+('Calcification Rates'!$D$88-'Calcification Rates'!$E$88))^2)*PI())/2))-((((((($A21*2)/PI())/2)^2)*PI())/2)))*('Calcification Rates'!$F$88-'Calcification Rates'!$G$88)</f>
        <v>6.7273211105178561</v>
      </c>
      <c r="GT21" s="73">
        <f>((((((((($A21*2)/PI())/2)+('Calcification Rates'!$D$88+'Calcification Rates'!$E$88))^2)*PI())/2))-((((((($A21*2)/PI())/2)^2)*PI())/2)))*('Calcification Rates'!$F$88+'Calcification Rates'!$G$88)</f>
        <v>8.8025808777855268</v>
      </c>
      <c r="GU21" s="73">
        <f>((((((((($A21*2)/PI())/2)+'Calcification Rates'!$D$89)^2)*PI())/2))-((((((($A21*2)/PI())/2)^2)*PI())/2)))*'Calcification Rates'!$F$89</f>
        <v>10.84943439398349</v>
      </c>
      <c r="GV21" s="73">
        <f>((((((((($A21*2)/PI())/2)+('Calcification Rates'!$D$89-'Calcification Rates'!$E$89))^2)*PI())/2))-((((((($A21*2)/PI())/2)^2)*PI())/2)))*('Calcification Rates'!$F$89-'Calcification Rates'!$G$89)</f>
        <v>9.6687841975217044</v>
      </c>
      <c r="GW21" s="73">
        <f>((((((((($A21*2)/PI())/2)+('Calcification Rates'!$D$89+'Calcification Rates'!$E$89))^2)*PI())/2))-((((((($A21*2)/PI())/2)^2)*PI())/2)))*('Calcification Rates'!$F$89+'Calcification Rates'!$G$89)</f>
        <v>12.07490126676657</v>
      </c>
      <c r="GX21" s="73">
        <f>((((((((($A21*2)/PI())/2)+'Calcification Rates'!$D$90)^2)*PI())/2))-((((((($A21*2)/PI())/2)^2)*PI())/2)))*'Calcification Rates'!$F$90</f>
        <v>10.84943439398349</v>
      </c>
      <c r="GY21" s="73">
        <f>((((((((($A21*2)/PI())/2)+('Calcification Rates'!$D$90-'Calcification Rates'!$E$90))^2)*PI())/2))-((((((($A21*2)/PI())/2)^2)*PI())/2)))*('Calcification Rates'!$F$90-'Calcification Rates'!$G$90)</f>
        <v>9.6687841975217044</v>
      </c>
      <c r="GZ21" s="73">
        <f>((((((((($A21*2)/PI())/2)+('Calcification Rates'!$D$90+'Calcification Rates'!$E$90))^2)*PI())/2))-((((((($A21*2)/PI())/2)^2)*PI())/2)))*('Calcification Rates'!$F$90+'Calcification Rates'!$G$90)</f>
        <v>12.07490126676657</v>
      </c>
      <c r="HA21" s="73">
        <f>((((((((($A21*2)/PI())/2)+'Calcification Rates'!$D$92)^2)*PI())/2))-((((((($A21*2)/PI())/2)^2)*PI())/2)))*'Calcification Rates'!$F$92</f>
        <v>28.128240231990429</v>
      </c>
      <c r="HB21" s="73">
        <f>((((((((($A21*2)/PI())/2)+('Calcification Rates'!$D$92-'Calcification Rates'!$E$92))^2)*PI())/2))-((((((($A21*2)/PI())/2)^2)*PI())/2)))*('Calcification Rates'!$F$92-'Calcification Rates'!$G$92)</f>
        <v>27.039933989157067</v>
      </c>
      <c r="HC21" s="73">
        <f>((((((((($A21*2)/PI())/2)+('Calcification Rates'!$D$92+'Calcification Rates'!$E$92))^2)*PI())/2))-((((((($A21*2)/PI())/2)^2)*PI())/2)))*('Calcification Rates'!$F$92+'Calcification Rates'!$G$92)</f>
        <v>29.216546474823794</v>
      </c>
      <c r="HD21" s="73">
        <f>$A21*'Calcification Rates'!$D$93*'Calcification Rates'!$F$93</f>
        <v>7.8503155836439271</v>
      </c>
      <c r="HE21" s="73">
        <f>$A21*('Calcification Rates'!$D$93-'Calcification Rates'!$E$93)*('Calcification Rates'!$F$93-'Calcification Rates'!$G$93)</f>
        <v>6.899460765190093</v>
      </c>
      <c r="HF21" s="73">
        <f>$A21*('Calcification Rates'!$D$93+'Calcification Rates'!$E$93)*('Calcification Rates'!$F$93+'Calcification Rates'!$G$93)</f>
        <v>8.8532610546570361</v>
      </c>
      <c r="HG21" s="73">
        <f>$A21*'Calcification Rates'!$D$95*'Calcification Rates'!$F$95</f>
        <v>10.009152369146006</v>
      </c>
      <c r="HH21" s="73">
        <f>$A21*('Calcification Rates'!$D$95-'Calcification Rates'!$E$95)*('Calcification Rates'!$F$95-'Calcification Rates'!$G$95)</f>
        <v>8.7344116922406485</v>
      </c>
      <c r="HI21" s="73">
        <f>$A21*('Calcification Rates'!$D$95+'Calcification Rates'!$E$95)*('Calcification Rates'!$F$95+'Calcification Rates'!$G$95)</f>
        <v>11.355331655275513</v>
      </c>
      <c r="HJ21" s="73">
        <f>((((1-'Calcification Rates'!$H$96)*$A21)*'Calcification Rates'!$D$96*0.1)+('Calcification Rates'!$H$96*$A21*'Calcification Rates'!$D$96))*'Calcification Rates'!$F$96</f>
        <v>4.7585105749999999</v>
      </c>
      <c r="HK21" s="73">
        <f>((((1-'Calcification Rates'!$H$96)*$A21)*(('Calcification Rates'!$D$96-'Calcification Rates'!$E$96)*0.1))+('Calcification Rates'!$H$96*$A21*('Calcification Rates'!$D$96-'Calcification Rates'!$E$96)))*('Calcification Rates'!$F$96-'Calcification Rates'!$G$96)</f>
        <v>4.1566652601845044</v>
      </c>
      <c r="HL21" s="73">
        <f>((((1-'Calcification Rates'!$H$96)*$A21)*(('Calcification Rates'!$D$96+'Calcification Rates'!$E$96)*0.1))+('Calcification Rates'!$H$96*$A21*('Calcification Rates'!$D$96+'Calcification Rates'!$E$96)))*('Calcification Rates'!$F$96+'Calcification Rates'!$G$96)</f>
        <v>5.3973748018445553</v>
      </c>
      <c r="HM21" s="73">
        <f>((((1-'Calcification Rates'!$H$98)*$A21)*'Calcification Rates'!$D$98*0.1)+('Calcification Rates'!$H$98*$A21*'Calcification Rates'!$D$98))*'Calcification Rates'!$F$98</f>
        <v>4.7585105749999999</v>
      </c>
      <c r="HN21" s="73">
        <f>((((1-'Calcification Rates'!$H$98)*$A21)*(('Calcification Rates'!$D$98-'Calcification Rates'!$E$98)*0.1))+('Calcification Rates'!$H$98*$A21*('Calcification Rates'!$D$98-'Calcification Rates'!$E$98)))*('Calcification Rates'!$F$98-'Calcification Rates'!$G$98)</f>
        <v>2.8697845517125589</v>
      </c>
      <c r="HO21" s="73">
        <f>((((1-'Calcification Rates'!$H$98)*$A21)*(('Calcification Rates'!$D$98+'Calcification Rates'!$E$98)*0.1))+('Calcification Rates'!$H$98*$A21*('Calcification Rates'!$D$98+'Calcification Rates'!$E$98)))*('Calcification Rates'!$F$98+'Calcification Rates'!$G$98)</f>
        <v>6.9206920152463782</v>
      </c>
    </row>
    <row r="22" spans="1:223" x14ac:dyDescent="0.3">
      <c r="A22" s="42">
        <v>20</v>
      </c>
      <c r="B22" s="73">
        <f>((((1-'Calcification Rates'!$H$11)*$A22)*'Calcification Rates'!$D$11*0.1)+('Calcification Rates'!$H$11*$A22*'Calcification Rates'!$D$11))*'Calcification Rates'!$F$11</f>
        <v>55.026107733333333</v>
      </c>
      <c r="C22" s="73">
        <f>((((1-'Calcification Rates'!$H$11)*$A22)*(('Calcification Rates'!$D$11-'Calcification Rates'!$E$11)*0.1))+('Calcification Rates'!$H$11*$A22*('Calcification Rates'!$D$11-'Calcification Rates'!$E$11)))*('Calcification Rates'!$F$11-'Calcification Rates'!$G$11)</f>
        <v>44.690831467402283</v>
      </c>
      <c r="D22" s="73">
        <f>((((1-'Calcification Rates'!$H$11)*$A22)*(('Calcification Rates'!$D$11+'Calcification Rates'!$E$11)*0.1))+('Calcification Rates'!$H$11*$A22*('Calcification Rates'!$D$11+'Calcification Rates'!$E$11)))*('Calcification Rates'!$F$11+'Calcification Rates'!$G$11)</f>
        <v>65.682445109180193</v>
      </c>
      <c r="E22" s="73">
        <f>(((((1-'Calcification Rates'!$H$12)*$A22)*'Calcification Rates'!$D$12*0.1)+('Calcification Rates'!$H$12*$A22*'Calcification Rates'!$D$12))*'Calcification Rates'!$F$12)*0.5</f>
        <v>28.976934095238089</v>
      </c>
      <c r="F22" s="73">
        <f>(((((1-'Calcification Rates'!$H$12)*$A22)*(('Calcification Rates'!$D$12-'Calcification Rates'!$E$12)*0.1))+('Calcification Rates'!$H$12*$A22*('Calcification Rates'!$D$12-'Calcification Rates'!$E$12)))*('Calcification Rates'!$F$12-'Calcification Rates'!$G$12))*0.5</f>
        <v>26.632032433265383</v>
      </c>
      <c r="G22" s="73">
        <f>(((((1-'Calcification Rates'!$H$12)*$A22)*(('Calcification Rates'!$D$12+'Calcification Rates'!$E$12)*0.1))+('Calcification Rates'!$H$12*$A22*('Calcification Rates'!$D$12+'Calcification Rates'!$E$12)))*('Calcification Rates'!$F$12+'Calcification Rates'!$G$12))*0.5</f>
        <v>31.362521967266925</v>
      </c>
      <c r="H22" s="73">
        <f>(((((1-'Calcification Rates'!$H$13)*$A22)*'Calcification Rates'!$D$13*0.1)+('Calcification Rates'!$H$13*$A22*'Calcification Rates'!$D$13))*'Calcification Rates'!$F$13)*0.5</f>
        <v>23.316326111999999</v>
      </c>
      <c r="I22" s="73">
        <f>(((((1-'Calcification Rates'!$H$13)*$A22)*(('Calcification Rates'!$D$13-'Calcification Rates'!$E$13)*0.1))+('Calcification Rates'!$H$13*$A22*('Calcification Rates'!$D$13-'Calcification Rates'!$E$13)))*('Calcification Rates'!$F$13-'Calcification Rates'!$G$13))*0.5</f>
        <v>19.732206534762373</v>
      </c>
      <c r="J22" s="73">
        <f>(((((1-'Calcification Rates'!$H$13)*$A22)*(('Calcification Rates'!$D$13+'Calcification Rates'!$E$13)*0.1))+('Calcification Rates'!$H$13*$A22*('Calcification Rates'!$D$13+'Calcification Rates'!$E$13)))*('Calcification Rates'!$F$13+'Calcification Rates'!$G$13))*0.5</f>
        <v>27.195984294126514</v>
      </c>
      <c r="K22" s="73">
        <f>((((((((($A22*2)/PI())/2)+'Calcification Rates'!$D$14)^2)*PI())/2))-((((((($A22*2)/PI())/2)^2)*PI())/2)))*'Calcification Rates'!$F$14</f>
        <v>12.045376613858561</v>
      </c>
      <c r="L22" s="73">
        <f>((((((((($A22*2)/PI())/2)+('Calcification Rates'!$D$14-'Calcification Rates'!$E$14))^2)*PI())/2))-((((((($A22*2)/PI())/2)^2)*PI())/2)))*('Calcification Rates'!$F$14-'Calcification Rates'!$G$14)</f>
        <v>11.618333375214297</v>
      </c>
      <c r="M22" s="73">
        <f>((((((((($A22*2)/PI())/2)+('Calcification Rates'!$D$14+'Calcification Rates'!$E$14))^2)*PI())/2))-((((((($A22*2)/PI())/2)^2)*PI())/2)))*('Calcification Rates'!$F$14+'Calcification Rates'!$G$14)</f>
        <v>12.473100003795988</v>
      </c>
      <c r="N22" s="73">
        <f>((((((((($A22*2)/PI())/2)+'Calcification Rates'!$D$15)^2)*PI())/2))-((((((($A22*2)/PI())/2)^2)*PI())/2)))*'Calcification Rates'!$F$15</f>
        <v>12.217901539317474</v>
      </c>
      <c r="O22" s="73">
        <f>((((((((($A22*2)/PI())/2)+('Calcification Rates'!$D$15-'Calcification Rates'!$E$15))^2)*PI())/2))-((((((($A22*2)/PI())/2)^2)*PI())/2)))*('Calcification Rates'!$F$15-'Calcification Rates'!$G$15)</f>
        <v>11.011274219164076</v>
      </c>
      <c r="P22" s="73">
        <f>((((((((($A22*2)/PI())/2)+('Calcification Rates'!$D$15+'Calcification Rates'!$E$15))^2)*PI())/2))-((((((($A22*2)/PI())/2)^2)*PI())/2)))*('Calcification Rates'!$F$15+'Calcification Rates'!$G$15)</f>
        <v>13.482123151069423</v>
      </c>
      <c r="Q22" s="73">
        <f>(2*'Calcification Rates'!$D$16*'Calcification Rates'!$F$16)+0.1*'Calcification Rates'!$D$16*($A22+(2*'Calcification Rates'!$D$16))*'Calcification Rates'!$F$16</f>
        <v>4.5739283333333329</v>
      </c>
      <c r="R22" s="73">
        <f>(2*('Calcification Rates'!$D$16-'Calcification Rates'!$E$16)*('Calcification Rates'!$F$16-'Calcification Rates'!$G$16))+(0.1*('Calcification Rates'!$D$16-'Calcification Rates'!$E$16)*($A22+(2*'Calcification Rates'!$D$16-'Calcification Rates'!$E$16)))*('Calcification Rates'!$F$16-'Calcification Rates'!$G$16)</f>
        <v>3.9286569867581589</v>
      </c>
      <c r="S22" s="73">
        <f>(2*('Calcification Rates'!$D$16+'Calcification Rates'!$E$16)*('Calcification Rates'!$F$16+'Calcification Rates'!$G$16))+(0.1*('Calcification Rates'!$D$16+'Calcification Rates'!$E$16)*($A22+(2*'Calcification Rates'!$D$16+'Calcification Rates'!$E$16)))*('Calcification Rates'!$F$16+'Calcification Rates'!$G$16)</f>
        <v>5.2353799185930523</v>
      </c>
      <c r="T22" s="73">
        <f>(2*'Calcification Rates'!$D$17*'Calcification Rates'!$F$17)+0.1*'Calcification Rates'!$D$17*($A22+(2*'Calcification Rates'!$D$17))*'Calcification Rates'!$F$17</f>
        <v>4.2274186111111103</v>
      </c>
      <c r="U22" s="73">
        <f>(2*('Calcification Rates'!$D$17-'Calcification Rates'!$E$17)*('Calcification Rates'!$F$17-'Calcification Rates'!$G$17))+(0.1*('Calcification Rates'!$D$17-'Calcification Rates'!$E$17)*($A22+(2*'Calcification Rates'!$D$17-'Calcification Rates'!$E$17)))*('Calcification Rates'!$F$17-'Calcification Rates'!$G$17)</f>
        <v>3.5868856342248252</v>
      </c>
      <c r="V22" s="73">
        <f>(2*('Calcification Rates'!$D$17+'Calcification Rates'!$E$17)*('Calcification Rates'!$F$17+'Calcification Rates'!$G$17))+(0.1*('Calcification Rates'!$D$17+'Calcification Rates'!$E$17)*($A22+(2*'Calcification Rates'!$D$17+'Calcification Rates'!$E$17)))*('Calcification Rates'!$F$17+'Calcification Rates'!$G$17)</f>
        <v>4.8841303327263859</v>
      </c>
      <c r="W22" s="73">
        <f>((((((((($A22*2)/PI())/2)+'Calcification Rates'!$D$18)^2)*PI())/2))-((((((($A22*2)/PI())/2)^2)*PI())/2)))*'Calcification Rates'!$F$18</f>
        <v>12.217901539317474</v>
      </c>
      <c r="X22" s="73">
        <f>((((((((($A22*2)/PI())/2)+('Calcification Rates'!$D$18-'Calcification Rates'!$E$18))^2)*PI())/2))-((((((($A22*2)/PI())/2)^2)*PI())/2)))*('Calcification Rates'!$F$18-'Calcification Rates'!$G$18)</f>
        <v>11.011274219164076</v>
      </c>
      <c r="Y22" s="73">
        <f>((((((((($A22*2)/PI())/2)+('Calcification Rates'!$D$18+'Calcification Rates'!$E$18))^2)*PI())/2))-((((((($A22*2)/PI())/2)^2)*PI())/2)))*('Calcification Rates'!$F$18+'Calcification Rates'!$G$18)</f>
        <v>13.482123151069423</v>
      </c>
      <c r="Z22" s="73">
        <f>(2*'Calcification Rates'!$D$19*'Calcification Rates'!$F$19)+0.1*'Calcification Rates'!$D$19*($A22+(2*'Calcification Rates'!$D$19))*'Calcification Rates'!$F$19</f>
        <v>4.2274186111111103</v>
      </c>
      <c r="AA22" s="73">
        <f>(2*('Calcification Rates'!$D$19-'Calcification Rates'!$E$19)*('Calcification Rates'!$F$19-'Calcification Rates'!$G$19))+(0.1*('Calcification Rates'!$D$19-'Calcification Rates'!$E$19)*($A22+(2*'Calcification Rates'!$D$19-'Calcification Rates'!$E$19)))*('Calcification Rates'!$F$19-'Calcification Rates'!$G$19)</f>
        <v>3.5868856342248252</v>
      </c>
      <c r="AB22" s="73">
        <f>(2*('Calcification Rates'!$D$19+'Calcification Rates'!$E$19)*('Calcification Rates'!$F$19+'Calcification Rates'!$G$19))+(0.1*('Calcification Rates'!$D$19+'Calcification Rates'!$E$19)*($A22+(2*'Calcification Rates'!$D$19+'Calcification Rates'!$E$19)))*('Calcification Rates'!$F$19+'Calcification Rates'!$G$19)</f>
        <v>4.8841303327263859</v>
      </c>
      <c r="AC22" s="73">
        <f>(((((1-'Calcification Rates'!$H$20)*$A22)*'Calcification Rates'!$D$20*0.1)+('Calcification Rates'!$H$20*$A22*'Calcification Rates'!$D$20))*'Calcification Rates'!$F$20)*0.5</f>
        <v>1.6170134166666665</v>
      </c>
      <c r="AD22" s="73">
        <f>(((((1-'Calcification Rates'!$H$20)*$A22)*(('Calcification Rates'!$D$20-'Calcification Rates'!$E$20)*0.1))+('Calcification Rates'!$H$20*$A22*('Calcification Rates'!$D$20-'Calcification Rates'!$E$20)))*('Calcification Rates'!$F$20-'Calcification Rates'!$G$20))*0.5</f>
        <v>1.3722244854745675</v>
      </c>
      <c r="AE22" s="73">
        <f>(((((1-'Calcification Rates'!$H$20)*$A22)*(('Calcification Rates'!$D$20+'Calcification Rates'!$E$20)*0.1))+('Calcification Rates'!$H$20*$A22*('Calcification Rates'!$D$20+'Calcification Rates'!$E$20)))*('Calcification Rates'!$F$20+'Calcification Rates'!$G$20))*0.5</f>
        <v>1.8679117646125385</v>
      </c>
      <c r="AF22" s="73">
        <f>(2*'Calcification Rates'!$D$21*'Calcification Rates'!$F$21)+0.1*'Calcification Rates'!$D$21*($A22+(2*'Calcification Rates'!$D$21))*'Calcification Rates'!$F$21</f>
        <v>4.8511361111111118</v>
      </c>
      <c r="AG22" s="73">
        <f>(2*('Calcification Rates'!$D$21-'Calcification Rates'!$E$21)*('Calcification Rates'!$F$21-'Calcification Rates'!$G$21))+(0.1*('Calcification Rates'!$D$21-'Calcification Rates'!$E$21)*($A22+(2*'Calcification Rates'!$D$21-'Calcification Rates'!$E$21)))*('Calcification Rates'!$F$21-'Calcification Rates'!$G$21)</f>
        <v>4.7465205439829337</v>
      </c>
      <c r="AH22" s="73">
        <f>(2*('Calcification Rates'!$D$21+'Calcification Rates'!$E$21)*('Calcification Rates'!$F$21+'Calcification Rates'!$G$21))+(0.1*('Calcification Rates'!$D$21+'Calcification Rates'!$E$21)*($A22+(2*'Calcification Rates'!$D$21+'Calcification Rates'!$E$21)))*('Calcification Rates'!$F$21+'Calcification Rates'!$G$21)</f>
        <v>4.9568341557503999</v>
      </c>
      <c r="AI22" s="73">
        <f>$A22*'Calcification Rates'!$D$23*'Calcification Rates'!$F$23</f>
        <v>0.47005624999999995</v>
      </c>
      <c r="AJ22" s="73">
        <f>$A22*('Calcification Rates'!$D$23-'Calcification Rates'!$E$23)*('Calcification Rates'!$F$23-'Calcification Rates'!$G$23)</f>
        <v>0.3054889855562013</v>
      </c>
      <c r="AK22" s="73">
        <f>$A22*('Calcification Rates'!$D$23+'Calcification Rates'!$E$23)*('Calcification Rates'!$F$23+'Calcification Rates'!$G$23)</f>
        <v>0.63462351444379861</v>
      </c>
      <c r="AL22" s="73">
        <f>((((1-'Calcification Rates'!$H$24)*$A22)*'Calcification Rates'!$D$24*0.1)+('Calcification Rates'!$H$24*$A22*'Calcification Rates'!$D$24))*'Calcification Rates'!$F$24</f>
        <v>21.418306546</v>
      </c>
      <c r="AM22" s="73">
        <f>((((1-'Calcification Rates'!$H$24)*$A22)*(('Calcification Rates'!$D$24-'Calcification Rates'!$E$24)*0.1))+('Calcification Rates'!$H$24*$A22*('Calcification Rates'!$D$24-'Calcification Rates'!$E$24)))*('Calcification Rates'!$F$24-'Calcification Rates'!$G$24)</f>
        <v>12.917051308550423</v>
      </c>
      <c r="AN22" s="73">
        <f>((((1-'Calcification Rates'!$H$24)*$A22)*(('Calcification Rates'!$D$24+'Calcification Rates'!$E$24)*0.1))+('Calcification Rates'!$H$24*$A22*('Calcification Rates'!$D$24+'Calcification Rates'!$E$24)))*('Calcification Rates'!$F$24+'Calcification Rates'!$G$24)</f>
        <v>31.150399007572119</v>
      </c>
      <c r="AO22" s="73">
        <f>((((((((($A22*2)/PI())/2)+'Calcification Rates'!$D$25)^2)*PI())/2))-((((((($A22*2)/PI())/2)^2)*PI())/2)))*'Calcification Rates'!$F$25</f>
        <v>10.452142137319536</v>
      </c>
      <c r="AP22" s="73">
        <f>((((((((($A22*2)/PI())/2)+('Calcification Rates'!$D$25-'Calcification Rates'!$E$25))^2)*PI())/2))-((((((($A22*2)/PI())/2)^2)*PI())/2)))*('Calcification Rates'!$F$25-'Calcification Rates'!$G$25)</f>
        <v>8.5392426376123414</v>
      </c>
      <c r="AQ22" s="73">
        <f>((((((((($A22*2)/PI())/2)+('Calcification Rates'!$D$25+'Calcification Rates'!$E$25))^2)*PI())/2))-((((((($A22*2)/PI())/2)^2)*PI())/2)))*('Calcification Rates'!$F$25+'Calcification Rates'!$G$25)</f>
        <v>12.430919195204766</v>
      </c>
      <c r="AR22" s="73">
        <f>((((1-'Calcification Rates'!$H$28)*$A22)*'Calcification Rates'!$D$28*0.1)+('Calcification Rates'!$H$28*$A22*'Calcification Rates'!$D$28))*'Calcification Rates'!$F$28</f>
        <v>3.4474247711067907</v>
      </c>
      <c r="AS22" s="73">
        <f>((((1-'Calcification Rates'!$H$28)*$A22)*(('Calcification Rates'!$D$28-'Calcification Rates'!$E$28)*0.1))+('Calcification Rates'!$H$28*$A22*('Calcification Rates'!$D$28-'Calcification Rates'!$E$28)))*('Calcification Rates'!$F$28-'Calcification Rates'!$G$28)</f>
        <v>3.1072314492554485</v>
      </c>
      <c r="AT22" s="73">
        <f>((((1-'Calcification Rates'!$H$28)*$A22)*(('Calcification Rates'!$D$28+'Calcification Rates'!$E$28)*0.1))+('Calcification Rates'!$H$28*$A22*('Calcification Rates'!$D$28+'Calcification Rates'!$E$28)))*('Calcification Rates'!$F$28+'Calcification Rates'!$G$28)</f>
        <v>3.8042654711376818</v>
      </c>
      <c r="AU22" s="73">
        <f>((((((((($A22*2)/PI())/2)+'Calcification Rates'!$D$29)^2)*PI())/2))-((((((($A22*2)/PI())/2)^2)*PI())/2)))*'Calcification Rates'!$F$29</f>
        <v>52.501209784196391</v>
      </c>
      <c r="AV22" s="73">
        <f>((((((((($A22*2)/PI())/2)+('Calcification Rates'!$D$29-'Calcification Rates'!$E$29))^2)*PI())/2))-((((((($A22*2)/PI())/2)^2)*PI())/2)))*('Calcification Rates'!$F$29-'Calcification Rates'!$G$29)</f>
        <v>43.227112629743161</v>
      </c>
      <c r="AW22" s="73">
        <f>((((((((($A22*2)/PI())/2)+('Calcification Rates'!$D$29+'Calcification Rates'!$E$29))^2)*PI())/2))-((((((($A22*2)/PI())/2)^2)*PI())/2)))*('Calcification Rates'!$F$29+'Calcification Rates'!$G$29)</f>
        <v>62.639387895897293</v>
      </c>
      <c r="AX22" s="73">
        <f>((((((((($A22*2)/PI())/2)+'Calcification Rates'!$D$30)^2)*PI())/2))-((((((($A22*2)/PI())/2)^2)*PI())/2)))*'Calcification Rates'!$F$30</f>
        <v>12.042717886833342</v>
      </c>
      <c r="AY22" s="73">
        <f>((((((((($A22*2)/PI())/2)+('Calcification Rates'!$D$30-'Calcification Rates'!$E$30))^2)*PI())/2))-((((((($A22*2)/PI())/2)^2)*PI())/2)))*('Calcification Rates'!$F$30-'Calcification Rates'!$G$30)</f>
        <v>10.688225013806363</v>
      </c>
      <c r="AZ22" s="73">
        <f>((((((((($A22*2)/PI())/2)+('Calcification Rates'!$D$30+'Calcification Rates'!$E$30))^2)*PI())/2))-((((((($A22*2)/PI())/2)^2)*PI())/2)))*('Calcification Rates'!$F$30+'Calcification Rates'!$G$30)</f>
        <v>13.425702677671485</v>
      </c>
      <c r="BA22" s="73">
        <f>((((1-'Calcification Rates'!$H$31)*$A22)*'Calcification Rates'!$D$31*0.1)+('Calcification Rates'!$H$31*$A22*'Calcification Rates'!$D$31))*'Calcification Rates'!$F$31</f>
        <v>3.6873200000000006</v>
      </c>
      <c r="BB22" s="73">
        <f>((((1-'Calcification Rates'!$H$31)*$A22)*(('Calcification Rates'!$D$31-'Calcification Rates'!$E$31)*0.1))+('Calcification Rates'!$H$31*$A22*('Calcification Rates'!$D$31-'Calcification Rates'!$E$31)))*('Calcification Rates'!$F$31-'Calcification Rates'!$G$31)</f>
        <v>3.6873199999999997</v>
      </c>
      <c r="BC22" s="73">
        <f>((((1-'Calcification Rates'!$H$31)*$A22)*(('Calcification Rates'!$D$31+'Calcification Rates'!$E$31)*0.1))+('Calcification Rates'!$H$31*$A22*('Calcification Rates'!$D$31+'Calcification Rates'!$E$31)))*('Calcification Rates'!$F$31+'Calcification Rates'!$G$31)</f>
        <v>3.6873199999999997</v>
      </c>
      <c r="BD22" s="73">
        <f>$A22*'Calcification Rates'!$D$32*'Calcification Rates'!$F$32</f>
        <v>15.494043915086699</v>
      </c>
      <c r="BE22" s="73">
        <f>$A22*('Calcification Rates'!$D$32-'Calcification Rates'!$E$32)*('Calcification Rates'!$F$32-'Calcification Rates'!$G$32)</f>
        <v>14.894565789884059</v>
      </c>
      <c r="BF22" s="73">
        <f>$A22*('Calcification Rates'!$D$32+'Calcification Rates'!$E$32)*('Calcification Rates'!$F$32+'Calcification Rates'!$G$32)</f>
        <v>16.09352204028934</v>
      </c>
      <c r="BG22" s="73">
        <f>((((1-'Calcification Rates'!$H$34)*$A22)*'Calcification Rates'!$D$34*0.1)+('Calcification Rates'!$H$34*$A22*'Calcification Rates'!$D$34))*'Calcification Rates'!$F$34</f>
        <v>5.0089585000000003</v>
      </c>
      <c r="BH22" s="73">
        <f>((((1-'Calcification Rates'!$H$34)*$A22)*(('Calcification Rates'!$D$34-'Calcification Rates'!$E$34)*0.1))+('Calcification Rates'!$H$34*$A22*('Calcification Rates'!$D$34-'Calcification Rates'!$E$34)))*('Calcification Rates'!$F$34-'Calcification Rates'!$G$34)</f>
        <v>1.9074769158373097</v>
      </c>
      <c r="BI22" s="73">
        <f>((((1-'Calcification Rates'!$H$34)*$A22)*(('Calcification Rates'!$D$34+'Calcification Rates'!$E$34)*0.1))+('Calcification Rates'!$H$34*$A22*('Calcification Rates'!$D$34+'Calcification Rates'!$E$34)))*('Calcification Rates'!$F$34+'Calcification Rates'!$G$34)</f>
        <v>9.5531291411782391</v>
      </c>
      <c r="BJ22" s="73">
        <f>(2*'Calcification Rates'!$D$35*'Calcification Rates'!$F$35)+0.1*'Calcification Rates'!$D$35*($A22+(2*'Calcification Rates'!$D$35))*'Calcification Rates'!$F$35</f>
        <v>2.4227201269121093</v>
      </c>
      <c r="BK22" s="73">
        <f>(2*('Calcification Rates'!$D$35-'Calcification Rates'!$E$35)*('Calcification Rates'!$F$35-'Calcification Rates'!$G$35))+(0.1*('Calcification Rates'!$D$35-'Calcification Rates'!$E$35)*($A22+(2*'Calcification Rates'!$D$35-'Calcification Rates'!$E$35)))*('Calcification Rates'!$F$35-'Calcification Rates'!$G$35)</f>
        <v>2.1846631020318892</v>
      </c>
      <c r="BL22" s="73">
        <f>(2*('Calcification Rates'!$D$35+'Calcification Rates'!$E$35)*('Calcification Rates'!$F$35+'Calcification Rates'!$G$35))+(0.1*('Calcification Rates'!$D$35+'Calcification Rates'!$E$35)*($A22+(2*'Calcification Rates'!$D$35+'Calcification Rates'!$E$35)))*('Calcification Rates'!$F$35+'Calcification Rates'!$G$35)</f>
        <v>2.6719289488276794</v>
      </c>
      <c r="BM22" s="73">
        <f>((((((((($A22*2)/PI())/2)+'Calcification Rates'!$D$36)^2)*PI())/2))-((((((($A22*2)/PI())/2)^2)*PI())/2)))*'Calcification Rates'!$F$36</f>
        <v>16.319877150048264</v>
      </c>
      <c r="BN22" s="73">
        <f>((((((((($A22*2)/PI())/2)+('Calcification Rates'!$D$36-'Calcification Rates'!$E$36))^2)*PI())/2))-((((((($A22*2)/PI())/2)^2)*PI())/2)))*('Calcification Rates'!$F$36-'Calcification Rates'!$G$36)</f>
        <v>14.927521340932973</v>
      </c>
      <c r="BO22" s="73">
        <f>((((((((($A22*2)/PI())/2)+('Calcification Rates'!$D$36+'Calcification Rates'!$E$36))^2)*PI())/2))-((((((($A22*2)/PI())/2)^2)*PI())/2)))*('Calcification Rates'!$F$36+'Calcification Rates'!$G$36)</f>
        <v>17.776324949073398</v>
      </c>
      <c r="BP22" s="73">
        <f>(2*'Calcification Rates'!$D$37*'Calcification Rates'!$F$37)+0.1*'Calcification Rates'!$D$37*($A22+(2*'Calcification Rates'!$D$37))*'Calcification Rates'!$F$37</f>
        <v>54.402590277777776</v>
      </c>
      <c r="BQ22" s="73">
        <f>(2*('Calcification Rates'!$D$37-'Calcification Rates'!$E$37)*('Calcification Rates'!$F$37-'Calcification Rates'!$G$37))+(0.1*('Calcification Rates'!$D$37-'Calcification Rates'!$E$37)*($A22+(2*'Calcification Rates'!$D$37-'Calcification Rates'!$E$37)))*('Calcification Rates'!$F$37-'Calcification Rates'!$G$37)</f>
        <v>44.280781533656828</v>
      </c>
      <c r="BR22" s="73">
        <f>(2*('Calcification Rates'!$D$37+'Calcification Rates'!$E$37)*('Calcification Rates'!$F$37+'Calcification Rates'!$G$37))+(0.1*('Calcification Rates'!$D$37+'Calcification Rates'!$E$37)*($A22+(2*'Calcification Rates'!$D$37+'Calcification Rates'!$E$37)))*('Calcification Rates'!$F$37+'Calcification Rates'!$G$37)</f>
        <v>65.464906330161057</v>
      </c>
      <c r="BS22" s="73">
        <f>(2*'Calcification Rates'!$D$38*'Calcification Rates'!$F$38)+0.1*'Calcification Rates'!$D$38*($A22+(2*'Calcification Rates'!$D$38))*'Calcification Rates'!$F$38</f>
        <v>52.092055555555547</v>
      </c>
      <c r="BT22" s="73">
        <f>(2*('Calcification Rates'!$D$38-'Calcification Rates'!$E$38)*('Calcification Rates'!$F$38-'Calcification Rates'!$G$38))+(0.1*('Calcification Rates'!$D$38-'Calcification Rates'!$E$38)*($A22+(2*'Calcification Rates'!$D$38-'Calcification Rates'!$E$38)))*('Calcification Rates'!$F$38-'Calcification Rates'!$G$38)</f>
        <v>41.587537495503526</v>
      </c>
      <c r="BU22" s="73">
        <f>(2*('Calcification Rates'!$D$38+'Calcification Rates'!$E$38)*('Calcification Rates'!$F$38+'Calcification Rates'!$G$38))+(0.1*('Calcification Rates'!$D$38+'Calcification Rates'!$E$38)*($A22+(2*'Calcification Rates'!$D$38+'Calcification Rates'!$E$38)))*('Calcification Rates'!$F$38+'Calcification Rates'!$G$38)</f>
        <v>63.779588117716123</v>
      </c>
      <c r="BV22" s="73">
        <f>((((((((($A22*2)/PI())/2)+'Calcification Rates'!$D$39)^2)*PI())/2))-((((((($A22*2)/PI())/2)^2)*PI())/2)))*'Calcification Rates'!$F$39</f>
        <v>8.7057801820196143</v>
      </c>
      <c r="BW22" s="73">
        <f>((((((((($A22*2)/PI())/2)+('Calcification Rates'!$D$39-'Calcification Rates'!$E$39))^2)*PI())/2))-((((((($A22*2)/PI())/2)^2)*PI())/2)))*('Calcification Rates'!$F$39-'Calcification Rates'!$G$39)</f>
        <v>8.3689459242528805</v>
      </c>
      <c r="BX22" s="73">
        <f>((((((((($A22*2)/PI())/2)+('Calcification Rates'!$D$39+'Calcification Rates'!$E$39))^2)*PI())/2))-((((((($A22*2)/PI())/2)^2)*PI())/2)))*('Calcification Rates'!$F$39+'Calcification Rates'!$G$39)</f>
        <v>9.0426144397863499</v>
      </c>
      <c r="BY22" s="73">
        <f>((((((((($A22*2)/PI())/2)+'Calcification Rates'!$D$40)^2)*PI())/2))-((((((($A22*2)/PI())/2)^2)*PI())/2)))*'Calcification Rates'!$F$40</f>
        <v>16.102493596812124</v>
      </c>
      <c r="BZ22" s="73">
        <f>((((((((($A22*2)/PI())/2)+('Calcification Rates'!$D$40-'Calcification Rates'!$E$40))^2)*PI())/2))-((((((($A22*2)/PI())/2)^2)*PI())/2)))*('Calcification Rates'!$F$40-'Calcification Rates'!$G$40)</f>
        <v>15.479474020682925</v>
      </c>
      <c r="CA22" s="73">
        <f>((((((((($A22*2)/PI())/2)+('Calcification Rates'!$D$40+'Calcification Rates'!$E$40))^2)*PI())/2))-((((((($A22*2)/PI())/2)^2)*PI())/2)))*('Calcification Rates'!$F$40+'Calcification Rates'!$G$40)</f>
        <v>16.725513172941319</v>
      </c>
      <c r="CB22" s="73">
        <f>$A22*'Calcification Rates'!$D$23*'Calcification Rates'!$F$23</f>
        <v>0.47005624999999995</v>
      </c>
      <c r="CC22" s="73">
        <f>$A22*('Calcification Rates'!$D$23-'Calcification Rates'!$E$23)*('Calcification Rates'!$F$23-'Calcification Rates'!$G$23)</f>
        <v>0.3054889855562013</v>
      </c>
      <c r="CD22" s="73">
        <f>$A22*('Calcification Rates'!$D$23+'Calcification Rates'!$E$23)*('Calcification Rates'!$F$23+'Calcification Rates'!$G$23)</f>
        <v>0.63462351444379861</v>
      </c>
      <c r="CE22" s="73">
        <f>((((1-'Calcification Rates'!$H$44)*$A22)*'Calcification Rates'!$D$44*0.1)+('Calcification Rates'!$H$44*$A22*'Calcification Rates'!$D$44))*'Calcification Rates'!$F$44</f>
        <v>16.414357004500001</v>
      </c>
      <c r="CF22" s="73">
        <f>((((1-'Calcification Rates'!$H$44)*$A22)*(('Calcification Rates'!$D$44-'Calcification Rates'!$E$44)*0.1))+('Calcification Rates'!$H$44*$A22*('Calcification Rates'!$D$44-'Calcification Rates'!$E$44)))*('Calcification Rates'!$F$44-'Calcification Rates'!$G$44)</f>
        <v>9.8992462904863743</v>
      </c>
      <c r="CG22" s="73">
        <f>((((1-'Calcification Rates'!$H$44)*$A22)*(('Calcification Rates'!$D$44+'Calcification Rates'!$E$44)*0.1))+('Calcification Rates'!$H$44*$A22*('Calcification Rates'!$D$44+'Calcification Rates'!$E$44)))*('Calcification Rates'!$F$44+'Calcification Rates'!$G$44)</f>
        <v>23.872744983118295</v>
      </c>
      <c r="CH22" s="73">
        <f>((((1-'Calcification Rates'!$H$45)*$A22)*'Calcification Rates'!$D$45*0.1)+('Calcification Rates'!$H$45*$A22*'Calcification Rates'!$D$45))*'Calcification Rates'!$F$45</f>
        <v>20.396048</v>
      </c>
      <c r="CI22" s="73">
        <f>((((1-'Calcification Rates'!$H$45)*$A22)*(('Calcification Rates'!$D$45-'Calcification Rates'!$E$45)*0.1))+('Calcification Rates'!$H$45*$A22*('Calcification Rates'!$D$45-'Calcification Rates'!$E$45)))*('Calcification Rates'!$F$45-'Calcification Rates'!$G$45)</f>
        <v>13.430522295907467</v>
      </c>
      <c r="CJ22" s="73">
        <f>((((1-'Calcification Rates'!$H$45)*$A22)*(('Calcification Rates'!$D$45+'Calcification Rates'!$E$45)*0.1))+('Calcification Rates'!$H$45*$A22*('Calcification Rates'!$D$45+'Calcification Rates'!$E$45)))*('Calcification Rates'!$F$45+'Calcification Rates'!$G$45)</f>
        <v>27.361573704092528</v>
      </c>
      <c r="CK22" s="73">
        <f>((((1-'Calcification Rates'!$H$46)*$A22)*'Calcification Rates'!$D$46*0.1)+('Calcification Rates'!$H$46*$A22*'Calcification Rates'!$D$46))*'Calcification Rates'!$F$46</f>
        <v>16.428256400000002</v>
      </c>
      <c r="CL22" s="73">
        <f>((((1-'Calcification Rates'!$H$46)*$A22)*(('Calcification Rates'!$D$46-'Calcification Rates'!$E$46)*0.1))+('Calcification Rates'!$H$46*$A22*('Calcification Rates'!$D$46-'Calcification Rates'!$E$46)))*('Calcification Rates'!$F$46-'Calcification Rates'!$G$46)</f>
        <v>15.407536653974431</v>
      </c>
      <c r="CM22" s="73">
        <f>((((1-'Calcification Rates'!$H$46)*$A22)*(('Calcification Rates'!$D$46+'Calcification Rates'!$E$46)*0.1))+('Calcification Rates'!$H$46*$A22*('Calcification Rates'!$D$46+'Calcification Rates'!$E$46)))*('Calcification Rates'!$F$46+'Calcification Rates'!$G$46)</f>
        <v>17.479584234399962</v>
      </c>
      <c r="CN22" s="73">
        <f>((((1-'Calcification Rates'!$H$47)*$A22)*'Calcification Rates'!$D$47*0.1)+('Calcification Rates'!$H$47*$A22*'Calcification Rates'!$D$47))*'Calcification Rates'!$F$47</f>
        <v>21.418306546</v>
      </c>
      <c r="CO22" s="73">
        <f>((((1-'Calcification Rates'!$H$47)*$A22)*(('Calcification Rates'!$D$47-'Calcification Rates'!$E$47)*0.1))+('Calcification Rates'!$H$47*$A22*('Calcification Rates'!$D$47-'Calcification Rates'!$E$47)))*('Calcification Rates'!$F$47-'Calcification Rates'!$G$47)</f>
        <v>12.917051308550423</v>
      </c>
      <c r="CP22" s="73">
        <f>((((1-'Calcification Rates'!$H$47)*$A22)*(('Calcification Rates'!$D$47+'Calcification Rates'!$E$47)*0.1))+('Calcification Rates'!$H$47*$A22*('Calcification Rates'!$D$47+'Calcification Rates'!$E$47)))*('Calcification Rates'!$F$47+'Calcification Rates'!$G$47)</f>
        <v>31.150399007572119</v>
      </c>
      <c r="CQ22" s="73">
        <f>((((((((($A22*2)/PI())/2)+'Calcification Rates'!$D$48)^2)*PI())/2))-((((((($A22*2)/PI())/2)^2)*PI())/2)))*'Calcification Rates'!$F$48</f>
        <v>12.217901539317474</v>
      </c>
      <c r="CR22" s="73">
        <f>((((((((($A22*2)/PI())/2)+('Calcification Rates'!$D$48-'Calcification Rates'!$E$48))^2)*PI())/2))-((((((($A22*2)/PI())/2)^2)*PI())/2)))*('Calcification Rates'!$F$48-'Calcification Rates'!$G$48)</f>
        <v>11.011274219164076</v>
      </c>
      <c r="CS22" s="73">
        <f>((((((((($A22*2)/PI())/2)+('Calcification Rates'!$D$48+'Calcification Rates'!$E$48))^2)*PI())/2))-((((((($A22*2)/PI())/2)^2)*PI())/2)))*('Calcification Rates'!$F$48+'Calcification Rates'!$G$48)</f>
        <v>13.482123151069423</v>
      </c>
      <c r="CT22" s="73">
        <f>((((1-'Calcification Rates'!$H$49)*$A22)*'Calcification Rates'!$D$49*0.1)+('Calcification Rates'!$H$49*$A22*'Calcification Rates'!$D$49))*'Calcification Rates'!$F$49</f>
        <v>16.414357004500001</v>
      </c>
      <c r="CU22" s="73">
        <f>((((1-'Calcification Rates'!$H$49)*$A22)*(('Calcification Rates'!$D$49-'Calcification Rates'!$E$49)*0.1))+('Calcification Rates'!$H$49*$A22*('Calcification Rates'!$D$49-'Calcification Rates'!$E$49)))*('Calcification Rates'!$F$49-'Calcification Rates'!$G$49)</f>
        <v>9.8992462904863743</v>
      </c>
      <c r="CV22" s="73">
        <f>((((1-'Calcification Rates'!$H$49)*$A22)*(('Calcification Rates'!$D$49+'Calcification Rates'!$E$49)*0.1))+('Calcification Rates'!$H$49*$A22*('Calcification Rates'!$D$49+'Calcification Rates'!$E$49)))*('Calcification Rates'!$F$49+'Calcification Rates'!$G$49)</f>
        <v>23.872744983118295</v>
      </c>
      <c r="CW22" s="73">
        <f>((((((((($A22*2)/PI())/2)+'Calcification Rates'!$D$50)^2)*PI())/2))-((((((($A22*2)/PI())/2)^2)*PI())/2)))*'Calcification Rates'!$F$50</f>
        <v>12.217901539317474</v>
      </c>
      <c r="CX22" s="73">
        <f>((((((((($A22*2)/PI())/2)+('Calcification Rates'!$D$50-'Calcification Rates'!$E$50))^2)*PI())/2))-((((((($A22*2)/PI())/2)^2)*PI())/2)))*('Calcification Rates'!$F$50-'Calcification Rates'!$G$50)</f>
        <v>11.011274219164076</v>
      </c>
      <c r="CY22" s="73">
        <f>((((((((($A22*2)/PI())/2)+('Calcification Rates'!$D$50+'Calcification Rates'!$E$50))^2)*PI())/2))-((((((($A22*2)/PI())/2)^2)*PI())/2)))*('Calcification Rates'!$F$50+'Calcification Rates'!$G$50)</f>
        <v>13.482123151069423</v>
      </c>
      <c r="CZ22" s="73">
        <f>((((((((($A22*2)/PI())/2)+'Calcification Rates'!$D$51)^2)*PI())/2))-((((((($A22*2)/PI())/2)^2)*PI())/2)))*'Calcification Rates'!$F$51</f>
        <v>12.217901539317474</v>
      </c>
      <c r="DA22" s="73">
        <f>((((((((($A22*2)/PI())/2)+('Calcification Rates'!$D$51-'Calcification Rates'!$E$51))^2)*PI())/2))-((((((($A22*2)/PI())/2)^2)*PI())/2)))*('Calcification Rates'!$F$51-'Calcification Rates'!$G$51)</f>
        <v>11.011274219164076</v>
      </c>
      <c r="DB22" s="73">
        <f>((((((((($A22*2)/PI())/2)+('Calcification Rates'!$D$51+'Calcification Rates'!$E$51))^2)*PI())/2))-((((((($A22*2)/PI())/2)^2)*PI())/2)))*('Calcification Rates'!$F$51+'Calcification Rates'!$G$51)</f>
        <v>13.482123151069423</v>
      </c>
      <c r="DC22" s="73">
        <f>((((((((($A22*2)/PI())/2)+'Calcification Rates'!$D$52)^2)*PI())/2))-((((((($A22*2)/PI())/2)^2)*PI())/2)))*'Calcification Rates'!$F$52</f>
        <v>27.829141439009291</v>
      </c>
      <c r="DD22" s="73">
        <f>((((((((($A22*2)/PI())/2)+('Calcification Rates'!$D$52-'Calcification Rates'!$E$52))^2)*PI())/2))-((((((($A22*2)/PI())/2)^2)*PI())/2)))*('Calcification Rates'!$F$52-'Calcification Rates'!$G$52)</f>
        <v>26.25006545436446</v>
      </c>
      <c r="DE22" s="73">
        <f>((((((((($A22*2)/PI())/2)+('Calcification Rates'!$D$52+'Calcification Rates'!$E$52))^2)*PI())/2))-((((((($A22*2)/PI())/2)^2)*PI())/2)))*('Calcification Rates'!$F$52+'Calcification Rates'!$G$52)</f>
        <v>29.449777765549268</v>
      </c>
      <c r="DF22" s="73">
        <f>((((((((($A22*2)/PI())/2)+'Calcification Rates'!$D$53)^2)*PI())/2))-((((((($A22*2)/PI())/2)^2)*PI())/2)))*'Calcification Rates'!$F$53</f>
        <v>3.5831983334260573</v>
      </c>
      <c r="DG22" s="73">
        <f>((((((((($A22*2)/PI())/2)+('Calcification Rates'!$D$53-'Calcification Rates'!$E$53))^2)*PI())/2))-((((((($A22*2)/PI())/2)^2)*PI())/2)))*('Calcification Rates'!$F$53-'Calcification Rates'!$G$53)</f>
        <v>3.4055620098356805</v>
      </c>
      <c r="DH22" s="73">
        <f>((((((((($A22*2)/PI())/2)+('Calcification Rates'!$D$53+'Calcification Rates'!$E$53))^2)*PI())/2))-((((((($A22*2)/PI())/2)^2)*PI())/2)))*('Calcification Rates'!$F$53+'Calcification Rates'!$G$53)</f>
        <v>3.7639823121362253</v>
      </c>
      <c r="DI22" s="73">
        <f>((((((((($A22*2)/PI())/2)+'Calcification Rates'!$D$54)^2)*PI())/2))-((((((($A22*2)/PI())/2)^2)*PI())/2)))*'Calcification Rates'!$F$54</f>
        <v>3.5831983334260573</v>
      </c>
      <c r="DJ22" s="73">
        <f>((((((((($A22*2)/PI())/2)+('Calcification Rates'!$D$54-'Calcification Rates'!$E$54))^2)*PI())/2))-((((((($A22*2)/PI())/2)^2)*PI())/2)))*('Calcification Rates'!$F$54-'Calcification Rates'!$G$54)</f>
        <v>3.4055620098356805</v>
      </c>
      <c r="DK22" s="73">
        <f>((((((((($A22*2)/PI())/2)+('Calcification Rates'!$D$54+'Calcification Rates'!$E$54))^2)*PI())/2))-((((((($A22*2)/PI())/2)^2)*PI())/2)))*('Calcification Rates'!$F$54+'Calcification Rates'!$G$54)</f>
        <v>3.7639823121362253</v>
      </c>
      <c r="DL22" s="73">
        <f>((((((((($A22*2)/PI())/2)+'Calcification Rates'!$D$55)^2)*PI())/2))-((((((($A22*2)/PI())/2)^2)*PI())/2)))*'Calcification Rates'!$F$55</f>
        <v>4.3939960870256849</v>
      </c>
      <c r="DM22" s="73">
        <f>((((((((($A22*2)/PI())/2)+('Calcification Rates'!$D$55-'Calcification Rates'!$E$55))^2)*PI())/2))-((((((($A22*2)/PI())/2)^2)*PI())/2)))*('Calcification Rates'!$F$55-'Calcification Rates'!$G$55)</f>
        <v>4.3442473650909701</v>
      </c>
      <c r="DN22" s="73">
        <f>((((((((($A22*2)/PI())/2)+('Calcification Rates'!$D$55+'Calcification Rates'!$E$55))^2)*PI())/2))-((((((($A22*2)/PI())/2)^2)*PI())/2)))*('Calcification Rates'!$F$55+'Calcification Rates'!$G$55)</f>
        <v>4.4437546828812442</v>
      </c>
      <c r="DO22" s="73">
        <f>((((1-'Calcification Rates'!$H$56)*$A22)*'Calcification Rates'!$D$56*0.1)+('Calcification Rates'!$H$56*$A22*'Calcification Rates'!$D$56))*'Calcification Rates'!$F$56</f>
        <v>2.1292057000000004</v>
      </c>
      <c r="DP22" s="73">
        <f>((((1-'Calcification Rates'!$H$56)*$A22)*(('Calcification Rates'!$D$56-'Calcification Rates'!$E$56)*0.1))+('Calcification Rates'!$H$56*$A22*('Calcification Rates'!$D$56-'Calcification Rates'!$E$56)))*('Calcification Rates'!$F$56-'Calcification Rates'!$G$56)</f>
        <v>2.1292057000000004</v>
      </c>
      <c r="DQ22" s="73">
        <f>((((1-'Calcification Rates'!$H$56)*$A22)*(('Calcification Rates'!$D$56+'Calcification Rates'!$E$56)*0.1))+('Calcification Rates'!$H$56*$A22*('Calcification Rates'!$D$56+'Calcification Rates'!$E$56)))*('Calcification Rates'!$F$56+'Calcification Rates'!$G$56)</f>
        <v>2.1292057000000004</v>
      </c>
      <c r="DR22" s="73">
        <f>((((1-'Calcification Rates'!$H$57)*$A22)*'Calcification Rates'!$D$57*0.1)+('Calcification Rates'!$H$57*$A22*'Calcification Rates'!$D$57))*'Calcification Rates'!$F$57</f>
        <v>9.0277866666666675</v>
      </c>
      <c r="DS22" s="73">
        <f>((((1-'Calcification Rates'!$H$57)*$A22)*(('Calcification Rates'!$D$57-'Calcification Rates'!$E$57)*0.1))+('Calcification Rates'!$H$57*$A22*('Calcification Rates'!$D$57-'Calcification Rates'!$E$57)))*('Calcification Rates'!$F$57-'Calcification Rates'!$G$57)</f>
        <v>8.5564471803481013</v>
      </c>
      <c r="DT22" s="73">
        <f>((((1-'Calcification Rates'!$H$57)*$A22)*(('Calcification Rates'!$D$57+'Calcification Rates'!$E$57)*0.1))+('Calcification Rates'!$H$57*$A22*('Calcification Rates'!$D$57+'Calcification Rates'!$E$57)))*('Calcification Rates'!$F$57+'Calcification Rates'!$G$57)</f>
        <v>9.4991261529852338</v>
      </c>
      <c r="DU22" s="73">
        <f>((((1-'Calcification Rates'!$H$58)*$A22)*'Calcification Rates'!$D$58*0.1)+('Calcification Rates'!$H$58*$A22*'Calcification Rates'!$D$58))*'Calcification Rates'!$F$58</f>
        <v>9.0277866666666675</v>
      </c>
      <c r="DV22" s="73">
        <f>((((1-'Calcification Rates'!$H$58)*$A22)*(('Calcification Rates'!$D$58-'Calcification Rates'!$E$58)*0.1))+('Calcification Rates'!$H$58*$A22*('Calcification Rates'!$D$58-'Calcification Rates'!$E$58)))*('Calcification Rates'!$F$58-'Calcification Rates'!$G$58)</f>
        <v>8.5564471803481013</v>
      </c>
      <c r="DW22" s="73">
        <f>((((1-'Calcification Rates'!$H$58)*$A22)*(('Calcification Rates'!$D$58+'Calcification Rates'!$E$58)*0.1))+('Calcification Rates'!$H$58*$A22*('Calcification Rates'!$D$58+'Calcification Rates'!$E$58)))*('Calcification Rates'!$F$58+'Calcification Rates'!$G$58)</f>
        <v>9.4991261529852338</v>
      </c>
      <c r="DX22" s="73">
        <f>(2*'Calcification Rates'!$D$59*'Calcification Rates'!$F$59)+0.1*'Calcification Rates'!$D$59*($A22+(2*'Calcification Rates'!$D$59))*'Calcification Rates'!$F$59</f>
        <v>10.250497422222224</v>
      </c>
      <c r="DY22" s="73">
        <f>(2*('Calcification Rates'!$D$59-'Calcification Rates'!$E$59)*('Calcification Rates'!$F$59-'Calcification Rates'!$G$59))+(0.1*('Calcification Rates'!$D$59-'Calcification Rates'!$E$59)*($A22+(2*'Calcification Rates'!$D$59-'Calcification Rates'!$E$59)))*('Calcification Rates'!$F$59-'Calcification Rates'!$G$59)</f>
        <v>9.6968241499530716</v>
      </c>
      <c r="DZ22" s="73">
        <f>(2*('Calcification Rates'!$D$59+'Calcification Rates'!$E$59)*('Calcification Rates'!$F$59+'Calcification Rates'!$G$59))+(0.1*('Calcification Rates'!$D$59+'Calcification Rates'!$E$59)*($A22+(2*'Calcification Rates'!$D$59+'Calcification Rates'!$E$59)))*('Calcification Rates'!$F$59+'Calcification Rates'!$G$59)</f>
        <v>10.806208456698664</v>
      </c>
      <c r="EA22" s="73">
        <f>((((((((($A22*2)/PI())/2)+'Calcification Rates'!$D$60)^2)*PI())/2))-((((((($A22*2)/PI())/2)^2)*PI())/2)))*'Calcification Rates'!$F$60</f>
        <v>12.762206284714614</v>
      </c>
      <c r="EB22" s="73">
        <f>((((((((($A22*2)/PI())/2)+('Calcification Rates'!$D$60-'Calcification Rates'!$E$60))^2)*PI())/2))-((((((($A22*2)/PI())/2)^2)*PI())/2)))*('Calcification Rates'!$F$60-'Calcification Rates'!$G$60)</f>
        <v>11.907747245426849</v>
      </c>
      <c r="EC22" s="73">
        <f>((((((((($A22*2)/PI())/2)+('Calcification Rates'!$D$60+'Calcification Rates'!$E$60))^2)*PI())/2))-((((((($A22*2)/PI())/2)^2)*PI())/2)))*('Calcification Rates'!$F$60+'Calcification Rates'!$G$60)</f>
        <v>13.645100700717389</v>
      </c>
      <c r="ED22" s="73">
        <f>$A22*'Calcification Rates'!$D$61*'Calcification Rates'!$F$61</f>
        <v>15.695502114003515</v>
      </c>
      <c r="EE22" s="73">
        <f>$A22*('Calcification Rates'!$D$61-'Calcification Rates'!$E$61)*('Calcification Rates'!$F$61-'Calcification Rates'!$G$61)</f>
        <v>14.382164760323315</v>
      </c>
      <c r="EF22" s="73">
        <f>$A22*('Calcification Rates'!$D$61+'Calcification Rates'!$E$61)*('Calcification Rates'!$F$61+'Calcification Rates'!$G$61)</f>
        <v>17.065675002100146</v>
      </c>
      <c r="EG22" s="73">
        <f>(2*'Calcification Rates'!$D$62*'Calcification Rates'!$F$62)+0.1*'Calcification Rates'!$D$62*($A22+(2*'Calcification Rates'!$D$62))*'Calcification Rates'!$F$62</f>
        <v>54.402590277777776</v>
      </c>
      <c r="EH22" s="73">
        <f>(2*('Calcification Rates'!$D$62-'Calcification Rates'!$E$62)*('Calcification Rates'!$F$62-'Calcification Rates'!$G$62))+(0.1*('Calcification Rates'!$D$62-'Calcification Rates'!$E$62)*($A22+(2*'Calcification Rates'!$D$62-'Calcification Rates'!$E$62)))*('Calcification Rates'!$F$62-'Calcification Rates'!$G$62)</f>
        <v>44.280781533656828</v>
      </c>
      <c r="EI22" s="73">
        <f>(2*('Calcification Rates'!$D$62+'Calcification Rates'!$E$62)*('Calcification Rates'!$F$62+'Calcification Rates'!$G$62))+(0.1*('Calcification Rates'!$D$62+'Calcification Rates'!$E$62)*($A22+(2*'Calcification Rates'!$D$62+'Calcification Rates'!$E$62)))*('Calcification Rates'!$F$62+'Calcification Rates'!$G$62)</f>
        <v>65.464906330161057</v>
      </c>
      <c r="EJ22" s="73">
        <f>(2*'Calcification Rates'!$D$63*'Calcification Rates'!$F$63)+0.1*'Calcification Rates'!$D$63*($A22+(2*'Calcification Rates'!$D$63))*'Calcification Rates'!$F$63</f>
        <v>54.402590277777776</v>
      </c>
      <c r="EK22" s="73">
        <f>(2*('Calcification Rates'!$D$63-'Calcification Rates'!$E$63)*('Calcification Rates'!$F$63-'Calcification Rates'!$G$63))+(0.1*('Calcification Rates'!$D$63-'Calcification Rates'!$E$63)*($A22+(2*'Calcification Rates'!$D$63-'Calcification Rates'!$E$63)))*('Calcification Rates'!$F$63-'Calcification Rates'!$G$63)</f>
        <v>44.280781533656828</v>
      </c>
      <c r="EL22" s="73">
        <f>(2*('Calcification Rates'!$D$63+'Calcification Rates'!$E$63)*('Calcification Rates'!$F$63+'Calcification Rates'!$G$63))+(0.1*('Calcification Rates'!$D$63+'Calcification Rates'!$E$63)*($A22+(2*'Calcification Rates'!$D$63+'Calcification Rates'!$E$63)))*('Calcification Rates'!$F$63+'Calcification Rates'!$G$63)</f>
        <v>65.464906330161057</v>
      </c>
      <c r="EM22" s="73">
        <f>(2*'Calcification Rates'!$D$64*'Calcification Rates'!$F$64)+0.1*'Calcification Rates'!$D$64*($A22+(2*'Calcification Rates'!$D$64))*'Calcification Rates'!$F$64</f>
        <v>54.402590277777776</v>
      </c>
      <c r="EN22" s="73">
        <f>(2*('Calcification Rates'!$D$64-'Calcification Rates'!$E$64)*('Calcification Rates'!$F$64-'Calcification Rates'!$G$64))+(0.1*('Calcification Rates'!$D$64-'Calcification Rates'!$E$64)*($A22+(2*'Calcification Rates'!$D$64-'Calcification Rates'!$E$64)))*('Calcification Rates'!$F$64-'Calcification Rates'!$G$64)</f>
        <v>44.280781533656828</v>
      </c>
      <c r="EO22" s="73">
        <f>(2*('Calcification Rates'!$D$64+'Calcification Rates'!$E$64)*('Calcification Rates'!$F$64+'Calcification Rates'!$G$64))+(0.1*('Calcification Rates'!$D$64+'Calcification Rates'!$E$64)*($A22+(2*'Calcification Rates'!$D$64+'Calcification Rates'!$E$64)))*('Calcification Rates'!$F$64+'Calcification Rates'!$G$64)</f>
        <v>65.464906330161057</v>
      </c>
      <c r="EP22" s="73">
        <f>(2*'Calcification Rates'!$D$65*'Calcification Rates'!$F$65)+0.1*'Calcification Rates'!$D$65*($A22+(2*'Calcification Rates'!$D$65))*'Calcification Rates'!$F$65</f>
        <v>54.402590277777776</v>
      </c>
      <c r="EQ22" s="73">
        <f>(2*('Calcification Rates'!$D$65-'Calcification Rates'!$E$65)*('Calcification Rates'!$F$65-'Calcification Rates'!$G$65))+(0.1*('Calcification Rates'!$D$65-'Calcification Rates'!$E$65)*($A22+(2*'Calcification Rates'!$D$65-'Calcification Rates'!$E$65)))*('Calcification Rates'!$F$65-'Calcification Rates'!$G$65)</f>
        <v>44.280781533656828</v>
      </c>
      <c r="ER22" s="73">
        <f>(2*('Calcification Rates'!$D$65+'Calcification Rates'!$E$65)*('Calcification Rates'!$F$65+'Calcification Rates'!$G$65))+(0.1*('Calcification Rates'!$D$65+'Calcification Rates'!$E$65)*($A22+(2*'Calcification Rates'!$D$65+'Calcification Rates'!$E$65)))*('Calcification Rates'!$F$65+'Calcification Rates'!$G$65)</f>
        <v>65.464906330161057</v>
      </c>
      <c r="ES22" s="73">
        <f>$A22*'Calcification Rates'!$D$66*'Calcification Rates'!$F$66</f>
        <v>15.695502114003515</v>
      </c>
      <c r="ET22" s="73">
        <f>$A22*('Calcification Rates'!$D$66-'Calcification Rates'!$E$66)*('Calcification Rates'!$F$66-'Calcification Rates'!$G$66)</f>
        <v>14.382164760323315</v>
      </c>
      <c r="EU22" s="73">
        <f>$A22*('Calcification Rates'!$D$66+'Calcification Rates'!$E$66)*('Calcification Rates'!$F$66+'Calcification Rates'!$G$66)</f>
        <v>17.065675002100146</v>
      </c>
      <c r="EV22" s="73">
        <f>(2*'Calcification Rates'!$D$67*'Calcification Rates'!$F$67)+0.1*'Calcification Rates'!$D$67*($A22+(2*'Calcification Rates'!$D$67))*'Calcification Rates'!$F$67</f>
        <v>54.402590277777776</v>
      </c>
      <c r="EW22" s="73">
        <f>(2*('Calcification Rates'!$D$67-'Calcification Rates'!$E$67)*('Calcification Rates'!$F$67-'Calcification Rates'!$G$67))+(0.1*('Calcification Rates'!$D$67-'Calcification Rates'!$E$67)*($A22+(2*'Calcification Rates'!$D$67-'Calcification Rates'!$E$67)))*('Calcification Rates'!$F$67-'Calcification Rates'!$G$67)</f>
        <v>44.280781533656828</v>
      </c>
      <c r="EX22" s="73">
        <f>(2*('Calcification Rates'!$D$67+'Calcification Rates'!$E$67)*('Calcification Rates'!$F$67+'Calcification Rates'!$G$67))+(0.1*('Calcification Rates'!$D$67+'Calcification Rates'!$E$67)*($A22+(2*'Calcification Rates'!$D$67+'Calcification Rates'!$E$67)))*('Calcification Rates'!$F$67+'Calcification Rates'!$G$67)</f>
        <v>65.464906330161057</v>
      </c>
      <c r="EY22" s="73">
        <f>((((1-'Calcification Rates'!$H$68)*$A22)*'Calcification Rates'!$D$68*0.1)+('Calcification Rates'!$H$68*$A22*'Calcification Rates'!$D$68))*'Calcification Rates'!$F$68</f>
        <v>4.5785300000000007</v>
      </c>
      <c r="EZ22" s="73">
        <f>((((1-'Calcification Rates'!$H$68)*$A22)*(('Calcification Rates'!$D$68-'Calcification Rates'!$E$68)*0.1))+('Calcification Rates'!$H$68*$A22*('Calcification Rates'!$D$68-'Calcification Rates'!$E$68)))*('Calcification Rates'!$F$68-'Calcification Rates'!$G$68)</f>
        <v>2.849054222496529</v>
      </c>
      <c r="FA22" s="73">
        <f>((((1-'Calcification Rates'!$H$68)*$A22)*(('Calcification Rates'!$D$68+'Calcification Rates'!$E$68)*0.1))+('Calcification Rates'!$H$68*$A22*('Calcification Rates'!$D$68+'Calcification Rates'!$E$68)))*('Calcification Rates'!$F$68+'Calcification Rates'!$G$68)</f>
        <v>6.4800325106257528</v>
      </c>
      <c r="FB22" s="73">
        <f>((((((((($A22*2)/PI())/2)+'Calcification Rates'!$D$69)^2)*PI())/2))-((((((($A22*2)/PI())/2)^2)*PI())/2)))*'Calcification Rates'!$F$69</f>
        <v>32.162028308467832</v>
      </c>
      <c r="FC22" s="73">
        <f>((((((((($A22*2)/PI())/2)+('Calcification Rates'!$D$69-'Calcification Rates'!$E$69))^2)*PI())/2))-((((((($A22*2)/PI())/2)^2)*PI())/2)))*('Calcification Rates'!$F$69-'Calcification Rates'!$G$69)</f>
        <v>30.433656918663331</v>
      </c>
      <c r="FD22" s="73">
        <f>((((((((($A22*2)/PI())/2)+('Calcification Rates'!$D$69+'Calcification Rates'!$E$69))^2)*PI())/2))-((((((($A22*2)/PI())/2)^2)*PI())/2)))*('Calcification Rates'!$F$69+'Calcification Rates'!$G$69)</f>
        <v>33.91697660268801</v>
      </c>
      <c r="FE22" s="73">
        <f>((((((((($A22*2)/PI())/2)+'Calcification Rates'!$D$70)^2)*PI())/2))-((((((($A22*2)/PI())/2)^2)*PI())/2)))*'Calcification Rates'!$F$70</f>
        <v>25.063193090124713</v>
      </c>
      <c r="FF22" s="73">
        <f>((((((((($A22*2)/PI())/2)+('Calcification Rates'!$D$70-'Calcification Rates'!$E$70))^2)*PI())/2))-((((((($A22*2)/PI())/2)^2)*PI())/2)))*('Calcification Rates'!$F$70-'Calcification Rates'!$G$70)</f>
        <v>21.568044785814649</v>
      </c>
      <c r="FG22" s="73">
        <f>((((((((($A22*2)/PI())/2)+('Calcification Rates'!$D$70+'Calcification Rates'!$E$70))^2)*PI())/2))-((((((($A22*2)/PI())/2)^2)*PI())/2)))*('Calcification Rates'!$F$70+'Calcification Rates'!$G$70)</f>
        <v>28.629127265906877</v>
      </c>
      <c r="FH22" s="73">
        <f>((((((((($A22*2)/PI())/2)+'Calcification Rates'!$D$71)^2)*PI())/2))-((((((($A22*2)/PI())/2)^2)*PI())/2)))*'Calcification Rates'!$F$71</f>
        <v>13.85532341339534</v>
      </c>
      <c r="FI22" s="73">
        <f>((((((((($A22*2)/PI())/2)+('Calcification Rates'!$D$71-'Calcification Rates'!$E$71))^2)*PI())/2))-((((((($A22*2)/PI())/2)^2)*PI())/2)))*('Calcification Rates'!$F$71-'Calcification Rates'!$G$71)</f>
        <v>12.767668432062951</v>
      </c>
      <c r="FJ22" s="73">
        <f>((((((((($A22*2)/PI())/2)+('Calcification Rates'!$D$71+'Calcification Rates'!$E$71))^2)*PI())/2))-((((((($A22*2)/PI())/2)^2)*PI())/2)))*('Calcification Rates'!$F$71+'Calcification Rates'!$G$71)</f>
        <v>14.98713126920277</v>
      </c>
      <c r="FK22" s="73">
        <f>$A22*'Calcification Rates'!$D$72*'Calcification Rates'!$F$72</f>
        <v>0.47005624999999995</v>
      </c>
      <c r="FL22" s="73">
        <f>$A22*('Calcification Rates'!$D$72-'Calcification Rates'!$E$72)*('Calcification Rates'!$F$72-'Calcification Rates'!$G$72)</f>
        <v>0.3054889855562013</v>
      </c>
      <c r="FM22" s="73">
        <f>$A22*('Calcification Rates'!$D$72+'Calcification Rates'!$E$72)*('Calcification Rates'!$F$72+'Calcification Rates'!$G$72)</f>
        <v>0.63462351444379861</v>
      </c>
      <c r="FN22" s="73">
        <f>$A22*'Calcification Rates'!$D$74*'Calcification Rates'!$F$74</f>
        <v>0.47005624999999995</v>
      </c>
      <c r="FO22" s="73">
        <f>$A22*('Calcification Rates'!$D$74-'Calcification Rates'!$E$74)*('Calcification Rates'!$F$74-'Calcification Rates'!$G$74)</f>
        <v>0.3054889855562013</v>
      </c>
      <c r="FP22" s="73">
        <f>$A22*('Calcification Rates'!$D$74+'Calcification Rates'!$E$74)*('Calcification Rates'!$F$74+'Calcification Rates'!$G$74)</f>
        <v>0.63462351444379861</v>
      </c>
      <c r="FQ22" s="73">
        <f>$A22*'Calcification Rates'!$D$75*'Calcification Rates'!$F$75</f>
        <v>13.566811079545452</v>
      </c>
      <c r="FR22" s="73">
        <f>$A22*('Calcification Rates'!$D$75-'Calcification Rates'!$E$75)*('Calcification Rates'!$F$75-'Calcification Rates'!$G$75)</f>
        <v>12.634235417457504</v>
      </c>
      <c r="FS22" s="73">
        <f>$A22*('Calcification Rates'!$D$75+'Calcification Rates'!$E$75)*('Calcification Rates'!$F$75+'Calcification Rates'!$G$75)</f>
        <v>14.527783432061677</v>
      </c>
      <c r="FT22" s="73">
        <f>((((((((($A22*2)/PI())/2)+'Calcification Rates'!$D$76)^2)*PI())/2))-((((((($A22*2)/PI())/2)^2)*PI())/2)))*'Calcification Rates'!$F$76</f>
        <v>14.048382885026927</v>
      </c>
      <c r="FU22" s="73">
        <f>((((((((($A22*2)/PI())/2)+('Calcification Rates'!$D$76-'Calcification Rates'!$E$76))^2)*PI())/2))-((((((($A22*2)/PI())/2)^2)*PI())/2)))*('Calcification Rates'!$F$76-'Calcification Rates'!$G$76)</f>
        <v>13.072919817807378</v>
      </c>
      <c r="FV22" s="73">
        <f>((((((((($A22*2)/PI())/2)+('Calcification Rates'!$D$76+'Calcification Rates'!$E$76))^2)*PI())/2))-((((((($A22*2)/PI())/2)^2)*PI())/2)))*('Calcification Rates'!$F$76+'Calcification Rates'!$G$76)</f>
        <v>15.054717052084793</v>
      </c>
      <c r="FW22" s="73">
        <f>(2*'Calcification Rates'!$D$77*'Calcification Rates'!$F$77)+0.1*'Calcification Rates'!$D$77*($A22+(2*'Calcification Rates'!$D$77))*'Calcification Rates'!$F$77</f>
        <v>54.402590277777776</v>
      </c>
      <c r="FX22" s="73">
        <f>(2*('Calcification Rates'!$D$77-'Calcification Rates'!$E$77)*('Calcification Rates'!$F$77-'Calcification Rates'!$G$77))+(0.1*('Calcification Rates'!$D$77-'Calcification Rates'!$E$77)*($A22+(2*'Calcification Rates'!$D$77-'Calcification Rates'!$E$77)))*('Calcification Rates'!$F$77-'Calcification Rates'!$G$77)</f>
        <v>51.759307702802538</v>
      </c>
      <c r="FY22" s="73">
        <f>(2*('Calcification Rates'!$D$77+'Calcification Rates'!$E$77)*('Calcification Rates'!$F$77+'Calcification Rates'!$G$77))+(0.1*('Calcification Rates'!$D$77+'Calcification Rates'!$E$77)*($A22+(2*'Calcification Rates'!$D$77+'Calcification Rates'!$E$77)))*('Calcification Rates'!$F$77+'Calcification Rates'!$G$77)</f>
        <v>57.058065851045484</v>
      </c>
      <c r="FZ22" s="73">
        <f>((((1-'Calcification Rates'!$H$78)*$A22)*'Calcification Rates'!$D$78*0.1)+('Calcification Rates'!$H$78*$A22*'Calcification Rates'!$D$78))*'Calcification Rates'!$F$78</f>
        <v>7.1320990650000002</v>
      </c>
      <c r="GA22" s="73">
        <f>((((1-'Calcification Rates'!$H$78)*$A22)*(('Calcification Rates'!$D$78-'Calcification Rates'!$E$78)*0.1))+('Calcification Rates'!$H$78*$A22*('Calcification Rates'!$D$78-'Calcification Rates'!$E$78)))*('Calcification Rates'!$F$78-'Calcification Rates'!$G$78)</f>
        <v>6.885185916443251</v>
      </c>
      <c r="GB22" s="73">
        <f>((((1-'Calcification Rates'!$H$78)*$A22)*(('Calcification Rates'!$D$78+'Calcification Rates'!$E$78)*0.1))+('Calcification Rates'!$H$78*$A22*('Calcification Rates'!$D$78+'Calcification Rates'!$E$78)))*('Calcification Rates'!$F$78+'Calcification Rates'!$G$78)</f>
        <v>7.3790122135567495</v>
      </c>
      <c r="GC22" s="73">
        <f>((((1-'Calcification Rates'!$H$79)*$A22)*'Calcification Rates'!$D$79*0.1)+('Calcification Rates'!$H$79*$A22*'Calcification Rates'!$D$79))*'Calcification Rates'!$F$79</f>
        <v>8.1114306000000003</v>
      </c>
      <c r="GD22" s="73">
        <f>((((1-'Calcification Rates'!$H$79)*$A22)*(('Calcification Rates'!$D$79-'Calcification Rates'!$E$79)*0.1))+('Calcification Rates'!$H$79*$A22*('Calcification Rates'!$D$79-'Calcification Rates'!$E$79)))*('Calcification Rates'!$F$79-'Calcification Rates'!$G$79)</f>
        <v>7.7723384603668659</v>
      </c>
      <c r="GE22" s="73">
        <f>((((1-'Calcification Rates'!$H$79)*$A22)*(('Calcification Rates'!$D$79+'Calcification Rates'!$E$79)*0.1))+('Calcification Rates'!$H$79*$A22*('Calcification Rates'!$D$79+'Calcification Rates'!$E$79)))*('Calcification Rates'!$F$79+'Calcification Rates'!$G$79)</f>
        <v>8.4505227396331364</v>
      </c>
      <c r="GF22" s="73">
        <f>((((1-'Calcification Rates'!$H$80)*$A22)*'Calcification Rates'!$D$80*0.1)+('Calcification Rates'!$H$80*$A22*'Calcification Rates'!$D$80))*'Calcification Rates'!$F$80</f>
        <v>9.5452152899999998</v>
      </c>
      <c r="GG22" s="73">
        <f>((((1-'Calcification Rates'!$H$80)*$A22)*(('Calcification Rates'!$D$80-'Calcification Rates'!$E$80)*0.1))+('Calcification Rates'!$H$80*$A22*('Calcification Rates'!$D$80-'Calcification Rates'!$E$80)))*('Calcification Rates'!$F$80-'Calcification Rates'!$G$80)</f>
        <v>9.2147600986984841</v>
      </c>
      <c r="GH22" s="73">
        <f>((((1-'Calcification Rates'!$H$80)*$A22)*(('Calcification Rates'!$D$80+'Calcification Rates'!$E$80)*0.1))+('Calcification Rates'!$H$80*$A22*('Calcification Rates'!$D$80+'Calcification Rates'!$E$80)))*('Calcification Rates'!$F$80+'Calcification Rates'!$G$80)</f>
        <v>9.8756704813015137</v>
      </c>
      <c r="GI22" s="73">
        <f>((((((((($A22*2)/PI())/2)+'Calcification Rates'!$D$81)^2)*PI())/2))-((((((($A22*2)/PI())/2)^2)*PI())/2)))*'Calcification Rates'!$F$81</f>
        <v>11.915583673529648</v>
      </c>
      <c r="GJ22" s="73">
        <f>((((((((($A22*2)/PI())/2)+('Calcification Rates'!$D$81-'Calcification Rates'!$E$81))^2)*PI())/2))-((((((($A22*2)/PI())/2)^2)*PI())/2)))*('Calcification Rates'!$F$81-'Calcification Rates'!$G$81)</f>
        <v>11.519011053283441</v>
      </c>
      <c r="GK22" s="73">
        <f>((((((((($A22*2)/PI())/2)+('Calcification Rates'!$D$81+'Calcification Rates'!$E$81))^2)*PI())/2))-((((((($A22*2)/PI())/2)^2)*PI())/2)))*('Calcification Rates'!$F$81+'Calcification Rates'!$G$81)</f>
        <v>12.313048741065495</v>
      </c>
      <c r="GL22" s="73">
        <f>((((((((($A22*2)/PI())/2)+'Calcification Rates'!$D$82)^2)*PI())/2))-((((((($A22*2)/PI())/2)^2)*PI())/2)))*'Calcification Rates'!$F$82</f>
        <v>12.227348314017728</v>
      </c>
      <c r="GM22" s="73">
        <f>((((((((($A22*2)/PI())/2)+('Calcification Rates'!$D$82-'Calcification Rates'!$E$82))^2)*PI())/2))-((((((($A22*2)/PI())/2)^2)*PI())/2)))*('Calcification Rates'!$F$82-'Calcification Rates'!$G$82)</f>
        <v>11.91819764695191</v>
      </c>
      <c r="GN22" s="73">
        <f>((((((((($A22*2)/PI())/2)+('Calcification Rates'!$D$82+'Calcification Rates'!$E$82))^2)*PI())/2))-((((((($A22*2)/PI())/2)^2)*PI())/2)))*('Calcification Rates'!$F$82+'Calcification Rates'!$G$82)</f>
        <v>12.537039148889226</v>
      </c>
      <c r="GO22" s="73">
        <f>((((((((($A22*2)/PI())/2)+'Calcification Rates'!$D$87)^2)*PI())/2))-((((((($A22*2)/PI())/2)^2)*PI())/2)))*'Calcification Rates'!$F$87</f>
        <v>8.1348116367898964</v>
      </c>
      <c r="GP22" s="73">
        <f>((((((((($A22*2)/PI())/2)+('Calcification Rates'!$D$87-'Calcification Rates'!$E$87))^2)*PI())/2))-((((((($A22*2)/PI())/2)^2)*PI())/2)))*('Calcification Rates'!$F$87-'Calcification Rates'!$G$87)</f>
        <v>7.0729415950137424</v>
      </c>
      <c r="GQ22" s="73">
        <f>((((((((($A22*2)/PI())/2)+('Calcification Rates'!$D$87+'Calcification Rates'!$E$87))^2)*PI())/2))-((((((($A22*2)/PI())/2)^2)*PI())/2)))*('Calcification Rates'!$F$87+'Calcification Rates'!$G$87)</f>
        <v>9.2540454154076741</v>
      </c>
      <c r="GR22" s="73">
        <f>((((((((($A22*2)/PI())/2)+'Calcification Rates'!$D$88)^2)*PI())/2))-((((((($A22*2)/PI())/2)^2)*PI())/2)))*'Calcification Rates'!$F$88</f>
        <v>8.1348116367898964</v>
      </c>
      <c r="GS22" s="73">
        <f>((((((((($A22*2)/PI())/2)+('Calcification Rates'!$D$88-'Calcification Rates'!$E$88))^2)*PI())/2))-((((((($A22*2)/PI())/2)^2)*PI())/2)))*('Calcification Rates'!$F$88-'Calcification Rates'!$G$88)</f>
        <v>7.0729415950137424</v>
      </c>
      <c r="GT22" s="73">
        <f>((((((((($A22*2)/PI())/2)+('Calcification Rates'!$D$88+'Calcification Rates'!$E$88))^2)*PI())/2))-((((((($A22*2)/PI())/2)^2)*PI())/2)))*('Calcification Rates'!$F$88+'Calcification Rates'!$G$88)</f>
        <v>9.2540454154076741</v>
      </c>
      <c r="GU22" s="73">
        <f>((((((((($A22*2)/PI())/2)+'Calcification Rates'!$D$89)^2)*PI())/2))-((((((($A22*2)/PI())/2)^2)*PI())/2)))*'Calcification Rates'!$F$89</f>
        <v>11.403614586291193</v>
      </c>
      <c r="GV22" s="73">
        <f>((((((((($A22*2)/PI())/2)+('Calcification Rates'!$D$89-'Calcification Rates'!$E$89))^2)*PI())/2))-((((((($A22*2)/PI())/2)^2)*PI())/2)))*('Calcification Rates'!$F$89-'Calcification Rates'!$G$89)</f>
        <v>10.162989723811723</v>
      </c>
      <c r="GW22" s="73">
        <f>((((((((($A22*2)/PI())/2)+('Calcification Rates'!$D$89+'Calcification Rates'!$E$89))^2)*PI())/2))-((((((($A22*2)/PI())/2)^2)*PI())/2)))*('Calcification Rates'!$F$89+'Calcification Rates'!$G$89)</f>
        <v>12.691263267168912</v>
      </c>
      <c r="GX22" s="73">
        <f>((((((((($A22*2)/PI())/2)+'Calcification Rates'!$D$90)^2)*PI())/2))-((((((($A22*2)/PI())/2)^2)*PI())/2)))*'Calcification Rates'!$F$90</f>
        <v>11.403614586291193</v>
      </c>
      <c r="GY22" s="73">
        <f>((((((((($A22*2)/PI())/2)+('Calcification Rates'!$D$90-'Calcification Rates'!$E$90))^2)*PI())/2))-((((((($A22*2)/PI())/2)^2)*PI())/2)))*('Calcification Rates'!$F$90-'Calcification Rates'!$G$90)</f>
        <v>10.162989723811723</v>
      </c>
      <c r="GZ22" s="73">
        <f>((((((((($A22*2)/PI())/2)+('Calcification Rates'!$D$90+'Calcification Rates'!$E$90))^2)*PI())/2))-((((((($A22*2)/PI())/2)^2)*PI())/2)))*('Calcification Rates'!$F$90+'Calcification Rates'!$G$90)</f>
        <v>12.691263267168912</v>
      </c>
      <c r="HA22" s="73">
        <f>((((((((($A22*2)/PI())/2)+'Calcification Rates'!$D$92)^2)*PI())/2))-((((((($A22*2)/PI())/2)^2)*PI())/2)))*'Calcification Rates'!$F$92</f>
        <v>29.507210140433145</v>
      </c>
      <c r="HB22" s="73">
        <f>((((((((($A22*2)/PI())/2)+('Calcification Rates'!$D$92-'Calcification Rates'!$E$92))^2)*PI())/2))-((((((($A22*2)/PI())/2)^2)*PI())/2)))*('Calcification Rates'!$F$92-'Calcification Rates'!$G$92)</f>
        <v>28.36555034445675</v>
      </c>
      <c r="HC22" s="73">
        <f>((((((((($A22*2)/PI())/2)+('Calcification Rates'!$D$92+'Calcification Rates'!$E$92))^2)*PI())/2))-((((((($A22*2)/PI())/2)^2)*PI())/2)))*('Calcification Rates'!$F$92+'Calcification Rates'!$G$92)</f>
        <v>30.648869936409543</v>
      </c>
      <c r="HD22" s="73">
        <f>$A22*'Calcification Rates'!$D$93*'Calcification Rates'!$F$93</f>
        <v>8.2634900880462396</v>
      </c>
      <c r="HE22" s="73">
        <f>$A22*('Calcification Rates'!$D$93-'Calcification Rates'!$E$93)*('Calcification Rates'!$F$93-'Calcification Rates'!$G$93)</f>
        <v>7.2625902791474655</v>
      </c>
      <c r="HF22" s="73">
        <f>$A22*('Calcification Rates'!$D$93+'Calcification Rates'!$E$93)*('Calcification Rates'!$F$93+'Calcification Rates'!$G$93)</f>
        <v>9.3192221627968816</v>
      </c>
      <c r="HG22" s="73">
        <f>$A22*'Calcification Rates'!$D$95*'Calcification Rates'!$F$95</f>
        <v>10.535949862258954</v>
      </c>
      <c r="HH22" s="73">
        <f>$A22*('Calcification Rates'!$D$95-'Calcification Rates'!$E$95)*('Calcification Rates'!$F$95-'Calcification Rates'!$G$95)</f>
        <v>9.1941175707796301</v>
      </c>
      <c r="HI22" s="73">
        <f>$A22*('Calcification Rates'!$D$95+'Calcification Rates'!$E$95)*('Calcification Rates'!$F$95+'Calcification Rates'!$G$95)</f>
        <v>11.952980689763697</v>
      </c>
      <c r="HJ22" s="73">
        <f>((((1-'Calcification Rates'!$H$96)*$A22)*'Calcification Rates'!$D$96*0.1)+('Calcification Rates'!$H$96*$A22*'Calcification Rates'!$D$96))*'Calcification Rates'!$F$96</f>
        <v>5.0089585000000003</v>
      </c>
      <c r="HK22" s="73">
        <f>((((1-'Calcification Rates'!$H$96)*$A22)*(('Calcification Rates'!$D$96-'Calcification Rates'!$E$96)*0.1))+('Calcification Rates'!$H$96*$A22*('Calcification Rates'!$D$96-'Calcification Rates'!$E$96)))*('Calcification Rates'!$F$96-'Calcification Rates'!$G$96)</f>
        <v>4.3754371159836891</v>
      </c>
      <c r="HL22" s="73">
        <f>((((1-'Calcification Rates'!$H$96)*$A22)*(('Calcification Rates'!$D$96+'Calcification Rates'!$E$96)*0.1))+('Calcification Rates'!$H$96*$A22*('Calcification Rates'!$D$96+'Calcification Rates'!$E$96)))*('Calcification Rates'!$F$96+'Calcification Rates'!$G$96)</f>
        <v>5.6814471598363738</v>
      </c>
      <c r="HM22" s="73">
        <f>((((1-'Calcification Rates'!$H$98)*$A22)*'Calcification Rates'!$D$98*0.1)+('Calcification Rates'!$H$98*$A22*'Calcification Rates'!$D$98))*'Calcification Rates'!$F$98</f>
        <v>5.0089585000000003</v>
      </c>
      <c r="HN22" s="73">
        <f>((((1-'Calcification Rates'!$H$98)*$A22)*(('Calcification Rates'!$D$98-'Calcification Rates'!$E$98)*0.1))+('Calcification Rates'!$H$98*$A22*('Calcification Rates'!$D$98-'Calcification Rates'!$E$98)))*('Calcification Rates'!$F$98-'Calcification Rates'!$G$98)</f>
        <v>3.0208258439079567</v>
      </c>
      <c r="HO22" s="73">
        <f>((((1-'Calcification Rates'!$H$98)*$A22)*(('Calcification Rates'!$D$98+'Calcification Rates'!$E$98)*0.1))+('Calcification Rates'!$H$98*$A22*('Calcification Rates'!$D$98+'Calcification Rates'!$E$98)))*('Calcification Rates'!$F$98+'Calcification Rates'!$G$98)</f>
        <v>7.2849389634172406</v>
      </c>
    </row>
    <row r="23" spans="1:223" x14ac:dyDescent="0.3">
      <c r="A23" s="42">
        <v>21</v>
      </c>
      <c r="B23" s="73">
        <f>((((1-'Calcification Rates'!$H$11)*$A23)*'Calcification Rates'!$D$11*0.1)+('Calcification Rates'!$H$11*$A23*'Calcification Rates'!$D$11))*'Calcification Rates'!$F$11</f>
        <v>57.777413119999999</v>
      </c>
      <c r="C23" s="73">
        <f>((((1-'Calcification Rates'!$H$11)*$A23)*(('Calcification Rates'!$D$11-'Calcification Rates'!$E$11)*0.1))+('Calcification Rates'!$H$11*$A23*('Calcification Rates'!$D$11-'Calcification Rates'!$E$11)))*('Calcification Rates'!$F$11-'Calcification Rates'!$G$11)</f>
        <v>46.925373040772399</v>
      </c>
      <c r="D23" s="73">
        <f>((((1-'Calcification Rates'!$H$11)*$A23)*(('Calcification Rates'!$D$11+'Calcification Rates'!$E$11)*0.1))+('Calcification Rates'!$H$11*$A23*('Calcification Rates'!$D$11+'Calcification Rates'!$E$11)))*('Calcification Rates'!$F$11+'Calcification Rates'!$G$11)</f>
        <v>68.966567364639204</v>
      </c>
      <c r="E23" s="73">
        <f>(((((1-'Calcification Rates'!$H$12)*$A23)*'Calcification Rates'!$D$12*0.1)+('Calcification Rates'!$H$12*$A23*'Calcification Rates'!$D$12))*'Calcification Rates'!$F$12)*0.5</f>
        <v>30.425780799999995</v>
      </c>
      <c r="F23" s="73">
        <f>(((((1-'Calcification Rates'!$H$12)*$A23)*(('Calcification Rates'!$D$12-'Calcification Rates'!$E$12)*0.1))+('Calcification Rates'!$H$12*$A23*('Calcification Rates'!$D$12-'Calcification Rates'!$E$12)))*('Calcification Rates'!$F$12-'Calcification Rates'!$G$12))*0.5</f>
        <v>27.963634054928651</v>
      </c>
      <c r="G23" s="73">
        <f>(((((1-'Calcification Rates'!$H$12)*$A23)*(('Calcification Rates'!$D$12+'Calcification Rates'!$E$12)*0.1))+('Calcification Rates'!$H$12*$A23*('Calcification Rates'!$D$12+'Calcification Rates'!$E$12)))*('Calcification Rates'!$F$12+'Calcification Rates'!$G$12))*0.5</f>
        <v>32.930648065630272</v>
      </c>
      <c r="H23" s="73">
        <f>(((((1-'Calcification Rates'!$H$13)*$A23)*'Calcification Rates'!$D$13*0.1)+('Calcification Rates'!$H$13*$A23*'Calcification Rates'!$D$13))*'Calcification Rates'!$F$13)*0.5</f>
        <v>24.482142417599999</v>
      </c>
      <c r="I23" s="73">
        <f>(((((1-'Calcification Rates'!$H$13)*$A23)*(('Calcification Rates'!$D$13-'Calcification Rates'!$E$13)*0.1))+('Calcification Rates'!$H$13*$A23*('Calcification Rates'!$D$13-'Calcification Rates'!$E$13)))*('Calcification Rates'!$F$13-'Calcification Rates'!$G$13))*0.5</f>
        <v>20.718816861500489</v>
      </c>
      <c r="J23" s="73">
        <f>(((((1-'Calcification Rates'!$H$13)*$A23)*(('Calcification Rates'!$D$13+'Calcification Rates'!$E$13)*0.1))+('Calcification Rates'!$H$13*$A23*('Calcification Rates'!$D$13+'Calcification Rates'!$E$13)))*('Calcification Rates'!$F$13+'Calcification Rates'!$G$13))*0.5</f>
        <v>28.555783508832832</v>
      </c>
      <c r="K23" s="73">
        <f>((((((((($A23*2)/PI())/2)+'Calcification Rates'!$D$14)^2)*PI())/2))-((((((($A23*2)/PI())/2)^2)*PI())/2)))*'Calcification Rates'!$F$14</f>
        <v>12.633496613858568</v>
      </c>
      <c r="L23" s="73">
        <f>((((((((($A23*2)/PI())/2)+('Calcification Rates'!$D$14-'Calcification Rates'!$E$14))^2)*PI())/2))-((((((($A23*2)/PI())/2)^2)*PI())/2)))*('Calcification Rates'!$F$14-'Calcification Rates'!$G$14)</f>
        <v>12.186065196018099</v>
      </c>
      <c r="M23" s="73">
        <f>((((((((($A23*2)/PI())/2)+('Calcification Rates'!$D$14+'Calcification Rates'!$E$14))^2)*PI())/2))-((((((($A23*2)/PI())/2)^2)*PI())/2)))*('Calcification Rates'!$F$14+'Calcification Rates'!$G$14)</f>
        <v>13.081608182992204</v>
      </c>
      <c r="N23" s="73">
        <f>((((((((($A23*2)/PI())/2)+'Calcification Rates'!$D$15)^2)*PI())/2))-((((((($A23*2)/PI())/2)^2)*PI())/2)))*'Calcification Rates'!$F$15</f>
        <v>12.814445133067482</v>
      </c>
      <c r="O23" s="73">
        <f>((((((((($A23*2)/PI())/2)+('Calcification Rates'!$D$15-'Calcification Rates'!$E$15))^2)*PI())/2))-((((((($A23*2)/PI())/2)^2)*PI())/2)))*('Calcification Rates'!$F$15-'Calcification Rates'!$G$15)</f>
        <v>11.549341991875123</v>
      </c>
      <c r="P23" s="73">
        <f>((((((((($A23*2)/PI())/2)+('Calcification Rates'!$D$15+'Calcification Rates'!$E$15))^2)*PI())/2))-((((((($A23*2)/PI())/2)^2)*PI())/2)))*('Calcification Rates'!$F$15+'Calcification Rates'!$G$15)</f>
        <v>14.139857171309751</v>
      </c>
      <c r="Q23" s="73">
        <f>(2*'Calcification Rates'!$D$16*'Calcification Rates'!$F$16)+0.1*'Calcification Rates'!$D$16*($A23+(2*'Calcification Rates'!$D$16))*'Calcification Rates'!$F$16</f>
        <v>4.6855783333333321</v>
      </c>
      <c r="R23" s="73">
        <f>(2*('Calcification Rates'!$D$16-'Calcification Rates'!$E$16)*('Calcification Rates'!$F$16-'Calcification Rates'!$G$16))+(0.1*('Calcification Rates'!$D$16-'Calcification Rates'!$E$16)*($A23+(2*'Calcification Rates'!$D$16-'Calcification Rates'!$E$16)))*('Calcification Rates'!$F$16-'Calcification Rates'!$G$16)</f>
        <v>4.0245711517533458</v>
      </c>
      <c r="S23" s="73">
        <f>(2*('Calcification Rates'!$D$16+'Calcification Rates'!$E$16)*('Calcification Rates'!$F$16+'Calcification Rates'!$G$16))+(0.1*('Calcification Rates'!$D$16+'Calcification Rates'!$E$16)*($A23+(2*'Calcification Rates'!$D$16+'Calcification Rates'!$E$16)))*('Calcification Rates'!$F$16+'Calcification Rates'!$G$16)</f>
        <v>5.3631556334162305</v>
      </c>
      <c r="T23" s="73">
        <f>(2*'Calcification Rates'!$D$17*'Calcification Rates'!$F$17)+0.1*'Calcification Rates'!$D$17*($A23+(2*'Calcification Rates'!$D$17))*'Calcification Rates'!$F$17</f>
        <v>4.330610277777776</v>
      </c>
      <c r="U23" s="73">
        <f>(2*('Calcification Rates'!$D$17-'Calcification Rates'!$E$17)*('Calcification Rates'!$F$17-'Calcification Rates'!$G$17))+(0.1*('Calcification Rates'!$D$17-'Calcification Rates'!$E$17)*($A23+(2*'Calcification Rates'!$D$17-'Calcification Rates'!$E$17)))*('Calcification Rates'!$F$17-'Calcification Rates'!$G$17)</f>
        <v>3.6744557992200111</v>
      </c>
      <c r="V23" s="73">
        <f>(2*('Calcification Rates'!$D$17+'Calcification Rates'!$E$17)*('Calcification Rates'!$F$17+'Calcification Rates'!$G$17))+(0.1*('Calcification Rates'!$D$17+'Calcification Rates'!$E$17)*($A23+(2*'Calcification Rates'!$D$17+'Calcification Rates'!$E$17)))*('Calcification Rates'!$F$17+'Calcification Rates'!$G$17)</f>
        <v>5.0033333808828973</v>
      </c>
      <c r="W23" s="73">
        <f>((((((((($A23*2)/PI())/2)+'Calcification Rates'!$D$18)^2)*PI())/2))-((((((($A23*2)/PI())/2)^2)*PI())/2)))*'Calcification Rates'!$F$18</f>
        <v>12.814445133067482</v>
      </c>
      <c r="X23" s="73">
        <f>((((((((($A23*2)/PI())/2)+('Calcification Rates'!$D$18-'Calcification Rates'!$E$18))^2)*PI())/2))-((((((($A23*2)/PI())/2)^2)*PI())/2)))*('Calcification Rates'!$F$18-'Calcification Rates'!$G$18)</f>
        <v>11.549341991875123</v>
      </c>
      <c r="Y23" s="73">
        <f>((((((((($A23*2)/PI())/2)+('Calcification Rates'!$D$18+'Calcification Rates'!$E$18))^2)*PI())/2))-((((((($A23*2)/PI())/2)^2)*PI())/2)))*('Calcification Rates'!$F$18+'Calcification Rates'!$G$18)</f>
        <v>14.139857171309751</v>
      </c>
      <c r="Z23" s="73">
        <f>(2*'Calcification Rates'!$D$19*'Calcification Rates'!$F$19)+0.1*'Calcification Rates'!$D$19*($A23+(2*'Calcification Rates'!$D$19))*'Calcification Rates'!$F$19</f>
        <v>4.330610277777776</v>
      </c>
      <c r="AA23" s="73">
        <f>(2*('Calcification Rates'!$D$19-'Calcification Rates'!$E$19)*('Calcification Rates'!$F$19-'Calcification Rates'!$G$19))+(0.1*('Calcification Rates'!$D$19-'Calcification Rates'!$E$19)*($A23+(2*'Calcification Rates'!$D$19-'Calcification Rates'!$E$19)))*('Calcification Rates'!$F$19-'Calcification Rates'!$G$19)</f>
        <v>3.6744557992200111</v>
      </c>
      <c r="AB23" s="73">
        <f>(2*('Calcification Rates'!$D$19+'Calcification Rates'!$E$19)*('Calcification Rates'!$F$19+'Calcification Rates'!$G$19))+(0.1*('Calcification Rates'!$D$19+'Calcification Rates'!$E$19)*($A23+(2*'Calcification Rates'!$D$19+'Calcification Rates'!$E$19)))*('Calcification Rates'!$F$19+'Calcification Rates'!$G$19)</f>
        <v>5.0033333808828973</v>
      </c>
      <c r="AC23" s="73">
        <f>(((((1-'Calcification Rates'!$H$20)*$A23)*'Calcification Rates'!$D$20*0.1)+('Calcification Rates'!$H$20*$A23*'Calcification Rates'!$D$20))*'Calcification Rates'!$F$20)*0.5</f>
        <v>1.6978640874999997</v>
      </c>
      <c r="AD23" s="73">
        <f>(((((1-'Calcification Rates'!$H$20)*$A23)*(('Calcification Rates'!$D$20-'Calcification Rates'!$E$20)*0.1))+('Calcification Rates'!$H$20*$A23*('Calcification Rates'!$D$20-'Calcification Rates'!$E$20)))*('Calcification Rates'!$F$20-'Calcification Rates'!$G$20))*0.5</f>
        <v>1.440835709748296</v>
      </c>
      <c r="AE23" s="73">
        <f>(((((1-'Calcification Rates'!$H$20)*$A23)*(('Calcification Rates'!$D$20+'Calcification Rates'!$E$20)*0.1))+('Calcification Rates'!$H$20*$A23*('Calcification Rates'!$D$20+'Calcification Rates'!$E$20)))*('Calcification Rates'!$F$20+'Calcification Rates'!$G$20))*0.5</f>
        <v>1.9613073528431653</v>
      </c>
      <c r="AF23" s="73">
        <f>(2*'Calcification Rates'!$D$21*'Calcification Rates'!$F$21)+0.1*'Calcification Rates'!$D$21*($A23+(2*'Calcification Rates'!$D$21))*'Calcification Rates'!$F$21</f>
        <v>4.9695527777777775</v>
      </c>
      <c r="AG23" s="73">
        <f>(2*('Calcification Rates'!$D$21-'Calcification Rates'!$E$21)*('Calcification Rates'!$F$21-'Calcification Rates'!$G$21))+(0.1*('Calcification Rates'!$D$21-'Calcification Rates'!$E$21)*($A23+(2*'Calcification Rates'!$D$21-'Calcification Rates'!$E$21)))*('Calcification Rates'!$F$21-'Calcification Rates'!$G$21)</f>
        <v>4.8624020159829335</v>
      </c>
      <c r="AH23" s="73">
        <f>(2*('Calcification Rates'!$D$21+'Calcification Rates'!$E$21)*('Calcification Rates'!$F$21+'Calcification Rates'!$G$21))+(0.1*('Calcification Rates'!$D$21+'Calcification Rates'!$E$21)*($A23+(2*'Calcification Rates'!$D$21+'Calcification Rates'!$E$21)))*('Calcification Rates'!$F$21+'Calcification Rates'!$G$21)</f>
        <v>5.0778116277503997</v>
      </c>
      <c r="AI23" s="73">
        <f>$A23*'Calcification Rates'!$D$23*'Calcification Rates'!$F$23</f>
        <v>0.49355906249999992</v>
      </c>
      <c r="AJ23" s="73">
        <f>$A23*('Calcification Rates'!$D$23-'Calcification Rates'!$E$23)*('Calcification Rates'!$F$23-'Calcification Rates'!$G$23)</f>
        <v>0.32076343483401132</v>
      </c>
      <c r="AK23" s="73">
        <f>$A23*('Calcification Rates'!$D$23+'Calcification Rates'!$E$23)*('Calcification Rates'!$F$23+'Calcification Rates'!$G$23)</f>
        <v>0.66635469016598858</v>
      </c>
      <c r="AL23" s="73">
        <f>((((1-'Calcification Rates'!$H$24)*$A23)*'Calcification Rates'!$D$24*0.1)+('Calcification Rates'!$H$24*$A23*'Calcification Rates'!$D$24))*'Calcification Rates'!$F$24</f>
        <v>22.4892218733</v>
      </c>
      <c r="AM23" s="73">
        <f>((((1-'Calcification Rates'!$H$24)*$A23)*(('Calcification Rates'!$D$24-'Calcification Rates'!$E$24)*0.1))+('Calcification Rates'!$H$24*$A23*('Calcification Rates'!$D$24-'Calcification Rates'!$E$24)))*('Calcification Rates'!$F$24-'Calcification Rates'!$G$24)</f>
        <v>13.562903873977945</v>
      </c>
      <c r="AN23" s="73">
        <f>((((1-'Calcification Rates'!$H$24)*$A23)*(('Calcification Rates'!$D$24+'Calcification Rates'!$E$24)*0.1))+('Calcification Rates'!$H$24*$A23*('Calcification Rates'!$D$24+'Calcification Rates'!$E$24)))*('Calcification Rates'!$F$24+'Calcification Rates'!$G$24)</f>
        <v>32.707918957950724</v>
      </c>
      <c r="AO23" s="73">
        <f>((((((((($A23*2)/PI())/2)+'Calcification Rates'!$D$25)^2)*PI())/2))-((((((($A23*2)/PI())/2)^2)*PI())/2)))*'Calcification Rates'!$F$25</f>
        <v>10.94990695213434</v>
      </c>
      <c r="AP23" s="73">
        <f>((((((((($A23*2)/PI())/2)+('Calcification Rates'!$D$25-'Calcification Rates'!$E$25))^2)*PI())/2))-((((((($A23*2)/PI())/2)^2)*PI())/2)))*('Calcification Rates'!$F$25-'Calcification Rates'!$G$25)</f>
        <v>8.9462549441921428</v>
      </c>
      <c r="AQ23" s="73">
        <f>((((((((($A23*2)/PI())/2)+('Calcification Rates'!$D$25+'Calcification Rates'!$E$25))^2)*PI())/2))-((((((($A23*2)/PI())/2)^2)*PI())/2)))*('Calcification Rates'!$F$25+'Calcification Rates'!$G$25)</f>
        <v>13.022417011350676</v>
      </c>
      <c r="AR23" s="73">
        <f>((((1-'Calcification Rates'!$H$28)*$A23)*'Calcification Rates'!$D$28*0.1)+('Calcification Rates'!$H$28*$A23*'Calcification Rates'!$D$28))*'Calcification Rates'!$F$28</f>
        <v>3.6197960096621302</v>
      </c>
      <c r="AS23" s="73">
        <f>((((1-'Calcification Rates'!$H$28)*$A23)*(('Calcification Rates'!$D$28-'Calcification Rates'!$E$28)*0.1))+('Calcification Rates'!$H$28*$A23*('Calcification Rates'!$D$28-'Calcification Rates'!$E$28)))*('Calcification Rates'!$F$28-'Calcification Rates'!$G$28)</f>
        <v>3.2625930217182213</v>
      </c>
      <c r="AT23" s="73">
        <f>((((1-'Calcification Rates'!$H$28)*$A23)*(('Calcification Rates'!$D$28+'Calcification Rates'!$E$28)*0.1))+('Calcification Rates'!$H$28*$A23*('Calcification Rates'!$D$28+'Calcification Rates'!$E$28)))*('Calcification Rates'!$F$28+'Calcification Rates'!$G$28)</f>
        <v>3.9944787446945664</v>
      </c>
      <c r="AU23" s="73">
        <f>((((((((($A23*2)/PI())/2)+'Calcification Rates'!$D$29)^2)*PI())/2))-((((((($A23*2)/PI())/2)^2)*PI())/2)))*'Calcification Rates'!$F$29</f>
        <v>54.915334784196382</v>
      </c>
      <c r="AV23" s="73">
        <f>((((((((($A23*2)/PI())/2)+('Calcification Rates'!$D$29-'Calcification Rates'!$E$29))^2)*PI())/2))-((((((($A23*2)/PI())/2)^2)*PI())/2)))*('Calcification Rates'!$F$29-'Calcification Rates'!$G$29)</f>
        <v>45.224810902913291</v>
      </c>
      <c r="AW23" s="73">
        <f>((((((((($A23*2)/PI())/2)+('Calcification Rates'!$D$29+'Calcification Rates'!$E$29))^2)*PI())/2))-((((((($A23*2)/PI())/2)^2)*PI())/2)))*('Calcification Rates'!$F$29+'Calcification Rates'!$G$29)</f>
        <v>65.50531832781931</v>
      </c>
      <c r="AX23" s="73">
        <f>((((((((($A23*2)/PI())/2)+'Calcification Rates'!$D$30)^2)*PI())/2))-((((((($A23*2)/PI())/2)^2)*PI())/2)))*'Calcification Rates'!$F$30</f>
        <v>12.626157886833346</v>
      </c>
      <c r="AY23" s="73">
        <f>((((((((($A23*2)/PI())/2)+('Calcification Rates'!$D$30-'Calcification Rates'!$E$30))^2)*PI())/2))-((((((($A23*2)/PI())/2)^2)*PI())/2)))*('Calcification Rates'!$F$30-'Calcification Rates'!$G$30)</f>
        <v>11.206223295531203</v>
      </c>
      <c r="AZ23" s="73">
        <f>((((((((($A23*2)/PI())/2)+('Calcification Rates'!$D$30+'Calcification Rates'!$E$30))^2)*PI())/2))-((((((($A23*2)/PI())/2)^2)*PI())/2)))*('Calcification Rates'!$F$30+'Calcification Rates'!$G$30)</f>
        <v>14.075918783172218</v>
      </c>
      <c r="BA23" s="73">
        <f>((((1-'Calcification Rates'!$H$31)*$A23)*'Calcification Rates'!$D$31*0.1)+('Calcification Rates'!$H$31*$A23*'Calcification Rates'!$D$31))*'Calcification Rates'!$F$31</f>
        <v>3.8716860000000004</v>
      </c>
      <c r="BB23" s="73">
        <f>((((1-'Calcification Rates'!$H$31)*$A23)*(('Calcification Rates'!$D$31-'Calcification Rates'!$E$31)*0.1))+('Calcification Rates'!$H$31*$A23*('Calcification Rates'!$D$31-'Calcification Rates'!$E$31)))*('Calcification Rates'!$F$31-'Calcification Rates'!$G$31)</f>
        <v>3.871686</v>
      </c>
      <c r="BC23" s="73">
        <f>((((1-'Calcification Rates'!$H$31)*$A23)*(('Calcification Rates'!$D$31+'Calcification Rates'!$E$31)*0.1))+('Calcification Rates'!$H$31*$A23*('Calcification Rates'!$D$31+'Calcification Rates'!$E$31)))*('Calcification Rates'!$F$31+'Calcification Rates'!$G$31)</f>
        <v>3.871686</v>
      </c>
      <c r="BD23" s="73">
        <f>$A23*'Calcification Rates'!$D$32*'Calcification Rates'!$F$32</f>
        <v>16.268746110841036</v>
      </c>
      <c r="BE23" s="73">
        <f>$A23*('Calcification Rates'!$D$32-'Calcification Rates'!$E$32)*('Calcification Rates'!$F$32-'Calcification Rates'!$G$32)</f>
        <v>15.63929407937826</v>
      </c>
      <c r="BF23" s="73">
        <f>$A23*('Calcification Rates'!$D$32+'Calcification Rates'!$E$32)*('Calcification Rates'!$F$32+'Calcification Rates'!$G$32)</f>
        <v>16.898198142303809</v>
      </c>
      <c r="BG23" s="73">
        <f>((((1-'Calcification Rates'!$H$34)*$A23)*'Calcification Rates'!$D$34*0.1)+('Calcification Rates'!$H$34*$A23*'Calcification Rates'!$D$34))*'Calcification Rates'!$F$34</f>
        <v>5.2594064249999999</v>
      </c>
      <c r="BH23" s="73">
        <f>((((1-'Calcification Rates'!$H$34)*$A23)*(('Calcification Rates'!$D$34-'Calcification Rates'!$E$34)*0.1))+('Calcification Rates'!$H$34*$A23*('Calcification Rates'!$D$34-'Calcification Rates'!$E$34)))*('Calcification Rates'!$F$34-'Calcification Rates'!$G$34)</f>
        <v>2.0028507616291753</v>
      </c>
      <c r="BI23" s="73">
        <f>((((1-'Calcification Rates'!$H$34)*$A23)*(('Calcification Rates'!$D$34+'Calcification Rates'!$E$34)*0.1))+('Calcification Rates'!$H$34*$A23*('Calcification Rates'!$D$34+'Calcification Rates'!$E$34)))*('Calcification Rates'!$F$34+'Calcification Rates'!$G$34)</f>
        <v>10.030785598237152</v>
      </c>
      <c r="BJ23" s="73">
        <f>(2*'Calcification Rates'!$D$35*'Calcification Rates'!$F$35)+0.1*'Calcification Rates'!$D$35*($A23+(2*'Calcification Rates'!$D$35))*'Calcification Rates'!$F$35</f>
        <v>2.4823744862871093</v>
      </c>
      <c r="BK23" s="73">
        <f>(2*('Calcification Rates'!$D$35-'Calcification Rates'!$E$35)*('Calcification Rates'!$F$35-'Calcification Rates'!$G$35))+(0.1*('Calcification Rates'!$D$35-'Calcification Rates'!$E$35)*($A23+(2*'Calcification Rates'!$D$35-'Calcification Rates'!$E$35)))*('Calcification Rates'!$F$35-'Calcification Rates'!$G$35)</f>
        <v>2.2384698793029942</v>
      </c>
      <c r="BL23" s="73">
        <f>(2*('Calcification Rates'!$D$35+'Calcification Rates'!$E$35)*('Calcification Rates'!$F$35+'Calcification Rates'!$G$35))+(0.1*('Calcification Rates'!$D$35+'Calcification Rates'!$E$35)*($A23+(2*'Calcification Rates'!$D$35+'Calcification Rates'!$E$35)))*('Calcification Rates'!$F$35+'Calcification Rates'!$G$35)</f>
        <v>2.7377023508517104</v>
      </c>
      <c r="BM23" s="73">
        <f>((((((((($A23*2)/PI())/2)+'Calcification Rates'!$D$36)^2)*PI())/2))-((((((($A23*2)/PI())/2)^2)*PI())/2)))*'Calcification Rates'!$F$36</f>
        <v>17.104652255748451</v>
      </c>
      <c r="BN23" s="73">
        <f>((((((((($A23*2)/PI())/2)+('Calcification Rates'!$D$36-'Calcification Rates'!$E$36))^2)*PI())/2))-((((((($A23*2)/PI())/2)^2)*PI())/2)))*('Calcification Rates'!$F$36-'Calcification Rates'!$G$36)</f>
        <v>15.646629578949147</v>
      </c>
      <c r="BO23" s="73">
        <f>((((((((($A23*2)/PI())/2)+('Calcification Rates'!$D$36+'Calcification Rates'!$E$36))^2)*PI())/2))-((((((($A23*2)/PI())/2)^2)*PI())/2)))*('Calcification Rates'!$F$36+'Calcification Rates'!$G$36)</f>
        <v>18.629608699178423</v>
      </c>
      <c r="BP23" s="73">
        <f>(2*'Calcification Rates'!$D$37*'Calcification Rates'!$F$37)+0.1*'Calcification Rates'!$D$37*($A23+(2*'Calcification Rates'!$D$37))*'Calcification Rates'!$F$37</f>
        <v>55.497944444444443</v>
      </c>
      <c r="BQ23" s="73">
        <f>(2*('Calcification Rates'!$D$37-'Calcification Rates'!$E$37)*('Calcification Rates'!$F$37-'Calcification Rates'!$G$37))+(0.1*('Calcification Rates'!$D$37-'Calcification Rates'!$E$37)*($A23+(2*'Calcification Rates'!$D$37-'Calcification Rates'!$E$37)))*('Calcification Rates'!$F$37-'Calcification Rates'!$G$37)</f>
        <v>45.184225117722193</v>
      </c>
      <c r="BR23" s="73">
        <f>(2*('Calcification Rates'!$D$37+'Calcification Rates'!$E$37)*('Calcification Rates'!$F$37+'Calcification Rates'!$G$37))+(0.1*('Calcification Rates'!$D$37+'Calcification Rates'!$E$37)*($A23+(2*'Calcification Rates'!$D$37+'Calcification Rates'!$E$37)))*('Calcification Rates'!$F$37+'Calcification Rates'!$G$37)</f>
        <v>66.76587823656331</v>
      </c>
      <c r="BS23" s="73">
        <f>(2*'Calcification Rates'!$D$38*'Calcification Rates'!$F$38)+0.1*'Calcification Rates'!$D$38*($A23+(2*'Calcification Rates'!$D$38))*'Calcification Rates'!$F$38</f>
        <v>53.140888888888881</v>
      </c>
      <c r="BT23" s="73">
        <f>(2*('Calcification Rates'!$D$38-'Calcification Rates'!$E$38)*('Calcification Rates'!$F$38-'Calcification Rates'!$G$38))+(0.1*('Calcification Rates'!$D$38-'Calcification Rates'!$E$38)*($A23+(2*'Calcification Rates'!$D$38-'Calcification Rates'!$E$38)))*('Calcification Rates'!$F$38-'Calcification Rates'!$G$38)</f>
        <v>42.43603186769144</v>
      </c>
      <c r="BU23" s="73">
        <f>(2*('Calcification Rates'!$D$38+'Calcification Rates'!$E$38)*('Calcification Rates'!$F$38+'Calcification Rates'!$G$38))+(0.1*('Calcification Rates'!$D$38+'Calcification Rates'!$E$38)*($A23+(2*'Calcification Rates'!$D$38+'Calcification Rates'!$E$38)))*('Calcification Rates'!$F$38+'Calcification Rates'!$G$38)</f>
        <v>65.04706800876771</v>
      </c>
      <c r="BV23" s="73">
        <f>((((((((($A23*2)/PI())/2)+'Calcification Rates'!$D$39)^2)*PI())/2))-((((((($A23*2)/PI())/2)^2)*PI())/2)))*'Calcification Rates'!$F$39</f>
        <v>9.1318663896845305</v>
      </c>
      <c r="BW23" s="73">
        <f>((((((((($A23*2)/PI())/2)+('Calcification Rates'!$D$39-'Calcification Rates'!$E$39))^2)*PI())/2))-((((((($A23*2)/PI())/2)^2)*PI())/2)))*('Calcification Rates'!$F$39-'Calcification Rates'!$G$39)</f>
        <v>8.7785464834747202</v>
      </c>
      <c r="BX23" s="73">
        <f>((((((((($A23*2)/PI())/2)+('Calcification Rates'!$D$39+'Calcification Rates'!$E$39))^2)*PI())/2))-((((((($A23*2)/PI())/2)^2)*PI())/2)))*('Calcification Rates'!$F$39+'Calcification Rates'!$G$39)</f>
        <v>9.4851862958943389</v>
      </c>
      <c r="BY23" s="73">
        <f>((((((((($A23*2)/PI())/2)+'Calcification Rates'!$D$40)^2)*PI())/2))-((((((($A23*2)/PI())/2)^2)*PI())/2)))*'Calcification Rates'!$F$40</f>
        <v>16.877195792566457</v>
      </c>
      <c r="BZ23" s="73">
        <f>((((((((($A23*2)/PI())/2)+('Calcification Rates'!$D$40-'Calcification Rates'!$E$40))^2)*PI())/2))-((((((($A23*2)/PI())/2)^2)*PI())/2)))*('Calcification Rates'!$F$40-'Calcification Rates'!$G$40)</f>
        <v>16.22420231017713</v>
      </c>
      <c r="CA23" s="73">
        <f>((((((((($A23*2)/PI())/2)+('Calcification Rates'!$D$40+'Calcification Rates'!$E$40))^2)*PI())/2))-((((((($A23*2)/PI())/2)^2)*PI())/2)))*('Calcification Rates'!$F$40+'Calcification Rates'!$G$40)</f>
        <v>17.530189274955784</v>
      </c>
      <c r="CB23" s="73">
        <f>$A23*'Calcification Rates'!$D$23*'Calcification Rates'!$F$23</f>
        <v>0.49355906249999992</v>
      </c>
      <c r="CC23" s="73">
        <f>$A23*('Calcification Rates'!$D$23-'Calcification Rates'!$E$23)*('Calcification Rates'!$F$23-'Calcification Rates'!$G$23)</f>
        <v>0.32076343483401132</v>
      </c>
      <c r="CD23" s="73">
        <f>$A23*('Calcification Rates'!$D$23+'Calcification Rates'!$E$23)*('Calcification Rates'!$F$23+'Calcification Rates'!$G$23)</f>
        <v>0.66635469016598858</v>
      </c>
      <c r="CE23" s="73">
        <f>((((1-'Calcification Rates'!$H$44)*$A23)*'Calcification Rates'!$D$44*0.1)+('Calcification Rates'!$H$44*$A23*'Calcification Rates'!$D$44))*'Calcification Rates'!$F$44</f>
        <v>17.235074854724999</v>
      </c>
      <c r="CF23" s="73">
        <f>((((1-'Calcification Rates'!$H$44)*$A23)*(('Calcification Rates'!$D$44-'Calcification Rates'!$E$44)*0.1))+('Calcification Rates'!$H$44*$A23*('Calcification Rates'!$D$44-'Calcification Rates'!$E$44)))*('Calcification Rates'!$F$44-'Calcification Rates'!$G$44)</f>
        <v>10.394208605010693</v>
      </c>
      <c r="CG23" s="73">
        <f>((((1-'Calcification Rates'!$H$44)*$A23)*(('Calcification Rates'!$D$44+'Calcification Rates'!$E$44)*0.1))+('Calcification Rates'!$H$44*$A23*('Calcification Rates'!$D$44+'Calcification Rates'!$E$44)))*('Calcification Rates'!$F$44+'Calcification Rates'!$G$44)</f>
        <v>25.066382232274211</v>
      </c>
      <c r="CH23" s="73">
        <f>((((1-'Calcification Rates'!$H$45)*$A23)*'Calcification Rates'!$D$45*0.1)+('Calcification Rates'!$H$45*$A23*'Calcification Rates'!$D$45))*'Calcification Rates'!$F$45</f>
        <v>21.415850399999997</v>
      </c>
      <c r="CI23" s="73">
        <f>((((1-'Calcification Rates'!$H$45)*$A23)*(('Calcification Rates'!$D$45-'Calcification Rates'!$E$45)*0.1))+('Calcification Rates'!$H$45*$A23*('Calcification Rates'!$D$45-'Calcification Rates'!$E$45)))*('Calcification Rates'!$F$45-'Calcification Rates'!$G$45)</f>
        <v>14.102048410702841</v>
      </c>
      <c r="CJ23" s="73">
        <f>((((1-'Calcification Rates'!$H$45)*$A23)*(('Calcification Rates'!$D$45+'Calcification Rates'!$E$45)*0.1))+('Calcification Rates'!$H$45*$A23*('Calcification Rates'!$D$45+'Calcification Rates'!$E$45)))*('Calcification Rates'!$F$45+'Calcification Rates'!$G$45)</f>
        <v>28.729652389297154</v>
      </c>
      <c r="CK23" s="73">
        <f>((((1-'Calcification Rates'!$H$46)*$A23)*'Calcification Rates'!$D$46*0.1)+('Calcification Rates'!$H$46*$A23*'Calcification Rates'!$D$46))*'Calcification Rates'!$F$46</f>
        <v>17.249669220000005</v>
      </c>
      <c r="CL23" s="73">
        <f>((((1-'Calcification Rates'!$H$46)*$A23)*(('Calcification Rates'!$D$46-'Calcification Rates'!$E$46)*0.1))+('Calcification Rates'!$H$46*$A23*('Calcification Rates'!$D$46-'Calcification Rates'!$E$46)))*('Calcification Rates'!$F$46-'Calcification Rates'!$G$46)</f>
        <v>16.177913486673152</v>
      </c>
      <c r="CM23" s="73">
        <f>((((1-'Calcification Rates'!$H$46)*$A23)*(('Calcification Rates'!$D$46+'Calcification Rates'!$E$46)*0.1))+('Calcification Rates'!$H$46*$A23*('Calcification Rates'!$D$46+'Calcification Rates'!$E$46)))*('Calcification Rates'!$F$46+'Calcification Rates'!$G$46)</f>
        <v>18.353563446119956</v>
      </c>
      <c r="CN23" s="73">
        <f>((((1-'Calcification Rates'!$H$47)*$A23)*'Calcification Rates'!$D$47*0.1)+('Calcification Rates'!$H$47*$A23*'Calcification Rates'!$D$47))*'Calcification Rates'!$F$47</f>
        <v>22.4892218733</v>
      </c>
      <c r="CO23" s="73">
        <f>((((1-'Calcification Rates'!$H$47)*$A23)*(('Calcification Rates'!$D$47-'Calcification Rates'!$E$47)*0.1))+('Calcification Rates'!$H$47*$A23*('Calcification Rates'!$D$47-'Calcification Rates'!$E$47)))*('Calcification Rates'!$F$47-'Calcification Rates'!$G$47)</f>
        <v>13.562903873977945</v>
      </c>
      <c r="CP23" s="73">
        <f>((((1-'Calcification Rates'!$H$47)*$A23)*(('Calcification Rates'!$D$47+'Calcification Rates'!$E$47)*0.1))+('Calcification Rates'!$H$47*$A23*('Calcification Rates'!$D$47+'Calcification Rates'!$E$47)))*('Calcification Rates'!$F$47+'Calcification Rates'!$G$47)</f>
        <v>32.707918957950724</v>
      </c>
      <c r="CQ23" s="73">
        <f>((((((((($A23*2)/PI())/2)+'Calcification Rates'!$D$48)^2)*PI())/2))-((((((($A23*2)/PI())/2)^2)*PI())/2)))*'Calcification Rates'!$F$48</f>
        <v>12.814445133067482</v>
      </c>
      <c r="CR23" s="73">
        <f>((((((((($A23*2)/PI())/2)+('Calcification Rates'!$D$48-'Calcification Rates'!$E$48))^2)*PI())/2))-((((((($A23*2)/PI())/2)^2)*PI())/2)))*('Calcification Rates'!$F$48-'Calcification Rates'!$G$48)</f>
        <v>11.549341991875123</v>
      </c>
      <c r="CS23" s="73">
        <f>((((((((($A23*2)/PI())/2)+('Calcification Rates'!$D$48+'Calcification Rates'!$E$48))^2)*PI())/2))-((((((($A23*2)/PI())/2)^2)*PI())/2)))*('Calcification Rates'!$F$48+'Calcification Rates'!$G$48)</f>
        <v>14.139857171309751</v>
      </c>
      <c r="CT23" s="73">
        <f>((((1-'Calcification Rates'!$H$49)*$A23)*'Calcification Rates'!$D$49*0.1)+('Calcification Rates'!$H$49*$A23*'Calcification Rates'!$D$49))*'Calcification Rates'!$F$49</f>
        <v>17.235074854724999</v>
      </c>
      <c r="CU23" s="73">
        <f>((((1-'Calcification Rates'!$H$49)*$A23)*(('Calcification Rates'!$D$49-'Calcification Rates'!$E$49)*0.1))+('Calcification Rates'!$H$49*$A23*('Calcification Rates'!$D$49-'Calcification Rates'!$E$49)))*('Calcification Rates'!$F$49-'Calcification Rates'!$G$49)</f>
        <v>10.394208605010693</v>
      </c>
      <c r="CV23" s="73">
        <f>((((1-'Calcification Rates'!$H$49)*$A23)*(('Calcification Rates'!$D$49+'Calcification Rates'!$E$49)*0.1))+('Calcification Rates'!$H$49*$A23*('Calcification Rates'!$D$49+'Calcification Rates'!$E$49)))*('Calcification Rates'!$F$49+'Calcification Rates'!$G$49)</f>
        <v>25.066382232274211</v>
      </c>
      <c r="CW23" s="73">
        <f>((((((((($A23*2)/PI())/2)+'Calcification Rates'!$D$50)^2)*PI())/2))-((((((($A23*2)/PI())/2)^2)*PI())/2)))*'Calcification Rates'!$F$50</f>
        <v>12.814445133067482</v>
      </c>
      <c r="CX23" s="73">
        <f>((((((((($A23*2)/PI())/2)+('Calcification Rates'!$D$50-'Calcification Rates'!$E$50))^2)*PI())/2))-((((((($A23*2)/PI())/2)^2)*PI())/2)))*('Calcification Rates'!$F$50-'Calcification Rates'!$G$50)</f>
        <v>11.549341991875123</v>
      </c>
      <c r="CY23" s="73">
        <f>((((((((($A23*2)/PI())/2)+('Calcification Rates'!$D$50+'Calcification Rates'!$E$50))^2)*PI())/2))-((((((($A23*2)/PI())/2)^2)*PI())/2)))*('Calcification Rates'!$F$50+'Calcification Rates'!$G$50)</f>
        <v>14.139857171309751</v>
      </c>
      <c r="CZ23" s="73">
        <f>((((((((($A23*2)/PI())/2)+'Calcification Rates'!$D$51)^2)*PI())/2))-((((((($A23*2)/PI())/2)^2)*PI())/2)))*'Calcification Rates'!$F$51</f>
        <v>12.814445133067482</v>
      </c>
      <c r="DA23" s="73">
        <f>((((((((($A23*2)/PI())/2)+('Calcification Rates'!$D$51-'Calcification Rates'!$E$51))^2)*PI())/2))-((((((($A23*2)/PI())/2)^2)*PI())/2)))*('Calcification Rates'!$F$51-'Calcification Rates'!$G$51)</f>
        <v>11.549341991875123</v>
      </c>
      <c r="DB23" s="73">
        <f>((((((((($A23*2)/PI())/2)+('Calcification Rates'!$D$51+'Calcification Rates'!$E$51))^2)*PI())/2))-((((((($A23*2)/PI())/2)^2)*PI())/2)))*('Calcification Rates'!$F$51+'Calcification Rates'!$G$51)</f>
        <v>14.139857171309751</v>
      </c>
      <c r="DC23" s="73">
        <f>((((((((($A23*2)/PI())/2)+'Calcification Rates'!$D$52)^2)*PI())/2))-((((((($A23*2)/PI())/2)^2)*PI())/2)))*'Calcification Rates'!$F$52</f>
        <v>29.134256404790111</v>
      </c>
      <c r="DD23" s="73">
        <f>((((((((($A23*2)/PI())/2)+('Calcification Rates'!$D$52-'Calcification Rates'!$E$52))^2)*PI())/2))-((((((($A23*2)/PI())/2)^2)*PI())/2)))*('Calcification Rates'!$F$52-'Calcification Rates'!$G$52)</f>
        <v>27.482479302465002</v>
      </c>
      <c r="DE23" s="73">
        <f>((((((((($A23*2)/PI())/2)+('Calcification Rates'!$D$52+'Calcification Rates'!$E$52))^2)*PI())/2))-((((((($A23*2)/PI())/2)^2)*PI())/2)))*('Calcification Rates'!$F$52+'Calcification Rates'!$G$52)</f>
        <v>30.829381273776931</v>
      </c>
      <c r="DF23" s="73">
        <f>((((((((($A23*2)/PI())/2)+'Calcification Rates'!$D$53)^2)*PI())/2))-((((((($A23*2)/PI())/2)^2)*PI())/2)))*'Calcification Rates'!$F$53</f>
        <v>3.7607600766929665</v>
      </c>
      <c r="DG23" s="73">
        <f>((((((((($A23*2)/PI())/2)+('Calcification Rates'!$D$53-'Calcification Rates'!$E$53))^2)*PI())/2))-((((((($A23*2)/PI())/2)^2)*PI())/2)))*('Calcification Rates'!$F$53-'Calcification Rates'!$G$53)</f>
        <v>3.5743380627596872</v>
      </c>
      <c r="DH23" s="73">
        <f>((((((((($A23*2)/PI())/2)+('Calcification Rates'!$D$53+'Calcification Rates'!$E$53))^2)*PI())/2))-((((((($A23*2)/PI())/2)^2)*PI())/2)))*('Calcification Rates'!$F$53+'Calcification Rates'!$G$53)</f>
        <v>3.9504839500233033</v>
      </c>
      <c r="DI23" s="73">
        <f>((((((((($A23*2)/PI())/2)+'Calcification Rates'!$D$54)^2)*PI())/2))-((((((($A23*2)/PI())/2)^2)*PI())/2)))*'Calcification Rates'!$F$54</f>
        <v>3.7607600766929665</v>
      </c>
      <c r="DJ23" s="73">
        <f>((((((((($A23*2)/PI())/2)+('Calcification Rates'!$D$54-'Calcification Rates'!$E$54))^2)*PI())/2))-((((((($A23*2)/PI())/2)^2)*PI())/2)))*('Calcification Rates'!$F$54-'Calcification Rates'!$G$54)</f>
        <v>3.5743380627596872</v>
      </c>
      <c r="DK23" s="73">
        <f>((((((((($A23*2)/PI())/2)+('Calcification Rates'!$D$54+'Calcification Rates'!$E$54))^2)*PI())/2))-((((((($A23*2)/PI())/2)^2)*PI())/2)))*('Calcification Rates'!$F$54+'Calcification Rates'!$G$54)</f>
        <v>3.9504839500233033</v>
      </c>
      <c r="DL23" s="73">
        <f>((((((((($A23*2)/PI())/2)+'Calcification Rates'!$D$55)^2)*PI())/2))-((((((($A23*2)/PI())/2)^2)*PI())/2)))*'Calcification Rates'!$F$55</f>
        <v>4.6117360870257045</v>
      </c>
      <c r="DM23" s="73">
        <f>((((((((($A23*2)/PI())/2)+('Calcification Rates'!$D$55-'Calcification Rates'!$E$55))^2)*PI())/2))-((((((($A23*2)/PI())/2)^2)*PI())/2)))*('Calcification Rates'!$F$55-'Calcification Rates'!$G$55)</f>
        <v>4.5595436718644153</v>
      </c>
      <c r="DN23" s="73">
        <f>((((((((($A23*2)/PI())/2)+('Calcification Rates'!$D$55+'Calcification Rates'!$E$55))^2)*PI())/2))-((((((($A23*2)/PI())/2)^2)*PI())/2)))*('Calcification Rates'!$F$55+'Calcification Rates'!$G$55)</f>
        <v>4.6639383761078372</v>
      </c>
      <c r="DO23" s="73">
        <f>((((1-'Calcification Rates'!$H$56)*$A23)*'Calcification Rates'!$D$56*0.1)+('Calcification Rates'!$H$56*$A23*'Calcification Rates'!$D$56))*'Calcification Rates'!$F$56</f>
        <v>2.2356659850000002</v>
      </c>
      <c r="DP23" s="73">
        <f>((((1-'Calcification Rates'!$H$56)*$A23)*(('Calcification Rates'!$D$56-'Calcification Rates'!$E$56)*0.1))+('Calcification Rates'!$H$56*$A23*('Calcification Rates'!$D$56-'Calcification Rates'!$E$56)))*('Calcification Rates'!$F$56-'Calcification Rates'!$G$56)</f>
        <v>2.2356659850000002</v>
      </c>
      <c r="DQ23" s="73">
        <f>((((1-'Calcification Rates'!$H$56)*$A23)*(('Calcification Rates'!$D$56+'Calcification Rates'!$E$56)*0.1))+('Calcification Rates'!$H$56*$A23*('Calcification Rates'!$D$56+'Calcification Rates'!$E$56)))*('Calcification Rates'!$F$56+'Calcification Rates'!$G$56)</f>
        <v>2.2356659850000002</v>
      </c>
      <c r="DR23" s="73">
        <f>((((1-'Calcification Rates'!$H$57)*$A23)*'Calcification Rates'!$D$57*0.1)+('Calcification Rates'!$H$57*$A23*'Calcification Rates'!$D$57))*'Calcification Rates'!$F$57</f>
        <v>9.4791760000000025</v>
      </c>
      <c r="DS23" s="73">
        <f>((((1-'Calcification Rates'!$H$57)*$A23)*(('Calcification Rates'!$D$57-'Calcification Rates'!$E$57)*0.1))+('Calcification Rates'!$H$57*$A23*('Calcification Rates'!$D$57-'Calcification Rates'!$E$57)))*('Calcification Rates'!$F$57-'Calcification Rates'!$G$57)</f>
        <v>8.9842695393655081</v>
      </c>
      <c r="DT23" s="73">
        <f>((((1-'Calcification Rates'!$H$57)*$A23)*(('Calcification Rates'!$D$57+'Calcification Rates'!$E$57)*0.1))+('Calcification Rates'!$H$57*$A23*('Calcification Rates'!$D$57+'Calcification Rates'!$E$57)))*('Calcification Rates'!$F$57+'Calcification Rates'!$G$57)</f>
        <v>9.9740824606344969</v>
      </c>
      <c r="DU23" s="73">
        <f>((((1-'Calcification Rates'!$H$58)*$A23)*'Calcification Rates'!$D$58*0.1)+('Calcification Rates'!$H$58*$A23*'Calcification Rates'!$D$58))*'Calcification Rates'!$F$58</f>
        <v>9.4791760000000025</v>
      </c>
      <c r="DV23" s="73">
        <f>((((1-'Calcification Rates'!$H$58)*$A23)*(('Calcification Rates'!$D$58-'Calcification Rates'!$E$58)*0.1))+('Calcification Rates'!$H$58*$A23*('Calcification Rates'!$D$58-'Calcification Rates'!$E$58)))*('Calcification Rates'!$F$58-'Calcification Rates'!$G$58)</f>
        <v>8.9842695393655081</v>
      </c>
      <c r="DW23" s="73">
        <f>((((1-'Calcification Rates'!$H$58)*$A23)*(('Calcification Rates'!$D$58+'Calcification Rates'!$E$58)*0.1))+('Calcification Rates'!$H$58*$A23*('Calcification Rates'!$D$58+'Calcification Rates'!$E$58)))*('Calcification Rates'!$F$58+'Calcification Rates'!$G$58)</f>
        <v>9.9740824606344969</v>
      </c>
      <c r="DX23" s="73">
        <f>(2*'Calcification Rates'!$D$59*'Calcification Rates'!$F$59)+0.1*'Calcification Rates'!$D$59*($A23+(2*'Calcification Rates'!$D$59))*'Calcification Rates'!$F$59</f>
        <v>10.488070755555558</v>
      </c>
      <c r="DY23" s="73">
        <f>(2*('Calcification Rates'!$D$59-'Calcification Rates'!$E$59)*('Calcification Rates'!$F$59-'Calcification Rates'!$G$59))+(0.1*('Calcification Rates'!$D$59-'Calcification Rates'!$E$59)*($A23+(2*'Calcification Rates'!$D$59-'Calcification Rates'!$E$59)))*('Calcification Rates'!$F$59-'Calcification Rates'!$G$59)</f>
        <v>9.9219938125938114</v>
      </c>
      <c r="DZ23" s="73">
        <f>(2*('Calcification Rates'!$D$59+'Calcification Rates'!$E$59)*('Calcification Rates'!$F$59+'Calcification Rates'!$G$59))+(0.1*('Calcification Rates'!$D$59+'Calcification Rates'!$E$59)*($A23+(2*'Calcification Rates'!$D$59+'Calcification Rates'!$E$59)))*('Calcification Rates'!$F$59+'Calcification Rates'!$G$59)</f>
        <v>11.056185460724592</v>
      </c>
      <c r="EA23" s="73">
        <f>((((((((($A23*2)/PI())/2)+'Calcification Rates'!$D$60)^2)*PI())/2))-((((((($A23*2)/PI())/2)^2)*PI())/2)))*'Calcification Rates'!$F$60</f>
        <v>13.381871284714622</v>
      </c>
      <c r="EB23" s="73">
        <f>((((((((($A23*2)/PI())/2)+('Calcification Rates'!$D$60-'Calcification Rates'!$E$60))^2)*PI())/2))-((((((($A23*2)/PI())/2)^2)*PI())/2)))*('Calcification Rates'!$F$60-'Calcification Rates'!$G$60)</f>
        <v>12.486348648183094</v>
      </c>
      <c r="EC23" s="73">
        <f>((((((((($A23*2)/PI())/2)+('Calcification Rates'!$D$60+'Calcification Rates'!$E$60))^2)*PI())/2))-((((((($A23*2)/PI())/2)^2)*PI())/2)))*('Calcification Rates'!$F$60+'Calcification Rates'!$G$60)</f>
        <v>14.307148761611444</v>
      </c>
      <c r="ED23" s="73">
        <f>$A23*'Calcification Rates'!$D$61*'Calcification Rates'!$F$61</f>
        <v>16.480277219703691</v>
      </c>
      <c r="EE23" s="73">
        <f>$A23*('Calcification Rates'!$D$61-'Calcification Rates'!$E$61)*('Calcification Rates'!$F$61-'Calcification Rates'!$G$61)</f>
        <v>15.10127299833948</v>
      </c>
      <c r="EF23" s="73">
        <f>$A23*('Calcification Rates'!$D$61+'Calcification Rates'!$E$61)*('Calcification Rates'!$F$61+'Calcification Rates'!$G$61)</f>
        <v>17.918958752205153</v>
      </c>
      <c r="EG23" s="73">
        <f>(2*'Calcification Rates'!$D$62*'Calcification Rates'!$F$62)+0.1*'Calcification Rates'!$D$62*($A23+(2*'Calcification Rates'!$D$62))*'Calcification Rates'!$F$62</f>
        <v>55.497944444444443</v>
      </c>
      <c r="EH23" s="73">
        <f>(2*('Calcification Rates'!$D$62-'Calcification Rates'!$E$62)*('Calcification Rates'!$F$62-'Calcification Rates'!$G$62))+(0.1*('Calcification Rates'!$D$62-'Calcification Rates'!$E$62)*($A23+(2*'Calcification Rates'!$D$62-'Calcification Rates'!$E$62)))*('Calcification Rates'!$F$62-'Calcification Rates'!$G$62)</f>
        <v>45.184225117722193</v>
      </c>
      <c r="EI23" s="73">
        <f>(2*('Calcification Rates'!$D$62+'Calcification Rates'!$E$62)*('Calcification Rates'!$F$62+'Calcification Rates'!$G$62))+(0.1*('Calcification Rates'!$D$62+'Calcification Rates'!$E$62)*($A23+(2*'Calcification Rates'!$D$62+'Calcification Rates'!$E$62)))*('Calcification Rates'!$F$62+'Calcification Rates'!$G$62)</f>
        <v>66.76587823656331</v>
      </c>
      <c r="EJ23" s="73">
        <f>(2*'Calcification Rates'!$D$63*'Calcification Rates'!$F$63)+0.1*'Calcification Rates'!$D$63*($A23+(2*'Calcification Rates'!$D$63))*'Calcification Rates'!$F$63</f>
        <v>55.497944444444443</v>
      </c>
      <c r="EK23" s="73">
        <f>(2*('Calcification Rates'!$D$63-'Calcification Rates'!$E$63)*('Calcification Rates'!$F$63-'Calcification Rates'!$G$63))+(0.1*('Calcification Rates'!$D$63-'Calcification Rates'!$E$63)*($A23+(2*'Calcification Rates'!$D$63-'Calcification Rates'!$E$63)))*('Calcification Rates'!$F$63-'Calcification Rates'!$G$63)</f>
        <v>45.184225117722193</v>
      </c>
      <c r="EL23" s="73">
        <f>(2*('Calcification Rates'!$D$63+'Calcification Rates'!$E$63)*('Calcification Rates'!$F$63+'Calcification Rates'!$G$63))+(0.1*('Calcification Rates'!$D$63+'Calcification Rates'!$E$63)*($A23+(2*'Calcification Rates'!$D$63+'Calcification Rates'!$E$63)))*('Calcification Rates'!$F$63+'Calcification Rates'!$G$63)</f>
        <v>66.76587823656331</v>
      </c>
      <c r="EM23" s="73">
        <f>(2*'Calcification Rates'!$D$64*'Calcification Rates'!$F$64)+0.1*'Calcification Rates'!$D$64*($A23+(2*'Calcification Rates'!$D$64))*'Calcification Rates'!$F$64</f>
        <v>55.497944444444443</v>
      </c>
      <c r="EN23" s="73">
        <f>(2*('Calcification Rates'!$D$64-'Calcification Rates'!$E$64)*('Calcification Rates'!$F$64-'Calcification Rates'!$G$64))+(0.1*('Calcification Rates'!$D$64-'Calcification Rates'!$E$64)*($A23+(2*'Calcification Rates'!$D$64-'Calcification Rates'!$E$64)))*('Calcification Rates'!$F$64-'Calcification Rates'!$G$64)</f>
        <v>45.184225117722193</v>
      </c>
      <c r="EO23" s="73">
        <f>(2*('Calcification Rates'!$D$64+'Calcification Rates'!$E$64)*('Calcification Rates'!$F$64+'Calcification Rates'!$G$64))+(0.1*('Calcification Rates'!$D$64+'Calcification Rates'!$E$64)*($A23+(2*'Calcification Rates'!$D$64+'Calcification Rates'!$E$64)))*('Calcification Rates'!$F$64+'Calcification Rates'!$G$64)</f>
        <v>66.76587823656331</v>
      </c>
      <c r="EP23" s="73">
        <f>(2*'Calcification Rates'!$D$65*'Calcification Rates'!$F$65)+0.1*'Calcification Rates'!$D$65*($A23+(2*'Calcification Rates'!$D$65))*'Calcification Rates'!$F$65</f>
        <v>55.497944444444443</v>
      </c>
      <c r="EQ23" s="73">
        <f>(2*('Calcification Rates'!$D$65-'Calcification Rates'!$E$65)*('Calcification Rates'!$F$65-'Calcification Rates'!$G$65))+(0.1*('Calcification Rates'!$D$65-'Calcification Rates'!$E$65)*($A23+(2*'Calcification Rates'!$D$65-'Calcification Rates'!$E$65)))*('Calcification Rates'!$F$65-'Calcification Rates'!$G$65)</f>
        <v>45.184225117722193</v>
      </c>
      <c r="ER23" s="73">
        <f>(2*('Calcification Rates'!$D$65+'Calcification Rates'!$E$65)*('Calcification Rates'!$F$65+'Calcification Rates'!$G$65))+(0.1*('Calcification Rates'!$D$65+'Calcification Rates'!$E$65)*($A23+(2*'Calcification Rates'!$D$65+'Calcification Rates'!$E$65)))*('Calcification Rates'!$F$65+'Calcification Rates'!$G$65)</f>
        <v>66.76587823656331</v>
      </c>
      <c r="ES23" s="73">
        <f>$A23*'Calcification Rates'!$D$66*'Calcification Rates'!$F$66</f>
        <v>16.480277219703691</v>
      </c>
      <c r="ET23" s="73">
        <f>$A23*('Calcification Rates'!$D$66-'Calcification Rates'!$E$66)*('Calcification Rates'!$F$66-'Calcification Rates'!$G$66)</f>
        <v>15.10127299833948</v>
      </c>
      <c r="EU23" s="73">
        <f>$A23*('Calcification Rates'!$D$66+'Calcification Rates'!$E$66)*('Calcification Rates'!$F$66+'Calcification Rates'!$G$66)</f>
        <v>17.918958752205153</v>
      </c>
      <c r="EV23" s="73">
        <f>(2*'Calcification Rates'!$D$67*'Calcification Rates'!$F$67)+0.1*'Calcification Rates'!$D$67*($A23+(2*'Calcification Rates'!$D$67))*'Calcification Rates'!$F$67</f>
        <v>55.497944444444443</v>
      </c>
      <c r="EW23" s="73">
        <f>(2*('Calcification Rates'!$D$67-'Calcification Rates'!$E$67)*('Calcification Rates'!$F$67-'Calcification Rates'!$G$67))+(0.1*('Calcification Rates'!$D$67-'Calcification Rates'!$E$67)*($A23+(2*'Calcification Rates'!$D$67-'Calcification Rates'!$E$67)))*('Calcification Rates'!$F$67-'Calcification Rates'!$G$67)</f>
        <v>45.184225117722193</v>
      </c>
      <c r="EX23" s="73">
        <f>(2*('Calcification Rates'!$D$67+'Calcification Rates'!$E$67)*('Calcification Rates'!$F$67+'Calcification Rates'!$G$67))+(0.1*('Calcification Rates'!$D$67+'Calcification Rates'!$E$67)*($A23+(2*'Calcification Rates'!$D$67+'Calcification Rates'!$E$67)))*('Calcification Rates'!$F$67+'Calcification Rates'!$G$67)</f>
        <v>66.76587823656331</v>
      </c>
      <c r="EY23" s="73">
        <f>((((1-'Calcification Rates'!$H$68)*$A23)*'Calcification Rates'!$D$68*0.1)+('Calcification Rates'!$H$68*$A23*'Calcification Rates'!$D$68))*'Calcification Rates'!$F$68</f>
        <v>4.8074564999999998</v>
      </c>
      <c r="EZ23" s="73">
        <f>((((1-'Calcification Rates'!$H$68)*$A23)*(('Calcification Rates'!$D$68-'Calcification Rates'!$E$68)*0.1))+('Calcification Rates'!$H$68*$A23*('Calcification Rates'!$D$68-'Calcification Rates'!$E$68)))*('Calcification Rates'!$F$68-'Calcification Rates'!$G$68)</f>
        <v>2.9915069336213551</v>
      </c>
      <c r="FA23" s="73">
        <f>((((1-'Calcification Rates'!$H$68)*$A23)*(('Calcification Rates'!$D$68+'Calcification Rates'!$E$68)*0.1))+('Calcification Rates'!$H$68*$A23*('Calcification Rates'!$D$68+'Calcification Rates'!$E$68)))*('Calcification Rates'!$F$68+'Calcification Rates'!$G$68)</f>
        <v>6.8040341361570409</v>
      </c>
      <c r="FB23" s="73">
        <f>((((((((($A23*2)/PI())/2)+'Calcification Rates'!$D$69)^2)*PI())/2))-((((((($A23*2)/PI())/2)^2)*PI())/2)))*'Calcification Rates'!$F$69</f>
        <v>33.66196438949725</v>
      </c>
      <c r="FC23" s="73">
        <f>((((((((($A23*2)/PI())/2)+('Calcification Rates'!$D$69-'Calcification Rates'!$E$69))^2)*PI())/2))-((((((($A23*2)/PI())/2)^2)*PI())/2)))*('Calcification Rates'!$F$69-'Calcification Rates'!$G$69)</f>
        <v>31.853797560020144</v>
      </c>
      <c r="FD23" s="73">
        <f>((((((((($A23*2)/PI())/2)+('Calcification Rates'!$D$69+'Calcification Rates'!$E$69))^2)*PI())/2))-((((((($A23*2)/PI())/2)^2)*PI())/2)))*('Calcification Rates'!$F$69+'Calcification Rates'!$G$69)</f>
        <v>35.49785586411565</v>
      </c>
      <c r="FE23" s="73">
        <f>((((((((($A23*2)/PI())/2)+'Calcification Rates'!$D$70)^2)*PI())/2))-((((((($A23*2)/PI())/2)^2)*PI())/2)))*'Calcification Rates'!$F$70</f>
        <v>26.231040601235829</v>
      </c>
      <c r="FF23" s="73">
        <f>((((((((($A23*2)/PI())/2)+('Calcification Rates'!$D$70-'Calcification Rates'!$E$70))^2)*PI())/2))-((((((($A23*2)/PI())/2)^2)*PI())/2)))*('Calcification Rates'!$F$70-'Calcification Rates'!$G$70)</f>
        <v>22.573724498105758</v>
      </c>
      <c r="FG23" s="73">
        <f>((((((((($A23*2)/PI())/2)+('Calcification Rates'!$D$70+'Calcification Rates'!$E$70))^2)*PI())/2))-((((((($A23*2)/PI())/2)^2)*PI())/2)))*('Calcification Rates'!$F$70+'Calcification Rates'!$G$70)</f>
        <v>29.96221545809416</v>
      </c>
      <c r="FH23" s="73">
        <f>((((((((($A23*2)/PI())/2)+'Calcification Rates'!$D$71)^2)*PI())/2))-((((((($A23*2)/PI())/2)^2)*PI())/2)))*'Calcification Rates'!$F$71</f>
        <v>14.53043412493381</v>
      </c>
      <c r="FI23" s="73">
        <f>((((((((($A23*2)/PI())/2)+('Calcification Rates'!$D$71-'Calcification Rates'!$E$71))^2)*PI())/2))-((((((($A23*2)/PI())/2)^2)*PI())/2)))*('Calcification Rates'!$F$71-'Calcification Rates'!$G$71)</f>
        <v>13.390306442886313</v>
      </c>
      <c r="FJ23" s="73">
        <f>((((((((($A23*2)/PI())/2)+('Calcification Rates'!$D$71+'Calcification Rates'!$E$71))^2)*PI())/2))-((((((($A23*2)/PI())/2)^2)*PI())/2)))*('Calcification Rates'!$F$71+'Calcification Rates'!$G$71)</f>
        <v>15.716775993973513</v>
      </c>
      <c r="FK23" s="73">
        <f>$A23*'Calcification Rates'!$D$72*'Calcification Rates'!$F$72</f>
        <v>0.49355906249999992</v>
      </c>
      <c r="FL23" s="73">
        <f>$A23*('Calcification Rates'!$D$72-'Calcification Rates'!$E$72)*('Calcification Rates'!$F$72-'Calcification Rates'!$G$72)</f>
        <v>0.32076343483401132</v>
      </c>
      <c r="FM23" s="73">
        <f>$A23*('Calcification Rates'!$D$72+'Calcification Rates'!$E$72)*('Calcification Rates'!$F$72+'Calcification Rates'!$G$72)</f>
        <v>0.66635469016598858</v>
      </c>
      <c r="FN23" s="73">
        <f>$A23*'Calcification Rates'!$D$74*'Calcification Rates'!$F$74</f>
        <v>0.49355906249999992</v>
      </c>
      <c r="FO23" s="73">
        <f>$A23*('Calcification Rates'!$D$74-'Calcification Rates'!$E$74)*('Calcification Rates'!$F$74-'Calcification Rates'!$G$74)</f>
        <v>0.32076343483401132</v>
      </c>
      <c r="FP23" s="73">
        <f>$A23*('Calcification Rates'!$D$74+'Calcification Rates'!$E$74)*('Calcification Rates'!$F$74+'Calcification Rates'!$G$74)</f>
        <v>0.66635469016598858</v>
      </c>
      <c r="FQ23" s="73">
        <f>$A23*'Calcification Rates'!$D$75*'Calcification Rates'!$F$75</f>
        <v>14.245151633522728</v>
      </c>
      <c r="FR23" s="73">
        <f>$A23*('Calcification Rates'!$D$75-'Calcification Rates'!$E$75)*('Calcification Rates'!$F$75-'Calcification Rates'!$G$75)</f>
        <v>13.265947188330378</v>
      </c>
      <c r="FS23" s="73">
        <f>$A23*('Calcification Rates'!$D$75+'Calcification Rates'!$E$75)*('Calcification Rates'!$F$75+'Calcification Rates'!$G$75)</f>
        <v>15.254172603664758</v>
      </c>
      <c r="FT23" s="73">
        <f>((((((((($A23*2)/PI())/2)+'Calcification Rates'!$D$76)^2)*PI())/2))-((((((($A23*2)/PI())/2)^2)*PI())/2)))*'Calcification Rates'!$F$76</f>
        <v>14.726723439004203</v>
      </c>
      <c r="FU23" s="73">
        <f>((((((((($A23*2)/PI())/2)+('Calcification Rates'!$D$76-'Calcification Rates'!$E$76))^2)*PI())/2))-((((((($A23*2)/PI())/2)^2)*PI())/2)))*('Calcification Rates'!$F$76-'Calcification Rates'!$G$76)</f>
        <v>13.704631588680257</v>
      </c>
      <c r="FV23" s="73">
        <f>((((((((($A23*2)/PI())/2)+('Calcification Rates'!$D$76+'Calcification Rates'!$E$76))^2)*PI())/2))-((((((($A23*2)/PI())/2)^2)*PI())/2)))*('Calcification Rates'!$F$76+'Calcification Rates'!$G$76)</f>
        <v>15.781106223687882</v>
      </c>
      <c r="FW23" s="73">
        <f>(2*'Calcification Rates'!$D$77*'Calcification Rates'!$F$77)+0.1*'Calcification Rates'!$D$77*($A23+(2*'Calcification Rates'!$D$77))*'Calcification Rates'!$F$77</f>
        <v>55.497944444444443</v>
      </c>
      <c r="FX23" s="73">
        <f>(2*('Calcification Rates'!$D$77-'Calcification Rates'!$E$77)*('Calcification Rates'!$F$77-'Calcification Rates'!$G$77))+(0.1*('Calcification Rates'!$D$77-'Calcification Rates'!$E$77)*($A23+(2*'Calcification Rates'!$D$77-'Calcification Rates'!$E$77)))*('Calcification Rates'!$F$77-'Calcification Rates'!$G$77)</f>
        <v>52.801664273082764</v>
      </c>
      <c r="FY23" s="73">
        <f>(2*('Calcification Rates'!$D$77+'Calcification Rates'!$E$77)*('Calcification Rates'!$F$77+'Calcification Rates'!$G$77))+(0.1*('Calcification Rates'!$D$77+'Calcification Rates'!$E$77)*($A23+(2*'Calcification Rates'!$D$77+'Calcification Rates'!$E$77)))*('Calcification Rates'!$F$77+'Calcification Rates'!$G$77)</f>
        <v>58.206640401069194</v>
      </c>
      <c r="FZ23" s="73">
        <f>((((1-'Calcification Rates'!$H$78)*$A23)*'Calcification Rates'!$D$78*0.1)+('Calcification Rates'!$H$78*$A23*'Calcification Rates'!$D$78))*'Calcification Rates'!$F$78</f>
        <v>7.48870401825</v>
      </c>
      <c r="GA23" s="73">
        <f>((((1-'Calcification Rates'!$H$78)*$A23)*(('Calcification Rates'!$D$78-'Calcification Rates'!$E$78)*0.1))+('Calcification Rates'!$H$78*$A23*('Calcification Rates'!$D$78-'Calcification Rates'!$E$78)))*('Calcification Rates'!$F$78-'Calcification Rates'!$G$78)</f>
        <v>7.2294452122654125</v>
      </c>
      <c r="GB23" s="73">
        <f>((((1-'Calcification Rates'!$H$78)*$A23)*(('Calcification Rates'!$D$78+'Calcification Rates'!$E$78)*0.1))+('Calcification Rates'!$H$78*$A23*('Calcification Rates'!$D$78+'Calcification Rates'!$E$78)))*('Calcification Rates'!$F$78+'Calcification Rates'!$G$78)</f>
        <v>7.7479628242345866</v>
      </c>
      <c r="GC23" s="73">
        <f>((((1-'Calcification Rates'!$H$79)*$A23)*'Calcification Rates'!$D$79*0.1)+('Calcification Rates'!$H$79*$A23*'Calcification Rates'!$D$79))*'Calcification Rates'!$F$79</f>
        <v>8.5170021299999998</v>
      </c>
      <c r="GD23" s="73">
        <f>((((1-'Calcification Rates'!$H$79)*$A23)*(('Calcification Rates'!$D$79-'Calcification Rates'!$E$79)*0.1))+('Calcification Rates'!$H$79*$A23*('Calcification Rates'!$D$79-'Calcification Rates'!$E$79)))*('Calcification Rates'!$F$79-'Calcification Rates'!$G$79)</f>
        <v>8.1609553833852093</v>
      </c>
      <c r="GE23" s="73">
        <f>((((1-'Calcification Rates'!$H$79)*$A23)*(('Calcification Rates'!$D$79+'Calcification Rates'!$E$79)*0.1))+('Calcification Rates'!$H$79*$A23*('Calcification Rates'!$D$79+'Calcification Rates'!$E$79)))*('Calcification Rates'!$F$79+'Calcification Rates'!$G$79)</f>
        <v>8.8730488766147921</v>
      </c>
      <c r="GF23" s="73">
        <f>((((1-'Calcification Rates'!$H$80)*$A23)*'Calcification Rates'!$D$80*0.1)+('Calcification Rates'!$H$80*$A23*'Calcification Rates'!$D$80))*'Calcification Rates'!$F$80</f>
        <v>10.022476054499998</v>
      </c>
      <c r="GG23" s="73">
        <f>((((1-'Calcification Rates'!$H$80)*$A23)*(('Calcification Rates'!$D$80-'Calcification Rates'!$E$80)*0.1))+('Calcification Rates'!$H$80*$A23*('Calcification Rates'!$D$80-'Calcification Rates'!$E$80)))*('Calcification Rates'!$F$80-'Calcification Rates'!$G$80)</f>
        <v>9.6754981036334087</v>
      </c>
      <c r="GH23" s="73">
        <f>((((1-'Calcification Rates'!$H$80)*$A23)*(('Calcification Rates'!$D$80+'Calcification Rates'!$E$80)*0.1))+('Calcification Rates'!$H$80*$A23*('Calcification Rates'!$D$80+'Calcification Rates'!$E$80)))*('Calcification Rates'!$F$80+'Calcification Rates'!$G$80)</f>
        <v>10.369454005366588</v>
      </c>
      <c r="GI23" s="73">
        <f>((((((((($A23*2)/PI())/2)+'Calcification Rates'!$D$81)^2)*PI())/2))-((((((($A23*2)/PI())/2)^2)*PI())/2)))*'Calcification Rates'!$F$81</f>
        <v>12.489783673529644</v>
      </c>
      <c r="GJ23" s="73">
        <f>((((((((($A23*2)/PI())/2)+('Calcification Rates'!$D$81-'Calcification Rates'!$E$81))^2)*PI())/2))-((((((($A23*2)/PI())/2)^2)*PI())/2)))*('Calcification Rates'!$F$81-'Calcification Rates'!$G$81)</f>
        <v>12.074747853283446</v>
      </c>
      <c r="GK23" s="73">
        <f>((((((((($A23*2)/PI())/2)+('Calcification Rates'!$D$81+'Calcification Rates'!$E$81))^2)*PI())/2))-((((((($A23*2)/PI())/2)^2)*PI())/2)))*('Calcification Rates'!$F$81+'Calcification Rates'!$G$81)</f>
        <v>12.905711941065482</v>
      </c>
      <c r="GL23" s="73">
        <f>((((((((($A23*2)/PI())/2)+'Calcification Rates'!$D$82)^2)*PI())/2))-((((((($A23*2)/PI())/2)^2)*PI())/2)))*'Calcification Rates'!$F$82</f>
        <v>12.816034028303443</v>
      </c>
      <c r="GM23" s="73">
        <f>((((((((($A23*2)/PI())/2)+('Calcification Rates'!$D$82-'Calcification Rates'!$E$82))^2)*PI())/2))-((((((($A23*2)/PI())/2)^2)*PI())/2)))*('Calcification Rates'!$F$82-'Calcification Rates'!$G$82)</f>
        <v>12.492519207824131</v>
      </c>
      <c r="GN23" s="73">
        <f>((((((((($A23*2)/PI())/2)+('Calcification Rates'!$D$82+'Calcification Rates'!$E$82))^2)*PI())/2))-((((((($A23*2)/PI())/2)^2)*PI())/2)))*('Calcification Rates'!$F$82+'Calcification Rates'!$G$82)</f>
        <v>13.140089016588433</v>
      </c>
      <c r="GO23" s="73">
        <f>((((((((($A23*2)/PI())/2)+'Calcification Rates'!$D$87)^2)*PI())/2))-((((((($A23*2)/PI())/2)^2)*PI())/2)))*'Calcification Rates'!$F$87</f>
        <v>8.5319968451232349</v>
      </c>
      <c r="GP23" s="73">
        <f>((((((((($A23*2)/PI())/2)+('Calcification Rates'!$D$87-'Calcification Rates'!$E$87))^2)*PI())/2))-((((((($A23*2)/PI())/2)^2)*PI())/2)))*('Calcification Rates'!$F$87-'Calcification Rates'!$G$87)</f>
        <v>7.4185620795096119</v>
      </c>
      <c r="GQ23" s="73">
        <f>((((((((($A23*2)/PI())/2)+('Calcification Rates'!$D$87+'Calcification Rates'!$E$87))^2)*PI())/2))-((((((($A23*2)/PI())/2)^2)*PI())/2)))*('Calcification Rates'!$F$87+'Calcification Rates'!$G$87)</f>
        <v>9.705509953029841</v>
      </c>
      <c r="GR23" s="73">
        <f>((((((((($A23*2)/PI())/2)+'Calcification Rates'!$D$88)^2)*PI())/2))-((((((($A23*2)/PI())/2)^2)*PI())/2)))*'Calcification Rates'!$F$88</f>
        <v>8.5319968451232349</v>
      </c>
      <c r="GS23" s="73">
        <f>((((((((($A23*2)/PI())/2)+('Calcification Rates'!$D$88-'Calcification Rates'!$E$88))^2)*PI())/2))-((((((($A23*2)/PI())/2)^2)*PI())/2)))*('Calcification Rates'!$F$88-'Calcification Rates'!$G$88)</f>
        <v>7.4185620795096119</v>
      </c>
      <c r="GT23" s="73">
        <f>((((((((($A23*2)/PI())/2)+('Calcification Rates'!$D$88+'Calcification Rates'!$E$88))^2)*PI())/2))-((((((($A23*2)/PI())/2)^2)*PI())/2)))*('Calcification Rates'!$F$88+'Calcification Rates'!$G$88)</f>
        <v>9.705509953029841</v>
      </c>
      <c r="GU23" s="73">
        <f>((((((((($A23*2)/PI())/2)+'Calcification Rates'!$D$89)^2)*PI())/2))-((((((($A23*2)/PI())/2)^2)*PI())/2)))*'Calcification Rates'!$F$89</f>
        <v>11.957794778598894</v>
      </c>
      <c r="GV23" s="73">
        <f>((((((((($A23*2)/PI())/2)+('Calcification Rates'!$D$89-'Calcification Rates'!$E$89))^2)*PI())/2))-((((((($A23*2)/PI())/2)^2)*PI())/2)))*('Calcification Rates'!$F$89-'Calcification Rates'!$G$89)</f>
        <v>10.657195250101724</v>
      </c>
      <c r="GW23" s="73">
        <f>((((((((($A23*2)/PI())/2)+('Calcification Rates'!$D$89+'Calcification Rates'!$E$89))^2)*PI())/2))-((((((($A23*2)/PI())/2)^2)*PI())/2)))*('Calcification Rates'!$F$89+'Calcification Rates'!$G$89)</f>
        <v>13.307625267571256</v>
      </c>
      <c r="GX23" s="73">
        <f>((((((((($A23*2)/PI())/2)+'Calcification Rates'!$D$90)^2)*PI())/2))-((((((($A23*2)/PI())/2)^2)*PI())/2)))*'Calcification Rates'!$F$90</f>
        <v>11.957794778598894</v>
      </c>
      <c r="GY23" s="73">
        <f>((((((((($A23*2)/PI())/2)+('Calcification Rates'!$D$90-'Calcification Rates'!$E$90))^2)*PI())/2))-((((((($A23*2)/PI())/2)^2)*PI())/2)))*('Calcification Rates'!$F$90-'Calcification Rates'!$G$90)</f>
        <v>10.657195250101724</v>
      </c>
      <c r="GZ23" s="73">
        <f>((((((((($A23*2)/PI())/2)+('Calcification Rates'!$D$90+'Calcification Rates'!$E$90))^2)*PI())/2))-((((((($A23*2)/PI())/2)^2)*PI())/2)))*('Calcification Rates'!$F$90+'Calcification Rates'!$G$90)</f>
        <v>13.307625267571256</v>
      </c>
      <c r="HA23" s="73">
        <f>((((((((($A23*2)/PI())/2)+'Calcification Rates'!$D$92)^2)*PI())/2))-((((((($A23*2)/PI())/2)^2)*PI())/2)))*'Calcification Rates'!$F$92</f>
        <v>30.886180048875865</v>
      </c>
      <c r="HB23" s="73">
        <f>((((((((($A23*2)/PI())/2)+('Calcification Rates'!$D$92-'Calcification Rates'!$E$92))^2)*PI())/2))-((((((($A23*2)/PI())/2)^2)*PI())/2)))*('Calcification Rates'!$F$92-'Calcification Rates'!$G$92)</f>
        <v>29.69116669975643</v>
      </c>
      <c r="HC23" s="73">
        <f>((((((((($A23*2)/PI())/2)+('Calcification Rates'!$D$92+'Calcification Rates'!$E$92))^2)*PI())/2))-((((((($A23*2)/PI())/2)^2)*PI())/2)))*('Calcification Rates'!$F$92+'Calcification Rates'!$G$92)</f>
        <v>32.0811933979953</v>
      </c>
      <c r="HD23" s="73">
        <f>$A23*'Calcification Rates'!$D$93*'Calcification Rates'!$F$93</f>
        <v>8.6766645924485513</v>
      </c>
      <c r="HE23" s="73">
        <f>$A23*('Calcification Rates'!$D$93-'Calcification Rates'!$E$93)*('Calcification Rates'!$F$93-'Calcification Rates'!$G$93)</f>
        <v>7.6257197931048397</v>
      </c>
      <c r="HF23" s="73">
        <f>$A23*('Calcification Rates'!$D$93+'Calcification Rates'!$E$93)*('Calcification Rates'!$F$93+'Calcification Rates'!$G$93)</f>
        <v>9.7851832709367237</v>
      </c>
      <c r="HG23" s="73">
        <f>$A23*'Calcification Rates'!$D$95*'Calcification Rates'!$F$95</f>
        <v>11.062747355371902</v>
      </c>
      <c r="HH23" s="73">
        <f>$A23*('Calcification Rates'!$D$95-'Calcification Rates'!$E$95)*('Calcification Rates'!$F$95-'Calcification Rates'!$G$95)</f>
        <v>9.6538234493186117</v>
      </c>
      <c r="HI23" s="73">
        <f>$A23*('Calcification Rates'!$D$95+'Calcification Rates'!$E$95)*('Calcification Rates'!$F$95+'Calcification Rates'!$G$95)</f>
        <v>12.550629724251882</v>
      </c>
      <c r="HJ23" s="73">
        <f>((((1-'Calcification Rates'!$H$96)*$A23)*'Calcification Rates'!$D$96*0.1)+('Calcification Rates'!$H$96*$A23*'Calcification Rates'!$D$96))*'Calcification Rates'!$F$96</f>
        <v>5.2594064249999999</v>
      </c>
      <c r="HK23" s="73">
        <f>((((1-'Calcification Rates'!$H$96)*$A23)*(('Calcification Rates'!$D$96-'Calcification Rates'!$E$96)*0.1))+('Calcification Rates'!$H$96*$A23*('Calcification Rates'!$D$96-'Calcification Rates'!$E$96)))*('Calcification Rates'!$F$96-'Calcification Rates'!$G$96)</f>
        <v>4.5942089717828738</v>
      </c>
      <c r="HL23" s="73">
        <f>((((1-'Calcification Rates'!$H$96)*$A23)*(('Calcification Rates'!$D$96+'Calcification Rates'!$E$96)*0.1))+('Calcification Rates'!$H$96*$A23*('Calcification Rates'!$D$96+'Calcification Rates'!$E$96)))*('Calcification Rates'!$F$96+'Calcification Rates'!$G$96)</f>
        <v>5.9655195178281932</v>
      </c>
      <c r="HM23" s="73">
        <f>((((1-'Calcification Rates'!$H$98)*$A23)*'Calcification Rates'!$D$98*0.1)+('Calcification Rates'!$H$98*$A23*'Calcification Rates'!$D$98))*'Calcification Rates'!$F$98</f>
        <v>5.2594064249999999</v>
      </c>
      <c r="HN23" s="73">
        <f>((((1-'Calcification Rates'!$H$98)*$A23)*(('Calcification Rates'!$D$98-'Calcification Rates'!$E$98)*0.1))+('Calcification Rates'!$H$98*$A23*('Calcification Rates'!$D$98-'Calcification Rates'!$E$98)))*('Calcification Rates'!$F$98-'Calcification Rates'!$G$98)</f>
        <v>3.171867136103355</v>
      </c>
      <c r="HO23" s="73">
        <f>((((1-'Calcification Rates'!$H$98)*$A23)*(('Calcification Rates'!$D$98+'Calcification Rates'!$E$98)*0.1))+('Calcification Rates'!$H$98*$A23*('Calcification Rates'!$D$98+'Calcification Rates'!$E$98)))*('Calcification Rates'!$F$98+'Calcification Rates'!$G$98)</f>
        <v>7.6491859115881029</v>
      </c>
    </row>
    <row r="24" spans="1:223" x14ac:dyDescent="0.3">
      <c r="A24" s="42">
        <v>22</v>
      </c>
      <c r="B24" s="73">
        <f>((((1-'Calcification Rates'!$H$11)*$A24)*'Calcification Rates'!$D$11*0.1)+('Calcification Rates'!$H$11*$A24*'Calcification Rates'!$D$11))*'Calcification Rates'!$F$11</f>
        <v>60.528718506666678</v>
      </c>
      <c r="C24" s="73">
        <f>((((1-'Calcification Rates'!$H$11)*$A24)*(('Calcification Rates'!$D$11-'Calcification Rates'!$E$11)*0.1))+('Calcification Rates'!$H$11*$A24*('Calcification Rates'!$D$11-'Calcification Rates'!$E$11)))*('Calcification Rates'!$F$11-'Calcification Rates'!$G$11)</f>
        <v>49.159914614142515</v>
      </c>
      <c r="D24" s="73">
        <f>((((1-'Calcification Rates'!$H$11)*$A24)*(('Calcification Rates'!$D$11+'Calcification Rates'!$E$11)*0.1))+('Calcification Rates'!$H$11*$A24*('Calcification Rates'!$D$11+'Calcification Rates'!$E$11)))*('Calcification Rates'!$F$11+'Calcification Rates'!$G$11)</f>
        <v>72.250689620098214</v>
      </c>
      <c r="E24" s="73">
        <f>(((((1-'Calcification Rates'!$H$12)*$A24)*'Calcification Rates'!$D$12*0.1)+('Calcification Rates'!$H$12*$A24*'Calcification Rates'!$D$12))*'Calcification Rates'!$F$12)*0.5</f>
        <v>31.8746275047619</v>
      </c>
      <c r="F24" s="73">
        <f>(((((1-'Calcification Rates'!$H$12)*$A24)*(('Calcification Rates'!$D$12-'Calcification Rates'!$E$12)*0.1))+('Calcification Rates'!$H$12*$A24*('Calcification Rates'!$D$12-'Calcification Rates'!$E$12)))*('Calcification Rates'!$F$12-'Calcification Rates'!$G$12))*0.5</f>
        <v>29.295235676591922</v>
      </c>
      <c r="G24" s="73">
        <f>(((((1-'Calcification Rates'!$H$12)*$A24)*(('Calcification Rates'!$D$12+'Calcification Rates'!$E$12)*0.1))+('Calcification Rates'!$H$12*$A24*('Calcification Rates'!$D$12+'Calcification Rates'!$E$12)))*('Calcification Rates'!$F$12+'Calcification Rates'!$G$12))*0.5</f>
        <v>34.498774163993616</v>
      </c>
      <c r="H24" s="73">
        <f>(((((1-'Calcification Rates'!$H$13)*$A24)*'Calcification Rates'!$D$13*0.1)+('Calcification Rates'!$H$13*$A24*'Calcification Rates'!$D$13))*'Calcification Rates'!$F$13)*0.5</f>
        <v>25.647958723199999</v>
      </c>
      <c r="I24" s="73">
        <f>(((((1-'Calcification Rates'!$H$13)*$A24)*(('Calcification Rates'!$D$13-'Calcification Rates'!$E$13)*0.1))+('Calcification Rates'!$H$13*$A24*('Calcification Rates'!$D$13-'Calcification Rates'!$E$13)))*('Calcification Rates'!$F$13-'Calcification Rates'!$G$13))*0.5</f>
        <v>21.705427188238613</v>
      </c>
      <c r="J24" s="73">
        <f>(((((1-'Calcification Rates'!$H$13)*$A24)*(('Calcification Rates'!$D$13+'Calcification Rates'!$E$13)*0.1))+('Calcification Rates'!$H$13*$A24*('Calcification Rates'!$D$13+'Calcification Rates'!$E$13)))*('Calcification Rates'!$F$13+'Calcification Rates'!$G$13))*0.5</f>
        <v>29.915582723539163</v>
      </c>
      <c r="K24" s="73">
        <f>((((((((($A24*2)/PI())/2)+'Calcification Rates'!$D$14)^2)*PI())/2))-((((((($A24*2)/PI())/2)^2)*PI())/2)))*'Calcification Rates'!$F$14</f>
        <v>13.221616613858577</v>
      </c>
      <c r="L24" s="73">
        <f>((((((((($A24*2)/PI())/2)+('Calcification Rates'!$D$14-'Calcification Rates'!$E$14))^2)*PI())/2))-((((((($A24*2)/PI())/2)^2)*PI())/2)))*('Calcification Rates'!$F$14-'Calcification Rates'!$G$14)</f>
        <v>12.753797016821872</v>
      </c>
      <c r="M24" s="73">
        <f>((((((((($A24*2)/PI())/2)+('Calcification Rates'!$D$14+'Calcification Rates'!$E$14))^2)*PI())/2))-((((((($A24*2)/PI())/2)^2)*PI())/2)))*('Calcification Rates'!$F$14+'Calcification Rates'!$G$14)</f>
        <v>13.690116362188391</v>
      </c>
      <c r="N24" s="73">
        <f>((((((((($A24*2)/PI())/2)+'Calcification Rates'!$D$15)^2)*PI())/2))-((((((($A24*2)/PI())/2)^2)*PI())/2)))*'Calcification Rates'!$F$15</f>
        <v>13.410988726817489</v>
      </c>
      <c r="O24" s="73">
        <f>((((((((($A24*2)/PI())/2)+('Calcification Rates'!$D$15-'Calcification Rates'!$E$15))^2)*PI())/2))-((((((($A24*2)/PI())/2)^2)*PI())/2)))*('Calcification Rates'!$F$15-'Calcification Rates'!$G$15)</f>
        <v>12.087409764586143</v>
      </c>
      <c r="P24" s="73">
        <f>((((((((($A24*2)/PI())/2)+('Calcification Rates'!$D$15+'Calcification Rates'!$E$15))^2)*PI())/2))-((((((($A24*2)/PI())/2)^2)*PI())/2)))*('Calcification Rates'!$F$15+'Calcification Rates'!$G$15)</f>
        <v>14.797591191550049</v>
      </c>
      <c r="Q24" s="73">
        <f>(2*'Calcification Rates'!$D$16*'Calcification Rates'!$F$16)+0.1*'Calcification Rates'!$D$16*($A24+(2*'Calcification Rates'!$D$16))*'Calcification Rates'!$F$16</f>
        <v>4.797228333333333</v>
      </c>
      <c r="R24" s="73">
        <f>(2*('Calcification Rates'!$D$16-'Calcification Rates'!$E$16)*('Calcification Rates'!$F$16-'Calcification Rates'!$G$16))+(0.1*('Calcification Rates'!$D$16-'Calcification Rates'!$E$16)*($A24+(2*'Calcification Rates'!$D$16-'Calcification Rates'!$E$16)))*('Calcification Rates'!$F$16-'Calcification Rates'!$G$16)</f>
        <v>4.1204853167485318</v>
      </c>
      <c r="S24" s="73">
        <f>(2*('Calcification Rates'!$D$16+'Calcification Rates'!$E$16)*('Calcification Rates'!$F$16+'Calcification Rates'!$G$16))+(0.1*('Calcification Rates'!$D$16+'Calcification Rates'!$E$16)*($A24+(2*'Calcification Rates'!$D$16+'Calcification Rates'!$E$16)))*('Calcification Rates'!$F$16+'Calcification Rates'!$G$16)</f>
        <v>5.4909313482394086</v>
      </c>
      <c r="T24" s="73">
        <f>(2*'Calcification Rates'!$D$17*'Calcification Rates'!$F$17)+0.1*'Calcification Rates'!$D$17*($A24+(2*'Calcification Rates'!$D$17))*'Calcification Rates'!$F$17</f>
        <v>4.4338019444444434</v>
      </c>
      <c r="U24" s="73">
        <f>(2*('Calcification Rates'!$D$17-'Calcification Rates'!$E$17)*('Calcification Rates'!$F$17-'Calcification Rates'!$G$17))+(0.1*('Calcification Rates'!$D$17-'Calcification Rates'!$E$17)*($A24+(2*'Calcification Rates'!$D$17-'Calcification Rates'!$E$17)))*('Calcification Rates'!$F$17-'Calcification Rates'!$G$17)</f>
        <v>3.7620259642151974</v>
      </c>
      <c r="V24" s="73">
        <f>(2*('Calcification Rates'!$D$17+'Calcification Rates'!$E$17)*('Calcification Rates'!$F$17+'Calcification Rates'!$G$17))+(0.1*('Calcification Rates'!$D$17+'Calcification Rates'!$E$17)*($A24+(2*'Calcification Rates'!$D$17+'Calcification Rates'!$E$17)))*('Calcification Rates'!$F$17+'Calcification Rates'!$G$17)</f>
        <v>5.1225364290394086</v>
      </c>
      <c r="W24" s="73">
        <f>((((((((($A24*2)/PI())/2)+'Calcification Rates'!$D$18)^2)*PI())/2))-((((((($A24*2)/PI())/2)^2)*PI())/2)))*'Calcification Rates'!$F$18</f>
        <v>13.410988726817489</v>
      </c>
      <c r="X24" s="73">
        <f>((((((((($A24*2)/PI())/2)+('Calcification Rates'!$D$18-'Calcification Rates'!$E$18))^2)*PI())/2))-((((((($A24*2)/PI())/2)^2)*PI())/2)))*('Calcification Rates'!$F$18-'Calcification Rates'!$G$18)</f>
        <v>12.087409764586143</v>
      </c>
      <c r="Y24" s="73">
        <f>((((((((($A24*2)/PI())/2)+('Calcification Rates'!$D$18+'Calcification Rates'!$E$18))^2)*PI())/2))-((((((($A24*2)/PI())/2)^2)*PI())/2)))*('Calcification Rates'!$F$18+'Calcification Rates'!$G$18)</f>
        <v>14.797591191550049</v>
      </c>
      <c r="Z24" s="73">
        <f>(2*'Calcification Rates'!$D$19*'Calcification Rates'!$F$19)+0.1*'Calcification Rates'!$D$19*($A24+(2*'Calcification Rates'!$D$19))*'Calcification Rates'!$F$19</f>
        <v>4.4338019444444434</v>
      </c>
      <c r="AA24" s="73">
        <f>(2*('Calcification Rates'!$D$19-'Calcification Rates'!$E$19)*('Calcification Rates'!$F$19-'Calcification Rates'!$G$19))+(0.1*('Calcification Rates'!$D$19-'Calcification Rates'!$E$19)*($A24+(2*'Calcification Rates'!$D$19-'Calcification Rates'!$E$19)))*('Calcification Rates'!$F$19-'Calcification Rates'!$G$19)</f>
        <v>3.7620259642151974</v>
      </c>
      <c r="AB24" s="73">
        <f>(2*('Calcification Rates'!$D$19+'Calcification Rates'!$E$19)*('Calcification Rates'!$F$19+'Calcification Rates'!$G$19))+(0.1*('Calcification Rates'!$D$19+'Calcification Rates'!$E$19)*($A24+(2*'Calcification Rates'!$D$19+'Calcification Rates'!$E$19)))*('Calcification Rates'!$F$19+'Calcification Rates'!$G$19)</f>
        <v>5.1225364290394086</v>
      </c>
      <c r="AC24" s="73">
        <f>(((((1-'Calcification Rates'!$H$20)*$A24)*'Calcification Rates'!$D$20*0.1)+('Calcification Rates'!$H$20*$A24*'Calcification Rates'!$D$20))*'Calcification Rates'!$F$20)*0.5</f>
        <v>1.7787147583333331</v>
      </c>
      <c r="AD24" s="73">
        <f>(((((1-'Calcification Rates'!$H$20)*$A24)*(('Calcification Rates'!$D$20-'Calcification Rates'!$E$20)*0.1))+('Calcification Rates'!$H$20*$A24*('Calcification Rates'!$D$20-'Calcification Rates'!$E$20)))*('Calcification Rates'!$F$20-'Calcification Rates'!$G$20))*0.5</f>
        <v>1.5094469340220242</v>
      </c>
      <c r="AE24" s="73">
        <f>(((((1-'Calcification Rates'!$H$20)*$A24)*(('Calcification Rates'!$D$20+'Calcification Rates'!$E$20)*0.1))+('Calcification Rates'!$H$20*$A24*('Calcification Rates'!$D$20+'Calcification Rates'!$E$20)))*('Calcification Rates'!$F$20+'Calcification Rates'!$G$20))*0.5</f>
        <v>2.0547029410737925</v>
      </c>
      <c r="AF24" s="73">
        <f>(2*'Calcification Rates'!$D$21*'Calcification Rates'!$F$21)+0.1*'Calcification Rates'!$D$21*($A24+(2*'Calcification Rates'!$D$21))*'Calcification Rates'!$F$21</f>
        <v>5.0879694444444441</v>
      </c>
      <c r="AG24" s="73">
        <f>(2*('Calcification Rates'!$D$21-'Calcification Rates'!$E$21)*('Calcification Rates'!$F$21-'Calcification Rates'!$G$21))+(0.1*('Calcification Rates'!$D$21-'Calcification Rates'!$E$21)*($A24+(2*'Calcification Rates'!$D$21-'Calcification Rates'!$E$21)))*('Calcification Rates'!$F$21-'Calcification Rates'!$G$21)</f>
        <v>4.9782834879829325</v>
      </c>
      <c r="AH24" s="73">
        <f>(2*('Calcification Rates'!$D$21+'Calcification Rates'!$E$21)*('Calcification Rates'!$F$21+'Calcification Rates'!$G$21))+(0.1*('Calcification Rates'!$D$21+'Calcification Rates'!$E$21)*($A24+(2*'Calcification Rates'!$D$21+'Calcification Rates'!$E$21)))*('Calcification Rates'!$F$21+'Calcification Rates'!$G$21)</f>
        <v>5.1987890997503996</v>
      </c>
      <c r="AI24" s="73">
        <f>$A24*'Calcification Rates'!$D$23*'Calcification Rates'!$F$23</f>
        <v>0.517061875</v>
      </c>
      <c r="AJ24" s="73">
        <f>$A24*('Calcification Rates'!$D$23-'Calcification Rates'!$E$23)*('Calcification Rates'!$F$23-'Calcification Rates'!$G$23)</f>
        <v>0.33603788411182139</v>
      </c>
      <c r="AK24" s="73">
        <f>$A24*('Calcification Rates'!$D$23+'Calcification Rates'!$E$23)*('Calcification Rates'!$F$23+'Calcification Rates'!$G$23)</f>
        <v>0.69808586588817856</v>
      </c>
      <c r="AL24" s="73">
        <f>((((1-'Calcification Rates'!$H$24)*$A24)*'Calcification Rates'!$D$24*0.1)+('Calcification Rates'!$H$24*$A24*'Calcification Rates'!$D$24))*'Calcification Rates'!$F$24</f>
        <v>23.560137200599996</v>
      </c>
      <c r="AM24" s="73">
        <f>((((1-'Calcification Rates'!$H$24)*$A24)*(('Calcification Rates'!$D$24-'Calcification Rates'!$E$24)*0.1))+('Calcification Rates'!$H$24*$A24*('Calcification Rates'!$D$24-'Calcification Rates'!$E$24)))*('Calcification Rates'!$F$24-'Calcification Rates'!$G$24)</f>
        <v>14.208756439405464</v>
      </c>
      <c r="AN24" s="73">
        <f>((((1-'Calcification Rates'!$H$24)*$A24)*(('Calcification Rates'!$D$24+'Calcification Rates'!$E$24)*0.1))+('Calcification Rates'!$H$24*$A24*('Calcification Rates'!$D$24+'Calcification Rates'!$E$24)))*('Calcification Rates'!$F$24+'Calcification Rates'!$G$24)</f>
        <v>34.26543890832933</v>
      </c>
      <c r="AO24" s="73">
        <f>((((((((($A24*2)/PI())/2)+'Calcification Rates'!$D$25)^2)*PI())/2))-((((((($A24*2)/PI())/2)^2)*PI())/2)))*'Calcification Rates'!$F$25</f>
        <v>11.447671766949167</v>
      </c>
      <c r="AP24" s="73">
        <f>((((((((($A24*2)/PI())/2)+('Calcification Rates'!$D$25-'Calcification Rates'!$E$25))^2)*PI())/2))-((((((($A24*2)/PI())/2)^2)*PI())/2)))*('Calcification Rates'!$F$25-'Calcification Rates'!$G$25)</f>
        <v>9.3532672507719266</v>
      </c>
      <c r="AQ24" s="73">
        <f>((((((((($A24*2)/PI())/2)+('Calcification Rates'!$D$25+'Calcification Rates'!$E$25))^2)*PI())/2))-((((((($A24*2)/PI())/2)^2)*PI())/2)))*('Calcification Rates'!$F$25+'Calcification Rates'!$G$25)</f>
        <v>13.613914827496574</v>
      </c>
      <c r="AR24" s="73">
        <f>((((1-'Calcification Rates'!$H$28)*$A24)*'Calcification Rates'!$D$28*0.1)+('Calcification Rates'!$H$28*$A24*'Calcification Rates'!$D$28))*'Calcification Rates'!$F$28</f>
        <v>3.7921672482174702</v>
      </c>
      <c r="AS24" s="73">
        <f>((((1-'Calcification Rates'!$H$28)*$A24)*(('Calcification Rates'!$D$28-'Calcification Rates'!$E$28)*0.1))+('Calcification Rates'!$H$28*$A24*('Calcification Rates'!$D$28-'Calcification Rates'!$E$28)))*('Calcification Rates'!$F$28-'Calcification Rates'!$G$28)</f>
        <v>3.4179545941809937</v>
      </c>
      <c r="AT24" s="73">
        <f>((((1-'Calcification Rates'!$H$28)*$A24)*(('Calcification Rates'!$D$28+'Calcification Rates'!$E$28)*0.1))+('Calcification Rates'!$H$28*$A24*('Calcification Rates'!$D$28+'Calcification Rates'!$E$28)))*('Calcification Rates'!$F$28+'Calcification Rates'!$G$28)</f>
        <v>4.1846920182514502</v>
      </c>
      <c r="AU24" s="73">
        <f>((((((((($A24*2)/PI())/2)+'Calcification Rates'!$D$29)^2)*PI())/2))-((((((($A24*2)/PI())/2)^2)*PI())/2)))*'Calcification Rates'!$F$29</f>
        <v>57.329459784196438</v>
      </c>
      <c r="AV24" s="73">
        <f>((((((((($A24*2)/PI())/2)+('Calcification Rates'!$D$29-'Calcification Rates'!$E$29))^2)*PI())/2))-((((((($A24*2)/PI())/2)^2)*PI())/2)))*('Calcification Rates'!$F$29-'Calcification Rates'!$G$29)</f>
        <v>47.222509176083335</v>
      </c>
      <c r="AW24" s="73">
        <f>((((((((($A24*2)/PI())/2)+('Calcification Rates'!$D$29+'Calcification Rates'!$E$29))^2)*PI())/2))-((((((($A24*2)/PI())/2)^2)*PI())/2)))*('Calcification Rates'!$F$29+'Calcification Rates'!$G$29)</f>
        <v>68.37124875974132</v>
      </c>
      <c r="AX24" s="73">
        <f>((((((((($A24*2)/PI())/2)+'Calcification Rates'!$D$30)^2)*PI())/2))-((((((($A24*2)/PI())/2)^2)*PI())/2)))*'Calcification Rates'!$F$30</f>
        <v>13.209597886833347</v>
      </c>
      <c r="AY24" s="73">
        <f>((((((((($A24*2)/PI())/2)+('Calcification Rates'!$D$30-'Calcification Rates'!$E$30))^2)*PI())/2))-((((((($A24*2)/PI())/2)^2)*PI())/2)))*('Calcification Rates'!$F$30-'Calcification Rates'!$G$30)</f>
        <v>11.724221577256024</v>
      </c>
      <c r="AZ24" s="73">
        <f>((((((((($A24*2)/PI())/2)+('Calcification Rates'!$D$30+'Calcification Rates'!$E$30))^2)*PI())/2))-((((((($A24*2)/PI())/2)^2)*PI())/2)))*('Calcification Rates'!$F$30+'Calcification Rates'!$G$30)</f>
        <v>14.726134888672975</v>
      </c>
      <c r="BA24" s="73">
        <f>((((1-'Calcification Rates'!$H$31)*$A24)*'Calcification Rates'!$D$31*0.1)+('Calcification Rates'!$H$31*$A24*'Calcification Rates'!$D$31))*'Calcification Rates'!$F$31</f>
        <v>4.0560520000000002</v>
      </c>
      <c r="BB24" s="73">
        <f>((((1-'Calcification Rates'!$H$31)*$A24)*(('Calcification Rates'!$D$31-'Calcification Rates'!$E$31)*0.1))+('Calcification Rates'!$H$31*$A24*('Calcification Rates'!$D$31-'Calcification Rates'!$E$31)))*('Calcification Rates'!$F$31-'Calcification Rates'!$G$31)</f>
        <v>4.0560519999999993</v>
      </c>
      <c r="BC24" s="73">
        <f>((((1-'Calcification Rates'!$H$31)*$A24)*(('Calcification Rates'!$D$31+'Calcification Rates'!$E$31)*0.1))+('Calcification Rates'!$H$31*$A24*('Calcification Rates'!$D$31+'Calcification Rates'!$E$31)))*('Calcification Rates'!$F$31+'Calcification Rates'!$G$31)</f>
        <v>4.0560519999999993</v>
      </c>
      <c r="BD24" s="73">
        <f>$A24*'Calcification Rates'!$D$32*'Calcification Rates'!$F$32</f>
        <v>17.043448306595369</v>
      </c>
      <c r="BE24" s="73">
        <f>$A24*('Calcification Rates'!$D$32-'Calcification Rates'!$E$32)*('Calcification Rates'!$F$32-'Calcification Rates'!$G$32)</f>
        <v>16.384022368872465</v>
      </c>
      <c r="BF24" s="73">
        <f>$A24*('Calcification Rates'!$D$32+'Calcification Rates'!$E$32)*('Calcification Rates'!$F$32+'Calcification Rates'!$G$32)</f>
        <v>17.702874244318274</v>
      </c>
      <c r="BG24" s="73">
        <f>((((1-'Calcification Rates'!$H$34)*$A24)*'Calcification Rates'!$D$34*0.1)+('Calcification Rates'!$H$34*$A24*'Calcification Rates'!$D$34))*'Calcification Rates'!$F$34</f>
        <v>5.5098543500000003</v>
      </c>
      <c r="BH24" s="73">
        <f>((((1-'Calcification Rates'!$H$34)*$A24)*(('Calcification Rates'!$D$34-'Calcification Rates'!$E$34)*0.1))+('Calcification Rates'!$H$34*$A24*('Calcification Rates'!$D$34-'Calcification Rates'!$E$34)))*('Calcification Rates'!$F$34-'Calcification Rates'!$G$34)</f>
        <v>2.0982246074210407</v>
      </c>
      <c r="BI24" s="73">
        <f>((((1-'Calcification Rates'!$H$34)*$A24)*(('Calcification Rates'!$D$34+'Calcification Rates'!$E$34)*0.1))+('Calcification Rates'!$H$34*$A24*('Calcification Rates'!$D$34+'Calcification Rates'!$E$34)))*('Calcification Rates'!$F$34+'Calcification Rates'!$G$34)</f>
        <v>10.508442055296065</v>
      </c>
      <c r="BJ24" s="73">
        <f>(2*'Calcification Rates'!$D$35*'Calcification Rates'!$F$35)+0.1*'Calcification Rates'!$D$35*($A24+(2*'Calcification Rates'!$D$35))*'Calcification Rates'!$F$35</f>
        <v>2.5420288456621094</v>
      </c>
      <c r="BK24" s="73">
        <f>(2*('Calcification Rates'!$D$35-'Calcification Rates'!$E$35)*('Calcification Rates'!$F$35-'Calcification Rates'!$G$35))+(0.1*('Calcification Rates'!$D$35-'Calcification Rates'!$E$35)*($A24+(2*'Calcification Rates'!$D$35-'Calcification Rates'!$E$35)))*('Calcification Rates'!$F$35-'Calcification Rates'!$G$35)</f>
        <v>2.2922766565740988</v>
      </c>
      <c r="BL24" s="73">
        <f>(2*('Calcification Rates'!$D$35+'Calcification Rates'!$E$35)*('Calcification Rates'!$F$35+'Calcification Rates'!$G$35))+(0.1*('Calcification Rates'!$D$35+'Calcification Rates'!$E$35)*($A24+(2*'Calcification Rates'!$D$35+'Calcification Rates'!$E$35)))*('Calcification Rates'!$F$35+'Calcification Rates'!$G$35)</f>
        <v>2.8034757528757419</v>
      </c>
      <c r="BM24" s="73">
        <f>((((((((($A24*2)/PI())/2)+'Calcification Rates'!$D$36)^2)*PI())/2))-((((((($A24*2)/PI())/2)^2)*PI())/2)))*'Calcification Rates'!$F$36</f>
        <v>17.889427361448639</v>
      </c>
      <c r="BN24" s="73">
        <f>((((((((($A24*2)/PI())/2)+('Calcification Rates'!$D$36-'Calcification Rates'!$E$36))^2)*PI())/2))-((((((($A24*2)/PI())/2)^2)*PI())/2)))*('Calcification Rates'!$F$36-'Calcification Rates'!$G$36)</f>
        <v>16.365737816965321</v>
      </c>
      <c r="BO24" s="73">
        <f>((((((((($A24*2)/PI())/2)+('Calcification Rates'!$D$36+'Calcification Rates'!$E$36))^2)*PI())/2))-((((((($A24*2)/PI())/2)^2)*PI())/2)))*('Calcification Rates'!$F$36+'Calcification Rates'!$G$36)</f>
        <v>19.482892449283426</v>
      </c>
      <c r="BP24" s="73">
        <f>(2*'Calcification Rates'!$D$37*'Calcification Rates'!$F$37)+0.1*'Calcification Rates'!$D$37*($A24+(2*'Calcification Rates'!$D$37))*'Calcification Rates'!$F$37</f>
        <v>56.593298611111109</v>
      </c>
      <c r="BQ24" s="73">
        <f>(2*('Calcification Rates'!$D$37-'Calcification Rates'!$E$37)*('Calcification Rates'!$F$37-'Calcification Rates'!$G$37))+(0.1*('Calcification Rates'!$D$37-'Calcification Rates'!$E$37)*($A24+(2*'Calcification Rates'!$D$37-'Calcification Rates'!$E$37)))*('Calcification Rates'!$F$37-'Calcification Rates'!$G$37)</f>
        <v>46.08766870178755</v>
      </c>
      <c r="BR24" s="73">
        <f>(2*('Calcification Rates'!$D$37+'Calcification Rates'!$E$37)*('Calcification Rates'!$F$37+'Calcification Rates'!$G$37))+(0.1*('Calcification Rates'!$D$37+'Calcification Rates'!$E$37)*($A24+(2*'Calcification Rates'!$D$37+'Calcification Rates'!$E$37)))*('Calcification Rates'!$F$37+'Calcification Rates'!$G$37)</f>
        <v>68.066850142965549</v>
      </c>
      <c r="BS24" s="73">
        <f>(2*'Calcification Rates'!$D$38*'Calcification Rates'!$F$38)+0.1*'Calcification Rates'!$D$38*($A24+(2*'Calcification Rates'!$D$38))*'Calcification Rates'!$F$38</f>
        <v>54.189722222222215</v>
      </c>
      <c r="BT24" s="73">
        <f>(2*('Calcification Rates'!$D$38-'Calcification Rates'!$E$38)*('Calcification Rates'!$F$38-'Calcification Rates'!$G$38))+(0.1*('Calcification Rates'!$D$38-'Calcification Rates'!$E$38)*($A24+(2*'Calcification Rates'!$D$38-'Calcification Rates'!$E$38)))*('Calcification Rates'!$F$38-'Calcification Rates'!$G$38)</f>
        <v>43.284526239879348</v>
      </c>
      <c r="BU24" s="73">
        <f>(2*('Calcification Rates'!$D$38+'Calcification Rates'!$E$38)*('Calcification Rates'!$F$38+'Calcification Rates'!$G$38))+(0.1*('Calcification Rates'!$D$38+'Calcification Rates'!$E$38)*($A24+(2*'Calcification Rates'!$D$38+'Calcification Rates'!$E$38)))*('Calcification Rates'!$F$38+'Calcification Rates'!$G$38)</f>
        <v>66.314547899819303</v>
      </c>
      <c r="BV24" s="73">
        <f>((((((((($A24*2)/PI())/2)+'Calcification Rates'!$D$39)^2)*PI())/2))-((((((($A24*2)/PI())/2)^2)*PI())/2)))*'Calcification Rates'!$F$39</f>
        <v>9.5579525973494004</v>
      </c>
      <c r="BW24" s="73">
        <f>((((((((($A24*2)/PI())/2)+('Calcification Rates'!$D$39-'Calcification Rates'!$E$39))^2)*PI())/2))-((((((($A24*2)/PI())/2)^2)*PI())/2)))*('Calcification Rates'!$F$39-'Calcification Rates'!$G$39)</f>
        <v>9.1881470426965191</v>
      </c>
      <c r="BX24" s="73">
        <f>((((((((($A24*2)/PI())/2)+('Calcification Rates'!$D$39+'Calcification Rates'!$E$39))^2)*PI())/2))-((((((($A24*2)/PI())/2)^2)*PI())/2)))*('Calcification Rates'!$F$39+'Calcification Rates'!$G$39)</f>
        <v>9.9277581520022817</v>
      </c>
      <c r="BY24" s="73">
        <f>((((((((($A24*2)/PI())/2)+'Calcification Rates'!$D$40)^2)*PI())/2))-((((((($A24*2)/PI())/2)^2)*PI())/2)))*'Calcification Rates'!$F$40</f>
        <v>17.651897988320794</v>
      </c>
      <c r="BZ24" s="73">
        <f>((((((((($A24*2)/PI())/2)+('Calcification Rates'!$D$40-'Calcification Rates'!$E$40))^2)*PI())/2))-((((((($A24*2)/PI())/2)^2)*PI())/2)))*('Calcification Rates'!$F$40-'Calcification Rates'!$G$40)</f>
        <v>16.968930599671332</v>
      </c>
      <c r="CA24" s="73">
        <f>((((((((($A24*2)/PI())/2)+('Calcification Rates'!$D$40+'Calcification Rates'!$E$40))^2)*PI())/2))-((((((($A24*2)/PI())/2)^2)*PI())/2)))*('Calcification Rates'!$F$40+'Calcification Rates'!$G$40)</f>
        <v>18.334865376970253</v>
      </c>
      <c r="CB24" s="73">
        <f>$A24*'Calcification Rates'!$D$23*'Calcification Rates'!$F$23</f>
        <v>0.517061875</v>
      </c>
      <c r="CC24" s="73">
        <f>$A24*('Calcification Rates'!$D$23-'Calcification Rates'!$E$23)*('Calcification Rates'!$F$23-'Calcification Rates'!$G$23)</f>
        <v>0.33603788411182139</v>
      </c>
      <c r="CD24" s="73">
        <f>$A24*('Calcification Rates'!$D$23+'Calcification Rates'!$E$23)*('Calcification Rates'!$F$23+'Calcification Rates'!$G$23)</f>
        <v>0.69808586588817856</v>
      </c>
      <c r="CE24" s="73">
        <f>((((1-'Calcification Rates'!$H$44)*$A24)*'Calcification Rates'!$D$44*0.1)+('Calcification Rates'!$H$44*$A24*'Calcification Rates'!$D$44))*'Calcification Rates'!$F$44</f>
        <v>18.055792704950001</v>
      </c>
      <c r="CF24" s="73">
        <f>((((1-'Calcification Rates'!$H$44)*$A24)*(('Calcification Rates'!$D$44-'Calcification Rates'!$E$44)*0.1))+('Calcification Rates'!$H$44*$A24*('Calcification Rates'!$D$44-'Calcification Rates'!$E$44)))*('Calcification Rates'!$F$44-'Calcification Rates'!$G$44)</f>
        <v>10.889170919535012</v>
      </c>
      <c r="CG24" s="73">
        <f>((((1-'Calcification Rates'!$H$44)*$A24)*(('Calcification Rates'!$D$44+'Calcification Rates'!$E$44)*0.1))+('Calcification Rates'!$H$44*$A24*('Calcification Rates'!$D$44+'Calcification Rates'!$E$44)))*('Calcification Rates'!$F$44+'Calcification Rates'!$G$44)</f>
        <v>26.260019481430128</v>
      </c>
      <c r="CH24" s="73">
        <f>((((1-'Calcification Rates'!$H$45)*$A24)*'Calcification Rates'!$D$45*0.1)+('Calcification Rates'!$H$45*$A24*'Calcification Rates'!$D$45))*'Calcification Rates'!$F$45</f>
        <v>22.4356528</v>
      </c>
      <c r="CI24" s="73">
        <f>((((1-'Calcification Rates'!$H$45)*$A24)*(('Calcification Rates'!$D$45-'Calcification Rates'!$E$45)*0.1))+('Calcification Rates'!$H$45*$A24*('Calcification Rates'!$D$45-'Calcification Rates'!$E$45)))*('Calcification Rates'!$F$45-'Calcification Rates'!$G$45)</f>
        <v>14.773574525498216</v>
      </c>
      <c r="CJ24" s="73">
        <f>((((1-'Calcification Rates'!$H$45)*$A24)*(('Calcification Rates'!$D$45+'Calcification Rates'!$E$45)*0.1))+('Calcification Rates'!$H$45*$A24*('Calcification Rates'!$D$45+'Calcification Rates'!$E$45)))*('Calcification Rates'!$F$45+'Calcification Rates'!$G$45)</f>
        <v>30.097731074501784</v>
      </c>
      <c r="CK24" s="73">
        <f>((((1-'Calcification Rates'!$H$46)*$A24)*'Calcification Rates'!$D$46*0.1)+('Calcification Rates'!$H$46*$A24*'Calcification Rates'!$D$46))*'Calcification Rates'!$F$46</f>
        <v>18.071082040000004</v>
      </c>
      <c r="CL24" s="73">
        <f>((((1-'Calcification Rates'!$H$46)*$A24)*(('Calcification Rates'!$D$46-'Calcification Rates'!$E$46)*0.1))+('Calcification Rates'!$H$46*$A24*('Calcification Rates'!$D$46-'Calcification Rates'!$E$46)))*('Calcification Rates'!$F$46-'Calcification Rates'!$G$46)</f>
        <v>16.948290319371871</v>
      </c>
      <c r="CM24" s="73">
        <f>((((1-'Calcification Rates'!$H$46)*$A24)*(('Calcification Rates'!$D$46+'Calcification Rates'!$E$46)*0.1))+('Calcification Rates'!$H$46*$A24*('Calcification Rates'!$D$46+'Calcification Rates'!$E$46)))*('Calcification Rates'!$F$46+'Calcification Rates'!$G$46)</f>
        <v>19.227542657839955</v>
      </c>
      <c r="CN24" s="73">
        <f>((((1-'Calcification Rates'!$H$47)*$A24)*'Calcification Rates'!$D$47*0.1)+('Calcification Rates'!$H$47*$A24*'Calcification Rates'!$D$47))*'Calcification Rates'!$F$47</f>
        <v>23.560137200599996</v>
      </c>
      <c r="CO24" s="73">
        <f>((((1-'Calcification Rates'!$H$47)*$A24)*(('Calcification Rates'!$D$47-'Calcification Rates'!$E$47)*0.1))+('Calcification Rates'!$H$47*$A24*('Calcification Rates'!$D$47-'Calcification Rates'!$E$47)))*('Calcification Rates'!$F$47-'Calcification Rates'!$G$47)</f>
        <v>14.208756439405464</v>
      </c>
      <c r="CP24" s="73">
        <f>((((1-'Calcification Rates'!$H$47)*$A24)*(('Calcification Rates'!$D$47+'Calcification Rates'!$E$47)*0.1))+('Calcification Rates'!$H$47*$A24*('Calcification Rates'!$D$47+'Calcification Rates'!$E$47)))*('Calcification Rates'!$F$47+'Calcification Rates'!$G$47)</f>
        <v>34.26543890832933</v>
      </c>
      <c r="CQ24" s="73">
        <f>((((((((($A24*2)/PI())/2)+'Calcification Rates'!$D$48)^2)*PI())/2))-((((((($A24*2)/PI())/2)^2)*PI())/2)))*'Calcification Rates'!$F$48</f>
        <v>13.410988726817489</v>
      </c>
      <c r="CR24" s="73">
        <f>((((((((($A24*2)/PI())/2)+('Calcification Rates'!$D$48-'Calcification Rates'!$E$48))^2)*PI())/2))-((((((($A24*2)/PI())/2)^2)*PI())/2)))*('Calcification Rates'!$F$48-'Calcification Rates'!$G$48)</f>
        <v>12.087409764586143</v>
      </c>
      <c r="CS24" s="73">
        <f>((((((((($A24*2)/PI())/2)+('Calcification Rates'!$D$48+'Calcification Rates'!$E$48))^2)*PI())/2))-((((((($A24*2)/PI())/2)^2)*PI())/2)))*('Calcification Rates'!$F$48+'Calcification Rates'!$G$48)</f>
        <v>14.797591191550049</v>
      </c>
      <c r="CT24" s="73">
        <f>((((1-'Calcification Rates'!$H$49)*$A24)*'Calcification Rates'!$D$49*0.1)+('Calcification Rates'!$H$49*$A24*'Calcification Rates'!$D$49))*'Calcification Rates'!$F$49</f>
        <v>18.055792704950001</v>
      </c>
      <c r="CU24" s="73">
        <f>((((1-'Calcification Rates'!$H$49)*$A24)*(('Calcification Rates'!$D$49-'Calcification Rates'!$E$49)*0.1))+('Calcification Rates'!$H$49*$A24*('Calcification Rates'!$D$49-'Calcification Rates'!$E$49)))*('Calcification Rates'!$F$49-'Calcification Rates'!$G$49)</f>
        <v>10.889170919535012</v>
      </c>
      <c r="CV24" s="73">
        <f>((((1-'Calcification Rates'!$H$49)*$A24)*(('Calcification Rates'!$D$49+'Calcification Rates'!$E$49)*0.1))+('Calcification Rates'!$H$49*$A24*('Calcification Rates'!$D$49+'Calcification Rates'!$E$49)))*('Calcification Rates'!$F$49+'Calcification Rates'!$G$49)</f>
        <v>26.260019481430128</v>
      </c>
      <c r="CW24" s="73">
        <f>((((((((($A24*2)/PI())/2)+'Calcification Rates'!$D$50)^2)*PI())/2))-((((((($A24*2)/PI())/2)^2)*PI())/2)))*'Calcification Rates'!$F$50</f>
        <v>13.410988726817489</v>
      </c>
      <c r="CX24" s="73">
        <f>((((((((($A24*2)/PI())/2)+('Calcification Rates'!$D$50-'Calcification Rates'!$E$50))^2)*PI())/2))-((((((($A24*2)/PI())/2)^2)*PI())/2)))*('Calcification Rates'!$F$50-'Calcification Rates'!$G$50)</f>
        <v>12.087409764586143</v>
      </c>
      <c r="CY24" s="73">
        <f>((((((((($A24*2)/PI())/2)+('Calcification Rates'!$D$50+'Calcification Rates'!$E$50))^2)*PI())/2))-((((((($A24*2)/PI())/2)^2)*PI())/2)))*('Calcification Rates'!$F$50+'Calcification Rates'!$G$50)</f>
        <v>14.797591191550049</v>
      </c>
      <c r="CZ24" s="73">
        <f>((((((((($A24*2)/PI())/2)+'Calcification Rates'!$D$51)^2)*PI())/2))-((((((($A24*2)/PI())/2)^2)*PI())/2)))*'Calcification Rates'!$F$51</f>
        <v>13.410988726817489</v>
      </c>
      <c r="DA24" s="73">
        <f>((((((((($A24*2)/PI())/2)+('Calcification Rates'!$D$51-'Calcification Rates'!$E$51))^2)*PI())/2))-((((((($A24*2)/PI())/2)^2)*PI())/2)))*('Calcification Rates'!$F$51-'Calcification Rates'!$G$51)</f>
        <v>12.087409764586143</v>
      </c>
      <c r="DB24" s="73">
        <f>((((((((($A24*2)/PI())/2)+('Calcification Rates'!$D$51+'Calcification Rates'!$E$51))^2)*PI())/2))-((((((($A24*2)/PI())/2)^2)*PI())/2)))*('Calcification Rates'!$F$51+'Calcification Rates'!$G$51)</f>
        <v>14.797591191550049</v>
      </c>
      <c r="DC24" s="73">
        <f>((((((((($A24*2)/PI())/2)+'Calcification Rates'!$D$52)^2)*PI())/2))-((((((($A24*2)/PI())/2)^2)*PI())/2)))*'Calcification Rates'!$F$52</f>
        <v>30.439371370570928</v>
      </c>
      <c r="DD24" s="73">
        <f>((((((((($A24*2)/PI())/2)+('Calcification Rates'!$D$52-'Calcification Rates'!$E$52))^2)*PI())/2))-((((((($A24*2)/PI())/2)^2)*PI())/2)))*('Calcification Rates'!$F$52-'Calcification Rates'!$G$52)</f>
        <v>28.714893150565562</v>
      </c>
      <c r="DE24" s="73">
        <f>((((((((($A24*2)/PI())/2)+('Calcification Rates'!$D$52+'Calcification Rates'!$E$52))^2)*PI())/2))-((((((($A24*2)/PI())/2)^2)*PI())/2)))*('Calcification Rates'!$F$52+'Calcification Rates'!$G$52)</f>
        <v>32.208984782004592</v>
      </c>
      <c r="DF24" s="73">
        <f>((((((((($A24*2)/PI())/2)+'Calcification Rates'!$D$53)^2)*PI())/2))-((((((($A24*2)/PI())/2)^2)*PI())/2)))*'Calcification Rates'!$F$53</f>
        <v>3.9383218199598535</v>
      </c>
      <c r="DG24" s="73">
        <f>((((((((($A24*2)/PI())/2)+('Calcification Rates'!$D$53-'Calcification Rates'!$E$53))^2)*PI())/2))-((((((($A24*2)/PI())/2)^2)*PI())/2)))*('Calcification Rates'!$F$53-'Calcification Rates'!$G$53)</f>
        <v>3.7431141156836518</v>
      </c>
      <c r="DH24" s="73">
        <f>((((((((($A24*2)/PI())/2)+('Calcification Rates'!$D$53+'Calcification Rates'!$E$53))^2)*PI())/2))-((((((($A24*2)/PI())/2)^2)*PI())/2)))*('Calcification Rates'!$F$53+'Calcification Rates'!$G$53)</f>
        <v>4.1369855879103588</v>
      </c>
      <c r="DI24" s="73">
        <f>((((((((($A24*2)/PI())/2)+'Calcification Rates'!$D$54)^2)*PI())/2))-((((((($A24*2)/PI())/2)^2)*PI())/2)))*'Calcification Rates'!$F$54</f>
        <v>3.9383218199598535</v>
      </c>
      <c r="DJ24" s="73">
        <f>((((((((($A24*2)/PI())/2)+('Calcification Rates'!$D$54-'Calcification Rates'!$E$54))^2)*PI())/2))-((((((($A24*2)/PI())/2)^2)*PI())/2)))*('Calcification Rates'!$F$54-'Calcification Rates'!$G$54)</f>
        <v>3.7431141156836518</v>
      </c>
      <c r="DK24" s="73">
        <f>((((((((($A24*2)/PI())/2)+('Calcification Rates'!$D$54+'Calcification Rates'!$E$54))^2)*PI())/2))-((((((($A24*2)/PI())/2)^2)*PI())/2)))*('Calcification Rates'!$F$54+'Calcification Rates'!$G$54)</f>
        <v>4.1369855879103588</v>
      </c>
      <c r="DL24" s="73">
        <f>((((((((($A24*2)/PI())/2)+'Calcification Rates'!$D$55)^2)*PI())/2))-((((((($A24*2)/PI())/2)^2)*PI())/2)))*'Calcification Rates'!$F$55</f>
        <v>4.8294760870256965</v>
      </c>
      <c r="DM24" s="73">
        <f>((((((((($A24*2)/PI())/2)+('Calcification Rates'!$D$55-'Calcification Rates'!$E$55))^2)*PI())/2))-((((((($A24*2)/PI())/2)^2)*PI())/2)))*('Calcification Rates'!$F$55-'Calcification Rates'!$G$55)</f>
        <v>4.7748399786378055</v>
      </c>
      <c r="DN24" s="73">
        <f>((((((((($A24*2)/PI())/2)+('Calcification Rates'!$D$55+'Calcification Rates'!$E$55))^2)*PI())/2))-((((((($A24*2)/PI())/2)^2)*PI())/2)))*('Calcification Rates'!$F$55+'Calcification Rates'!$G$55)</f>
        <v>4.8841220693344036</v>
      </c>
      <c r="DO24" s="73">
        <f>((((1-'Calcification Rates'!$H$56)*$A24)*'Calcification Rates'!$D$56*0.1)+('Calcification Rates'!$H$56*$A24*'Calcification Rates'!$D$56))*'Calcification Rates'!$F$56</f>
        <v>2.3421262700000005</v>
      </c>
      <c r="DP24" s="73">
        <f>((((1-'Calcification Rates'!$H$56)*$A24)*(('Calcification Rates'!$D$56-'Calcification Rates'!$E$56)*0.1))+('Calcification Rates'!$H$56*$A24*('Calcification Rates'!$D$56-'Calcification Rates'!$E$56)))*('Calcification Rates'!$F$56-'Calcification Rates'!$G$56)</f>
        <v>2.3421262699999996</v>
      </c>
      <c r="DQ24" s="73">
        <f>((((1-'Calcification Rates'!$H$56)*$A24)*(('Calcification Rates'!$D$56+'Calcification Rates'!$E$56)*0.1))+('Calcification Rates'!$H$56*$A24*('Calcification Rates'!$D$56+'Calcification Rates'!$E$56)))*('Calcification Rates'!$F$56+'Calcification Rates'!$G$56)</f>
        <v>2.3421262699999996</v>
      </c>
      <c r="DR24" s="73">
        <f>((((1-'Calcification Rates'!$H$57)*$A24)*'Calcification Rates'!$D$57*0.1)+('Calcification Rates'!$H$57*$A24*'Calcification Rates'!$D$57))*'Calcification Rates'!$F$57</f>
        <v>9.9305653333333357</v>
      </c>
      <c r="DS24" s="73">
        <f>((((1-'Calcification Rates'!$H$57)*$A24)*(('Calcification Rates'!$D$57-'Calcification Rates'!$E$57)*0.1))+('Calcification Rates'!$H$57*$A24*('Calcification Rates'!$D$57-'Calcification Rates'!$E$57)))*('Calcification Rates'!$F$57-'Calcification Rates'!$G$57)</f>
        <v>9.4120918983829132</v>
      </c>
      <c r="DT24" s="73">
        <f>((((1-'Calcification Rates'!$H$57)*$A24)*(('Calcification Rates'!$D$57+'Calcification Rates'!$E$57)*0.1))+('Calcification Rates'!$H$57*$A24*('Calcification Rates'!$D$57+'Calcification Rates'!$E$57)))*('Calcification Rates'!$F$57+'Calcification Rates'!$G$57)</f>
        <v>10.449038768283758</v>
      </c>
      <c r="DU24" s="73">
        <f>((((1-'Calcification Rates'!$H$58)*$A24)*'Calcification Rates'!$D$58*0.1)+('Calcification Rates'!$H$58*$A24*'Calcification Rates'!$D$58))*'Calcification Rates'!$F$58</f>
        <v>9.9305653333333357</v>
      </c>
      <c r="DV24" s="73">
        <f>((((1-'Calcification Rates'!$H$58)*$A24)*(('Calcification Rates'!$D$58-'Calcification Rates'!$E$58)*0.1))+('Calcification Rates'!$H$58*$A24*('Calcification Rates'!$D$58-'Calcification Rates'!$E$58)))*('Calcification Rates'!$F$58-'Calcification Rates'!$G$58)</f>
        <v>9.4120918983829132</v>
      </c>
      <c r="DW24" s="73">
        <f>((((1-'Calcification Rates'!$H$58)*$A24)*(('Calcification Rates'!$D$58+'Calcification Rates'!$E$58)*0.1))+('Calcification Rates'!$H$58*$A24*('Calcification Rates'!$D$58+'Calcification Rates'!$E$58)))*('Calcification Rates'!$F$58+'Calcification Rates'!$G$58)</f>
        <v>10.449038768283758</v>
      </c>
      <c r="DX24" s="73">
        <f>(2*'Calcification Rates'!$D$59*'Calcification Rates'!$F$59)+0.1*'Calcification Rates'!$D$59*($A24+(2*'Calcification Rates'!$D$59))*'Calcification Rates'!$F$59</f>
        <v>10.725644088888892</v>
      </c>
      <c r="DY24" s="73">
        <f>(2*('Calcification Rates'!$D$59-'Calcification Rates'!$E$59)*('Calcification Rates'!$F$59-'Calcification Rates'!$G$59))+(0.1*('Calcification Rates'!$D$59-'Calcification Rates'!$E$59)*($A24+(2*'Calcification Rates'!$D$59-'Calcification Rates'!$E$59)))*('Calcification Rates'!$F$59-'Calcification Rates'!$G$59)</f>
        <v>10.147163475234551</v>
      </c>
      <c r="DZ24" s="73">
        <f>(2*('Calcification Rates'!$D$59+'Calcification Rates'!$E$59)*('Calcification Rates'!$F$59+'Calcification Rates'!$G$59))+(0.1*('Calcification Rates'!$D$59+'Calcification Rates'!$E$59)*($A24+(2*'Calcification Rates'!$D$59+'Calcification Rates'!$E$59)))*('Calcification Rates'!$F$59+'Calcification Rates'!$G$59)</f>
        <v>11.306162464750518</v>
      </c>
      <c r="EA24" s="73">
        <f>((((((((($A24*2)/PI())/2)+'Calcification Rates'!$D$60)^2)*PI())/2))-((((((($A24*2)/PI())/2)^2)*PI())/2)))*'Calcification Rates'!$F$60</f>
        <v>14.001536284714607</v>
      </c>
      <c r="EB24" s="73">
        <f>((((((((($A24*2)/PI())/2)+('Calcification Rates'!$D$60-'Calcification Rates'!$E$60))^2)*PI())/2))-((((((($A24*2)/PI())/2)^2)*PI())/2)))*('Calcification Rates'!$F$60-'Calcification Rates'!$G$60)</f>
        <v>13.064950050939363</v>
      </c>
      <c r="EC24" s="73">
        <f>((((((((($A24*2)/PI())/2)+('Calcification Rates'!$D$60+'Calcification Rates'!$E$60))^2)*PI())/2))-((((((($A24*2)/PI())/2)^2)*PI())/2)))*('Calcification Rates'!$F$60+'Calcification Rates'!$G$60)</f>
        <v>14.969196822505499</v>
      </c>
      <c r="ED24" s="73">
        <f>$A24*'Calcification Rates'!$D$61*'Calcification Rates'!$F$61</f>
        <v>17.265052325403868</v>
      </c>
      <c r="EE24" s="73">
        <f>$A24*('Calcification Rates'!$D$61-'Calcification Rates'!$E$61)*('Calcification Rates'!$F$61-'Calcification Rates'!$G$61)</f>
        <v>15.820381236355646</v>
      </c>
      <c r="EF24" s="73">
        <f>$A24*('Calcification Rates'!$D$61+'Calcification Rates'!$E$61)*('Calcification Rates'!$F$61+'Calcification Rates'!$G$61)</f>
        <v>18.77224250231016</v>
      </c>
      <c r="EG24" s="73">
        <f>(2*'Calcification Rates'!$D$62*'Calcification Rates'!$F$62)+0.1*'Calcification Rates'!$D$62*($A24+(2*'Calcification Rates'!$D$62))*'Calcification Rates'!$F$62</f>
        <v>56.593298611111109</v>
      </c>
      <c r="EH24" s="73">
        <f>(2*('Calcification Rates'!$D$62-'Calcification Rates'!$E$62)*('Calcification Rates'!$F$62-'Calcification Rates'!$G$62))+(0.1*('Calcification Rates'!$D$62-'Calcification Rates'!$E$62)*($A24+(2*'Calcification Rates'!$D$62-'Calcification Rates'!$E$62)))*('Calcification Rates'!$F$62-'Calcification Rates'!$G$62)</f>
        <v>46.08766870178755</v>
      </c>
      <c r="EI24" s="73">
        <f>(2*('Calcification Rates'!$D$62+'Calcification Rates'!$E$62)*('Calcification Rates'!$F$62+'Calcification Rates'!$G$62))+(0.1*('Calcification Rates'!$D$62+'Calcification Rates'!$E$62)*($A24+(2*'Calcification Rates'!$D$62+'Calcification Rates'!$E$62)))*('Calcification Rates'!$F$62+'Calcification Rates'!$G$62)</f>
        <v>68.066850142965549</v>
      </c>
      <c r="EJ24" s="73">
        <f>(2*'Calcification Rates'!$D$63*'Calcification Rates'!$F$63)+0.1*'Calcification Rates'!$D$63*($A24+(2*'Calcification Rates'!$D$63))*'Calcification Rates'!$F$63</f>
        <v>56.593298611111109</v>
      </c>
      <c r="EK24" s="73">
        <f>(2*('Calcification Rates'!$D$63-'Calcification Rates'!$E$63)*('Calcification Rates'!$F$63-'Calcification Rates'!$G$63))+(0.1*('Calcification Rates'!$D$63-'Calcification Rates'!$E$63)*($A24+(2*'Calcification Rates'!$D$63-'Calcification Rates'!$E$63)))*('Calcification Rates'!$F$63-'Calcification Rates'!$G$63)</f>
        <v>46.08766870178755</v>
      </c>
      <c r="EL24" s="73">
        <f>(2*('Calcification Rates'!$D$63+'Calcification Rates'!$E$63)*('Calcification Rates'!$F$63+'Calcification Rates'!$G$63))+(0.1*('Calcification Rates'!$D$63+'Calcification Rates'!$E$63)*($A24+(2*'Calcification Rates'!$D$63+'Calcification Rates'!$E$63)))*('Calcification Rates'!$F$63+'Calcification Rates'!$G$63)</f>
        <v>68.066850142965549</v>
      </c>
      <c r="EM24" s="73">
        <f>(2*'Calcification Rates'!$D$64*'Calcification Rates'!$F$64)+0.1*'Calcification Rates'!$D$64*($A24+(2*'Calcification Rates'!$D$64))*'Calcification Rates'!$F$64</f>
        <v>56.593298611111109</v>
      </c>
      <c r="EN24" s="73">
        <f>(2*('Calcification Rates'!$D$64-'Calcification Rates'!$E$64)*('Calcification Rates'!$F$64-'Calcification Rates'!$G$64))+(0.1*('Calcification Rates'!$D$64-'Calcification Rates'!$E$64)*($A24+(2*'Calcification Rates'!$D$64-'Calcification Rates'!$E$64)))*('Calcification Rates'!$F$64-'Calcification Rates'!$G$64)</f>
        <v>46.08766870178755</v>
      </c>
      <c r="EO24" s="73">
        <f>(2*('Calcification Rates'!$D$64+'Calcification Rates'!$E$64)*('Calcification Rates'!$F$64+'Calcification Rates'!$G$64))+(0.1*('Calcification Rates'!$D$64+'Calcification Rates'!$E$64)*($A24+(2*'Calcification Rates'!$D$64+'Calcification Rates'!$E$64)))*('Calcification Rates'!$F$64+'Calcification Rates'!$G$64)</f>
        <v>68.066850142965549</v>
      </c>
      <c r="EP24" s="73">
        <f>(2*'Calcification Rates'!$D$65*'Calcification Rates'!$F$65)+0.1*'Calcification Rates'!$D$65*($A24+(2*'Calcification Rates'!$D$65))*'Calcification Rates'!$F$65</f>
        <v>56.593298611111109</v>
      </c>
      <c r="EQ24" s="73">
        <f>(2*('Calcification Rates'!$D$65-'Calcification Rates'!$E$65)*('Calcification Rates'!$F$65-'Calcification Rates'!$G$65))+(0.1*('Calcification Rates'!$D$65-'Calcification Rates'!$E$65)*($A24+(2*'Calcification Rates'!$D$65-'Calcification Rates'!$E$65)))*('Calcification Rates'!$F$65-'Calcification Rates'!$G$65)</f>
        <v>46.08766870178755</v>
      </c>
      <c r="ER24" s="73">
        <f>(2*('Calcification Rates'!$D$65+'Calcification Rates'!$E$65)*('Calcification Rates'!$F$65+'Calcification Rates'!$G$65))+(0.1*('Calcification Rates'!$D$65+'Calcification Rates'!$E$65)*($A24+(2*'Calcification Rates'!$D$65+'Calcification Rates'!$E$65)))*('Calcification Rates'!$F$65+'Calcification Rates'!$G$65)</f>
        <v>68.066850142965549</v>
      </c>
      <c r="ES24" s="73">
        <f>$A24*'Calcification Rates'!$D$66*'Calcification Rates'!$F$66</f>
        <v>17.265052325403868</v>
      </c>
      <c r="ET24" s="73">
        <f>$A24*('Calcification Rates'!$D$66-'Calcification Rates'!$E$66)*('Calcification Rates'!$F$66-'Calcification Rates'!$G$66)</f>
        <v>15.820381236355646</v>
      </c>
      <c r="EU24" s="73">
        <f>$A24*('Calcification Rates'!$D$66+'Calcification Rates'!$E$66)*('Calcification Rates'!$F$66+'Calcification Rates'!$G$66)</f>
        <v>18.77224250231016</v>
      </c>
      <c r="EV24" s="73">
        <f>(2*'Calcification Rates'!$D$67*'Calcification Rates'!$F$67)+0.1*'Calcification Rates'!$D$67*($A24+(2*'Calcification Rates'!$D$67))*'Calcification Rates'!$F$67</f>
        <v>56.593298611111109</v>
      </c>
      <c r="EW24" s="73">
        <f>(2*('Calcification Rates'!$D$67-'Calcification Rates'!$E$67)*('Calcification Rates'!$F$67-'Calcification Rates'!$G$67))+(0.1*('Calcification Rates'!$D$67-'Calcification Rates'!$E$67)*($A24+(2*'Calcification Rates'!$D$67-'Calcification Rates'!$E$67)))*('Calcification Rates'!$F$67-'Calcification Rates'!$G$67)</f>
        <v>46.08766870178755</v>
      </c>
      <c r="EX24" s="73">
        <f>(2*('Calcification Rates'!$D$67+'Calcification Rates'!$E$67)*('Calcification Rates'!$F$67+'Calcification Rates'!$G$67))+(0.1*('Calcification Rates'!$D$67+'Calcification Rates'!$E$67)*($A24+(2*'Calcification Rates'!$D$67+'Calcification Rates'!$E$67)))*('Calcification Rates'!$F$67+'Calcification Rates'!$G$67)</f>
        <v>68.066850142965549</v>
      </c>
      <c r="EY24" s="73">
        <f>((((1-'Calcification Rates'!$H$68)*$A24)*'Calcification Rates'!$D$68*0.1)+('Calcification Rates'!$H$68*$A24*'Calcification Rates'!$D$68))*'Calcification Rates'!$F$68</f>
        <v>5.0363829999999998</v>
      </c>
      <c r="EZ24" s="73">
        <f>((((1-'Calcification Rates'!$H$68)*$A24)*(('Calcification Rates'!$D$68-'Calcification Rates'!$E$68)*0.1))+('Calcification Rates'!$H$68*$A24*('Calcification Rates'!$D$68-'Calcification Rates'!$E$68)))*('Calcification Rates'!$F$68-'Calcification Rates'!$G$68)</f>
        <v>3.1339596447461822</v>
      </c>
      <c r="FA24" s="73">
        <f>((((1-'Calcification Rates'!$H$68)*$A24)*(('Calcification Rates'!$D$68+'Calcification Rates'!$E$68)*0.1))+('Calcification Rates'!$H$68*$A24*('Calcification Rates'!$D$68+'Calcification Rates'!$E$68)))*('Calcification Rates'!$F$68+'Calcification Rates'!$G$68)</f>
        <v>7.1280357616883281</v>
      </c>
      <c r="FB24" s="73">
        <f>((((((((($A24*2)/PI())/2)+'Calcification Rates'!$D$69)^2)*PI())/2))-((((((($A24*2)/PI())/2)^2)*PI())/2)))*'Calcification Rates'!$F$69</f>
        <v>35.161900470526646</v>
      </c>
      <c r="FC24" s="73">
        <f>((((((((($A24*2)/PI())/2)+('Calcification Rates'!$D$69-'Calcification Rates'!$E$69))^2)*PI())/2))-((((((($A24*2)/PI())/2)^2)*PI())/2)))*('Calcification Rates'!$F$69-'Calcification Rates'!$G$69)</f>
        <v>33.273938201376936</v>
      </c>
      <c r="FD24" s="73">
        <f>((((((((($A24*2)/PI())/2)+('Calcification Rates'!$D$69+'Calcification Rates'!$E$69))^2)*PI())/2))-((((((($A24*2)/PI())/2)^2)*PI())/2)))*('Calcification Rates'!$F$69+'Calcification Rates'!$G$69)</f>
        <v>37.07873512554324</v>
      </c>
      <c r="FE24" s="73">
        <f>((((((((($A24*2)/PI())/2)+'Calcification Rates'!$D$70)^2)*PI())/2))-((((((($A24*2)/PI())/2)^2)*PI())/2)))*'Calcification Rates'!$F$70</f>
        <v>27.398888112346931</v>
      </c>
      <c r="FF24" s="73">
        <f>((((((((($A24*2)/PI())/2)+('Calcification Rates'!$D$70-'Calcification Rates'!$E$70))^2)*PI())/2))-((((((($A24*2)/PI())/2)^2)*PI())/2)))*('Calcification Rates'!$F$70-'Calcification Rates'!$G$70)</f>
        <v>23.579404210396881</v>
      </c>
      <c r="FG24" s="73">
        <f>((((((((($A24*2)/PI())/2)+('Calcification Rates'!$D$70+'Calcification Rates'!$E$70))^2)*PI())/2))-((((((($A24*2)/PI())/2)^2)*PI())/2)))*('Calcification Rates'!$F$70+'Calcification Rates'!$G$70)</f>
        <v>31.295303650281422</v>
      </c>
      <c r="FH24" s="73">
        <f>((((((((($A24*2)/PI())/2)+'Calcification Rates'!$D$71)^2)*PI())/2))-((((((($A24*2)/PI())/2)^2)*PI())/2)))*'Calcification Rates'!$F$71</f>
        <v>15.205544836472251</v>
      </c>
      <c r="FI24" s="73">
        <f>((((((((($A24*2)/PI())/2)+('Calcification Rates'!$D$71-'Calcification Rates'!$E$71))^2)*PI())/2))-((((((($A24*2)/PI())/2)^2)*PI())/2)))*('Calcification Rates'!$F$71-'Calcification Rates'!$G$71)</f>
        <v>14.012944453709622</v>
      </c>
      <c r="FJ24" s="73">
        <f>((((((((($A24*2)/PI())/2)+('Calcification Rates'!$D$71+'Calcification Rates'!$E$71))^2)*PI())/2))-((((((($A24*2)/PI())/2)^2)*PI())/2)))*('Calcification Rates'!$F$71+'Calcification Rates'!$G$71)</f>
        <v>16.446420718744257</v>
      </c>
      <c r="FK24" s="73">
        <f>$A24*'Calcification Rates'!$D$72*'Calcification Rates'!$F$72</f>
        <v>0.517061875</v>
      </c>
      <c r="FL24" s="73">
        <f>$A24*('Calcification Rates'!$D$72-'Calcification Rates'!$E$72)*('Calcification Rates'!$F$72-'Calcification Rates'!$G$72)</f>
        <v>0.33603788411182139</v>
      </c>
      <c r="FM24" s="73">
        <f>$A24*('Calcification Rates'!$D$72+'Calcification Rates'!$E$72)*('Calcification Rates'!$F$72+'Calcification Rates'!$G$72)</f>
        <v>0.69808586588817856</v>
      </c>
      <c r="FN24" s="73">
        <f>$A24*'Calcification Rates'!$D$74*'Calcification Rates'!$F$74</f>
        <v>0.517061875</v>
      </c>
      <c r="FO24" s="73">
        <f>$A24*('Calcification Rates'!$D$74-'Calcification Rates'!$E$74)*('Calcification Rates'!$F$74-'Calcification Rates'!$G$74)</f>
        <v>0.33603788411182139</v>
      </c>
      <c r="FP24" s="73">
        <f>$A24*('Calcification Rates'!$D$74+'Calcification Rates'!$E$74)*('Calcification Rates'!$F$74+'Calcification Rates'!$G$74)</f>
        <v>0.69808586588817856</v>
      </c>
      <c r="FQ24" s="73">
        <f>$A24*'Calcification Rates'!$D$75*'Calcification Rates'!$F$75</f>
        <v>14.923492187499999</v>
      </c>
      <c r="FR24" s="73">
        <f>$A24*('Calcification Rates'!$D$75-'Calcification Rates'!$E$75)*('Calcification Rates'!$F$75-'Calcification Rates'!$G$75)</f>
        <v>13.897658959203252</v>
      </c>
      <c r="FS24" s="73">
        <f>$A24*('Calcification Rates'!$D$75+'Calcification Rates'!$E$75)*('Calcification Rates'!$F$75+'Calcification Rates'!$G$75)</f>
        <v>15.980561775267843</v>
      </c>
      <c r="FT24" s="73">
        <f>((((((((($A24*2)/PI())/2)+'Calcification Rates'!$D$76)^2)*PI())/2))-((((((($A24*2)/PI())/2)^2)*PI())/2)))*'Calcification Rates'!$F$76</f>
        <v>15.405063992981482</v>
      </c>
      <c r="FU24" s="73">
        <f>((((((((($A24*2)/PI())/2)+('Calcification Rates'!$D$76-'Calcification Rates'!$E$76))^2)*PI())/2))-((((((($A24*2)/PI())/2)^2)*PI())/2)))*('Calcification Rates'!$F$76-'Calcification Rates'!$G$76)</f>
        <v>14.336343359553137</v>
      </c>
      <c r="FV24" s="73">
        <f>((((((((($A24*2)/PI())/2)+('Calcification Rates'!$D$76+'Calcification Rates'!$E$76))^2)*PI())/2))-((((((($A24*2)/PI())/2)^2)*PI())/2)))*('Calcification Rates'!$F$76+'Calcification Rates'!$G$76)</f>
        <v>16.50749539529097</v>
      </c>
      <c r="FW24" s="73">
        <f>(2*'Calcification Rates'!$D$77*'Calcification Rates'!$F$77)+0.1*'Calcification Rates'!$D$77*($A24+(2*'Calcification Rates'!$D$77))*'Calcification Rates'!$F$77</f>
        <v>56.593298611111109</v>
      </c>
      <c r="FX24" s="73">
        <f>(2*('Calcification Rates'!$D$77-'Calcification Rates'!$E$77)*('Calcification Rates'!$F$77-'Calcification Rates'!$G$77))+(0.1*('Calcification Rates'!$D$77-'Calcification Rates'!$E$77)*($A24+(2*'Calcification Rates'!$D$77-'Calcification Rates'!$E$77)))*('Calcification Rates'!$F$77-'Calcification Rates'!$G$77)</f>
        <v>53.844020843362983</v>
      </c>
      <c r="FY24" s="73">
        <f>(2*('Calcification Rates'!$D$77+'Calcification Rates'!$E$77)*('Calcification Rates'!$F$77+'Calcification Rates'!$G$77))+(0.1*('Calcification Rates'!$D$77+'Calcification Rates'!$E$77)*($A24+(2*'Calcification Rates'!$D$77+'Calcification Rates'!$E$77)))*('Calcification Rates'!$F$77+'Calcification Rates'!$G$77)</f>
        <v>59.355214951092918</v>
      </c>
      <c r="FZ24" s="73">
        <f>((((1-'Calcification Rates'!$H$78)*$A24)*'Calcification Rates'!$D$78*0.1)+('Calcification Rates'!$H$78*$A24*'Calcification Rates'!$D$78))*'Calcification Rates'!$F$78</f>
        <v>7.8453089714999988</v>
      </c>
      <c r="GA24" s="73">
        <f>((((1-'Calcification Rates'!$H$78)*$A24)*(('Calcification Rates'!$D$78-'Calcification Rates'!$E$78)*0.1))+('Calcification Rates'!$H$78*$A24*('Calcification Rates'!$D$78-'Calcification Rates'!$E$78)))*('Calcification Rates'!$F$78-'Calcification Rates'!$G$78)</f>
        <v>7.5737045080875749</v>
      </c>
      <c r="GB24" s="73">
        <f>((((1-'Calcification Rates'!$H$78)*$A24)*(('Calcification Rates'!$D$78+'Calcification Rates'!$E$78)*0.1))+('Calcification Rates'!$H$78*$A24*('Calcification Rates'!$D$78+'Calcification Rates'!$E$78)))*('Calcification Rates'!$F$78+'Calcification Rates'!$G$78)</f>
        <v>8.1169134349124246</v>
      </c>
      <c r="GC24" s="73">
        <f>((((1-'Calcification Rates'!$H$79)*$A24)*'Calcification Rates'!$D$79*0.1)+('Calcification Rates'!$H$79*$A24*'Calcification Rates'!$D$79))*'Calcification Rates'!$F$79</f>
        <v>8.9225736600000012</v>
      </c>
      <c r="GD24" s="73">
        <f>((((1-'Calcification Rates'!$H$79)*$A24)*(('Calcification Rates'!$D$79-'Calcification Rates'!$E$79)*0.1))+('Calcification Rates'!$H$79*$A24*('Calcification Rates'!$D$79-'Calcification Rates'!$E$79)))*('Calcification Rates'!$F$79-'Calcification Rates'!$G$79)</f>
        <v>8.5495723064035527</v>
      </c>
      <c r="GE24" s="73">
        <f>((((1-'Calcification Rates'!$H$79)*$A24)*(('Calcification Rates'!$D$79+'Calcification Rates'!$E$79)*0.1))+('Calcification Rates'!$H$79*$A24*('Calcification Rates'!$D$79+'Calcification Rates'!$E$79)))*('Calcification Rates'!$F$79+'Calcification Rates'!$G$79)</f>
        <v>9.2955750135964479</v>
      </c>
      <c r="GF24" s="73">
        <f>((((1-'Calcification Rates'!$H$80)*$A24)*'Calcification Rates'!$D$80*0.1)+('Calcification Rates'!$H$80*$A24*'Calcification Rates'!$D$80))*'Calcification Rates'!$F$80</f>
        <v>10.499736818999999</v>
      </c>
      <c r="GG24" s="73">
        <f>((((1-'Calcification Rates'!$H$80)*$A24)*(('Calcification Rates'!$D$80-'Calcification Rates'!$E$80)*0.1))+('Calcification Rates'!$H$80*$A24*('Calcification Rates'!$D$80-'Calcification Rates'!$E$80)))*('Calcification Rates'!$F$80-'Calcification Rates'!$G$80)</f>
        <v>10.136236108568333</v>
      </c>
      <c r="GH24" s="73">
        <f>((((1-'Calcification Rates'!$H$80)*$A24)*(('Calcification Rates'!$D$80+'Calcification Rates'!$E$80)*0.1))+('Calcification Rates'!$H$80*$A24*('Calcification Rates'!$D$80+'Calcification Rates'!$E$80)))*('Calcification Rates'!$F$80+'Calcification Rates'!$G$80)</f>
        <v>10.863237529431663</v>
      </c>
      <c r="GI24" s="73">
        <f>((((((((($A24*2)/PI())/2)+'Calcification Rates'!$D$81)^2)*PI())/2))-((((((($A24*2)/PI())/2)^2)*PI())/2)))*'Calcification Rates'!$F$81</f>
        <v>13.06398367352964</v>
      </c>
      <c r="GJ24" s="73">
        <f>((((((((($A24*2)/PI())/2)+('Calcification Rates'!$D$81-'Calcification Rates'!$E$81))^2)*PI())/2))-((((((($A24*2)/PI())/2)^2)*PI())/2)))*('Calcification Rates'!$F$81-'Calcification Rates'!$G$81)</f>
        <v>12.630484653283451</v>
      </c>
      <c r="GK24" s="73">
        <f>((((((((($A24*2)/PI())/2)+('Calcification Rates'!$D$81+'Calcification Rates'!$E$81))^2)*PI())/2))-((((((($A24*2)/PI())/2)^2)*PI())/2)))*('Calcification Rates'!$F$81+'Calcification Rates'!$G$81)</f>
        <v>13.498375141065486</v>
      </c>
      <c r="GL24" s="73">
        <f>((((((((($A24*2)/PI())/2)+'Calcification Rates'!$D$82)^2)*PI())/2))-((((((($A24*2)/PI())/2)^2)*PI())/2)))*'Calcification Rates'!$F$82</f>
        <v>13.404719742589156</v>
      </c>
      <c r="GM24" s="73">
        <f>((((((((($A24*2)/PI())/2)+('Calcification Rates'!$D$82-'Calcification Rates'!$E$82))^2)*PI())/2))-((((((($A24*2)/PI())/2)^2)*PI())/2)))*('Calcification Rates'!$F$82-'Calcification Rates'!$G$82)</f>
        <v>13.066840768696352</v>
      </c>
      <c r="GN24" s="73">
        <f>((((((((($A24*2)/PI())/2)+('Calcification Rates'!$D$82+'Calcification Rates'!$E$82))^2)*PI())/2))-((((((($A24*2)/PI())/2)^2)*PI())/2)))*('Calcification Rates'!$F$82+'Calcification Rates'!$G$82)</f>
        <v>13.743138884287623</v>
      </c>
      <c r="GO24" s="73">
        <f>((((((((($A24*2)/PI())/2)+'Calcification Rates'!$D$87)^2)*PI())/2))-((((((($A24*2)/PI())/2)^2)*PI())/2)))*'Calcification Rates'!$F$87</f>
        <v>8.9291820534565733</v>
      </c>
      <c r="GP24" s="73">
        <f>((((((((($A24*2)/PI())/2)+('Calcification Rates'!$D$87-'Calcification Rates'!$E$87))^2)*PI())/2))-((((((($A24*2)/PI())/2)^2)*PI())/2)))*('Calcification Rates'!$F$87-'Calcification Rates'!$G$87)</f>
        <v>7.7641825640054645</v>
      </c>
      <c r="GQ24" s="73">
        <f>((((((((($A24*2)/PI())/2)+('Calcification Rates'!$D$87+'Calcification Rates'!$E$87))^2)*PI())/2))-((((((($A24*2)/PI())/2)^2)*PI())/2)))*('Calcification Rates'!$F$87+'Calcification Rates'!$G$87)</f>
        <v>10.156974490651988</v>
      </c>
      <c r="GR24" s="73">
        <f>((((((((($A24*2)/PI())/2)+'Calcification Rates'!$D$88)^2)*PI())/2))-((((((($A24*2)/PI())/2)^2)*PI())/2)))*'Calcification Rates'!$F$88</f>
        <v>8.9291820534565733</v>
      </c>
      <c r="GS24" s="73">
        <f>((((((((($A24*2)/PI())/2)+('Calcification Rates'!$D$88-'Calcification Rates'!$E$88))^2)*PI())/2))-((((((($A24*2)/PI())/2)^2)*PI())/2)))*('Calcification Rates'!$F$88-'Calcification Rates'!$G$88)</f>
        <v>7.7641825640054645</v>
      </c>
      <c r="GT24" s="73">
        <f>((((((((($A24*2)/PI())/2)+('Calcification Rates'!$D$88+'Calcification Rates'!$E$88))^2)*PI())/2))-((((((($A24*2)/PI())/2)^2)*PI())/2)))*('Calcification Rates'!$F$88+'Calcification Rates'!$G$88)</f>
        <v>10.156974490651988</v>
      </c>
      <c r="GU24" s="73">
        <f>((((((((($A24*2)/PI())/2)+'Calcification Rates'!$D$89)^2)*PI())/2))-((((((($A24*2)/PI())/2)^2)*PI())/2)))*'Calcification Rates'!$F$89</f>
        <v>12.511974970906575</v>
      </c>
      <c r="GV24" s="73">
        <f>((((((((($A24*2)/PI())/2)+('Calcification Rates'!$D$89-'Calcification Rates'!$E$89))^2)*PI())/2))-((((((($A24*2)/PI())/2)^2)*PI())/2)))*('Calcification Rates'!$F$89-'Calcification Rates'!$G$89)</f>
        <v>11.151400776391723</v>
      </c>
      <c r="GW24" s="73">
        <f>((((((((($A24*2)/PI())/2)+('Calcification Rates'!$D$89+'Calcification Rates'!$E$89))^2)*PI())/2))-((((((($A24*2)/PI())/2)^2)*PI())/2)))*('Calcification Rates'!$F$89+'Calcification Rates'!$G$89)</f>
        <v>13.923987267973576</v>
      </c>
      <c r="GX24" s="73">
        <f>((((((((($A24*2)/PI())/2)+'Calcification Rates'!$D$90)^2)*PI())/2))-((((((($A24*2)/PI())/2)^2)*PI())/2)))*'Calcification Rates'!$F$90</f>
        <v>12.511974970906575</v>
      </c>
      <c r="GY24" s="73">
        <f>((((((((($A24*2)/PI())/2)+('Calcification Rates'!$D$90-'Calcification Rates'!$E$90))^2)*PI())/2))-((((((($A24*2)/PI())/2)^2)*PI())/2)))*('Calcification Rates'!$F$90-'Calcification Rates'!$G$90)</f>
        <v>11.151400776391723</v>
      </c>
      <c r="GZ24" s="73">
        <f>((((((((($A24*2)/PI())/2)+('Calcification Rates'!$D$90+'Calcification Rates'!$E$90))^2)*PI())/2))-((((((($A24*2)/PI())/2)^2)*PI())/2)))*('Calcification Rates'!$F$90+'Calcification Rates'!$G$90)</f>
        <v>13.923987267973576</v>
      </c>
      <c r="HA24" s="73">
        <f>((((((((($A24*2)/PI())/2)+'Calcification Rates'!$D$92)^2)*PI())/2))-((((((($A24*2)/PI())/2)^2)*PI())/2)))*'Calcification Rates'!$F$92</f>
        <v>32.265149957318577</v>
      </c>
      <c r="HB24" s="73">
        <f>((((((((($A24*2)/PI())/2)+('Calcification Rates'!$D$92-'Calcification Rates'!$E$92))^2)*PI())/2))-((((((($A24*2)/PI())/2)^2)*PI())/2)))*('Calcification Rates'!$F$92-'Calcification Rates'!$G$92)</f>
        <v>31.016783055056113</v>
      </c>
      <c r="HC24" s="73">
        <f>((((((((($A24*2)/PI())/2)+('Calcification Rates'!$D$92+'Calcification Rates'!$E$92))^2)*PI())/2))-((((((($A24*2)/PI())/2)^2)*PI())/2)))*('Calcification Rates'!$F$92+'Calcification Rates'!$G$92)</f>
        <v>33.513516859581053</v>
      </c>
      <c r="HD24" s="73">
        <f>$A24*'Calcification Rates'!$D$93*'Calcification Rates'!$F$93</f>
        <v>9.0898390968508629</v>
      </c>
      <c r="HE24" s="73">
        <f>$A24*('Calcification Rates'!$D$93-'Calcification Rates'!$E$93)*('Calcification Rates'!$F$93-'Calcification Rates'!$G$93)</f>
        <v>7.9888493070622131</v>
      </c>
      <c r="HF24" s="73">
        <f>$A24*('Calcification Rates'!$D$93+'Calcification Rates'!$E$93)*('Calcification Rates'!$F$93+'Calcification Rates'!$G$93)</f>
        <v>10.251144379076568</v>
      </c>
      <c r="HG24" s="73">
        <f>$A24*'Calcification Rates'!$D$95*'Calcification Rates'!$F$95</f>
        <v>11.58954484848485</v>
      </c>
      <c r="HH24" s="73">
        <f>$A24*('Calcification Rates'!$D$95-'Calcification Rates'!$E$95)*('Calcification Rates'!$F$95-'Calcification Rates'!$G$95)</f>
        <v>10.113529327857593</v>
      </c>
      <c r="HI24" s="73">
        <f>$A24*('Calcification Rates'!$D$95+'Calcification Rates'!$E$95)*('Calcification Rates'!$F$95+'Calcification Rates'!$G$95)</f>
        <v>13.148278758740068</v>
      </c>
      <c r="HJ24" s="73">
        <f>((((1-'Calcification Rates'!$H$96)*$A24)*'Calcification Rates'!$D$96*0.1)+('Calcification Rates'!$H$96*$A24*'Calcification Rates'!$D$96))*'Calcification Rates'!$F$96</f>
        <v>5.5098543500000003</v>
      </c>
      <c r="HK24" s="73">
        <f>((((1-'Calcification Rates'!$H$96)*$A24)*(('Calcification Rates'!$D$96-'Calcification Rates'!$E$96)*0.1))+('Calcification Rates'!$H$96*$A24*('Calcification Rates'!$D$96-'Calcification Rates'!$E$96)))*('Calcification Rates'!$F$96-'Calcification Rates'!$G$96)</f>
        <v>4.8129808275820576</v>
      </c>
      <c r="HL24" s="73">
        <f>((((1-'Calcification Rates'!$H$96)*$A24)*(('Calcification Rates'!$D$96+'Calcification Rates'!$E$96)*0.1))+('Calcification Rates'!$H$96*$A24*('Calcification Rates'!$D$96+'Calcification Rates'!$E$96)))*('Calcification Rates'!$F$96+'Calcification Rates'!$G$96)</f>
        <v>6.2495918758200126</v>
      </c>
      <c r="HM24" s="73">
        <f>((((1-'Calcification Rates'!$H$98)*$A24)*'Calcification Rates'!$D$98*0.1)+('Calcification Rates'!$H$98*$A24*'Calcification Rates'!$D$98))*'Calcification Rates'!$F$98</f>
        <v>5.5098543500000003</v>
      </c>
      <c r="HN24" s="73">
        <f>((((1-'Calcification Rates'!$H$98)*$A24)*(('Calcification Rates'!$D$98-'Calcification Rates'!$E$98)*0.1))+('Calcification Rates'!$H$98*$A24*('Calcification Rates'!$D$98-'Calcification Rates'!$E$98)))*('Calcification Rates'!$F$98-'Calcification Rates'!$G$98)</f>
        <v>3.3229084282987524</v>
      </c>
      <c r="HO24" s="73">
        <f>((((1-'Calcification Rates'!$H$98)*$A24)*(('Calcification Rates'!$D$98+'Calcification Rates'!$E$98)*0.1))+('Calcification Rates'!$H$98*$A24*('Calcification Rates'!$D$98+'Calcification Rates'!$E$98)))*('Calcification Rates'!$F$98+'Calcification Rates'!$G$98)</f>
        <v>8.0134328597589661</v>
      </c>
    </row>
    <row r="25" spans="1:223" x14ac:dyDescent="0.3">
      <c r="A25" s="42">
        <v>23</v>
      </c>
      <c r="B25" s="73">
        <f>((((1-'Calcification Rates'!$H$11)*$A25)*'Calcification Rates'!$D$11*0.1)+('Calcification Rates'!$H$11*$A25*'Calcification Rates'!$D$11))*'Calcification Rates'!$F$11</f>
        <v>63.280023893333336</v>
      </c>
      <c r="C25" s="73">
        <f>((((1-'Calcification Rates'!$H$11)*$A25)*(('Calcification Rates'!$D$11-'Calcification Rates'!$E$11)*0.1))+('Calcification Rates'!$H$11*$A25*('Calcification Rates'!$D$11-'Calcification Rates'!$E$11)))*('Calcification Rates'!$F$11-'Calcification Rates'!$G$11)</f>
        <v>51.394456187512631</v>
      </c>
      <c r="D25" s="73">
        <f>((((1-'Calcification Rates'!$H$11)*$A25)*(('Calcification Rates'!$D$11+'Calcification Rates'!$E$11)*0.1))+('Calcification Rates'!$H$11*$A25*('Calcification Rates'!$D$11+'Calcification Rates'!$E$11)))*('Calcification Rates'!$F$11+'Calcification Rates'!$G$11)</f>
        <v>75.534811875557239</v>
      </c>
      <c r="E25" s="73">
        <f>(((((1-'Calcification Rates'!$H$12)*$A25)*'Calcification Rates'!$D$12*0.1)+('Calcification Rates'!$H$12*$A25*'Calcification Rates'!$D$12))*'Calcification Rates'!$F$12)*0.5</f>
        <v>33.323474209523802</v>
      </c>
      <c r="F25" s="73">
        <f>(((((1-'Calcification Rates'!$H$12)*$A25)*(('Calcification Rates'!$D$12-'Calcification Rates'!$E$12)*0.1))+('Calcification Rates'!$H$12*$A25*('Calcification Rates'!$D$12-'Calcification Rates'!$E$12)))*('Calcification Rates'!$F$12-'Calcification Rates'!$G$12))*0.5</f>
        <v>30.62683729825519</v>
      </c>
      <c r="G25" s="73">
        <f>(((((1-'Calcification Rates'!$H$12)*$A25)*(('Calcification Rates'!$D$12+'Calcification Rates'!$E$12)*0.1))+('Calcification Rates'!$H$12*$A25*('Calcification Rates'!$D$12+'Calcification Rates'!$E$12)))*('Calcification Rates'!$F$12+'Calcification Rates'!$G$12))*0.5</f>
        <v>36.066900262356967</v>
      </c>
      <c r="H25" s="73">
        <f>(((((1-'Calcification Rates'!$H$13)*$A25)*'Calcification Rates'!$D$13*0.1)+('Calcification Rates'!$H$13*$A25*'Calcification Rates'!$D$13))*'Calcification Rates'!$F$13)*0.5</f>
        <v>26.813775028799995</v>
      </c>
      <c r="I25" s="73">
        <f>(((((1-'Calcification Rates'!$H$13)*$A25)*(('Calcification Rates'!$D$13-'Calcification Rates'!$E$13)*0.1))+('Calcification Rates'!$H$13*$A25*('Calcification Rates'!$D$13-'Calcification Rates'!$E$13)))*('Calcification Rates'!$F$13-'Calcification Rates'!$G$13))*0.5</f>
        <v>22.692037514976729</v>
      </c>
      <c r="J25" s="73">
        <f>(((((1-'Calcification Rates'!$H$13)*$A25)*(('Calcification Rates'!$D$13+'Calcification Rates'!$E$13)*0.1))+('Calcification Rates'!$H$13*$A25*('Calcification Rates'!$D$13+'Calcification Rates'!$E$13)))*('Calcification Rates'!$F$13+'Calcification Rates'!$G$13))*0.5</f>
        <v>31.275381938245488</v>
      </c>
      <c r="K25" s="73">
        <f>((((((((($A25*2)/PI())/2)+'Calcification Rates'!$D$14)^2)*PI())/2))-((((((($A25*2)/PI())/2)^2)*PI())/2)))*'Calcification Rates'!$F$14</f>
        <v>13.809736613858584</v>
      </c>
      <c r="L25" s="73">
        <f>((((((((($A25*2)/PI())/2)+('Calcification Rates'!$D$14-'Calcification Rates'!$E$14))^2)*PI())/2))-((((((($A25*2)/PI())/2)^2)*PI())/2)))*('Calcification Rates'!$F$14-'Calcification Rates'!$G$14)</f>
        <v>13.321528837625673</v>
      </c>
      <c r="M25" s="73">
        <f>((((((((($A25*2)/PI())/2)+('Calcification Rates'!$D$14+'Calcification Rates'!$E$14))^2)*PI())/2))-((((((($A25*2)/PI())/2)^2)*PI())/2)))*('Calcification Rates'!$F$14+'Calcification Rates'!$G$14)</f>
        <v>14.298624541384578</v>
      </c>
      <c r="N25" s="73">
        <f>((((((((($A25*2)/PI())/2)+'Calcification Rates'!$D$15)^2)*PI())/2))-((((((($A25*2)/PI())/2)^2)*PI())/2)))*'Calcification Rates'!$F$15</f>
        <v>14.007532320567497</v>
      </c>
      <c r="O25" s="73">
        <f>((((((((($A25*2)/PI())/2)+('Calcification Rates'!$D$15-'Calcification Rates'!$E$15))^2)*PI())/2))-((((((($A25*2)/PI())/2)^2)*PI())/2)))*('Calcification Rates'!$F$15-'Calcification Rates'!$G$15)</f>
        <v>12.62547753729719</v>
      </c>
      <c r="P25" s="73">
        <f>((((((((($A25*2)/PI())/2)+('Calcification Rates'!$D$15+'Calcification Rates'!$E$15))^2)*PI())/2))-((((((($A25*2)/PI())/2)^2)*PI())/2)))*('Calcification Rates'!$F$15+'Calcification Rates'!$G$15)</f>
        <v>15.455325211790347</v>
      </c>
      <c r="Q25" s="73">
        <f>(2*'Calcification Rates'!$D$16*'Calcification Rates'!$F$16)+0.1*'Calcification Rates'!$D$16*($A25+(2*'Calcification Rates'!$D$16))*'Calcification Rates'!$F$16</f>
        <v>4.9088783333333321</v>
      </c>
      <c r="R25" s="73">
        <f>(2*('Calcification Rates'!$D$16-'Calcification Rates'!$E$16)*('Calcification Rates'!$F$16-'Calcification Rates'!$G$16))+(0.1*('Calcification Rates'!$D$16-'Calcification Rates'!$E$16)*($A25+(2*'Calcification Rates'!$D$16-'Calcification Rates'!$E$16)))*('Calcification Rates'!$F$16-'Calcification Rates'!$G$16)</f>
        <v>4.2163994817437178</v>
      </c>
      <c r="S25" s="73">
        <f>(2*('Calcification Rates'!$D$16+'Calcification Rates'!$E$16)*('Calcification Rates'!$F$16+'Calcification Rates'!$G$16))+(0.1*('Calcification Rates'!$D$16+'Calcification Rates'!$E$16)*($A25+(2*'Calcification Rates'!$D$16+'Calcification Rates'!$E$16)))*('Calcification Rates'!$F$16+'Calcification Rates'!$G$16)</f>
        <v>5.6187070630625868</v>
      </c>
      <c r="T25" s="73">
        <f>(2*'Calcification Rates'!$D$17*'Calcification Rates'!$F$17)+0.1*'Calcification Rates'!$D$17*($A25+(2*'Calcification Rates'!$D$17))*'Calcification Rates'!$F$17</f>
        <v>4.53699361111111</v>
      </c>
      <c r="U25" s="73">
        <f>(2*('Calcification Rates'!$D$17-'Calcification Rates'!$E$17)*('Calcification Rates'!$F$17-'Calcification Rates'!$G$17))+(0.1*('Calcification Rates'!$D$17-'Calcification Rates'!$E$17)*($A25+(2*'Calcification Rates'!$D$17-'Calcification Rates'!$E$17)))*('Calcification Rates'!$F$17-'Calcification Rates'!$G$17)</f>
        <v>3.8495961292103837</v>
      </c>
      <c r="V25" s="73">
        <f>(2*('Calcification Rates'!$D$17+'Calcification Rates'!$E$17)*('Calcification Rates'!$F$17+'Calcification Rates'!$G$17))+(0.1*('Calcification Rates'!$D$17+'Calcification Rates'!$E$17)*($A25+(2*'Calcification Rates'!$D$17+'Calcification Rates'!$E$17)))*('Calcification Rates'!$F$17+'Calcification Rates'!$G$17)</f>
        <v>5.2417394771959209</v>
      </c>
      <c r="W25" s="73">
        <f>((((((((($A25*2)/PI())/2)+'Calcification Rates'!$D$18)^2)*PI())/2))-((((((($A25*2)/PI())/2)^2)*PI())/2)))*'Calcification Rates'!$F$18</f>
        <v>14.007532320567497</v>
      </c>
      <c r="X25" s="73">
        <f>((((((((($A25*2)/PI())/2)+('Calcification Rates'!$D$18-'Calcification Rates'!$E$18))^2)*PI())/2))-((((((($A25*2)/PI())/2)^2)*PI())/2)))*('Calcification Rates'!$F$18-'Calcification Rates'!$G$18)</f>
        <v>12.62547753729719</v>
      </c>
      <c r="Y25" s="73">
        <f>((((((((($A25*2)/PI())/2)+('Calcification Rates'!$D$18+'Calcification Rates'!$E$18))^2)*PI())/2))-((((((($A25*2)/PI())/2)^2)*PI())/2)))*('Calcification Rates'!$F$18+'Calcification Rates'!$G$18)</f>
        <v>15.455325211790347</v>
      </c>
      <c r="Z25" s="73">
        <f>(2*'Calcification Rates'!$D$19*'Calcification Rates'!$F$19)+0.1*'Calcification Rates'!$D$19*($A25+(2*'Calcification Rates'!$D$19))*'Calcification Rates'!$F$19</f>
        <v>4.53699361111111</v>
      </c>
      <c r="AA25" s="73">
        <f>(2*('Calcification Rates'!$D$19-'Calcification Rates'!$E$19)*('Calcification Rates'!$F$19-'Calcification Rates'!$G$19))+(0.1*('Calcification Rates'!$D$19-'Calcification Rates'!$E$19)*($A25+(2*'Calcification Rates'!$D$19-'Calcification Rates'!$E$19)))*('Calcification Rates'!$F$19-'Calcification Rates'!$G$19)</f>
        <v>3.8495961292103837</v>
      </c>
      <c r="AB25" s="73">
        <f>(2*('Calcification Rates'!$D$19+'Calcification Rates'!$E$19)*('Calcification Rates'!$F$19+'Calcification Rates'!$G$19))+(0.1*('Calcification Rates'!$D$19+'Calcification Rates'!$E$19)*($A25+(2*'Calcification Rates'!$D$19+'Calcification Rates'!$E$19)))*('Calcification Rates'!$F$19+'Calcification Rates'!$G$19)</f>
        <v>5.2417394771959209</v>
      </c>
      <c r="AC25" s="73">
        <f>(((((1-'Calcification Rates'!$H$20)*$A25)*'Calcification Rates'!$D$20*0.1)+('Calcification Rates'!$H$20*$A25*'Calcification Rates'!$D$20))*'Calcification Rates'!$F$20)*0.5</f>
        <v>1.8595654291666666</v>
      </c>
      <c r="AD25" s="73">
        <f>(((((1-'Calcification Rates'!$H$20)*$A25)*(('Calcification Rates'!$D$20-'Calcification Rates'!$E$20)*0.1))+('Calcification Rates'!$H$20*$A25*('Calcification Rates'!$D$20-'Calcification Rates'!$E$20)))*('Calcification Rates'!$F$20-'Calcification Rates'!$G$20))*0.5</f>
        <v>1.5780581582957529</v>
      </c>
      <c r="AE25" s="73">
        <f>(((((1-'Calcification Rates'!$H$20)*$A25)*(('Calcification Rates'!$D$20+'Calcification Rates'!$E$20)*0.1))+('Calcification Rates'!$H$20*$A25*('Calcification Rates'!$D$20+'Calcification Rates'!$E$20)))*('Calcification Rates'!$F$20+'Calcification Rates'!$G$20))*0.5</f>
        <v>2.1480985293044195</v>
      </c>
      <c r="AF25" s="73">
        <f>(2*'Calcification Rates'!$D$21*'Calcification Rates'!$F$21)+0.1*'Calcification Rates'!$D$21*($A25+(2*'Calcification Rates'!$D$21))*'Calcification Rates'!$F$21</f>
        <v>5.2063861111111107</v>
      </c>
      <c r="AG25" s="73">
        <f>(2*('Calcification Rates'!$D$21-'Calcification Rates'!$E$21)*('Calcification Rates'!$F$21-'Calcification Rates'!$G$21))+(0.1*('Calcification Rates'!$D$21-'Calcification Rates'!$E$21)*($A25+(2*'Calcification Rates'!$D$21-'Calcification Rates'!$E$21)))*('Calcification Rates'!$F$21-'Calcification Rates'!$G$21)</f>
        <v>5.0941649599829333</v>
      </c>
      <c r="AH25" s="73">
        <f>(2*('Calcification Rates'!$D$21+'Calcification Rates'!$E$21)*('Calcification Rates'!$F$21+'Calcification Rates'!$G$21))+(0.1*('Calcification Rates'!$D$21+'Calcification Rates'!$E$21)*($A25+(2*'Calcification Rates'!$D$21+'Calcification Rates'!$E$21)))*('Calcification Rates'!$F$21+'Calcification Rates'!$G$21)</f>
        <v>5.3197665717503995</v>
      </c>
      <c r="AI25" s="73">
        <f>$A25*'Calcification Rates'!$D$23*'Calcification Rates'!$F$23</f>
        <v>0.54056468749999997</v>
      </c>
      <c r="AJ25" s="73">
        <f>$A25*('Calcification Rates'!$D$23-'Calcification Rates'!$E$23)*('Calcification Rates'!$F$23-'Calcification Rates'!$G$23)</f>
        <v>0.35131233338963147</v>
      </c>
      <c r="AK25" s="73">
        <f>$A25*('Calcification Rates'!$D$23+'Calcification Rates'!$E$23)*('Calcification Rates'!$F$23+'Calcification Rates'!$G$23)</f>
        <v>0.72981704161036842</v>
      </c>
      <c r="AL25" s="73">
        <f>((((1-'Calcification Rates'!$H$24)*$A25)*'Calcification Rates'!$D$24*0.1)+('Calcification Rates'!$H$24*$A25*'Calcification Rates'!$D$24))*'Calcification Rates'!$F$24</f>
        <v>24.6310525279</v>
      </c>
      <c r="AM25" s="73">
        <f>((((1-'Calcification Rates'!$H$24)*$A25)*(('Calcification Rates'!$D$24-'Calcification Rates'!$E$24)*0.1))+('Calcification Rates'!$H$24*$A25*('Calcification Rates'!$D$24-'Calcification Rates'!$E$24)))*('Calcification Rates'!$F$24-'Calcification Rates'!$G$24)</f>
        <v>14.854609004832987</v>
      </c>
      <c r="AN25" s="73">
        <f>((((1-'Calcification Rates'!$H$24)*$A25)*(('Calcification Rates'!$D$24+'Calcification Rates'!$E$24)*0.1))+('Calcification Rates'!$H$24*$A25*('Calcification Rates'!$D$24+'Calcification Rates'!$E$24)))*('Calcification Rates'!$F$24+'Calcification Rates'!$G$24)</f>
        <v>35.822958858707935</v>
      </c>
      <c r="AO25" s="73">
        <f>((((((((($A25*2)/PI())/2)+'Calcification Rates'!$D$25)^2)*PI())/2))-((((((($A25*2)/PI())/2)^2)*PI())/2)))*'Calcification Rates'!$F$25</f>
        <v>11.945436581763982</v>
      </c>
      <c r="AP25" s="73">
        <f>((((((((($A25*2)/PI())/2)+('Calcification Rates'!$D$25-'Calcification Rates'!$E$25))^2)*PI())/2))-((((((($A25*2)/PI())/2)^2)*PI())/2)))*('Calcification Rates'!$F$25-'Calcification Rates'!$G$25)</f>
        <v>9.7602795573517298</v>
      </c>
      <c r="AQ25" s="73">
        <f>((((((((($A25*2)/PI())/2)+('Calcification Rates'!$D$25+'Calcification Rates'!$E$25))^2)*PI())/2))-((((((($A25*2)/PI())/2)^2)*PI())/2)))*('Calcification Rates'!$F$25+'Calcification Rates'!$G$25)</f>
        <v>14.205412643642497</v>
      </c>
      <c r="AR25" s="73">
        <f>((((1-'Calcification Rates'!$H$28)*$A25)*'Calcification Rates'!$D$28*0.1)+('Calcification Rates'!$H$28*$A25*'Calcification Rates'!$D$28))*'Calcification Rates'!$F$28</f>
        <v>3.9645384867728097</v>
      </c>
      <c r="AS25" s="73">
        <f>((((1-'Calcification Rates'!$H$28)*$A25)*(('Calcification Rates'!$D$28-'Calcification Rates'!$E$28)*0.1))+('Calcification Rates'!$H$28*$A25*('Calcification Rates'!$D$28-'Calcification Rates'!$E$28)))*('Calcification Rates'!$F$28-'Calcification Rates'!$G$28)</f>
        <v>3.5733161666437656</v>
      </c>
      <c r="AT25" s="73">
        <f>((((1-'Calcification Rates'!$H$28)*$A25)*(('Calcification Rates'!$D$28+'Calcification Rates'!$E$28)*0.1))+('Calcification Rates'!$H$28*$A25*('Calcification Rates'!$D$28+'Calcification Rates'!$E$28)))*('Calcification Rates'!$F$28+'Calcification Rates'!$G$28)</f>
        <v>4.374905291808334</v>
      </c>
      <c r="AU25" s="73">
        <f>((((((((($A25*2)/PI())/2)+'Calcification Rates'!$D$29)^2)*PI())/2))-((((((($A25*2)/PI())/2)^2)*PI())/2)))*'Calcification Rates'!$F$29</f>
        <v>59.743584784196464</v>
      </c>
      <c r="AV25" s="73">
        <f>((((((((($A25*2)/PI())/2)+('Calcification Rates'!$D$29-'Calcification Rates'!$E$29))^2)*PI())/2))-((((((($A25*2)/PI())/2)^2)*PI())/2)))*('Calcification Rates'!$F$29-'Calcification Rates'!$G$29)</f>
        <v>49.220207449253493</v>
      </c>
      <c r="AW25" s="73">
        <f>((((((((($A25*2)/PI())/2)+('Calcification Rates'!$D$29+'Calcification Rates'!$E$29))^2)*PI())/2))-((((((($A25*2)/PI())/2)^2)*PI())/2)))*('Calcification Rates'!$F$29+'Calcification Rates'!$G$29)</f>
        <v>71.237179191663373</v>
      </c>
      <c r="AX25" s="73">
        <f>((((((((($A25*2)/PI())/2)+'Calcification Rates'!$D$30)^2)*PI())/2))-((((((($A25*2)/PI())/2)^2)*PI())/2)))*'Calcification Rates'!$F$30</f>
        <v>13.793037886833348</v>
      </c>
      <c r="AY25" s="73">
        <f>((((((((($A25*2)/PI())/2)+('Calcification Rates'!$D$30-'Calcification Rates'!$E$30))^2)*PI())/2))-((((((($A25*2)/PI())/2)^2)*PI())/2)))*('Calcification Rates'!$F$30-'Calcification Rates'!$G$30)</f>
        <v>12.242219858980866</v>
      </c>
      <c r="AZ25" s="73">
        <f>((((((((($A25*2)/PI())/2)+('Calcification Rates'!$D$30+'Calcification Rates'!$E$30))^2)*PI())/2))-((((((($A25*2)/PI())/2)^2)*PI())/2)))*('Calcification Rates'!$F$30+'Calcification Rates'!$G$30)</f>
        <v>15.376350994173709</v>
      </c>
      <c r="BA25" s="73">
        <f>((((1-'Calcification Rates'!$H$31)*$A25)*'Calcification Rates'!$D$31*0.1)+('Calcification Rates'!$H$31*$A25*'Calcification Rates'!$D$31))*'Calcification Rates'!$F$31</f>
        <v>4.2404179999999991</v>
      </c>
      <c r="BB25" s="73">
        <f>((((1-'Calcification Rates'!$H$31)*$A25)*(('Calcification Rates'!$D$31-'Calcification Rates'!$E$31)*0.1))+('Calcification Rates'!$H$31*$A25*('Calcification Rates'!$D$31-'Calcification Rates'!$E$31)))*('Calcification Rates'!$F$31-'Calcification Rates'!$G$31)</f>
        <v>4.2404179999999991</v>
      </c>
      <c r="BC25" s="73">
        <f>((((1-'Calcification Rates'!$H$31)*$A25)*(('Calcification Rates'!$D$31+'Calcification Rates'!$E$31)*0.1))+('Calcification Rates'!$H$31*$A25*('Calcification Rates'!$D$31+'Calcification Rates'!$E$31)))*('Calcification Rates'!$F$31+'Calcification Rates'!$G$31)</f>
        <v>4.2404179999999991</v>
      </c>
      <c r="BD25" s="73">
        <f>$A25*'Calcification Rates'!$D$32*'Calcification Rates'!$F$32</f>
        <v>17.818150502349702</v>
      </c>
      <c r="BE25" s="73">
        <f>$A25*('Calcification Rates'!$D$32-'Calcification Rates'!$E$32)*('Calcification Rates'!$F$32-'Calcification Rates'!$G$32)</f>
        <v>17.128750658366666</v>
      </c>
      <c r="BF25" s="73">
        <f>$A25*('Calcification Rates'!$D$32+'Calcification Rates'!$E$32)*('Calcification Rates'!$F$32+'Calcification Rates'!$G$32)</f>
        <v>18.507550346332742</v>
      </c>
      <c r="BG25" s="73">
        <f>((((1-'Calcification Rates'!$H$34)*$A25)*'Calcification Rates'!$D$34*0.1)+('Calcification Rates'!$H$34*$A25*'Calcification Rates'!$D$34))*'Calcification Rates'!$F$34</f>
        <v>5.7603022750000008</v>
      </c>
      <c r="BH25" s="73">
        <f>((((1-'Calcification Rates'!$H$34)*$A25)*(('Calcification Rates'!$D$34-'Calcification Rates'!$E$34)*0.1))+('Calcification Rates'!$H$34*$A25*('Calcification Rates'!$D$34-'Calcification Rates'!$E$34)))*('Calcification Rates'!$F$34-'Calcification Rates'!$G$34)</f>
        <v>2.193598453212906</v>
      </c>
      <c r="BI25" s="73">
        <f>((((1-'Calcification Rates'!$H$34)*$A25)*(('Calcification Rates'!$D$34+'Calcification Rates'!$E$34)*0.1))+('Calcification Rates'!$H$34*$A25*('Calcification Rates'!$D$34+'Calcification Rates'!$E$34)))*('Calcification Rates'!$F$34+'Calcification Rates'!$G$34)</f>
        <v>10.986098512354976</v>
      </c>
      <c r="BJ25" s="73">
        <f>(2*'Calcification Rates'!$D$35*'Calcification Rates'!$F$35)+0.1*'Calcification Rates'!$D$35*($A25+(2*'Calcification Rates'!$D$35))*'Calcification Rates'!$F$35</f>
        <v>2.6016832050371095</v>
      </c>
      <c r="BK25" s="73">
        <f>(2*('Calcification Rates'!$D$35-'Calcification Rates'!$E$35)*('Calcification Rates'!$F$35-'Calcification Rates'!$G$35))+(0.1*('Calcification Rates'!$D$35-'Calcification Rates'!$E$35)*($A25+(2*'Calcification Rates'!$D$35-'Calcification Rates'!$E$35)))*('Calcification Rates'!$F$35-'Calcification Rates'!$G$35)</f>
        <v>2.3460834338452035</v>
      </c>
      <c r="BL25" s="73">
        <f>(2*('Calcification Rates'!$D$35+'Calcification Rates'!$E$35)*('Calcification Rates'!$F$35+'Calcification Rates'!$G$35))+(0.1*('Calcification Rates'!$D$35+'Calcification Rates'!$E$35)*($A25+(2*'Calcification Rates'!$D$35+'Calcification Rates'!$E$35)))*('Calcification Rates'!$F$35+'Calcification Rates'!$G$35)</f>
        <v>2.8692491548997729</v>
      </c>
      <c r="BM25" s="73">
        <f>((((((((($A25*2)/PI())/2)+'Calcification Rates'!$D$36)^2)*PI())/2))-((((((($A25*2)/PI())/2)^2)*PI())/2)))*'Calcification Rates'!$F$36</f>
        <v>18.674202467148806</v>
      </c>
      <c r="BN25" s="73">
        <f>((((((((($A25*2)/PI())/2)+('Calcification Rates'!$D$36-'Calcification Rates'!$E$36))^2)*PI())/2))-((((((($A25*2)/PI())/2)^2)*PI())/2)))*('Calcification Rates'!$F$36-'Calcification Rates'!$G$36)</f>
        <v>17.084846054981494</v>
      </c>
      <c r="BO25" s="73">
        <f>((((((((($A25*2)/PI())/2)+('Calcification Rates'!$D$36+'Calcification Rates'!$E$36))^2)*PI())/2))-((((((($A25*2)/PI())/2)^2)*PI())/2)))*('Calcification Rates'!$F$36+'Calcification Rates'!$G$36)</f>
        <v>20.336176199388429</v>
      </c>
      <c r="BP25" s="73">
        <f>(2*'Calcification Rates'!$D$37*'Calcification Rates'!$F$37)+0.1*'Calcification Rates'!$D$37*($A25+(2*'Calcification Rates'!$D$37))*'Calcification Rates'!$F$37</f>
        <v>57.688652777777776</v>
      </c>
      <c r="BQ25" s="73">
        <f>(2*('Calcification Rates'!$D$37-'Calcification Rates'!$E$37)*('Calcification Rates'!$F$37-'Calcification Rates'!$G$37))+(0.1*('Calcification Rates'!$D$37-'Calcification Rates'!$E$37)*($A25+(2*'Calcification Rates'!$D$37-'Calcification Rates'!$E$37)))*('Calcification Rates'!$F$37-'Calcification Rates'!$G$37)</f>
        <v>46.991112285852907</v>
      </c>
      <c r="BR25" s="73">
        <f>(2*('Calcification Rates'!$D$37+'Calcification Rates'!$E$37)*('Calcification Rates'!$F$37+'Calcification Rates'!$G$37))+(0.1*('Calcification Rates'!$D$37+'Calcification Rates'!$E$37)*($A25+(2*'Calcification Rates'!$D$37+'Calcification Rates'!$E$37)))*('Calcification Rates'!$F$37+'Calcification Rates'!$G$37)</f>
        <v>69.367822049367803</v>
      </c>
      <c r="BS25" s="73">
        <f>(2*'Calcification Rates'!$D$38*'Calcification Rates'!$F$38)+0.1*'Calcification Rates'!$D$38*($A25+(2*'Calcification Rates'!$D$38))*'Calcification Rates'!$F$38</f>
        <v>55.23855555555555</v>
      </c>
      <c r="BT25" s="73">
        <f>(2*('Calcification Rates'!$D$38-'Calcification Rates'!$E$38)*('Calcification Rates'!$F$38-'Calcification Rates'!$G$38))+(0.1*('Calcification Rates'!$D$38-'Calcification Rates'!$E$38)*($A25+(2*'Calcification Rates'!$D$38-'Calcification Rates'!$E$38)))*('Calcification Rates'!$F$38-'Calcification Rates'!$G$38)</f>
        <v>44.133020612067263</v>
      </c>
      <c r="BU25" s="73">
        <f>(2*('Calcification Rates'!$D$38+'Calcification Rates'!$E$38)*('Calcification Rates'!$F$38+'Calcification Rates'!$G$38))+(0.1*('Calcification Rates'!$D$38+'Calcification Rates'!$E$38)*($A25+(2*'Calcification Rates'!$D$38+'Calcification Rates'!$E$38)))*('Calcification Rates'!$F$38+'Calcification Rates'!$G$38)</f>
        <v>67.582027790870896</v>
      </c>
      <c r="BV25" s="73">
        <f>((((((((($A25*2)/PI())/2)+'Calcification Rates'!$D$39)^2)*PI())/2))-((((((($A25*2)/PI())/2)^2)*PI())/2)))*'Calcification Rates'!$F$39</f>
        <v>9.9840388050142934</v>
      </c>
      <c r="BW25" s="73">
        <f>((((((((($A25*2)/PI())/2)+('Calcification Rates'!$D$39-'Calcification Rates'!$E$39))^2)*PI())/2))-((((((($A25*2)/PI())/2)^2)*PI())/2)))*('Calcification Rates'!$F$39-'Calcification Rates'!$G$39)</f>
        <v>9.5977476019183392</v>
      </c>
      <c r="BX25" s="73">
        <f>((((((((($A25*2)/PI())/2)+('Calcification Rates'!$D$39+'Calcification Rates'!$E$39))^2)*PI())/2))-((((((($A25*2)/PI())/2)^2)*PI())/2)))*('Calcification Rates'!$F$39+'Calcification Rates'!$G$39)</f>
        <v>10.370330008110249</v>
      </c>
      <c r="BY25" s="73">
        <f>((((((((($A25*2)/PI())/2)+'Calcification Rates'!$D$40)^2)*PI())/2))-((((((($A25*2)/PI())/2)^2)*PI())/2)))*'Calcification Rates'!$F$40</f>
        <v>18.426600184075127</v>
      </c>
      <c r="BZ25" s="73">
        <f>((((((((($A25*2)/PI())/2)+('Calcification Rates'!$D$40-'Calcification Rates'!$E$40))^2)*PI())/2))-((((((($A25*2)/PI())/2)^2)*PI())/2)))*('Calcification Rates'!$F$40-'Calcification Rates'!$G$40)</f>
        <v>17.713658889165533</v>
      </c>
      <c r="CA25" s="73">
        <f>((((((((($A25*2)/PI())/2)+('Calcification Rates'!$D$40+'Calcification Rates'!$E$40))^2)*PI())/2))-((((((($A25*2)/PI())/2)^2)*PI())/2)))*('Calcification Rates'!$F$40+'Calcification Rates'!$G$40)</f>
        <v>19.139541478984722</v>
      </c>
      <c r="CB25" s="73">
        <f>$A25*'Calcification Rates'!$D$23*'Calcification Rates'!$F$23</f>
        <v>0.54056468749999997</v>
      </c>
      <c r="CC25" s="73">
        <f>$A25*('Calcification Rates'!$D$23-'Calcification Rates'!$E$23)*('Calcification Rates'!$F$23-'Calcification Rates'!$G$23)</f>
        <v>0.35131233338963147</v>
      </c>
      <c r="CD25" s="73">
        <f>$A25*('Calcification Rates'!$D$23+'Calcification Rates'!$E$23)*('Calcification Rates'!$F$23+'Calcification Rates'!$G$23)</f>
        <v>0.72981704161036842</v>
      </c>
      <c r="CE25" s="73">
        <f>((((1-'Calcification Rates'!$H$44)*$A25)*'Calcification Rates'!$D$44*0.1)+('Calcification Rates'!$H$44*$A25*'Calcification Rates'!$D$44))*'Calcification Rates'!$F$44</f>
        <v>18.876510555174999</v>
      </c>
      <c r="CF25" s="73">
        <f>((((1-'Calcification Rates'!$H$44)*$A25)*(('Calcification Rates'!$D$44-'Calcification Rates'!$E$44)*0.1))+('Calcification Rates'!$H$44*$A25*('Calcification Rates'!$D$44-'Calcification Rates'!$E$44)))*('Calcification Rates'!$F$44-'Calcification Rates'!$G$44)</f>
        <v>11.384133234059332</v>
      </c>
      <c r="CG25" s="73">
        <f>((((1-'Calcification Rates'!$H$44)*$A25)*(('Calcification Rates'!$D$44+'Calcification Rates'!$E$44)*0.1))+('Calcification Rates'!$H$44*$A25*('Calcification Rates'!$D$44+'Calcification Rates'!$E$44)))*('Calcification Rates'!$F$44+'Calcification Rates'!$G$44)</f>
        <v>27.453656730586044</v>
      </c>
      <c r="CH25" s="73">
        <f>((((1-'Calcification Rates'!$H$45)*$A25)*'Calcification Rates'!$D$45*0.1)+('Calcification Rates'!$H$45*$A25*'Calcification Rates'!$D$45))*'Calcification Rates'!$F$45</f>
        <v>23.455455199999999</v>
      </c>
      <c r="CI25" s="73">
        <f>((((1-'Calcification Rates'!$H$45)*$A25)*(('Calcification Rates'!$D$45-'Calcification Rates'!$E$45)*0.1))+('Calcification Rates'!$H$45*$A25*('Calcification Rates'!$D$45-'Calcification Rates'!$E$45)))*('Calcification Rates'!$F$45-'Calcification Rates'!$G$45)</f>
        <v>15.445100640293589</v>
      </c>
      <c r="CJ25" s="73">
        <f>((((1-'Calcification Rates'!$H$45)*$A25)*(('Calcification Rates'!$D$45+'Calcification Rates'!$E$45)*0.1))+('Calcification Rates'!$H$45*$A25*('Calcification Rates'!$D$45+'Calcification Rates'!$E$45)))*('Calcification Rates'!$F$45+'Calcification Rates'!$G$45)</f>
        <v>31.46580975970641</v>
      </c>
      <c r="CK25" s="73">
        <f>((((1-'Calcification Rates'!$H$46)*$A25)*'Calcification Rates'!$D$46*0.1)+('Calcification Rates'!$H$46*$A25*'Calcification Rates'!$D$46))*'Calcification Rates'!$F$46</f>
        <v>18.892494860000003</v>
      </c>
      <c r="CL25" s="73">
        <f>((((1-'Calcification Rates'!$H$46)*$A25)*(('Calcification Rates'!$D$46-'Calcification Rates'!$E$46)*0.1))+('Calcification Rates'!$H$46*$A25*('Calcification Rates'!$D$46-'Calcification Rates'!$E$46)))*('Calcification Rates'!$F$46-'Calcification Rates'!$G$46)</f>
        <v>17.718667152070594</v>
      </c>
      <c r="CM25" s="73">
        <f>((((1-'Calcification Rates'!$H$46)*$A25)*(('Calcification Rates'!$D$46+'Calcification Rates'!$E$46)*0.1))+('Calcification Rates'!$H$46*$A25*('Calcification Rates'!$D$46+'Calcification Rates'!$E$46)))*('Calcification Rates'!$F$46+'Calcification Rates'!$G$46)</f>
        <v>20.101521869559953</v>
      </c>
      <c r="CN25" s="73">
        <f>((((1-'Calcification Rates'!$H$47)*$A25)*'Calcification Rates'!$D$47*0.1)+('Calcification Rates'!$H$47*$A25*'Calcification Rates'!$D$47))*'Calcification Rates'!$F$47</f>
        <v>24.6310525279</v>
      </c>
      <c r="CO25" s="73">
        <f>((((1-'Calcification Rates'!$H$47)*$A25)*(('Calcification Rates'!$D$47-'Calcification Rates'!$E$47)*0.1))+('Calcification Rates'!$H$47*$A25*('Calcification Rates'!$D$47-'Calcification Rates'!$E$47)))*('Calcification Rates'!$F$47-'Calcification Rates'!$G$47)</f>
        <v>14.854609004832987</v>
      </c>
      <c r="CP25" s="73">
        <f>((((1-'Calcification Rates'!$H$47)*$A25)*(('Calcification Rates'!$D$47+'Calcification Rates'!$E$47)*0.1))+('Calcification Rates'!$H$47*$A25*('Calcification Rates'!$D$47+'Calcification Rates'!$E$47)))*('Calcification Rates'!$F$47+'Calcification Rates'!$G$47)</f>
        <v>35.822958858707935</v>
      </c>
      <c r="CQ25" s="73">
        <f>((((((((($A25*2)/PI())/2)+'Calcification Rates'!$D$48)^2)*PI())/2))-((((((($A25*2)/PI())/2)^2)*PI())/2)))*'Calcification Rates'!$F$48</f>
        <v>14.007532320567497</v>
      </c>
      <c r="CR25" s="73">
        <f>((((((((($A25*2)/PI())/2)+('Calcification Rates'!$D$48-'Calcification Rates'!$E$48))^2)*PI())/2))-((((((($A25*2)/PI())/2)^2)*PI())/2)))*('Calcification Rates'!$F$48-'Calcification Rates'!$G$48)</f>
        <v>12.62547753729719</v>
      </c>
      <c r="CS25" s="73">
        <f>((((((((($A25*2)/PI())/2)+('Calcification Rates'!$D$48+'Calcification Rates'!$E$48))^2)*PI())/2))-((((((($A25*2)/PI())/2)^2)*PI())/2)))*('Calcification Rates'!$F$48+'Calcification Rates'!$G$48)</f>
        <v>15.455325211790347</v>
      </c>
      <c r="CT25" s="73">
        <f>((((1-'Calcification Rates'!$H$49)*$A25)*'Calcification Rates'!$D$49*0.1)+('Calcification Rates'!$H$49*$A25*'Calcification Rates'!$D$49))*'Calcification Rates'!$F$49</f>
        <v>18.876510555174999</v>
      </c>
      <c r="CU25" s="73">
        <f>((((1-'Calcification Rates'!$H$49)*$A25)*(('Calcification Rates'!$D$49-'Calcification Rates'!$E$49)*0.1))+('Calcification Rates'!$H$49*$A25*('Calcification Rates'!$D$49-'Calcification Rates'!$E$49)))*('Calcification Rates'!$F$49-'Calcification Rates'!$G$49)</f>
        <v>11.384133234059332</v>
      </c>
      <c r="CV25" s="73">
        <f>((((1-'Calcification Rates'!$H$49)*$A25)*(('Calcification Rates'!$D$49+'Calcification Rates'!$E$49)*0.1))+('Calcification Rates'!$H$49*$A25*('Calcification Rates'!$D$49+'Calcification Rates'!$E$49)))*('Calcification Rates'!$F$49+'Calcification Rates'!$G$49)</f>
        <v>27.453656730586044</v>
      </c>
      <c r="CW25" s="73">
        <f>((((((((($A25*2)/PI())/2)+'Calcification Rates'!$D$50)^2)*PI())/2))-((((((($A25*2)/PI())/2)^2)*PI())/2)))*'Calcification Rates'!$F$50</f>
        <v>14.007532320567497</v>
      </c>
      <c r="CX25" s="73">
        <f>((((((((($A25*2)/PI())/2)+('Calcification Rates'!$D$50-'Calcification Rates'!$E$50))^2)*PI())/2))-((((((($A25*2)/PI())/2)^2)*PI())/2)))*('Calcification Rates'!$F$50-'Calcification Rates'!$G$50)</f>
        <v>12.62547753729719</v>
      </c>
      <c r="CY25" s="73">
        <f>((((((((($A25*2)/PI())/2)+('Calcification Rates'!$D$50+'Calcification Rates'!$E$50))^2)*PI())/2))-((((((($A25*2)/PI())/2)^2)*PI())/2)))*('Calcification Rates'!$F$50+'Calcification Rates'!$G$50)</f>
        <v>15.455325211790347</v>
      </c>
      <c r="CZ25" s="73">
        <f>((((((((($A25*2)/PI())/2)+'Calcification Rates'!$D$51)^2)*PI())/2))-((((((($A25*2)/PI())/2)^2)*PI())/2)))*'Calcification Rates'!$F$51</f>
        <v>14.007532320567497</v>
      </c>
      <c r="DA25" s="73">
        <f>((((((((($A25*2)/PI())/2)+('Calcification Rates'!$D$51-'Calcification Rates'!$E$51))^2)*PI())/2))-((((((($A25*2)/PI())/2)^2)*PI())/2)))*('Calcification Rates'!$F$51-'Calcification Rates'!$G$51)</f>
        <v>12.62547753729719</v>
      </c>
      <c r="DB25" s="73">
        <f>((((((((($A25*2)/PI())/2)+('Calcification Rates'!$D$51+'Calcification Rates'!$E$51))^2)*PI())/2))-((((((($A25*2)/PI())/2)^2)*PI())/2)))*('Calcification Rates'!$F$51+'Calcification Rates'!$G$51)</f>
        <v>15.455325211790347</v>
      </c>
      <c r="DC25" s="73">
        <f>((((((((($A25*2)/PI())/2)+'Calcification Rates'!$D$52)^2)*PI())/2))-((((((($A25*2)/PI())/2)^2)*PI())/2)))*'Calcification Rates'!$F$52</f>
        <v>31.744486336351681</v>
      </c>
      <c r="DD25" s="73">
        <f>((((((((($A25*2)/PI())/2)+('Calcification Rates'!$D$52-'Calcification Rates'!$E$52))^2)*PI())/2))-((((((($A25*2)/PI())/2)^2)*PI())/2)))*('Calcification Rates'!$F$52-'Calcification Rates'!$G$52)</f>
        <v>29.947306998666104</v>
      </c>
      <c r="DE25" s="73">
        <f>((((((((($A25*2)/PI())/2)+('Calcification Rates'!$D$52+'Calcification Rates'!$E$52))^2)*PI())/2))-((((((($A25*2)/PI())/2)^2)*PI())/2)))*('Calcification Rates'!$F$52+'Calcification Rates'!$G$52)</f>
        <v>33.588588290232302</v>
      </c>
      <c r="DF25" s="73">
        <f>((((((((($A25*2)/PI())/2)+'Calcification Rates'!$D$53)^2)*PI())/2))-((((((($A25*2)/PI())/2)^2)*PI())/2)))*'Calcification Rates'!$F$53</f>
        <v>4.1158835632267623</v>
      </c>
      <c r="DG25" s="73">
        <f>((((((((($A25*2)/PI())/2)+('Calcification Rates'!$D$53-'Calcification Rates'!$E$53))^2)*PI())/2))-((((((($A25*2)/PI())/2)^2)*PI())/2)))*('Calcification Rates'!$F$53-'Calcification Rates'!$G$53)</f>
        <v>3.911890168607659</v>
      </c>
      <c r="DH25" s="73">
        <f>((((((((($A25*2)/PI())/2)+('Calcification Rates'!$D$53+'Calcification Rates'!$E$53))^2)*PI())/2))-((((((($A25*2)/PI())/2)^2)*PI())/2)))*('Calcification Rates'!$F$53+'Calcification Rates'!$G$53)</f>
        <v>4.3234872257974146</v>
      </c>
      <c r="DI25" s="73">
        <f>((((((((($A25*2)/PI())/2)+'Calcification Rates'!$D$54)^2)*PI())/2))-((((((($A25*2)/PI())/2)^2)*PI())/2)))*'Calcification Rates'!$F$54</f>
        <v>4.1158835632267623</v>
      </c>
      <c r="DJ25" s="73">
        <f>((((((((($A25*2)/PI())/2)+('Calcification Rates'!$D$54-'Calcification Rates'!$E$54))^2)*PI())/2))-((((((($A25*2)/PI())/2)^2)*PI())/2)))*('Calcification Rates'!$F$54-'Calcification Rates'!$G$54)</f>
        <v>3.911890168607659</v>
      </c>
      <c r="DK25" s="73">
        <f>((((((((($A25*2)/PI())/2)+('Calcification Rates'!$D$54+'Calcification Rates'!$E$54))^2)*PI())/2))-((((((($A25*2)/PI())/2)^2)*PI())/2)))*('Calcification Rates'!$F$54+'Calcification Rates'!$G$54)</f>
        <v>4.3234872257974146</v>
      </c>
      <c r="DL25" s="73">
        <f>((((((((($A25*2)/PI())/2)+'Calcification Rates'!$D$55)^2)*PI())/2))-((((((($A25*2)/PI())/2)^2)*PI())/2)))*'Calcification Rates'!$F$55</f>
        <v>5.0472160870257152</v>
      </c>
      <c r="DM25" s="73">
        <f>((((((((($A25*2)/PI())/2)+('Calcification Rates'!$D$55-'Calcification Rates'!$E$55))^2)*PI())/2))-((((((($A25*2)/PI())/2)^2)*PI())/2)))*('Calcification Rates'!$F$55-'Calcification Rates'!$G$55)</f>
        <v>4.9901362854112508</v>
      </c>
      <c r="DN25" s="73">
        <f>((((((((($A25*2)/PI())/2)+('Calcification Rates'!$D$55+'Calcification Rates'!$E$55))^2)*PI())/2))-((((((($A25*2)/PI())/2)^2)*PI())/2)))*('Calcification Rates'!$F$55+'Calcification Rates'!$G$55)</f>
        <v>5.10430576256097</v>
      </c>
      <c r="DO25" s="73">
        <f>((((1-'Calcification Rates'!$H$56)*$A25)*'Calcification Rates'!$D$56*0.1)+('Calcification Rates'!$H$56*$A25*'Calcification Rates'!$D$56))*'Calcification Rates'!$F$56</f>
        <v>2.4485865550000003</v>
      </c>
      <c r="DP25" s="73">
        <f>((((1-'Calcification Rates'!$H$56)*$A25)*(('Calcification Rates'!$D$56-'Calcification Rates'!$E$56)*0.1))+('Calcification Rates'!$H$56*$A25*('Calcification Rates'!$D$56-'Calcification Rates'!$E$56)))*('Calcification Rates'!$F$56-'Calcification Rates'!$G$56)</f>
        <v>2.4485865550000003</v>
      </c>
      <c r="DQ25" s="73">
        <f>((((1-'Calcification Rates'!$H$56)*$A25)*(('Calcification Rates'!$D$56+'Calcification Rates'!$E$56)*0.1))+('Calcification Rates'!$H$56*$A25*('Calcification Rates'!$D$56+'Calcification Rates'!$E$56)))*('Calcification Rates'!$F$56+'Calcification Rates'!$G$56)</f>
        <v>2.4485865550000003</v>
      </c>
      <c r="DR25" s="73">
        <f>((((1-'Calcification Rates'!$H$57)*$A25)*'Calcification Rates'!$D$57*0.1)+('Calcification Rates'!$H$57*$A25*'Calcification Rates'!$D$57))*'Calcification Rates'!$F$57</f>
        <v>10.381954666666669</v>
      </c>
      <c r="DS25" s="73">
        <f>((((1-'Calcification Rates'!$H$57)*$A25)*(('Calcification Rates'!$D$57-'Calcification Rates'!$E$57)*0.1))+('Calcification Rates'!$H$57*$A25*('Calcification Rates'!$D$57-'Calcification Rates'!$E$57)))*('Calcification Rates'!$F$57-'Calcification Rates'!$G$57)</f>
        <v>9.8399142574003164</v>
      </c>
      <c r="DT25" s="73">
        <f>((((1-'Calcification Rates'!$H$57)*$A25)*(('Calcification Rates'!$D$57+'Calcification Rates'!$E$57)*0.1))+('Calcification Rates'!$H$57*$A25*('Calcification Rates'!$D$57+'Calcification Rates'!$E$57)))*('Calcification Rates'!$F$57+'Calcification Rates'!$G$57)</f>
        <v>10.923995075933018</v>
      </c>
      <c r="DU25" s="73">
        <f>((((1-'Calcification Rates'!$H$58)*$A25)*'Calcification Rates'!$D$58*0.1)+('Calcification Rates'!$H$58*$A25*'Calcification Rates'!$D$58))*'Calcification Rates'!$F$58</f>
        <v>10.381954666666669</v>
      </c>
      <c r="DV25" s="73">
        <f>((((1-'Calcification Rates'!$H$58)*$A25)*(('Calcification Rates'!$D$58-'Calcification Rates'!$E$58)*0.1))+('Calcification Rates'!$H$58*$A25*('Calcification Rates'!$D$58-'Calcification Rates'!$E$58)))*('Calcification Rates'!$F$58-'Calcification Rates'!$G$58)</f>
        <v>9.8399142574003164</v>
      </c>
      <c r="DW25" s="73">
        <f>((((1-'Calcification Rates'!$H$58)*$A25)*(('Calcification Rates'!$D$58+'Calcification Rates'!$E$58)*0.1))+('Calcification Rates'!$H$58*$A25*('Calcification Rates'!$D$58+'Calcification Rates'!$E$58)))*('Calcification Rates'!$F$58+'Calcification Rates'!$G$58)</f>
        <v>10.923995075933018</v>
      </c>
      <c r="DX25" s="73">
        <f>(2*'Calcification Rates'!$D$59*'Calcification Rates'!$F$59)+0.1*'Calcification Rates'!$D$59*($A25+(2*'Calcification Rates'!$D$59))*'Calcification Rates'!$F$59</f>
        <v>10.963217422222225</v>
      </c>
      <c r="DY25" s="73">
        <f>(2*('Calcification Rates'!$D$59-'Calcification Rates'!$E$59)*('Calcification Rates'!$F$59-'Calcification Rates'!$G$59))+(0.1*('Calcification Rates'!$D$59-'Calcification Rates'!$E$59)*($A25+(2*'Calcification Rates'!$D$59-'Calcification Rates'!$E$59)))*('Calcification Rates'!$F$59-'Calcification Rates'!$G$59)</f>
        <v>10.372333137875291</v>
      </c>
      <c r="DZ25" s="73">
        <f>(2*('Calcification Rates'!$D$59+'Calcification Rates'!$E$59)*('Calcification Rates'!$F$59+'Calcification Rates'!$G$59))+(0.1*('Calcification Rates'!$D$59+'Calcification Rates'!$E$59)*($A25+(2*'Calcification Rates'!$D$59+'Calcification Rates'!$E$59)))*('Calcification Rates'!$F$59+'Calcification Rates'!$G$59)</f>
        <v>11.556139468776447</v>
      </c>
      <c r="EA25" s="73">
        <f>((((((((($A25*2)/PI())/2)+'Calcification Rates'!$D$60)^2)*PI())/2))-((((((($A25*2)/PI())/2)^2)*PI())/2)))*'Calcification Rates'!$F$60</f>
        <v>14.621201284714616</v>
      </c>
      <c r="EB25" s="73">
        <f>((((((((($A25*2)/PI())/2)+('Calcification Rates'!$D$60-'Calcification Rates'!$E$60))^2)*PI())/2))-((((((($A25*2)/PI())/2)^2)*PI())/2)))*('Calcification Rates'!$F$60-'Calcification Rates'!$G$60)</f>
        <v>13.643551453695608</v>
      </c>
      <c r="EC25" s="73">
        <f>((((((((($A25*2)/PI())/2)+('Calcification Rates'!$D$60+'Calcification Rates'!$E$60))^2)*PI())/2))-((((((($A25*2)/PI())/2)^2)*PI())/2)))*('Calcification Rates'!$F$60+'Calcification Rates'!$G$60)</f>
        <v>15.631244883399555</v>
      </c>
      <c r="ED25" s="73">
        <f>$A25*'Calcification Rates'!$D$61*'Calcification Rates'!$F$61</f>
        <v>18.049827431104042</v>
      </c>
      <c r="EE25" s="73">
        <f>$A25*('Calcification Rates'!$D$61-'Calcification Rates'!$E$61)*('Calcification Rates'!$F$61-'Calcification Rates'!$G$61)</f>
        <v>16.539489474371813</v>
      </c>
      <c r="EF25" s="73">
        <f>$A25*('Calcification Rates'!$D$61+'Calcification Rates'!$E$61)*('Calcification Rates'!$F$61+'Calcification Rates'!$G$61)</f>
        <v>19.62552625241517</v>
      </c>
      <c r="EG25" s="73">
        <f>(2*'Calcification Rates'!$D$62*'Calcification Rates'!$F$62)+0.1*'Calcification Rates'!$D$62*($A25+(2*'Calcification Rates'!$D$62))*'Calcification Rates'!$F$62</f>
        <v>57.688652777777776</v>
      </c>
      <c r="EH25" s="73">
        <f>(2*('Calcification Rates'!$D$62-'Calcification Rates'!$E$62)*('Calcification Rates'!$F$62-'Calcification Rates'!$G$62))+(0.1*('Calcification Rates'!$D$62-'Calcification Rates'!$E$62)*($A25+(2*'Calcification Rates'!$D$62-'Calcification Rates'!$E$62)))*('Calcification Rates'!$F$62-'Calcification Rates'!$G$62)</f>
        <v>46.991112285852907</v>
      </c>
      <c r="EI25" s="73">
        <f>(2*('Calcification Rates'!$D$62+'Calcification Rates'!$E$62)*('Calcification Rates'!$F$62+'Calcification Rates'!$G$62))+(0.1*('Calcification Rates'!$D$62+'Calcification Rates'!$E$62)*($A25+(2*'Calcification Rates'!$D$62+'Calcification Rates'!$E$62)))*('Calcification Rates'!$F$62+'Calcification Rates'!$G$62)</f>
        <v>69.367822049367803</v>
      </c>
      <c r="EJ25" s="73">
        <f>(2*'Calcification Rates'!$D$63*'Calcification Rates'!$F$63)+0.1*'Calcification Rates'!$D$63*($A25+(2*'Calcification Rates'!$D$63))*'Calcification Rates'!$F$63</f>
        <v>57.688652777777776</v>
      </c>
      <c r="EK25" s="73">
        <f>(2*('Calcification Rates'!$D$63-'Calcification Rates'!$E$63)*('Calcification Rates'!$F$63-'Calcification Rates'!$G$63))+(0.1*('Calcification Rates'!$D$63-'Calcification Rates'!$E$63)*($A25+(2*'Calcification Rates'!$D$63-'Calcification Rates'!$E$63)))*('Calcification Rates'!$F$63-'Calcification Rates'!$G$63)</f>
        <v>46.991112285852907</v>
      </c>
      <c r="EL25" s="73">
        <f>(2*('Calcification Rates'!$D$63+'Calcification Rates'!$E$63)*('Calcification Rates'!$F$63+'Calcification Rates'!$G$63))+(0.1*('Calcification Rates'!$D$63+'Calcification Rates'!$E$63)*($A25+(2*'Calcification Rates'!$D$63+'Calcification Rates'!$E$63)))*('Calcification Rates'!$F$63+'Calcification Rates'!$G$63)</f>
        <v>69.367822049367803</v>
      </c>
      <c r="EM25" s="73">
        <f>(2*'Calcification Rates'!$D$64*'Calcification Rates'!$F$64)+0.1*'Calcification Rates'!$D$64*($A25+(2*'Calcification Rates'!$D$64))*'Calcification Rates'!$F$64</f>
        <v>57.688652777777776</v>
      </c>
      <c r="EN25" s="73">
        <f>(2*('Calcification Rates'!$D$64-'Calcification Rates'!$E$64)*('Calcification Rates'!$F$64-'Calcification Rates'!$G$64))+(0.1*('Calcification Rates'!$D$64-'Calcification Rates'!$E$64)*($A25+(2*'Calcification Rates'!$D$64-'Calcification Rates'!$E$64)))*('Calcification Rates'!$F$64-'Calcification Rates'!$G$64)</f>
        <v>46.991112285852907</v>
      </c>
      <c r="EO25" s="73">
        <f>(2*('Calcification Rates'!$D$64+'Calcification Rates'!$E$64)*('Calcification Rates'!$F$64+'Calcification Rates'!$G$64))+(0.1*('Calcification Rates'!$D$64+'Calcification Rates'!$E$64)*($A25+(2*'Calcification Rates'!$D$64+'Calcification Rates'!$E$64)))*('Calcification Rates'!$F$64+'Calcification Rates'!$G$64)</f>
        <v>69.367822049367803</v>
      </c>
      <c r="EP25" s="73">
        <f>(2*'Calcification Rates'!$D$65*'Calcification Rates'!$F$65)+0.1*'Calcification Rates'!$D$65*($A25+(2*'Calcification Rates'!$D$65))*'Calcification Rates'!$F$65</f>
        <v>57.688652777777776</v>
      </c>
      <c r="EQ25" s="73">
        <f>(2*('Calcification Rates'!$D$65-'Calcification Rates'!$E$65)*('Calcification Rates'!$F$65-'Calcification Rates'!$G$65))+(0.1*('Calcification Rates'!$D$65-'Calcification Rates'!$E$65)*($A25+(2*'Calcification Rates'!$D$65-'Calcification Rates'!$E$65)))*('Calcification Rates'!$F$65-'Calcification Rates'!$G$65)</f>
        <v>46.991112285852907</v>
      </c>
      <c r="ER25" s="73">
        <f>(2*('Calcification Rates'!$D$65+'Calcification Rates'!$E$65)*('Calcification Rates'!$F$65+'Calcification Rates'!$G$65))+(0.1*('Calcification Rates'!$D$65+'Calcification Rates'!$E$65)*($A25+(2*'Calcification Rates'!$D$65+'Calcification Rates'!$E$65)))*('Calcification Rates'!$F$65+'Calcification Rates'!$G$65)</f>
        <v>69.367822049367803</v>
      </c>
      <c r="ES25" s="73">
        <f>$A25*'Calcification Rates'!$D$66*'Calcification Rates'!$F$66</f>
        <v>18.049827431104042</v>
      </c>
      <c r="ET25" s="73">
        <f>$A25*('Calcification Rates'!$D$66-'Calcification Rates'!$E$66)*('Calcification Rates'!$F$66-'Calcification Rates'!$G$66)</f>
        <v>16.539489474371813</v>
      </c>
      <c r="EU25" s="73">
        <f>$A25*('Calcification Rates'!$D$66+'Calcification Rates'!$E$66)*('Calcification Rates'!$F$66+'Calcification Rates'!$G$66)</f>
        <v>19.62552625241517</v>
      </c>
      <c r="EV25" s="73">
        <f>(2*'Calcification Rates'!$D$67*'Calcification Rates'!$F$67)+0.1*'Calcification Rates'!$D$67*($A25+(2*'Calcification Rates'!$D$67))*'Calcification Rates'!$F$67</f>
        <v>57.688652777777776</v>
      </c>
      <c r="EW25" s="73">
        <f>(2*('Calcification Rates'!$D$67-'Calcification Rates'!$E$67)*('Calcification Rates'!$F$67-'Calcification Rates'!$G$67))+(0.1*('Calcification Rates'!$D$67-'Calcification Rates'!$E$67)*($A25+(2*'Calcification Rates'!$D$67-'Calcification Rates'!$E$67)))*('Calcification Rates'!$F$67-'Calcification Rates'!$G$67)</f>
        <v>46.991112285852907</v>
      </c>
      <c r="EX25" s="73">
        <f>(2*('Calcification Rates'!$D$67+'Calcification Rates'!$E$67)*('Calcification Rates'!$F$67+'Calcification Rates'!$G$67))+(0.1*('Calcification Rates'!$D$67+'Calcification Rates'!$E$67)*($A25+(2*'Calcification Rates'!$D$67+'Calcification Rates'!$E$67)))*('Calcification Rates'!$F$67+'Calcification Rates'!$G$67)</f>
        <v>69.367822049367803</v>
      </c>
      <c r="EY25" s="73">
        <f>((((1-'Calcification Rates'!$H$68)*$A25)*'Calcification Rates'!$D$68*0.1)+('Calcification Rates'!$H$68*$A25*'Calcification Rates'!$D$68))*'Calcification Rates'!$F$68</f>
        <v>5.2653095000000008</v>
      </c>
      <c r="EZ25" s="73">
        <f>((((1-'Calcification Rates'!$H$68)*$A25)*(('Calcification Rates'!$D$68-'Calcification Rates'!$E$68)*0.1))+('Calcification Rates'!$H$68*$A25*('Calcification Rates'!$D$68-'Calcification Rates'!$E$68)))*('Calcification Rates'!$F$68-'Calcification Rates'!$G$68)</f>
        <v>3.2764123558710083</v>
      </c>
      <c r="FA25" s="73">
        <f>((((1-'Calcification Rates'!$H$68)*$A25)*(('Calcification Rates'!$D$68+'Calcification Rates'!$E$68)*0.1))+('Calcification Rates'!$H$68*$A25*('Calcification Rates'!$D$68+'Calcification Rates'!$E$68)))*('Calcification Rates'!$F$68+'Calcification Rates'!$G$68)</f>
        <v>7.4520373872196162</v>
      </c>
      <c r="FB25" s="73">
        <f>((((((((($A25*2)/PI())/2)+'Calcification Rates'!$D$69)^2)*PI())/2))-((((((($A25*2)/PI())/2)^2)*PI())/2)))*'Calcification Rates'!$F$69</f>
        <v>36.661836551556092</v>
      </c>
      <c r="FC25" s="73">
        <f>((((((((($A25*2)/PI())/2)+('Calcification Rates'!$D$69-'Calcification Rates'!$E$69))^2)*PI())/2))-((((((($A25*2)/PI())/2)^2)*PI())/2)))*('Calcification Rates'!$F$69-'Calcification Rates'!$G$69)</f>
        <v>34.694078842733703</v>
      </c>
      <c r="FD25" s="73">
        <f>((((((((($A25*2)/PI())/2)+('Calcification Rates'!$D$69+'Calcification Rates'!$E$69))^2)*PI())/2))-((((((($A25*2)/PI())/2)^2)*PI())/2)))*('Calcification Rates'!$F$69+'Calcification Rates'!$G$69)</f>
        <v>38.659614386970922</v>
      </c>
      <c r="FE25" s="73">
        <f>((((((((($A25*2)/PI())/2)+'Calcification Rates'!$D$70)^2)*PI())/2))-((((((($A25*2)/PI())/2)^2)*PI())/2)))*'Calcification Rates'!$F$70</f>
        <v>28.566735623458086</v>
      </c>
      <c r="FF25" s="73">
        <f>((((((((($A25*2)/PI())/2)+('Calcification Rates'!$D$70-'Calcification Rates'!$E$70))^2)*PI())/2))-((((((($A25*2)/PI())/2)^2)*PI())/2)))*('Calcification Rates'!$F$70-'Calcification Rates'!$G$70)</f>
        <v>24.585083922687989</v>
      </c>
      <c r="FG25" s="73">
        <f>((((((((($A25*2)/PI())/2)+('Calcification Rates'!$D$70+'Calcification Rates'!$E$70))^2)*PI())/2))-((((((($A25*2)/PI())/2)^2)*PI())/2)))*('Calcification Rates'!$F$70+'Calcification Rates'!$G$70)</f>
        <v>32.628391842468709</v>
      </c>
      <c r="FH25" s="73">
        <f>((((((((($A25*2)/PI())/2)+'Calcification Rates'!$D$71)^2)*PI())/2))-((((((($A25*2)/PI())/2)^2)*PI())/2)))*'Calcification Rates'!$F$71</f>
        <v>15.880655548010722</v>
      </c>
      <c r="FI25" s="73">
        <f>((((((((($A25*2)/PI())/2)+('Calcification Rates'!$D$71-'Calcification Rates'!$E$71))^2)*PI())/2))-((((((($A25*2)/PI())/2)^2)*PI())/2)))*('Calcification Rates'!$F$71-'Calcification Rates'!$G$71)</f>
        <v>14.635582464532984</v>
      </c>
      <c r="FJ25" s="73">
        <f>((((((((($A25*2)/PI())/2)+('Calcification Rates'!$D$71+'Calcification Rates'!$E$71))^2)*PI())/2))-((((((($A25*2)/PI())/2)^2)*PI())/2)))*('Calcification Rates'!$F$71+'Calcification Rates'!$G$71)</f>
        <v>17.176065443515032</v>
      </c>
      <c r="FK25" s="73">
        <f>$A25*'Calcification Rates'!$D$72*'Calcification Rates'!$F$72</f>
        <v>0.54056468749999997</v>
      </c>
      <c r="FL25" s="73">
        <f>$A25*('Calcification Rates'!$D$72-'Calcification Rates'!$E$72)*('Calcification Rates'!$F$72-'Calcification Rates'!$G$72)</f>
        <v>0.35131233338963147</v>
      </c>
      <c r="FM25" s="73">
        <f>$A25*('Calcification Rates'!$D$72+'Calcification Rates'!$E$72)*('Calcification Rates'!$F$72+'Calcification Rates'!$G$72)</f>
        <v>0.72981704161036842</v>
      </c>
      <c r="FN25" s="73">
        <f>$A25*'Calcification Rates'!$D$74*'Calcification Rates'!$F$74</f>
        <v>0.54056468749999997</v>
      </c>
      <c r="FO25" s="73">
        <f>$A25*('Calcification Rates'!$D$74-'Calcification Rates'!$E$74)*('Calcification Rates'!$F$74-'Calcification Rates'!$G$74)</f>
        <v>0.35131233338963147</v>
      </c>
      <c r="FP25" s="73">
        <f>$A25*('Calcification Rates'!$D$74+'Calcification Rates'!$E$74)*('Calcification Rates'!$F$74+'Calcification Rates'!$G$74)</f>
        <v>0.72981704161036842</v>
      </c>
      <c r="FQ25" s="73">
        <f>$A25*'Calcification Rates'!$D$75*'Calcification Rates'!$F$75</f>
        <v>15.601832741477271</v>
      </c>
      <c r="FR25" s="73">
        <f>$A25*('Calcification Rates'!$D$75-'Calcification Rates'!$E$75)*('Calcification Rates'!$F$75-'Calcification Rates'!$G$75)</f>
        <v>14.529370730076126</v>
      </c>
      <c r="FS25" s="73">
        <f>$A25*('Calcification Rates'!$D$75+'Calcification Rates'!$E$75)*('Calcification Rates'!$F$75+'Calcification Rates'!$G$75)</f>
        <v>16.706950946870926</v>
      </c>
      <c r="FT25" s="73">
        <f>((((((((($A25*2)/PI())/2)+'Calcification Rates'!$D$76)^2)*PI())/2))-((((((($A25*2)/PI())/2)^2)*PI())/2)))*'Calcification Rates'!$F$76</f>
        <v>16.083404546958757</v>
      </c>
      <c r="FU25" s="73">
        <f>((((((((($A25*2)/PI())/2)+('Calcification Rates'!$D$76-'Calcification Rates'!$E$76))^2)*PI())/2))-((((((($A25*2)/PI())/2)^2)*PI())/2)))*('Calcification Rates'!$F$76-'Calcification Rates'!$G$76)</f>
        <v>14.968055130426016</v>
      </c>
      <c r="FV25" s="73">
        <f>((((((((($A25*2)/PI())/2)+('Calcification Rates'!$D$76+'Calcification Rates'!$E$76))^2)*PI())/2))-((((((($A25*2)/PI())/2)^2)*PI())/2)))*('Calcification Rates'!$F$76+'Calcification Rates'!$G$76)</f>
        <v>17.233884566894059</v>
      </c>
      <c r="FW25" s="73">
        <f>(2*'Calcification Rates'!$D$77*'Calcification Rates'!$F$77)+0.1*'Calcification Rates'!$D$77*($A25+(2*'Calcification Rates'!$D$77))*'Calcification Rates'!$F$77</f>
        <v>57.688652777777776</v>
      </c>
      <c r="FX25" s="73">
        <f>(2*('Calcification Rates'!$D$77-'Calcification Rates'!$E$77)*('Calcification Rates'!$F$77-'Calcification Rates'!$G$77))+(0.1*('Calcification Rates'!$D$77-'Calcification Rates'!$E$77)*($A25+(2*'Calcification Rates'!$D$77-'Calcification Rates'!$E$77)))*('Calcification Rates'!$F$77-'Calcification Rates'!$G$77)</f>
        <v>54.886377413643203</v>
      </c>
      <c r="FY25" s="73">
        <f>(2*('Calcification Rates'!$D$77+'Calcification Rates'!$E$77)*('Calcification Rates'!$F$77+'Calcification Rates'!$G$77))+(0.1*('Calcification Rates'!$D$77+'Calcification Rates'!$E$77)*($A25+(2*'Calcification Rates'!$D$77+'Calcification Rates'!$E$77)))*('Calcification Rates'!$F$77+'Calcification Rates'!$G$77)</f>
        <v>60.503789501116628</v>
      </c>
      <c r="FZ25" s="73">
        <f>((((1-'Calcification Rates'!$H$78)*$A25)*'Calcification Rates'!$D$78*0.1)+('Calcification Rates'!$H$78*$A25*'Calcification Rates'!$D$78))*'Calcification Rates'!$F$78</f>
        <v>8.2019139247499986</v>
      </c>
      <c r="GA25" s="73">
        <f>((((1-'Calcification Rates'!$H$78)*$A25)*(('Calcification Rates'!$D$78-'Calcification Rates'!$E$78)*0.1))+('Calcification Rates'!$H$78*$A25*('Calcification Rates'!$D$78-'Calcification Rates'!$E$78)))*('Calcification Rates'!$F$78-'Calcification Rates'!$G$78)</f>
        <v>7.9179638039097373</v>
      </c>
      <c r="GB25" s="73">
        <f>((((1-'Calcification Rates'!$H$78)*$A25)*(('Calcification Rates'!$D$78+'Calcification Rates'!$E$78)*0.1))+('Calcification Rates'!$H$78*$A25*('Calcification Rates'!$D$78+'Calcification Rates'!$E$78)))*('Calcification Rates'!$F$78+'Calcification Rates'!$G$78)</f>
        <v>8.4858640455902616</v>
      </c>
      <c r="GC25" s="73">
        <f>((((1-'Calcification Rates'!$H$79)*$A25)*'Calcification Rates'!$D$79*0.1)+('Calcification Rates'!$H$79*$A25*'Calcification Rates'!$D$79))*'Calcification Rates'!$F$79</f>
        <v>9.3281451900000025</v>
      </c>
      <c r="GD25" s="73">
        <f>((((1-'Calcification Rates'!$H$79)*$A25)*(('Calcification Rates'!$D$79-'Calcification Rates'!$E$79)*0.1))+('Calcification Rates'!$H$79*$A25*('Calcification Rates'!$D$79-'Calcification Rates'!$E$79)))*('Calcification Rates'!$F$79-'Calcification Rates'!$G$79)</f>
        <v>8.9381892294218961</v>
      </c>
      <c r="GE25" s="73">
        <f>((((1-'Calcification Rates'!$H$79)*$A25)*(('Calcification Rates'!$D$79+'Calcification Rates'!$E$79)*0.1))+('Calcification Rates'!$H$79*$A25*('Calcification Rates'!$D$79+'Calcification Rates'!$E$79)))*('Calcification Rates'!$F$79+'Calcification Rates'!$G$79)</f>
        <v>9.7181011505781054</v>
      </c>
      <c r="GF25" s="73">
        <f>((((1-'Calcification Rates'!$H$80)*$A25)*'Calcification Rates'!$D$80*0.1)+('Calcification Rates'!$H$80*$A25*'Calcification Rates'!$D$80))*'Calcification Rates'!$F$80</f>
        <v>10.976997583499998</v>
      </c>
      <c r="GG25" s="73">
        <f>((((1-'Calcification Rates'!$H$80)*$A25)*(('Calcification Rates'!$D$80-'Calcification Rates'!$E$80)*0.1))+('Calcification Rates'!$H$80*$A25*('Calcification Rates'!$D$80-'Calcification Rates'!$E$80)))*('Calcification Rates'!$F$80-'Calcification Rates'!$G$80)</f>
        <v>10.596974113503256</v>
      </c>
      <c r="GH25" s="73">
        <f>((((1-'Calcification Rates'!$H$80)*$A25)*(('Calcification Rates'!$D$80+'Calcification Rates'!$E$80)*0.1))+('Calcification Rates'!$H$80*$A25*('Calcification Rates'!$D$80+'Calcification Rates'!$E$80)))*('Calcification Rates'!$F$80+'Calcification Rates'!$G$80)</f>
        <v>11.357021053496737</v>
      </c>
      <c r="GI25" s="73">
        <f>((((((((($A25*2)/PI())/2)+'Calcification Rates'!$D$81)^2)*PI())/2))-((((((($A25*2)/PI())/2)^2)*PI())/2)))*'Calcification Rates'!$F$81</f>
        <v>13.638183673529653</v>
      </c>
      <c r="GJ25" s="73">
        <f>((((((((($A25*2)/PI())/2)+('Calcification Rates'!$D$81-'Calcification Rates'!$E$81))^2)*PI())/2))-((((((($A25*2)/PI())/2)^2)*PI())/2)))*('Calcification Rates'!$F$81-'Calcification Rates'!$G$81)</f>
        <v>13.186221453283457</v>
      </c>
      <c r="GK25" s="73">
        <f>((((((((($A25*2)/PI())/2)+('Calcification Rates'!$D$81+'Calcification Rates'!$E$81))^2)*PI())/2))-((((((($A25*2)/PI())/2)^2)*PI())/2)))*('Calcification Rates'!$F$81+'Calcification Rates'!$G$81)</f>
        <v>14.09103834106549</v>
      </c>
      <c r="GL25" s="73">
        <f>((((((((($A25*2)/PI())/2)+'Calcification Rates'!$D$82)^2)*PI())/2))-((((((($A25*2)/PI())/2)^2)*PI())/2)))*'Calcification Rates'!$F$82</f>
        <v>13.99340545687487</v>
      </c>
      <c r="GM25" s="73">
        <f>((((((((($A25*2)/PI())/2)+('Calcification Rates'!$D$82-'Calcification Rates'!$E$82))^2)*PI())/2))-((((((($A25*2)/PI())/2)^2)*PI())/2)))*('Calcification Rates'!$F$82-'Calcification Rates'!$G$82)</f>
        <v>13.641162329568607</v>
      </c>
      <c r="GN25" s="73">
        <f>((((((((($A25*2)/PI())/2)+('Calcification Rates'!$D$82+'Calcification Rates'!$E$82))^2)*PI())/2))-((((((($A25*2)/PI())/2)^2)*PI())/2)))*('Calcification Rates'!$F$82+'Calcification Rates'!$G$82)</f>
        <v>14.34618875198683</v>
      </c>
      <c r="GO25" s="73">
        <f>((((((((($A25*2)/PI())/2)+'Calcification Rates'!$D$87)^2)*PI())/2))-((((((($A25*2)/PI())/2)^2)*PI())/2)))*'Calcification Rates'!$F$87</f>
        <v>9.3263672617899136</v>
      </c>
      <c r="GP25" s="73">
        <f>((((((((($A25*2)/PI())/2)+('Calcification Rates'!$D$87-'Calcification Rates'!$E$87))^2)*PI())/2))-((((((($A25*2)/PI())/2)^2)*PI())/2)))*('Calcification Rates'!$F$87-'Calcification Rates'!$G$87)</f>
        <v>8.1098030485013339</v>
      </c>
      <c r="GQ25" s="73">
        <f>((((((((($A25*2)/PI())/2)+('Calcification Rates'!$D$87+'Calcification Rates'!$E$87))^2)*PI())/2))-((((((($A25*2)/PI())/2)^2)*PI())/2)))*('Calcification Rates'!$F$87+'Calcification Rates'!$G$87)</f>
        <v>10.608439028274134</v>
      </c>
      <c r="GR25" s="73">
        <f>((((((((($A25*2)/PI())/2)+'Calcification Rates'!$D$88)^2)*PI())/2))-((((((($A25*2)/PI())/2)^2)*PI())/2)))*'Calcification Rates'!$F$88</f>
        <v>9.3263672617899136</v>
      </c>
      <c r="GS25" s="73">
        <f>((((((((($A25*2)/PI())/2)+('Calcification Rates'!$D$88-'Calcification Rates'!$E$88))^2)*PI())/2))-((((((($A25*2)/PI())/2)^2)*PI())/2)))*('Calcification Rates'!$F$88-'Calcification Rates'!$G$88)</f>
        <v>8.1098030485013339</v>
      </c>
      <c r="GT25" s="73">
        <f>((((((((($A25*2)/PI())/2)+('Calcification Rates'!$D$88+'Calcification Rates'!$E$88))^2)*PI())/2))-((((((($A25*2)/PI())/2)^2)*PI())/2)))*('Calcification Rates'!$F$88+'Calcification Rates'!$G$88)</f>
        <v>10.608439028274134</v>
      </c>
      <c r="GU25" s="73">
        <f>((((((((($A25*2)/PI())/2)+'Calcification Rates'!$D$89)^2)*PI())/2))-((((((($A25*2)/PI())/2)^2)*PI())/2)))*'Calcification Rates'!$F$89</f>
        <v>13.066155163214276</v>
      </c>
      <c r="GV25" s="73">
        <f>((((((((($A25*2)/PI())/2)+('Calcification Rates'!$D$89-'Calcification Rates'!$E$89))^2)*PI())/2))-((((((($A25*2)/PI())/2)^2)*PI())/2)))*('Calcification Rates'!$F$89-'Calcification Rates'!$G$89)</f>
        <v>11.645606302681744</v>
      </c>
      <c r="GW25" s="73">
        <f>((((((((($A25*2)/PI())/2)+('Calcification Rates'!$D$89+'Calcification Rates'!$E$89))^2)*PI())/2))-((((((($A25*2)/PI())/2)^2)*PI())/2)))*('Calcification Rates'!$F$89+'Calcification Rates'!$G$89)</f>
        <v>14.540349268375918</v>
      </c>
      <c r="GX25" s="73">
        <f>((((((((($A25*2)/PI())/2)+'Calcification Rates'!$D$90)^2)*PI())/2))-((((((($A25*2)/PI())/2)^2)*PI())/2)))*'Calcification Rates'!$F$90</f>
        <v>13.066155163214276</v>
      </c>
      <c r="GY25" s="73">
        <f>((((((((($A25*2)/PI())/2)+('Calcification Rates'!$D$90-'Calcification Rates'!$E$90))^2)*PI())/2))-((((((($A25*2)/PI())/2)^2)*PI())/2)))*('Calcification Rates'!$F$90-'Calcification Rates'!$G$90)</f>
        <v>11.645606302681744</v>
      </c>
      <c r="GZ25" s="73">
        <f>((((((((($A25*2)/PI())/2)+('Calcification Rates'!$D$90+'Calcification Rates'!$E$90))^2)*PI())/2))-((((((($A25*2)/PI())/2)^2)*PI())/2)))*('Calcification Rates'!$F$90+'Calcification Rates'!$G$90)</f>
        <v>14.540349268375918</v>
      </c>
      <c r="HA25" s="73">
        <f>((((((((($A25*2)/PI())/2)+'Calcification Rates'!$D$92)^2)*PI())/2))-((((((($A25*2)/PI())/2)^2)*PI())/2)))*'Calcification Rates'!$F$92</f>
        <v>33.644119865761319</v>
      </c>
      <c r="HB25" s="73">
        <f>((((((((($A25*2)/PI())/2)+('Calcification Rates'!$D$92-'Calcification Rates'!$E$92))^2)*PI())/2))-((((((($A25*2)/PI())/2)^2)*PI())/2)))*('Calcification Rates'!$F$92-'Calcification Rates'!$G$92)</f>
        <v>32.342399410355817</v>
      </c>
      <c r="HC25" s="73">
        <f>((((((((($A25*2)/PI())/2)+('Calcification Rates'!$D$92+'Calcification Rates'!$E$92))^2)*PI())/2))-((((((($A25*2)/PI())/2)^2)*PI())/2)))*('Calcification Rates'!$F$92+'Calcification Rates'!$G$92)</f>
        <v>34.945840321166827</v>
      </c>
      <c r="HD25" s="73">
        <f>$A25*'Calcification Rates'!$D$93*'Calcification Rates'!$F$93</f>
        <v>9.5030136012531745</v>
      </c>
      <c r="HE25" s="73">
        <f>$A25*('Calcification Rates'!$D$93-'Calcification Rates'!$E$93)*('Calcification Rates'!$F$93-'Calcification Rates'!$G$93)</f>
        <v>8.3519788210195873</v>
      </c>
      <c r="HF25" s="73">
        <f>$A25*('Calcification Rates'!$D$93+'Calcification Rates'!$E$93)*('Calcification Rates'!$F$93+'Calcification Rates'!$G$93)</f>
        <v>10.717105487216413</v>
      </c>
      <c r="HG25" s="73">
        <f>$A25*'Calcification Rates'!$D$95*'Calcification Rates'!$F$95</f>
        <v>12.116342341597798</v>
      </c>
      <c r="HH25" s="73">
        <f>$A25*('Calcification Rates'!$D$95-'Calcification Rates'!$E$95)*('Calcification Rates'!$F$95-'Calcification Rates'!$G$95)</f>
        <v>10.573235206396575</v>
      </c>
      <c r="HI25" s="73">
        <f>$A25*('Calcification Rates'!$D$95+'Calcification Rates'!$E$95)*('Calcification Rates'!$F$95+'Calcification Rates'!$G$95)</f>
        <v>13.745927793228251</v>
      </c>
      <c r="HJ25" s="73">
        <f>((((1-'Calcification Rates'!$H$96)*$A25)*'Calcification Rates'!$D$96*0.1)+('Calcification Rates'!$H$96*$A25*'Calcification Rates'!$D$96))*'Calcification Rates'!$F$96</f>
        <v>5.7603022750000008</v>
      </c>
      <c r="HK25" s="73">
        <f>((((1-'Calcification Rates'!$H$96)*$A25)*(('Calcification Rates'!$D$96-'Calcification Rates'!$E$96)*0.1))+('Calcification Rates'!$H$96*$A25*('Calcification Rates'!$D$96-'Calcification Rates'!$E$96)))*('Calcification Rates'!$F$96-'Calcification Rates'!$G$96)</f>
        <v>5.0317526833812423</v>
      </c>
      <c r="HL25" s="73">
        <f>((((1-'Calcification Rates'!$H$96)*$A25)*(('Calcification Rates'!$D$96+'Calcification Rates'!$E$96)*0.1))+('Calcification Rates'!$H$96*$A25*('Calcification Rates'!$D$96+'Calcification Rates'!$E$96)))*('Calcification Rates'!$F$96+'Calcification Rates'!$G$96)</f>
        <v>6.5336642338118311</v>
      </c>
      <c r="HM25" s="73">
        <f>((((1-'Calcification Rates'!$H$98)*$A25)*'Calcification Rates'!$D$98*0.1)+('Calcification Rates'!$H$98*$A25*'Calcification Rates'!$D$98))*'Calcification Rates'!$F$98</f>
        <v>5.7603022750000008</v>
      </c>
      <c r="HN25" s="73">
        <f>((((1-'Calcification Rates'!$H$98)*$A25)*(('Calcification Rates'!$D$98-'Calcification Rates'!$E$98)*0.1))+('Calcification Rates'!$H$98*$A25*('Calcification Rates'!$D$98-'Calcification Rates'!$E$98)))*('Calcification Rates'!$F$98-'Calcification Rates'!$G$98)</f>
        <v>3.4739497204941503</v>
      </c>
      <c r="HO25" s="73">
        <f>((((1-'Calcification Rates'!$H$98)*$A25)*(('Calcification Rates'!$D$98+'Calcification Rates'!$E$98)*0.1))+('Calcification Rates'!$H$98*$A25*('Calcification Rates'!$D$98+'Calcification Rates'!$E$98)))*('Calcification Rates'!$F$98+'Calcification Rates'!$G$98)</f>
        <v>8.3776798079298285</v>
      </c>
    </row>
    <row r="26" spans="1:223" x14ac:dyDescent="0.3">
      <c r="A26" s="42">
        <v>24</v>
      </c>
      <c r="B26" s="73">
        <f>((((1-'Calcification Rates'!$H$11)*$A26)*'Calcification Rates'!$D$11*0.1)+('Calcification Rates'!$H$11*$A26*'Calcification Rates'!$D$11))*'Calcification Rates'!$F$11</f>
        <v>66.031329279999994</v>
      </c>
      <c r="C26" s="73">
        <f>((((1-'Calcification Rates'!$H$11)*$A26)*(('Calcification Rates'!$D$11-'Calcification Rates'!$E$11)*0.1))+('Calcification Rates'!$H$11*$A26*('Calcification Rates'!$D$11-'Calcification Rates'!$E$11)))*('Calcification Rates'!$F$11-'Calcification Rates'!$G$11)</f>
        <v>53.628997760882747</v>
      </c>
      <c r="D26" s="73">
        <f>((((1-'Calcification Rates'!$H$11)*$A26)*(('Calcification Rates'!$D$11+'Calcification Rates'!$E$11)*0.1))+('Calcification Rates'!$H$11*$A26*('Calcification Rates'!$D$11+'Calcification Rates'!$E$11)))*('Calcification Rates'!$F$11+'Calcification Rates'!$G$11)</f>
        <v>78.818934131016249</v>
      </c>
      <c r="E26" s="73">
        <f>(((((1-'Calcification Rates'!$H$12)*$A26)*'Calcification Rates'!$D$12*0.1)+('Calcification Rates'!$H$12*$A26*'Calcification Rates'!$D$12))*'Calcification Rates'!$F$12)*0.5</f>
        <v>34.772320914285707</v>
      </c>
      <c r="F26" s="73">
        <f>(((((1-'Calcification Rates'!$H$12)*$A26)*(('Calcification Rates'!$D$12-'Calcification Rates'!$E$12)*0.1))+('Calcification Rates'!$H$12*$A26*('Calcification Rates'!$D$12-'Calcification Rates'!$E$12)))*('Calcification Rates'!$F$12-'Calcification Rates'!$G$12))*0.5</f>
        <v>31.958438919918464</v>
      </c>
      <c r="G26" s="73">
        <f>(((((1-'Calcification Rates'!$H$12)*$A26)*(('Calcification Rates'!$D$12+'Calcification Rates'!$E$12)*0.1))+('Calcification Rates'!$H$12*$A26*('Calcification Rates'!$D$12+'Calcification Rates'!$E$12)))*('Calcification Rates'!$F$12+'Calcification Rates'!$G$12))*0.5</f>
        <v>37.635026360720303</v>
      </c>
      <c r="H26" s="73">
        <f>(((((1-'Calcification Rates'!$H$13)*$A26)*'Calcification Rates'!$D$13*0.1)+('Calcification Rates'!$H$13*$A26*'Calcification Rates'!$D$13))*'Calcification Rates'!$F$13)*0.5</f>
        <v>27.979591334399995</v>
      </c>
      <c r="I26" s="73">
        <f>(((((1-'Calcification Rates'!$H$13)*$A26)*(('Calcification Rates'!$D$13-'Calcification Rates'!$E$13)*0.1))+('Calcification Rates'!$H$13*$A26*('Calcification Rates'!$D$13-'Calcification Rates'!$E$13)))*('Calcification Rates'!$F$13-'Calcification Rates'!$G$13))*0.5</f>
        <v>23.678647841714849</v>
      </c>
      <c r="J26" s="73">
        <f>(((((1-'Calcification Rates'!$H$13)*$A26)*(('Calcification Rates'!$D$13+'Calcification Rates'!$E$13)*0.1))+('Calcification Rates'!$H$13*$A26*('Calcification Rates'!$D$13+'Calcification Rates'!$E$13)))*('Calcification Rates'!$F$13+'Calcification Rates'!$G$13))*0.5</f>
        <v>32.635181152951809</v>
      </c>
      <c r="K26" s="73">
        <f>((((((((($A26*2)/PI())/2)+'Calcification Rates'!$D$14)^2)*PI())/2))-((((((($A26*2)/PI())/2)^2)*PI())/2)))*'Calcification Rates'!$F$14</f>
        <v>14.397856613858567</v>
      </c>
      <c r="L26" s="73">
        <f>((((((((($A26*2)/PI())/2)+('Calcification Rates'!$D$14-'Calcification Rates'!$E$14))^2)*PI())/2))-((((((($A26*2)/PI())/2)^2)*PI())/2)))*('Calcification Rates'!$F$14-'Calcification Rates'!$G$14)</f>
        <v>13.889260658429501</v>
      </c>
      <c r="M26" s="73">
        <f>((((((((($A26*2)/PI())/2)+('Calcification Rates'!$D$14+'Calcification Rates'!$E$14))^2)*PI())/2))-((((((($A26*2)/PI())/2)^2)*PI())/2)))*('Calcification Rates'!$F$14+'Calcification Rates'!$G$14)</f>
        <v>14.907132720580766</v>
      </c>
      <c r="N26" s="73">
        <f>((((((((($A26*2)/PI())/2)+'Calcification Rates'!$D$15)^2)*PI())/2))-((((((($A26*2)/PI())/2)^2)*PI())/2)))*'Calcification Rates'!$F$15</f>
        <v>14.604075914317479</v>
      </c>
      <c r="O26" s="73">
        <f>((((((((($A26*2)/PI())/2)+('Calcification Rates'!$D$15-'Calcification Rates'!$E$15))^2)*PI())/2))-((((((($A26*2)/PI())/2)^2)*PI())/2)))*('Calcification Rates'!$F$15-'Calcification Rates'!$G$15)</f>
        <v>13.163545310008264</v>
      </c>
      <c r="P26" s="73">
        <f>((((((((($A26*2)/PI())/2)+('Calcification Rates'!$D$15+'Calcification Rates'!$E$15))^2)*PI())/2))-((((((($A26*2)/PI())/2)^2)*PI())/2)))*('Calcification Rates'!$F$15+'Calcification Rates'!$G$15)</f>
        <v>16.113059232030647</v>
      </c>
      <c r="Q26" s="73">
        <f>(2*'Calcification Rates'!$D$16*'Calcification Rates'!$F$16)+0.1*'Calcification Rates'!$D$16*($A26+(2*'Calcification Rates'!$D$16))*'Calcification Rates'!$F$16</f>
        <v>5.020528333333333</v>
      </c>
      <c r="R26" s="73">
        <f>(2*('Calcification Rates'!$D$16-'Calcification Rates'!$E$16)*('Calcification Rates'!$F$16-'Calcification Rates'!$G$16))+(0.1*('Calcification Rates'!$D$16-'Calcification Rates'!$E$16)*($A26+(2*'Calcification Rates'!$D$16-'Calcification Rates'!$E$16)))*('Calcification Rates'!$F$16-'Calcification Rates'!$G$16)</f>
        <v>4.3123136467389038</v>
      </c>
      <c r="S26" s="73">
        <f>(2*('Calcification Rates'!$D$16+'Calcification Rates'!$E$16)*('Calcification Rates'!$F$16+'Calcification Rates'!$G$16))+(0.1*('Calcification Rates'!$D$16+'Calcification Rates'!$E$16)*($A26+(2*'Calcification Rates'!$D$16+'Calcification Rates'!$E$16)))*('Calcification Rates'!$F$16+'Calcification Rates'!$G$16)</f>
        <v>5.7464827778857659</v>
      </c>
      <c r="T26" s="73">
        <f>(2*'Calcification Rates'!$D$17*'Calcification Rates'!$F$17)+0.1*'Calcification Rates'!$D$17*($A26+(2*'Calcification Rates'!$D$17))*'Calcification Rates'!$F$17</f>
        <v>4.6401852777777766</v>
      </c>
      <c r="U26" s="73">
        <f>(2*('Calcification Rates'!$D$17-'Calcification Rates'!$E$17)*('Calcification Rates'!$F$17-'Calcification Rates'!$G$17))+(0.1*('Calcification Rates'!$D$17-'Calcification Rates'!$E$17)*($A26+(2*'Calcification Rates'!$D$17-'Calcification Rates'!$E$17)))*('Calcification Rates'!$F$17-'Calcification Rates'!$G$17)</f>
        <v>3.9371662942055696</v>
      </c>
      <c r="V26" s="73">
        <f>(2*('Calcification Rates'!$D$17+'Calcification Rates'!$E$17)*('Calcification Rates'!$F$17+'Calcification Rates'!$G$17))+(0.1*('Calcification Rates'!$D$17+'Calcification Rates'!$E$17)*($A26+(2*'Calcification Rates'!$D$17+'Calcification Rates'!$E$17)))*('Calcification Rates'!$F$17+'Calcification Rates'!$G$17)</f>
        <v>5.3609425253524323</v>
      </c>
      <c r="W26" s="73">
        <f>((((((((($A26*2)/PI())/2)+'Calcification Rates'!$D$18)^2)*PI())/2))-((((((($A26*2)/PI())/2)^2)*PI())/2)))*'Calcification Rates'!$F$18</f>
        <v>14.604075914317479</v>
      </c>
      <c r="X26" s="73">
        <f>((((((((($A26*2)/PI())/2)+('Calcification Rates'!$D$18-'Calcification Rates'!$E$18))^2)*PI())/2))-((((((($A26*2)/PI())/2)^2)*PI())/2)))*('Calcification Rates'!$F$18-'Calcification Rates'!$G$18)</f>
        <v>13.163545310008264</v>
      </c>
      <c r="Y26" s="73">
        <f>((((((((($A26*2)/PI())/2)+('Calcification Rates'!$D$18+'Calcification Rates'!$E$18))^2)*PI())/2))-((((((($A26*2)/PI())/2)^2)*PI())/2)))*('Calcification Rates'!$F$18+'Calcification Rates'!$G$18)</f>
        <v>16.113059232030647</v>
      </c>
      <c r="Z26" s="73">
        <f>(2*'Calcification Rates'!$D$19*'Calcification Rates'!$F$19)+0.1*'Calcification Rates'!$D$19*($A26+(2*'Calcification Rates'!$D$19))*'Calcification Rates'!$F$19</f>
        <v>4.6401852777777766</v>
      </c>
      <c r="AA26" s="73">
        <f>(2*('Calcification Rates'!$D$19-'Calcification Rates'!$E$19)*('Calcification Rates'!$F$19-'Calcification Rates'!$G$19))+(0.1*('Calcification Rates'!$D$19-'Calcification Rates'!$E$19)*($A26+(2*'Calcification Rates'!$D$19-'Calcification Rates'!$E$19)))*('Calcification Rates'!$F$19-'Calcification Rates'!$G$19)</f>
        <v>3.9371662942055696</v>
      </c>
      <c r="AB26" s="73">
        <f>(2*('Calcification Rates'!$D$19+'Calcification Rates'!$E$19)*('Calcification Rates'!$F$19+'Calcification Rates'!$G$19))+(0.1*('Calcification Rates'!$D$19+'Calcification Rates'!$E$19)*($A26+(2*'Calcification Rates'!$D$19+'Calcification Rates'!$E$19)))*('Calcification Rates'!$F$19+'Calcification Rates'!$G$19)</f>
        <v>5.3609425253524323</v>
      </c>
      <c r="AC26" s="73">
        <f>(((((1-'Calcification Rates'!$H$20)*$A26)*'Calcification Rates'!$D$20*0.1)+('Calcification Rates'!$H$20*$A26*'Calcification Rates'!$D$20))*'Calcification Rates'!$F$20)*0.5</f>
        <v>1.9404160999999995</v>
      </c>
      <c r="AD26" s="73">
        <f>(((((1-'Calcification Rates'!$H$20)*$A26)*(('Calcification Rates'!$D$20-'Calcification Rates'!$E$20)*0.1))+('Calcification Rates'!$H$20*$A26*('Calcification Rates'!$D$20-'Calcification Rates'!$E$20)))*('Calcification Rates'!$F$20-'Calcification Rates'!$G$20))*0.5</f>
        <v>1.6466693825694811</v>
      </c>
      <c r="AE26" s="73">
        <f>(((((1-'Calcification Rates'!$H$20)*$A26)*(('Calcification Rates'!$D$20+'Calcification Rates'!$E$20)*0.1))+('Calcification Rates'!$H$20*$A26*('Calcification Rates'!$D$20+'Calcification Rates'!$E$20)))*('Calcification Rates'!$F$20+'Calcification Rates'!$G$20))*0.5</f>
        <v>2.241494117535046</v>
      </c>
      <c r="AF26" s="73">
        <f>(2*'Calcification Rates'!$D$21*'Calcification Rates'!$F$21)+0.1*'Calcification Rates'!$D$21*($A26+(2*'Calcification Rates'!$D$21))*'Calcification Rates'!$F$21</f>
        <v>5.3248027777777773</v>
      </c>
      <c r="AG26" s="73">
        <f>(2*('Calcification Rates'!$D$21-'Calcification Rates'!$E$21)*('Calcification Rates'!$F$21-'Calcification Rates'!$G$21))+(0.1*('Calcification Rates'!$D$21-'Calcification Rates'!$E$21)*($A26+(2*'Calcification Rates'!$D$21-'Calcification Rates'!$E$21)))*('Calcification Rates'!$F$21-'Calcification Rates'!$G$21)</f>
        <v>5.2100464319829332</v>
      </c>
      <c r="AH26" s="73">
        <f>(2*('Calcification Rates'!$D$21+'Calcification Rates'!$E$21)*('Calcification Rates'!$F$21+'Calcification Rates'!$G$21))+(0.1*('Calcification Rates'!$D$21+'Calcification Rates'!$E$21)*($A26+(2*'Calcification Rates'!$D$21+'Calcification Rates'!$E$21)))*('Calcification Rates'!$F$21+'Calcification Rates'!$G$21)</f>
        <v>5.4407440437504002</v>
      </c>
      <c r="AI26" s="73">
        <f>$A26*'Calcification Rates'!$D$23*'Calcification Rates'!$F$23</f>
        <v>0.56406749999999994</v>
      </c>
      <c r="AJ26" s="73">
        <f>$A26*('Calcification Rates'!$D$23-'Calcification Rates'!$E$23)*('Calcification Rates'!$F$23-'Calcification Rates'!$G$23)</f>
        <v>0.36658678266744155</v>
      </c>
      <c r="AK26" s="73">
        <f>$A26*('Calcification Rates'!$D$23+'Calcification Rates'!$E$23)*('Calcification Rates'!$F$23+'Calcification Rates'!$G$23)</f>
        <v>0.7615482173325584</v>
      </c>
      <c r="AL26" s="73">
        <f>((((1-'Calcification Rates'!$H$24)*$A26)*'Calcification Rates'!$D$24*0.1)+('Calcification Rates'!$H$24*$A26*'Calcification Rates'!$D$24))*'Calcification Rates'!$F$24</f>
        <v>25.701967855200003</v>
      </c>
      <c r="AM26" s="73">
        <f>((((1-'Calcification Rates'!$H$24)*$A26)*(('Calcification Rates'!$D$24-'Calcification Rates'!$E$24)*0.1))+('Calcification Rates'!$H$24*$A26*('Calcification Rates'!$D$24-'Calcification Rates'!$E$24)))*('Calcification Rates'!$F$24-'Calcification Rates'!$G$24)</f>
        <v>15.50046157026051</v>
      </c>
      <c r="AN26" s="73">
        <f>((((1-'Calcification Rates'!$H$24)*$A26)*(('Calcification Rates'!$D$24+'Calcification Rates'!$E$24)*0.1))+('Calcification Rates'!$H$24*$A26*('Calcification Rates'!$D$24+'Calcification Rates'!$E$24)))*('Calcification Rates'!$F$24+'Calcification Rates'!$G$24)</f>
        <v>37.38047880908654</v>
      </c>
      <c r="AO26" s="73">
        <f>((((((((($A26*2)/PI())/2)+'Calcification Rates'!$D$25)^2)*PI())/2))-((((((($A26*2)/PI())/2)^2)*PI())/2)))*'Calcification Rates'!$F$25</f>
        <v>12.443201396578775</v>
      </c>
      <c r="AP26" s="73">
        <f>((((((((($A26*2)/PI())/2)+('Calcification Rates'!$D$25-'Calcification Rates'!$E$25))^2)*PI())/2))-((((((($A26*2)/PI())/2)^2)*PI())/2)))*('Calcification Rates'!$F$25-'Calcification Rates'!$G$25)</f>
        <v>10.167291863931514</v>
      </c>
      <c r="AQ26" s="73">
        <f>((((((((($A26*2)/PI())/2)+('Calcification Rates'!$D$25+'Calcification Rates'!$E$25))^2)*PI())/2))-((((((($A26*2)/PI())/2)^2)*PI())/2)))*('Calcification Rates'!$F$25+'Calcification Rates'!$G$25)</f>
        <v>14.796910459788382</v>
      </c>
      <c r="AR26" s="73">
        <f>((((1-'Calcification Rates'!$H$28)*$A26)*'Calcification Rates'!$D$28*0.1)+('Calcification Rates'!$H$28*$A26*'Calcification Rates'!$D$28))*'Calcification Rates'!$F$28</f>
        <v>4.1369097253281497</v>
      </c>
      <c r="AS26" s="73">
        <f>((((1-'Calcification Rates'!$H$28)*$A26)*(('Calcification Rates'!$D$28-'Calcification Rates'!$E$28)*0.1))+('Calcification Rates'!$H$28*$A26*('Calcification Rates'!$D$28-'Calcification Rates'!$E$28)))*('Calcification Rates'!$F$28-'Calcification Rates'!$G$28)</f>
        <v>3.7286777391065384</v>
      </c>
      <c r="AT26" s="73">
        <f>((((1-'Calcification Rates'!$H$28)*$A26)*(('Calcification Rates'!$D$28+'Calcification Rates'!$E$28)*0.1))+('Calcification Rates'!$H$28*$A26*('Calcification Rates'!$D$28+'Calcification Rates'!$E$28)))*('Calcification Rates'!$F$28+'Calcification Rates'!$G$28)</f>
        <v>4.5651185653652187</v>
      </c>
      <c r="AU26" s="73">
        <f>((((((((($A26*2)/PI())/2)+'Calcification Rates'!$D$29)^2)*PI())/2))-((((((($A26*2)/PI())/2)^2)*PI())/2)))*'Calcification Rates'!$F$29</f>
        <v>62.157709784196427</v>
      </c>
      <c r="AV26" s="73">
        <f>((((((((($A26*2)/PI())/2)+('Calcification Rates'!$D$29-'Calcification Rates'!$E$29))^2)*PI())/2))-((((((($A26*2)/PI())/2)^2)*PI())/2)))*('Calcification Rates'!$F$29-'Calcification Rates'!$G$29)</f>
        <v>51.217905722423595</v>
      </c>
      <c r="AW26" s="73">
        <f>((((((((($A26*2)/PI())/2)+('Calcification Rates'!$D$29+'Calcification Rates'!$E$29))^2)*PI())/2))-((((((($A26*2)/PI())/2)^2)*PI())/2)))*('Calcification Rates'!$F$29+'Calcification Rates'!$G$29)</f>
        <v>74.103109623585397</v>
      </c>
      <c r="AX26" s="73">
        <f>((((((((($A26*2)/PI())/2)+'Calcification Rates'!$D$30)^2)*PI())/2))-((((((($A26*2)/PI())/2)^2)*PI())/2)))*'Calcification Rates'!$F$30</f>
        <v>14.376477886833289</v>
      </c>
      <c r="AY26" s="73">
        <f>((((((((($A26*2)/PI())/2)+('Calcification Rates'!$D$30-'Calcification Rates'!$E$30))^2)*PI())/2))-((((((($A26*2)/PI())/2)^2)*PI())/2)))*('Calcification Rates'!$F$30-'Calcification Rates'!$G$30)</f>
        <v>12.760218140705687</v>
      </c>
      <c r="AZ26" s="73">
        <f>((((((((($A26*2)/PI())/2)+('Calcification Rates'!$D$30+'Calcification Rates'!$E$30))^2)*PI())/2))-((((((($A26*2)/PI())/2)^2)*PI())/2)))*('Calcification Rates'!$F$30+'Calcification Rates'!$G$30)</f>
        <v>16.026567099674466</v>
      </c>
      <c r="BA26" s="73">
        <f>((((1-'Calcification Rates'!$H$31)*$A26)*'Calcification Rates'!$D$31*0.1)+('Calcification Rates'!$H$31*$A26*'Calcification Rates'!$D$31))*'Calcification Rates'!$F$31</f>
        <v>4.4247839999999998</v>
      </c>
      <c r="BB26" s="73">
        <f>((((1-'Calcification Rates'!$H$31)*$A26)*(('Calcification Rates'!$D$31-'Calcification Rates'!$E$31)*0.1))+('Calcification Rates'!$H$31*$A26*('Calcification Rates'!$D$31-'Calcification Rates'!$E$31)))*('Calcification Rates'!$F$31-'Calcification Rates'!$G$31)</f>
        <v>4.4247839999999998</v>
      </c>
      <c r="BC26" s="73">
        <f>((((1-'Calcification Rates'!$H$31)*$A26)*(('Calcification Rates'!$D$31+'Calcification Rates'!$E$31)*0.1))+('Calcification Rates'!$H$31*$A26*('Calcification Rates'!$D$31+'Calcification Rates'!$E$31)))*('Calcification Rates'!$F$31+'Calcification Rates'!$G$31)</f>
        <v>4.4247839999999998</v>
      </c>
      <c r="BD26" s="73">
        <f>$A26*'Calcification Rates'!$D$32*'Calcification Rates'!$F$32</f>
        <v>18.592852698104039</v>
      </c>
      <c r="BE26" s="73">
        <f>$A26*('Calcification Rates'!$D$32-'Calcification Rates'!$E$32)*('Calcification Rates'!$F$32-'Calcification Rates'!$G$32)</f>
        <v>17.873478947860868</v>
      </c>
      <c r="BF26" s="73">
        <f>$A26*('Calcification Rates'!$D$32+'Calcification Rates'!$E$32)*('Calcification Rates'!$F$32+'Calcification Rates'!$G$32)</f>
        <v>19.312226448347211</v>
      </c>
      <c r="BG26" s="73">
        <f>((((1-'Calcification Rates'!$H$34)*$A26)*'Calcification Rates'!$D$34*0.1)+('Calcification Rates'!$H$34*$A26*'Calcification Rates'!$D$34))*'Calcification Rates'!$F$34</f>
        <v>6.0107502000000004</v>
      </c>
      <c r="BH26" s="73">
        <f>((((1-'Calcification Rates'!$H$34)*$A26)*(('Calcification Rates'!$D$34-'Calcification Rates'!$E$34)*0.1))+('Calcification Rates'!$H$34*$A26*('Calcification Rates'!$D$34-'Calcification Rates'!$E$34)))*('Calcification Rates'!$F$34-'Calcification Rates'!$G$34)</f>
        <v>2.2889722990047718</v>
      </c>
      <c r="BI26" s="73">
        <f>((((1-'Calcification Rates'!$H$34)*$A26)*(('Calcification Rates'!$D$34+'Calcification Rates'!$E$34)*0.1))+('Calcification Rates'!$H$34*$A26*('Calcification Rates'!$D$34+'Calcification Rates'!$E$34)))*('Calcification Rates'!$F$34+'Calcification Rates'!$G$34)</f>
        <v>11.463754969413888</v>
      </c>
      <c r="BJ26" s="73">
        <f>(2*'Calcification Rates'!$D$35*'Calcification Rates'!$F$35)+0.1*'Calcification Rates'!$D$35*($A26+(2*'Calcification Rates'!$D$35))*'Calcification Rates'!$F$35</f>
        <v>2.6613375644121096</v>
      </c>
      <c r="BK26" s="73">
        <f>(2*('Calcification Rates'!$D$35-'Calcification Rates'!$E$35)*('Calcification Rates'!$F$35-'Calcification Rates'!$G$35))+(0.1*('Calcification Rates'!$D$35-'Calcification Rates'!$E$35)*($A26+(2*'Calcification Rates'!$D$35-'Calcification Rates'!$E$35)))*('Calcification Rates'!$F$35-'Calcification Rates'!$G$35)</f>
        <v>2.3998902111163081</v>
      </c>
      <c r="BL26" s="73">
        <f>(2*('Calcification Rates'!$D$35+'Calcification Rates'!$E$35)*('Calcification Rates'!$F$35+'Calcification Rates'!$G$35))+(0.1*('Calcification Rates'!$D$35+'Calcification Rates'!$E$35)*($A26+(2*'Calcification Rates'!$D$35+'Calcification Rates'!$E$35)))*('Calcification Rates'!$F$35+'Calcification Rates'!$G$35)</f>
        <v>2.935022556923804</v>
      </c>
      <c r="BM26" s="73">
        <f>((((((((($A26*2)/PI())/2)+'Calcification Rates'!$D$36)^2)*PI())/2))-((((((($A26*2)/PI())/2)^2)*PI())/2)))*'Calcification Rates'!$F$36</f>
        <v>19.45897757284893</v>
      </c>
      <c r="BN26" s="73">
        <f>((((((((($A26*2)/PI())/2)+('Calcification Rates'!$D$36-'Calcification Rates'!$E$36))^2)*PI())/2))-((((((($A26*2)/PI())/2)^2)*PI())/2)))*('Calcification Rates'!$F$36-'Calcification Rates'!$G$36)</f>
        <v>17.803954292997627</v>
      </c>
      <c r="BO26" s="73">
        <f>((((((((($A26*2)/PI())/2)+('Calcification Rates'!$D$36+'Calcification Rates'!$E$36))^2)*PI())/2))-((((((($A26*2)/PI())/2)^2)*PI())/2)))*('Calcification Rates'!$F$36+'Calcification Rates'!$G$36)</f>
        <v>21.189459949493457</v>
      </c>
      <c r="BP26" s="73">
        <f>(2*'Calcification Rates'!$D$37*'Calcification Rates'!$F$37)+0.1*'Calcification Rates'!$D$37*($A26+(2*'Calcification Rates'!$D$37))*'Calcification Rates'!$F$37</f>
        <v>58.784006944444442</v>
      </c>
      <c r="BQ26" s="73">
        <f>(2*('Calcification Rates'!$D$37-'Calcification Rates'!$E$37)*('Calcification Rates'!$F$37-'Calcification Rates'!$G$37))+(0.1*('Calcification Rates'!$D$37-'Calcification Rates'!$E$37)*($A26+(2*'Calcification Rates'!$D$37-'Calcification Rates'!$E$37)))*('Calcification Rates'!$F$37-'Calcification Rates'!$G$37)</f>
        <v>47.894555869918271</v>
      </c>
      <c r="BR26" s="73">
        <f>(2*('Calcification Rates'!$D$37+'Calcification Rates'!$E$37)*('Calcification Rates'!$F$37+'Calcification Rates'!$G$37))+(0.1*('Calcification Rates'!$D$37+'Calcification Rates'!$E$37)*($A26+(2*'Calcification Rates'!$D$37+'Calcification Rates'!$E$37)))*('Calcification Rates'!$F$37+'Calcification Rates'!$G$37)</f>
        <v>70.668793955770056</v>
      </c>
      <c r="BS26" s="73">
        <f>(2*'Calcification Rates'!$D$38*'Calcification Rates'!$F$38)+0.1*'Calcification Rates'!$D$38*($A26+(2*'Calcification Rates'!$D$38))*'Calcification Rates'!$F$38</f>
        <v>56.287388888888884</v>
      </c>
      <c r="BT26" s="73">
        <f>(2*('Calcification Rates'!$D$38-'Calcification Rates'!$E$38)*('Calcification Rates'!$F$38-'Calcification Rates'!$G$38))+(0.1*('Calcification Rates'!$D$38-'Calcification Rates'!$E$38)*($A26+(2*'Calcification Rates'!$D$38-'Calcification Rates'!$E$38)))*('Calcification Rates'!$F$38-'Calcification Rates'!$G$38)</f>
        <v>44.98151498425517</v>
      </c>
      <c r="BU26" s="73">
        <f>(2*('Calcification Rates'!$D$38+'Calcification Rates'!$E$38)*('Calcification Rates'!$F$38+'Calcification Rates'!$G$38))+(0.1*('Calcification Rates'!$D$38+'Calcification Rates'!$E$38)*($A26+(2*'Calcification Rates'!$D$38+'Calcification Rates'!$E$38)))*('Calcification Rates'!$F$38+'Calcification Rates'!$G$38)</f>
        <v>68.849507681922489</v>
      </c>
      <c r="BV26" s="73">
        <f>((((((((($A26*2)/PI())/2)+'Calcification Rates'!$D$39)^2)*PI())/2))-((((((($A26*2)/PI())/2)^2)*PI())/2)))*'Calcification Rates'!$F$39</f>
        <v>10.410125012679165</v>
      </c>
      <c r="BW26" s="73">
        <f>((((((((($A26*2)/PI())/2)+('Calcification Rates'!$D$39-'Calcification Rates'!$E$39))^2)*PI())/2))-((((((($A26*2)/PI())/2)^2)*PI())/2)))*('Calcification Rates'!$F$39-'Calcification Rates'!$G$39)</f>
        <v>10.007348161140138</v>
      </c>
      <c r="BX26" s="73">
        <f>((((((((($A26*2)/PI())/2)+('Calcification Rates'!$D$39+'Calcification Rates'!$E$39))^2)*PI())/2))-((((((($A26*2)/PI())/2)^2)*PI())/2)))*('Calcification Rates'!$F$39+'Calcification Rates'!$G$39)</f>
        <v>10.812901864218192</v>
      </c>
      <c r="BY26" s="73">
        <f>((((((((($A26*2)/PI())/2)+'Calcification Rates'!$D$40)^2)*PI())/2))-((((((($A26*2)/PI())/2)^2)*PI())/2)))*'Calcification Rates'!$F$40</f>
        <v>19.201302379829464</v>
      </c>
      <c r="BZ26" s="73">
        <f>((((((((($A26*2)/PI())/2)+('Calcification Rates'!$D$40-'Calcification Rates'!$E$40))^2)*PI())/2))-((((((($A26*2)/PI())/2)^2)*PI())/2)))*('Calcification Rates'!$F$40-'Calcification Rates'!$G$40)</f>
        <v>18.458387178659738</v>
      </c>
      <c r="CA26" s="73">
        <f>((((((((($A26*2)/PI())/2)+('Calcification Rates'!$D$40+'Calcification Rates'!$E$40))^2)*PI())/2))-((((((($A26*2)/PI())/2)^2)*PI())/2)))*('Calcification Rates'!$F$40+'Calcification Rates'!$G$40)</f>
        <v>19.944217580999187</v>
      </c>
      <c r="CB26" s="73">
        <f>$A26*'Calcification Rates'!$D$23*'Calcification Rates'!$F$23</f>
        <v>0.56406749999999994</v>
      </c>
      <c r="CC26" s="73">
        <f>$A26*('Calcification Rates'!$D$23-'Calcification Rates'!$E$23)*('Calcification Rates'!$F$23-'Calcification Rates'!$G$23)</f>
        <v>0.36658678266744155</v>
      </c>
      <c r="CD26" s="73">
        <f>$A26*('Calcification Rates'!$D$23+'Calcification Rates'!$E$23)*('Calcification Rates'!$F$23+'Calcification Rates'!$G$23)</f>
        <v>0.7615482173325584</v>
      </c>
      <c r="CE26" s="73">
        <f>((((1-'Calcification Rates'!$H$44)*$A26)*'Calcification Rates'!$D$44*0.1)+('Calcification Rates'!$H$44*$A26*'Calcification Rates'!$D$44))*'Calcification Rates'!$F$44</f>
        <v>19.697228405400001</v>
      </c>
      <c r="CF26" s="73">
        <f>((((1-'Calcification Rates'!$H$44)*$A26)*(('Calcification Rates'!$D$44-'Calcification Rates'!$E$44)*0.1))+('Calcification Rates'!$H$44*$A26*('Calcification Rates'!$D$44-'Calcification Rates'!$E$44)))*('Calcification Rates'!$F$44-'Calcification Rates'!$G$44)</f>
        <v>11.879095548583649</v>
      </c>
      <c r="CG26" s="73">
        <f>((((1-'Calcification Rates'!$H$44)*$A26)*(('Calcification Rates'!$D$44+'Calcification Rates'!$E$44)*0.1))+('Calcification Rates'!$H$44*$A26*('Calcification Rates'!$D$44+'Calcification Rates'!$E$44)))*('Calcification Rates'!$F$44+'Calcification Rates'!$G$44)</f>
        <v>28.647293979741956</v>
      </c>
      <c r="CH26" s="73">
        <f>((((1-'Calcification Rates'!$H$45)*$A26)*'Calcification Rates'!$D$45*0.1)+('Calcification Rates'!$H$45*$A26*'Calcification Rates'!$D$45))*'Calcification Rates'!$F$45</f>
        <v>24.475257599999996</v>
      </c>
      <c r="CI26" s="73">
        <f>((((1-'Calcification Rates'!$H$45)*$A26)*(('Calcification Rates'!$D$45-'Calcification Rates'!$E$45)*0.1))+('Calcification Rates'!$H$45*$A26*('Calcification Rates'!$D$45-'Calcification Rates'!$E$45)))*('Calcification Rates'!$F$45-'Calcification Rates'!$G$45)</f>
        <v>16.116626755088962</v>
      </c>
      <c r="CJ26" s="73">
        <f>((((1-'Calcification Rates'!$H$45)*$A26)*(('Calcification Rates'!$D$45+'Calcification Rates'!$E$45)*0.1))+('Calcification Rates'!$H$45*$A26*('Calcification Rates'!$D$45+'Calcification Rates'!$E$45)))*('Calcification Rates'!$F$45+'Calcification Rates'!$G$45)</f>
        <v>32.833888444911032</v>
      </c>
      <c r="CK26" s="73">
        <f>((((1-'Calcification Rates'!$H$46)*$A26)*'Calcification Rates'!$D$46*0.1)+('Calcification Rates'!$H$46*$A26*'Calcification Rates'!$D$46))*'Calcification Rates'!$F$46</f>
        <v>19.713907680000005</v>
      </c>
      <c r="CL26" s="73">
        <f>((((1-'Calcification Rates'!$H$46)*$A26)*(('Calcification Rates'!$D$46-'Calcification Rates'!$E$46)*0.1))+('Calcification Rates'!$H$46*$A26*('Calcification Rates'!$D$46-'Calcification Rates'!$E$46)))*('Calcification Rates'!$F$46-'Calcification Rates'!$G$46)</f>
        <v>18.489043984769317</v>
      </c>
      <c r="CM26" s="73">
        <f>((((1-'Calcification Rates'!$H$46)*$A26)*(('Calcification Rates'!$D$46+'Calcification Rates'!$E$46)*0.1))+('Calcification Rates'!$H$46*$A26*('Calcification Rates'!$D$46+'Calcification Rates'!$E$46)))*('Calcification Rates'!$F$46+'Calcification Rates'!$G$46)</f>
        <v>20.975501081279951</v>
      </c>
      <c r="CN26" s="73">
        <f>((((1-'Calcification Rates'!$H$47)*$A26)*'Calcification Rates'!$D$47*0.1)+('Calcification Rates'!$H$47*$A26*'Calcification Rates'!$D$47))*'Calcification Rates'!$F$47</f>
        <v>25.701967855200003</v>
      </c>
      <c r="CO26" s="73">
        <f>((((1-'Calcification Rates'!$H$47)*$A26)*(('Calcification Rates'!$D$47-'Calcification Rates'!$E$47)*0.1))+('Calcification Rates'!$H$47*$A26*('Calcification Rates'!$D$47-'Calcification Rates'!$E$47)))*('Calcification Rates'!$F$47-'Calcification Rates'!$G$47)</f>
        <v>15.50046157026051</v>
      </c>
      <c r="CP26" s="73">
        <f>((((1-'Calcification Rates'!$H$47)*$A26)*(('Calcification Rates'!$D$47+'Calcification Rates'!$E$47)*0.1))+('Calcification Rates'!$H$47*$A26*('Calcification Rates'!$D$47+'Calcification Rates'!$E$47)))*('Calcification Rates'!$F$47+'Calcification Rates'!$G$47)</f>
        <v>37.38047880908654</v>
      </c>
      <c r="CQ26" s="73">
        <f>((((((((($A26*2)/PI())/2)+'Calcification Rates'!$D$48)^2)*PI())/2))-((((((($A26*2)/PI())/2)^2)*PI())/2)))*'Calcification Rates'!$F$48</f>
        <v>14.604075914317479</v>
      </c>
      <c r="CR26" s="73">
        <f>((((((((($A26*2)/PI())/2)+('Calcification Rates'!$D$48-'Calcification Rates'!$E$48))^2)*PI())/2))-((((((($A26*2)/PI())/2)^2)*PI())/2)))*('Calcification Rates'!$F$48-'Calcification Rates'!$G$48)</f>
        <v>13.163545310008264</v>
      </c>
      <c r="CS26" s="73">
        <f>((((((((($A26*2)/PI())/2)+('Calcification Rates'!$D$48+'Calcification Rates'!$E$48))^2)*PI())/2))-((((((($A26*2)/PI())/2)^2)*PI())/2)))*('Calcification Rates'!$F$48+'Calcification Rates'!$G$48)</f>
        <v>16.113059232030647</v>
      </c>
      <c r="CT26" s="73">
        <f>((((1-'Calcification Rates'!$H$49)*$A26)*'Calcification Rates'!$D$49*0.1)+('Calcification Rates'!$H$49*$A26*'Calcification Rates'!$D$49))*'Calcification Rates'!$F$49</f>
        <v>19.697228405400001</v>
      </c>
      <c r="CU26" s="73">
        <f>((((1-'Calcification Rates'!$H$49)*$A26)*(('Calcification Rates'!$D$49-'Calcification Rates'!$E$49)*0.1))+('Calcification Rates'!$H$49*$A26*('Calcification Rates'!$D$49-'Calcification Rates'!$E$49)))*('Calcification Rates'!$F$49-'Calcification Rates'!$G$49)</f>
        <v>11.879095548583649</v>
      </c>
      <c r="CV26" s="73">
        <f>((((1-'Calcification Rates'!$H$49)*$A26)*(('Calcification Rates'!$D$49+'Calcification Rates'!$E$49)*0.1))+('Calcification Rates'!$H$49*$A26*('Calcification Rates'!$D$49+'Calcification Rates'!$E$49)))*('Calcification Rates'!$F$49+'Calcification Rates'!$G$49)</f>
        <v>28.647293979741956</v>
      </c>
      <c r="CW26" s="73">
        <f>((((((((($A26*2)/PI())/2)+'Calcification Rates'!$D$50)^2)*PI())/2))-((((((($A26*2)/PI())/2)^2)*PI())/2)))*'Calcification Rates'!$F$50</f>
        <v>14.604075914317479</v>
      </c>
      <c r="CX26" s="73">
        <f>((((((((($A26*2)/PI())/2)+('Calcification Rates'!$D$50-'Calcification Rates'!$E$50))^2)*PI())/2))-((((((($A26*2)/PI())/2)^2)*PI())/2)))*('Calcification Rates'!$F$50-'Calcification Rates'!$G$50)</f>
        <v>13.163545310008264</v>
      </c>
      <c r="CY26" s="73">
        <f>((((((((($A26*2)/PI())/2)+('Calcification Rates'!$D$50+'Calcification Rates'!$E$50))^2)*PI())/2))-((((((($A26*2)/PI())/2)^2)*PI())/2)))*('Calcification Rates'!$F$50+'Calcification Rates'!$G$50)</f>
        <v>16.113059232030647</v>
      </c>
      <c r="CZ26" s="73">
        <f>((((((((($A26*2)/PI())/2)+'Calcification Rates'!$D$51)^2)*PI())/2))-((((((($A26*2)/PI())/2)^2)*PI())/2)))*'Calcification Rates'!$F$51</f>
        <v>14.604075914317479</v>
      </c>
      <c r="DA26" s="73">
        <f>((((((((($A26*2)/PI())/2)+('Calcification Rates'!$D$51-'Calcification Rates'!$E$51))^2)*PI())/2))-((((((($A26*2)/PI())/2)^2)*PI())/2)))*('Calcification Rates'!$F$51-'Calcification Rates'!$G$51)</f>
        <v>13.163545310008264</v>
      </c>
      <c r="DB26" s="73">
        <f>((((((((($A26*2)/PI())/2)+('Calcification Rates'!$D$51+'Calcification Rates'!$E$51))^2)*PI())/2))-((((((($A26*2)/PI())/2)^2)*PI())/2)))*('Calcification Rates'!$F$51+'Calcification Rates'!$G$51)</f>
        <v>16.113059232030647</v>
      </c>
      <c r="DC26" s="73">
        <f>((((((((($A26*2)/PI())/2)+'Calcification Rates'!$D$52)^2)*PI())/2))-((((((($A26*2)/PI())/2)^2)*PI())/2)))*'Calcification Rates'!$F$52</f>
        <v>33.049601302132473</v>
      </c>
      <c r="DD26" s="73">
        <f>((((((((($A26*2)/PI())/2)+('Calcification Rates'!$D$52-'Calcification Rates'!$E$52))^2)*PI())/2))-((((((($A26*2)/PI())/2)^2)*PI())/2)))*('Calcification Rates'!$F$52-'Calcification Rates'!$G$52)</f>
        <v>31.179720846766646</v>
      </c>
      <c r="DE26" s="73">
        <f>((((((((($A26*2)/PI())/2)+('Calcification Rates'!$D$52+'Calcification Rates'!$E$52))^2)*PI())/2))-((((((($A26*2)/PI())/2)^2)*PI())/2)))*('Calcification Rates'!$F$52+'Calcification Rates'!$G$52)</f>
        <v>34.968191798459941</v>
      </c>
      <c r="DF26" s="73">
        <f>((((((((($A26*2)/PI())/2)+'Calcification Rates'!$D$53)^2)*PI())/2))-((((((($A26*2)/PI())/2)^2)*PI())/2)))*'Calcification Rates'!$F$53</f>
        <v>4.2934453064936493</v>
      </c>
      <c r="DG26" s="73">
        <f>((((((((($A26*2)/PI())/2)+('Calcification Rates'!$D$53-'Calcification Rates'!$E$53))^2)*PI())/2))-((((((($A26*2)/PI())/2)^2)*PI())/2)))*('Calcification Rates'!$F$53-'Calcification Rates'!$G$53)</f>
        <v>4.0806662215316445</v>
      </c>
      <c r="DH26" s="73">
        <f>((((((((($A26*2)/PI())/2)+('Calcification Rates'!$D$53+'Calcification Rates'!$E$53))^2)*PI())/2))-((((((($A26*2)/PI())/2)^2)*PI())/2)))*('Calcification Rates'!$F$53+'Calcification Rates'!$G$53)</f>
        <v>4.5099888636844696</v>
      </c>
      <c r="DI26" s="73">
        <f>((((((((($A26*2)/PI())/2)+'Calcification Rates'!$D$54)^2)*PI())/2))-((((((($A26*2)/PI())/2)^2)*PI())/2)))*'Calcification Rates'!$F$54</f>
        <v>4.2934453064936493</v>
      </c>
      <c r="DJ26" s="73">
        <f>((((((((($A26*2)/PI())/2)+('Calcification Rates'!$D$54-'Calcification Rates'!$E$54))^2)*PI())/2))-((((((($A26*2)/PI())/2)^2)*PI())/2)))*('Calcification Rates'!$F$54-'Calcification Rates'!$G$54)</f>
        <v>4.0806662215316445</v>
      </c>
      <c r="DK26" s="73">
        <f>((((((((($A26*2)/PI())/2)+('Calcification Rates'!$D$54+'Calcification Rates'!$E$54))^2)*PI())/2))-((((((($A26*2)/PI())/2)^2)*PI())/2)))*('Calcification Rates'!$F$54+'Calcification Rates'!$G$54)</f>
        <v>4.5099888636844696</v>
      </c>
      <c r="DL26" s="73">
        <f>((((((((($A26*2)/PI())/2)+'Calcification Rates'!$D$55)^2)*PI())/2))-((((((($A26*2)/PI())/2)^2)*PI())/2)))*'Calcification Rates'!$F$55</f>
        <v>5.2649560870257073</v>
      </c>
      <c r="DM26" s="73">
        <f>((((((((($A26*2)/PI())/2)+('Calcification Rates'!$D$55-'Calcification Rates'!$E$55))^2)*PI())/2))-((((((($A26*2)/PI())/2)^2)*PI())/2)))*('Calcification Rates'!$F$55-'Calcification Rates'!$G$55)</f>
        <v>5.2054325921846685</v>
      </c>
      <c r="DN26" s="73">
        <f>((((((((($A26*2)/PI())/2)+('Calcification Rates'!$D$55+'Calcification Rates'!$E$55))^2)*PI())/2))-((((((($A26*2)/PI())/2)^2)*PI())/2)))*('Calcification Rates'!$F$55+'Calcification Rates'!$G$55)</f>
        <v>5.3244894557875364</v>
      </c>
      <c r="DO26" s="73">
        <f>((((1-'Calcification Rates'!$H$56)*$A26)*'Calcification Rates'!$D$56*0.1)+('Calcification Rates'!$H$56*$A26*'Calcification Rates'!$D$56))*'Calcification Rates'!$F$56</f>
        <v>2.5550468399999997</v>
      </c>
      <c r="DP26" s="73">
        <f>((((1-'Calcification Rates'!$H$56)*$A26)*(('Calcification Rates'!$D$56-'Calcification Rates'!$E$56)*0.1))+('Calcification Rates'!$H$56*$A26*('Calcification Rates'!$D$56-'Calcification Rates'!$E$56)))*('Calcification Rates'!$F$56-'Calcification Rates'!$G$56)</f>
        <v>2.5550468399999997</v>
      </c>
      <c r="DQ26" s="73">
        <f>((((1-'Calcification Rates'!$H$56)*$A26)*(('Calcification Rates'!$D$56+'Calcification Rates'!$E$56)*0.1))+('Calcification Rates'!$H$56*$A26*('Calcification Rates'!$D$56+'Calcification Rates'!$E$56)))*('Calcification Rates'!$F$56+'Calcification Rates'!$G$56)</f>
        <v>2.5550468399999997</v>
      </c>
      <c r="DR26" s="73">
        <f>((((1-'Calcification Rates'!$H$57)*$A26)*'Calcification Rates'!$D$57*0.1)+('Calcification Rates'!$H$57*$A26*'Calcification Rates'!$D$57))*'Calcification Rates'!$F$57</f>
        <v>10.833344000000002</v>
      </c>
      <c r="DS26" s="73">
        <f>((((1-'Calcification Rates'!$H$57)*$A26)*(('Calcification Rates'!$D$57-'Calcification Rates'!$E$57)*0.1))+('Calcification Rates'!$H$57*$A26*('Calcification Rates'!$D$57-'Calcification Rates'!$E$57)))*('Calcification Rates'!$F$57-'Calcification Rates'!$G$57)</f>
        <v>10.267736616417725</v>
      </c>
      <c r="DT26" s="73">
        <f>((((1-'Calcification Rates'!$H$57)*$A26)*(('Calcification Rates'!$D$57+'Calcification Rates'!$E$57)*0.1))+('Calcification Rates'!$H$57*$A26*('Calcification Rates'!$D$57+'Calcification Rates'!$E$57)))*('Calcification Rates'!$F$57+'Calcification Rates'!$G$57)</f>
        <v>11.398951383582283</v>
      </c>
      <c r="DU26" s="73">
        <f>((((1-'Calcification Rates'!$H$58)*$A26)*'Calcification Rates'!$D$58*0.1)+('Calcification Rates'!$H$58*$A26*'Calcification Rates'!$D$58))*'Calcification Rates'!$F$58</f>
        <v>10.833344000000002</v>
      </c>
      <c r="DV26" s="73">
        <f>((((1-'Calcification Rates'!$H$58)*$A26)*(('Calcification Rates'!$D$58-'Calcification Rates'!$E$58)*0.1))+('Calcification Rates'!$H$58*$A26*('Calcification Rates'!$D$58-'Calcification Rates'!$E$58)))*('Calcification Rates'!$F$58-'Calcification Rates'!$G$58)</f>
        <v>10.267736616417725</v>
      </c>
      <c r="DW26" s="73">
        <f>((((1-'Calcification Rates'!$H$58)*$A26)*(('Calcification Rates'!$D$58+'Calcification Rates'!$E$58)*0.1))+('Calcification Rates'!$H$58*$A26*('Calcification Rates'!$D$58+'Calcification Rates'!$E$58)))*('Calcification Rates'!$F$58+'Calcification Rates'!$G$58)</f>
        <v>11.398951383582283</v>
      </c>
      <c r="DX26" s="73">
        <f>(2*'Calcification Rates'!$D$59*'Calcification Rates'!$F$59)+0.1*'Calcification Rates'!$D$59*($A26+(2*'Calcification Rates'!$D$59))*'Calcification Rates'!$F$59</f>
        <v>11.200790755555557</v>
      </c>
      <c r="DY26" s="73">
        <f>(2*('Calcification Rates'!$D$59-'Calcification Rates'!$E$59)*('Calcification Rates'!$F$59-'Calcification Rates'!$G$59))+(0.1*('Calcification Rates'!$D$59-'Calcification Rates'!$E$59)*($A26+(2*'Calcification Rates'!$D$59-'Calcification Rates'!$E$59)))*('Calcification Rates'!$F$59-'Calcification Rates'!$G$59)</f>
        <v>10.597502800516029</v>
      </c>
      <c r="DZ26" s="73">
        <f>(2*('Calcification Rates'!$D$59+'Calcification Rates'!$E$59)*('Calcification Rates'!$F$59+'Calcification Rates'!$G$59))+(0.1*('Calcification Rates'!$D$59+'Calcification Rates'!$E$59)*($A26+(2*'Calcification Rates'!$D$59+'Calcification Rates'!$E$59)))*('Calcification Rates'!$F$59+'Calcification Rates'!$G$59)</f>
        <v>11.806116472802373</v>
      </c>
      <c r="EA26" s="73">
        <f>((((((((($A26*2)/PI())/2)+'Calcification Rates'!$D$60)^2)*PI())/2))-((((((($A26*2)/PI())/2)^2)*PI())/2)))*'Calcification Rates'!$F$60</f>
        <v>15.240866284714599</v>
      </c>
      <c r="EB26" s="73">
        <f>((((((((($A26*2)/PI())/2)+('Calcification Rates'!$D$60-'Calcification Rates'!$E$60))^2)*PI())/2))-((((((($A26*2)/PI())/2)^2)*PI())/2)))*('Calcification Rates'!$F$60-'Calcification Rates'!$G$60)</f>
        <v>14.222152856451876</v>
      </c>
      <c r="EC26" s="73">
        <f>((((((((($A26*2)/PI())/2)+('Calcification Rates'!$D$60+'Calcification Rates'!$E$60))^2)*PI())/2))-((((((($A26*2)/PI())/2)^2)*PI())/2)))*('Calcification Rates'!$F$60+'Calcification Rates'!$G$60)</f>
        <v>16.293292944293562</v>
      </c>
      <c r="ED26" s="73">
        <f>$A26*'Calcification Rates'!$D$61*'Calcification Rates'!$F$61</f>
        <v>18.834602536804219</v>
      </c>
      <c r="EE26" s="73">
        <f>$A26*('Calcification Rates'!$D$61-'Calcification Rates'!$E$61)*('Calcification Rates'!$F$61-'Calcification Rates'!$G$61)</f>
        <v>17.258597712387981</v>
      </c>
      <c r="EF26" s="73">
        <f>$A26*('Calcification Rates'!$D$61+'Calcification Rates'!$E$61)*('Calcification Rates'!$F$61+'Calcification Rates'!$G$61)</f>
        <v>20.478810002520177</v>
      </c>
      <c r="EG26" s="73">
        <f>(2*'Calcification Rates'!$D$62*'Calcification Rates'!$F$62)+0.1*'Calcification Rates'!$D$62*($A26+(2*'Calcification Rates'!$D$62))*'Calcification Rates'!$F$62</f>
        <v>58.784006944444442</v>
      </c>
      <c r="EH26" s="73">
        <f>(2*('Calcification Rates'!$D$62-'Calcification Rates'!$E$62)*('Calcification Rates'!$F$62-'Calcification Rates'!$G$62))+(0.1*('Calcification Rates'!$D$62-'Calcification Rates'!$E$62)*($A26+(2*'Calcification Rates'!$D$62-'Calcification Rates'!$E$62)))*('Calcification Rates'!$F$62-'Calcification Rates'!$G$62)</f>
        <v>47.894555869918271</v>
      </c>
      <c r="EI26" s="73">
        <f>(2*('Calcification Rates'!$D$62+'Calcification Rates'!$E$62)*('Calcification Rates'!$F$62+'Calcification Rates'!$G$62))+(0.1*('Calcification Rates'!$D$62+'Calcification Rates'!$E$62)*($A26+(2*'Calcification Rates'!$D$62+'Calcification Rates'!$E$62)))*('Calcification Rates'!$F$62+'Calcification Rates'!$G$62)</f>
        <v>70.668793955770056</v>
      </c>
      <c r="EJ26" s="73">
        <f>(2*'Calcification Rates'!$D$63*'Calcification Rates'!$F$63)+0.1*'Calcification Rates'!$D$63*($A26+(2*'Calcification Rates'!$D$63))*'Calcification Rates'!$F$63</f>
        <v>58.784006944444442</v>
      </c>
      <c r="EK26" s="73">
        <f>(2*('Calcification Rates'!$D$63-'Calcification Rates'!$E$63)*('Calcification Rates'!$F$63-'Calcification Rates'!$G$63))+(0.1*('Calcification Rates'!$D$63-'Calcification Rates'!$E$63)*($A26+(2*'Calcification Rates'!$D$63-'Calcification Rates'!$E$63)))*('Calcification Rates'!$F$63-'Calcification Rates'!$G$63)</f>
        <v>47.894555869918271</v>
      </c>
      <c r="EL26" s="73">
        <f>(2*('Calcification Rates'!$D$63+'Calcification Rates'!$E$63)*('Calcification Rates'!$F$63+'Calcification Rates'!$G$63))+(0.1*('Calcification Rates'!$D$63+'Calcification Rates'!$E$63)*($A26+(2*'Calcification Rates'!$D$63+'Calcification Rates'!$E$63)))*('Calcification Rates'!$F$63+'Calcification Rates'!$G$63)</f>
        <v>70.668793955770056</v>
      </c>
      <c r="EM26" s="73">
        <f>(2*'Calcification Rates'!$D$64*'Calcification Rates'!$F$64)+0.1*'Calcification Rates'!$D$64*($A26+(2*'Calcification Rates'!$D$64))*'Calcification Rates'!$F$64</f>
        <v>58.784006944444442</v>
      </c>
      <c r="EN26" s="73">
        <f>(2*('Calcification Rates'!$D$64-'Calcification Rates'!$E$64)*('Calcification Rates'!$F$64-'Calcification Rates'!$G$64))+(0.1*('Calcification Rates'!$D$64-'Calcification Rates'!$E$64)*($A26+(2*'Calcification Rates'!$D$64-'Calcification Rates'!$E$64)))*('Calcification Rates'!$F$64-'Calcification Rates'!$G$64)</f>
        <v>47.894555869918271</v>
      </c>
      <c r="EO26" s="73">
        <f>(2*('Calcification Rates'!$D$64+'Calcification Rates'!$E$64)*('Calcification Rates'!$F$64+'Calcification Rates'!$G$64))+(0.1*('Calcification Rates'!$D$64+'Calcification Rates'!$E$64)*($A26+(2*'Calcification Rates'!$D$64+'Calcification Rates'!$E$64)))*('Calcification Rates'!$F$64+'Calcification Rates'!$G$64)</f>
        <v>70.668793955770056</v>
      </c>
      <c r="EP26" s="73">
        <f>(2*'Calcification Rates'!$D$65*'Calcification Rates'!$F$65)+0.1*'Calcification Rates'!$D$65*($A26+(2*'Calcification Rates'!$D$65))*'Calcification Rates'!$F$65</f>
        <v>58.784006944444442</v>
      </c>
      <c r="EQ26" s="73">
        <f>(2*('Calcification Rates'!$D$65-'Calcification Rates'!$E$65)*('Calcification Rates'!$F$65-'Calcification Rates'!$G$65))+(0.1*('Calcification Rates'!$D$65-'Calcification Rates'!$E$65)*($A26+(2*'Calcification Rates'!$D$65-'Calcification Rates'!$E$65)))*('Calcification Rates'!$F$65-'Calcification Rates'!$G$65)</f>
        <v>47.894555869918271</v>
      </c>
      <c r="ER26" s="73">
        <f>(2*('Calcification Rates'!$D$65+'Calcification Rates'!$E$65)*('Calcification Rates'!$F$65+'Calcification Rates'!$G$65))+(0.1*('Calcification Rates'!$D$65+'Calcification Rates'!$E$65)*($A26+(2*'Calcification Rates'!$D$65+'Calcification Rates'!$E$65)))*('Calcification Rates'!$F$65+'Calcification Rates'!$G$65)</f>
        <v>70.668793955770056</v>
      </c>
      <c r="ES26" s="73">
        <f>$A26*'Calcification Rates'!$D$66*'Calcification Rates'!$F$66</f>
        <v>18.834602536804219</v>
      </c>
      <c r="ET26" s="73">
        <f>$A26*('Calcification Rates'!$D$66-'Calcification Rates'!$E$66)*('Calcification Rates'!$F$66-'Calcification Rates'!$G$66)</f>
        <v>17.258597712387981</v>
      </c>
      <c r="EU26" s="73">
        <f>$A26*('Calcification Rates'!$D$66+'Calcification Rates'!$E$66)*('Calcification Rates'!$F$66+'Calcification Rates'!$G$66)</f>
        <v>20.478810002520177</v>
      </c>
      <c r="EV26" s="73">
        <f>(2*'Calcification Rates'!$D$67*'Calcification Rates'!$F$67)+0.1*'Calcification Rates'!$D$67*($A26+(2*'Calcification Rates'!$D$67))*'Calcification Rates'!$F$67</f>
        <v>58.784006944444442</v>
      </c>
      <c r="EW26" s="73">
        <f>(2*('Calcification Rates'!$D$67-'Calcification Rates'!$E$67)*('Calcification Rates'!$F$67-'Calcification Rates'!$G$67))+(0.1*('Calcification Rates'!$D$67-'Calcification Rates'!$E$67)*($A26+(2*'Calcification Rates'!$D$67-'Calcification Rates'!$E$67)))*('Calcification Rates'!$F$67-'Calcification Rates'!$G$67)</f>
        <v>47.894555869918271</v>
      </c>
      <c r="EX26" s="73">
        <f>(2*('Calcification Rates'!$D$67+'Calcification Rates'!$E$67)*('Calcification Rates'!$F$67+'Calcification Rates'!$G$67))+(0.1*('Calcification Rates'!$D$67+'Calcification Rates'!$E$67)*($A26+(2*'Calcification Rates'!$D$67+'Calcification Rates'!$E$67)))*('Calcification Rates'!$F$67+'Calcification Rates'!$G$67)</f>
        <v>70.668793955770056</v>
      </c>
      <c r="EY26" s="73">
        <f>((((1-'Calcification Rates'!$H$68)*$A26)*'Calcification Rates'!$D$68*0.1)+('Calcification Rates'!$H$68*$A26*'Calcification Rates'!$D$68))*'Calcification Rates'!$F$68</f>
        <v>5.4942360000000008</v>
      </c>
      <c r="EZ26" s="73">
        <f>((((1-'Calcification Rates'!$H$68)*$A26)*(('Calcification Rates'!$D$68-'Calcification Rates'!$E$68)*0.1))+('Calcification Rates'!$H$68*$A26*('Calcification Rates'!$D$68-'Calcification Rates'!$E$68)))*('Calcification Rates'!$F$68-'Calcification Rates'!$G$68)</f>
        <v>3.4188650669958345</v>
      </c>
      <c r="FA26" s="73">
        <f>((((1-'Calcification Rates'!$H$68)*$A26)*(('Calcification Rates'!$D$68+'Calcification Rates'!$E$68)*0.1))+('Calcification Rates'!$H$68*$A26*('Calcification Rates'!$D$68+'Calcification Rates'!$E$68)))*('Calcification Rates'!$F$68+'Calcification Rates'!$G$68)</f>
        <v>7.7760390127509034</v>
      </c>
      <c r="FB26" s="73">
        <f>((((((((($A26*2)/PI())/2)+'Calcification Rates'!$D$69)^2)*PI())/2))-((((((($A26*2)/PI())/2)^2)*PI())/2)))*'Calcification Rates'!$F$69</f>
        <v>38.16177263258546</v>
      </c>
      <c r="FC26" s="73">
        <f>((((((((($A26*2)/PI())/2)+('Calcification Rates'!$D$69-'Calcification Rates'!$E$69))^2)*PI())/2))-((((((($A26*2)/PI())/2)^2)*PI())/2)))*('Calcification Rates'!$F$69-'Calcification Rates'!$G$69)</f>
        <v>36.114219484090491</v>
      </c>
      <c r="FD26" s="73">
        <f>((((((((($A26*2)/PI())/2)+('Calcification Rates'!$D$69+'Calcification Rates'!$E$69))^2)*PI())/2))-((((((($A26*2)/PI())/2)^2)*PI())/2)))*('Calcification Rates'!$F$69+'Calcification Rates'!$G$69)</f>
        <v>40.240493648398513</v>
      </c>
      <c r="FE26" s="73">
        <f>((((((((($A26*2)/PI())/2)+'Calcification Rates'!$D$70)^2)*PI())/2))-((((((($A26*2)/PI())/2)^2)*PI())/2)))*'Calcification Rates'!$F$70</f>
        <v>29.734583134569167</v>
      </c>
      <c r="FF26" s="73">
        <f>((((((((($A26*2)/PI())/2)+('Calcification Rates'!$D$70-'Calcification Rates'!$E$70))^2)*PI())/2))-((((((($A26*2)/PI())/2)^2)*PI())/2)))*('Calcification Rates'!$F$70-'Calcification Rates'!$G$70)</f>
        <v>25.590763634979112</v>
      </c>
      <c r="FG26" s="73">
        <f>((((((((($A26*2)/PI())/2)+('Calcification Rates'!$D$70+'Calcification Rates'!$E$70))^2)*PI())/2))-((((((($A26*2)/PI())/2)^2)*PI())/2)))*('Calcification Rates'!$F$70+'Calcification Rates'!$G$70)</f>
        <v>33.96148003465597</v>
      </c>
      <c r="FH26" s="73">
        <f>((((((((($A26*2)/PI())/2)+'Calcification Rates'!$D$71)^2)*PI())/2))-((((((($A26*2)/PI())/2)^2)*PI())/2)))*'Calcification Rates'!$F$71</f>
        <v>16.555766259549191</v>
      </c>
      <c r="FI26" s="73">
        <f>((((((((($A26*2)/PI())/2)+('Calcification Rates'!$D$71-'Calcification Rates'!$E$71))^2)*PI())/2))-((((((($A26*2)/PI())/2)^2)*PI())/2)))*('Calcification Rates'!$F$71-'Calcification Rates'!$G$71)</f>
        <v>15.258220475356319</v>
      </c>
      <c r="FJ26" s="73">
        <f>((((((((($A26*2)/PI())/2)+('Calcification Rates'!$D$71+'Calcification Rates'!$E$71))^2)*PI())/2))-((((((($A26*2)/PI())/2)^2)*PI())/2)))*('Calcification Rates'!$F$71+'Calcification Rates'!$G$71)</f>
        <v>17.905710168285744</v>
      </c>
      <c r="FK26" s="73">
        <f>$A26*'Calcification Rates'!$D$72*'Calcification Rates'!$F$72</f>
        <v>0.56406749999999994</v>
      </c>
      <c r="FL26" s="73">
        <f>$A26*('Calcification Rates'!$D$72-'Calcification Rates'!$E$72)*('Calcification Rates'!$F$72-'Calcification Rates'!$G$72)</f>
        <v>0.36658678266744155</v>
      </c>
      <c r="FM26" s="73">
        <f>$A26*('Calcification Rates'!$D$72+'Calcification Rates'!$E$72)*('Calcification Rates'!$F$72+'Calcification Rates'!$G$72)</f>
        <v>0.7615482173325584</v>
      </c>
      <c r="FN26" s="73">
        <f>$A26*'Calcification Rates'!$D$74*'Calcification Rates'!$F$74</f>
        <v>0.56406749999999994</v>
      </c>
      <c r="FO26" s="73">
        <f>$A26*('Calcification Rates'!$D$74-'Calcification Rates'!$E$74)*('Calcification Rates'!$F$74-'Calcification Rates'!$G$74)</f>
        <v>0.36658678266744155</v>
      </c>
      <c r="FP26" s="73">
        <f>$A26*('Calcification Rates'!$D$74+'Calcification Rates'!$E$74)*('Calcification Rates'!$F$74+'Calcification Rates'!$G$74)</f>
        <v>0.7615482173325584</v>
      </c>
      <c r="FQ26" s="73">
        <f>$A26*'Calcification Rates'!$D$75*'Calcification Rates'!$F$75</f>
        <v>16.280173295454546</v>
      </c>
      <c r="FR26" s="73">
        <f>$A26*('Calcification Rates'!$D$75-'Calcification Rates'!$E$75)*('Calcification Rates'!$F$75-'Calcification Rates'!$G$75)</f>
        <v>15.161082500949004</v>
      </c>
      <c r="FS26" s="73">
        <f>$A26*('Calcification Rates'!$D$75+'Calcification Rates'!$E$75)*('Calcification Rates'!$F$75+'Calcification Rates'!$G$75)</f>
        <v>17.43334011847401</v>
      </c>
      <c r="FT26" s="73">
        <f>((((((((($A26*2)/PI())/2)+'Calcification Rates'!$D$76)^2)*PI())/2))-((((((($A26*2)/PI())/2)^2)*PI())/2)))*'Calcification Rates'!$F$76</f>
        <v>16.761745100935972</v>
      </c>
      <c r="FU26" s="73">
        <f>((((((((($A26*2)/PI())/2)+('Calcification Rates'!$D$76-'Calcification Rates'!$E$76))^2)*PI())/2))-((((((($A26*2)/PI())/2)^2)*PI())/2)))*('Calcification Rates'!$F$76-'Calcification Rates'!$G$76)</f>
        <v>15.599766901298835</v>
      </c>
      <c r="FV26" s="73">
        <f>((((((((($A26*2)/PI())/2)+('Calcification Rates'!$D$76+'Calcification Rates'!$E$76))^2)*PI())/2))-((((((($A26*2)/PI())/2)^2)*PI())/2)))*('Calcification Rates'!$F$76+'Calcification Rates'!$G$76)</f>
        <v>17.96027373849719</v>
      </c>
      <c r="FW26" s="73">
        <f>(2*'Calcification Rates'!$D$77*'Calcification Rates'!$F$77)+0.1*'Calcification Rates'!$D$77*($A26+(2*'Calcification Rates'!$D$77))*'Calcification Rates'!$F$77</f>
        <v>58.784006944444442</v>
      </c>
      <c r="FX26" s="73">
        <f>(2*('Calcification Rates'!$D$77-'Calcification Rates'!$E$77)*('Calcification Rates'!$F$77-'Calcification Rates'!$G$77))+(0.1*('Calcification Rates'!$D$77-'Calcification Rates'!$E$77)*($A26+(2*'Calcification Rates'!$D$77-'Calcification Rates'!$E$77)))*('Calcification Rates'!$F$77-'Calcification Rates'!$G$77)</f>
        <v>55.928733983923436</v>
      </c>
      <c r="FY26" s="73">
        <f>(2*('Calcification Rates'!$D$77+'Calcification Rates'!$E$77)*('Calcification Rates'!$F$77+'Calcification Rates'!$G$77))+(0.1*('Calcification Rates'!$D$77+'Calcification Rates'!$E$77)*($A26+(2*'Calcification Rates'!$D$77+'Calcification Rates'!$E$77)))*('Calcification Rates'!$F$77+'Calcification Rates'!$G$77)</f>
        <v>61.652364051140339</v>
      </c>
      <c r="FZ26" s="73">
        <f>((((1-'Calcification Rates'!$H$78)*$A26)*'Calcification Rates'!$D$78*0.1)+('Calcification Rates'!$H$78*$A26*'Calcification Rates'!$D$78))*'Calcification Rates'!$F$78</f>
        <v>8.5585188779999992</v>
      </c>
      <c r="GA26" s="73">
        <f>((((1-'Calcification Rates'!$H$78)*$A26)*(('Calcification Rates'!$D$78-'Calcification Rates'!$E$78)*0.1))+('Calcification Rates'!$H$78*$A26*('Calcification Rates'!$D$78-'Calcification Rates'!$E$78)))*('Calcification Rates'!$F$78-'Calcification Rates'!$G$78)</f>
        <v>8.2622230997318997</v>
      </c>
      <c r="GB26" s="73">
        <f>((((1-'Calcification Rates'!$H$78)*$A26)*(('Calcification Rates'!$D$78+'Calcification Rates'!$E$78)*0.1))+('Calcification Rates'!$H$78*$A26*('Calcification Rates'!$D$78+'Calcification Rates'!$E$78)))*('Calcification Rates'!$F$78+'Calcification Rates'!$G$78)</f>
        <v>8.8548146562680987</v>
      </c>
      <c r="GC26" s="73">
        <f>((((1-'Calcification Rates'!$H$79)*$A26)*'Calcification Rates'!$D$79*0.1)+('Calcification Rates'!$H$79*$A26*'Calcification Rates'!$D$79))*'Calcification Rates'!$F$79</f>
        <v>9.7337167200000003</v>
      </c>
      <c r="GD26" s="73">
        <f>((((1-'Calcification Rates'!$H$79)*$A26)*(('Calcification Rates'!$D$79-'Calcification Rates'!$E$79)*0.1))+('Calcification Rates'!$H$79*$A26*('Calcification Rates'!$D$79-'Calcification Rates'!$E$79)))*('Calcification Rates'!$F$79-'Calcification Rates'!$G$79)</f>
        <v>9.3268061524402395</v>
      </c>
      <c r="GE26" s="73">
        <f>((((1-'Calcification Rates'!$H$79)*$A26)*(('Calcification Rates'!$D$79+'Calcification Rates'!$E$79)*0.1))+('Calcification Rates'!$H$79*$A26*('Calcification Rates'!$D$79+'Calcification Rates'!$E$79)))*('Calcification Rates'!$F$79+'Calcification Rates'!$G$79)</f>
        <v>10.140627287559763</v>
      </c>
      <c r="GF26" s="73">
        <f>((((1-'Calcification Rates'!$H$80)*$A26)*'Calcification Rates'!$D$80*0.1)+('Calcification Rates'!$H$80*$A26*'Calcification Rates'!$D$80))*'Calcification Rates'!$F$80</f>
        <v>11.454258347999998</v>
      </c>
      <c r="GG26" s="73">
        <f>((((1-'Calcification Rates'!$H$80)*$A26)*(('Calcification Rates'!$D$80-'Calcification Rates'!$E$80)*0.1))+('Calcification Rates'!$H$80*$A26*('Calcification Rates'!$D$80-'Calcification Rates'!$E$80)))*('Calcification Rates'!$F$80-'Calcification Rates'!$G$80)</f>
        <v>11.057712118438182</v>
      </c>
      <c r="GH26" s="73">
        <f>((((1-'Calcification Rates'!$H$80)*$A26)*(('Calcification Rates'!$D$80+'Calcification Rates'!$E$80)*0.1))+('Calcification Rates'!$H$80*$A26*('Calcification Rates'!$D$80+'Calcification Rates'!$E$80)))*('Calcification Rates'!$F$80+'Calcification Rates'!$G$80)</f>
        <v>11.850804577561815</v>
      </c>
      <c r="GI26" s="73">
        <f>((((((((($A26*2)/PI())/2)+'Calcification Rates'!$D$81)^2)*PI())/2))-((((((($A26*2)/PI())/2)^2)*PI())/2)))*'Calcification Rates'!$F$81</f>
        <v>14.212383673529649</v>
      </c>
      <c r="GJ26" s="73">
        <f>((((((((($A26*2)/PI())/2)+('Calcification Rates'!$D$81-'Calcification Rates'!$E$81))^2)*PI())/2))-((((((($A26*2)/PI())/2)^2)*PI())/2)))*('Calcification Rates'!$F$81-'Calcification Rates'!$G$81)</f>
        <v>13.741958253283462</v>
      </c>
      <c r="GK26" s="73">
        <f>((((((((($A26*2)/PI())/2)+('Calcification Rates'!$D$81+'Calcification Rates'!$E$81))^2)*PI())/2))-((((((($A26*2)/PI())/2)^2)*PI())/2)))*('Calcification Rates'!$F$81+'Calcification Rates'!$G$81)</f>
        <v>14.683701541065476</v>
      </c>
      <c r="GL26" s="73">
        <f>((((((((($A26*2)/PI())/2)+'Calcification Rates'!$D$82)^2)*PI())/2))-((((((($A26*2)/PI())/2)^2)*PI())/2)))*'Calcification Rates'!$F$82</f>
        <v>14.582091171160585</v>
      </c>
      <c r="GM26" s="73">
        <f>((((((((($A26*2)/PI())/2)+('Calcification Rates'!$D$82-'Calcification Rates'!$E$82))^2)*PI())/2))-((((((($A26*2)/PI())/2)^2)*PI())/2)))*('Calcification Rates'!$F$82-'Calcification Rates'!$G$82)</f>
        <v>14.215483890440845</v>
      </c>
      <c r="GN26" s="73">
        <f>((((((((($A26*2)/PI())/2)+('Calcification Rates'!$D$82+'Calcification Rates'!$E$82))^2)*PI())/2))-((((((($A26*2)/PI())/2)^2)*PI())/2)))*('Calcification Rates'!$F$82+'Calcification Rates'!$G$82)</f>
        <v>14.949238619686019</v>
      </c>
      <c r="GO26" s="73">
        <f>((((((((($A26*2)/PI())/2)+'Calcification Rates'!$D$87)^2)*PI())/2))-((((((($A26*2)/PI())/2)^2)*PI())/2)))*'Calcification Rates'!$F$87</f>
        <v>9.7235524701232325</v>
      </c>
      <c r="GP26" s="73">
        <f>((((((((($A26*2)/PI())/2)+('Calcification Rates'!$D$87-'Calcification Rates'!$E$87))^2)*PI())/2))-((((((($A26*2)/PI())/2)^2)*PI())/2)))*('Calcification Rates'!$F$87-'Calcification Rates'!$G$87)</f>
        <v>8.4554235329972194</v>
      </c>
      <c r="GQ26" s="73">
        <f>((((((((($A26*2)/PI())/2)+('Calcification Rates'!$D$87+'Calcification Rates'!$E$87))^2)*PI())/2))-((((((($A26*2)/PI())/2)^2)*PI())/2)))*('Calcification Rates'!$F$87+'Calcification Rates'!$G$87)</f>
        <v>11.059903565896281</v>
      </c>
      <c r="GR26" s="73">
        <f>((((((((($A26*2)/PI())/2)+'Calcification Rates'!$D$88)^2)*PI())/2))-((((((($A26*2)/PI())/2)^2)*PI())/2)))*'Calcification Rates'!$F$88</f>
        <v>9.7235524701232325</v>
      </c>
      <c r="GS26" s="73">
        <f>((((((((($A26*2)/PI())/2)+('Calcification Rates'!$D$88-'Calcification Rates'!$E$88))^2)*PI())/2))-((((((($A26*2)/PI())/2)^2)*PI())/2)))*('Calcification Rates'!$F$88-'Calcification Rates'!$G$88)</f>
        <v>8.4554235329972194</v>
      </c>
      <c r="GT26" s="73">
        <f>((((((((($A26*2)/PI())/2)+('Calcification Rates'!$D$88+'Calcification Rates'!$E$88))^2)*PI())/2))-((((((($A26*2)/PI())/2)^2)*PI())/2)))*('Calcification Rates'!$F$88+'Calcification Rates'!$G$88)</f>
        <v>11.059903565896281</v>
      </c>
      <c r="GU26" s="73">
        <f>((((((((($A26*2)/PI())/2)+'Calcification Rates'!$D$89)^2)*PI())/2))-((((((($A26*2)/PI())/2)^2)*PI())/2)))*'Calcification Rates'!$F$89</f>
        <v>13.620335355521934</v>
      </c>
      <c r="GV26" s="73">
        <f>((((((((($A26*2)/PI())/2)+('Calcification Rates'!$D$89-'Calcification Rates'!$E$89))^2)*PI())/2))-((((((($A26*2)/PI())/2)^2)*PI())/2)))*('Calcification Rates'!$F$89-'Calcification Rates'!$G$89)</f>
        <v>12.139811828971743</v>
      </c>
      <c r="GW26" s="73">
        <f>((((((((($A26*2)/PI())/2)+('Calcification Rates'!$D$89+'Calcification Rates'!$E$89))^2)*PI())/2))-((((((($A26*2)/PI())/2)^2)*PI())/2)))*('Calcification Rates'!$F$89+'Calcification Rates'!$G$89)</f>
        <v>15.156711268778215</v>
      </c>
      <c r="GX26" s="73">
        <f>((((((((($A26*2)/PI())/2)+'Calcification Rates'!$D$90)^2)*PI())/2))-((((((($A26*2)/PI())/2)^2)*PI())/2)))*'Calcification Rates'!$F$90</f>
        <v>13.620335355521934</v>
      </c>
      <c r="GY26" s="73">
        <f>((((((((($A26*2)/PI())/2)+('Calcification Rates'!$D$90-'Calcification Rates'!$E$90))^2)*PI())/2))-((((((($A26*2)/PI())/2)^2)*PI())/2)))*('Calcification Rates'!$F$90-'Calcification Rates'!$G$90)</f>
        <v>12.139811828971743</v>
      </c>
      <c r="GZ26" s="73">
        <f>((((((((($A26*2)/PI())/2)+('Calcification Rates'!$D$90+'Calcification Rates'!$E$90))^2)*PI())/2))-((((((($A26*2)/PI())/2)^2)*PI())/2)))*('Calcification Rates'!$F$90+'Calcification Rates'!$G$90)</f>
        <v>15.156711268778215</v>
      </c>
      <c r="HA26" s="73">
        <f>((((((((($A26*2)/PI())/2)+'Calcification Rates'!$D$92)^2)*PI())/2))-((((((($A26*2)/PI())/2)^2)*PI())/2)))*'Calcification Rates'!$F$92</f>
        <v>35.023089774204038</v>
      </c>
      <c r="HB26" s="73">
        <f>((((((((($A26*2)/PI())/2)+('Calcification Rates'!$D$92-'Calcification Rates'!$E$92))^2)*PI())/2))-((((((($A26*2)/PI())/2)^2)*PI())/2)))*('Calcification Rates'!$F$92-'Calcification Rates'!$G$92)</f>
        <v>33.668015765655497</v>
      </c>
      <c r="HC26" s="73">
        <f>((((((((($A26*2)/PI())/2)+('Calcification Rates'!$D$92+'Calcification Rates'!$E$92))^2)*PI())/2))-((((((($A26*2)/PI())/2)^2)*PI())/2)))*('Calcification Rates'!$F$92+'Calcification Rates'!$G$92)</f>
        <v>36.37816378275258</v>
      </c>
      <c r="HD26" s="73">
        <f>$A26*'Calcification Rates'!$D$93*'Calcification Rates'!$F$93</f>
        <v>9.9161881056554879</v>
      </c>
      <c r="HE26" s="73">
        <f>$A26*('Calcification Rates'!$D$93-'Calcification Rates'!$E$93)*('Calcification Rates'!$F$93-'Calcification Rates'!$G$93)</f>
        <v>8.7151083349769589</v>
      </c>
      <c r="HF26" s="73">
        <f>$A26*('Calcification Rates'!$D$93+'Calcification Rates'!$E$93)*('Calcification Rates'!$F$93+'Calcification Rates'!$G$93)</f>
        <v>11.183066595356257</v>
      </c>
      <c r="HG26" s="73">
        <f>$A26*'Calcification Rates'!$D$95*'Calcification Rates'!$F$95</f>
        <v>12.643139834710746</v>
      </c>
      <c r="HH26" s="73">
        <f>$A26*('Calcification Rates'!$D$95-'Calcification Rates'!$E$95)*('Calcification Rates'!$F$95-'Calcification Rates'!$G$95)</f>
        <v>11.032941084935556</v>
      </c>
      <c r="HI26" s="73">
        <f>$A26*('Calcification Rates'!$D$95+'Calcification Rates'!$E$95)*('Calcification Rates'!$F$95+'Calcification Rates'!$G$95)</f>
        <v>14.343576827716438</v>
      </c>
      <c r="HJ26" s="73">
        <f>((((1-'Calcification Rates'!$H$96)*$A26)*'Calcification Rates'!$D$96*0.1)+('Calcification Rates'!$H$96*$A26*'Calcification Rates'!$D$96))*'Calcification Rates'!$F$96</f>
        <v>6.0107502000000004</v>
      </c>
      <c r="HK26" s="73">
        <f>((((1-'Calcification Rates'!$H$96)*$A26)*(('Calcification Rates'!$D$96-'Calcification Rates'!$E$96)*0.1))+('Calcification Rates'!$H$96*$A26*('Calcification Rates'!$D$96-'Calcification Rates'!$E$96)))*('Calcification Rates'!$F$96-'Calcification Rates'!$G$96)</f>
        <v>5.2505245391804269</v>
      </c>
      <c r="HL26" s="73">
        <f>((((1-'Calcification Rates'!$H$96)*$A26)*(('Calcification Rates'!$D$96+'Calcification Rates'!$E$96)*0.1))+('Calcification Rates'!$H$96*$A26*('Calcification Rates'!$D$96+'Calcification Rates'!$E$96)))*('Calcification Rates'!$F$96+'Calcification Rates'!$G$96)</f>
        <v>6.8177365918036488</v>
      </c>
      <c r="HM26" s="73">
        <f>((((1-'Calcification Rates'!$H$98)*$A26)*'Calcification Rates'!$D$98*0.1)+('Calcification Rates'!$H$98*$A26*'Calcification Rates'!$D$98))*'Calcification Rates'!$F$98</f>
        <v>6.0107502000000004</v>
      </c>
      <c r="HN26" s="73">
        <f>((((1-'Calcification Rates'!$H$98)*$A26)*(('Calcification Rates'!$D$98-'Calcification Rates'!$E$98)*0.1))+('Calcification Rates'!$H$98*$A26*('Calcification Rates'!$D$98-'Calcification Rates'!$E$98)))*('Calcification Rates'!$F$98-'Calcification Rates'!$G$98)</f>
        <v>3.6249910126895482</v>
      </c>
      <c r="HO26" s="73">
        <f>((((1-'Calcification Rates'!$H$98)*$A26)*(('Calcification Rates'!$D$98+'Calcification Rates'!$E$98)*0.1))+('Calcification Rates'!$H$98*$A26*('Calcification Rates'!$D$98+'Calcification Rates'!$E$98)))*('Calcification Rates'!$F$98+'Calcification Rates'!$G$98)</f>
        <v>8.741926756100689</v>
      </c>
    </row>
    <row r="27" spans="1:223" x14ac:dyDescent="0.3">
      <c r="A27" s="42">
        <v>25</v>
      </c>
      <c r="B27" s="73">
        <f>((((1-'Calcification Rates'!$H$11)*$A27)*'Calcification Rates'!$D$11*0.1)+('Calcification Rates'!$H$11*$A27*'Calcification Rates'!$D$11))*'Calcification Rates'!$F$11</f>
        <v>68.782634666666667</v>
      </c>
      <c r="C27" s="73">
        <f>((((1-'Calcification Rates'!$H$11)*$A27)*(('Calcification Rates'!$D$11-'Calcification Rates'!$E$11)*0.1))+('Calcification Rates'!$H$11*$A27*('Calcification Rates'!$D$11-'Calcification Rates'!$E$11)))*('Calcification Rates'!$F$11-'Calcification Rates'!$G$11)</f>
        <v>55.863539334252856</v>
      </c>
      <c r="D27" s="73">
        <f>((((1-'Calcification Rates'!$H$11)*$A27)*(('Calcification Rates'!$D$11+'Calcification Rates'!$E$11)*0.1))+('Calcification Rates'!$H$11*$A27*('Calcification Rates'!$D$11+'Calcification Rates'!$E$11)))*('Calcification Rates'!$F$11+'Calcification Rates'!$G$11)</f>
        <v>82.103056386475245</v>
      </c>
      <c r="E27" s="73">
        <f>(((((1-'Calcification Rates'!$H$12)*$A27)*'Calcification Rates'!$D$12*0.1)+('Calcification Rates'!$H$12*$A27*'Calcification Rates'!$D$12))*'Calcification Rates'!$F$12)*0.5</f>
        <v>36.221167619047613</v>
      </c>
      <c r="F27" s="73">
        <f>(((((1-'Calcification Rates'!$H$12)*$A27)*(('Calcification Rates'!$D$12-'Calcification Rates'!$E$12)*0.1))+('Calcification Rates'!$H$12*$A27*('Calcification Rates'!$D$12-'Calcification Rates'!$E$12)))*('Calcification Rates'!$F$12-'Calcification Rates'!$G$12))*0.5</f>
        <v>33.290040541581732</v>
      </c>
      <c r="G27" s="73">
        <f>(((((1-'Calcification Rates'!$H$12)*$A27)*(('Calcification Rates'!$D$12+'Calcification Rates'!$E$12)*0.1))+('Calcification Rates'!$H$12*$A27*('Calcification Rates'!$D$12+'Calcification Rates'!$E$12)))*('Calcification Rates'!$F$12+'Calcification Rates'!$G$12))*0.5</f>
        <v>39.203152459083654</v>
      </c>
      <c r="H27" s="73">
        <f>(((((1-'Calcification Rates'!$H$13)*$A27)*'Calcification Rates'!$D$13*0.1)+('Calcification Rates'!$H$13*$A27*'Calcification Rates'!$D$13))*'Calcification Rates'!$F$13)*0.5</f>
        <v>29.145407639999995</v>
      </c>
      <c r="I27" s="73">
        <f>(((((1-'Calcification Rates'!$H$13)*$A27)*(('Calcification Rates'!$D$13-'Calcification Rates'!$E$13)*0.1))+('Calcification Rates'!$H$13*$A27*('Calcification Rates'!$D$13-'Calcification Rates'!$E$13)))*('Calcification Rates'!$F$13-'Calcification Rates'!$G$13))*0.5</f>
        <v>24.665258168452969</v>
      </c>
      <c r="J27" s="73">
        <f>(((((1-'Calcification Rates'!$H$13)*$A27)*(('Calcification Rates'!$D$13+'Calcification Rates'!$E$13)*0.1))+('Calcification Rates'!$H$13*$A27*('Calcification Rates'!$D$13+'Calcification Rates'!$E$13)))*('Calcification Rates'!$F$13+'Calcification Rates'!$G$13))*0.5</f>
        <v>33.994980367658137</v>
      </c>
      <c r="K27" s="73">
        <f>((((((((($A27*2)/PI())/2)+'Calcification Rates'!$D$14)^2)*PI())/2))-((((((($A27*2)/PI())/2)^2)*PI())/2)))*'Calcification Rates'!$F$14</f>
        <v>14.985976613858602</v>
      </c>
      <c r="L27" s="73">
        <f>((((((((($A27*2)/PI())/2)+('Calcification Rates'!$D$14-'Calcification Rates'!$E$14))^2)*PI())/2))-((((((($A27*2)/PI())/2)^2)*PI())/2)))*('Calcification Rates'!$F$14-'Calcification Rates'!$G$14)</f>
        <v>14.456992479233277</v>
      </c>
      <c r="M27" s="73">
        <f>((((((((($A27*2)/PI())/2)+('Calcification Rates'!$D$14+'Calcification Rates'!$E$14))^2)*PI())/2))-((((((($A27*2)/PI())/2)^2)*PI())/2)))*('Calcification Rates'!$F$14+'Calcification Rates'!$G$14)</f>
        <v>15.515640899776926</v>
      </c>
      <c r="N27" s="73">
        <f>((((((((($A27*2)/PI())/2)+'Calcification Rates'!$D$15)^2)*PI())/2))-((((((($A27*2)/PI())/2)^2)*PI())/2)))*'Calcification Rates'!$F$15</f>
        <v>15.200619508067515</v>
      </c>
      <c r="O27" s="73">
        <f>((((((((($A27*2)/PI())/2)+('Calcification Rates'!$D$15-'Calcification Rates'!$E$15))^2)*PI())/2))-((((((($A27*2)/PI())/2)^2)*PI())/2)))*('Calcification Rates'!$F$15-'Calcification Rates'!$G$15)</f>
        <v>13.701613082719284</v>
      </c>
      <c r="P27" s="73">
        <f>((((((((($A27*2)/PI())/2)+('Calcification Rates'!$D$15+'Calcification Rates'!$E$15))^2)*PI())/2))-((((((($A27*2)/PI())/2)^2)*PI())/2)))*('Calcification Rates'!$F$15+'Calcification Rates'!$G$15)</f>
        <v>16.770793252270916</v>
      </c>
      <c r="Q27" s="73">
        <f>(2*'Calcification Rates'!$D$16*'Calcification Rates'!$F$16)+0.1*'Calcification Rates'!$D$16*($A27+(2*'Calcification Rates'!$D$16))*'Calcification Rates'!$F$16</f>
        <v>5.1321783333333322</v>
      </c>
      <c r="R27" s="73">
        <f>(2*('Calcification Rates'!$D$16-'Calcification Rates'!$E$16)*('Calcification Rates'!$F$16-'Calcification Rates'!$G$16))+(0.1*('Calcification Rates'!$D$16-'Calcification Rates'!$E$16)*($A27+(2*'Calcification Rates'!$D$16-'Calcification Rates'!$E$16)))*('Calcification Rates'!$F$16-'Calcification Rates'!$G$16)</f>
        <v>4.4082278117340898</v>
      </c>
      <c r="S27" s="73">
        <f>(2*('Calcification Rates'!$D$16+'Calcification Rates'!$E$16)*('Calcification Rates'!$F$16+'Calcification Rates'!$G$16))+(0.1*('Calcification Rates'!$D$16+'Calcification Rates'!$E$16)*($A27+(2*'Calcification Rates'!$D$16+'Calcification Rates'!$E$16)))*('Calcification Rates'!$F$16+'Calcification Rates'!$G$16)</f>
        <v>5.8742584927089441</v>
      </c>
      <c r="T27" s="73">
        <f>(2*'Calcification Rates'!$D$17*'Calcification Rates'!$F$17)+0.1*'Calcification Rates'!$D$17*($A27+(2*'Calcification Rates'!$D$17))*'Calcification Rates'!$F$17</f>
        <v>4.7433769444444431</v>
      </c>
      <c r="U27" s="73">
        <f>(2*('Calcification Rates'!$D$17-'Calcification Rates'!$E$17)*('Calcification Rates'!$F$17-'Calcification Rates'!$G$17))+(0.1*('Calcification Rates'!$D$17-'Calcification Rates'!$E$17)*($A27+(2*'Calcification Rates'!$D$17-'Calcification Rates'!$E$17)))*('Calcification Rates'!$F$17-'Calcification Rates'!$G$17)</f>
        <v>4.0247364592007564</v>
      </c>
      <c r="V27" s="73">
        <f>(2*('Calcification Rates'!$D$17+'Calcification Rates'!$E$17)*('Calcification Rates'!$F$17+'Calcification Rates'!$G$17))+(0.1*('Calcification Rates'!$D$17+'Calcification Rates'!$E$17)*($A27+(2*'Calcification Rates'!$D$17+'Calcification Rates'!$E$17)))*('Calcification Rates'!$F$17+'Calcification Rates'!$G$17)</f>
        <v>5.4801455735089437</v>
      </c>
      <c r="W27" s="73">
        <f>((((((((($A27*2)/PI())/2)+'Calcification Rates'!$D$18)^2)*PI())/2))-((((((($A27*2)/PI())/2)^2)*PI())/2)))*'Calcification Rates'!$F$18</f>
        <v>15.200619508067515</v>
      </c>
      <c r="X27" s="73">
        <f>((((((((($A27*2)/PI())/2)+('Calcification Rates'!$D$18-'Calcification Rates'!$E$18))^2)*PI())/2))-((((((($A27*2)/PI())/2)^2)*PI())/2)))*('Calcification Rates'!$F$18-'Calcification Rates'!$G$18)</f>
        <v>13.701613082719284</v>
      </c>
      <c r="Y27" s="73">
        <f>((((((((($A27*2)/PI())/2)+('Calcification Rates'!$D$18+'Calcification Rates'!$E$18))^2)*PI())/2))-((((((($A27*2)/PI())/2)^2)*PI())/2)))*('Calcification Rates'!$F$18+'Calcification Rates'!$G$18)</f>
        <v>16.770793252270916</v>
      </c>
      <c r="Z27" s="73">
        <f>(2*'Calcification Rates'!$D$19*'Calcification Rates'!$F$19)+0.1*'Calcification Rates'!$D$19*($A27+(2*'Calcification Rates'!$D$19))*'Calcification Rates'!$F$19</f>
        <v>4.7433769444444431</v>
      </c>
      <c r="AA27" s="73">
        <f>(2*('Calcification Rates'!$D$19-'Calcification Rates'!$E$19)*('Calcification Rates'!$F$19-'Calcification Rates'!$G$19))+(0.1*('Calcification Rates'!$D$19-'Calcification Rates'!$E$19)*($A27+(2*'Calcification Rates'!$D$19-'Calcification Rates'!$E$19)))*('Calcification Rates'!$F$19-'Calcification Rates'!$G$19)</f>
        <v>4.0247364592007564</v>
      </c>
      <c r="AB27" s="73">
        <f>(2*('Calcification Rates'!$D$19+'Calcification Rates'!$E$19)*('Calcification Rates'!$F$19+'Calcification Rates'!$G$19))+(0.1*('Calcification Rates'!$D$19+'Calcification Rates'!$E$19)*($A27+(2*'Calcification Rates'!$D$19+'Calcification Rates'!$E$19)))*('Calcification Rates'!$F$19+'Calcification Rates'!$G$19)</f>
        <v>5.4801455735089437</v>
      </c>
      <c r="AC27" s="73">
        <f>(((((1-'Calcification Rates'!$H$20)*$A27)*'Calcification Rates'!$D$20*0.1)+('Calcification Rates'!$H$20*$A27*'Calcification Rates'!$D$20))*'Calcification Rates'!$F$20)*0.5</f>
        <v>2.0212667708333329</v>
      </c>
      <c r="AD27" s="73">
        <f>(((((1-'Calcification Rates'!$H$20)*$A27)*(('Calcification Rates'!$D$20-'Calcification Rates'!$E$20)*0.1))+('Calcification Rates'!$H$20*$A27*('Calcification Rates'!$D$20-'Calcification Rates'!$E$20)))*('Calcification Rates'!$F$20-'Calcification Rates'!$G$20))*0.5</f>
        <v>1.7152806068432094</v>
      </c>
      <c r="AE27" s="73">
        <f>(((((1-'Calcification Rates'!$H$20)*$A27)*(('Calcification Rates'!$D$20+'Calcification Rates'!$E$20)*0.1))+('Calcification Rates'!$H$20*$A27*('Calcification Rates'!$D$20+'Calcification Rates'!$E$20)))*('Calcification Rates'!$F$20+'Calcification Rates'!$G$20))*0.5</f>
        <v>2.334889705765673</v>
      </c>
      <c r="AF27" s="73">
        <f>(2*'Calcification Rates'!$D$21*'Calcification Rates'!$F$21)+0.1*'Calcification Rates'!$D$21*($A27+(2*'Calcification Rates'!$D$21))*'Calcification Rates'!$F$21</f>
        <v>5.4432194444444439</v>
      </c>
      <c r="AG27" s="73">
        <f>(2*('Calcification Rates'!$D$21-'Calcification Rates'!$E$21)*('Calcification Rates'!$F$21-'Calcification Rates'!$G$21))+(0.1*('Calcification Rates'!$D$21-'Calcification Rates'!$E$21)*($A27+(2*'Calcification Rates'!$D$21-'Calcification Rates'!$E$21)))*('Calcification Rates'!$F$21-'Calcification Rates'!$G$21)</f>
        <v>5.325927903982933</v>
      </c>
      <c r="AH27" s="73">
        <f>(2*('Calcification Rates'!$D$21+'Calcification Rates'!$E$21)*('Calcification Rates'!$F$21+'Calcification Rates'!$G$21))+(0.1*('Calcification Rates'!$D$21+'Calcification Rates'!$E$21)*($A27+(2*'Calcification Rates'!$D$21+'Calcification Rates'!$E$21)))*('Calcification Rates'!$F$21+'Calcification Rates'!$G$21)</f>
        <v>5.5617215157503992</v>
      </c>
      <c r="AI27" s="73">
        <f>$A27*'Calcification Rates'!$D$23*'Calcification Rates'!$F$23</f>
        <v>0.58757031249999991</v>
      </c>
      <c r="AJ27" s="73">
        <f>$A27*('Calcification Rates'!$D$23-'Calcification Rates'!$E$23)*('Calcification Rates'!$F$23-'Calcification Rates'!$G$23)</f>
        <v>0.38186123194525162</v>
      </c>
      <c r="AK27" s="73">
        <f>$A27*('Calcification Rates'!$D$23+'Calcification Rates'!$E$23)*('Calcification Rates'!$F$23+'Calcification Rates'!$G$23)</f>
        <v>0.79327939305474837</v>
      </c>
      <c r="AL27" s="73">
        <f>((((1-'Calcification Rates'!$H$24)*$A27)*'Calcification Rates'!$D$24*0.1)+('Calcification Rates'!$H$24*$A27*'Calcification Rates'!$D$24))*'Calcification Rates'!$F$24</f>
        <v>26.772883182499999</v>
      </c>
      <c r="AM27" s="73">
        <f>((((1-'Calcification Rates'!$H$24)*$A27)*(('Calcification Rates'!$D$24-'Calcification Rates'!$E$24)*0.1))+('Calcification Rates'!$H$24*$A27*('Calcification Rates'!$D$24-'Calcification Rates'!$E$24)))*('Calcification Rates'!$F$24-'Calcification Rates'!$G$24)</f>
        <v>16.14631413568803</v>
      </c>
      <c r="AN27" s="73">
        <f>((((1-'Calcification Rates'!$H$24)*$A27)*(('Calcification Rates'!$D$24+'Calcification Rates'!$E$24)*0.1))+('Calcification Rates'!$H$24*$A27*('Calcification Rates'!$D$24+'Calcification Rates'!$E$24)))*('Calcification Rates'!$F$24+'Calcification Rates'!$G$24)</f>
        <v>38.937998759465145</v>
      </c>
      <c r="AO27" s="73">
        <f>((((((((($A27*2)/PI())/2)+'Calcification Rates'!$D$25)^2)*PI())/2))-((((((($A27*2)/PI())/2)^2)*PI())/2)))*'Calcification Rates'!$F$25</f>
        <v>12.940966211393579</v>
      </c>
      <c r="AP27" s="73">
        <f>((((((((($A27*2)/PI())/2)+('Calcification Rates'!$D$25-'Calcification Rates'!$E$25))^2)*PI())/2))-((((((($A27*2)/PI())/2)^2)*PI())/2)))*('Calcification Rates'!$F$25-'Calcification Rates'!$G$25)</f>
        <v>10.574304170511317</v>
      </c>
      <c r="AQ27" s="73">
        <f>((((((((($A27*2)/PI())/2)+('Calcification Rates'!$D$25+'Calcification Rates'!$E$25))^2)*PI())/2))-((((((($A27*2)/PI())/2)^2)*PI())/2)))*('Calcification Rates'!$F$25+'Calcification Rates'!$G$25)</f>
        <v>15.388408275934305</v>
      </c>
      <c r="AR27" s="73">
        <f>((((1-'Calcification Rates'!$H$28)*$A27)*'Calcification Rates'!$D$28*0.1)+('Calcification Rates'!$H$28*$A27*'Calcification Rates'!$D$28))*'Calcification Rates'!$F$28</f>
        <v>4.3092809638834879</v>
      </c>
      <c r="AS27" s="73">
        <f>((((1-'Calcification Rates'!$H$28)*$A27)*(('Calcification Rates'!$D$28-'Calcification Rates'!$E$28)*0.1))+('Calcification Rates'!$H$28*$A27*('Calcification Rates'!$D$28-'Calcification Rates'!$E$28)))*('Calcification Rates'!$F$28-'Calcification Rates'!$G$28)</f>
        <v>3.8840393115693108</v>
      </c>
      <c r="AT27" s="73">
        <f>((((1-'Calcification Rates'!$H$28)*$A27)*(('Calcification Rates'!$D$28+'Calcification Rates'!$E$28)*0.1))+('Calcification Rates'!$H$28*$A27*('Calcification Rates'!$D$28+'Calcification Rates'!$E$28)))*('Calcification Rates'!$F$28+'Calcification Rates'!$G$28)</f>
        <v>4.7553318389221024</v>
      </c>
      <c r="AU27" s="73">
        <f>((((((((($A27*2)/PI())/2)+'Calcification Rates'!$D$29)^2)*PI())/2))-((((((($A27*2)/PI())/2)^2)*PI())/2)))*'Calcification Rates'!$F$29</f>
        <v>64.571834784196426</v>
      </c>
      <c r="AV27" s="73">
        <f>((((((((($A27*2)/PI())/2)+('Calcification Rates'!$D$29-'Calcification Rates'!$E$29))^2)*PI())/2))-((((((($A27*2)/PI())/2)^2)*PI())/2)))*('Calcification Rates'!$F$29-'Calcification Rates'!$G$29)</f>
        <v>53.215603995593746</v>
      </c>
      <c r="AW27" s="73">
        <f>((((((((($A27*2)/PI())/2)+('Calcification Rates'!$D$29+'Calcification Rates'!$E$29))^2)*PI())/2))-((((((($A27*2)/PI())/2)^2)*PI())/2)))*('Calcification Rates'!$F$29+'Calcification Rates'!$G$29)</f>
        <v>76.969040055507477</v>
      </c>
      <c r="AX27" s="73">
        <f>((((((((($A27*2)/PI())/2)+'Calcification Rates'!$D$30)^2)*PI())/2))-((((((($A27*2)/PI())/2)^2)*PI())/2)))*'Calcification Rates'!$F$30</f>
        <v>14.959917886833312</v>
      </c>
      <c r="AY27" s="73">
        <f>((((((((($A27*2)/PI())/2)+('Calcification Rates'!$D$30-'Calcification Rates'!$E$30))^2)*PI())/2))-((((((($A27*2)/PI())/2)^2)*PI())/2)))*('Calcification Rates'!$F$30-'Calcification Rates'!$G$30)</f>
        <v>13.278216422430528</v>
      </c>
      <c r="AZ27" s="73">
        <f>((((((((($A27*2)/PI())/2)+('Calcification Rates'!$D$30+'Calcification Rates'!$E$30))^2)*PI())/2))-((((((($A27*2)/PI())/2)^2)*PI())/2)))*('Calcification Rates'!$F$30+'Calcification Rates'!$G$30)</f>
        <v>16.676783205175202</v>
      </c>
      <c r="BA27" s="73">
        <f>((((1-'Calcification Rates'!$H$31)*$A27)*'Calcification Rates'!$D$31*0.1)+('Calcification Rates'!$H$31*$A27*'Calcification Rates'!$D$31))*'Calcification Rates'!$F$31</f>
        <v>4.6091499999999996</v>
      </c>
      <c r="BB27" s="73">
        <f>((((1-'Calcification Rates'!$H$31)*$A27)*(('Calcification Rates'!$D$31-'Calcification Rates'!$E$31)*0.1))+('Calcification Rates'!$H$31*$A27*('Calcification Rates'!$D$31-'Calcification Rates'!$E$31)))*('Calcification Rates'!$F$31-'Calcification Rates'!$G$31)</f>
        <v>4.6091499999999996</v>
      </c>
      <c r="BC27" s="73">
        <f>((((1-'Calcification Rates'!$H$31)*$A27)*(('Calcification Rates'!$D$31+'Calcification Rates'!$E$31)*0.1))+('Calcification Rates'!$H$31*$A27*('Calcification Rates'!$D$31+'Calcification Rates'!$E$31)))*('Calcification Rates'!$F$31+'Calcification Rates'!$G$31)</f>
        <v>4.6091499999999996</v>
      </c>
      <c r="BD27" s="73">
        <f>$A27*'Calcification Rates'!$D$32*'Calcification Rates'!$F$32</f>
        <v>19.367554893858376</v>
      </c>
      <c r="BE27" s="73">
        <f>$A27*('Calcification Rates'!$D$32-'Calcification Rates'!$E$32)*('Calcification Rates'!$F$32-'Calcification Rates'!$G$32)</f>
        <v>18.618207237355072</v>
      </c>
      <c r="BF27" s="73">
        <f>$A27*('Calcification Rates'!$D$32+'Calcification Rates'!$E$32)*('Calcification Rates'!$F$32+'Calcification Rates'!$G$32)</f>
        <v>20.116902550361676</v>
      </c>
      <c r="BG27" s="73">
        <f>((((1-'Calcification Rates'!$H$34)*$A27)*'Calcification Rates'!$D$34*0.1)+('Calcification Rates'!$H$34*$A27*'Calcification Rates'!$D$34))*'Calcification Rates'!$F$34</f>
        <v>6.2611981250000008</v>
      </c>
      <c r="BH27" s="73">
        <f>((((1-'Calcification Rates'!$H$34)*$A27)*(('Calcification Rates'!$D$34-'Calcification Rates'!$E$34)*0.1))+('Calcification Rates'!$H$34*$A27*('Calcification Rates'!$D$34-'Calcification Rates'!$E$34)))*('Calcification Rates'!$F$34-'Calcification Rates'!$G$34)</f>
        <v>2.3843461447966372</v>
      </c>
      <c r="BI27" s="73">
        <f>((((1-'Calcification Rates'!$H$34)*$A27)*(('Calcification Rates'!$D$34+'Calcification Rates'!$E$34)*0.1))+('Calcification Rates'!$H$34*$A27*('Calcification Rates'!$D$34+'Calcification Rates'!$E$34)))*('Calcification Rates'!$F$34+'Calcification Rates'!$G$34)</f>
        <v>11.941411426472799</v>
      </c>
      <c r="BJ27" s="73">
        <f>(2*'Calcification Rates'!$D$35*'Calcification Rates'!$F$35)+0.1*'Calcification Rates'!$D$35*($A27+(2*'Calcification Rates'!$D$35))*'Calcification Rates'!$F$35</f>
        <v>2.7209919237871096</v>
      </c>
      <c r="BK27" s="73">
        <f>(2*('Calcification Rates'!$D$35-'Calcification Rates'!$E$35)*('Calcification Rates'!$F$35-'Calcification Rates'!$G$35))+(0.1*('Calcification Rates'!$D$35-'Calcification Rates'!$E$35)*($A27+(2*'Calcification Rates'!$D$35-'Calcification Rates'!$E$35)))*('Calcification Rates'!$F$35-'Calcification Rates'!$G$35)</f>
        <v>2.4536969883874127</v>
      </c>
      <c r="BL27" s="73">
        <f>(2*('Calcification Rates'!$D$35+'Calcification Rates'!$E$35)*('Calcification Rates'!$F$35+'Calcification Rates'!$G$35))+(0.1*('Calcification Rates'!$D$35+'Calcification Rates'!$E$35)*($A27+(2*'Calcification Rates'!$D$35+'Calcification Rates'!$E$35)))*('Calcification Rates'!$F$35+'Calcification Rates'!$G$35)</f>
        <v>3.000795958947835</v>
      </c>
      <c r="BM27" s="73">
        <f>((((((((($A27*2)/PI())/2)+'Calcification Rates'!$D$36)^2)*PI())/2))-((((((($A27*2)/PI())/2)^2)*PI())/2)))*'Calcification Rates'!$F$36</f>
        <v>20.243752678549118</v>
      </c>
      <c r="BN27" s="73">
        <f>((((((((($A27*2)/PI())/2)+('Calcification Rates'!$D$36-'Calcification Rates'!$E$36))^2)*PI())/2))-((((((($A27*2)/PI())/2)^2)*PI())/2)))*('Calcification Rates'!$F$36-'Calcification Rates'!$G$36)</f>
        <v>18.523062531013821</v>
      </c>
      <c r="BO27" s="73">
        <f>((((((((($A27*2)/PI())/2)+('Calcification Rates'!$D$36+'Calcification Rates'!$E$36))^2)*PI())/2))-((((((($A27*2)/PI())/2)^2)*PI())/2)))*('Calcification Rates'!$F$36+'Calcification Rates'!$G$36)</f>
        <v>22.042743699598503</v>
      </c>
      <c r="BP27" s="73">
        <f>(2*'Calcification Rates'!$D$37*'Calcification Rates'!$F$37)+0.1*'Calcification Rates'!$D$37*($A27+(2*'Calcification Rates'!$D$37))*'Calcification Rates'!$F$37</f>
        <v>59.879361111111095</v>
      </c>
      <c r="BQ27" s="73">
        <f>(2*('Calcification Rates'!$D$37-'Calcification Rates'!$E$37)*('Calcification Rates'!$F$37-'Calcification Rates'!$G$37))+(0.1*('Calcification Rates'!$D$37-'Calcification Rates'!$E$37)*($A27+(2*'Calcification Rates'!$D$37-'Calcification Rates'!$E$37)))*('Calcification Rates'!$F$37-'Calcification Rates'!$G$37)</f>
        <v>48.797999453983635</v>
      </c>
      <c r="BR27" s="73">
        <f>(2*('Calcification Rates'!$D$37+'Calcification Rates'!$E$37)*('Calcification Rates'!$F$37+'Calcification Rates'!$G$37))+(0.1*('Calcification Rates'!$D$37+'Calcification Rates'!$E$37)*($A27+(2*'Calcification Rates'!$D$37+'Calcification Rates'!$E$37)))*('Calcification Rates'!$F$37+'Calcification Rates'!$G$37)</f>
        <v>71.969765862172295</v>
      </c>
      <c r="BS27" s="73">
        <f>(2*'Calcification Rates'!$D$38*'Calcification Rates'!$F$38)+0.1*'Calcification Rates'!$D$38*($A27+(2*'Calcification Rates'!$D$38))*'Calcification Rates'!$F$38</f>
        <v>57.336222222222219</v>
      </c>
      <c r="BT27" s="73">
        <f>(2*('Calcification Rates'!$D$38-'Calcification Rates'!$E$38)*('Calcification Rates'!$F$38-'Calcification Rates'!$G$38))+(0.1*('Calcification Rates'!$D$38-'Calcification Rates'!$E$38)*($A27+(2*'Calcification Rates'!$D$38-'Calcification Rates'!$E$38)))*('Calcification Rates'!$F$38-'Calcification Rates'!$G$38)</f>
        <v>45.830009356443085</v>
      </c>
      <c r="BU27" s="73">
        <f>(2*('Calcification Rates'!$D$38+'Calcification Rates'!$E$38)*('Calcification Rates'!$F$38+'Calcification Rates'!$G$38))+(0.1*('Calcification Rates'!$D$38+'Calcification Rates'!$E$38)*($A27+(2*'Calcification Rates'!$D$38+'Calcification Rates'!$E$38)))*('Calcification Rates'!$F$38+'Calcification Rates'!$G$38)</f>
        <v>70.116987572974082</v>
      </c>
      <c r="BV27" s="73">
        <f>((((((((($A27*2)/PI())/2)+'Calcification Rates'!$D$39)^2)*PI())/2))-((((((($A27*2)/PI())/2)^2)*PI())/2)))*'Calcification Rates'!$F$39</f>
        <v>10.836211220344058</v>
      </c>
      <c r="BW27" s="73">
        <f>((((((((($A27*2)/PI())/2)+('Calcification Rates'!$D$39-'Calcification Rates'!$E$39))^2)*PI())/2))-((((((($A27*2)/PI())/2)^2)*PI())/2)))*('Calcification Rates'!$F$39-'Calcification Rates'!$G$39)</f>
        <v>10.416948720361958</v>
      </c>
      <c r="BX27" s="73">
        <f>((((((((($A27*2)/PI())/2)+('Calcification Rates'!$D$39+'Calcification Rates'!$E$39))^2)*PI())/2))-((((((($A27*2)/PI())/2)^2)*PI())/2)))*('Calcification Rates'!$F$39+'Calcification Rates'!$G$39)</f>
        <v>11.255473720326158</v>
      </c>
      <c r="BY27" s="73">
        <f>((((((((($A27*2)/PI())/2)+'Calcification Rates'!$D$40)^2)*PI())/2))-((((((($A27*2)/PI())/2)^2)*PI())/2)))*'Calcification Rates'!$F$40</f>
        <v>19.976004575583797</v>
      </c>
      <c r="BZ27" s="73">
        <f>((((((((($A27*2)/PI())/2)+('Calcification Rates'!$D$40-'Calcification Rates'!$E$40))^2)*PI())/2))-((((((($A27*2)/PI())/2)^2)*PI())/2)))*('Calcification Rates'!$F$40-'Calcification Rates'!$G$40)</f>
        <v>19.203115468153939</v>
      </c>
      <c r="CA27" s="73">
        <f>((((((((($A27*2)/PI())/2)+('Calcification Rates'!$D$40+'Calcification Rates'!$E$40))^2)*PI())/2))-((((((($A27*2)/PI())/2)^2)*PI())/2)))*('Calcification Rates'!$F$40+'Calcification Rates'!$G$40)</f>
        <v>20.748893683013655</v>
      </c>
      <c r="CB27" s="73">
        <f>$A27*'Calcification Rates'!$D$23*'Calcification Rates'!$F$23</f>
        <v>0.58757031249999991</v>
      </c>
      <c r="CC27" s="73">
        <f>$A27*('Calcification Rates'!$D$23-'Calcification Rates'!$E$23)*('Calcification Rates'!$F$23-'Calcification Rates'!$G$23)</f>
        <v>0.38186123194525162</v>
      </c>
      <c r="CD27" s="73">
        <f>$A27*('Calcification Rates'!$D$23+'Calcification Rates'!$E$23)*('Calcification Rates'!$F$23+'Calcification Rates'!$G$23)</f>
        <v>0.79327939305474837</v>
      </c>
      <c r="CE27" s="73">
        <f>((((1-'Calcification Rates'!$H$44)*$A27)*'Calcification Rates'!$D$44*0.1)+('Calcification Rates'!$H$44*$A27*'Calcification Rates'!$D$44))*'Calcification Rates'!$F$44</f>
        <v>20.517946255625002</v>
      </c>
      <c r="CF27" s="73">
        <f>((((1-'Calcification Rates'!$H$44)*$A27)*(('Calcification Rates'!$D$44-'Calcification Rates'!$E$44)*0.1))+('Calcification Rates'!$H$44*$A27*('Calcification Rates'!$D$44-'Calcification Rates'!$E$44)))*('Calcification Rates'!$F$44-'Calcification Rates'!$G$44)</f>
        <v>12.37405786310797</v>
      </c>
      <c r="CG27" s="73">
        <f>((((1-'Calcification Rates'!$H$44)*$A27)*(('Calcification Rates'!$D$44+'Calcification Rates'!$E$44)*0.1))+('Calcification Rates'!$H$44*$A27*('Calcification Rates'!$D$44+'Calcification Rates'!$E$44)))*('Calcification Rates'!$F$44+'Calcification Rates'!$G$44)</f>
        <v>29.840931228897873</v>
      </c>
      <c r="CH27" s="73">
        <f>((((1-'Calcification Rates'!$H$45)*$A27)*'Calcification Rates'!$D$45*0.1)+('Calcification Rates'!$H$45*$A27*'Calcification Rates'!$D$45))*'Calcification Rates'!$F$45</f>
        <v>25.495059999999999</v>
      </c>
      <c r="CI27" s="73">
        <f>((((1-'Calcification Rates'!$H$45)*$A27)*(('Calcification Rates'!$D$45-'Calcification Rates'!$E$45)*0.1))+('Calcification Rates'!$H$45*$A27*('Calcification Rates'!$D$45-'Calcification Rates'!$E$45)))*('Calcification Rates'!$F$45-'Calcification Rates'!$G$45)</f>
        <v>16.788152869884335</v>
      </c>
      <c r="CJ27" s="73">
        <f>((((1-'Calcification Rates'!$H$45)*$A27)*(('Calcification Rates'!$D$45+'Calcification Rates'!$E$45)*0.1))+('Calcification Rates'!$H$45*$A27*('Calcification Rates'!$D$45+'Calcification Rates'!$E$45)))*('Calcification Rates'!$F$45+'Calcification Rates'!$G$45)</f>
        <v>34.201967130115662</v>
      </c>
      <c r="CK27" s="73">
        <f>((((1-'Calcification Rates'!$H$46)*$A27)*'Calcification Rates'!$D$46*0.1)+('Calcification Rates'!$H$46*$A27*'Calcification Rates'!$D$46))*'Calcification Rates'!$F$46</f>
        <v>20.535320500000005</v>
      </c>
      <c r="CL27" s="73">
        <f>((((1-'Calcification Rates'!$H$46)*$A27)*(('Calcification Rates'!$D$46-'Calcification Rates'!$E$46)*0.1))+('Calcification Rates'!$H$46*$A27*('Calcification Rates'!$D$46-'Calcification Rates'!$E$46)))*('Calcification Rates'!$F$46-'Calcification Rates'!$G$46)</f>
        <v>19.25942081746804</v>
      </c>
      <c r="CM27" s="73">
        <f>((((1-'Calcification Rates'!$H$46)*$A27)*(('Calcification Rates'!$D$46+'Calcification Rates'!$E$46)*0.1))+('Calcification Rates'!$H$46*$A27*('Calcification Rates'!$D$46+'Calcification Rates'!$E$46)))*('Calcification Rates'!$F$46+'Calcification Rates'!$G$46)</f>
        <v>21.849480292999953</v>
      </c>
      <c r="CN27" s="73">
        <f>((((1-'Calcification Rates'!$H$47)*$A27)*'Calcification Rates'!$D$47*0.1)+('Calcification Rates'!$H$47*$A27*'Calcification Rates'!$D$47))*'Calcification Rates'!$F$47</f>
        <v>26.772883182499999</v>
      </c>
      <c r="CO27" s="73">
        <f>((((1-'Calcification Rates'!$H$47)*$A27)*(('Calcification Rates'!$D$47-'Calcification Rates'!$E$47)*0.1))+('Calcification Rates'!$H$47*$A27*('Calcification Rates'!$D$47-'Calcification Rates'!$E$47)))*('Calcification Rates'!$F$47-'Calcification Rates'!$G$47)</f>
        <v>16.14631413568803</v>
      </c>
      <c r="CP27" s="73">
        <f>((((1-'Calcification Rates'!$H$47)*$A27)*(('Calcification Rates'!$D$47+'Calcification Rates'!$E$47)*0.1))+('Calcification Rates'!$H$47*$A27*('Calcification Rates'!$D$47+'Calcification Rates'!$E$47)))*('Calcification Rates'!$F$47+'Calcification Rates'!$G$47)</f>
        <v>38.937998759465145</v>
      </c>
      <c r="CQ27" s="73">
        <f>((((((((($A27*2)/PI())/2)+'Calcification Rates'!$D$48)^2)*PI())/2))-((((((($A27*2)/PI())/2)^2)*PI())/2)))*'Calcification Rates'!$F$48</f>
        <v>15.200619508067515</v>
      </c>
      <c r="CR27" s="73">
        <f>((((((((($A27*2)/PI())/2)+('Calcification Rates'!$D$48-'Calcification Rates'!$E$48))^2)*PI())/2))-((((((($A27*2)/PI())/2)^2)*PI())/2)))*('Calcification Rates'!$F$48-'Calcification Rates'!$G$48)</f>
        <v>13.701613082719284</v>
      </c>
      <c r="CS27" s="73">
        <f>((((((((($A27*2)/PI())/2)+('Calcification Rates'!$D$48+'Calcification Rates'!$E$48))^2)*PI())/2))-((((((($A27*2)/PI())/2)^2)*PI())/2)))*('Calcification Rates'!$F$48+'Calcification Rates'!$G$48)</f>
        <v>16.770793252270916</v>
      </c>
      <c r="CT27" s="73">
        <f>((((1-'Calcification Rates'!$H$49)*$A27)*'Calcification Rates'!$D$49*0.1)+('Calcification Rates'!$H$49*$A27*'Calcification Rates'!$D$49))*'Calcification Rates'!$F$49</f>
        <v>20.517946255625002</v>
      </c>
      <c r="CU27" s="73">
        <f>((((1-'Calcification Rates'!$H$49)*$A27)*(('Calcification Rates'!$D$49-'Calcification Rates'!$E$49)*0.1))+('Calcification Rates'!$H$49*$A27*('Calcification Rates'!$D$49-'Calcification Rates'!$E$49)))*('Calcification Rates'!$F$49-'Calcification Rates'!$G$49)</f>
        <v>12.37405786310797</v>
      </c>
      <c r="CV27" s="73">
        <f>((((1-'Calcification Rates'!$H$49)*$A27)*(('Calcification Rates'!$D$49+'Calcification Rates'!$E$49)*0.1))+('Calcification Rates'!$H$49*$A27*('Calcification Rates'!$D$49+'Calcification Rates'!$E$49)))*('Calcification Rates'!$F$49+'Calcification Rates'!$G$49)</f>
        <v>29.840931228897873</v>
      </c>
      <c r="CW27" s="73">
        <f>((((((((($A27*2)/PI())/2)+'Calcification Rates'!$D$50)^2)*PI())/2))-((((((($A27*2)/PI())/2)^2)*PI())/2)))*'Calcification Rates'!$F$50</f>
        <v>15.200619508067515</v>
      </c>
      <c r="CX27" s="73">
        <f>((((((((($A27*2)/PI())/2)+('Calcification Rates'!$D$50-'Calcification Rates'!$E$50))^2)*PI())/2))-((((((($A27*2)/PI())/2)^2)*PI())/2)))*('Calcification Rates'!$F$50-'Calcification Rates'!$G$50)</f>
        <v>13.701613082719284</v>
      </c>
      <c r="CY27" s="73">
        <f>((((((((($A27*2)/PI())/2)+('Calcification Rates'!$D$50+'Calcification Rates'!$E$50))^2)*PI())/2))-((((((($A27*2)/PI())/2)^2)*PI())/2)))*('Calcification Rates'!$F$50+'Calcification Rates'!$G$50)</f>
        <v>16.770793252270916</v>
      </c>
      <c r="CZ27" s="73">
        <f>((((((((($A27*2)/PI())/2)+'Calcification Rates'!$D$51)^2)*PI())/2))-((((((($A27*2)/PI())/2)^2)*PI())/2)))*'Calcification Rates'!$F$51</f>
        <v>15.200619508067515</v>
      </c>
      <c r="DA27" s="73">
        <f>((((((((($A27*2)/PI())/2)+('Calcification Rates'!$D$51-'Calcification Rates'!$E$51))^2)*PI())/2))-((((((($A27*2)/PI())/2)^2)*PI())/2)))*('Calcification Rates'!$F$51-'Calcification Rates'!$G$51)</f>
        <v>13.701613082719284</v>
      </c>
      <c r="DB27" s="73">
        <f>((((((((($A27*2)/PI())/2)+('Calcification Rates'!$D$51+'Calcification Rates'!$E$51))^2)*PI())/2))-((((((($A27*2)/PI())/2)^2)*PI())/2)))*('Calcification Rates'!$F$51+'Calcification Rates'!$G$51)</f>
        <v>16.770793252270916</v>
      </c>
      <c r="DC27" s="73">
        <f>((((((((($A27*2)/PI())/2)+'Calcification Rates'!$D$52)^2)*PI())/2))-((((((($A27*2)/PI())/2)^2)*PI())/2)))*'Calcification Rates'!$F$52</f>
        <v>34.354716267913297</v>
      </c>
      <c r="DD27" s="73">
        <f>((((((((($A27*2)/PI())/2)+('Calcification Rates'!$D$52-'Calcification Rates'!$E$52))^2)*PI())/2))-((((((($A27*2)/PI())/2)^2)*PI())/2)))*('Calcification Rates'!$F$52-'Calcification Rates'!$G$52)</f>
        <v>32.412134694867213</v>
      </c>
      <c r="DE27" s="73">
        <f>((((((((($A27*2)/PI())/2)+('Calcification Rates'!$D$52+'Calcification Rates'!$E$52))^2)*PI())/2))-((((((($A27*2)/PI())/2)^2)*PI())/2)))*('Calcification Rates'!$F$52+'Calcification Rates'!$G$52)</f>
        <v>36.34779530668763</v>
      </c>
      <c r="DF27" s="73">
        <f>((((((((($A27*2)/PI())/2)+'Calcification Rates'!$D$53)^2)*PI())/2))-((((((($A27*2)/PI())/2)^2)*PI())/2)))*'Calcification Rates'!$F$53</f>
        <v>4.471007049760515</v>
      </c>
      <c r="DG27" s="73">
        <f>((((((((($A27*2)/PI())/2)+('Calcification Rates'!$D$53-'Calcification Rates'!$E$53))^2)*PI())/2))-((((((($A27*2)/PI())/2)^2)*PI())/2)))*('Calcification Rates'!$F$53-'Calcification Rates'!$G$53)</f>
        <v>4.2494422744556939</v>
      </c>
      <c r="DH27" s="73">
        <f>((((((((($A27*2)/PI())/2)+('Calcification Rates'!$D$53+'Calcification Rates'!$E$53))^2)*PI())/2))-((((((($A27*2)/PI())/2)^2)*PI())/2)))*('Calcification Rates'!$F$53+'Calcification Rates'!$G$53)</f>
        <v>4.6964905015715477</v>
      </c>
      <c r="DI27" s="73">
        <f>((((((((($A27*2)/PI())/2)+'Calcification Rates'!$D$54)^2)*PI())/2))-((((((($A27*2)/PI())/2)^2)*PI())/2)))*'Calcification Rates'!$F$54</f>
        <v>4.471007049760515</v>
      </c>
      <c r="DJ27" s="73">
        <f>((((((((($A27*2)/PI())/2)+('Calcification Rates'!$D$54-'Calcification Rates'!$E$54))^2)*PI())/2))-((((((($A27*2)/PI())/2)^2)*PI())/2)))*('Calcification Rates'!$F$54-'Calcification Rates'!$G$54)</f>
        <v>4.2494422744556939</v>
      </c>
      <c r="DK27" s="73">
        <f>((((((((($A27*2)/PI())/2)+('Calcification Rates'!$D$54+'Calcification Rates'!$E$54))^2)*PI())/2))-((((((($A27*2)/PI())/2)^2)*PI())/2)))*('Calcification Rates'!$F$54+'Calcification Rates'!$G$54)</f>
        <v>4.6964905015715477</v>
      </c>
      <c r="DL27" s="73">
        <f>((((((((($A27*2)/PI())/2)+'Calcification Rates'!$D$55)^2)*PI())/2))-((((((($A27*2)/PI())/2)^2)*PI())/2)))*'Calcification Rates'!$F$55</f>
        <v>5.4826960870256727</v>
      </c>
      <c r="DM27" s="73">
        <f>((((((((($A27*2)/PI())/2)+('Calcification Rates'!$D$55-'Calcification Rates'!$E$55))^2)*PI())/2))-((((((($A27*2)/PI())/2)^2)*PI())/2)))*('Calcification Rates'!$F$55-'Calcification Rates'!$G$55)</f>
        <v>5.420728898958167</v>
      </c>
      <c r="DN27" s="73">
        <f>((((((((($A27*2)/PI())/2)+('Calcification Rates'!$D$55+'Calcification Rates'!$E$55))^2)*PI())/2))-((((((($A27*2)/PI())/2)^2)*PI())/2)))*('Calcification Rates'!$F$55+'Calcification Rates'!$G$55)</f>
        <v>5.5446731490141303</v>
      </c>
      <c r="DO27" s="73">
        <f>((((1-'Calcification Rates'!$H$56)*$A27)*'Calcification Rates'!$D$56*0.1)+('Calcification Rates'!$H$56*$A27*'Calcification Rates'!$D$56))*'Calcification Rates'!$F$56</f>
        <v>2.661507125</v>
      </c>
      <c r="DP27" s="73">
        <f>((((1-'Calcification Rates'!$H$56)*$A27)*(('Calcification Rates'!$D$56-'Calcification Rates'!$E$56)*0.1))+('Calcification Rates'!$H$56*$A27*('Calcification Rates'!$D$56-'Calcification Rates'!$E$56)))*('Calcification Rates'!$F$56-'Calcification Rates'!$G$56)</f>
        <v>2.661507125</v>
      </c>
      <c r="DQ27" s="73">
        <f>((((1-'Calcification Rates'!$H$56)*$A27)*(('Calcification Rates'!$D$56+'Calcification Rates'!$E$56)*0.1))+('Calcification Rates'!$H$56*$A27*('Calcification Rates'!$D$56+'Calcification Rates'!$E$56)))*('Calcification Rates'!$F$56+'Calcification Rates'!$G$56)</f>
        <v>2.661507125</v>
      </c>
      <c r="DR27" s="73">
        <f>((((1-'Calcification Rates'!$H$57)*$A27)*'Calcification Rates'!$D$57*0.1)+('Calcification Rates'!$H$57*$A27*'Calcification Rates'!$D$57))*'Calcification Rates'!$F$57</f>
        <v>11.284733333333335</v>
      </c>
      <c r="DS27" s="73">
        <f>((((1-'Calcification Rates'!$H$57)*$A27)*(('Calcification Rates'!$D$57-'Calcification Rates'!$E$57)*0.1))+('Calcification Rates'!$H$57*$A27*('Calcification Rates'!$D$57-'Calcification Rates'!$E$57)))*('Calcification Rates'!$F$57-'Calcification Rates'!$G$57)</f>
        <v>10.695558975435127</v>
      </c>
      <c r="DT27" s="73">
        <f>((((1-'Calcification Rates'!$H$57)*$A27)*(('Calcification Rates'!$D$57+'Calcification Rates'!$E$57)*0.1))+('Calcification Rates'!$H$57*$A27*('Calcification Rates'!$D$57+'Calcification Rates'!$E$57)))*('Calcification Rates'!$F$57+'Calcification Rates'!$G$57)</f>
        <v>11.873907691231544</v>
      </c>
      <c r="DU27" s="73">
        <f>((((1-'Calcification Rates'!$H$58)*$A27)*'Calcification Rates'!$D$58*0.1)+('Calcification Rates'!$H$58*$A27*'Calcification Rates'!$D$58))*'Calcification Rates'!$F$58</f>
        <v>11.284733333333335</v>
      </c>
      <c r="DV27" s="73">
        <f>((((1-'Calcification Rates'!$H$58)*$A27)*(('Calcification Rates'!$D$58-'Calcification Rates'!$E$58)*0.1))+('Calcification Rates'!$H$58*$A27*('Calcification Rates'!$D$58-'Calcification Rates'!$E$58)))*('Calcification Rates'!$F$58-'Calcification Rates'!$G$58)</f>
        <v>10.695558975435127</v>
      </c>
      <c r="DW27" s="73">
        <f>((((1-'Calcification Rates'!$H$58)*$A27)*(('Calcification Rates'!$D$58+'Calcification Rates'!$E$58)*0.1))+('Calcification Rates'!$H$58*$A27*('Calcification Rates'!$D$58+'Calcification Rates'!$E$58)))*('Calcification Rates'!$F$58+'Calcification Rates'!$G$58)</f>
        <v>11.873907691231544</v>
      </c>
      <c r="DX27" s="73">
        <f>(2*'Calcification Rates'!$D$59*'Calcification Rates'!$F$59)+0.1*'Calcification Rates'!$D$59*($A27+(2*'Calcification Rates'!$D$59))*'Calcification Rates'!$F$59</f>
        <v>11.438364088888891</v>
      </c>
      <c r="DY27" s="73">
        <f>(2*('Calcification Rates'!$D$59-'Calcification Rates'!$E$59)*('Calcification Rates'!$F$59-'Calcification Rates'!$G$59))+(0.1*('Calcification Rates'!$D$59-'Calcification Rates'!$E$59)*($A27+(2*'Calcification Rates'!$D$59-'Calcification Rates'!$E$59)))*('Calcification Rates'!$F$59-'Calcification Rates'!$G$59)</f>
        <v>10.822672463156769</v>
      </c>
      <c r="DZ27" s="73">
        <f>(2*('Calcification Rates'!$D$59+'Calcification Rates'!$E$59)*('Calcification Rates'!$F$59+'Calcification Rates'!$G$59))+(0.1*('Calcification Rates'!$D$59+'Calcification Rates'!$E$59)*($A27+(2*'Calcification Rates'!$D$59+'Calcification Rates'!$E$59)))*('Calcification Rates'!$F$59+'Calcification Rates'!$G$59)</f>
        <v>12.056093476828302</v>
      </c>
      <c r="EA27" s="73">
        <f>((((((((($A27*2)/PI())/2)+'Calcification Rates'!$D$60)^2)*PI())/2))-((((((($A27*2)/PI())/2)^2)*PI())/2)))*'Calcification Rates'!$F$60</f>
        <v>15.86053128471463</v>
      </c>
      <c r="EB27" s="73">
        <f>((((((((($A27*2)/PI())/2)+('Calcification Rates'!$D$60-'Calcification Rates'!$E$60))^2)*PI())/2))-((((((($A27*2)/PI())/2)^2)*PI())/2)))*('Calcification Rates'!$F$60-'Calcification Rates'!$G$60)</f>
        <v>14.800754259208121</v>
      </c>
      <c r="EC27" s="73">
        <f>((((((((($A27*2)/PI())/2)+('Calcification Rates'!$D$60+'Calcification Rates'!$E$60))^2)*PI())/2))-((((((($A27*2)/PI())/2)^2)*PI())/2)))*('Calcification Rates'!$F$60+'Calcification Rates'!$G$60)</f>
        <v>16.955341005187641</v>
      </c>
      <c r="ED27" s="73">
        <f>$A27*'Calcification Rates'!$D$61*'Calcification Rates'!$F$61</f>
        <v>19.619377642504396</v>
      </c>
      <c r="EE27" s="73">
        <f>$A27*('Calcification Rates'!$D$61-'Calcification Rates'!$E$61)*('Calcification Rates'!$F$61-'Calcification Rates'!$G$61)</f>
        <v>17.977705950404147</v>
      </c>
      <c r="EF27" s="73">
        <f>$A27*('Calcification Rates'!$D$61+'Calcification Rates'!$E$61)*('Calcification Rates'!$F$61+'Calcification Rates'!$G$61)</f>
        <v>21.332093752625184</v>
      </c>
      <c r="EG27" s="73">
        <f>(2*'Calcification Rates'!$D$62*'Calcification Rates'!$F$62)+0.1*'Calcification Rates'!$D$62*($A27+(2*'Calcification Rates'!$D$62))*'Calcification Rates'!$F$62</f>
        <v>59.879361111111095</v>
      </c>
      <c r="EH27" s="73">
        <f>(2*('Calcification Rates'!$D$62-'Calcification Rates'!$E$62)*('Calcification Rates'!$F$62-'Calcification Rates'!$G$62))+(0.1*('Calcification Rates'!$D$62-'Calcification Rates'!$E$62)*($A27+(2*'Calcification Rates'!$D$62-'Calcification Rates'!$E$62)))*('Calcification Rates'!$F$62-'Calcification Rates'!$G$62)</f>
        <v>48.797999453983635</v>
      </c>
      <c r="EI27" s="73">
        <f>(2*('Calcification Rates'!$D$62+'Calcification Rates'!$E$62)*('Calcification Rates'!$F$62+'Calcification Rates'!$G$62))+(0.1*('Calcification Rates'!$D$62+'Calcification Rates'!$E$62)*($A27+(2*'Calcification Rates'!$D$62+'Calcification Rates'!$E$62)))*('Calcification Rates'!$F$62+'Calcification Rates'!$G$62)</f>
        <v>71.969765862172295</v>
      </c>
      <c r="EJ27" s="73">
        <f>(2*'Calcification Rates'!$D$63*'Calcification Rates'!$F$63)+0.1*'Calcification Rates'!$D$63*($A27+(2*'Calcification Rates'!$D$63))*'Calcification Rates'!$F$63</f>
        <v>59.879361111111095</v>
      </c>
      <c r="EK27" s="73">
        <f>(2*('Calcification Rates'!$D$63-'Calcification Rates'!$E$63)*('Calcification Rates'!$F$63-'Calcification Rates'!$G$63))+(0.1*('Calcification Rates'!$D$63-'Calcification Rates'!$E$63)*($A27+(2*'Calcification Rates'!$D$63-'Calcification Rates'!$E$63)))*('Calcification Rates'!$F$63-'Calcification Rates'!$G$63)</f>
        <v>48.797999453983635</v>
      </c>
      <c r="EL27" s="73">
        <f>(2*('Calcification Rates'!$D$63+'Calcification Rates'!$E$63)*('Calcification Rates'!$F$63+'Calcification Rates'!$G$63))+(0.1*('Calcification Rates'!$D$63+'Calcification Rates'!$E$63)*($A27+(2*'Calcification Rates'!$D$63+'Calcification Rates'!$E$63)))*('Calcification Rates'!$F$63+'Calcification Rates'!$G$63)</f>
        <v>71.969765862172295</v>
      </c>
      <c r="EM27" s="73">
        <f>(2*'Calcification Rates'!$D$64*'Calcification Rates'!$F$64)+0.1*'Calcification Rates'!$D$64*($A27+(2*'Calcification Rates'!$D$64))*'Calcification Rates'!$F$64</f>
        <v>59.879361111111095</v>
      </c>
      <c r="EN27" s="73">
        <f>(2*('Calcification Rates'!$D$64-'Calcification Rates'!$E$64)*('Calcification Rates'!$F$64-'Calcification Rates'!$G$64))+(0.1*('Calcification Rates'!$D$64-'Calcification Rates'!$E$64)*($A27+(2*'Calcification Rates'!$D$64-'Calcification Rates'!$E$64)))*('Calcification Rates'!$F$64-'Calcification Rates'!$G$64)</f>
        <v>48.797999453983635</v>
      </c>
      <c r="EO27" s="73">
        <f>(2*('Calcification Rates'!$D$64+'Calcification Rates'!$E$64)*('Calcification Rates'!$F$64+'Calcification Rates'!$G$64))+(0.1*('Calcification Rates'!$D$64+'Calcification Rates'!$E$64)*($A27+(2*'Calcification Rates'!$D$64+'Calcification Rates'!$E$64)))*('Calcification Rates'!$F$64+'Calcification Rates'!$G$64)</f>
        <v>71.969765862172295</v>
      </c>
      <c r="EP27" s="73">
        <f>(2*'Calcification Rates'!$D$65*'Calcification Rates'!$F$65)+0.1*'Calcification Rates'!$D$65*($A27+(2*'Calcification Rates'!$D$65))*'Calcification Rates'!$F$65</f>
        <v>59.879361111111095</v>
      </c>
      <c r="EQ27" s="73">
        <f>(2*('Calcification Rates'!$D$65-'Calcification Rates'!$E$65)*('Calcification Rates'!$F$65-'Calcification Rates'!$G$65))+(0.1*('Calcification Rates'!$D$65-'Calcification Rates'!$E$65)*($A27+(2*'Calcification Rates'!$D$65-'Calcification Rates'!$E$65)))*('Calcification Rates'!$F$65-'Calcification Rates'!$G$65)</f>
        <v>48.797999453983635</v>
      </c>
      <c r="ER27" s="73">
        <f>(2*('Calcification Rates'!$D$65+'Calcification Rates'!$E$65)*('Calcification Rates'!$F$65+'Calcification Rates'!$G$65))+(0.1*('Calcification Rates'!$D$65+'Calcification Rates'!$E$65)*($A27+(2*'Calcification Rates'!$D$65+'Calcification Rates'!$E$65)))*('Calcification Rates'!$F$65+'Calcification Rates'!$G$65)</f>
        <v>71.969765862172295</v>
      </c>
      <c r="ES27" s="73">
        <f>$A27*'Calcification Rates'!$D$66*'Calcification Rates'!$F$66</f>
        <v>19.619377642504396</v>
      </c>
      <c r="ET27" s="73">
        <f>$A27*('Calcification Rates'!$D$66-'Calcification Rates'!$E$66)*('Calcification Rates'!$F$66-'Calcification Rates'!$G$66)</f>
        <v>17.977705950404147</v>
      </c>
      <c r="EU27" s="73">
        <f>$A27*('Calcification Rates'!$D$66+'Calcification Rates'!$E$66)*('Calcification Rates'!$F$66+'Calcification Rates'!$G$66)</f>
        <v>21.332093752625184</v>
      </c>
      <c r="EV27" s="73">
        <f>(2*'Calcification Rates'!$D$67*'Calcification Rates'!$F$67)+0.1*'Calcification Rates'!$D$67*($A27+(2*'Calcification Rates'!$D$67))*'Calcification Rates'!$F$67</f>
        <v>59.879361111111095</v>
      </c>
      <c r="EW27" s="73">
        <f>(2*('Calcification Rates'!$D$67-'Calcification Rates'!$E$67)*('Calcification Rates'!$F$67-'Calcification Rates'!$G$67))+(0.1*('Calcification Rates'!$D$67-'Calcification Rates'!$E$67)*($A27+(2*'Calcification Rates'!$D$67-'Calcification Rates'!$E$67)))*('Calcification Rates'!$F$67-'Calcification Rates'!$G$67)</f>
        <v>48.797999453983635</v>
      </c>
      <c r="EX27" s="73">
        <f>(2*('Calcification Rates'!$D$67+'Calcification Rates'!$E$67)*('Calcification Rates'!$F$67+'Calcification Rates'!$G$67))+(0.1*('Calcification Rates'!$D$67+'Calcification Rates'!$E$67)*($A27+(2*'Calcification Rates'!$D$67+'Calcification Rates'!$E$67)))*('Calcification Rates'!$F$67+'Calcification Rates'!$G$67)</f>
        <v>71.969765862172295</v>
      </c>
      <c r="EY27" s="73">
        <f>((((1-'Calcification Rates'!$H$68)*$A27)*'Calcification Rates'!$D$68*0.1)+('Calcification Rates'!$H$68*$A27*'Calcification Rates'!$D$68))*'Calcification Rates'!$F$68</f>
        <v>5.7231624999999999</v>
      </c>
      <c r="EZ27" s="73">
        <f>((((1-'Calcification Rates'!$H$68)*$A27)*(('Calcification Rates'!$D$68-'Calcification Rates'!$E$68)*0.1))+('Calcification Rates'!$H$68*$A27*('Calcification Rates'!$D$68-'Calcification Rates'!$E$68)))*('Calcification Rates'!$F$68-'Calcification Rates'!$G$68)</f>
        <v>3.5613177781206611</v>
      </c>
      <c r="FA27" s="73">
        <f>((((1-'Calcification Rates'!$H$68)*$A27)*(('Calcification Rates'!$D$68+'Calcification Rates'!$E$68)*0.1))+('Calcification Rates'!$H$68*$A27*('Calcification Rates'!$D$68+'Calcification Rates'!$E$68)))*('Calcification Rates'!$F$68+'Calcification Rates'!$G$68)</f>
        <v>8.1000406382821915</v>
      </c>
      <c r="FB27" s="73">
        <f>((((((((($A27*2)/PI())/2)+'Calcification Rates'!$D$69)^2)*PI())/2))-((((((($A27*2)/PI())/2)^2)*PI())/2)))*'Calcification Rates'!$F$69</f>
        <v>39.661708713614885</v>
      </c>
      <c r="FC27" s="73">
        <f>((((((((($A27*2)/PI())/2)+('Calcification Rates'!$D$69-'Calcification Rates'!$E$69))^2)*PI())/2))-((((((($A27*2)/PI())/2)^2)*PI())/2)))*('Calcification Rates'!$F$69-'Calcification Rates'!$G$69)</f>
        <v>37.534360125447321</v>
      </c>
      <c r="FD27" s="73">
        <f>((((((((($A27*2)/PI())/2)+('Calcification Rates'!$D$69+'Calcification Rates'!$E$69))^2)*PI())/2))-((((((($A27*2)/PI())/2)^2)*PI())/2)))*('Calcification Rates'!$F$69+'Calcification Rates'!$G$69)</f>
        <v>41.821372909826152</v>
      </c>
      <c r="FE27" s="73">
        <f>((((((((($A27*2)/PI())/2)+'Calcification Rates'!$D$70)^2)*PI())/2))-((((((($A27*2)/PI())/2)^2)*PI())/2)))*'Calcification Rates'!$F$70</f>
        <v>30.902430645680287</v>
      </c>
      <c r="FF27" s="73">
        <f>((((((((($A27*2)/PI())/2)+('Calcification Rates'!$D$70-'Calcification Rates'!$E$70))^2)*PI())/2))-((((((($A27*2)/PI())/2)^2)*PI())/2)))*('Calcification Rates'!$F$70-'Calcification Rates'!$G$70)</f>
        <v>26.59644334727022</v>
      </c>
      <c r="FG27" s="73">
        <f>((((((((($A27*2)/PI())/2)+('Calcification Rates'!$D$70+'Calcification Rates'!$E$70))^2)*PI())/2))-((((((($A27*2)/PI())/2)^2)*PI())/2)))*('Calcification Rates'!$F$70+'Calcification Rates'!$G$70)</f>
        <v>35.294568226843253</v>
      </c>
      <c r="FH27" s="73">
        <f>((((((((($A27*2)/PI())/2)+'Calcification Rates'!$D$71)^2)*PI())/2))-((((((($A27*2)/PI())/2)^2)*PI())/2)))*'Calcification Rates'!$F$71</f>
        <v>17.230876971087721</v>
      </c>
      <c r="FI27" s="73">
        <f>((((((((($A27*2)/PI())/2)+('Calcification Rates'!$D$71-'Calcification Rates'!$E$71))^2)*PI())/2))-((((((($A27*2)/PI())/2)^2)*PI())/2)))*('Calcification Rates'!$F$71-'Calcification Rates'!$G$71)</f>
        <v>15.880858486179628</v>
      </c>
      <c r="FJ27" s="73">
        <f>((((((((($A27*2)/PI())/2)+('Calcification Rates'!$D$71+'Calcification Rates'!$E$71))^2)*PI())/2))-((((((($A27*2)/PI())/2)^2)*PI())/2)))*('Calcification Rates'!$F$71+'Calcification Rates'!$G$71)</f>
        <v>18.635354893056487</v>
      </c>
      <c r="FK27" s="73">
        <f>$A27*'Calcification Rates'!$D$72*'Calcification Rates'!$F$72</f>
        <v>0.58757031249999991</v>
      </c>
      <c r="FL27" s="73">
        <f>$A27*('Calcification Rates'!$D$72-'Calcification Rates'!$E$72)*('Calcification Rates'!$F$72-'Calcification Rates'!$G$72)</f>
        <v>0.38186123194525162</v>
      </c>
      <c r="FM27" s="73">
        <f>$A27*('Calcification Rates'!$D$72+'Calcification Rates'!$E$72)*('Calcification Rates'!$F$72+'Calcification Rates'!$G$72)</f>
        <v>0.79327939305474837</v>
      </c>
      <c r="FN27" s="73">
        <f>$A27*'Calcification Rates'!$D$74*'Calcification Rates'!$F$74</f>
        <v>0.58757031249999991</v>
      </c>
      <c r="FO27" s="73">
        <f>$A27*('Calcification Rates'!$D$74-'Calcification Rates'!$E$74)*('Calcification Rates'!$F$74-'Calcification Rates'!$G$74)</f>
        <v>0.38186123194525162</v>
      </c>
      <c r="FP27" s="73">
        <f>$A27*('Calcification Rates'!$D$74+'Calcification Rates'!$E$74)*('Calcification Rates'!$F$74+'Calcification Rates'!$G$74)</f>
        <v>0.79327939305474837</v>
      </c>
      <c r="FQ27" s="73">
        <f>$A27*'Calcification Rates'!$D$75*'Calcification Rates'!$F$75</f>
        <v>16.958513849431817</v>
      </c>
      <c r="FR27" s="73">
        <f>$A27*('Calcification Rates'!$D$75-'Calcification Rates'!$E$75)*('Calcification Rates'!$F$75-'Calcification Rates'!$G$75)</f>
        <v>15.792794271821878</v>
      </c>
      <c r="FS27" s="73">
        <f>$A27*('Calcification Rates'!$D$75+'Calcification Rates'!$E$75)*('Calcification Rates'!$F$75+'Calcification Rates'!$G$75)</f>
        <v>18.159729290077092</v>
      </c>
      <c r="FT27" s="73">
        <f>((((((((($A27*2)/PI())/2)+'Calcification Rates'!$D$76)^2)*PI())/2))-((((((($A27*2)/PI())/2)^2)*PI())/2)))*'Calcification Rates'!$F$76</f>
        <v>17.440085654913268</v>
      </c>
      <c r="FU27" s="73">
        <f>((((((((($A27*2)/PI())/2)+('Calcification Rates'!$D$76-'Calcification Rates'!$E$76))^2)*PI())/2))-((((((($A27*2)/PI())/2)^2)*PI())/2)))*('Calcification Rates'!$F$76-'Calcification Rates'!$G$76)</f>
        <v>16.231478672171693</v>
      </c>
      <c r="FV27" s="73">
        <f>((((((((($A27*2)/PI())/2)+('Calcification Rates'!$D$76+'Calcification Rates'!$E$76))^2)*PI())/2))-((((((($A27*2)/PI())/2)^2)*PI())/2)))*('Calcification Rates'!$F$76+'Calcification Rates'!$G$76)</f>
        <v>18.686662910100257</v>
      </c>
      <c r="FW27" s="73">
        <f>(2*'Calcification Rates'!$D$77*'Calcification Rates'!$F$77)+0.1*'Calcification Rates'!$D$77*($A27+(2*'Calcification Rates'!$D$77))*'Calcification Rates'!$F$77</f>
        <v>59.879361111111095</v>
      </c>
      <c r="FX27" s="73">
        <f>(2*('Calcification Rates'!$D$77-'Calcification Rates'!$E$77)*('Calcification Rates'!$F$77-'Calcification Rates'!$G$77))+(0.1*('Calcification Rates'!$D$77-'Calcification Rates'!$E$77)*($A27+(2*'Calcification Rates'!$D$77-'Calcification Rates'!$E$77)))*('Calcification Rates'!$F$77-'Calcification Rates'!$G$77)</f>
        <v>56.971090554203656</v>
      </c>
      <c r="FY27" s="73">
        <f>(2*('Calcification Rates'!$D$77+'Calcification Rates'!$E$77)*('Calcification Rates'!$F$77+'Calcification Rates'!$G$77))+(0.1*('Calcification Rates'!$D$77+'Calcification Rates'!$E$77)*($A27+(2*'Calcification Rates'!$D$77+'Calcification Rates'!$E$77)))*('Calcification Rates'!$F$77+'Calcification Rates'!$G$77)</f>
        <v>62.800938601164049</v>
      </c>
      <c r="FZ27" s="73">
        <f>((((1-'Calcification Rates'!$H$78)*$A27)*'Calcification Rates'!$D$78*0.1)+('Calcification Rates'!$H$78*$A27*'Calcification Rates'!$D$78))*'Calcification Rates'!$F$78</f>
        <v>8.9151238312499999</v>
      </c>
      <c r="GA27" s="73">
        <f>((((1-'Calcification Rates'!$H$78)*$A27)*(('Calcification Rates'!$D$78-'Calcification Rates'!$E$78)*0.1))+('Calcification Rates'!$H$78*$A27*('Calcification Rates'!$D$78-'Calcification Rates'!$E$78)))*('Calcification Rates'!$F$78-'Calcification Rates'!$G$78)</f>
        <v>8.6064823955540621</v>
      </c>
      <c r="GB27" s="73">
        <f>((((1-'Calcification Rates'!$H$78)*$A27)*(('Calcification Rates'!$D$78+'Calcification Rates'!$E$78)*0.1))+('Calcification Rates'!$H$78*$A27*('Calcification Rates'!$D$78+'Calcification Rates'!$E$78)))*('Calcification Rates'!$F$78+'Calcification Rates'!$G$78)</f>
        <v>9.2237652669459358</v>
      </c>
      <c r="GC27" s="73">
        <f>((((1-'Calcification Rates'!$H$79)*$A27)*'Calcification Rates'!$D$79*0.1)+('Calcification Rates'!$H$79*$A27*'Calcification Rates'!$D$79))*'Calcification Rates'!$F$79</f>
        <v>10.139288250000002</v>
      </c>
      <c r="GD27" s="73">
        <f>((((1-'Calcification Rates'!$H$79)*$A27)*(('Calcification Rates'!$D$79-'Calcification Rates'!$E$79)*0.1))+('Calcification Rates'!$H$79*$A27*('Calcification Rates'!$D$79-'Calcification Rates'!$E$79)))*('Calcification Rates'!$F$79-'Calcification Rates'!$G$79)</f>
        <v>9.7154230754585811</v>
      </c>
      <c r="GE27" s="73">
        <f>((((1-'Calcification Rates'!$H$79)*$A27)*(('Calcification Rates'!$D$79+'Calcification Rates'!$E$79)*0.1))+('Calcification Rates'!$H$79*$A27*('Calcification Rates'!$D$79+'Calcification Rates'!$E$79)))*('Calcification Rates'!$F$79+'Calcification Rates'!$G$79)</f>
        <v>10.56315342454142</v>
      </c>
      <c r="GF27" s="73">
        <f>((((1-'Calcification Rates'!$H$80)*$A27)*'Calcification Rates'!$D$80*0.1)+('Calcification Rates'!$H$80*$A27*'Calcification Rates'!$D$80))*'Calcification Rates'!$F$80</f>
        <v>11.931519112499997</v>
      </c>
      <c r="GG27" s="73">
        <f>((((1-'Calcification Rates'!$H$80)*$A27)*(('Calcification Rates'!$D$80-'Calcification Rates'!$E$80)*0.1))+('Calcification Rates'!$H$80*$A27*('Calcification Rates'!$D$80-'Calcification Rates'!$E$80)))*('Calcification Rates'!$F$80-'Calcification Rates'!$G$80)</f>
        <v>11.518450123373105</v>
      </c>
      <c r="GH27" s="73">
        <f>((((1-'Calcification Rates'!$H$80)*$A27)*(('Calcification Rates'!$D$80+'Calcification Rates'!$E$80)*0.1))+('Calcification Rates'!$H$80*$A27*('Calcification Rates'!$D$80+'Calcification Rates'!$E$80)))*('Calcification Rates'!$F$80+'Calcification Rates'!$G$80)</f>
        <v>12.344588101626892</v>
      </c>
      <c r="GI27" s="73">
        <f>((((((((($A27*2)/PI())/2)+'Calcification Rates'!$D$81)^2)*PI())/2))-((((((($A27*2)/PI())/2)^2)*PI())/2)))*'Calcification Rates'!$F$81</f>
        <v>14.786583673529627</v>
      </c>
      <c r="GJ27" s="73">
        <f>((((((((($A27*2)/PI())/2)+('Calcification Rates'!$D$81-'Calcification Rates'!$E$81))^2)*PI())/2))-((((((($A27*2)/PI())/2)^2)*PI())/2)))*('Calcification Rates'!$F$81-'Calcification Rates'!$G$81)</f>
        <v>14.297695053283485</v>
      </c>
      <c r="GK27" s="73">
        <f>((((((((($A27*2)/PI())/2)+('Calcification Rates'!$D$81+'Calcification Rates'!$E$81))^2)*PI())/2))-((((((($A27*2)/PI())/2)^2)*PI())/2)))*('Calcification Rates'!$F$81+'Calcification Rates'!$G$81)</f>
        <v>15.27636474106548</v>
      </c>
      <c r="GL27" s="73">
        <f>((((((((($A27*2)/PI())/2)+'Calcification Rates'!$D$82)^2)*PI())/2))-((((((($A27*2)/PI())/2)^2)*PI())/2)))*'Calcification Rates'!$F$82</f>
        <v>15.170776885446298</v>
      </c>
      <c r="GM27" s="73">
        <f>((((((((($A27*2)/PI())/2)+('Calcification Rates'!$D$82-'Calcification Rates'!$E$82))^2)*PI())/2))-((((((($A27*2)/PI())/2)^2)*PI())/2)))*('Calcification Rates'!$F$82-'Calcification Rates'!$G$82)</f>
        <v>14.789805451313082</v>
      </c>
      <c r="GN27" s="73">
        <f>((((((((($A27*2)/PI())/2)+('Calcification Rates'!$D$82+'Calcification Rates'!$E$82))^2)*PI())/2))-((((((($A27*2)/PI())/2)^2)*PI())/2)))*('Calcification Rates'!$F$82+'Calcification Rates'!$G$82)</f>
        <v>15.552288487385242</v>
      </c>
      <c r="GO27" s="73">
        <f>((((((((($A27*2)/PI())/2)+'Calcification Rates'!$D$87)^2)*PI())/2))-((((((($A27*2)/PI())/2)^2)*PI())/2)))*'Calcification Rates'!$F$87</f>
        <v>10.120737678456591</v>
      </c>
      <c r="GP27" s="73">
        <f>((((((((($A27*2)/PI())/2)+('Calcification Rates'!$D$87-'Calcification Rates'!$E$87))^2)*PI())/2))-((((((($A27*2)/PI())/2)^2)*PI())/2)))*('Calcification Rates'!$F$87-'Calcification Rates'!$G$87)</f>
        <v>8.8010440174930729</v>
      </c>
      <c r="GQ27" s="73">
        <f>((((((((($A27*2)/PI())/2)+('Calcification Rates'!$D$87+'Calcification Rates'!$E$87))^2)*PI())/2))-((((((($A27*2)/PI())/2)^2)*PI())/2)))*('Calcification Rates'!$F$87+'Calcification Rates'!$G$87)</f>
        <v>11.511368103518407</v>
      </c>
      <c r="GR27" s="73">
        <f>((((((((($A27*2)/PI())/2)+'Calcification Rates'!$D$88)^2)*PI())/2))-((((((($A27*2)/PI())/2)^2)*PI())/2)))*'Calcification Rates'!$F$88</f>
        <v>10.120737678456591</v>
      </c>
      <c r="GS27" s="73">
        <f>((((((((($A27*2)/PI())/2)+('Calcification Rates'!$D$88-'Calcification Rates'!$E$88))^2)*PI())/2))-((((((($A27*2)/PI())/2)^2)*PI())/2)))*('Calcification Rates'!$F$88-'Calcification Rates'!$G$88)</f>
        <v>8.8010440174930729</v>
      </c>
      <c r="GT27" s="73">
        <f>((((((((($A27*2)/PI())/2)+('Calcification Rates'!$D$88+'Calcification Rates'!$E$88))^2)*PI())/2))-((((((($A27*2)/PI())/2)^2)*PI())/2)))*('Calcification Rates'!$F$88+'Calcification Rates'!$G$88)</f>
        <v>11.511368103518407</v>
      </c>
      <c r="GU27" s="73">
        <f>((((((((($A27*2)/PI())/2)+'Calcification Rates'!$D$89)^2)*PI())/2))-((((((($A27*2)/PI())/2)^2)*PI())/2)))*'Calcification Rates'!$F$89</f>
        <v>14.174515547829637</v>
      </c>
      <c r="GV27" s="73">
        <f>((((((((($A27*2)/PI())/2)+('Calcification Rates'!$D$89-'Calcification Rates'!$E$89))^2)*PI())/2))-((((((($A27*2)/PI())/2)^2)*PI())/2)))*('Calcification Rates'!$F$89-'Calcification Rates'!$G$89)</f>
        <v>12.634017355261802</v>
      </c>
      <c r="GW27" s="73">
        <f>((((((((($A27*2)/PI())/2)+('Calcification Rates'!$D$89+'Calcification Rates'!$E$89))^2)*PI())/2))-((((((($A27*2)/PI())/2)^2)*PI())/2)))*('Calcification Rates'!$F$89+'Calcification Rates'!$G$89)</f>
        <v>15.773073269180557</v>
      </c>
      <c r="GX27" s="73">
        <f>((((((((($A27*2)/PI())/2)+'Calcification Rates'!$D$90)^2)*PI())/2))-((((((($A27*2)/PI())/2)^2)*PI())/2)))*'Calcification Rates'!$F$90</f>
        <v>14.174515547829637</v>
      </c>
      <c r="GY27" s="73">
        <f>((((((((($A27*2)/PI())/2)+('Calcification Rates'!$D$90-'Calcification Rates'!$E$90))^2)*PI())/2))-((((((($A27*2)/PI())/2)^2)*PI())/2)))*('Calcification Rates'!$F$90-'Calcification Rates'!$G$90)</f>
        <v>12.634017355261802</v>
      </c>
      <c r="GZ27" s="73">
        <f>((((((((($A27*2)/PI())/2)+('Calcification Rates'!$D$90+'Calcification Rates'!$E$90))^2)*PI())/2))-((((((($A27*2)/PI())/2)^2)*PI())/2)))*('Calcification Rates'!$F$90+'Calcification Rates'!$G$90)</f>
        <v>15.773073269180557</v>
      </c>
      <c r="HA27" s="73">
        <f>((((((((($A27*2)/PI())/2)+'Calcification Rates'!$D$92)^2)*PI())/2))-((((((($A27*2)/PI())/2)^2)*PI())/2)))*'Calcification Rates'!$F$92</f>
        <v>36.402059682646751</v>
      </c>
      <c r="HB27" s="73">
        <f>((((((((($A27*2)/PI())/2)+('Calcification Rates'!$D$92-'Calcification Rates'!$E$92))^2)*PI())/2))-((((((($A27*2)/PI())/2)^2)*PI())/2)))*('Calcification Rates'!$F$92-'Calcification Rates'!$G$92)</f>
        <v>34.993632120955176</v>
      </c>
      <c r="HC27" s="73">
        <f>((((((((($A27*2)/PI())/2)+('Calcification Rates'!$D$92+'Calcification Rates'!$E$92))^2)*PI())/2))-((((((($A27*2)/PI())/2)^2)*PI())/2)))*('Calcification Rates'!$F$92+'Calcification Rates'!$G$92)</f>
        <v>37.810487244338326</v>
      </c>
      <c r="HD27" s="73">
        <f>$A27*'Calcification Rates'!$D$93*'Calcification Rates'!$F$93</f>
        <v>10.3293626100578</v>
      </c>
      <c r="HE27" s="73">
        <f>$A27*('Calcification Rates'!$D$93-'Calcification Rates'!$E$93)*('Calcification Rates'!$F$93-'Calcification Rates'!$G$93)</f>
        <v>9.0782378489343323</v>
      </c>
      <c r="HF27" s="73">
        <f>$A27*('Calcification Rates'!$D$93+'Calcification Rates'!$E$93)*('Calcification Rates'!$F$93+'Calcification Rates'!$G$93)</f>
        <v>11.649027703496099</v>
      </c>
      <c r="HG27" s="73">
        <f>$A27*'Calcification Rates'!$D$95*'Calcification Rates'!$F$95</f>
        <v>13.169937327823694</v>
      </c>
      <c r="HH27" s="73">
        <f>$A27*('Calcification Rates'!$D$95-'Calcification Rates'!$E$95)*('Calcification Rates'!$F$95-'Calcification Rates'!$G$95)</f>
        <v>11.492646963474538</v>
      </c>
      <c r="HI27" s="73">
        <f>$A27*('Calcification Rates'!$D$95+'Calcification Rates'!$E$95)*('Calcification Rates'!$F$95+'Calcification Rates'!$G$95)</f>
        <v>14.941225862204622</v>
      </c>
      <c r="HJ27" s="73">
        <f>((((1-'Calcification Rates'!$H$96)*$A27)*'Calcification Rates'!$D$96*0.1)+('Calcification Rates'!$H$96*$A27*'Calcification Rates'!$D$96))*'Calcification Rates'!$F$96</f>
        <v>6.2611981250000008</v>
      </c>
      <c r="HK27" s="73">
        <f>((((1-'Calcification Rates'!$H$96)*$A27)*(('Calcification Rates'!$D$96-'Calcification Rates'!$E$96)*0.1))+('Calcification Rates'!$H$96*$A27*('Calcification Rates'!$D$96-'Calcification Rates'!$E$96)))*('Calcification Rates'!$F$96-'Calcification Rates'!$G$96)</f>
        <v>5.4692963949796116</v>
      </c>
      <c r="HL27" s="73">
        <f>((((1-'Calcification Rates'!$H$96)*$A27)*(('Calcification Rates'!$D$96+'Calcification Rates'!$E$96)*0.1))+('Calcification Rates'!$H$96*$A27*('Calcification Rates'!$D$96+'Calcification Rates'!$E$96)))*('Calcification Rates'!$F$96+'Calcification Rates'!$G$96)</f>
        <v>7.1018089497954682</v>
      </c>
      <c r="HM27" s="73">
        <f>((((1-'Calcification Rates'!$H$98)*$A27)*'Calcification Rates'!$D$98*0.1)+('Calcification Rates'!$H$98*$A27*'Calcification Rates'!$D$98))*'Calcification Rates'!$F$98</f>
        <v>6.2611981250000008</v>
      </c>
      <c r="HN27" s="73">
        <f>((((1-'Calcification Rates'!$H$98)*$A27)*(('Calcification Rates'!$D$98-'Calcification Rates'!$E$98)*0.1))+('Calcification Rates'!$H$98*$A27*('Calcification Rates'!$D$98-'Calcification Rates'!$E$98)))*('Calcification Rates'!$F$98-'Calcification Rates'!$G$98)</f>
        <v>3.7760323048849465</v>
      </c>
      <c r="HO27" s="73">
        <f>((((1-'Calcification Rates'!$H$98)*$A27)*(('Calcification Rates'!$D$98+'Calcification Rates'!$E$98)*0.1))+('Calcification Rates'!$H$98*$A27*('Calcification Rates'!$D$98+'Calcification Rates'!$E$98)))*('Calcification Rates'!$F$98+'Calcification Rates'!$G$98)</f>
        <v>9.1061737042715514</v>
      </c>
    </row>
    <row r="28" spans="1:223" x14ac:dyDescent="0.3">
      <c r="A28" s="42">
        <v>26</v>
      </c>
      <c r="B28" s="73">
        <f>((((1-'Calcification Rates'!$H$11)*$A28)*'Calcification Rates'!$D$11*0.1)+('Calcification Rates'!$H$11*$A28*'Calcification Rates'!$D$11))*'Calcification Rates'!$F$11</f>
        <v>71.533940053333325</v>
      </c>
      <c r="C28" s="73">
        <f>((((1-'Calcification Rates'!$H$11)*$A28)*(('Calcification Rates'!$D$11-'Calcification Rates'!$E$11)*0.1))+('Calcification Rates'!$H$11*$A28*('Calcification Rates'!$D$11-'Calcification Rates'!$E$11)))*('Calcification Rates'!$F$11-'Calcification Rates'!$G$11)</f>
        <v>58.098080907622972</v>
      </c>
      <c r="D28" s="73">
        <f>((((1-'Calcification Rates'!$H$11)*$A28)*(('Calcification Rates'!$D$11+'Calcification Rates'!$E$11)*0.1))+('Calcification Rates'!$H$11*$A28*('Calcification Rates'!$D$11+'Calcification Rates'!$E$11)))*('Calcification Rates'!$F$11+'Calcification Rates'!$G$11)</f>
        <v>85.387178641934256</v>
      </c>
      <c r="E28" s="73">
        <f>(((((1-'Calcification Rates'!$H$12)*$A28)*'Calcification Rates'!$D$12*0.1)+('Calcification Rates'!$H$12*$A28*'Calcification Rates'!$D$12))*'Calcification Rates'!$F$12)*0.5</f>
        <v>37.670014323809511</v>
      </c>
      <c r="F28" s="73">
        <f>(((((1-'Calcification Rates'!$H$12)*$A28)*(('Calcification Rates'!$D$12-'Calcification Rates'!$E$12)*0.1))+('Calcification Rates'!$H$12*$A28*('Calcification Rates'!$D$12-'Calcification Rates'!$E$12)))*('Calcification Rates'!$F$12-'Calcification Rates'!$G$12))*0.5</f>
        <v>34.621642163244999</v>
      </c>
      <c r="G28" s="73">
        <f>(((((1-'Calcification Rates'!$H$12)*$A28)*(('Calcification Rates'!$D$12+'Calcification Rates'!$E$12)*0.1))+('Calcification Rates'!$H$12*$A28*('Calcification Rates'!$D$12+'Calcification Rates'!$E$12)))*('Calcification Rates'!$F$12+'Calcification Rates'!$G$12))*0.5</f>
        <v>40.771278557446998</v>
      </c>
      <c r="H28" s="73">
        <f>(((((1-'Calcification Rates'!$H$13)*$A28)*'Calcification Rates'!$D$13*0.1)+('Calcification Rates'!$H$13*$A28*'Calcification Rates'!$D$13))*'Calcification Rates'!$F$13)*0.5</f>
        <v>30.311223945599998</v>
      </c>
      <c r="I28" s="73">
        <f>(((((1-'Calcification Rates'!$H$13)*$A28)*(('Calcification Rates'!$D$13-'Calcification Rates'!$E$13)*0.1))+('Calcification Rates'!$H$13*$A28*('Calcification Rates'!$D$13-'Calcification Rates'!$E$13)))*('Calcification Rates'!$F$13-'Calcification Rates'!$G$13))*0.5</f>
        <v>25.651868495191085</v>
      </c>
      <c r="J28" s="73">
        <f>(((((1-'Calcification Rates'!$H$13)*$A28)*(('Calcification Rates'!$D$13+'Calcification Rates'!$E$13)*0.1))+('Calcification Rates'!$H$13*$A28*('Calcification Rates'!$D$13+'Calcification Rates'!$E$13)))*('Calcification Rates'!$F$13+'Calcification Rates'!$G$13))*0.5</f>
        <v>35.354779582364465</v>
      </c>
      <c r="K28" s="73">
        <f>((((((((($A28*2)/PI())/2)+'Calcification Rates'!$D$14)^2)*PI())/2))-((((((($A28*2)/PI())/2)^2)*PI())/2)))*'Calcification Rates'!$F$14</f>
        <v>15.574096613858609</v>
      </c>
      <c r="L28" s="73">
        <f>((((((((($A28*2)/PI())/2)+('Calcification Rates'!$D$14-'Calcification Rates'!$E$14))^2)*PI())/2))-((((((($A28*2)/PI())/2)^2)*PI())/2)))*('Calcification Rates'!$F$14-'Calcification Rates'!$G$14)</f>
        <v>15.024724300037077</v>
      </c>
      <c r="M28" s="73">
        <f>((((((((($A28*2)/PI())/2)+('Calcification Rates'!$D$14+'Calcification Rates'!$E$14))^2)*PI())/2))-((((((($A28*2)/PI())/2)^2)*PI())/2)))*('Calcification Rates'!$F$14+'Calcification Rates'!$G$14)</f>
        <v>16.12414907897314</v>
      </c>
      <c r="N28" s="73">
        <f>((((((((($A28*2)/PI())/2)+'Calcification Rates'!$D$15)^2)*PI())/2))-((((((($A28*2)/PI())/2)^2)*PI())/2)))*'Calcification Rates'!$F$15</f>
        <v>15.797163101817523</v>
      </c>
      <c r="O28" s="73">
        <f>((((((((($A28*2)/PI())/2)+('Calcification Rates'!$D$15-'Calcification Rates'!$E$15))^2)*PI())/2))-((((((($A28*2)/PI())/2)^2)*PI())/2)))*('Calcification Rates'!$F$15-'Calcification Rates'!$G$15)</f>
        <v>14.239680855430331</v>
      </c>
      <c r="P28" s="73">
        <f>((((((((($A28*2)/PI())/2)+('Calcification Rates'!$D$15+'Calcification Rates'!$E$15))^2)*PI())/2))-((((((($A28*2)/PI())/2)^2)*PI())/2)))*('Calcification Rates'!$F$15+'Calcification Rates'!$G$15)</f>
        <v>17.428527272511243</v>
      </c>
      <c r="Q28" s="73">
        <f>(2*'Calcification Rates'!$D$16*'Calcification Rates'!$F$16)+0.1*'Calcification Rates'!$D$16*($A28+(2*'Calcification Rates'!$D$16))*'Calcification Rates'!$F$16</f>
        <v>5.2438283333333331</v>
      </c>
      <c r="R28" s="73">
        <f>(2*('Calcification Rates'!$D$16-'Calcification Rates'!$E$16)*('Calcification Rates'!$F$16-'Calcification Rates'!$G$16))+(0.1*('Calcification Rates'!$D$16-'Calcification Rates'!$E$16)*($A28+(2*'Calcification Rates'!$D$16-'Calcification Rates'!$E$16)))*('Calcification Rates'!$F$16-'Calcification Rates'!$G$16)</f>
        <v>4.5041419767292759</v>
      </c>
      <c r="S28" s="73">
        <f>(2*('Calcification Rates'!$D$16+'Calcification Rates'!$E$16)*('Calcification Rates'!$F$16+'Calcification Rates'!$G$16))+(0.1*('Calcification Rates'!$D$16+'Calcification Rates'!$E$16)*($A28+(2*'Calcification Rates'!$D$16+'Calcification Rates'!$E$16)))*('Calcification Rates'!$F$16+'Calcification Rates'!$G$16)</f>
        <v>6.0020342075321231</v>
      </c>
      <c r="T28" s="73">
        <f>(2*'Calcification Rates'!$D$17*'Calcification Rates'!$F$17)+0.1*'Calcification Rates'!$D$17*($A28+(2*'Calcification Rates'!$D$17))*'Calcification Rates'!$F$17</f>
        <v>4.8465686111111097</v>
      </c>
      <c r="U28" s="73">
        <f>(2*('Calcification Rates'!$D$17-'Calcification Rates'!$E$17)*('Calcification Rates'!$F$17-'Calcification Rates'!$G$17))+(0.1*('Calcification Rates'!$D$17-'Calcification Rates'!$E$17)*($A28+(2*'Calcification Rates'!$D$17-'Calcification Rates'!$E$17)))*('Calcification Rates'!$F$17-'Calcification Rates'!$G$17)</f>
        <v>4.1123066241959414</v>
      </c>
      <c r="V28" s="73">
        <f>(2*('Calcification Rates'!$D$17+'Calcification Rates'!$E$17)*('Calcification Rates'!$F$17+'Calcification Rates'!$G$17))+(0.1*('Calcification Rates'!$D$17+'Calcification Rates'!$E$17)*($A28+(2*'Calcification Rates'!$D$17+'Calcification Rates'!$E$17)))*('Calcification Rates'!$F$17+'Calcification Rates'!$G$17)</f>
        <v>5.599348621665456</v>
      </c>
      <c r="W28" s="73">
        <f>((((((((($A28*2)/PI())/2)+'Calcification Rates'!$D$18)^2)*PI())/2))-((((((($A28*2)/PI())/2)^2)*PI())/2)))*'Calcification Rates'!$F$18</f>
        <v>15.797163101817523</v>
      </c>
      <c r="X28" s="73">
        <f>((((((((($A28*2)/PI())/2)+('Calcification Rates'!$D$18-'Calcification Rates'!$E$18))^2)*PI())/2))-((((((($A28*2)/PI())/2)^2)*PI())/2)))*('Calcification Rates'!$F$18-'Calcification Rates'!$G$18)</f>
        <v>14.239680855430331</v>
      </c>
      <c r="Y28" s="73">
        <f>((((((((($A28*2)/PI())/2)+('Calcification Rates'!$D$18+'Calcification Rates'!$E$18))^2)*PI())/2))-((((((($A28*2)/PI())/2)^2)*PI())/2)))*('Calcification Rates'!$F$18+'Calcification Rates'!$G$18)</f>
        <v>17.428527272511243</v>
      </c>
      <c r="Z28" s="73">
        <f>(2*'Calcification Rates'!$D$19*'Calcification Rates'!$F$19)+0.1*'Calcification Rates'!$D$19*($A28+(2*'Calcification Rates'!$D$19))*'Calcification Rates'!$F$19</f>
        <v>4.8465686111111097</v>
      </c>
      <c r="AA28" s="73">
        <f>(2*('Calcification Rates'!$D$19-'Calcification Rates'!$E$19)*('Calcification Rates'!$F$19-'Calcification Rates'!$G$19))+(0.1*('Calcification Rates'!$D$19-'Calcification Rates'!$E$19)*($A28+(2*'Calcification Rates'!$D$19-'Calcification Rates'!$E$19)))*('Calcification Rates'!$F$19-'Calcification Rates'!$G$19)</f>
        <v>4.1123066241959414</v>
      </c>
      <c r="AB28" s="73">
        <f>(2*('Calcification Rates'!$D$19+'Calcification Rates'!$E$19)*('Calcification Rates'!$F$19+'Calcification Rates'!$G$19))+(0.1*('Calcification Rates'!$D$19+'Calcification Rates'!$E$19)*($A28+(2*'Calcification Rates'!$D$19+'Calcification Rates'!$E$19)))*('Calcification Rates'!$F$19+'Calcification Rates'!$G$19)</f>
        <v>5.599348621665456</v>
      </c>
      <c r="AC28" s="73">
        <f>(((((1-'Calcification Rates'!$H$20)*$A28)*'Calcification Rates'!$D$20*0.1)+('Calcification Rates'!$H$20*$A28*'Calcification Rates'!$D$20))*'Calcification Rates'!$F$20)*0.5</f>
        <v>2.1021174416666661</v>
      </c>
      <c r="AD28" s="73">
        <f>(((((1-'Calcification Rates'!$H$20)*$A28)*(('Calcification Rates'!$D$20-'Calcification Rates'!$E$20)*0.1))+('Calcification Rates'!$H$20*$A28*('Calcification Rates'!$D$20-'Calcification Rates'!$E$20)))*('Calcification Rates'!$F$20-'Calcification Rates'!$G$20))*0.5</f>
        <v>1.7838918311169378</v>
      </c>
      <c r="AE28" s="73">
        <f>(((((1-'Calcification Rates'!$H$20)*$A28)*(('Calcification Rates'!$D$20+'Calcification Rates'!$E$20)*0.1))+('Calcification Rates'!$H$20*$A28*('Calcification Rates'!$D$20+'Calcification Rates'!$E$20)))*('Calcification Rates'!$F$20+'Calcification Rates'!$G$20))*0.5</f>
        <v>2.4282852939963</v>
      </c>
      <c r="AF28" s="73">
        <f>(2*'Calcification Rates'!$D$21*'Calcification Rates'!$F$21)+0.1*'Calcification Rates'!$D$21*($A28+(2*'Calcification Rates'!$D$21))*'Calcification Rates'!$F$21</f>
        <v>5.5616361111111106</v>
      </c>
      <c r="AG28" s="73">
        <f>(2*('Calcification Rates'!$D$21-'Calcification Rates'!$E$21)*('Calcification Rates'!$F$21-'Calcification Rates'!$G$21))+(0.1*('Calcification Rates'!$D$21-'Calcification Rates'!$E$21)*($A28+(2*'Calcification Rates'!$D$21-'Calcification Rates'!$E$21)))*('Calcification Rates'!$F$21-'Calcification Rates'!$G$21)</f>
        <v>5.4418093759829329</v>
      </c>
      <c r="AH28" s="73">
        <f>(2*('Calcification Rates'!$D$21+'Calcification Rates'!$E$21)*('Calcification Rates'!$F$21+'Calcification Rates'!$G$21))+(0.1*('Calcification Rates'!$D$21+'Calcification Rates'!$E$21)*($A28+(2*'Calcification Rates'!$D$21+'Calcification Rates'!$E$21)))*('Calcification Rates'!$F$21+'Calcification Rates'!$G$21)</f>
        <v>5.6826989877503999</v>
      </c>
      <c r="AI28" s="73">
        <f>$A28*'Calcification Rates'!$D$23*'Calcification Rates'!$F$23</f>
        <v>0.61107312499999988</v>
      </c>
      <c r="AJ28" s="73">
        <f>$A28*('Calcification Rates'!$D$23-'Calcification Rates'!$E$23)*('Calcification Rates'!$F$23-'Calcification Rates'!$G$23)</f>
        <v>0.39713568122306164</v>
      </c>
      <c r="AK28" s="73">
        <f>$A28*('Calcification Rates'!$D$23+'Calcification Rates'!$E$23)*('Calcification Rates'!$F$23+'Calcification Rates'!$G$23)</f>
        <v>0.82501056877693824</v>
      </c>
      <c r="AL28" s="73">
        <f>((((1-'Calcification Rates'!$H$24)*$A28)*'Calcification Rates'!$D$24*0.1)+('Calcification Rates'!$H$24*$A28*'Calcification Rates'!$D$24))*'Calcification Rates'!$F$24</f>
        <v>27.843798509799999</v>
      </c>
      <c r="AM28" s="73">
        <f>((((1-'Calcification Rates'!$H$24)*$A28)*(('Calcification Rates'!$D$24-'Calcification Rates'!$E$24)*0.1))+('Calcification Rates'!$H$24*$A28*('Calcification Rates'!$D$24-'Calcification Rates'!$E$24)))*('Calcification Rates'!$F$24-'Calcification Rates'!$G$24)</f>
        <v>16.792166701115551</v>
      </c>
      <c r="AN28" s="73">
        <f>((((1-'Calcification Rates'!$H$24)*$A28)*(('Calcification Rates'!$D$24+'Calcification Rates'!$E$24)*0.1))+('Calcification Rates'!$H$24*$A28*('Calcification Rates'!$D$24+'Calcification Rates'!$E$24)))*('Calcification Rates'!$F$24+'Calcification Rates'!$G$24)</f>
        <v>40.495518709843765</v>
      </c>
      <c r="AO28" s="73">
        <f>((((((((($A28*2)/PI())/2)+'Calcification Rates'!$D$25)^2)*PI())/2))-((((((($A28*2)/PI())/2)^2)*PI())/2)))*'Calcification Rates'!$F$25</f>
        <v>13.438731026208394</v>
      </c>
      <c r="AP28" s="73">
        <f>((((((((($A28*2)/PI())/2)+('Calcification Rates'!$D$25-'Calcification Rates'!$E$25))^2)*PI())/2))-((((((($A28*2)/PI())/2)^2)*PI())/2)))*('Calcification Rates'!$F$25-'Calcification Rates'!$G$25)</f>
        <v>10.981316477091109</v>
      </c>
      <c r="AQ28" s="73">
        <f>((((((((($A28*2)/PI())/2)+('Calcification Rates'!$D$25+'Calcification Rates'!$E$25))^2)*PI())/2))-((((((($A28*2)/PI())/2)^2)*PI())/2)))*('Calcification Rates'!$F$25+'Calcification Rates'!$G$25)</f>
        <v>15.979906092080215</v>
      </c>
      <c r="AR28" s="73">
        <f>((((1-'Calcification Rates'!$H$28)*$A28)*'Calcification Rates'!$D$28*0.1)+('Calcification Rates'!$H$28*$A28*'Calcification Rates'!$D$28))*'Calcification Rates'!$F$28</f>
        <v>4.4816522024388279</v>
      </c>
      <c r="AS28" s="73">
        <f>((((1-'Calcification Rates'!$H$28)*$A28)*(('Calcification Rates'!$D$28-'Calcification Rates'!$E$28)*0.1))+('Calcification Rates'!$H$28*$A28*('Calcification Rates'!$D$28-'Calcification Rates'!$E$28)))*('Calcification Rates'!$F$28-'Calcification Rates'!$G$28)</f>
        <v>4.0394008840320836</v>
      </c>
      <c r="AT28" s="73">
        <f>((((1-'Calcification Rates'!$H$28)*$A28)*(('Calcification Rates'!$D$28+'Calcification Rates'!$E$28)*0.1))+('Calcification Rates'!$H$28*$A28*('Calcification Rates'!$D$28+'Calcification Rates'!$E$28)))*('Calcification Rates'!$F$28+'Calcification Rates'!$G$28)</f>
        <v>4.9455451124789862</v>
      </c>
      <c r="AU28" s="73">
        <f>((((((((($A28*2)/PI())/2)+'Calcification Rates'!$D$29)^2)*PI())/2))-((((((($A28*2)/PI())/2)^2)*PI())/2)))*'Calcification Rates'!$F$29</f>
        <v>66.98595978419641</v>
      </c>
      <c r="AV28" s="73">
        <f>((((((((($A28*2)/PI())/2)+('Calcification Rates'!$D$29-'Calcification Rates'!$E$29))^2)*PI())/2))-((((((($A28*2)/PI())/2)^2)*PI())/2)))*('Calcification Rates'!$F$29-'Calcification Rates'!$G$29)</f>
        <v>55.213302268763847</v>
      </c>
      <c r="AW28" s="73">
        <f>((((((((($A28*2)/PI())/2)+('Calcification Rates'!$D$29+'Calcification Rates'!$E$29))^2)*PI())/2))-((((((($A28*2)/PI())/2)^2)*PI())/2)))*('Calcification Rates'!$F$29+'Calcification Rates'!$G$29)</f>
        <v>79.834970487429487</v>
      </c>
      <c r="AX28" s="73">
        <f>((((((((($A28*2)/PI())/2)+'Calcification Rates'!$D$30)^2)*PI())/2))-((((((($A28*2)/PI())/2)^2)*PI())/2)))*'Calcification Rates'!$F$30</f>
        <v>15.543357886833293</v>
      </c>
      <c r="AY28" s="73">
        <f>((((((((($A28*2)/PI())/2)+('Calcification Rates'!$D$30-'Calcification Rates'!$E$30))^2)*PI())/2))-((((((($A28*2)/PI())/2)^2)*PI())/2)))*('Calcification Rates'!$F$30-'Calcification Rates'!$G$30)</f>
        <v>13.79621470415535</v>
      </c>
      <c r="AZ28" s="73">
        <f>((((((((($A28*2)/PI())/2)+('Calcification Rates'!$D$30+'Calcification Rates'!$E$30))^2)*PI())/2))-((((((($A28*2)/PI())/2)^2)*PI())/2)))*('Calcification Rates'!$F$30+'Calcification Rates'!$G$30)</f>
        <v>17.326999310675934</v>
      </c>
      <c r="BA28" s="73">
        <f>((((1-'Calcification Rates'!$H$31)*$A28)*'Calcification Rates'!$D$31*0.1)+('Calcification Rates'!$H$31*$A28*'Calcification Rates'!$D$31))*'Calcification Rates'!$F$31</f>
        <v>4.7935159999999994</v>
      </c>
      <c r="BB28" s="73">
        <f>((((1-'Calcification Rates'!$H$31)*$A28)*(('Calcification Rates'!$D$31-'Calcification Rates'!$E$31)*0.1))+('Calcification Rates'!$H$31*$A28*('Calcification Rates'!$D$31-'Calcification Rates'!$E$31)))*('Calcification Rates'!$F$31-'Calcification Rates'!$G$31)</f>
        <v>4.7935159999999994</v>
      </c>
      <c r="BC28" s="73">
        <f>((((1-'Calcification Rates'!$H$31)*$A28)*(('Calcification Rates'!$D$31+'Calcification Rates'!$E$31)*0.1))+('Calcification Rates'!$H$31*$A28*('Calcification Rates'!$D$31+'Calcification Rates'!$E$31)))*('Calcification Rates'!$F$31+'Calcification Rates'!$G$31)</f>
        <v>4.7935159999999994</v>
      </c>
      <c r="BD28" s="73">
        <f>$A28*'Calcification Rates'!$D$32*'Calcification Rates'!$F$32</f>
        <v>20.142257089612709</v>
      </c>
      <c r="BE28" s="73">
        <f>$A28*('Calcification Rates'!$D$32-'Calcification Rates'!$E$32)*('Calcification Rates'!$F$32-'Calcification Rates'!$G$32)</f>
        <v>19.362935526849274</v>
      </c>
      <c r="BF28" s="73">
        <f>$A28*('Calcification Rates'!$D$32+'Calcification Rates'!$E$32)*('Calcification Rates'!$F$32+'Calcification Rates'!$G$32)</f>
        <v>20.921578652376144</v>
      </c>
      <c r="BG28" s="73">
        <f>((((1-'Calcification Rates'!$H$34)*$A28)*'Calcification Rates'!$D$34*0.1)+('Calcification Rates'!$H$34*$A28*'Calcification Rates'!$D$34))*'Calcification Rates'!$F$34</f>
        <v>6.5116460500000004</v>
      </c>
      <c r="BH28" s="73">
        <f>((((1-'Calcification Rates'!$H$34)*$A28)*(('Calcification Rates'!$D$34-'Calcification Rates'!$E$34)*0.1))+('Calcification Rates'!$H$34*$A28*('Calcification Rates'!$D$34-'Calcification Rates'!$E$34)))*('Calcification Rates'!$F$34-'Calcification Rates'!$G$34)</f>
        <v>2.4797199905885026</v>
      </c>
      <c r="BI28" s="73">
        <f>((((1-'Calcification Rates'!$H$34)*$A28)*(('Calcification Rates'!$D$34+'Calcification Rates'!$E$34)*0.1))+('Calcification Rates'!$H$34*$A28*('Calcification Rates'!$D$34+'Calcification Rates'!$E$34)))*('Calcification Rates'!$F$34+'Calcification Rates'!$G$34)</f>
        <v>12.419067883531712</v>
      </c>
      <c r="BJ28" s="73">
        <f>(2*'Calcification Rates'!$D$35*'Calcification Rates'!$F$35)+0.1*'Calcification Rates'!$D$35*($A28+(2*'Calcification Rates'!$D$35))*'Calcification Rates'!$F$35</f>
        <v>2.7806462831621093</v>
      </c>
      <c r="BK28" s="73">
        <f>(2*('Calcification Rates'!$D$35-'Calcification Rates'!$E$35)*('Calcification Rates'!$F$35-'Calcification Rates'!$G$35))+(0.1*('Calcification Rates'!$D$35-'Calcification Rates'!$E$35)*($A28+(2*'Calcification Rates'!$D$35-'Calcification Rates'!$E$35)))*('Calcification Rates'!$F$35-'Calcification Rates'!$G$35)</f>
        <v>2.5075037656585173</v>
      </c>
      <c r="BL28" s="73">
        <f>(2*('Calcification Rates'!$D$35+'Calcification Rates'!$E$35)*('Calcification Rates'!$F$35+'Calcification Rates'!$G$35))+(0.1*('Calcification Rates'!$D$35+'Calcification Rates'!$E$35)*($A28+(2*'Calcification Rates'!$D$35+'Calcification Rates'!$E$35)))*('Calcification Rates'!$F$35+'Calcification Rates'!$G$35)</f>
        <v>3.0665693609718661</v>
      </c>
      <c r="BM28" s="73">
        <f>((((((((($A28*2)/PI())/2)+'Calcification Rates'!$D$36)^2)*PI())/2))-((((((($A28*2)/PI())/2)^2)*PI())/2)))*'Calcification Rates'!$F$36</f>
        <v>21.028527784249285</v>
      </c>
      <c r="BN28" s="73">
        <f>((((((((($A28*2)/PI())/2)+('Calcification Rates'!$D$36-'Calcification Rates'!$E$36))^2)*PI())/2))-((((((($A28*2)/PI())/2)^2)*PI())/2)))*('Calcification Rates'!$F$36-'Calcification Rates'!$G$36)</f>
        <v>19.242170769029972</v>
      </c>
      <c r="BO28" s="73">
        <f>((((((((($A28*2)/PI())/2)+('Calcification Rates'!$D$36+'Calcification Rates'!$E$36))^2)*PI())/2))-((((((($A28*2)/PI())/2)^2)*PI())/2)))*('Calcification Rates'!$F$36+'Calcification Rates'!$G$36)</f>
        <v>22.896027449703507</v>
      </c>
      <c r="BP28" s="73">
        <f>(2*'Calcification Rates'!$D$37*'Calcification Rates'!$F$37)+0.1*'Calcification Rates'!$D$37*($A28+(2*'Calcification Rates'!$D$37))*'Calcification Rates'!$F$37</f>
        <v>60.974715277777761</v>
      </c>
      <c r="BQ28" s="73">
        <f>(2*('Calcification Rates'!$D$37-'Calcification Rates'!$E$37)*('Calcification Rates'!$F$37-'Calcification Rates'!$G$37))+(0.1*('Calcification Rates'!$D$37-'Calcification Rates'!$E$37)*($A28+(2*'Calcification Rates'!$D$37-'Calcification Rates'!$E$37)))*('Calcification Rates'!$F$37-'Calcification Rates'!$G$37)</f>
        <v>49.701443038048993</v>
      </c>
      <c r="BR28" s="73">
        <f>(2*('Calcification Rates'!$D$37+'Calcification Rates'!$E$37)*('Calcification Rates'!$F$37+'Calcification Rates'!$G$37))+(0.1*('Calcification Rates'!$D$37+'Calcification Rates'!$E$37)*($A28+(2*'Calcification Rates'!$D$37+'Calcification Rates'!$E$37)))*('Calcification Rates'!$F$37+'Calcification Rates'!$G$37)</f>
        <v>73.270737768574534</v>
      </c>
      <c r="BS28" s="73">
        <f>(2*'Calcification Rates'!$D$38*'Calcification Rates'!$F$38)+0.1*'Calcification Rates'!$D$38*($A28+(2*'Calcification Rates'!$D$38))*'Calcification Rates'!$F$38</f>
        <v>58.385055555555553</v>
      </c>
      <c r="BT28" s="73">
        <f>(2*('Calcification Rates'!$D$38-'Calcification Rates'!$E$38)*('Calcification Rates'!$F$38-'Calcification Rates'!$G$38))+(0.1*('Calcification Rates'!$D$38-'Calcification Rates'!$E$38)*($A28+(2*'Calcification Rates'!$D$38-'Calcification Rates'!$E$38)))*('Calcification Rates'!$F$38-'Calcification Rates'!$G$38)</f>
        <v>46.678503728631</v>
      </c>
      <c r="BU28" s="73">
        <f>(2*('Calcification Rates'!$D$38+'Calcification Rates'!$E$38)*('Calcification Rates'!$F$38+'Calcification Rates'!$G$38))+(0.1*('Calcification Rates'!$D$38+'Calcification Rates'!$E$38)*($A28+(2*'Calcification Rates'!$D$38+'Calcification Rates'!$E$38)))*('Calcification Rates'!$F$38+'Calcification Rates'!$G$38)</f>
        <v>71.384467464025676</v>
      </c>
      <c r="BV28" s="73">
        <f>((((((((($A28*2)/PI())/2)+'Calcification Rates'!$D$39)^2)*PI())/2))-((((((($A28*2)/PI())/2)^2)*PI())/2)))*'Calcification Rates'!$F$39</f>
        <v>11.262297428008951</v>
      </c>
      <c r="BW28" s="73">
        <f>((((((((($A28*2)/PI())/2)+('Calcification Rates'!$D$39-'Calcification Rates'!$E$39))^2)*PI())/2))-((((((($A28*2)/PI())/2)^2)*PI())/2)))*('Calcification Rates'!$F$39-'Calcification Rates'!$G$39)</f>
        <v>10.826549279583778</v>
      </c>
      <c r="BX28" s="73">
        <f>((((((((($A28*2)/PI())/2)+('Calcification Rates'!$D$39+'Calcification Rates'!$E$39))^2)*PI())/2))-((((((($A28*2)/PI())/2)^2)*PI())/2)))*('Calcification Rates'!$F$39+'Calcification Rates'!$G$39)</f>
        <v>11.698045576434124</v>
      </c>
      <c r="BY28" s="73">
        <f>((((((((($A28*2)/PI())/2)+'Calcification Rates'!$D$40)^2)*PI())/2))-((((((($A28*2)/PI())/2)^2)*PI())/2)))*'Calcification Rates'!$F$40</f>
        <v>20.750706771338134</v>
      </c>
      <c r="BZ28" s="73">
        <f>((((((((($A28*2)/PI())/2)+('Calcification Rates'!$D$40-'Calcification Rates'!$E$40))^2)*PI())/2))-((((((($A28*2)/PI())/2)^2)*PI())/2)))*('Calcification Rates'!$F$40-'Calcification Rates'!$G$40)</f>
        <v>19.947843757648144</v>
      </c>
      <c r="CA28" s="73">
        <f>((((((((($A28*2)/PI())/2)+('Calcification Rates'!$D$40+'Calcification Rates'!$E$40))^2)*PI())/2))-((((((($A28*2)/PI())/2)^2)*PI())/2)))*('Calcification Rates'!$F$40+'Calcification Rates'!$G$40)</f>
        <v>21.55356978502812</v>
      </c>
      <c r="CB28" s="73">
        <f>$A28*'Calcification Rates'!$D$23*'Calcification Rates'!$F$23</f>
        <v>0.61107312499999988</v>
      </c>
      <c r="CC28" s="73">
        <f>$A28*('Calcification Rates'!$D$23-'Calcification Rates'!$E$23)*('Calcification Rates'!$F$23-'Calcification Rates'!$G$23)</f>
        <v>0.39713568122306164</v>
      </c>
      <c r="CD28" s="73">
        <f>$A28*('Calcification Rates'!$D$23+'Calcification Rates'!$E$23)*('Calcification Rates'!$F$23+'Calcification Rates'!$G$23)</f>
        <v>0.82501056877693824</v>
      </c>
      <c r="CE28" s="73">
        <f>((((1-'Calcification Rates'!$H$44)*$A28)*'Calcification Rates'!$D$44*0.1)+('Calcification Rates'!$H$44*$A28*'Calcification Rates'!$D$44))*'Calcification Rates'!$F$44</f>
        <v>21.338664105850004</v>
      </c>
      <c r="CF28" s="73">
        <f>((((1-'Calcification Rates'!$H$44)*$A28)*(('Calcification Rates'!$D$44-'Calcification Rates'!$E$44)*0.1))+('Calcification Rates'!$H$44*$A28*('Calcification Rates'!$D$44-'Calcification Rates'!$E$44)))*('Calcification Rates'!$F$44-'Calcification Rates'!$G$44)</f>
        <v>12.869020177632288</v>
      </c>
      <c r="CG28" s="73">
        <f>((((1-'Calcification Rates'!$H$44)*$A28)*(('Calcification Rates'!$D$44+'Calcification Rates'!$E$44)*0.1))+('Calcification Rates'!$H$44*$A28*('Calcification Rates'!$D$44+'Calcification Rates'!$E$44)))*('Calcification Rates'!$F$44+'Calcification Rates'!$G$44)</f>
        <v>31.034568478053789</v>
      </c>
      <c r="CH28" s="73">
        <f>((((1-'Calcification Rates'!$H$45)*$A28)*'Calcification Rates'!$D$45*0.1)+('Calcification Rates'!$H$45*$A28*'Calcification Rates'!$D$45))*'Calcification Rates'!$F$45</f>
        <v>26.514862399999998</v>
      </c>
      <c r="CI28" s="73">
        <f>((((1-'Calcification Rates'!$H$45)*$A28)*(('Calcification Rates'!$D$45-'Calcification Rates'!$E$45)*0.1))+('Calcification Rates'!$H$45*$A28*('Calcification Rates'!$D$45-'Calcification Rates'!$E$45)))*('Calcification Rates'!$F$45-'Calcification Rates'!$G$45)</f>
        <v>17.459678984679709</v>
      </c>
      <c r="CJ28" s="73">
        <f>((((1-'Calcification Rates'!$H$45)*$A28)*(('Calcification Rates'!$D$45+'Calcification Rates'!$E$45)*0.1))+('Calcification Rates'!$H$45*$A28*('Calcification Rates'!$D$45+'Calcification Rates'!$E$45)))*('Calcification Rates'!$F$45+'Calcification Rates'!$G$45)</f>
        <v>35.570045815320292</v>
      </c>
      <c r="CK28" s="73">
        <f>((((1-'Calcification Rates'!$H$46)*$A28)*'Calcification Rates'!$D$46*0.1)+('Calcification Rates'!$H$46*$A28*'Calcification Rates'!$D$46))*'Calcification Rates'!$F$46</f>
        <v>21.356733320000004</v>
      </c>
      <c r="CL28" s="73">
        <f>((((1-'Calcification Rates'!$H$46)*$A28)*(('Calcification Rates'!$D$46-'Calcification Rates'!$E$46)*0.1))+('Calcification Rates'!$H$46*$A28*('Calcification Rates'!$D$46-'Calcification Rates'!$E$46)))*('Calcification Rates'!$F$46-'Calcification Rates'!$G$46)</f>
        <v>20.02979765016676</v>
      </c>
      <c r="CM28" s="73">
        <f>((((1-'Calcification Rates'!$H$46)*$A28)*(('Calcification Rates'!$D$46+'Calcification Rates'!$E$46)*0.1))+('Calcification Rates'!$H$46*$A28*('Calcification Rates'!$D$46+'Calcification Rates'!$E$46)))*('Calcification Rates'!$F$46+'Calcification Rates'!$G$46)</f>
        <v>22.723459504719948</v>
      </c>
      <c r="CN28" s="73">
        <f>((((1-'Calcification Rates'!$H$47)*$A28)*'Calcification Rates'!$D$47*0.1)+('Calcification Rates'!$H$47*$A28*'Calcification Rates'!$D$47))*'Calcification Rates'!$F$47</f>
        <v>27.843798509799999</v>
      </c>
      <c r="CO28" s="73">
        <f>((((1-'Calcification Rates'!$H$47)*$A28)*(('Calcification Rates'!$D$47-'Calcification Rates'!$E$47)*0.1))+('Calcification Rates'!$H$47*$A28*('Calcification Rates'!$D$47-'Calcification Rates'!$E$47)))*('Calcification Rates'!$F$47-'Calcification Rates'!$G$47)</f>
        <v>16.792166701115551</v>
      </c>
      <c r="CP28" s="73">
        <f>((((1-'Calcification Rates'!$H$47)*$A28)*(('Calcification Rates'!$D$47+'Calcification Rates'!$E$47)*0.1))+('Calcification Rates'!$H$47*$A28*('Calcification Rates'!$D$47+'Calcification Rates'!$E$47)))*('Calcification Rates'!$F$47+'Calcification Rates'!$G$47)</f>
        <v>40.495518709843765</v>
      </c>
      <c r="CQ28" s="73">
        <f>((((((((($A28*2)/PI())/2)+'Calcification Rates'!$D$48)^2)*PI())/2))-((((((($A28*2)/PI())/2)^2)*PI())/2)))*'Calcification Rates'!$F$48</f>
        <v>15.797163101817523</v>
      </c>
      <c r="CR28" s="73">
        <f>((((((((($A28*2)/PI())/2)+('Calcification Rates'!$D$48-'Calcification Rates'!$E$48))^2)*PI())/2))-((((((($A28*2)/PI())/2)^2)*PI())/2)))*('Calcification Rates'!$F$48-'Calcification Rates'!$G$48)</f>
        <v>14.239680855430331</v>
      </c>
      <c r="CS28" s="73">
        <f>((((((((($A28*2)/PI())/2)+('Calcification Rates'!$D$48+'Calcification Rates'!$E$48))^2)*PI())/2))-((((((($A28*2)/PI())/2)^2)*PI())/2)))*('Calcification Rates'!$F$48+'Calcification Rates'!$G$48)</f>
        <v>17.428527272511243</v>
      </c>
      <c r="CT28" s="73">
        <f>((((1-'Calcification Rates'!$H$49)*$A28)*'Calcification Rates'!$D$49*0.1)+('Calcification Rates'!$H$49*$A28*'Calcification Rates'!$D$49))*'Calcification Rates'!$F$49</f>
        <v>21.338664105850004</v>
      </c>
      <c r="CU28" s="73">
        <f>((((1-'Calcification Rates'!$H$49)*$A28)*(('Calcification Rates'!$D$49-'Calcification Rates'!$E$49)*0.1))+('Calcification Rates'!$H$49*$A28*('Calcification Rates'!$D$49-'Calcification Rates'!$E$49)))*('Calcification Rates'!$F$49-'Calcification Rates'!$G$49)</f>
        <v>12.869020177632288</v>
      </c>
      <c r="CV28" s="73">
        <f>((((1-'Calcification Rates'!$H$49)*$A28)*(('Calcification Rates'!$D$49+'Calcification Rates'!$E$49)*0.1))+('Calcification Rates'!$H$49*$A28*('Calcification Rates'!$D$49+'Calcification Rates'!$E$49)))*('Calcification Rates'!$F$49+'Calcification Rates'!$G$49)</f>
        <v>31.034568478053789</v>
      </c>
      <c r="CW28" s="73">
        <f>((((((((($A28*2)/PI())/2)+'Calcification Rates'!$D$50)^2)*PI())/2))-((((((($A28*2)/PI())/2)^2)*PI())/2)))*'Calcification Rates'!$F$50</f>
        <v>15.797163101817523</v>
      </c>
      <c r="CX28" s="73">
        <f>((((((((($A28*2)/PI())/2)+('Calcification Rates'!$D$50-'Calcification Rates'!$E$50))^2)*PI())/2))-((((((($A28*2)/PI())/2)^2)*PI())/2)))*('Calcification Rates'!$F$50-'Calcification Rates'!$G$50)</f>
        <v>14.239680855430331</v>
      </c>
      <c r="CY28" s="73">
        <f>((((((((($A28*2)/PI())/2)+('Calcification Rates'!$D$50+'Calcification Rates'!$E$50))^2)*PI())/2))-((((((($A28*2)/PI())/2)^2)*PI())/2)))*('Calcification Rates'!$F$50+'Calcification Rates'!$G$50)</f>
        <v>17.428527272511243</v>
      </c>
      <c r="CZ28" s="73">
        <f>((((((((($A28*2)/PI())/2)+'Calcification Rates'!$D$51)^2)*PI())/2))-((((((($A28*2)/PI())/2)^2)*PI())/2)))*'Calcification Rates'!$F$51</f>
        <v>15.797163101817523</v>
      </c>
      <c r="DA28" s="73">
        <f>((((((((($A28*2)/PI())/2)+('Calcification Rates'!$D$51-'Calcification Rates'!$E$51))^2)*PI())/2))-((((((($A28*2)/PI())/2)^2)*PI())/2)))*('Calcification Rates'!$F$51-'Calcification Rates'!$G$51)</f>
        <v>14.239680855430331</v>
      </c>
      <c r="DB28" s="73">
        <f>((((((((($A28*2)/PI())/2)+('Calcification Rates'!$D$51+'Calcification Rates'!$E$51))^2)*PI())/2))-((((((($A28*2)/PI())/2)^2)*PI())/2)))*('Calcification Rates'!$F$51+'Calcification Rates'!$G$51)</f>
        <v>17.428527272511243</v>
      </c>
      <c r="DC28" s="73">
        <f>((((((((($A28*2)/PI())/2)+'Calcification Rates'!$D$52)^2)*PI())/2))-((((((($A28*2)/PI())/2)^2)*PI())/2)))*'Calcification Rates'!$F$52</f>
        <v>35.659831233694071</v>
      </c>
      <c r="DD28" s="73">
        <f>((((((((($A28*2)/PI())/2)+('Calcification Rates'!$D$52-'Calcification Rates'!$E$52))^2)*PI())/2))-((((((($A28*2)/PI())/2)^2)*PI())/2)))*('Calcification Rates'!$F$52-'Calcification Rates'!$G$52)</f>
        <v>33.644548542967755</v>
      </c>
      <c r="DE28" s="73">
        <f>((((((((($A28*2)/PI())/2)+('Calcification Rates'!$D$52+'Calcification Rates'!$E$52))^2)*PI())/2))-((((((($A28*2)/PI())/2)^2)*PI())/2)))*('Calcification Rates'!$F$52+'Calcification Rates'!$G$52)</f>
        <v>37.72739881491529</v>
      </c>
      <c r="DF28" s="73">
        <f>((((((((($A28*2)/PI())/2)+'Calcification Rates'!$D$53)^2)*PI())/2))-((((((($A28*2)/PI())/2)^2)*PI())/2)))*'Calcification Rates'!$F$53</f>
        <v>4.648568793027402</v>
      </c>
      <c r="DG28" s="73">
        <f>((((((((($A28*2)/PI())/2)+('Calcification Rates'!$D$53-'Calcification Rates'!$E$53))^2)*PI())/2))-((((((($A28*2)/PI())/2)^2)*PI())/2)))*('Calcification Rates'!$F$53-'Calcification Rates'!$G$53)</f>
        <v>4.4182183273796589</v>
      </c>
      <c r="DH28" s="73">
        <f>((((((((($A28*2)/PI())/2)+('Calcification Rates'!$D$53+'Calcification Rates'!$E$53))^2)*PI())/2))-((((((($A28*2)/PI())/2)^2)*PI())/2)))*('Calcification Rates'!$F$53+'Calcification Rates'!$G$53)</f>
        <v>4.8829921394586266</v>
      </c>
      <c r="DI28" s="73">
        <f>((((((((($A28*2)/PI())/2)+'Calcification Rates'!$D$54)^2)*PI())/2))-((((((($A28*2)/PI())/2)^2)*PI())/2)))*'Calcification Rates'!$F$54</f>
        <v>4.648568793027402</v>
      </c>
      <c r="DJ28" s="73">
        <f>((((((((($A28*2)/PI())/2)+('Calcification Rates'!$D$54-'Calcification Rates'!$E$54))^2)*PI())/2))-((((((($A28*2)/PI())/2)^2)*PI())/2)))*('Calcification Rates'!$F$54-'Calcification Rates'!$G$54)</f>
        <v>4.4182183273796589</v>
      </c>
      <c r="DK28" s="73">
        <f>((((((((($A28*2)/PI())/2)+('Calcification Rates'!$D$54+'Calcification Rates'!$E$54))^2)*PI())/2))-((((((($A28*2)/PI())/2)^2)*PI())/2)))*('Calcification Rates'!$F$54+'Calcification Rates'!$G$54)</f>
        <v>4.8829921394586266</v>
      </c>
      <c r="DL28" s="73">
        <f>((((((((($A28*2)/PI())/2)+'Calcification Rates'!$D$55)^2)*PI())/2))-((((((($A28*2)/PI())/2)^2)*PI())/2)))*'Calcification Rates'!$F$55</f>
        <v>5.7004360870256647</v>
      </c>
      <c r="DM28" s="73">
        <f>((((((((($A28*2)/PI())/2)+('Calcification Rates'!$D$55-'Calcification Rates'!$E$55))^2)*PI())/2))-((((((($A28*2)/PI())/2)^2)*PI())/2)))*('Calcification Rates'!$F$55-'Calcification Rates'!$G$55)</f>
        <v>5.6360252057315572</v>
      </c>
      <c r="DN28" s="73">
        <f>((((((((($A28*2)/PI())/2)+('Calcification Rates'!$D$55+'Calcification Rates'!$E$55))^2)*PI())/2))-((((((($A28*2)/PI())/2)^2)*PI())/2)))*('Calcification Rates'!$F$55+'Calcification Rates'!$G$55)</f>
        <v>5.7648568422407234</v>
      </c>
      <c r="DO28" s="73">
        <f>((((1-'Calcification Rates'!$H$56)*$A28)*'Calcification Rates'!$D$56*0.1)+('Calcification Rates'!$H$56*$A28*'Calcification Rates'!$D$56))*'Calcification Rates'!$F$56</f>
        <v>2.7679674100000002</v>
      </c>
      <c r="DP28" s="73">
        <f>((((1-'Calcification Rates'!$H$56)*$A28)*(('Calcification Rates'!$D$56-'Calcification Rates'!$E$56)*0.1))+('Calcification Rates'!$H$56*$A28*('Calcification Rates'!$D$56-'Calcification Rates'!$E$56)))*('Calcification Rates'!$F$56-'Calcification Rates'!$G$56)</f>
        <v>2.7679674100000002</v>
      </c>
      <c r="DQ28" s="73">
        <f>((((1-'Calcification Rates'!$H$56)*$A28)*(('Calcification Rates'!$D$56+'Calcification Rates'!$E$56)*0.1))+('Calcification Rates'!$H$56*$A28*('Calcification Rates'!$D$56+'Calcification Rates'!$E$56)))*('Calcification Rates'!$F$56+'Calcification Rates'!$G$56)</f>
        <v>2.7679674100000002</v>
      </c>
      <c r="DR28" s="73">
        <f>((((1-'Calcification Rates'!$H$57)*$A28)*'Calcification Rates'!$D$57*0.1)+('Calcification Rates'!$H$57*$A28*'Calcification Rates'!$D$57))*'Calcification Rates'!$F$57</f>
        <v>11.73612266666667</v>
      </c>
      <c r="DS28" s="73">
        <f>((((1-'Calcification Rates'!$H$57)*$A28)*(('Calcification Rates'!$D$57-'Calcification Rates'!$E$57)*0.1))+('Calcification Rates'!$H$57*$A28*('Calcification Rates'!$D$57-'Calcification Rates'!$E$57)))*('Calcification Rates'!$F$57-'Calcification Rates'!$G$57)</f>
        <v>11.123381334452532</v>
      </c>
      <c r="DT28" s="73">
        <f>((((1-'Calcification Rates'!$H$57)*$A28)*(('Calcification Rates'!$D$57+'Calcification Rates'!$E$57)*0.1))+('Calcification Rates'!$H$57*$A28*('Calcification Rates'!$D$57+'Calcification Rates'!$E$57)))*('Calcification Rates'!$F$57+'Calcification Rates'!$G$57)</f>
        <v>12.348863998880804</v>
      </c>
      <c r="DU28" s="73">
        <f>((((1-'Calcification Rates'!$H$58)*$A28)*'Calcification Rates'!$D$58*0.1)+('Calcification Rates'!$H$58*$A28*'Calcification Rates'!$D$58))*'Calcification Rates'!$F$58</f>
        <v>11.73612266666667</v>
      </c>
      <c r="DV28" s="73">
        <f>((((1-'Calcification Rates'!$H$58)*$A28)*(('Calcification Rates'!$D$58-'Calcification Rates'!$E$58)*0.1))+('Calcification Rates'!$H$58*$A28*('Calcification Rates'!$D$58-'Calcification Rates'!$E$58)))*('Calcification Rates'!$F$58-'Calcification Rates'!$G$58)</f>
        <v>11.123381334452532</v>
      </c>
      <c r="DW28" s="73">
        <f>((((1-'Calcification Rates'!$H$58)*$A28)*(('Calcification Rates'!$D$58+'Calcification Rates'!$E$58)*0.1))+('Calcification Rates'!$H$58*$A28*('Calcification Rates'!$D$58+'Calcification Rates'!$E$58)))*('Calcification Rates'!$F$58+'Calcification Rates'!$G$58)</f>
        <v>12.348863998880804</v>
      </c>
      <c r="DX28" s="73">
        <f>(2*'Calcification Rates'!$D$59*'Calcification Rates'!$F$59)+0.1*'Calcification Rates'!$D$59*($A28+(2*'Calcification Rates'!$D$59))*'Calcification Rates'!$F$59</f>
        <v>11.675937422222223</v>
      </c>
      <c r="DY28" s="73">
        <f>(2*('Calcification Rates'!$D$59-'Calcification Rates'!$E$59)*('Calcification Rates'!$F$59-'Calcification Rates'!$G$59))+(0.1*('Calcification Rates'!$D$59-'Calcification Rates'!$E$59)*($A28+(2*'Calcification Rates'!$D$59-'Calcification Rates'!$E$59)))*('Calcification Rates'!$F$59-'Calcification Rates'!$G$59)</f>
        <v>11.047842125797509</v>
      </c>
      <c r="DZ28" s="73">
        <f>(2*('Calcification Rates'!$D$59+'Calcification Rates'!$E$59)*('Calcification Rates'!$F$59+'Calcification Rates'!$G$59))+(0.1*('Calcification Rates'!$D$59+'Calcification Rates'!$E$59)*($A28+(2*'Calcification Rates'!$D$59+'Calcification Rates'!$E$59)))*('Calcification Rates'!$F$59+'Calcification Rates'!$G$59)</f>
        <v>12.306070480854228</v>
      </c>
      <c r="EA28" s="73">
        <f>((((((((($A28*2)/PI())/2)+'Calcification Rates'!$D$60)^2)*PI())/2))-((((((($A28*2)/PI())/2)^2)*PI())/2)))*'Calcification Rates'!$F$60</f>
        <v>16.480196284714591</v>
      </c>
      <c r="EB28" s="73">
        <f>((((((((($A28*2)/PI())/2)+('Calcification Rates'!$D$60-'Calcification Rates'!$E$60))^2)*PI())/2))-((((((($A28*2)/PI())/2)^2)*PI())/2)))*('Calcification Rates'!$F$60-'Calcification Rates'!$G$60)</f>
        <v>15.379355661964366</v>
      </c>
      <c r="EC28" s="73">
        <f>((((((((($A28*2)/PI())/2)+('Calcification Rates'!$D$60+'Calcification Rates'!$E$60))^2)*PI())/2))-((((((($A28*2)/PI())/2)^2)*PI())/2)))*('Calcification Rates'!$F$60+'Calcification Rates'!$G$60)</f>
        <v>17.617389066081696</v>
      </c>
      <c r="ED28" s="73">
        <f>$A28*'Calcification Rates'!$D$61*'Calcification Rates'!$F$61</f>
        <v>20.40415274820457</v>
      </c>
      <c r="EE28" s="73">
        <f>$A28*('Calcification Rates'!$D$61-'Calcification Rates'!$E$61)*('Calcification Rates'!$F$61-'Calcification Rates'!$G$61)</f>
        <v>18.696814188420312</v>
      </c>
      <c r="EF28" s="73">
        <f>$A28*('Calcification Rates'!$D$61+'Calcification Rates'!$E$61)*('Calcification Rates'!$F$61+'Calcification Rates'!$G$61)</f>
        <v>22.185377502730191</v>
      </c>
      <c r="EG28" s="73">
        <f>(2*'Calcification Rates'!$D$62*'Calcification Rates'!$F$62)+0.1*'Calcification Rates'!$D$62*($A28+(2*'Calcification Rates'!$D$62))*'Calcification Rates'!$F$62</f>
        <v>60.974715277777761</v>
      </c>
      <c r="EH28" s="73">
        <f>(2*('Calcification Rates'!$D$62-'Calcification Rates'!$E$62)*('Calcification Rates'!$F$62-'Calcification Rates'!$G$62))+(0.1*('Calcification Rates'!$D$62-'Calcification Rates'!$E$62)*($A28+(2*'Calcification Rates'!$D$62-'Calcification Rates'!$E$62)))*('Calcification Rates'!$F$62-'Calcification Rates'!$G$62)</f>
        <v>49.701443038048993</v>
      </c>
      <c r="EI28" s="73">
        <f>(2*('Calcification Rates'!$D$62+'Calcification Rates'!$E$62)*('Calcification Rates'!$F$62+'Calcification Rates'!$G$62))+(0.1*('Calcification Rates'!$D$62+'Calcification Rates'!$E$62)*($A28+(2*'Calcification Rates'!$D$62+'Calcification Rates'!$E$62)))*('Calcification Rates'!$F$62+'Calcification Rates'!$G$62)</f>
        <v>73.270737768574534</v>
      </c>
      <c r="EJ28" s="73">
        <f>(2*'Calcification Rates'!$D$63*'Calcification Rates'!$F$63)+0.1*'Calcification Rates'!$D$63*($A28+(2*'Calcification Rates'!$D$63))*'Calcification Rates'!$F$63</f>
        <v>60.974715277777761</v>
      </c>
      <c r="EK28" s="73">
        <f>(2*('Calcification Rates'!$D$63-'Calcification Rates'!$E$63)*('Calcification Rates'!$F$63-'Calcification Rates'!$G$63))+(0.1*('Calcification Rates'!$D$63-'Calcification Rates'!$E$63)*($A28+(2*'Calcification Rates'!$D$63-'Calcification Rates'!$E$63)))*('Calcification Rates'!$F$63-'Calcification Rates'!$G$63)</f>
        <v>49.701443038048993</v>
      </c>
      <c r="EL28" s="73">
        <f>(2*('Calcification Rates'!$D$63+'Calcification Rates'!$E$63)*('Calcification Rates'!$F$63+'Calcification Rates'!$G$63))+(0.1*('Calcification Rates'!$D$63+'Calcification Rates'!$E$63)*($A28+(2*'Calcification Rates'!$D$63+'Calcification Rates'!$E$63)))*('Calcification Rates'!$F$63+'Calcification Rates'!$G$63)</f>
        <v>73.270737768574534</v>
      </c>
      <c r="EM28" s="73">
        <f>(2*'Calcification Rates'!$D$64*'Calcification Rates'!$F$64)+0.1*'Calcification Rates'!$D$64*($A28+(2*'Calcification Rates'!$D$64))*'Calcification Rates'!$F$64</f>
        <v>60.974715277777761</v>
      </c>
      <c r="EN28" s="73">
        <f>(2*('Calcification Rates'!$D$64-'Calcification Rates'!$E$64)*('Calcification Rates'!$F$64-'Calcification Rates'!$G$64))+(0.1*('Calcification Rates'!$D$64-'Calcification Rates'!$E$64)*($A28+(2*'Calcification Rates'!$D$64-'Calcification Rates'!$E$64)))*('Calcification Rates'!$F$64-'Calcification Rates'!$G$64)</f>
        <v>49.701443038048993</v>
      </c>
      <c r="EO28" s="73">
        <f>(2*('Calcification Rates'!$D$64+'Calcification Rates'!$E$64)*('Calcification Rates'!$F$64+'Calcification Rates'!$G$64))+(0.1*('Calcification Rates'!$D$64+'Calcification Rates'!$E$64)*($A28+(2*'Calcification Rates'!$D$64+'Calcification Rates'!$E$64)))*('Calcification Rates'!$F$64+'Calcification Rates'!$G$64)</f>
        <v>73.270737768574534</v>
      </c>
      <c r="EP28" s="73">
        <f>(2*'Calcification Rates'!$D$65*'Calcification Rates'!$F$65)+0.1*'Calcification Rates'!$D$65*($A28+(2*'Calcification Rates'!$D$65))*'Calcification Rates'!$F$65</f>
        <v>60.974715277777761</v>
      </c>
      <c r="EQ28" s="73">
        <f>(2*('Calcification Rates'!$D$65-'Calcification Rates'!$E$65)*('Calcification Rates'!$F$65-'Calcification Rates'!$G$65))+(0.1*('Calcification Rates'!$D$65-'Calcification Rates'!$E$65)*($A28+(2*'Calcification Rates'!$D$65-'Calcification Rates'!$E$65)))*('Calcification Rates'!$F$65-'Calcification Rates'!$G$65)</f>
        <v>49.701443038048993</v>
      </c>
      <c r="ER28" s="73">
        <f>(2*('Calcification Rates'!$D$65+'Calcification Rates'!$E$65)*('Calcification Rates'!$F$65+'Calcification Rates'!$G$65))+(0.1*('Calcification Rates'!$D$65+'Calcification Rates'!$E$65)*($A28+(2*'Calcification Rates'!$D$65+'Calcification Rates'!$E$65)))*('Calcification Rates'!$F$65+'Calcification Rates'!$G$65)</f>
        <v>73.270737768574534</v>
      </c>
      <c r="ES28" s="73">
        <f>$A28*'Calcification Rates'!$D$66*'Calcification Rates'!$F$66</f>
        <v>20.40415274820457</v>
      </c>
      <c r="ET28" s="73">
        <f>$A28*('Calcification Rates'!$D$66-'Calcification Rates'!$E$66)*('Calcification Rates'!$F$66-'Calcification Rates'!$G$66)</f>
        <v>18.696814188420312</v>
      </c>
      <c r="EU28" s="73">
        <f>$A28*('Calcification Rates'!$D$66+'Calcification Rates'!$E$66)*('Calcification Rates'!$F$66+'Calcification Rates'!$G$66)</f>
        <v>22.185377502730191</v>
      </c>
      <c r="EV28" s="73">
        <f>(2*'Calcification Rates'!$D$67*'Calcification Rates'!$F$67)+0.1*'Calcification Rates'!$D$67*($A28+(2*'Calcification Rates'!$D$67))*'Calcification Rates'!$F$67</f>
        <v>60.974715277777761</v>
      </c>
      <c r="EW28" s="73">
        <f>(2*('Calcification Rates'!$D$67-'Calcification Rates'!$E$67)*('Calcification Rates'!$F$67-'Calcification Rates'!$G$67))+(0.1*('Calcification Rates'!$D$67-'Calcification Rates'!$E$67)*($A28+(2*'Calcification Rates'!$D$67-'Calcification Rates'!$E$67)))*('Calcification Rates'!$F$67-'Calcification Rates'!$G$67)</f>
        <v>49.701443038048993</v>
      </c>
      <c r="EX28" s="73">
        <f>(2*('Calcification Rates'!$D$67+'Calcification Rates'!$E$67)*('Calcification Rates'!$F$67+'Calcification Rates'!$G$67))+(0.1*('Calcification Rates'!$D$67+'Calcification Rates'!$E$67)*($A28+(2*'Calcification Rates'!$D$67+'Calcification Rates'!$E$67)))*('Calcification Rates'!$F$67+'Calcification Rates'!$G$67)</f>
        <v>73.270737768574534</v>
      </c>
      <c r="EY28" s="73">
        <f>((((1-'Calcification Rates'!$H$68)*$A28)*'Calcification Rates'!$D$68*0.1)+('Calcification Rates'!$H$68*$A28*'Calcification Rates'!$D$68))*'Calcification Rates'!$F$68</f>
        <v>5.952089</v>
      </c>
      <c r="EZ28" s="73">
        <f>((((1-'Calcification Rates'!$H$68)*$A28)*(('Calcification Rates'!$D$68-'Calcification Rates'!$E$68)*0.1))+('Calcification Rates'!$H$68*$A28*('Calcification Rates'!$D$68-'Calcification Rates'!$E$68)))*('Calcification Rates'!$F$68-'Calcification Rates'!$G$68)</f>
        <v>3.7037704892454872</v>
      </c>
      <c r="FA28" s="73">
        <f>((((1-'Calcification Rates'!$H$68)*$A28)*(('Calcification Rates'!$D$68+'Calcification Rates'!$E$68)*0.1))+('Calcification Rates'!$H$68*$A28*('Calcification Rates'!$D$68+'Calcification Rates'!$E$68)))*('Calcification Rates'!$F$68+'Calcification Rates'!$G$68)</f>
        <v>8.4240422638134795</v>
      </c>
      <c r="FB28" s="73">
        <f>((((((((($A28*2)/PI())/2)+'Calcification Rates'!$D$69)^2)*PI())/2))-((((((($A28*2)/PI())/2)^2)*PI())/2)))*'Calcification Rates'!$F$69</f>
        <v>41.161644794644303</v>
      </c>
      <c r="FC28" s="73">
        <f>((((((((($A28*2)/PI())/2)+('Calcification Rates'!$D$69-'Calcification Rates'!$E$69))^2)*PI())/2))-((((((($A28*2)/PI())/2)^2)*PI())/2)))*('Calcification Rates'!$F$69-'Calcification Rates'!$G$69)</f>
        <v>38.954500766804095</v>
      </c>
      <c r="FD28" s="73">
        <f>((((((((($A28*2)/PI())/2)+('Calcification Rates'!$D$69+'Calcification Rates'!$E$69))^2)*PI())/2))-((((((($A28*2)/PI())/2)^2)*PI())/2)))*('Calcification Rates'!$F$69+'Calcification Rates'!$G$69)</f>
        <v>43.402252171253764</v>
      </c>
      <c r="FE28" s="73">
        <f>((((((((($A28*2)/PI())/2)+'Calcification Rates'!$D$70)^2)*PI())/2))-((((((($A28*2)/PI())/2)^2)*PI())/2)))*'Calcification Rates'!$F$70</f>
        <v>32.070278156791403</v>
      </c>
      <c r="FF28" s="73">
        <f>((((((((($A28*2)/PI())/2)+('Calcification Rates'!$D$70-'Calcification Rates'!$E$70))^2)*PI())/2))-((((((($A28*2)/PI())/2)^2)*PI())/2)))*('Calcification Rates'!$F$70-'Calcification Rates'!$G$70)</f>
        <v>27.602123059561343</v>
      </c>
      <c r="FG28" s="73">
        <f>((((((((($A28*2)/PI())/2)+('Calcification Rates'!$D$70+'Calcification Rates'!$E$70))^2)*PI())/2))-((((((($A28*2)/PI())/2)^2)*PI())/2)))*('Calcification Rates'!$F$70+'Calcification Rates'!$G$70)</f>
        <v>36.627656419030515</v>
      </c>
      <c r="FH28" s="73">
        <f>((((((((($A28*2)/PI())/2)+'Calcification Rates'!$D$71)^2)*PI())/2))-((((((($A28*2)/PI())/2)^2)*PI())/2)))*'Calcification Rates'!$F$71</f>
        <v>17.905987682626161</v>
      </c>
      <c r="FI28" s="73">
        <f>((((((((($A28*2)/PI())/2)+('Calcification Rates'!$D$71-'Calcification Rates'!$E$71))^2)*PI())/2))-((((((($A28*2)/PI())/2)^2)*PI())/2)))*('Calcification Rates'!$F$71-'Calcification Rates'!$G$71)</f>
        <v>16.503496497002963</v>
      </c>
      <c r="FJ28" s="73">
        <f>((((((((($A28*2)/PI())/2)+('Calcification Rates'!$D$71+'Calcification Rates'!$E$71))^2)*PI())/2))-((((((($A28*2)/PI())/2)^2)*PI())/2)))*('Calcification Rates'!$F$71+'Calcification Rates'!$G$71)</f>
        <v>19.364999617827262</v>
      </c>
      <c r="FK28" s="73">
        <f>$A28*'Calcification Rates'!$D$72*'Calcification Rates'!$F$72</f>
        <v>0.61107312499999988</v>
      </c>
      <c r="FL28" s="73">
        <f>$A28*('Calcification Rates'!$D$72-'Calcification Rates'!$E$72)*('Calcification Rates'!$F$72-'Calcification Rates'!$G$72)</f>
        <v>0.39713568122306164</v>
      </c>
      <c r="FM28" s="73">
        <f>$A28*('Calcification Rates'!$D$72+'Calcification Rates'!$E$72)*('Calcification Rates'!$F$72+'Calcification Rates'!$G$72)</f>
        <v>0.82501056877693824</v>
      </c>
      <c r="FN28" s="73">
        <f>$A28*'Calcification Rates'!$D$74*'Calcification Rates'!$F$74</f>
        <v>0.61107312499999988</v>
      </c>
      <c r="FO28" s="73">
        <f>$A28*('Calcification Rates'!$D$74-'Calcification Rates'!$E$74)*('Calcification Rates'!$F$74-'Calcification Rates'!$G$74)</f>
        <v>0.39713568122306164</v>
      </c>
      <c r="FP28" s="73">
        <f>$A28*('Calcification Rates'!$D$74+'Calcification Rates'!$E$74)*('Calcification Rates'!$F$74+'Calcification Rates'!$G$74)</f>
        <v>0.82501056877693824</v>
      </c>
      <c r="FQ28" s="73">
        <f>$A28*'Calcification Rates'!$D$75*'Calcification Rates'!$F$75</f>
        <v>17.636854403409092</v>
      </c>
      <c r="FR28" s="73">
        <f>$A28*('Calcification Rates'!$D$75-'Calcification Rates'!$E$75)*('Calcification Rates'!$F$75-'Calcification Rates'!$G$75)</f>
        <v>16.424506042694752</v>
      </c>
      <c r="FS28" s="73">
        <f>$A28*('Calcification Rates'!$D$75+'Calcification Rates'!$E$75)*('Calcification Rates'!$F$75+'Calcification Rates'!$G$75)</f>
        <v>18.886118461680176</v>
      </c>
      <c r="FT28" s="73">
        <f>((((((((($A28*2)/PI())/2)+'Calcification Rates'!$D$76)^2)*PI())/2))-((((((($A28*2)/PI())/2)^2)*PI())/2)))*'Calcification Rates'!$F$76</f>
        <v>18.118426208890526</v>
      </c>
      <c r="FU28" s="73">
        <f>((((((((($A28*2)/PI())/2)+('Calcification Rates'!$D$76-'Calcification Rates'!$E$76))^2)*PI())/2))-((((((($A28*2)/PI())/2)^2)*PI())/2)))*('Calcification Rates'!$F$76-'Calcification Rates'!$G$76)</f>
        <v>16.863190443044594</v>
      </c>
      <c r="FV28" s="73">
        <f>((((((((($A28*2)/PI())/2)+('Calcification Rates'!$D$76+'Calcification Rates'!$E$76))^2)*PI())/2))-((((((($A28*2)/PI())/2)^2)*PI())/2)))*('Calcification Rates'!$F$76+'Calcification Rates'!$G$76)</f>
        <v>19.41305208170332</v>
      </c>
      <c r="FW28" s="73">
        <f>(2*'Calcification Rates'!$D$77*'Calcification Rates'!$F$77)+0.1*'Calcification Rates'!$D$77*($A28+(2*'Calcification Rates'!$D$77))*'Calcification Rates'!$F$77</f>
        <v>60.974715277777761</v>
      </c>
      <c r="FX28" s="73">
        <f>(2*('Calcification Rates'!$D$77-'Calcification Rates'!$E$77)*('Calcification Rates'!$F$77-'Calcification Rates'!$G$77))+(0.1*('Calcification Rates'!$D$77-'Calcification Rates'!$E$77)*($A28+(2*'Calcification Rates'!$D$77-'Calcification Rates'!$E$77)))*('Calcification Rates'!$F$77-'Calcification Rates'!$G$77)</f>
        <v>58.013447124483875</v>
      </c>
      <c r="FY28" s="73">
        <f>(2*('Calcification Rates'!$D$77+'Calcification Rates'!$E$77)*('Calcification Rates'!$F$77+'Calcification Rates'!$G$77))+(0.1*('Calcification Rates'!$D$77+'Calcification Rates'!$E$77)*($A28+(2*'Calcification Rates'!$D$77+'Calcification Rates'!$E$77)))*('Calcification Rates'!$F$77+'Calcification Rates'!$G$77)</f>
        <v>63.949513151187759</v>
      </c>
      <c r="FZ28" s="73">
        <f>((((1-'Calcification Rates'!$H$78)*$A28)*'Calcification Rates'!$D$78*0.1)+('Calcification Rates'!$H$78*$A28*'Calcification Rates'!$D$78))*'Calcification Rates'!$F$78</f>
        <v>9.2717287845000005</v>
      </c>
      <c r="GA28" s="73">
        <f>((((1-'Calcification Rates'!$H$78)*$A28)*(('Calcification Rates'!$D$78-'Calcification Rates'!$E$78)*0.1))+('Calcification Rates'!$H$78*$A28*('Calcification Rates'!$D$78-'Calcification Rates'!$E$78)))*('Calcification Rates'!$F$78-'Calcification Rates'!$G$78)</f>
        <v>8.9507416913762246</v>
      </c>
      <c r="GB28" s="73">
        <f>((((1-'Calcification Rates'!$H$78)*$A28)*(('Calcification Rates'!$D$78+'Calcification Rates'!$E$78)*0.1))+('Calcification Rates'!$H$78*$A28*('Calcification Rates'!$D$78+'Calcification Rates'!$E$78)))*('Calcification Rates'!$F$78+'Calcification Rates'!$G$78)</f>
        <v>9.5927158776237729</v>
      </c>
      <c r="GC28" s="73">
        <f>((((1-'Calcification Rates'!$H$79)*$A28)*'Calcification Rates'!$D$79*0.1)+('Calcification Rates'!$H$79*$A28*'Calcification Rates'!$D$79))*'Calcification Rates'!$F$79</f>
        <v>10.544859780000001</v>
      </c>
      <c r="GD28" s="73">
        <f>((((1-'Calcification Rates'!$H$79)*$A28)*(('Calcification Rates'!$D$79-'Calcification Rates'!$E$79)*0.1))+('Calcification Rates'!$H$79*$A28*('Calcification Rates'!$D$79-'Calcification Rates'!$E$79)))*('Calcification Rates'!$F$79-'Calcification Rates'!$G$79)</f>
        <v>10.104039998476926</v>
      </c>
      <c r="GE28" s="73">
        <f>((((1-'Calcification Rates'!$H$79)*$A28)*(('Calcification Rates'!$D$79+'Calcification Rates'!$E$79)*0.1))+('Calcification Rates'!$H$79*$A28*('Calcification Rates'!$D$79+'Calcification Rates'!$E$79)))*('Calcification Rates'!$F$79+'Calcification Rates'!$G$79)</f>
        <v>10.985679561523076</v>
      </c>
      <c r="GF28" s="73">
        <f>((((1-'Calcification Rates'!$H$80)*$A28)*'Calcification Rates'!$D$80*0.1)+('Calcification Rates'!$H$80*$A28*'Calcification Rates'!$D$80))*'Calcification Rates'!$F$80</f>
        <v>12.408779876999997</v>
      </c>
      <c r="GG28" s="73">
        <f>((((1-'Calcification Rates'!$H$80)*$A28)*(('Calcification Rates'!$D$80-'Calcification Rates'!$E$80)*0.1))+('Calcification Rates'!$H$80*$A28*('Calcification Rates'!$D$80-'Calcification Rates'!$E$80)))*('Calcification Rates'!$F$80-'Calcification Rates'!$G$80)</f>
        <v>11.979188128308031</v>
      </c>
      <c r="GH28" s="73">
        <f>((((1-'Calcification Rates'!$H$80)*$A28)*(('Calcification Rates'!$D$80+'Calcification Rates'!$E$80)*0.1))+('Calcification Rates'!$H$80*$A28*('Calcification Rates'!$D$80+'Calcification Rates'!$E$80)))*('Calcification Rates'!$F$80+'Calcification Rates'!$G$80)</f>
        <v>12.838371625691966</v>
      </c>
      <c r="GI28" s="73">
        <f>((((((((($A28*2)/PI())/2)+'Calcification Rates'!$D$81)^2)*PI())/2))-((((((($A28*2)/PI())/2)^2)*PI())/2)))*'Calcification Rates'!$F$81</f>
        <v>15.360783673529641</v>
      </c>
      <c r="GJ28" s="73">
        <f>((((((((($A28*2)/PI())/2)+('Calcification Rates'!$D$81-'Calcification Rates'!$E$81))^2)*PI())/2))-((((((($A28*2)/PI())/2)^2)*PI())/2)))*('Calcification Rates'!$F$81-'Calcification Rates'!$G$81)</f>
        <v>14.853431853283473</v>
      </c>
      <c r="GK28" s="73">
        <f>((((((((($A28*2)/PI())/2)+('Calcification Rates'!$D$81+'Calcification Rates'!$E$81))^2)*PI())/2))-((((((($A28*2)/PI())/2)^2)*PI())/2)))*('Calcification Rates'!$F$81+'Calcification Rates'!$G$81)</f>
        <v>15.869027941065468</v>
      </c>
      <c r="GL28" s="73">
        <f>((((((((($A28*2)/PI())/2)+'Calcification Rates'!$D$82)^2)*PI())/2))-((((((($A28*2)/PI())/2)^2)*PI())/2)))*'Calcification Rates'!$F$82</f>
        <v>15.759462599731995</v>
      </c>
      <c r="GM28" s="73">
        <f>((((((((($A28*2)/PI())/2)+('Calcification Rates'!$D$82-'Calcification Rates'!$E$82))^2)*PI())/2))-((((((($A28*2)/PI())/2)^2)*PI())/2)))*('Calcification Rates'!$F$82-'Calcification Rates'!$G$82)</f>
        <v>15.364127012185303</v>
      </c>
      <c r="GN28" s="73">
        <f>((((((((($A28*2)/PI())/2)+('Calcification Rates'!$D$82+'Calcification Rates'!$E$82))^2)*PI())/2))-((((((($A28*2)/PI())/2)^2)*PI())/2)))*('Calcification Rates'!$F$82+'Calcification Rates'!$G$82)</f>
        <v>16.155338355084432</v>
      </c>
      <c r="GO28" s="73">
        <f>((((((((($A28*2)/PI())/2)+'Calcification Rates'!$D$87)^2)*PI())/2))-((((((($A28*2)/PI())/2)^2)*PI())/2)))*'Calcification Rates'!$F$87</f>
        <v>10.517922886789929</v>
      </c>
      <c r="GP28" s="73">
        <f>((((((((($A28*2)/PI())/2)+('Calcification Rates'!$D$87-'Calcification Rates'!$E$87))^2)*PI())/2))-((((((($A28*2)/PI())/2)^2)*PI())/2)))*('Calcification Rates'!$F$87-'Calcification Rates'!$G$87)</f>
        <v>9.1466645019889423</v>
      </c>
      <c r="GQ28" s="73">
        <f>((((((((($A28*2)/PI())/2)+('Calcification Rates'!$D$87+'Calcification Rates'!$E$87))^2)*PI())/2))-((((((($A28*2)/PI())/2)^2)*PI())/2)))*('Calcification Rates'!$F$87+'Calcification Rates'!$G$87)</f>
        <v>11.962832641140574</v>
      </c>
      <c r="GR28" s="73">
        <f>((((((((($A28*2)/PI())/2)+'Calcification Rates'!$D$88)^2)*PI())/2))-((((((($A28*2)/PI())/2)^2)*PI())/2)))*'Calcification Rates'!$F$88</f>
        <v>10.517922886789929</v>
      </c>
      <c r="GS28" s="73">
        <f>((((((((($A28*2)/PI())/2)+('Calcification Rates'!$D$88-'Calcification Rates'!$E$88))^2)*PI())/2))-((((((($A28*2)/PI())/2)^2)*PI())/2)))*('Calcification Rates'!$F$88-'Calcification Rates'!$G$88)</f>
        <v>9.1466645019889423</v>
      </c>
      <c r="GT28" s="73">
        <f>((((((((($A28*2)/PI())/2)+('Calcification Rates'!$D$88+'Calcification Rates'!$E$88))^2)*PI())/2))-((((((($A28*2)/PI())/2)^2)*PI())/2)))*('Calcification Rates'!$F$88+'Calcification Rates'!$G$88)</f>
        <v>11.962832641140574</v>
      </c>
      <c r="GU28" s="73">
        <f>((((((((($A28*2)/PI())/2)+'Calcification Rates'!$D$89)^2)*PI())/2))-((((((($A28*2)/PI())/2)^2)*PI())/2)))*'Calcification Rates'!$F$89</f>
        <v>14.728695740137296</v>
      </c>
      <c r="GV28" s="73">
        <f>((((((((($A28*2)/PI())/2)+('Calcification Rates'!$D$89-'Calcification Rates'!$E$89))^2)*PI())/2))-((((((($A28*2)/PI())/2)^2)*PI())/2)))*('Calcification Rates'!$F$89-'Calcification Rates'!$G$89)</f>
        <v>13.128222881551821</v>
      </c>
      <c r="GW28" s="73">
        <f>((((((((($A28*2)/PI())/2)+('Calcification Rates'!$D$89+'Calcification Rates'!$E$89))^2)*PI())/2))-((((((($A28*2)/PI())/2)^2)*PI())/2)))*('Calcification Rates'!$F$89+'Calcification Rates'!$G$89)</f>
        <v>16.389435269582879</v>
      </c>
      <c r="GX28" s="73">
        <f>((((((((($A28*2)/PI())/2)+'Calcification Rates'!$D$90)^2)*PI())/2))-((((((($A28*2)/PI())/2)^2)*PI())/2)))*'Calcification Rates'!$F$90</f>
        <v>14.728695740137296</v>
      </c>
      <c r="GY28" s="73">
        <f>((((((((($A28*2)/PI())/2)+('Calcification Rates'!$D$90-'Calcification Rates'!$E$90))^2)*PI())/2))-((((((($A28*2)/PI())/2)^2)*PI())/2)))*('Calcification Rates'!$F$90-'Calcification Rates'!$G$90)</f>
        <v>13.128222881551821</v>
      </c>
      <c r="GZ28" s="73">
        <f>((((((((($A28*2)/PI())/2)+('Calcification Rates'!$D$90+'Calcification Rates'!$E$90))^2)*PI())/2))-((((((($A28*2)/PI())/2)^2)*PI())/2)))*('Calcification Rates'!$F$90+'Calcification Rates'!$G$90)</f>
        <v>16.389435269582879</v>
      </c>
      <c r="HA28" s="73">
        <f>((((((((($A28*2)/PI())/2)+'Calcification Rates'!$D$92)^2)*PI())/2))-((((((($A28*2)/PI())/2)^2)*PI())/2)))*'Calcification Rates'!$F$92</f>
        <v>37.78102959108945</v>
      </c>
      <c r="HB28" s="73">
        <f>((((((((($A28*2)/PI())/2)+('Calcification Rates'!$D$92-'Calcification Rates'!$E$92))^2)*PI())/2))-((((((($A28*2)/PI())/2)^2)*PI())/2)))*('Calcification Rates'!$F$92-'Calcification Rates'!$G$92)</f>
        <v>36.319248476254842</v>
      </c>
      <c r="HC28" s="73">
        <f>((((((((($A28*2)/PI())/2)+('Calcification Rates'!$D$92+'Calcification Rates'!$E$92))^2)*PI())/2))-((((((($A28*2)/PI())/2)^2)*PI())/2)))*('Calcification Rates'!$F$92+'Calcification Rates'!$G$92)</f>
        <v>39.242810705924057</v>
      </c>
      <c r="HD28" s="73">
        <f>$A28*'Calcification Rates'!$D$93*'Calcification Rates'!$F$93</f>
        <v>10.742537114460111</v>
      </c>
      <c r="HE28" s="73">
        <f>$A28*('Calcification Rates'!$D$93-'Calcification Rates'!$E$93)*('Calcification Rates'!$F$93-'Calcification Rates'!$G$93)</f>
        <v>9.4413673628917056</v>
      </c>
      <c r="HF28" s="73">
        <f>$A28*('Calcification Rates'!$D$93+'Calcification Rates'!$E$93)*('Calcification Rates'!$F$93+'Calcification Rates'!$G$93)</f>
        <v>12.114988811635945</v>
      </c>
      <c r="HG28" s="73">
        <f>$A28*'Calcification Rates'!$D$95*'Calcification Rates'!$F$95</f>
        <v>13.696734820936642</v>
      </c>
      <c r="HH28" s="73">
        <f>$A28*('Calcification Rates'!$D$95-'Calcification Rates'!$E$95)*('Calcification Rates'!$F$95-'Calcification Rates'!$G$95)</f>
        <v>11.95235284201352</v>
      </c>
      <c r="HI28" s="73">
        <f>$A28*('Calcification Rates'!$D$95+'Calcification Rates'!$E$95)*('Calcification Rates'!$F$95+'Calcification Rates'!$G$95)</f>
        <v>15.538874896692809</v>
      </c>
      <c r="HJ28" s="73">
        <f>((((1-'Calcification Rates'!$H$96)*$A28)*'Calcification Rates'!$D$96*0.1)+('Calcification Rates'!$H$96*$A28*'Calcification Rates'!$D$96))*'Calcification Rates'!$F$96</f>
        <v>6.5116460500000004</v>
      </c>
      <c r="HK28" s="73">
        <f>((((1-'Calcification Rates'!$H$96)*$A28)*(('Calcification Rates'!$D$96-'Calcification Rates'!$E$96)*0.1))+('Calcification Rates'!$H$96*$A28*('Calcification Rates'!$D$96-'Calcification Rates'!$E$96)))*('Calcification Rates'!$F$96-'Calcification Rates'!$G$96)</f>
        <v>5.6880682507787963</v>
      </c>
      <c r="HL28" s="73">
        <f>((((1-'Calcification Rates'!$H$96)*$A28)*(('Calcification Rates'!$D$96+'Calcification Rates'!$E$96)*0.1))+('Calcification Rates'!$H$96*$A28*('Calcification Rates'!$D$96+'Calcification Rates'!$E$96)))*('Calcification Rates'!$F$96+'Calcification Rates'!$G$96)</f>
        <v>7.3858813077872876</v>
      </c>
      <c r="HM28" s="73">
        <f>((((1-'Calcification Rates'!$H$98)*$A28)*'Calcification Rates'!$D$98*0.1)+('Calcification Rates'!$H$98*$A28*'Calcification Rates'!$D$98))*'Calcification Rates'!$F$98</f>
        <v>6.5116460500000004</v>
      </c>
      <c r="HN28" s="73">
        <f>((((1-'Calcification Rates'!$H$98)*$A28)*(('Calcification Rates'!$D$98-'Calcification Rates'!$E$98)*0.1))+('Calcification Rates'!$H$98*$A28*('Calcification Rates'!$D$98-'Calcification Rates'!$E$98)))*('Calcification Rates'!$F$98-'Calcification Rates'!$G$98)</f>
        <v>3.9270735970803443</v>
      </c>
      <c r="HO28" s="73">
        <f>((((1-'Calcification Rates'!$H$98)*$A28)*(('Calcification Rates'!$D$98+'Calcification Rates'!$E$98)*0.1))+('Calcification Rates'!$H$98*$A28*('Calcification Rates'!$D$98+'Calcification Rates'!$E$98)))*('Calcification Rates'!$F$98+'Calcification Rates'!$G$98)</f>
        <v>9.4704206524424137</v>
      </c>
    </row>
    <row r="29" spans="1:223" x14ac:dyDescent="0.3">
      <c r="A29" s="42">
        <v>27</v>
      </c>
      <c r="B29" s="73">
        <f>((((1-'Calcification Rates'!$H$11)*$A29)*'Calcification Rates'!$D$11*0.1)+('Calcification Rates'!$H$11*$A29*'Calcification Rates'!$D$11))*'Calcification Rates'!$F$11</f>
        <v>74.285245440000011</v>
      </c>
      <c r="C29" s="73">
        <f>((((1-'Calcification Rates'!$H$11)*$A29)*(('Calcification Rates'!$D$11-'Calcification Rates'!$E$11)*0.1))+('Calcification Rates'!$H$11*$A29*('Calcification Rates'!$D$11-'Calcification Rates'!$E$11)))*('Calcification Rates'!$F$11-'Calcification Rates'!$G$11)</f>
        <v>60.332622480993088</v>
      </c>
      <c r="D29" s="73">
        <f>((((1-'Calcification Rates'!$H$11)*$A29)*(('Calcification Rates'!$D$11+'Calcification Rates'!$E$11)*0.1))+('Calcification Rates'!$H$11*$A29*('Calcification Rates'!$D$11+'Calcification Rates'!$E$11)))*('Calcification Rates'!$F$11+'Calcification Rates'!$G$11)</f>
        <v>88.671300897393266</v>
      </c>
      <c r="E29" s="73">
        <f>(((((1-'Calcification Rates'!$H$12)*$A29)*'Calcification Rates'!$D$12*0.1)+('Calcification Rates'!$H$12*$A29*'Calcification Rates'!$D$12))*'Calcification Rates'!$F$12)*0.5</f>
        <v>39.118861028571423</v>
      </c>
      <c r="F29" s="73">
        <f>(((((1-'Calcification Rates'!$H$12)*$A29)*(('Calcification Rates'!$D$12-'Calcification Rates'!$E$12)*0.1))+('Calcification Rates'!$H$12*$A29*('Calcification Rates'!$D$12-'Calcification Rates'!$E$12)))*('Calcification Rates'!$F$12-'Calcification Rates'!$G$12))*0.5</f>
        <v>35.953243784908274</v>
      </c>
      <c r="G29" s="73">
        <f>(((((1-'Calcification Rates'!$H$12)*$A29)*(('Calcification Rates'!$D$12+'Calcification Rates'!$E$12)*0.1))+('Calcification Rates'!$H$12*$A29*('Calcification Rates'!$D$12+'Calcification Rates'!$E$12)))*('Calcification Rates'!$F$12+'Calcification Rates'!$G$12))*0.5</f>
        <v>42.339404655810355</v>
      </c>
      <c r="H29" s="73">
        <f>(((((1-'Calcification Rates'!$H$13)*$A29)*'Calcification Rates'!$D$13*0.1)+('Calcification Rates'!$H$13*$A29*'Calcification Rates'!$D$13))*'Calcification Rates'!$F$13)*0.5</f>
        <v>31.477040251199998</v>
      </c>
      <c r="I29" s="73">
        <f>(((((1-'Calcification Rates'!$H$13)*$A29)*(('Calcification Rates'!$D$13-'Calcification Rates'!$E$13)*0.1))+('Calcification Rates'!$H$13*$A29*('Calcification Rates'!$D$13-'Calcification Rates'!$E$13)))*('Calcification Rates'!$F$13-'Calcification Rates'!$G$13))*0.5</f>
        <v>26.638478821929205</v>
      </c>
      <c r="J29" s="73">
        <f>(((((1-'Calcification Rates'!$H$13)*$A29)*(('Calcification Rates'!$D$13+'Calcification Rates'!$E$13)*0.1))+('Calcification Rates'!$H$13*$A29*('Calcification Rates'!$D$13+'Calcification Rates'!$E$13)))*('Calcification Rates'!$F$13+'Calcification Rates'!$G$13))*0.5</f>
        <v>36.714578797070793</v>
      </c>
      <c r="K29" s="73">
        <f>((((((((($A29*2)/PI())/2)+'Calcification Rates'!$D$14)^2)*PI())/2))-((((((($A29*2)/PI())/2)^2)*PI())/2)))*'Calcification Rates'!$F$14</f>
        <v>16.16221661385859</v>
      </c>
      <c r="L29" s="73">
        <f>((((((((($A29*2)/PI())/2)+('Calcification Rates'!$D$14-'Calcification Rates'!$E$14))^2)*PI())/2))-((((((($A29*2)/PI())/2)^2)*PI())/2)))*('Calcification Rates'!$F$14-'Calcification Rates'!$G$14)</f>
        <v>15.592456120840879</v>
      </c>
      <c r="M29" s="73">
        <f>((((((((($A29*2)/PI())/2)+('Calcification Rates'!$D$14+'Calcification Rates'!$E$14))^2)*PI())/2))-((((((($A29*2)/PI())/2)^2)*PI())/2)))*('Calcification Rates'!$F$14+'Calcification Rates'!$G$14)</f>
        <v>16.732657258169354</v>
      </c>
      <c r="N29" s="73">
        <f>((((((((($A29*2)/PI())/2)+'Calcification Rates'!$D$15)^2)*PI())/2))-((((((($A29*2)/PI())/2)^2)*PI())/2)))*'Calcification Rates'!$F$15</f>
        <v>16.393706695567502</v>
      </c>
      <c r="O29" s="73">
        <f>((((((((($A29*2)/PI())/2)+('Calcification Rates'!$D$15-'Calcification Rates'!$E$15))^2)*PI())/2))-((((((($A29*2)/PI())/2)^2)*PI())/2)))*('Calcification Rates'!$F$15-'Calcification Rates'!$G$15)</f>
        <v>14.777748628141378</v>
      </c>
      <c r="P29" s="73">
        <f>((((((((($A29*2)/PI())/2)+('Calcification Rates'!$D$15+'Calcification Rates'!$E$15))^2)*PI())/2))-((((((($A29*2)/PI())/2)^2)*PI())/2)))*('Calcification Rates'!$F$15+'Calcification Rates'!$G$15)</f>
        <v>18.086261292751573</v>
      </c>
      <c r="Q29" s="73">
        <f>(2*'Calcification Rates'!$D$16*'Calcification Rates'!$F$16)+0.1*'Calcification Rates'!$D$16*($A29+(2*'Calcification Rates'!$D$16))*'Calcification Rates'!$F$16</f>
        <v>5.3554783333333322</v>
      </c>
      <c r="R29" s="73">
        <f>(2*('Calcification Rates'!$D$16-'Calcification Rates'!$E$16)*('Calcification Rates'!$F$16-'Calcification Rates'!$G$16))+(0.1*('Calcification Rates'!$D$16-'Calcification Rates'!$E$16)*($A29+(2*'Calcification Rates'!$D$16-'Calcification Rates'!$E$16)))*('Calcification Rates'!$F$16-'Calcification Rates'!$G$16)</f>
        <v>4.6000561417244628</v>
      </c>
      <c r="S29" s="73">
        <f>(2*('Calcification Rates'!$D$16+'Calcification Rates'!$E$16)*('Calcification Rates'!$F$16+'Calcification Rates'!$G$16))+(0.1*('Calcification Rates'!$D$16+'Calcification Rates'!$E$16)*($A29+(2*'Calcification Rates'!$D$16+'Calcification Rates'!$E$16)))*('Calcification Rates'!$F$16+'Calcification Rates'!$G$16)</f>
        <v>6.1298099223553013</v>
      </c>
      <c r="T29" s="73">
        <f>(2*'Calcification Rates'!$D$17*'Calcification Rates'!$F$17)+0.1*'Calcification Rates'!$D$17*($A29+(2*'Calcification Rates'!$D$17))*'Calcification Rates'!$F$17</f>
        <v>4.9497602777777772</v>
      </c>
      <c r="U29" s="73">
        <f>(2*('Calcification Rates'!$D$17-'Calcification Rates'!$E$17)*('Calcification Rates'!$F$17-'Calcification Rates'!$G$17))+(0.1*('Calcification Rates'!$D$17-'Calcification Rates'!$E$17)*($A29+(2*'Calcification Rates'!$D$17-'Calcification Rates'!$E$17)))*('Calcification Rates'!$F$17-'Calcification Rates'!$G$17)</f>
        <v>4.1998767891911282</v>
      </c>
      <c r="V29" s="73">
        <f>(2*('Calcification Rates'!$D$17+'Calcification Rates'!$E$17)*('Calcification Rates'!$F$17+'Calcification Rates'!$G$17))+(0.1*('Calcification Rates'!$D$17+'Calcification Rates'!$E$17)*($A29+(2*'Calcification Rates'!$D$17+'Calcification Rates'!$E$17)))*('Calcification Rates'!$F$17+'Calcification Rates'!$G$17)</f>
        <v>5.7185516698219674</v>
      </c>
      <c r="W29" s="73">
        <f>((((((((($A29*2)/PI())/2)+'Calcification Rates'!$D$18)^2)*PI())/2))-((((((($A29*2)/PI())/2)^2)*PI())/2)))*'Calcification Rates'!$F$18</f>
        <v>16.393706695567502</v>
      </c>
      <c r="X29" s="73">
        <f>((((((((($A29*2)/PI())/2)+('Calcification Rates'!$D$18-'Calcification Rates'!$E$18))^2)*PI())/2))-((((((($A29*2)/PI())/2)^2)*PI())/2)))*('Calcification Rates'!$F$18-'Calcification Rates'!$G$18)</f>
        <v>14.777748628141378</v>
      </c>
      <c r="Y29" s="73">
        <f>((((((((($A29*2)/PI())/2)+('Calcification Rates'!$D$18+'Calcification Rates'!$E$18))^2)*PI())/2))-((((((($A29*2)/PI())/2)^2)*PI())/2)))*('Calcification Rates'!$F$18+'Calcification Rates'!$G$18)</f>
        <v>18.086261292751573</v>
      </c>
      <c r="Z29" s="73">
        <f>(2*'Calcification Rates'!$D$19*'Calcification Rates'!$F$19)+0.1*'Calcification Rates'!$D$19*($A29+(2*'Calcification Rates'!$D$19))*'Calcification Rates'!$F$19</f>
        <v>4.9497602777777772</v>
      </c>
      <c r="AA29" s="73">
        <f>(2*('Calcification Rates'!$D$19-'Calcification Rates'!$E$19)*('Calcification Rates'!$F$19-'Calcification Rates'!$G$19))+(0.1*('Calcification Rates'!$D$19-'Calcification Rates'!$E$19)*($A29+(2*'Calcification Rates'!$D$19-'Calcification Rates'!$E$19)))*('Calcification Rates'!$F$19-'Calcification Rates'!$G$19)</f>
        <v>4.1998767891911282</v>
      </c>
      <c r="AB29" s="73">
        <f>(2*('Calcification Rates'!$D$19+'Calcification Rates'!$E$19)*('Calcification Rates'!$F$19+'Calcification Rates'!$G$19))+(0.1*('Calcification Rates'!$D$19+'Calcification Rates'!$E$19)*($A29+(2*'Calcification Rates'!$D$19+'Calcification Rates'!$E$19)))*('Calcification Rates'!$F$19+'Calcification Rates'!$G$19)</f>
        <v>5.7185516698219674</v>
      </c>
      <c r="AC29" s="73">
        <f>(((((1-'Calcification Rates'!$H$20)*$A29)*'Calcification Rates'!$D$20*0.1)+('Calcification Rates'!$H$20*$A29*'Calcification Rates'!$D$20))*'Calcification Rates'!$F$20)*0.5</f>
        <v>2.1829681124999993</v>
      </c>
      <c r="AD29" s="73">
        <f>(((((1-'Calcification Rates'!$H$20)*$A29)*(('Calcification Rates'!$D$20-'Calcification Rates'!$E$20)*0.1))+('Calcification Rates'!$H$20*$A29*('Calcification Rates'!$D$20-'Calcification Rates'!$E$20)))*('Calcification Rates'!$F$20-'Calcification Rates'!$G$20))*0.5</f>
        <v>1.8525030553906658</v>
      </c>
      <c r="AE29" s="73">
        <f>(((((1-'Calcification Rates'!$H$20)*$A29)*(('Calcification Rates'!$D$20+'Calcification Rates'!$E$20)*0.1))+('Calcification Rates'!$H$20*$A29*('Calcification Rates'!$D$20+'Calcification Rates'!$E$20)))*('Calcification Rates'!$F$20+'Calcification Rates'!$G$20))*0.5</f>
        <v>2.5216808822269274</v>
      </c>
      <c r="AF29" s="73">
        <f>(2*'Calcification Rates'!$D$21*'Calcification Rates'!$F$21)+0.1*'Calcification Rates'!$D$21*($A29+(2*'Calcification Rates'!$D$21))*'Calcification Rates'!$F$21</f>
        <v>5.6800527777777781</v>
      </c>
      <c r="AG29" s="73">
        <f>(2*('Calcification Rates'!$D$21-'Calcification Rates'!$E$21)*('Calcification Rates'!$F$21-'Calcification Rates'!$G$21))+(0.1*('Calcification Rates'!$D$21-'Calcification Rates'!$E$21)*($A29+(2*'Calcification Rates'!$D$21-'Calcification Rates'!$E$21)))*('Calcification Rates'!$F$21-'Calcification Rates'!$G$21)</f>
        <v>5.5576908479829328</v>
      </c>
      <c r="AH29" s="73">
        <f>(2*('Calcification Rates'!$D$21+'Calcification Rates'!$E$21)*('Calcification Rates'!$F$21+'Calcification Rates'!$G$21))+(0.1*('Calcification Rates'!$D$21+'Calcification Rates'!$E$21)*($A29+(2*'Calcification Rates'!$D$21+'Calcification Rates'!$E$21)))*('Calcification Rates'!$F$21+'Calcification Rates'!$G$21)</f>
        <v>5.8036764597503998</v>
      </c>
      <c r="AI29" s="73">
        <f>$A29*'Calcification Rates'!$D$23*'Calcification Rates'!$F$23</f>
        <v>0.63457593749999996</v>
      </c>
      <c r="AJ29" s="73">
        <f>$A29*('Calcification Rates'!$D$23-'Calcification Rates'!$E$23)*('Calcification Rates'!$F$23-'Calcification Rates'!$G$23)</f>
        <v>0.41241013050087172</v>
      </c>
      <c r="AK29" s="73">
        <f>$A29*('Calcification Rates'!$D$23+'Calcification Rates'!$E$23)*('Calcification Rates'!$F$23+'Calcification Rates'!$G$23)</f>
        <v>0.85674174449912821</v>
      </c>
      <c r="AL29" s="73">
        <f>((((1-'Calcification Rates'!$H$24)*$A29)*'Calcification Rates'!$D$24*0.1)+('Calcification Rates'!$H$24*$A29*'Calcification Rates'!$D$24))*'Calcification Rates'!$F$24</f>
        <v>28.914713837099995</v>
      </c>
      <c r="AM29" s="73">
        <f>((((1-'Calcification Rates'!$H$24)*$A29)*(('Calcification Rates'!$D$24-'Calcification Rates'!$E$24)*0.1))+('Calcification Rates'!$H$24*$A29*('Calcification Rates'!$D$24-'Calcification Rates'!$E$24)))*('Calcification Rates'!$F$24-'Calcification Rates'!$G$24)</f>
        <v>17.438019266543069</v>
      </c>
      <c r="AN29" s="73">
        <f>((((1-'Calcification Rates'!$H$24)*$A29)*(('Calcification Rates'!$D$24+'Calcification Rates'!$E$24)*0.1))+('Calcification Rates'!$H$24*$A29*('Calcification Rates'!$D$24+'Calcification Rates'!$E$24)))*('Calcification Rates'!$F$24+'Calcification Rates'!$G$24)</f>
        <v>42.053038660222356</v>
      </c>
      <c r="AO29" s="73">
        <f>((((((((($A29*2)/PI())/2)+'Calcification Rates'!$D$25)^2)*PI())/2))-((((((($A29*2)/PI())/2)^2)*PI())/2)))*'Calcification Rates'!$F$25</f>
        <v>13.936495841023222</v>
      </c>
      <c r="AP29" s="73">
        <f>((((((((($A29*2)/PI())/2)+('Calcification Rates'!$D$25-'Calcification Rates'!$E$25))^2)*PI())/2))-((((((($A29*2)/PI())/2)^2)*PI())/2)))*('Calcification Rates'!$F$25-'Calcification Rates'!$G$25)</f>
        <v>11.388328783670902</v>
      </c>
      <c r="AQ29" s="73">
        <f>((((((((($A29*2)/PI())/2)+('Calcification Rates'!$D$25+'Calcification Rates'!$E$25))^2)*PI())/2))-((((((($A29*2)/PI())/2)^2)*PI())/2)))*('Calcification Rates'!$F$25+'Calcification Rates'!$G$25)</f>
        <v>16.571403908226113</v>
      </c>
      <c r="AR29" s="73">
        <f>((((1-'Calcification Rates'!$H$28)*$A29)*'Calcification Rates'!$D$28*0.1)+('Calcification Rates'!$H$28*$A29*'Calcification Rates'!$D$28))*'Calcification Rates'!$F$28</f>
        <v>4.6540234409941679</v>
      </c>
      <c r="AS29" s="73">
        <f>((((1-'Calcification Rates'!$H$28)*$A29)*(('Calcification Rates'!$D$28-'Calcification Rates'!$E$28)*0.1))+('Calcification Rates'!$H$28*$A29*('Calcification Rates'!$D$28-'Calcification Rates'!$E$28)))*('Calcification Rates'!$F$28-'Calcification Rates'!$G$28)</f>
        <v>4.194762456494856</v>
      </c>
      <c r="AT29" s="73">
        <f>((((1-'Calcification Rates'!$H$28)*$A29)*(('Calcification Rates'!$D$28+'Calcification Rates'!$E$28)*0.1))+('Calcification Rates'!$H$28*$A29*('Calcification Rates'!$D$28+'Calcification Rates'!$E$28)))*('Calcification Rates'!$F$28+'Calcification Rates'!$G$28)</f>
        <v>5.1357583860358709</v>
      </c>
      <c r="AU29" s="73">
        <f>((((((((($A29*2)/PI())/2)+'Calcification Rates'!$D$29)^2)*PI())/2))-((((((($A29*2)/PI())/2)^2)*PI())/2)))*'Calcification Rates'!$F$29</f>
        <v>69.400084784196409</v>
      </c>
      <c r="AV29" s="73">
        <f>((((((((($A29*2)/PI())/2)+('Calcification Rates'!$D$29-'Calcification Rates'!$E$29))^2)*PI())/2))-((((((($A29*2)/PI())/2)^2)*PI())/2)))*('Calcification Rates'!$F$29-'Calcification Rates'!$G$29)</f>
        <v>57.211000541933977</v>
      </c>
      <c r="AW29" s="73">
        <f>((((((((($A29*2)/PI())/2)+('Calcification Rates'!$D$29+'Calcification Rates'!$E$29))^2)*PI())/2))-((((((($A29*2)/PI())/2)^2)*PI())/2)))*('Calcification Rates'!$F$29+'Calcification Rates'!$G$29)</f>
        <v>82.700900919351511</v>
      </c>
      <c r="AX29" s="73">
        <f>((((((((($A29*2)/PI())/2)+'Calcification Rates'!$D$30)^2)*PI())/2))-((((((($A29*2)/PI())/2)^2)*PI())/2)))*'Calcification Rates'!$F$30</f>
        <v>16.126797886833316</v>
      </c>
      <c r="AY29" s="73">
        <f>((((((((($A29*2)/PI())/2)+('Calcification Rates'!$D$30-'Calcification Rates'!$E$30))^2)*PI())/2))-((((((($A29*2)/PI())/2)^2)*PI())/2)))*('Calcification Rates'!$F$30-'Calcification Rates'!$G$30)</f>
        <v>14.314212985880173</v>
      </c>
      <c r="AZ29" s="73">
        <f>((((((((($A29*2)/PI())/2)+('Calcification Rates'!$D$30+'Calcification Rates'!$E$30))^2)*PI())/2))-((((((($A29*2)/PI())/2)^2)*PI())/2)))*('Calcification Rates'!$F$30+'Calcification Rates'!$G$30)</f>
        <v>17.977215416176669</v>
      </c>
      <c r="BA29" s="73">
        <f>((((1-'Calcification Rates'!$H$31)*$A29)*'Calcification Rates'!$D$31*0.1)+('Calcification Rates'!$H$31*$A29*'Calcification Rates'!$D$31))*'Calcification Rates'!$F$31</f>
        <v>4.9778820000000001</v>
      </c>
      <c r="BB29" s="73">
        <f>((((1-'Calcification Rates'!$H$31)*$A29)*(('Calcification Rates'!$D$31-'Calcification Rates'!$E$31)*0.1))+('Calcification Rates'!$H$31*$A29*('Calcification Rates'!$D$31-'Calcification Rates'!$E$31)))*('Calcification Rates'!$F$31-'Calcification Rates'!$G$31)</f>
        <v>4.9778820000000001</v>
      </c>
      <c r="BC29" s="73">
        <f>((((1-'Calcification Rates'!$H$31)*$A29)*(('Calcification Rates'!$D$31+'Calcification Rates'!$E$31)*0.1))+('Calcification Rates'!$H$31*$A29*('Calcification Rates'!$D$31+'Calcification Rates'!$E$31)))*('Calcification Rates'!$F$31+'Calcification Rates'!$G$31)</f>
        <v>4.9778820000000001</v>
      </c>
      <c r="BD29" s="73">
        <f>$A29*'Calcification Rates'!$D$32*'Calcification Rates'!$F$32</f>
        <v>20.916959285367042</v>
      </c>
      <c r="BE29" s="73">
        <f>$A29*('Calcification Rates'!$D$32-'Calcification Rates'!$E$32)*('Calcification Rates'!$F$32-'Calcification Rates'!$G$32)</f>
        <v>20.107663816343479</v>
      </c>
      <c r="BF29" s="73">
        <f>$A29*('Calcification Rates'!$D$32+'Calcification Rates'!$E$32)*('Calcification Rates'!$F$32+'Calcification Rates'!$G$32)</f>
        <v>21.726254754390609</v>
      </c>
      <c r="BG29" s="73">
        <f>((((1-'Calcification Rates'!$H$34)*$A29)*'Calcification Rates'!$D$34*0.1)+('Calcification Rates'!$H$34*$A29*'Calcification Rates'!$D$34))*'Calcification Rates'!$F$34</f>
        <v>6.7620939750000009</v>
      </c>
      <c r="BH29" s="73">
        <f>((((1-'Calcification Rates'!$H$34)*$A29)*(('Calcification Rates'!$D$34-'Calcification Rates'!$E$34)*0.1))+('Calcification Rates'!$H$34*$A29*('Calcification Rates'!$D$34-'Calcification Rates'!$E$34)))*('Calcification Rates'!$F$34-'Calcification Rates'!$G$34)</f>
        <v>2.5750938363803679</v>
      </c>
      <c r="BI29" s="73">
        <f>((((1-'Calcification Rates'!$H$34)*$A29)*(('Calcification Rates'!$D$34+'Calcification Rates'!$E$34)*0.1))+('Calcification Rates'!$H$34*$A29*('Calcification Rates'!$D$34+'Calcification Rates'!$E$34)))*('Calcification Rates'!$F$34+'Calcification Rates'!$G$34)</f>
        <v>12.896724340590625</v>
      </c>
      <c r="BJ29" s="73">
        <f>(2*'Calcification Rates'!$D$35*'Calcification Rates'!$F$35)+0.1*'Calcification Rates'!$D$35*($A29+(2*'Calcification Rates'!$D$35))*'Calcification Rates'!$F$35</f>
        <v>2.8403006425371093</v>
      </c>
      <c r="BK29" s="73">
        <f>(2*('Calcification Rates'!$D$35-'Calcification Rates'!$E$35)*('Calcification Rates'!$F$35-'Calcification Rates'!$G$35))+(0.1*('Calcification Rates'!$D$35-'Calcification Rates'!$E$35)*($A29+(2*'Calcification Rates'!$D$35-'Calcification Rates'!$E$35)))*('Calcification Rates'!$F$35-'Calcification Rates'!$G$35)</f>
        <v>2.5613105429296219</v>
      </c>
      <c r="BL29" s="73">
        <f>(2*('Calcification Rates'!$D$35+'Calcification Rates'!$E$35)*('Calcification Rates'!$F$35+'Calcification Rates'!$G$35))+(0.1*('Calcification Rates'!$D$35+'Calcification Rates'!$E$35)*($A29+(2*'Calcification Rates'!$D$35+'Calcification Rates'!$E$35)))*('Calcification Rates'!$F$35+'Calcification Rates'!$G$35)</f>
        <v>3.1323427629958971</v>
      </c>
      <c r="BM29" s="73">
        <f>((((((((($A29*2)/PI())/2)+'Calcification Rates'!$D$36)^2)*PI())/2))-((((((($A29*2)/PI())/2)^2)*PI())/2)))*'Calcification Rates'!$F$36</f>
        <v>21.813302889949451</v>
      </c>
      <c r="BN29" s="73">
        <f>((((((((($A29*2)/PI())/2)+('Calcification Rates'!$D$36-'Calcification Rates'!$E$36))^2)*PI())/2))-((((((($A29*2)/PI())/2)^2)*PI())/2)))*('Calcification Rates'!$F$36-'Calcification Rates'!$G$36)</f>
        <v>19.961279007046148</v>
      </c>
      <c r="BO29" s="73">
        <f>((((((((($A29*2)/PI())/2)+('Calcification Rates'!$D$36+'Calcification Rates'!$E$36))^2)*PI())/2))-((((((($A29*2)/PI())/2)^2)*PI())/2)))*('Calcification Rates'!$F$36+'Calcification Rates'!$G$36)</f>
        <v>23.749311199808488</v>
      </c>
      <c r="BP29" s="73">
        <f>(2*'Calcification Rates'!$D$37*'Calcification Rates'!$F$37)+0.1*'Calcification Rates'!$D$37*($A29+(2*'Calcification Rates'!$D$37))*'Calcification Rates'!$F$37</f>
        <v>62.070069444444442</v>
      </c>
      <c r="BQ29" s="73">
        <f>(2*('Calcification Rates'!$D$37-'Calcification Rates'!$E$37)*('Calcification Rates'!$F$37-'Calcification Rates'!$G$37))+(0.1*('Calcification Rates'!$D$37-'Calcification Rates'!$E$37)*($A29+(2*'Calcification Rates'!$D$37-'Calcification Rates'!$E$37)))*('Calcification Rates'!$F$37-'Calcification Rates'!$G$37)</f>
        <v>50.60488662211435</v>
      </c>
      <c r="BR29" s="73">
        <f>(2*('Calcification Rates'!$D$37+'Calcification Rates'!$E$37)*('Calcification Rates'!$F$37+'Calcification Rates'!$G$37))+(0.1*('Calcification Rates'!$D$37+'Calcification Rates'!$E$37)*($A29+(2*'Calcification Rates'!$D$37+'Calcification Rates'!$E$37)))*('Calcification Rates'!$F$37+'Calcification Rates'!$G$37)</f>
        <v>74.571709674976788</v>
      </c>
      <c r="BS29" s="73">
        <f>(2*'Calcification Rates'!$D$38*'Calcification Rates'!$F$38)+0.1*'Calcification Rates'!$D$38*($A29+(2*'Calcification Rates'!$D$38))*'Calcification Rates'!$F$38</f>
        <v>59.433888888888887</v>
      </c>
      <c r="BT29" s="73">
        <f>(2*('Calcification Rates'!$D$38-'Calcification Rates'!$E$38)*('Calcification Rates'!$F$38-'Calcification Rates'!$G$38))+(0.1*('Calcification Rates'!$D$38-'Calcification Rates'!$E$38)*($A29+(2*'Calcification Rates'!$D$38-'Calcification Rates'!$E$38)))*('Calcification Rates'!$F$38-'Calcification Rates'!$G$38)</f>
        <v>47.526998100818915</v>
      </c>
      <c r="BU29" s="73">
        <f>(2*('Calcification Rates'!$D$38+'Calcification Rates'!$E$38)*('Calcification Rates'!$F$38+'Calcification Rates'!$G$38))+(0.1*('Calcification Rates'!$D$38+'Calcification Rates'!$E$38)*($A29+(2*'Calcification Rates'!$D$38+'Calcification Rates'!$E$38)))*('Calcification Rates'!$F$38+'Calcification Rates'!$G$38)</f>
        <v>72.651947355077269</v>
      </c>
      <c r="BV29" s="73">
        <f>((((((((($A29*2)/PI())/2)+'Calcification Rates'!$D$39)^2)*PI())/2))-((((((($A29*2)/PI())/2)^2)*PI())/2)))*'Calcification Rates'!$F$39</f>
        <v>11.688383635673823</v>
      </c>
      <c r="BW29" s="73">
        <f>((((((((($A29*2)/PI())/2)+('Calcification Rates'!$D$39-'Calcification Rates'!$E$39))^2)*PI())/2))-((((((($A29*2)/PI())/2)^2)*PI())/2)))*('Calcification Rates'!$F$39-'Calcification Rates'!$G$39)</f>
        <v>11.236149838805577</v>
      </c>
      <c r="BX29" s="73">
        <f>((((((((($A29*2)/PI())/2)+('Calcification Rates'!$D$39+'Calcification Rates'!$E$39))^2)*PI())/2))-((((((($A29*2)/PI())/2)^2)*PI())/2)))*('Calcification Rates'!$F$39+'Calcification Rates'!$G$39)</f>
        <v>12.140617432542067</v>
      </c>
      <c r="BY29" s="73">
        <f>((((((((($A29*2)/PI())/2)+'Calcification Rates'!$D$40)^2)*PI())/2))-((((((($A29*2)/PI())/2)^2)*PI())/2)))*'Calcification Rates'!$F$40</f>
        <v>21.525408967092467</v>
      </c>
      <c r="BZ29" s="73">
        <f>((((((((($A29*2)/PI())/2)+('Calcification Rates'!$D$40-'Calcification Rates'!$E$40))^2)*PI())/2))-((((((($A29*2)/PI())/2)^2)*PI())/2)))*('Calcification Rates'!$F$40-'Calcification Rates'!$G$40)</f>
        <v>20.692572047142345</v>
      </c>
      <c r="CA29" s="73">
        <f>((((((((($A29*2)/PI())/2)+('Calcification Rates'!$D$40+'Calcification Rates'!$E$40))^2)*PI())/2))-((((((($A29*2)/PI())/2)^2)*PI())/2)))*('Calcification Rates'!$F$40+'Calcification Rates'!$G$40)</f>
        <v>22.358245887042589</v>
      </c>
      <c r="CB29" s="73">
        <f>$A29*'Calcification Rates'!$D$23*'Calcification Rates'!$F$23</f>
        <v>0.63457593749999996</v>
      </c>
      <c r="CC29" s="73">
        <f>$A29*('Calcification Rates'!$D$23-'Calcification Rates'!$E$23)*('Calcification Rates'!$F$23-'Calcification Rates'!$G$23)</f>
        <v>0.41241013050087172</v>
      </c>
      <c r="CD29" s="73">
        <f>$A29*('Calcification Rates'!$D$23+'Calcification Rates'!$E$23)*('Calcification Rates'!$F$23+'Calcification Rates'!$G$23)</f>
        <v>0.85674174449912821</v>
      </c>
      <c r="CE29" s="73">
        <f>((((1-'Calcification Rates'!$H$44)*$A29)*'Calcification Rates'!$D$44*0.1)+('Calcification Rates'!$H$44*$A29*'Calcification Rates'!$D$44))*'Calcification Rates'!$F$44</f>
        <v>22.159381956074998</v>
      </c>
      <c r="CF29" s="73">
        <f>((((1-'Calcification Rates'!$H$44)*$A29)*(('Calcification Rates'!$D$44-'Calcification Rates'!$E$44)*0.1))+('Calcification Rates'!$H$44*$A29*('Calcification Rates'!$D$44-'Calcification Rates'!$E$44)))*('Calcification Rates'!$F$44-'Calcification Rates'!$G$44)</f>
        <v>13.363982492156605</v>
      </c>
      <c r="CG29" s="73">
        <f>((((1-'Calcification Rates'!$H$44)*$A29)*(('Calcification Rates'!$D$44+'Calcification Rates'!$E$44)*0.1))+('Calcification Rates'!$H$44*$A29*('Calcification Rates'!$D$44+'Calcification Rates'!$E$44)))*('Calcification Rates'!$F$44+'Calcification Rates'!$G$44)</f>
        <v>32.228205727209698</v>
      </c>
      <c r="CH29" s="73">
        <f>((((1-'Calcification Rates'!$H$45)*$A29)*'Calcification Rates'!$D$45*0.1)+('Calcification Rates'!$H$45*$A29*'Calcification Rates'!$D$45))*'Calcification Rates'!$F$45</f>
        <v>27.534664800000002</v>
      </c>
      <c r="CI29" s="73">
        <f>((((1-'Calcification Rates'!$H$45)*$A29)*(('Calcification Rates'!$D$45-'Calcification Rates'!$E$45)*0.1))+('Calcification Rates'!$H$45*$A29*('Calcification Rates'!$D$45-'Calcification Rates'!$E$45)))*('Calcification Rates'!$F$45-'Calcification Rates'!$G$45)</f>
        <v>18.131205099475082</v>
      </c>
      <c r="CJ29" s="73">
        <f>((((1-'Calcification Rates'!$H$45)*$A29)*(('Calcification Rates'!$D$45+'Calcification Rates'!$E$45)*0.1))+('Calcification Rates'!$H$45*$A29*('Calcification Rates'!$D$45+'Calcification Rates'!$E$45)))*('Calcification Rates'!$F$45+'Calcification Rates'!$G$45)</f>
        <v>36.938124500524921</v>
      </c>
      <c r="CK29" s="73">
        <f>((((1-'Calcification Rates'!$H$46)*$A29)*'Calcification Rates'!$D$46*0.1)+('Calcification Rates'!$H$46*$A29*'Calcification Rates'!$D$46))*'Calcification Rates'!$F$46</f>
        <v>22.178146140000003</v>
      </c>
      <c r="CL29" s="73">
        <f>((((1-'Calcification Rates'!$H$46)*$A29)*(('Calcification Rates'!$D$46-'Calcification Rates'!$E$46)*0.1))+('Calcification Rates'!$H$46*$A29*('Calcification Rates'!$D$46-'Calcification Rates'!$E$46)))*('Calcification Rates'!$F$46-'Calcification Rates'!$G$46)</f>
        <v>20.800174482865479</v>
      </c>
      <c r="CM29" s="73">
        <f>((((1-'Calcification Rates'!$H$46)*$A29)*(('Calcification Rates'!$D$46+'Calcification Rates'!$E$46)*0.1))+('Calcification Rates'!$H$46*$A29*('Calcification Rates'!$D$46+'Calcification Rates'!$E$46)))*('Calcification Rates'!$F$46+'Calcification Rates'!$G$46)</f>
        <v>23.59743871643995</v>
      </c>
      <c r="CN29" s="73">
        <f>((((1-'Calcification Rates'!$H$47)*$A29)*'Calcification Rates'!$D$47*0.1)+('Calcification Rates'!$H$47*$A29*'Calcification Rates'!$D$47))*'Calcification Rates'!$F$47</f>
        <v>28.914713837099995</v>
      </c>
      <c r="CO29" s="73">
        <f>((((1-'Calcification Rates'!$H$47)*$A29)*(('Calcification Rates'!$D$47-'Calcification Rates'!$E$47)*0.1))+('Calcification Rates'!$H$47*$A29*('Calcification Rates'!$D$47-'Calcification Rates'!$E$47)))*('Calcification Rates'!$F$47-'Calcification Rates'!$G$47)</f>
        <v>17.438019266543069</v>
      </c>
      <c r="CP29" s="73">
        <f>((((1-'Calcification Rates'!$H$47)*$A29)*(('Calcification Rates'!$D$47+'Calcification Rates'!$E$47)*0.1))+('Calcification Rates'!$H$47*$A29*('Calcification Rates'!$D$47+'Calcification Rates'!$E$47)))*('Calcification Rates'!$F$47+'Calcification Rates'!$G$47)</f>
        <v>42.053038660222356</v>
      </c>
      <c r="CQ29" s="73">
        <f>((((((((($A29*2)/PI())/2)+'Calcification Rates'!$D$48)^2)*PI())/2))-((((((($A29*2)/PI())/2)^2)*PI())/2)))*'Calcification Rates'!$F$48</f>
        <v>16.393706695567502</v>
      </c>
      <c r="CR29" s="73">
        <f>((((((((($A29*2)/PI())/2)+('Calcification Rates'!$D$48-'Calcification Rates'!$E$48))^2)*PI())/2))-((((((($A29*2)/PI())/2)^2)*PI())/2)))*('Calcification Rates'!$F$48-'Calcification Rates'!$G$48)</f>
        <v>14.777748628141378</v>
      </c>
      <c r="CS29" s="73">
        <f>((((((((($A29*2)/PI())/2)+('Calcification Rates'!$D$48+'Calcification Rates'!$E$48))^2)*PI())/2))-((((((($A29*2)/PI())/2)^2)*PI())/2)))*('Calcification Rates'!$F$48+'Calcification Rates'!$G$48)</f>
        <v>18.086261292751573</v>
      </c>
      <c r="CT29" s="73">
        <f>((((1-'Calcification Rates'!$H$49)*$A29)*'Calcification Rates'!$D$49*0.1)+('Calcification Rates'!$H$49*$A29*'Calcification Rates'!$D$49))*'Calcification Rates'!$F$49</f>
        <v>22.159381956074998</v>
      </c>
      <c r="CU29" s="73">
        <f>((((1-'Calcification Rates'!$H$49)*$A29)*(('Calcification Rates'!$D$49-'Calcification Rates'!$E$49)*0.1))+('Calcification Rates'!$H$49*$A29*('Calcification Rates'!$D$49-'Calcification Rates'!$E$49)))*('Calcification Rates'!$F$49-'Calcification Rates'!$G$49)</f>
        <v>13.363982492156605</v>
      </c>
      <c r="CV29" s="73">
        <f>((((1-'Calcification Rates'!$H$49)*$A29)*(('Calcification Rates'!$D$49+'Calcification Rates'!$E$49)*0.1))+('Calcification Rates'!$H$49*$A29*('Calcification Rates'!$D$49+'Calcification Rates'!$E$49)))*('Calcification Rates'!$F$49+'Calcification Rates'!$G$49)</f>
        <v>32.228205727209698</v>
      </c>
      <c r="CW29" s="73">
        <f>((((((((($A29*2)/PI())/2)+'Calcification Rates'!$D$50)^2)*PI())/2))-((((((($A29*2)/PI())/2)^2)*PI())/2)))*'Calcification Rates'!$F$50</f>
        <v>16.393706695567502</v>
      </c>
      <c r="CX29" s="73">
        <f>((((((((($A29*2)/PI())/2)+('Calcification Rates'!$D$50-'Calcification Rates'!$E$50))^2)*PI())/2))-((((((($A29*2)/PI())/2)^2)*PI())/2)))*('Calcification Rates'!$F$50-'Calcification Rates'!$G$50)</f>
        <v>14.777748628141378</v>
      </c>
      <c r="CY29" s="73">
        <f>((((((((($A29*2)/PI())/2)+('Calcification Rates'!$D$50+'Calcification Rates'!$E$50))^2)*PI())/2))-((((((($A29*2)/PI())/2)^2)*PI())/2)))*('Calcification Rates'!$F$50+'Calcification Rates'!$G$50)</f>
        <v>18.086261292751573</v>
      </c>
      <c r="CZ29" s="73">
        <f>((((((((($A29*2)/PI())/2)+'Calcification Rates'!$D$51)^2)*PI())/2))-((((((($A29*2)/PI())/2)^2)*PI())/2)))*'Calcification Rates'!$F$51</f>
        <v>16.393706695567502</v>
      </c>
      <c r="DA29" s="73">
        <f>((((((((($A29*2)/PI())/2)+('Calcification Rates'!$D$51-'Calcification Rates'!$E$51))^2)*PI())/2))-((((((($A29*2)/PI())/2)^2)*PI())/2)))*('Calcification Rates'!$F$51-'Calcification Rates'!$G$51)</f>
        <v>14.777748628141378</v>
      </c>
      <c r="DB29" s="73">
        <f>((((((((($A29*2)/PI())/2)+('Calcification Rates'!$D$51+'Calcification Rates'!$E$51))^2)*PI())/2))-((((((($A29*2)/PI())/2)^2)*PI())/2)))*('Calcification Rates'!$F$51+'Calcification Rates'!$G$51)</f>
        <v>18.086261292751573</v>
      </c>
      <c r="DC29" s="73">
        <f>((((((((($A29*2)/PI())/2)+'Calcification Rates'!$D$52)^2)*PI())/2))-((((((($A29*2)/PI())/2)^2)*PI())/2)))*'Calcification Rates'!$F$52</f>
        <v>36.964946199474888</v>
      </c>
      <c r="DD29" s="73">
        <f>((((((((($A29*2)/PI())/2)+('Calcification Rates'!$D$52-'Calcification Rates'!$E$52))^2)*PI())/2))-((((((($A29*2)/PI())/2)^2)*PI())/2)))*('Calcification Rates'!$F$52-'Calcification Rates'!$G$52)</f>
        <v>34.876962391068297</v>
      </c>
      <c r="DE29" s="73">
        <f>((((((((($A29*2)/PI())/2)+('Calcification Rates'!$D$52+'Calcification Rates'!$E$52))^2)*PI())/2))-((((((($A29*2)/PI())/2)^2)*PI())/2)))*('Calcification Rates'!$F$52+'Calcification Rates'!$G$52)</f>
        <v>39.107002323142908</v>
      </c>
      <c r="DF29" s="73">
        <f>((((((((($A29*2)/PI())/2)+'Calcification Rates'!$D$53)^2)*PI())/2))-((((((($A29*2)/PI())/2)^2)*PI())/2)))*'Calcification Rates'!$F$53</f>
        <v>4.826130536294289</v>
      </c>
      <c r="DG29" s="73">
        <f>((((((((($A29*2)/PI())/2)+('Calcification Rates'!$D$53-'Calcification Rates'!$E$53))^2)*PI())/2))-((((((($A29*2)/PI())/2)^2)*PI())/2)))*('Calcification Rates'!$F$53-'Calcification Rates'!$G$53)</f>
        <v>4.5869943803036657</v>
      </c>
      <c r="DH29" s="73">
        <f>((((((((($A29*2)/PI())/2)+('Calcification Rates'!$D$53+'Calcification Rates'!$E$53))^2)*PI())/2))-((((((($A29*2)/PI())/2)^2)*PI())/2)))*('Calcification Rates'!$F$53+'Calcification Rates'!$G$53)</f>
        <v>5.0694937773456816</v>
      </c>
      <c r="DI29" s="73">
        <f>((((((((($A29*2)/PI())/2)+'Calcification Rates'!$D$54)^2)*PI())/2))-((((((($A29*2)/PI())/2)^2)*PI())/2)))*'Calcification Rates'!$F$54</f>
        <v>4.826130536294289</v>
      </c>
      <c r="DJ29" s="73">
        <f>((((((((($A29*2)/PI())/2)+('Calcification Rates'!$D$54-'Calcification Rates'!$E$54))^2)*PI())/2))-((((((($A29*2)/PI())/2)^2)*PI())/2)))*('Calcification Rates'!$F$54-'Calcification Rates'!$G$54)</f>
        <v>4.5869943803036657</v>
      </c>
      <c r="DK29" s="73">
        <f>((((((((($A29*2)/PI())/2)+('Calcification Rates'!$D$54+'Calcification Rates'!$E$54))^2)*PI())/2))-((((((($A29*2)/PI())/2)^2)*PI())/2)))*('Calcification Rates'!$F$54+'Calcification Rates'!$G$54)</f>
        <v>5.0694937773456816</v>
      </c>
      <c r="DL29" s="73">
        <f>((((((((($A29*2)/PI())/2)+'Calcification Rates'!$D$55)^2)*PI())/2))-((((((($A29*2)/PI())/2)^2)*PI())/2)))*'Calcification Rates'!$F$55</f>
        <v>5.9181760870256568</v>
      </c>
      <c r="DM29" s="73">
        <f>((((((((($A29*2)/PI())/2)+('Calcification Rates'!$D$55-'Calcification Rates'!$E$55))^2)*PI())/2))-((((((($A29*2)/PI())/2)^2)*PI())/2)))*('Calcification Rates'!$F$55-'Calcification Rates'!$G$55)</f>
        <v>5.8513215125050024</v>
      </c>
      <c r="DN29" s="73">
        <f>((((((((($A29*2)/PI())/2)+('Calcification Rates'!$D$55+'Calcification Rates'!$E$55))^2)*PI())/2))-((((((($A29*2)/PI())/2)^2)*PI())/2)))*('Calcification Rates'!$F$55+'Calcification Rates'!$G$55)</f>
        <v>5.9850405354672898</v>
      </c>
      <c r="DO29" s="73">
        <f>((((1-'Calcification Rates'!$H$56)*$A29)*'Calcification Rates'!$D$56*0.1)+('Calcification Rates'!$H$56*$A29*'Calcification Rates'!$D$56))*'Calcification Rates'!$F$56</f>
        <v>2.8744276950000001</v>
      </c>
      <c r="DP29" s="73">
        <f>((((1-'Calcification Rates'!$H$56)*$A29)*(('Calcification Rates'!$D$56-'Calcification Rates'!$E$56)*0.1))+('Calcification Rates'!$H$56*$A29*('Calcification Rates'!$D$56-'Calcification Rates'!$E$56)))*('Calcification Rates'!$F$56-'Calcification Rates'!$G$56)</f>
        <v>2.8744276950000001</v>
      </c>
      <c r="DQ29" s="73">
        <f>((((1-'Calcification Rates'!$H$56)*$A29)*(('Calcification Rates'!$D$56+'Calcification Rates'!$E$56)*0.1))+('Calcification Rates'!$H$56*$A29*('Calcification Rates'!$D$56+'Calcification Rates'!$E$56)))*('Calcification Rates'!$F$56+'Calcification Rates'!$G$56)</f>
        <v>2.8744276950000001</v>
      </c>
      <c r="DR29" s="73">
        <f>((((1-'Calcification Rates'!$H$57)*$A29)*'Calcification Rates'!$D$57*0.1)+('Calcification Rates'!$H$57*$A29*'Calcification Rates'!$D$57))*'Calcification Rates'!$F$57</f>
        <v>12.187512000000002</v>
      </c>
      <c r="DS29" s="73">
        <f>((((1-'Calcification Rates'!$H$57)*$A29)*(('Calcification Rates'!$D$57-'Calcification Rates'!$E$57)*0.1))+('Calcification Rates'!$H$57*$A29*('Calcification Rates'!$D$57-'Calcification Rates'!$E$57)))*('Calcification Rates'!$F$57-'Calcification Rates'!$G$57)</f>
        <v>11.551203693469938</v>
      </c>
      <c r="DT29" s="73">
        <f>((((1-'Calcification Rates'!$H$57)*$A29)*(('Calcification Rates'!$D$57+'Calcification Rates'!$E$57)*0.1))+('Calcification Rates'!$H$57*$A29*('Calcification Rates'!$D$57+'Calcification Rates'!$E$57)))*('Calcification Rates'!$F$57+'Calcification Rates'!$G$57)</f>
        <v>12.823820306530068</v>
      </c>
      <c r="DU29" s="73">
        <f>((((1-'Calcification Rates'!$H$58)*$A29)*'Calcification Rates'!$D$58*0.1)+('Calcification Rates'!$H$58*$A29*'Calcification Rates'!$D$58))*'Calcification Rates'!$F$58</f>
        <v>12.187512000000002</v>
      </c>
      <c r="DV29" s="73">
        <f>((((1-'Calcification Rates'!$H$58)*$A29)*(('Calcification Rates'!$D$58-'Calcification Rates'!$E$58)*0.1))+('Calcification Rates'!$H$58*$A29*('Calcification Rates'!$D$58-'Calcification Rates'!$E$58)))*('Calcification Rates'!$F$58-'Calcification Rates'!$G$58)</f>
        <v>11.551203693469938</v>
      </c>
      <c r="DW29" s="73">
        <f>((((1-'Calcification Rates'!$H$58)*$A29)*(('Calcification Rates'!$D$58+'Calcification Rates'!$E$58)*0.1))+('Calcification Rates'!$H$58*$A29*('Calcification Rates'!$D$58+'Calcification Rates'!$E$58)))*('Calcification Rates'!$F$58+'Calcification Rates'!$G$58)</f>
        <v>12.823820306530068</v>
      </c>
      <c r="DX29" s="73">
        <f>(2*'Calcification Rates'!$D$59*'Calcification Rates'!$F$59)+0.1*'Calcification Rates'!$D$59*($A29+(2*'Calcification Rates'!$D$59))*'Calcification Rates'!$F$59</f>
        <v>11.913510755555556</v>
      </c>
      <c r="DY29" s="73">
        <f>(2*('Calcification Rates'!$D$59-'Calcification Rates'!$E$59)*('Calcification Rates'!$F$59-'Calcification Rates'!$G$59))+(0.1*('Calcification Rates'!$D$59-'Calcification Rates'!$E$59)*($A29+(2*'Calcification Rates'!$D$59-'Calcification Rates'!$E$59)))*('Calcification Rates'!$F$59-'Calcification Rates'!$G$59)</f>
        <v>11.273011788438247</v>
      </c>
      <c r="DZ29" s="73">
        <f>(2*('Calcification Rates'!$D$59+'Calcification Rates'!$E$59)*('Calcification Rates'!$F$59+'Calcification Rates'!$G$59))+(0.1*('Calcification Rates'!$D$59+'Calcification Rates'!$E$59)*($A29+(2*'Calcification Rates'!$D$59+'Calcification Rates'!$E$59)))*('Calcification Rates'!$F$59+'Calcification Rates'!$G$59)</f>
        <v>12.556047484880155</v>
      </c>
      <c r="EA29" s="73">
        <f>((((((((($A29*2)/PI())/2)+'Calcification Rates'!$D$60)^2)*PI())/2))-((((((($A29*2)/PI())/2)^2)*PI())/2)))*'Calcification Rates'!$F$60</f>
        <v>17.099861284714624</v>
      </c>
      <c r="EB29" s="73">
        <f>((((((((($A29*2)/PI())/2)+('Calcification Rates'!$D$60-'Calcification Rates'!$E$60))^2)*PI())/2))-((((((($A29*2)/PI())/2)^2)*PI())/2)))*('Calcification Rates'!$F$60-'Calcification Rates'!$G$60)</f>
        <v>15.957957064720611</v>
      </c>
      <c r="EC29" s="73">
        <f>((((((((($A29*2)/PI())/2)+('Calcification Rates'!$D$60+'Calcification Rates'!$E$60))^2)*PI())/2))-((((((($A29*2)/PI())/2)^2)*PI())/2)))*('Calcification Rates'!$F$60+'Calcification Rates'!$G$60)</f>
        <v>18.279437126975754</v>
      </c>
      <c r="ED29" s="73">
        <f>$A29*'Calcification Rates'!$D$61*'Calcification Rates'!$F$61</f>
        <v>21.188927853904744</v>
      </c>
      <c r="EE29" s="73">
        <f>$A29*('Calcification Rates'!$D$61-'Calcification Rates'!$E$61)*('Calcification Rates'!$F$61-'Calcification Rates'!$G$61)</f>
        <v>19.415922426436477</v>
      </c>
      <c r="EF29" s="73">
        <f>$A29*('Calcification Rates'!$D$61+'Calcification Rates'!$E$61)*('Calcification Rates'!$F$61+'Calcification Rates'!$G$61)</f>
        <v>23.038661252835198</v>
      </c>
      <c r="EG29" s="73">
        <f>(2*'Calcification Rates'!$D$62*'Calcification Rates'!$F$62)+0.1*'Calcification Rates'!$D$62*($A29+(2*'Calcification Rates'!$D$62))*'Calcification Rates'!$F$62</f>
        <v>62.070069444444442</v>
      </c>
      <c r="EH29" s="73">
        <f>(2*('Calcification Rates'!$D$62-'Calcification Rates'!$E$62)*('Calcification Rates'!$F$62-'Calcification Rates'!$G$62))+(0.1*('Calcification Rates'!$D$62-'Calcification Rates'!$E$62)*($A29+(2*'Calcification Rates'!$D$62-'Calcification Rates'!$E$62)))*('Calcification Rates'!$F$62-'Calcification Rates'!$G$62)</f>
        <v>50.60488662211435</v>
      </c>
      <c r="EI29" s="73">
        <f>(2*('Calcification Rates'!$D$62+'Calcification Rates'!$E$62)*('Calcification Rates'!$F$62+'Calcification Rates'!$G$62))+(0.1*('Calcification Rates'!$D$62+'Calcification Rates'!$E$62)*($A29+(2*'Calcification Rates'!$D$62+'Calcification Rates'!$E$62)))*('Calcification Rates'!$F$62+'Calcification Rates'!$G$62)</f>
        <v>74.571709674976788</v>
      </c>
      <c r="EJ29" s="73">
        <f>(2*'Calcification Rates'!$D$63*'Calcification Rates'!$F$63)+0.1*'Calcification Rates'!$D$63*($A29+(2*'Calcification Rates'!$D$63))*'Calcification Rates'!$F$63</f>
        <v>62.070069444444442</v>
      </c>
      <c r="EK29" s="73">
        <f>(2*('Calcification Rates'!$D$63-'Calcification Rates'!$E$63)*('Calcification Rates'!$F$63-'Calcification Rates'!$G$63))+(0.1*('Calcification Rates'!$D$63-'Calcification Rates'!$E$63)*($A29+(2*'Calcification Rates'!$D$63-'Calcification Rates'!$E$63)))*('Calcification Rates'!$F$63-'Calcification Rates'!$G$63)</f>
        <v>50.60488662211435</v>
      </c>
      <c r="EL29" s="73">
        <f>(2*('Calcification Rates'!$D$63+'Calcification Rates'!$E$63)*('Calcification Rates'!$F$63+'Calcification Rates'!$G$63))+(0.1*('Calcification Rates'!$D$63+'Calcification Rates'!$E$63)*($A29+(2*'Calcification Rates'!$D$63+'Calcification Rates'!$E$63)))*('Calcification Rates'!$F$63+'Calcification Rates'!$G$63)</f>
        <v>74.571709674976788</v>
      </c>
      <c r="EM29" s="73">
        <f>(2*'Calcification Rates'!$D$64*'Calcification Rates'!$F$64)+0.1*'Calcification Rates'!$D$64*($A29+(2*'Calcification Rates'!$D$64))*'Calcification Rates'!$F$64</f>
        <v>62.070069444444442</v>
      </c>
      <c r="EN29" s="73">
        <f>(2*('Calcification Rates'!$D$64-'Calcification Rates'!$E$64)*('Calcification Rates'!$F$64-'Calcification Rates'!$G$64))+(0.1*('Calcification Rates'!$D$64-'Calcification Rates'!$E$64)*($A29+(2*'Calcification Rates'!$D$64-'Calcification Rates'!$E$64)))*('Calcification Rates'!$F$64-'Calcification Rates'!$G$64)</f>
        <v>50.60488662211435</v>
      </c>
      <c r="EO29" s="73">
        <f>(2*('Calcification Rates'!$D$64+'Calcification Rates'!$E$64)*('Calcification Rates'!$F$64+'Calcification Rates'!$G$64))+(0.1*('Calcification Rates'!$D$64+'Calcification Rates'!$E$64)*($A29+(2*'Calcification Rates'!$D$64+'Calcification Rates'!$E$64)))*('Calcification Rates'!$F$64+'Calcification Rates'!$G$64)</f>
        <v>74.571709674976788</v>
      </c>
      <c r="EP29" s="73">
        <f>(2*'Calcification Rates'!$D$65*'Calcification Rates'!$F$65)+0.1*'Calcification Rates'!$D$65*($A29+(2*'Calcification Rates'!$D$65))*'Calcification Rates'!$F$65</f>
        <v>62.070069444444442</v>
      </c>
      <c r="EQ29" s="73">
        <f>(2*('Calcification Rates'!$D$65-'Calcification Rates'!$E$65)*('Calcification Rates'!$F$65-'Calcification Rates'!$G$65))+(0.1*('Calcification Rates'!$D$65-'Calcification Rates'!$E$65)*($A29+(2*'Calcification Rates'!$D$65-'Calcification Rates'!$E$65)))*('Calcification Rates'!$F$65-'Calcification Rates'!$G$65)</f>
        <v>50.60488662211435</v>
      </c>
      <c r="ER29" s="73">
        <f>(2*('Calcification Rates'!$D$65+'Calcification Rates'!$E$65)*('Calcification Rates'!$F$65+'Calcification Rates'!$G$65))+(0.1*('Calcification Rates'!$D$65+'Calcification Rates'!$E$65)*($A29+(2*'Calcification Rates'!$D$65+'Calcification Rates'!$E$65)))*('Calcification Rates'!$F$65+'Calcification Rates'!$G$65)</f>
        <v>74.571709674976788</v>
      </c>
      <c r="ES29" s="73">
        <f>$A29*'Calcification Rates'!$D$66*'Calcification Rates'!$F$66</f>
        <v>21.188927853904744</v>
      </c>
      <c r="ET29" s="73">
        <f>$A29*('Calcification Rates'!$D$66-'Calcification Rates'!$E$66)*('Calcification Rates'!$F$66-'Calcification Rates'!$G$66)</f>
        <v>19.415922426436477</v>
      </c>
      <c r="EU29" s="73">
        <f>$A29*('Calcification Rates'!$D$66+'Calcification Rates'!$E$66)*('Calcification Rates'!$F$66+'Calcification Rates'!$G$66)</f>
        <v>23.038661252835198</v>
      </c>
      <c r="EV29" s="73">
        <f>(2*'Calcification Rates'!$D$67*'Calcification Rates'!$F$67)+0.1*'Calcification Rates'!$D$67*($A29+(2*'Calcification Rates'!$D$67))*'Calcification Rates'!$F$67</f>
        <v>62.070069444444442</v>
      </c>
      <c r="EW29" s="73">
        <f>(2*('Calcification Rates'!$D$67-'Calcification Rates'!$E$67)*('Calcification Rates'!$F$67-'Calcification Rates'!$G$67))+(0.1*('Calcification Rates'!$D$67-'Calcification Rates'!$E$67)*($A29+(2*'Calcification Rates'!$D$67-'Calcification Rates'!$E$67)))*('Calcification Rates'!$F$67-'Calcification Rates'!$G$67)</f>
        <v>50.60488662211435</v>
      </c>
      <c r="EX29" s="73">
        <f>(2*('Calcification Rates'!$D$67+'Calcification Rates'!$E$67)*('Calcification Rates'!$F$67+'Calcification Rates'!$G$67))+(0.1*('Calcification Rates'!$D$67+'Calcification Rates'!$E$67)*($A29+(2*'Calcification Rates'!$D$67+'Calcification Rates'!$E$67)))*('Calcification Rates'!$F$67+'Calcification Rates'!$G$67)</f>
        <v>74.571709674976788</v>
      </c>
      <c r="EY29" s="73">
        <f>((((1-'Calcification Rates'!$H$68)*$A29)*'Calcification Rates'!$D$68*0.1)+('Calcification Rates'!$H$68*$A29*'Calcification Rates'!$D$68))*'Calcification Rates'!$F$68</f>
        <v>6.1810155000000009</v>
      </c>
      <c r="EZ29" s="73">
        <f>((((1-'Calcification Rates'!$H$68)*$A29)*(('Calcification Rates'!$D$68-'Calcification Rates'!$E$68)*0.1))+('Calcification Rates'!$H$68*$A29*('Calcification Rates'!$D$68-'Calcification Rates'!$E$68)))*('Calcification Rates'!$F$68-'Calcification Rates'!$G$68)</f>
        <v>3.8462232003703138</v>
      </c>
      <c r="FA29" s="73">
        <f>((((1-'Calcification Rates'!$H$68)*$A29)*(('Calcification Rates'!$D$68+'Calcification Rates'!$E$68)*0.1))+('Calcification Rates'!$H$68*$A29*('Calcification Rates'!$D$68+'Calcification Rates'!$E$68)))*('Calcification Rates'!$F$68+'Calcification Rates'!$G$68)</f>
        <v>8.7480438893447676</v>
      </c>
      <c r="FB29" s="73">
        <f>((((((((($A29*2)/PI())/2)+'Calcification Rates'!$D$69)^2)*PI())/2))-((((((($A29*2)/PI())/2)^2)*PI())/2)))*'Calcification Rates'!$F$69</f>
        <v>42.661580875673721</v>
      </c>
      <c r="FC29" s="73">
        <f>((((((((($A29*2)/PI())/2)+('Calcification Rates'!$D$69-'Calcification Rates'!$E$69))^2)*PI())/2))-((((((($A29*2)/PI())/2)^2)*PI())/2)))*('Calcification Rates'!$F$69-'Calcification Rates'!$G$69)</f>
        <v>40.374641408160862</v>
      </c>
      <c r="FD29" s="73">
        <f>((((((((($A29*2)/PI())/2)+('Calcification Rates'!$D$69+'Calcification Rates'!$E$69))^2)*PI())/2))-((((((($A29*2)/PI())/2)^2)*PI())/2)))*('Calcification Rates'!$F$69+'Calcification Rates'!$G$69)</f>
        <v>44.983131432681375</v>
      </c>
      <c r="FE29" s="73">
        <f>((((((((($A29*2)/PI())/2)+'Calcification Rates'!$D$70)^2)*PI())/2))-((((((($A29*2)/PI())/2)^2)*PI())/2)))*'Calcification Rates'!$F$70</f>
        <v>33.238125667902523</v>
      </c>
      <c r="FF29" s="73">
        <f>((((((((($A29*2)/PI())/2)+('Calcification Rates'!$D$70-'Calcification Rates'!$E$70))^2)*PI())/2))-((((((($A29*2)/PI())/2)^2)*PI())/2)))*('Calcification Rates'!$F$70-'Calcification Rates'!$G$70)</f>
        <v>28.607802771852437</v>
      </c>
      <c r="FG29" s="73">
        <f>((((((((($A29*2)/PI())/2)+('Calcification Rates'!$D$70+'Calcification Rates'!$E$70))^2)*PI())/2))-((((((($A29*2)/PI())/2)^2)*PI())/2)))*('Calcification Rates'!$F$70+'Calcification Rates'!$G$70)</f>
        <v>37.960744611217798</v>
      </c>
      <c r="FH29" s="73">
        <f>((((((((($A29*2)/PI())/2)+'Calcification Rates'!$D$71)^2)*PI())/2))-((((((($A29*2)/PI())/2)^2)*PI())/2)))*'Calcification Rates'!$F$71</f>
        <v>18.581098394164602</v>
      </c>
      <c r="FI29" s="73">
        <f>((((((((($A29*2)/PI())/2)+('Calcification Rates'!$D$71-'Calcification Rates'!$E$71))^2)*PI())/2))-((((((($A29*2)/PI())/2)^2)*PI())/2)))*('Calcification Rates'!$F$71-'Calcification Rates'!$G$71)</f>
        <v>17.126134507826325</v>
      </c>
      <c r="FJ29" s="73">
        <f>((((((((($A29*2)/PI())/2)+('Calcification Rates'!$D$71+'Calcification Rates'!$E$71))^2)*PI())/2))-((((((($A29*2)/PI())/2)^2)*PI())/2)))*('Calcification Rates'!$F$71+'Calcification Rates'!$G$71)</f>
        <v>20.094644342598006</v>
      </c>
      <c r="FK29" s="73">
        <f>$A29*'Calcification Rates'!$D$72*'Calcification Rates'!$F$72</f>
        <v>0.63457593749999996</v>
      </c>
      <c r="FL29" s="73">
        <f>$A29*('Calcification Rates'!$D$72-'Calcification Rates'!$E$72)*('Calcification Rates'!$F$72-'Calcification Rates'!$G$72)</f>
        <v>0.41241013050087172</v>
      </c>
      <c r="FM29" s="73">
        <f>$A29*('Calcification Rates'!$D$72+'Calcification Rates'!$E$72)*('Calcification Rates'!$F$72+'Calcification Rates'!$G$72)</f>
        <v>0.85674174449912821</v>
      </c>
      <c r="FN29" s="73">
        <f>$A29*'Calcification Rates'!$D$74*'Calcification Rates'!$F$74</f>
        <v>0.63457593749999996</v>
      </c>
      <c r="FO29" s="73">
        <f>$A29*('Calcification Rates'!$D$74-'Calcification Rates'!$E$74)*('Calcification Rates'!$F$74-'Calcification Rates'!$G$74)</f>
        <v>0.41241013050087172</v>
      </c>
      <c r="FP29" s="73">
        <f>$A29*('Calcification Rates'!$D$74+'Calcification Rates'!$E$74)*('Calcification Rates'!$F$74+'Calcification Rates'!$G$74)</f>
        <v>0.85674174449912821</v>
      </c>
      <c r="FQ29" s="73">
        <f>$A29*'Calcification Rates'!$D$75*'Calcification Rates'!$F$75</f>
        <v>18.315194957386364</v>
      </c>
      <c r="FR29" s="73">
        <f>$A29*('Calcification Rates'!$D$75-'Calcification Rates'!$E$75)*('Calcification Rates'!$F$75-'Calcification Rates'!$G$75)</f>
        <v>17.056217813567628</v>
      </c>
      <c r="FS29" s="73">
        <f>$A29*('Calcification Rates'!$D$75+'Calcification Rates'!$E$75)*('Calcification Rates'!$F$75+'Calcification Rates'!$G$75)</f>
        <v>19.612507633283261</v>
      </c>
      <c r="FT29" s="73">
        <f>((((((((($A29*2)/PI())/2)+'Calcification Rates'!$D$76)^2)*PI())/2))-((((((($A29*2)/PI())/2)^2)*PI())/2)))*'Calcification Rates'!$F$76</f>
        <v>18.796766762867801</v>
      </c>
      <c r="FU29" s="73">
        <f>((((((((($A29*2)/PI())/2)+('Calcification Rates'!$D$76-'Calcification Rates'!$E$76))^2)*PI())/2))-((((((($A29*2)/PI())/2)^2)*PI())/2)))*('Calcification Rates'!$F$76-'Calcification Rates'!$G$76)</f>
        <v>17.494902213917474</v>
      </c>
      <c r="FV29" s="73">
        <f>((((((((($A29*2)/PI())/2)+('Calcification Rates'!$D$76+'Calcification Rates'!$E$76))^2)*PI())/2))-((((((($A29*2)/PI())/2)^2)*PI())/2)))*('Calcification Rates'!$F$76+'Calcification Rates'!$G$76)</f>
        <v>20.13944125330643</v>
      </c>
      <c r="FW29" s="73">
        <f>(2*'Calcification Rates'!$D$77*'Calcification Rates'!$F$77)+0.1*'Calcification Rates'!$D$77*($A29+(2*'Calcification Rates'!$D$77))*'Calcification Rates'!$F$77</f>
        <v>62.070069444444442</v>
      </c>
      <c r="FX29" s="73">
        <f>(2*('Calcification Rates'!$D$77-'Calcification Rates'!$E$77)*('Calcification Rates'!$F$77-'Calcification Rates'!$G$77))+(0.1*('Calcification Rates'!$D$77-'Calcification Rates'!$E$77)*($A29+(2*'Calcification Rates'!$D$77-'Calcification Rates'!$E$77)))*('Calcification Rates'!$F$77-'Calcification Rates'!$G$77)</f>
        <v>59.055803694764094</v>
      </c>
      <c r="FY29" s="73">
        <f>(2*('Calcification Rates'!$D$77+'Calcification Rates'!$E$77)*('Calcification Rates'!$F$77+'Calcification Rates'!$G$77))+(0.1*('Calcification Rates'!$D$77+'Calcification Rates'!$E$77)*($A29+(2*'Calcification Rates'!$D$77+'Calcification Rates'!$E$77)))*('Calcification Rates'!$F$77+'Calcification Rates'!$G$77)</f>
        <v>65.098087701211483</v>
      </c>
      <c r="FZ29" s="73">
        <f>((((1-'Calcification Rates'!$H$78)*$A29)*'Calcification Rates'!$D$78*0.1)+('Calcification Rates'!$H$78*$A29*'Calcification Rates'!$D$78))*'Calcification Rates'!$F$78</f>
        <v>9.6283337377499993</v>
      </c>
      <c r="GA29" s="73">
        <f>((((1-'Calcification Rates'!$H$78)*$A29)*(('Calcification Rates'!$D$78-'Calcification Rates'!$E$78)*0.1))+('Calcification Rates'!$H$78*$A29*('Calcification Rates'!$D$78-'Calcification Rates'!$E$78)))*('Calcification Rates'!$F$78-'Calcification Rates'!$G$78)</f>
        <v>9.2950009871983887</v>
      </c>
      <c r="GB29" s="73">
        <f>((((1-'Calcification Rates'!$H$78)*$A29)*(('Calcification Rates'!$D$78+'Calcification Rates'!$E$78)*0.1))+('Calcification Rates'!$H$78*$A29*('Calcification Rates'!$D$78+'Calcification Rates'!$E$78)))*('Calcification Rates'!$F$78+'Calcification Rates'!$G$78)</f>
        <v>9.9616664883016117</v>
      </c>
      <c r="GC29" s="73">
        <f>((((1-'Calcification Rates'!$H$79)*$A29)*'Calcification Rates'!$D$79*0.1)+('Calcification Rates'!$H$79*$A29*'Calcification Rates'!$D$79))*'Calcification Rates'!$F$79</f>
        <v>10.950431310000003</v>
      </c>
      <c r="GD29" s="73">
        <f>((((1-'Calcification Rates'!$H$79)*$A29)*(('Calcification Rates'!$D$79-'Calcification Rates'!$E$79)*0.1))+('Calcification Rates'!$H$79*$A29*('Calcification Rates'!$D$79-'Calcification Rates'!$E$79)))*('Calcification Rates'!$F$79-'Calcification Rates'!$G$79)</f>
        <v>10.492656921495271</v>
      </c>
      <c r="GE29" s="73">
        <f>((((1-'Calcification Rates'!$H$79)*$A29)*(('Calcification Rates'!$D$79+'Calcification Rates'!$E$79)*0.1))+('Calcification Rates'!$H$79*$A29*('Calcification Rates'!$D$79+'Calcification Rates'!$E$79)))*('Calcification Rates'!$F$79+'Calcification Rates'!$G$79)</f>
        <v>11.408205698504734</v>
      </c>
      <c r="GF29" s="73">
        <f>((((1-'Calcification Rates'!$H$80)*$A29)*'Calcification Rates'!$D$80*0.1)+('Calcification Rates'!$H$80*$A29*'Calcification Rates'!$D$80))*'Calcification Rates'!$F$80</f>
        <v>12.886040641499996</v>
      </c>
      <c r="GG29" s="73">
        <f>((((1-'Calcification Rates'!$H$80)*$A29)*(('Calcification Rates'!$D$80-'Calcification Rates'!$E$80)*0.1))+('Calcification Rates'!$H$80*$A29*('Calcification Rates'!$D$80-'Calcification Rates'!$E$80)))*('Calcification Rates'!$F$80-'Calcification Rates'!$G$80)</f>
        <v>12.439926133242954</v>
      </c>
      <c r="GH29" s="73">
        <f>((((1-'Calcification Rates'!$H$80)*$A29)*(('Calcification Rates'!$D$80+'Calcification Rates'!$E$80)*0.1))+('Calcification Rates'!$H$80*$A29*('Calcification Rates'!$D$80+'Calcification Rates'!$E$80)))*('Calcification Rates'!$F$80+'Calcification Rates'!$G$80)</f>
        <v>13.332155149757041</v>
      </c>
      <c r="GI29" s="73">
        <f>((((((((($A29*2)/PI())/2)+'Calcification Rates'!$D$81)^2)*PI())/2))-((((((($A29*2)/PI())/2)^2)*PI())/2)))*'Calcification Rates'!$F$81</f>
        <v>15.934983673529636</v>
      </c>
      <c r="GJ29" s="73">
        <f>((((((((($A29*2)/PI())/2)+('Calcification Rates'!$D$81-'Calcification Rates'!$E$81))^2)*PI())/2))-((((((($A29*2)/PI())/2)^2)*PI())/2)))*('Calcification Rates'!$F$81-'Calcification Rates'!$G$81)</f>
        <v>15.409168653283478</v>
      </c>
      <c r="GK29" s="73">
        <f>((((((((($A29*2)/PI())/2)+('Calcification Rates'!$D$81+'Calcification Rates'!$E$81))^2)*PI())/2))-((((((($A29*2)/PI())/2)^2)*PI())/2)))*('Calcification Rates'!$F$81+'Calcification Rates'!$G$81)</f>
        <v>16.461691141065472</v>
      </c>
      <c r="GL29" s="73">
        <f>((((((((($A29*2)/PI())/2)+'Calcification Rates'!$D$82)^2)*PI())/2))-((((((($A29*2)/PI())/2)^2)*PI())/2)))*'Calcification Rates'!$F$82</f>
        <v>16.348148314017742</v>
      </c>
      <c r="GM29" s="73">
        <f>((((((((($A29*2)/PI())/2)+('Calcification Rates'!$D$82-'Calcification Rates'!$E$82))^2)*PI())/2))-((((((($A29*2)/PI())/2)^2)*PI())/2)))*('Calcification Rates'!$F$82-'Calcification Rates'!$G$82)</f>
        <v>15.938448573057524</v>
      </c>
      <c r="GN29" s="73">
        <f>((((((((($A29*2)/PI())/2)+('Calcification Rates'!$D$82+'Calcification Rates'!$E$82))^2)*PI())/2))-((((((($A29*2)/PI())/2)^2)*PI())/2)))*('Calcification Rates'!$F$82+'Calcification Rates'!$G$82)</f>
        <v>16.758388222783623</v>
      </c>
      <c r="GO29" s="73">
        <f>((((((((($A29*2)/PI())/2)+'Calcification Rates'!$D$87)^2)*PI())/2))-((((((($A29*2)/PI())/2)^2)*PI())/2)))*'Calcification Rates'!$F$87</f>
        <v>10.91510809512325</v>
      </c>
      <c r="GP29" s="73">
        <f>((((((((($A29*2)/PI())/2)+('Calcification Rates'!$D$87-'Calcification Rates'!$E$87))^2)*PI())/2))-((((((($A29*2)/PI())/2)^2)*PI())/2)))*('Calcification Rates'!$F$87-'Calcification Rates'!$G$87)</f>
        <v>9.4922849864848118</v>
      </c>
      <c r="GQ29" s="73">
        <f>((((((((($A29*2)/PI())/2)+('Calcification Rates'!$D$87+'Calcification Rates'!$E$87))^2)*PI())/2))-((((((($A29*2)/PI())/2)^2)*PI())/2)))*('Calcification Rates'!$F$87+'Calcification Rates'!$G$87)</f>
        <v>12.414297178762741</v>
      </c>
      <c r="GR29" s="73">
        <f>((((((((($A29*2)/PI())/2)+'Calcification Rates'!$D$88)^2)*PI())/2))-((((((($A29*2)/PI())/2)^2)*PI())/2)))*'Calcification Rates'!$F$88</f>
        <v>10.91510809512325</v>
      </c>
      <c r="GS29" s="73">
        <f>((((((((($A29*2)/PI())/2)+('Calcification Rates'!$D$88-'Calcification Rates'!$E$88))^2)*PI())/2))-((((((($A29*2)/PI())/2)^2)*PI())/2)))*('Calcification Rates'!$F$88-'Calcification Rates'!$G$88)</f>
        <v>9.4922849864848118</v>
      </c>
      <c r="GT29" s="73">
        <f>((((((((($A29*2)/PI())/2)+('Calcification Rates'!$D$88+'Calcification Rates'!$E$88))^2)*PI())/2))-((((((($A29*2)/PI())/2)^2)*PI())/2)))*('Calcification Rates'!$F$88+'Calcification Rates'!$G$88)</f>
        <v>12.414297178762741</v>
      </c>
      <c r="GU29" s="73">
        <f>((((((((($A29*2)/PI())/2)+'Calcification Rates'!$D$89)^2)*PI())/2))-((((((($A29*2)/PI())/2)^2)*PI())/2)))*'Calcification Rates'!$F$89</f>
        <v>15.28287593244502</v>
      </c>
      <c r="GV29" s="73">
        <f>((((((((($A29*2)/PI())/2)+('Calcification Rates'!$D$89-'Calcification Rates'!$E$89))^2)*PI())/2))-((((((($A29*2)/PI())/2)^2)*PI())/2)))*('Calcification Rates'!$F$89-'Calcification Rates'!$G$89)</f>
        <v>13.622428407841802</v>
      </c>
      <c r="GW29" s="73">
        <f>((((((((($A29*2)/PI())/2)+('Calcification Rates'!$D$89+'Calcification Rates'!$E$89))^2)*PI())/2))-((((((($A29*2)/PI())/2)^2)*PI())/2)))*('Calcification Rates'!$F$89+'Calcification Rates'!$G$89)</f>
        <v>17.005797269985219</v>
      </c>
      <c r="GX29" s="73">
        <f>((((((((($A29*2)/PI())/2)+'Calcification Rates'!$D$90)^2)*PI())/2))-((((((($A29*2)/PI())/2)^2)*PI())/2)))*'Calcification Rates'!$F$90</f>
        <v>15.28287593244502</v>
      </c>
      <c r="GY29" s="73">
        <f>((((((((($A29*2)/PI())/2)+('Calcification Rates'!$D$90-'Calcification Rates'!$E$90))^2)*PI())/2))-((((((($A29*2)/PI())/2)^2)*PI())/2)))*('Calcification Rates'!$F$90-'Calcification Rates'!$G$90)</f>
        <v>13.622428407841802</v>
      </c>
      <c r="GZ29" s="73">
        <f>((((((((($A29*2)/PI())/2)+('Calcification Rates'!$D$90+'Calcification Rates'!$E$90))^2)*PI())/2))-((((((($A29*2)/PI())/2)^2)*PI())/2)))*('Calcification Rates'!$F$90+'Calcification Rates'!$G$90)</f>
        <v>17.005797269985219</v>
      </c>
      <c r="HA29" s="73">
        <f>((((((((($A29*2)/PI())/2)+'Calcification Rates'!$D$92)^2)*PI())/2))-((((((($A29*2)/PI())/2)^2)*PI())/2)))*'Calcification Rates'!$F$92</f>
        <v>39.159999499532212</v>
      </c>
      <c r="HB29" s="73">
        <f>((((((((($A29*2)/PI())/2)+('Calcification Rates'!$D$92-'Calcification Rates'!$E$92))^2)*PI())/2))-((((((($A29*2)/PI())/2)^2)*PI())/2)))*('Calcification Rates'!$F$92-'Calcification Rates'!$G$92)</f>
        <v>37.644864831554564</v>
      </c>
      <c r="HC29" s="73">
        <f>((((((((($A29*2)/PI())/2)+('Calcification Rates'!$D$92+'Calcification Rates'!$E$92))^2)*PI())/2))-((((((($A29*2)/PI())/2)^2)*PI())/2)))*('Calcification Rates'!$F$92+'Calcification Rates'!$G$92)</f>
        <v>40.675134167509853</v>
      </c>
      <c r="HD29" s="73">
        <f>$A29*'Calcification Rates'!$D$93*'Calcification Rates'!$F$93</f>
        <v>11.155711618862425</v>
      </c>
      <c r="HE29" s="73">
        <f>$A29*('Calcification Rates'!$D$93-'Calcification Rates'!$E$93)*('Calcification Rates'!$F$93-'Calcification Rates'!$G$93)</f>
        <v>9.804496876849079</v>
      </c>
      <c r="HF29" s="73">
        <f>$A29*('Calcification Rates'!$D$93+'Calcification Rates'!$E$93)*('Calcification Rates'!$F$93+'Calcification Rates'!$G$93)</f>
        <v>12.580949919775788</v>
      </c>
      <c r="HG29" s="73">
        <f>$A29*'Calcification Rates'!$D$95*'Calcification Rates'!$F$95</f>
        <v>14.22353231404959</v>
      </c>
      <c r="HH29" s="73">
        <f>$A29*('Calcification Rates'!$D$95-'Calcification Rates'!$E$95)*('Calcification Rates'!$F$95-'Calcification Rates'!$G$95)</f>
        <v>12.412058720552499</v>
      </c>
      <c r="HI29" s="73">
        <f>$A29*('Calcification Rates'!$D$95+'Calcification Rates'!$E$95)*('Calcification Rates'!$F$95+'Calcification Rates'!$G$95)</f>
        <v>16.136523931180992</v>
      </c>
      <c r="HJ29" s="73">
        <f>((((1-'Calcification Rates'!$H$96)*$A29)*'Calcification Rates'!$D$96*0.1)+('Calcification Rates'!$H$96*$A29*'Calcification Rates'!$D$96))*'Calcification Rates'!$F$96</f>
        <v>6.7620939750000009</v>
      </c>
      <c r="HK29" s="73">
        <f>((((1-'Calcification Rates'!$H$96)*$A29)*(('Calcification Rates'!$D$96-'Calcification Rates'!$E$96)*0.1))+('Calcification Rates'!$H$96*$A29*('Calcification Rates'!$D$96-'Calcification Rates'!$E$96)))*('Calcification Rates'!$F$96-'Calcification Rates'!$G$96)</f>
        <v>5.9068401065779801</v>
      </c>
      <c r="HL29" s="73">
        <f>((((1-'Calcification Rates'!$H$96)*$A29)*(('Calcification Rates'!$D$96+'Calcification Rates'!$E$96)*0.1))+('Calcification Rates'!$H$96*$A29*('Calcification Rates'!$D$96+'Calcification Rates'!$E$96)))*('Calcification Rates'!$F$96+'Calcification Rates'!$G$96)</f>
        <v>7.6699536657791052</v>
      </c>
      <c r="HM29" s="73">
        <f>((((1-'Calcification Rates'!$H$98)*$A29)*'Calcification Rates'!$D$98*0.1)+('Calcification Rates'!$H$98*$A29*'Calcification Rates'!$D$98))*'Calcification Rates'!$F$98</f>
        <v>6.7620939750000009</v>
      </c>
      <c r="HN29" s="73">
        <f>((((1-'Calcification Rates'!$H$98)*$A29)*(('Calcification Rates'!$D$98-'Calcification Rates'!$E$98)*0.1))+('Calcification Rates'!$H$98*$A29*('Calcification Rates'!$D$98-'Calcification Rates'!$E$98)))*('Calcification Rates'!$F$98-'Calcification Rates'!$G$98)</f>
        <v>4.0781148892757413</v>
      </c>
      <c r="HO29" s="73">
        <f>((((1-'Calcification Rates'!$H$98)*$A29)*(('Calcification Rates'!$D$98+'Calcification Rates'!$E$98)*0.1))+('Calcification Rates'!$H$98*$A29*('Calcification Rates'!$D$98+'Calcification Rates'!$E$98)))*('Calcification Rates'!$F$98+'Calcification Rates'!$G$98)</f>
        <v>9.8346676006132743</v>
      </c>
    </row>
    <row r="30" spans="1:223" x14ac:dyDescent="0.3">
      <c r="A30" s="42">
        <v>28</v>
      </c>
      <c r="B30" s="73">
        <f>((((1-'Calcification Rates'!$H$11)*$A30)*'Calcification Rates'!$D$11*0.1)+('Calcification Rates'!$H$11*$A30*'Calcification Rates'!$D$11))*'Calcification Rates'!$F$11</f>
        <v>77.036550826666669</v>
      </c>
      <c r="C30" s="73">
        <f>((((1-'Calcification Rates'!$H$11)*$A30)*(('Calcification Rates'!$D$11-'Calcification Rates'!$E$11)*0.1))+('Calcification Rates'!$H$11*$A30*('Calcification Rates'!$D$11-'Calcification Rates'!$E$11)))*('Calcification Rates'!$F$11-'Calcification Rates'!$G$11)</f>
        <v>62.567164054363197</v>
      </c>
      <c r="D30" s="73">
        <f>((((1-'Calcification Rates'!$H$11)*$A30)*(('Calcification Rates'!$D$11+'Calcification Rates'!$E$11)*0.1))+('Calcification Rates'!$H$11*$A30*('Calcification Rates'!$D$11+'Calcification Rates'!$E$11)))*('Calcification Rates'!$F$11+'Calcification Rates'!$G$11)</f>
        <v>91.955423152852262</v>
      </c>
      <c r="E30" s="73">
        <f>(((((1-'Calcification Rates'!$H$12)*$A30)*'Calcification Rates'!$D$12*0.1)+('Calcification Rates'!$H$12*$A30*'Calcification Rates'!$D$12))*'Calcification Rates'!$F$12)*0.5</f>
        <v>40.567707733333329</v>
      </c>
      <c r="F30" s="73">
        <f>(((((1-'Calcification Rates'!$H$12)*$A30)*(('Calcification Rates'!$D$12-'Calcification Rates'!$E$12)*0.1))+('Calcification Rates'!$H$12*$A30*('Calcification Rates'!$D$12-'Calcification Rates'!$E$12)))*('Calcification Rates'!$F$12-'Calcification Rates'!$G$12))*0.5</f>
        <v>37.284845406571542</v>
      </c>
      <c r="G30" s="73">
        <f>(((((1-'Calcification Rates'!$H$12)*$A30)*(('Calcification Rates'!$D$12+'Calcification Rates'!$E$12)*0.1))+('Calcification Rates'!$H$12*$A30*('Calcification Rates'!$D$12+'Calcification Rates'!$E$12)))*('Calcification Rates'!$F$12+'Calcification Rates'!$G$12))*0.5</f>
        <v>43.907530754173699</v>
      </c>
      <c r="H30" s="73">
        <f>(((((1-'Calcification Rates'!$H$13)*$A30)*'Calcification Rates'!$D$13*0.1)+('Calcification Rates'!$H$13*$A30*'Calcification Rates'!$D$13))*'Calcification Rates'!$F$13)*0.5</f>
        <v>32.642856556799998</v>
      </c>
      <c r="I30" s="73">
        <f>(((((1-'Calcification Rates'!$H$13)*$A30)*(('Calcification Rates'!$D$13-'Calcification Rates'!$E$13)*0.1))+('Calcification Rates'!$H$13*$A30*('Calcification Rates'!$D$13-'Calcification Rates'!$E$13)))*('Calcification Rates'!$F$13-'Calcification Rates'!$G$13))*0.5</f>
        <v>27.625089148667321</v>
      </c>
      <c r="J30" s="73">
        <f>(((((1-'Calcification Rates'!$H$13)*$A30)*(('Calcification Rates'!$D$13+'Calcification Rates'!$E$13)*0.1))+('Calcification Rates'!$H$13*$A30*('Calcification Rates'!$D$13+'Calcification Rates'!$E$13)))*('Calcification Rates'!$F$13+'Calcification Rates'!$G$13))*0.5</f>
        <v>38.074378011777114</v>
      </c>
      <c r="K30" s="73">
        <f>((((((((($A30*2)/PI())/2)+'Calcification Rates'!$D$14)^2)*PI())/2))-((((((($A30*2)/PI())/2)^2)*PI())/2)))*'Calcification Rates'!$F$14</f>
        <v>16.750336613858597</v>
      </c>
      <c r="L30" s="73">
        <f>((((((((($A30*2)/PI())/2)+('Calcification Rates'!$D$14-'Calcification Rates'!$E$14))^2)*PI())/2))-((((((($A30*2)/PI())/2)^2)*PI())/2)))*('Calcification Rates'!$F$14-'Calcification Rates'!$G$14)</f>
        <v>16.160187941644708</v>
      </c>
      <c r="M30" s="73">
        <f>((((((((($A30*2)/PI())/2)+('Calcification Rates'!$D$14+'Calcification Rates'!$E$14))^2)*PI())/2))-((((((($A30*2)/PI())/2)^2)*PI())/2)))*('Calcification Rates'!$F$14+'Calcification Rates'!$G$14)</f>
        <v>17.341165437365543</v>
      </c>
      <c r="N30" s="73">
        <f>((((((((($A30*2)/PI())/2)+'Calcification Rates'!$D$15)^2)*PI())/2))-((((((($A30*2)/PI())/2)^2)*PI())/2)))*'Calcification Rates'!$F$15</f>
        <v>16.990250289317512</v>
      </c>
      <c r="O30" s="73">
        <f>((((((((($A30*2)/PI())/2)+('Calcification Rates'!$D$15-'Calcification Rates'!$E$15))^2)*PI())/2))-((((((($A30*2)/PI())/2)^2)*PI())/2)))*('Calcification Rates'!$F$15-'Calcification Rates'!$G$15)</f>
        <v>15.31581640085245</v>
      </c>
      <c r="P30" s="73">
        <f>((((((((($A30*2)/PI())/2)+('Calcification Rates'!$D$15+'Calcification Rates'!$E$15))^2)*PI())/2))-((((((($A30*2)/PI())/2)^2)*PI())/2)))*('Calcification Rates'!$F$15+'Calcification Rates'!$G$15)</f>
        <v>18.743995312991871</v>
      </c>
      <c r="Q30" s="73">
        <f>(2*'Calcification Rates'!$D$16*'Calcification Rates'!$F$16)+0.1*'Calcification Rates'!$D$16*($A30+(2*'Calcification Rates'!$D$16))*'Calcification Rates'!$F$16</f>
        <v>5.4671283333333331</v>
      </c>
      <c r="R30" s="73">
        <f>(2*('Calcification Rates'!$D$16-'Calcification Rates'!$E$16)*('Calcification Rates'!$F$16-'Calcification Rates'!$G$16))+(0.1*('Calcification Rates'!$D$16-'Calcification Rates'!$E$16)*($A30+(2*'Calcification Rates'!$D$16-'Calcification Rates'!$E$16)))*('Calcification Rates'!$F$16-'Calcification Rates'!$G$16)</f>
        <v>4.6959703067196488</v>
      </c>
      <c r="S30" s="73">
        <f>(2*('Calcification Rates'!$D$16+'Calcification Rates'!$E$16)*('Calcification Rates'!$F$16+'Calcification Rates'!$G$16))+(0.1*('Calcification Rates'!$D$16+'Calcification Rates'!$E$16)*($A30+(2*'Calcification Rates'!$D$16+'Calcification Rates'!$E$16)))*('Calcification Rates'!$F$16+'Calcification Rates'!$G$16)</f>
        <v>6.2575856371784795</v>
      </c>
      <c r="T30" s="73">
        <f>(2*'Calcification Rates'!$D$17*'Calcification Rates'!$F$17)+0.1*'Calcification Rates'!$D$17*($A30+(2*'Calcification Rates'!$D$17))*'Calcification Rates'!$F$17</f>
        <v>5.0529519444444428</v>
      </c>
      <c r="U30" s="73">
        <f>(2*('Calcification Rates'!$D$17-'Calcification Rates'!$E$17)*('Calcification Rates'!$F$17-'Calcification Rates'!$G$17))+(0.1*('Calcification Rates'!$D$17-'Calcification Rates'!$E$17)*($A30+(2*'Calcification Rates'!$D$17-'Calcification Rates'!$E$17)))*('Calcification Rates'!$F$17-'Calcification Rates'!$G$17)</f>
        <v>4.2874469541863149</v>
      </c>
      <c r="V30" s="73">
        <f>(2*('Calcification Rates'!$D$17+'Calcification Rates'!$E$17)*('Calcification Rates'!$F$17+'Calcification Rates'!$G$17))+(0.1*('Calcification Rates'!$D$17+'Calcification Rates'!$E$17)*($A30+(2*'Calcification Rates'!$D$17+'Calcification Rates'!$E$17)))*('Calcification Rates'!$F$17+'Calcification Rates'!$G$17)</f>
        <v>5.8377547179784788</v>
      </c>
      <c r="W30" s="73">
        <f>((((((((($A30*2)/PI())/2)+'Calcification Rates'!$D$18)^2)*PI())/2))-((((((($A30*2)/PI())/2)^2)*PI())/2)))*'Calcification Rates'!$F$18</f>
        <v>16.990250289317512</v>
      </c>
      <c r="X30" s="73">
        <f>((((((((($A30*2)/PI())/2)+('Calcification Rates'!$D$18-'Calcification Rates'!$E$18))^2)*PI())/2))-((((((($A30*2)/PI())/2)^2)*PI())/2)))*('Calcification Rates'!$F$18-'Calcification Rates'!$G$18)</f>
        <v>15.31581640085245</v>
      </c>
      <c r="Y30" s="73">
        <f>((((((((($A30*2)/PI())/2)+('Calcification Rates'!$D$18+'Calcification Rates'!$E$18))^2)*PI())/2))-((((((($A30*2)/PI())/2)^2)*PI())/2)))*('Calcification Rates'!$F$18+'Calcification Rates'!$G$18)</f>
        <v>18.743995312991871</v>
      </c>
      <c r="Z30" s="73">
        <f>(2*'Calcification Rates'!$D$19*'Calcification Rates'!$F$19)+0.1*'Calcification Rates'!$D$19*($A30+(2*'Calcification Rates'!$D$19))*'Calcification Rates'!$F$19</f>
        <v>5.0529519444444428</v>
      </c>
      <c r="AA30" s="73">
        <f>(2*('Calcification Rates'!$D$19-'Calcification Rates'!$E$19)*('Calcification Rates'!$F$19-'Calcification Rates'!$G$19))+(0.1*('Calcification Rates'!$D$19-'Calcification Rates'!$E$19)*($A30+(2*'Calcification Rates'!$D$19-'Calcification Rates'!$E$19)))*('Calcification Rates'!$F$19-'Calcification Rates'!$G$19)</f>
        <v>4.2874469541863149</v>
      </c>
      <c r="AB30" s="73">
        <f>(2*('Calcification Rates'!$D$19+'Calcification Rates'!$E$19)*('Calcification Rates'!$F$19+'Calcification Rates'!$G$19))+(0.1*('Calcification Rates'!$D$19+'Calcification Rates'!$E$19)*($A30+(2*'Calcification Rates'!$D$19+'Calcification Rates'!$E$19)))*('Calcification Rates'!$F$19+'Calcification Rates'!$G$19)</f>
        <v>5.8377547179784788</v>
      </c>
      <c r="AC30" s="73">
        <f>(((((1-'Calcification Rates'!$H$20)*$A30)*'Calcification Rates'!$D$20*0.1)+('Calcification Rates'!$H$20*$A30*'Calcification Rates'!$D$20))*'Calcification Rates'!$F$20)*0.5</f>
        <v>2.263818783333333</v>
      </c>
      <c r="AD30" s="73">
        <f>(((((1-'Calcification Rates'!$H$20)*$A30)*(('Calcification Rates'!$D$20-'Calcification Rates'!$E$20)*0.1))+('Calcification Rates'!$H$20*$A30*('Calcification Rates'!$D$20-'Calcification Rates'!$E$20)))*('Calcification Rates'!$F$20-'Calcification Rates'!$G$20))*0.5</f>
        <v>1.9211142796643945</v>
      </c>
      <c r="AE30" s="73">
        <f>(((((1-'Calcification Rates'!$H$20)*$A30)*(('Calcification Rates'!$D$20+'Calcification Rates'!$E$20)*0.1))+('Calcification Rates'!$H$20*$A30*('Calcification Rates'!$D$20+'Calcification Rates'!$E$20)))*('Calcification Rates'!$F$20+'Calcification Rates'!$G$20))*0.5</f>
        <v>2.615076470457554</v>
      </c>
      <c r="AF30" s="73">
        <f>(2*'Calcification Rates'!$D$21*'Calcification Rates'!$F$21)+0.1*'Calcification Rates'!$D$21*($A30+(2*'Calcification Rates'!$D$21))*'Calcification Rates'!$F$21</f>
        <v>5.7984694444444447</v>
      </c>
      <c r="AG30" s="73">
        <f>(2*('Calcification Rates'!$D$21-'Calcification Rates'!$E$21)*('Calcification Rates'!$F$21-'Calcification Rates'!$G$21))+(0.1*('Calcification Rates'!$D$21-'Calcification Rates'!$E$21)*($A30+(2*'Calcification Rates'!$D$21-'Calcification Rates'!$E$21)))*('Calcification Rates'!$F$21-'Calcification Rates'!$G$21)</f>
        <v>5.6735723199829327</v>
      </c>
      <c r="AH30" s="73">
        <f>(2*('Calcification Rates'!$D$21+'Calcification Rates'!$E$21)*('Calcification Rates'!$F$21+'Calcification Rates'!$G$21))+(0.1*('Calcification Rates'!$D$21+'Calcification Rates'!$E$21)*($A30+(2*'Calcification Rates'!$D$21+'Calcification Rates'!$E$21)))*('Calcification Rates'!$F$21+'Calcification Rates'!$G$21)</f>
        <v>5.9246539317504006</v>
      </c>
      <c r="AI30" s="73">
        <f>$A30*'Calcification Rates'!$D$23*'Calcification Rates'!$F$23</f>
        <v>0.65807874999999993</v>
      </c>
      <c r="AJ30" s="73">
        <f>$A30*('Calcification Rates'!$D$23-'Calcification Rates'!$E$23)*('Calcification Rates'!$F$23-'Calcification Rates'!$G$23)</f>
        <v>0.42768457977868179</v>
      </c>
      <c r="AK30" s="73">
        <f>$A30*('Calcification Rates'!$D$23+'Calcification Rates'!$E$23)*('Calcification Rates'!$F$23+'Calcification Rates'!$G$23)</f>
        <v>0.88847292022131819</v>
      </c>
      <c r="AL30" s="73">
        <f>((((1-'Calcification Rates'!$H$24)*$A30)*'Calcification Rates'!$D$24*0.1)+('Calcification Rates'!$H$24*$A30*'Calcification Rates'!$D$24))*'Calcification Rates'!$F$24</f>
        <v>29.985629164399999</v>
      </c>
      <c r="AM30" s="73">
        <f>((((1-'Calcification Rates'!$H$24)*$A30)*(('Calcification Rates'!$D$24-'Calcification Rates'!$E$24)*0.1))+('Calcification Rates'!$H$24*$A30*('Calcification Rates'!$D$24-'Calcification Rates'!$E$24)))*('Calcification Rates'!$F$24-'Calcification Rates'!$G$24)</f>
        <v>18.083871831970594</v>
      </c>
      <c r="AN30" s="73">
        <f>((((1-'Calcification Rates'!$H$24)*$A30)*(('Calcification Rates'!$D$24+'Calcification Rates'!$E$24)*0.1))+('Calcification Rates'!$H$24*$A30*('Calcification Rates'!$D$24+'Calcification Rates'!$E$24)))*('Calcification Rates'!$F$24+'Calcification Rates'!$G$24)</f>
        <v>43.610558610600968</v>
      </c>
      <c r="AO30" s="73">
        <f>((((((((($A30*2)/PI())/2)+'Calcification Rates'!$D$25)^2)*PI())/2))-((((((($A30*2)/PI())/2)^2)*PI())/2)))*'Calcification Rates'!$F$25</f>
        <v>14.434260655838036</v>
      </c>
      <c r="AP30" s="73">
        <f>((((((((($A30*2)/PI())/2)+('Calcification Rates'!$D$25-'Calcification Rates'!$E$25))^2)*PI())/2))-((((((($A30*2)/PI())/2)^2)*PI())/2)))*('Calcification Rates'!$F$25-'Calcification Rates'!$G$25)</f>
        <v>11.795341090250714</v>
      </c>
      <c r="AQ30" s="73">
        <f>((((((((($A30*2)/PI())/2)+('Calcification Rates'!$D$25+'Calcification Rates'!$E$25))^2)*PI())/2))-((((((($A30*2)/PI())/2)^2)*PI())/2)))*('Calcification Rates'!$F$25+'Calcification Rates'!$G$25)</f>
        <v>17.162901724372023</v>
      </c>
      <c r="AR30" s="73">
        <f>((((1-'Calcification Rates'!$H$28)*$A30)*'Calcification Rates'!$D$28*0.1)+('Calcification Rates'!$H$28*$A30*'Calcification Rates'!$D$28))*'Calcification Rates'!$F$28</f>
        <v>4.826394679549507</v>
      </c>
      <c r="AS30" s="73">
        <f>((((1-'Calcification Rates'!$H$28)*$A30)*(('Calcification Rates'!$D$28-'Calcification Rates'!$E$28)*0.1))+('Calcification Rates'!$H$28*$A30*('Calcification Rates'!$D$28-'Calcification Rates'!$E$28)))*('Calcification Rates'!$F$28-'Calcification Rates'!$G$28)</f>
        <v>4.3501240289576275</v>
      </c>
      <c r="AT30" s="73">
        <f>((((1-'Calcification Rates'!$H$28)*$A30)*(('Calcification Rates'!$D$28+'Calcification Rates'!$E$28)*0.1))+('Calcification Rates'!$H$28*$A30*('Calcification Rates'!$D$28+'Calcification Rates'!$E$28)))*('Calcification Rates'!$F$28+'Calcification Rates'!$G$28)</f>
        <v>5.3259716595927555</v>
      </c>
      <c r="AU30" s="73">
        <f>((((((((($A30*2)/PI())/2)+'Calcification Rates'!$D$29)^2)*PI())/2))-((((((($A30*2)/PI())/2)^2)*PI())/2)))*'Calcification Rates'!$F$29</f>
        <v>71.814209784196464</v>
      </c>
      <c r="AV30" s="73">
        <f>((((((((($A30*2)/PI())/2)+('Calcification Rates'!$D$29-'Calcification Rates'!$E$29))^2)*PI())/2))-((((((($A30*2)/PI())/2)^2)*PI())/2)))*('Calcification Rates'!$F$29-'Calcification Rates'!$G$29)</f>
        <v>59.208698815104214</v>
      </c>
      <c r="AW30" s="73">
        <f>((((((((($A30*2)/PI())/2)+('Calcification Rates'!$D$29+'Calcification Rates'!$E$29))^2)*PI())/2))-((((((($A30*2)/PI())/2)^2)*PI())/2)))*('Calcification Rates'!$F$29+'Calcification Rates'!$G$29)</f>
        <v>85.566831351273592</v>
      </c>
      <c r="AX30" s="73">
        <f>((((((((($A30*2)/PI())/2)+'Calcification Rates'!$D$30)^2)*PI())/2))-((((((($A30*2)/PI())/2)^2)*PI())/2)))*'Calcification Rates'!$F$30</f>
        <v>16.710237886833298</v>
      </c>
      <c r="AY30" s="73">
        <f>((((((((($A30*2)/PI())/2)+('Calcification Rates'!$D$30-'Calcification Rates'!$E$30))^2)*PI())/2))-((((((($A30*2)/PI())/2)^2)*PI())/2)))*('Calcification Rates'!$F$30-'Calcification Rates'!$G$30)</f>
        <v>14.832211267605013</v>
      </c>
      <c r="AZ30" s="73">
        <f>((((((((($A30*2)/PI())/2)+('Calcification Rates'!$D$30+'Calcification Rates'!$E$30))^2)*PI())/2))-((((((($A30*2)/PI())/2)^2)*PI())/2)))*('Calcification Rates'!$F$30+'Calcification Rates'!$G$30)</f>
        <v>18.627431521677469</v>
      </c>
      <c r="BA30" s="73">
        <f>((((1-'Calcification Rates'!$H$31)*$A30)*'Calcification Rates'!$D$31*0.1)+('Calcification Rates'!$H$31*$A30*'Calcification Rates'!$D$31))*'Calcification Rates'!$F$31</f>
        <v>5.1622479999999999</v>
      </c>
      <c r="BB30" s="73">
        <f>((((1-'Calcification Rates'!$H$31)*$A30)*(('Calcification Rates'!$D$31-'Calcification Rates'!$E$31)*0.1))+('Calcification Rates'!$H$31*$A30*('Calcification Rates'!$D$31-'Calcification Rates'!$E$31)))*('Calcification Rates'!$F$31-'Calcification Rates'!$G$31)</f>
        <v>5.1622479999999999</v>
      </c>
      <c r="BC30" s="73">
        <f>((((1-'Calcification Rates'!$H$31)*$A30)*(('Calcification Rates'!$D$31+'Calcification Rates'!$E$31)*0.1))+('Calcification Rates'!$H$31*$A30*('Calcification Rates'!$D$31+'Calcification Rates'!$E$31)))*('Calcification Rates'!$F$31+'Calcification Rates'!$G$31)</f>
        <v>5.1622479999999999</v>
      </c>
      <c r="BD30" s="73">
        <f>$A30*'Calcification Rates'!$D$32*'Calcification Rates'!$F$32</f>
        <v>21.691661481121379</v>
      </c>
      <c r="BE30" s="73">
        <f>$A30*('Calcification Rates'!$D$32-'Calcification Rates'!$E$32)*('Calcification Rates'!$F$32-'Calcification Rates'!$G$32)</f>
        <v>20.85239210583768</v>
      </c>
      <c r="BF30" s="73">
        <f>$A30*('Calcification Rates'!$D$32+'Calcification Rates'!$E$32)*('Calcification Rates'!$F$32+'Calcification Rates'!$G$32)</f>
        <v>22.530930856405078</v>
      </c>
      <c r="BG30" s="73">
        <f>((((1-'Calcification Rates'!$H$34)*$A30)*'Calcification Rates'!$D$34*0.1)+('Calcification Rates'!$H$34*$A30*'Calcification Rates'!$D$34))*'Calcification Rates'!$F$34</f>
        <v>7.0125418999999996</v>
      </c>
      <c r="BH30" s="73">
        <f>((((1-'Calcification Rates'!$H$34)*$A30)*(('Calcification Rates'!$D$34-'Calcification Rates'!$E$34)*0.1))+('Calcification Rates'!$H$34*$A30*('Calcification Rates'!$D$34-'Calcification Rates'!$E$34)))*('Calcification Rates'!$F$34-'Calcification Rates'!$G$34)</f>
        <v>2.6704676821722333</v>
      </c>
      <c r="BI30" s="73">
        <f>((((1-'Calcification Rates'!$H$34)*$A30)*(('Calcification Rates'!$D$34+'Calcification Rates'!$E$34)*0.1))+('Calcification Rates'!$H$34*$A30*('Calcification Rates'!$D$34+'Calcification Rates'!$E$34)))*('Calcification Rates'!$F$34+'Calcification Rates'!$G$34)</f>
        <v>13.374380797649536</v>
      </c>
      <c r="BJ30" s="73">
        <f>(2*'Calcification Rates'!$D$35*'Calcification Rates'!$F$35)+0.1*'Calcification Rates'!$D$35*($A30+(2*'Calcification Rates'!$D$35))*'Calcification Rates'!$F$35</f>
        <v>2.8999550019121094</v>
      </c>
      <c r="BK30" s="73">
        <f>(2*('Calcification Rates'!$D$35-'Calcification Rates'!$E$35)*('Calcification Rates'!$F$35-'Calcification Rates'!$G$35))+(0.1*('Calcification Rates'!$D$35-'Calcification Rates'!$E$35)*($A30+(2*'Calcification Rates'!$D$35-'Calcification Rates'!$E$35)))*('Calcification Rates'!$F$35-'Calcification Rates'!$G$35)</f>
        <v>2.615117320200727</v>
      </c>
      <c r="BL30" s="73">
        <f>(2*('Calcification Rates'!$D$35+'Calcification Rates'!$E$35)*('Calcification Rates'!$F$35+'Calcification Rates'!$G$35))+(0.1*('Calcification Rates'!$D$35+'Calcification Rates'!$E$35)*($A30+(2*'Calcification Rates'!$D$35+'Calcification Rates'!$E$35)))*('Calcification Rates'!$F$35+'Calcification Rates'!$G$35)</f>
        <v>3.1981161650199281</v>
      </c>
      <c r="BM30" s="73">
        <f>((((((((($A30*2)/PI())/2)+'Calcification Rates'!$D$36)^2)*PI())/2))-((((((($A30*2)/PI())/2)^2)*PI())/2)))*'Calcification Rates'!$F$36</f>
        <v>22.598077995649664</v>
      </c>
      <c r="BN30" s="73">
        <f>((((((((($A30*2)/PI())/2)+('Calcification Rates'!$D$36-'Calcification Rates'!$E$36))^2)*PI())/2))-((((((($A30*2)/PI())/2)^2)*PI())/2)))*('Calcification Rates'!$F$36-'Calcification Rates'!$G$36)</f>
        <v>20.680387245062299</v>
      </c>
      <c r="BO30" s="73">
        <f>((((((((($A30*2)/PI())/2)+('Calcification Rates'!$D$36+'Calcification Rates'!$E$36))^2)*PI())/2))-((((((($A30*2)/PI())/2)^2)*PI())/2)))*('Calcification Rates'!$F$36+'Calcification Rates'!$G$36)</f>
        <v>24.602594949913538</v>
      </c>
      <c r="BP30" s="73">
        <f>(2*'Calcification Rates'!$D$37*'Calcification Rates'!$F$37)+0.1*'Calcification Rates'!$D$37*($A30+(2*'Calcification Rates'!$D$37))*'Calcification Rates'!$F$37</f>
        <v>63.165423611111109</v>
      </c>
      <c r="BQ30" s="73">
        <f>(2*('Calcification Rates'!$D$37-'Calcification Rates'!$E$37)*('Calcification Rates'!$F$37-'Calcification Rates'!$G$37))+(0.1*('Calcification Rates'!$D$37-'Calcification Rates'!$E$37)*($A30+(2*'Calcification Rates'!$D$37-'Calcification Rates'!$E$37)))*('Calcification Rates'!$F$37-'Calcification Rates'!$G$37)</f>
        <v>51.508330206179707</v>
      </c>
      <c r="BR30" s="73">
        <f>(2*('Calcification Rates'!$D$37+'Calcification Rates'!$E$37)*('Calcification Rates'!$F$37+'Calcification Rates'!$G$37))+(0.1*('Calcification Rates'!$D$37+'Calcification Rates'!$E$37)*($A30+(2*'Calcification Rates'!$D$37+'Calcification Rates'!$E$37)))*('Calcification Rates'!$F$37+'Calcification Rates'!$G$37)</f>
        <v>75.872681581379041</v>
      </c>
      <c r="BS30" s="73">
        <f>(2*'Calcification Rates'!$D$38*'Calcification Rates'!$F$38)+0.1*'Calcification Rates'!$D$38*($A30+(2*'Calcification Rates'!$D$38))*'Calcification Rates'!$F$38</f>
        <v>60.482722222222222</v>
      </c>
      <c r="BT30" s="73">
        <f>(2*('Calcification Rates'!$D$38-'Calcification Rates'!$E$38)*('Calcification Rates'!$F$38-'Calcification Rates'!$G$38))+(0.1*('Calcification Rates'!$D$38-'Calcification Rates'!$E$38)*($A30+(2*'Calcification Rates'!$D$38-'Calcification Rates'!$E$38)))*('Calcification Rates'!$F$38-'Calcification Rates'!$G$38)</f>
        <v>48.375492473006823</v>
      </c>
      <c r="BU30" s="73">
        <f>(2*('Calcification Rates'!$D$38+'Calcification Rates'!$E$38)*('Calcification Rates'!$F$38+'Calcification Rates'!$G$38))+(0.1*('Calcification Rates'!$D$38+'Calcification Rates'!$E$38)*($A30+(2*'Calcification Rates'!$D$38+'Calcification Rates'!$E$38)))*('Calcification Rates'!$F$38+'Calcification Rates'!$G$38)</f>
        <v>73.919427246128862</v>
      </c>
      <c r="BV30" s="73">
        <f>((((((((($A30*2)/PI())/2)+'Calcification Rates'!$D$39)^2)*PI())/2))-((((((($A30*2)/PI())/2)^2)*PI())/2)))*'Calcification Rates'!$F$39</f>
        <v>12.114469843338693</v>
      </c>
      <c r="BW30" s="73">
        <f>((((((((($A30*2)/PI())/2)+('Calcification Rates'!$D$39-'Calcification Rates'!$E$39))^2)*PI())/2))-((((((($A30*2)/PI())/2)^2)*PI())/2)))*('Calcification Rates'!$F$39-'Calcification Rates'!$G$39)</f>
        <v>11.645750398027376</v>
      </c>
      <c r="BX30" s="73">
        <f>((((((((($A30*2)/PI())/2)+('Calcification Rates'!$D$39+'Calcification Rates'!$E$39))^2)*PI())/2))-((((((($A30*2)/PI())/2)^2)*PI())/2)))*('Calcification Rates'!$F$39+'Calcification Rates'!$G$39)</f>
        <v>12.58318928865001</v>
      </c>
      <c r="BY30" s="73">
        <f>((((((((($A30*2)/PI())/2)+'Calcification Rates'!$D$40)^2)*PI())/2))-((((((($A30*2)/PI())/2)^2)*PI())/2)))*'Calcification Rates'!$F$40</f>
        <v>22.300111162846825</v>
      </c>
      <c r="BZ30" s="73">
        <f>((((((((($A30*2)/PI())/2)+('Calcification Rates'!$D$40-'Calcification Rates'!$E$40))^2)*PI())/2))-((((((($A30*2)/PI())/2)^2)*PI())/2)))*('Calcification Rates'!$F$40-'Calcification Rates'!$G$40)</f>
        <v>21.437300336636572</v>
      </c>
      <c r="CA30" s="73">
        <f>((((((((($A30*2)/PI())/2)+('Calcification Rates'!$D$40+'Calcification Rates'!$E$40))^2)*PI())/2))-((((((($A30*2)/PI())/2)^2)*PI())/2)))*('Calcification Rates'!$F$40+'Calcification Rates'!$G$40)</f>
        <v>23.162921989057079</v>
      </c>
      <c r="CB30" s="73">
        <f>$A30*'Calcification Rates'!$D$23*'Calcification Rates'!$F$23</f>
        <v>0.65807874999999993</v>
      </c>
      <c r="CC30" s="73">
        <f>$A30*('Calcification Rates'!$D$23-'Calcification Rates'!$E$23)*('Calcification Rates'!$F$23-'Calcification Rates'!$G$23)</f>
        <v>0.42768457977868179</v>
      </c>
      <c r="CD30" s="73">
        <f>$A30*('Calcification Rates'!$D$23+'Calcification Rates'!$E$23)*('Calcification Rates'!$F$23+'Calcification Rates'!$G$23)</f>
        <v>0.88847292022131819</v>
      </c>
      <c r="CE30" s="73">
        <f>((((1-'Calcification Rates'!$H$44)*$A30)*'Calcification Rates'!$D$44*0.1)+('Calcification Rates'!$H$44*$A30*'Calcification Rates'!$D$44))*'Calcification Rates'!$F$44</f>
        <v>22.9800998063</v>
      </c>
      <c r="CF30" s="73">
        <f>((((1-'Calcification Rates'!$H$44)*$A30)*(('Calcification Rates'!$D$44-'Calcification Rates'!$E$44)*0.1))+('Calcification Rates'!$H$44*$A30*('Calcification Rates'!$D$44-'Calcification Rates'!$E$44)))*('Calcification Rates'!$F$44-'Calcification Rates'!$G$44)</f>
        <v>13.858944806680922</v>
      </c>
      <c r="CG30" s="73">
        <f>((((1-'Calcification Rates'!$H$44)*$A30)*(('Calcification Rates'!$D$44+'Calcification Rates'!$E$44)*0.1))+('Calcification Rates'!$H$44*$A30*('Calcification Rates'!$D$44+'Calcification Rates'!$E$44)))*('Calcification Rates'!$F$44+'Calcification Rates'!$G$44)</f>
        <v>33.421842976365618</v>
      </c>
      <c r="CH30" s="73">
        <f>((((1-'Calcification Rates'!$H$45)*$A30)*'Calcification Rates'!$D$45*0.1)+('Calcification Rates'!$H$45*$A30*'Calcification Rates'!$D$45))*'Calcification Rates'!$F$45</f>
        <v>28.554467199999998</v>
      </c>
      <c r="CI30" s="73">
        <f>((((1-'Calcification Rates'!$H$45)*$A30)*(('Calcification Rates'!$D$45-'Calcification Rates'!$E$45)*0.1))+('Calcification Rates'!$H$45*$A30*('Calcification Rates'!$D$45-'Calcification Rates'!$E$45)))*('Calcification Rates'!$F$45-'Calcification Rates'!$G$45)</f>
        <v>18.802731214270455</v>
      </c>
      <c r="CJ30" s="73">
        <f>((((1-'Calcification Rates'!$H$45)*$A30)*(('Calcification Rates'!$D$45+'Calcification Rates'!$E$45)*0.1))+('Calcification Rates'!$H$45*$A30*('Calcification Rates'!$D$45+'Calcification Rates'!$E$45)))*('Calcification Rates'!$F$45+'Calcification Rates'!$G$45)</f>
        <v>38.306203185729537</v>
      </c>
      <c r="CK30" s="73">
        <f>((((1-'Calcification Rates'!$H$46)*$A30)*'Calcification Rates'!$D$46*0.1)+('Calcification Rates'!$H$46*$A30*'Calcification Rates'!$D$46))*'Calcification Rates'!$F$46</f>
        <v>22.999558960000002</v>
      </c>
      <c r="CL30" s="73">
        <f>((((1-'Calcification Rates'!$H$46)*$A30)*(('Calcification Rates'!$D$46-'Calcification Rates'!$E$46)*0.1))+('Calcification Rates'!$H$46*$A30*('Calcification Rates'!$D$46-'Calcification Rates'!$E$46)))*('Calcification Rates'!$F$46-'Calcification Rates'!$G$46)</f>
        <v>21.570551315564199</v>
      </c>
      <c r="CM30" s="73">
        <f>((((1-'Calcification Rates'!$H$46)*$A30)*(('Calcification Rates'!$D$46+'Calcification Rates'!$E$46)*0.1))+('Calcification Rates'!$H$46*$A30*('Calcification Rates'!$D$46+'Calcification Rates'!$E$46)))*('Calcification Rates'!$F$46+'Calcification Rates'!$G$46)</f>
        <v>24.471417928159941</v>
      </c>
      <c r="CN30" s="73">
        <f>((((1-'Calcification Rates'!$H$47)*$A30)*'Calcification Rates'!$D$47*0.1)+('Calcification Rates'!$H$47*$A30*'Calcification Rates'!$D$47))*'Calcification Rates'!$F$47</f>
        <v>29.985629164399999</v>
      </c>
      <c r="CO30" s="73">
        <f>((((1-'Calcification Rates'!$H$47)*$A30)*(('Calcification Rates'!$D$47-'Calcification Rates'!$E$47)*0.1))+('Calcification Rates'!$H$47*$A30*('Calcification Rates'!$D$47-'Calcification Rates'!$E$47)))*('Calcification Rates'!$F$47-'Calcification Rates'!$G$47)</f>
        <v>18.083871831970594</v>
      </c>
      <c r="CP30" s="73">
        <f>((((1-'Calcification Rates'!$H$47)*$A30)*(('Calcification Rates'!$D$47+'Calcification Rates'!$E$47)*0.1))+('Calcification Rates'!$H$47*$A30*('Calcification Rates'!$D$47+'Calcification Rates'!$E$47)))*('Calcification Rates'!$F$47+'Calcification Rates'!$G$47)</f>
        <v>43.610558610600968</v>
      </c>
      <c r="CQ30" s="73">
        <f>((((((((($A30*2)/PI())/2)+'Calcification Rates'!$D$48)^2)*PI())/2))-((((((($A30*2)/PI())/2)^2)*PI())/2)))*'Calcification Rates'!$F$48</f>
        <v>16.990250289317512</v>
      </c>
      <c r="CR30" s="73">
        <f>((((((((($A30*2)/PI())/2)+('Calcification Rates'!$D$48-'Calcification Rates'!$E$48))^2)*PI())/2))-((((((($A30*2)/PI())/2)^2)*PI())/2)))*('Calcification Rates'!$F$48-'Calcification Rates'!$G$48)</f>
        <v>15.31581640085245</v>
      </c>
      <c r="CS30" s="73">
        <f>((((((((($A30*2)/PI())/2)+('Calcification Rates'!$D$48+'Calcification Rates'!$E$48))^2)*PI())/2))-((((((($A30*2)/PI())/2)^2)*PI())/2)))*('Calcification Rates'!$F$48+'Calcification Rates'!$G$48)</f>
        <v>18.743995312991871</v>
      </c>
      <c r="CT30" s="73">
        <f>((((1-'Calcification Rates'!$H$49)*$A30)*'Calcification Rates'!$D$49*0.1)+('Calcification Rates'!$H$49*$A30*'Calcification Rates'!$D$49))*'Calcification Rates'!$F$49</f>
        <v>22.9800998063</v>
      </c>
      <c r="CU30" s="73">
        <f>((((1-'Calcification Rates'!$H$49)*$A30)*(('Calcification Rates'!$D$49-'Calcification Rates'!$E$49)*0.1))+('Calcification Rates'!$H$49*$A30*('Calcification Rates'!$D$49-'Calcification Rates'!$E$49)))*('Calcification Rates'!$F$49-'Calcification Rates'!$G$49)</f>
        <v>13.858944806680922</v>
      </c>
      <c r="CV30" s="73">
        <f>((((1-'Calcification Rates'!$H$49)*$A30)*(('Calcification Rates'!$D$49+'Calcification Rates'!$E$49)*0.1))+('Calcification Rates'!$H$49*$A30*('Calcification Rates'!$D$49+'Calcification Rates'!$E$49)))*('Calcification Rates'!$F$49+'Calcification Rates'!$G$49)</f>
        <v>33.421842976365618</v>
      </c>
      <c r="CW30" s="73">
        <f>((((((((($A30*2)/PI())/2)+'Calcification Rates'!$D$50)^2)*PI())/2))-((((((($A30*2)/PI())/2)^2)*PI())/2)))*'Calcification Rates'!$F$50</f>
        <v>16.990250289317512</v>
      </c>
      <c r="CX30" s="73">
        <f>((((((((($A30*2)/PI())/2)+('Calcification Rates'!$D$50-'Calcification Rates'!$E$50))^2)*PI())/2))-((((((($A30*2)/PI())/2)^2)*PI())/2)))*('Calcification Rates'!$F$50-'Calcification Rates'!$G$50)</f>
        <v>15.31581640085245</v>
      </c>
      <c r="CY30" s="73">
        <f>((((((((($A30*2)/PI())/2)+('Calcification Rates'!$D$50+'Calcification Rates'!$E$50))^2)*PI())/2))-((((((($A30*2)/PI())/2)^2)*PI())/2)))*('Calcification Rates'!$F$50+'Calcification Rates'!$G$50)</f>
        <v>18.743995312991871</v>
      </c>
      <c r="CZ30" s="73">
        <f>((((((((($A30*2)/PI())/2)+'Calcification Rates'!$D$51)^2)*PI())/2))-((((((($A30*2)/PI())/2)^2)*PI())/2)))*'Calcification Rates'!$F$51</f>
        <v>16.990250289317512</v>
      </c>
      <c r="DA30" s="73">
        <f>((((((((($A30*2)/PI())/2)+('Calcification Rates'!$D$51-'Calcification Rates'!$E$51))^2)*PI())/2))-((((((($A30*2)/PI())/2)^2)*PI())/2)))*('Calcification Rates'!$F$51-'Calcification Rates'!$G$51)</f>
        <v>15.31581640085245</v>
      </c>
      <c r="DB30" s="73">
        <f>((((((((($A30*2)/PI())/2)+('Calcification Rates'!$D$51+'Calcification Rates'!$E$51))^2)*PI())/2))-((((((($A30*2)/PI())/2)^2)*PI())/2)))*('Calcification Rates'!$F$51+'Calcification Rates'!$G$51)</f>
        <v>18.743995312991871</v>
      </c>
      <c r="DC30" s="73">
        <f>((((((((($A30*2)/PI())/2)+'Calcification Rates'!$D$52)^2)*PI())/2))-((((((($A30*2)/PI())/2)^2)*PI())/2)))*'Calcification Rates'!$F$52</f>
        <v>38.27006116525579</v>
      </c>
      <c r="DD30" s="73">
        <f>((((((((($A30*2)/PI())/2)+('Calcification Rates'!$D$52-'Calcification Rates'!$E$52))^2)*PI())/2))-((((((($A30*2)/PI())/2)^2)*PI())/2)))*('Calcification Rates'!$F$52-'Calcification Rates'!$G$52)</f>
        <v>36.109376239168874</v>
      </c>
      <c r="DE30" s="73">
        <f>((((((((($A30*2)/PI())/2)+('Calcification Rates'!$D$52+'Calcification Rates'!$E$52))^2)*PI())/2))-((((((($A30*2)/PI())/2)^2)*PI())/2)))*('Calcification Rates'!$F$52+'Calcification Rates'!$G$52)</f>
        <v>40.486605831370618</v>
      </c>
      <c r="DF30" s="73">
        <f>((((((((($A30*2)/PI())/2)+'Calcification Rates'!$D$53)^2)*PI())/2))-((((((($A30*2)/PI())/2)^2)*PI())/2)))*'Calcification Rates'!$F$53</f>
        <v>5.003692279561176</v>
      </c>
      <c r="DG30" s="73">
        <f>((((((((($A30*2)/PI())/2)+('Calcification Rates'!$D$53-'Calcification Rates'!$E$53))^2)*PI())/2))-((((((($A30*2)/PI())/2)^2)*PI())/2)))*('Calcification Rates'!$F$53-'Calcification Rates'!$G$53)</f>
        <v>4.7557704332276725</v>
      </c>
      <c r="DH30" s="73">
        <f>((((((((($A30*2)/PI())/2)+('Calcification Rates'!$D$53+'Calcification Rates'!$E$53))^2)*PI())/2))-((((((($A30*2)/PI())/2)^2)*PI())/2)))*('Calcification Rates'!$F$53+'Calcification Rates'!$G$53)</f>
        <v>5.2559954152327375</v>
      </c>
      <c r="DI30" s="73">
        <f>((((((((($A30*2)/PI())/2)+'Calcification Rates'!$D$54)^2)*PI())/2))-((((((($A30*2)/PI())/2)^2)*PI())/2)))*'Calcification Rates'!$F$54</f>
        <v>5.003692279561176</v>
      </c>
      <c r="DJ30" s="73">
        <f>((((((((($A30*2)/PI())/2)+('Calcification Rates'!$D$54-'Calcification Rates'!$E$54))^2)*PI())/2))-((((((($A30*2)/PI())/2)^2)*PI())/2)))*('Calcification Rates'!$F$54-'Calcification Rates'!$G$54)</f>
        <v>4.7557704332276725</v>
      </c>
      <c r="DK30" s="73">
        <f>((((((((($A30*2)/PI())/2)+('Calcification Rates'!$D$54+'Calcification Rates'!$E$54))^2)*PI())/2))-((((((($A30*2)/PI())/2)^2)*PI())/2)))*('Calcification Rates'!$F$54+'Calcification Rates'!$G$54)</f>
        <v>5.2559954152327375</v>
      </c>
      <c r="DL30" s="73">
        <f>((((((((($A30*2)/PI())/2)+'Calcification Rates'!$D$55)^2)*PI())/2))-((((((($A30*2)/PI())/2)^2)*PI())/2)))*'Calcification Rates'!$F$55</f>
        <v>6.1359160870256488</v>
      </c>
      <c r="DM30" s="73">
        <f>((((((((($A30*2)/PI())/2)+('Calcification Rates'!$D$55-'Calcification Rates'!$E$55))^2)*PI())/2))-((((((($A30*2)/PI())/2)^2)*PI())/2)))*('Calcification Rates'!$F$55-'Calcification Rates'!$G$55)</f>
        <v>6.0666178192784468</v>
      </c>
      <c r="DN30" s="73">
        <f>((((((((($A30*2)/PI())/2)+('Calcification Rates'!$D$55+'Calcification Rates'!$E$55))^2)*PI())/2))-((((((($A30*2)/PI())/2)^2)*PI())/2)))*('Calcification Rates'!$F$55+'Calcification Rates'!$G$55)</f>
        <v>6.2052242286938561</v>
      </c>
      <c r="DO30" s="73">
        <f>((((1-'Calcification Rates'!$H$56)*$A30)*'Calcification Rates'!$D$56*0.1)+('Calcification Rates'!$H$56*$A30*'Calcification Rates'!$D$56))*'Calcification Rates'!$F$56</f>
        <v>2.9808879800000003</v>
      </c>
      <c r="DP30" s="73">
        <f>((((1-'Calcification Rates'!$H$56)*$A30)*(('Calcification Rates'!$D$56-'Calcification Rates'!$E$56)*0.1))+('Calcification Rates'!$H$56*$A30*('Calcification Rates'!$D$56-'Calcification Rates'!$E$56)))*('Calcification Rates'!$F$56-'Calcification Rates'!$G$56)</f>
        <v>2.9808879800000003</v>
      </c>
      <c r="DQ30" s="73">
        <f>((((1-'Calcification Rates'!$H$56)*$A30)*(('Calcification Rates'!$D$56+'Calcification Rates'!$E$56)*0.1))+('Calcification Rates'!$H$56*$A30*('Calcification Rates'!$D$56+'Calcification Rates'!$E$56)))*('Calcification Rates'!$F$56+'Calcification Rates'!$G$56)</f>
        <v>2.9808879800000003</v>
      </c>
      <c r="DR30" s="73">
        <f>((((1-'Calcification Rates'!$H$57)*$A30)*'Calcification Rates'!$D$57*0.1)+('Calcification Rates'!$H$57*$A30*'Calcification Rates'!$D$57))*'Calcification Rates'!$F$57</f>
        <v>12.638901333333337</v>
      </c>
      <c r="DS30" s="73">
        <f>((((1-'Calcification Rates'!$H$57)*$A30)*(('Calcification Rates'!$D$57-'Calcification Rates'!$E$57)*0.1))+('Calcification Rates'!$H$57*$A30*('Calcification Rates'!$D$57-'Calcification Rates'!$E$57)))*('Calcification Rates'!$F$57-'Calcification Rates'!$G$57)</f>
        <v>11.979026052487342</v>
      </c>
      <c r="DT30" s="73">
        <f>((((1-'Calcification Rates'!$H$57)*$A30)*(('Calcification Rates'!$D$57+'Calcification Rates'!$E$57)*0.1))+('Calcification Rates'!$H$57*$A30*('Calcification Rates'!$D$57+'Calcification Rates'!$E$57)))*('Calcification Rates'!$F$57+'Calcification Rates'!$G$57)</f>
        <v>13.29877661417933</v>
      </c>
      <c r="DU30" s="73">
        <f>((((1-'Calcification Rates'!$H$58)*$A30)*'Calcification Rates'!$D$58*0.1)+('Calcification Rates'!$H$58*$A30*'Calcification Rates'!$D$58))*'Calcification Rates'!$F$58</f>
        <v>12.638901333333337</v>
      </c>
      <c r="DV30" s="73">
        <f>((((1-'Calcification Rates'!$H$58)*$A30)*(('Calcification Rates'!$D$58-'Calcification Rates'!$E$58)*0.1))+('Calcification Rates'!$H$58*$A30*('Calcification Rates'!$D$58-'Calcification Rates'!$E$58)))*('Calcification Rates'!$F$58-'Calcification Rates'!$G$58)</f>
        <v>11.979026052487342</v>
      </c>
      <c r="DW30" s="73">
        <f>((((1-'Calcification Rates'!$H$58)*$A30)*(('Calcification Rates'!$D$58+'Calcification Rates'!$E$58)*0.1))+('Calcification Rates'!$H$58*$A30*('Calcification Rates'!$D$58+'Calcification Rates'!$E$58)))*('Calcification Rates'!$F$58+'Calcification Rates'!$G$58)</f>
        <v>13.29877661417933</v>
      </c>
      <c r="DX30" s="73">
        <f>(2*'Calcification Rates'!$D$59*'Calcification Rates'!$F$59)+0.1*'Calcification Rates'!$D$59*($A30+(2*'Calcification Rates'!$D$59))*'Calcification Rates'!$F$59</f>
        <v>12.151084088888892</v>
      </c>
      <c r="DY30" s="73">
        <f>(2*('Calcification Rates'!$D$59-'Calcification Rates'!$E$59)*('Calcification Rates'!$F$59-'Calcification Rates'!$G$59))+(0.1*('Calcification Rates'!$D$59-'Calcification Rates'!$E$59)*($A30+(2*'Calcification Rates'!$D$59-'Calcification Rates'!$E$59)))*('Calcification Rates'!$F$59-'Calcification Rates'!$G$59)</f>
        <v>11.498181451078988</v>
      </c>
      <c r="DZ30" s="73">
        <f>(2*('Calcification Rates'!$D$59+'Calcification Rates'!$E$59)*('Calcification Rates'!$F$59+'Calcification Rates'!$G$59))+(0.1*('Calcification Rates'!$D$59+'Calcification Rates'!$E$59)*($A30+(2*'Calcification Rates'!$D$59+'Calcification Rates'!$E$59)))*('Calcification Rates'!$F$59+'Calcification Rates'!$G$59)</f>
        <v>12.806024488906083</v>
      </c>
      <c r="EA30" s="73">
        <f>((((((((($A30*2)/PI())/2)+'Calcification Rates'!$D$60)^2)*PI())/2))-((((((($A30*2)/PI())/2)^2)*PI())/2)))*'Calcification Rates'!$F$60</f>
        <v>17.719526284714632</v>
      </c>
      <c r="EB30" s="73">
        <f>((((((((($A30*2)/PI())/2)+('Calcification Rates'!$D$60-'Calcification Rates'!$E$60))^2)*PI())/2))-((((((($A30*2)/PI())/2)^2)*PI())/2)))*('Calcification Rates'!$F$60-'Calcification Rates'!$G$60)</f>
        <v>16.536558467476858</v>
      </c>
      <c r="EC30" s="73">
        <f>((((((((($A30*2)/PI())/2)+('Calcification Rates'!$D$60+'Calcification Rates'!$E$60))^2)*PI())/2))-((((((($A30*2)/PI())/2)^2)*PI())/2)))*('Calcification Rates'!$F$60+'Calcification Rates'!$G$60)</f>
        <v>18.941485187869809</v>
      </c>
      <c r="ED30" s="73">
        <f>$A30*'Calcification Rates'!$D$61*'Calcification Rates'!$F$61</f>
        <v>21.973702959604921</v>
      </c>
      <c r="EE30" s="73">
        <f>$A30*('Calcification Rates'!$D$61-'Calcification Rates'!$E$61)*('Calcification Rates'!$F$61-'Calcification Rates'!$G$61)</f>
        <v>20.135030664452643</v>
      </c>
      <c r="EF30" s="73">
        <f>$A30*('Calcification Rates'!$D$61+'Calcification Rates'!$E$61)*('Calcification Rates'!$F$61+'Calcification Rates'!$G$61)</f>
        <v>23.891945002940208</v>
      </c>
      <c r="EG30" s="73">
        <f>(2*'Calcification Rates'!$D$62*'Calcification Rates'!$F$62)+0.1*'Calcification Rates'!$D$62*($A30+(2*'Calcification Rates'!$D$62))*'Calcification Rates'!$F$62</f>
        <v>63.165423611111109</v>
      </c>
      <c r="EH30" s="73">
        <f>(2*('Calcification Rates'!$D$62-'Calcification Rates'!$E$62)*('Calcification Rates'!$F$62-'Calcification Rates'!$G$62))+(0.1*('Calcification Rates'!$D$62-'Calcification Rates'!$E$62)*($A30+(2*'Calcification Rates'!$D$62-'Calcification Rates'!$E$62)))*('Calcification Rates'!$F$62-'Calcification Rates'!$G$62)</f>
        <v>51.508330206179707</v>
      </c>
      <c r="EI30" s="73">
        <f>(2*('Calcification Rates'!$D$62+'Calcification Rates'!$E$62)*('Calcification Rates'!$F$62+'Calcification Rates'!$G$62))+(0.1*('Calcification Rates'!$D$62+'Calcification Rates'!$E$62)*($A30+(2*'Calcification Rates'!$D$62+'Calcification Rates'!$E$62)))*('Calcification Rates'!$F$62+'Calcification Rates'!$G$62)</f>
        <v>75.872681581379041</v>
      </c>
      <c r="EJ30" s="73">
        <f>(2*'Calcification Rates'!$D$63*'Calcification Rates'!$F$63)+0.1*'Calcification Rates'!$D$63*($A30+(2*'Calcification Rates'!$D$63))*'Calcification Rates'!$F$63</f>
        <v>63.165423611111109</v>
      </c>
      <c r="EK30" s="73">
        <f>(2*('Calcification Rates'!$D$63-'Calcification Rates'!$E$63)*('Calcification Rates'!$F$63-'Calcification Rates'!$G$63))+(0.1*('Calcification Rates'!$D$63-'Calcification Rates'!$E$63)*($A30+(2*'Calcification Rates'!$D$63-'Calcification Rates'!$E$63)))*('Calcification Rates'!$F$63-'Calcification Rates'!$G$63)</f>
        <v>51.508330206179707</v>
      </c>
      <c r="EL30" s="73">
        <f>(2*('Calcification Rates'!$D$63+'Calcification Rates'!$E$63)*('Calcification Rates'!$F$63+'Calcification Rates'!$G$63))+(0.1*('Calcification Rates'!$D$63+'Calcification Rates'!$E$63)*($A30+(2*'Calcification Rates'!$D$63+'Calcification Rates'!$E$63)))*('Calcification Rates'!$F$63+'Calcification Rates'!$G$63)</f>
        <v>75.872681581379041</v>
      </c>
      <c r="EM30" s="73">
        <f>(2*'Calcification Rates'!$D$64*'Calcification Rates'!$F$64)+0.1*'Calcification Rates'!$D$64*($A30+(2*'Calcification Rates'!$D$64))*'Calcification Rates'!$F$64</f>
        <v>63.165423611111109</v>
      </c>
      <c r="EN30" s="73">
        <f>(2*('Calcification Rates'!$D$64-'Calcification Rates'!$E$64)*('Calcification Rates'!$F$64-'Calcification Rates'!$G$64))+(0.1*('Calcification Rates'!$D$64-'Calcification Rates'!$E$64)*($A30+(2*'Calcification Rates'!$D$64-'Calcification Rates'!$E$64)))*('Calcification Rates'!$F$64-'Calcification Rates'!$G$64)</f>
        <v>51.508330206179707</v>
      </c>
      <c r="EO30" s="73">
        <f>(2*('Calcification Rates'!$D$64+'Calcification Rates'!$E$64)*('Calcification Rates'!$F$64+'Calcification Rates'!$G$64))+(0.1*('Calcification Rates'!$D$64+'Calcification Rates'!$E$64)*($A30+(2*'Calcification Rates'!$D$64+'Calcification Rates'!$E$64)))*('Calcification Rates'!$F$64+'Calcification Rates'!$G$64)</f>
        <v>75.872681581379041</v>
      </c>
      <c r="EP30" s="73">
        <f>(2*'Calcification Rates'!$D$65*'Calcification Rates'!$F$65)+0.1*'Calcification Rates'!$D$65*($A30+(2*'Calcification Rates'!$D$65))*'Calcification Rates'!$F$65</f>
        <v>63.165423611111109</v>
      </c>
      <c r="EQ30" s="73">
        <f>(2*('Calcification Rates'!$D$65-'Calcification Rates'!$E$65)*('Calcification Rates'!$F$65-'Calcification Rates'!$G$65))+(0.1*('Calcification Rates'!$D$65-'Calcification Rates'!$E$65)*($A30+(2*'Calcification Rates'!$D$65-'Calcification Rates'!$E$65)))*('Calcification Rates'!$F$65-'Calcification Rates'!$G$65)</f>
        <v>51.508330206179707</v>
      </c>
      <c r="ER30" s="73">
        <f>(2*('Calcification Rates'!$D$65+'Calcification Rates'!$E$65)*('Calcification Rates'!$F$65+'Calcification Rates'!$G$65))+(0.1*('Calcification Rates'!$D$65+'Calcification Rates'!$E$65)*($A30+(2*'Calcification Rates'!$D$65+'Calcification Rates'!$E$65)))*('Calcification Rates'!$F$65+'Calcification Rates'!$G$65)</f>
        <v>75.872681581379041</v>
      </c>
      <c r="ES30" s="73">
        <f>$A30*'Calcification Rates'!$D$66*'Calcification Rates'!$F$66</f>
        <v>21.973702959604921</v>
      </c>
      <c r="ET30" s="73">
        <f>$A30*('Calcification Rates'!$D$66-'Calcification Rates'!$E$66)*('Calcification Rates'!$F$66-'Calcification Rates'!$G$66)</f>
        <v>20.135030664452643</v>
      </c>
      <c r="EU30" s="73">
        <f>$A30*('Calcification Rates'!$D$66+'Calcification Rates'!$E$66)*('Calcification Rates'!$F$66+'Calcification Rates'!$G$66)</f>
        <v>23.891945002940208</v>
      </c>
      <c r="EV30" s="73">
        <f>(2*'Calcification Rates'!$D$67*'Calcification Rates'!$F$67)+0.1*'Calcification Rates'!$D$67*($A30+(2*'Calcification Rates'!$D$67))*'Calcification Rates'!$F$67</f>
        <v>63.165423611111109</v>
      </c>
      <c r="EW30" s="73">
        <f>(2*('Calcification Rates'!$D$67-'Calcification Rates'!$E$67)*('Calcification Rates'!$F$67-'Calcification Rates'!$G$67))+(0.1*('Calcification Rates'!$D$67-'Calcification Rates'!$E$67)*($A30+(2*'Calcification Rates'!$D$67-'Calcification Rates'!$E$67)))*('Calcification Rates'!$F$67-'Calcification Rates'!$G$67)</f>
        <v>51.508330206179707</v>
      </c>
      <c r="EX30" s="73">
        <f>(2*('Calcification Rates'!$D$67+'Calcification Rates'!$E$67)*('Calcification Rates'!$F$67+'Calcification Rates'!$G$67))+(0.1*('Calcification Rates'!$D$67+'Calcification Rates'!$E$67)*($A30+(2*'Calcification Rates'!$D$67+'Calcification Rates'!$E$67)))*('Calcification Rates'!$F$67+'Calcification Rates'!$G$67)</f>
        <v>75.872681581379041</v>
      </c>
      <c r="EY30" s="73">
        <f>((((1-'Calcification Rates'!$H$68)*$A30)*'Calcification Rates'!$D$68*0.1)+('Calcification Rates'!$H$68*$A30*'Calcification Rates'!$D$68))*'Calcification Rates'!$F$68</f>
        <v>6.409942</v>
      </c>
      <c r="EZ30" s="73">
        <f>((((1-'Calcification Rates'!$H$68)*$A30)*(('Calcification Rates'!$D$68-'Calcification Rates'!$E$68)*0.1))+('Calcification Rates'!$H$68*$A30*('Calcification Rates'!$D$68-'Calcification Rates'!$E$68)))*('Calcification Rates'!$F$68-'Calcification Rates'!$G$68)</f>
        <v>3.9886759114951409</v>
      </c>
      <c r="FA30" s="73">
        <f>((((1-'Calcification Rates'!$H$68)*$A30)*(('Calcification Rates'!$D$68+'Calcification Rates'!$E$68)*0.1))+('Calcification Rates'!$H$68*$A30*('Calcification Rates'!$D$68+'Calcification Rates'!$E$68)))*('Calcification Rates'!$F$68+'Calcification Rates'!$G$68)</f>
        <v>9.0720455148760539</v>
      </c>
      <c r="FB30" s="73">
        <f>((((((((($A30*2)/PI())/2)+'Calcification Rates'!$D$69)^2)*PI())/2))-((((((($A30*2)/PI())/2)^2)*PI())/2)))*'Calcification Rates'!$F$69</f>
        <v>44.161516956703096</v>
      </c>
      <c r="FC30" s="73">
        <f>((((((((($A30*2)/PI())/2)+('Calcification Rates'!$D$69-'Calcification Rates'!$E$69))^2)*PI())/2))-((((((($A30*2)/PI())/2)^2)*PI())/2)))*('Calcification Rates'!$F$69-'Calcification Rates'!$G$69)</f>
        <v>41.794782049517714</v>
      </c>
      <c r="FD30" s="73">
        <f>((((((((($A30*2)/PI())/2)+('Calcification Rates'!$D$69+'Calcification Rates'!$E$69))^2)*PI())/2))-((((((($A30*2)/PI())/2)^2)*PI())/2)))*('Calcification Rates'!$F$69+'Calcification Rates'!$G$69)</f>
        <v>46.564010694108944</v>
      </c>
      <c r="FE30" s="73">
        <f>((((((((($A30*2)/PI())/2)+'Calcification Rates'!$D$70)^2)*PI())/2))-((((((($A30*2)/PI())/2)^2)*PI())/2)))*'Calcification Rates'!$F$70</f>
        <v>34.405973179013642</v>
      </c>
      <c r="FF30" s="73">
        <f>((((((((($A30*2)/PI())/2)+('Calcification Rates'!$D$70-'Calcification Rates'!$E$70))^2)*PI())/2))-((((((($A30*2)/PI())/2)^2)*PI())/2)))*('Calcification Rates'!$F$70-'Calcification Rates'!$G$70)</f>
        <v>29.613482484143592</v>
      </c>
      <c r="FG30" s="73">
        <f>((((((((($A30*2)/PI())/2)+('Calcification Rates'!$D$70+'Calcification Rates'!$E$70))^2)*PI())/2))-((((((($A30*2)/PI())/2)^2)*PI())/2)))*('Calcification Rates'!$F$70+'Calcification Rates'!$G$70)</f>
        <v>39.293832803405081</v>
      </c>
      <c r="FH30" s="73">
        <f>((((((((($A30*2)/PI())/2)+'Calcification Rates'!$D$71)^2)*PI())/2))-((((((($A30*2)/PI())/2)^2)*PI())/2)))*'Calcification Rates'!$F$71</f>
        <v>19.2562091057031</v>
      </c>
      <c r="FI30" s="73">
        <f>((((((((($A30*2)/PI())/2)+('Calcification Rates'!$D$71-'Calcification Rates'!$E$71))^2)*PI())/2))-((((((($A30*2)/PI())/2)^2)*PI())/2)))*('Calcification Rates'!$F$71-'Calcification Rates'!$G$71)</f>
        <v>17.748772518649663</v>
      </c>
      <c r="FJ30" s="73">
        <f>((((((((($A30*2)/PI())/2)+('Calcification Rates'!$D$71+'Calcification Rates'!$E$71))^2)*PI())/2))-((((((($A30*2)/PI())/2)^2)*PI())/2)))*('Calcification Rates'!$F$71+'Calcification Rates'!$G$71)</f>
        <v>20.824289067368717</v>
      </c>
      <c r="FK30" s="73">
        <f>$A30*'Calcification Rates'!$D$72*'Calcification Rates'!$F$72</f>
        <v>0.65807874999999993</v>
      </c>
      <c r="FL30" s="73">
        <f>$A30*('Calcification Rates'!$D$72-'Calcification Rates'!$E$72)*('Calcification Rates'!$F$72-'Calcification Rates'!$G$72)</f>
        <v>0.42768457977868179</v>
      </c>
      <c r="FM30" s="73">
        <f>$A30*('Calcification Rates'!$D$72+'Calcification Rates'!$E$72)*('Calcification Rates'!$F$72+'Calcification Rates'!$G$72)</f>
        <v>0.88847292022131819</v>
      </c>
      <c r="FN30" s="73">
        <f>$A30*'Calcification Rates'!$D$74*'Calcification Rates'!$F$74</f>
        <v>0.65807874999999993</v>
      </c>
      <c r="FO30" s="73">
        <f>$A30*('Calcification Rates'!$D$74-'Calcification Rates'!$E$74)*('Calcification Rates'!$F$74-'Calcification Rates'!$G$74)</f>
        <v>0.42768457977868179</v>
      </c>
      <c r="FP30" s="73">
        <f>$A30*('Calcification Rates'!$D$74+'Calcification Rates'!$E$74)*('Calcification Rates'!$F$74+'Calcification Rates'!$G$74)</f>
        <v>0.88847292022131819</v>
      </c>
      <c r="FQ30" s="73">
        <f>$A30*'Calcification Rates'!$D$75*'Calcification Rates'!$F$75</f>
        <v>18.993535511363635</v>
      </c>
      <c r="FR30" s="73">
        <f>$A30*('Calcification Rates'!$D$75-'Calcification Rates'!$E$75)*('Calcification Rates'!$F$75-'Calcification Rates'!$G$75)</f>
        <v>17.687929584440504</v>
      </c>
      <c r="FS30" s="73">
        <f>$A30*('Calcification Rates'!$D$75+'Calcification Rates'!$E$75)*('Calcification Rates'!$F$75+'Calcification Rates'!$G$75)</f>
        <v>20.338896804886346</v>
      </c>
      <c r="FT30" s="73">
        <f>((((((((($A30*2)/PI())/2)+'Calcification Rates'!$D$76)^2)*PI())/2))-((((((($A30*2)/PI())/2)^2)*PI())/2)))*'Calcification Rates'!$F$76</f>
        <v>19.475107316845079</v>
      </c>
      <c r="FU30" s="73">
        <f>((((((((($A30*2)/PI())/2)+('Calcification Rates'!$D$76-'Calcification Rates'!$E$76))^2)*PI())/2))-((((((($A30*2)/PI())/2)^2)*PI())/2)))*('Calcification Rates'!$F$76-'Calcification Rates'!$G$76)</f>
        <v>18.126613984790332</v>
      </c>
      <c r="FV30" s="73">
        <f>((((((((($A30*2)/PI())/2)+('Calcification Rates'!$D$76+'Calcification Rates'!$E$76))^2)*PI())/2))-((((((($A30*2)/PI())/2)^2)*PI())/2)))*('Calcification Rates'!$F$76+'Calcification Rates'!$G$76)</f>
        <v>20.865830424909497</v>
      </c>
      <c r="FW30" s="73">
        <f>(2*'Calcification Rates'!$D$77*'Calcification Rates'!$F$77)+0.1*'Calcification Rates'!$D$77*($A30+(2*'Calcification Rates'!$D$77))*'Calcification Rates'!$F$77</f>
        <v>63.165423611111109</v>
      </c>
      <c r="FX30" s="73">
        <f>(2*('Calcification Rates'!$D$77-'Calcification Rates'!$E$77)*('Calcification Rates'!$F$77-'Calcification Rates'!$G$77))+(0.1*('Calcification Rates'!$D$77-'Calcification Rates'!$E$77)*($A30+(2*'Calcification Rates'!$D$77-'Calcification Rates'!$E$77)))*('Calcification Rates'!$F$77-'Calcification Rates'!$G$77)</f>
        <v>60.098160265044328</v>
      </c>
      <c r="FY30" s="73">
        <f>(2*('Calcification Rates'!$D$77+'Calcification Rates'!$E$77)*('Calcification Rates'!$F$77+'Calcification Rates'!$G$77))+(0.1*('Calcification Rates'!$D$77+'Calcification Rates'!$E$77)*($A30+(2*'Calcification Rates'!$D$77+'Calcification Rates'!$E$77)))*('Calcification Rates'!$F$77+'Calcification Rates'!$G$77)</f>
        <v>66.246662251235179</v>
      </c>
      <c r="FZ30" s="73">
        <f>((((1-'Calcification Rates'!$H$78)*$A30)*'Calcification Rates'!$D$78*0.1)+('Calcification Rates'!$H$78*$A30*'Calcification Rates'!$D$78))*'Calcification Rates'!$F$78</f>
        <v>9.984938691</v>
      </c>
      <c r="GA30" s="73">
        <f>((((1-'Calcification Rates'!$H$78)*$A30)*(('Calcification Rates'!$D$78-'Calcification Rates'!$E$78)*0.1))+('Calcification Rates'!$H$78*$A30*('Calcification Rates'!$D$78-'Calcification Rates'!$E$78)))*('Calcification Rates'!$F$78-'Calcification Rates'!$G$78)</f>
        <v>9.6392602830205512</v>
      </c>
      <c r="GB30" s="73">
        <f>((((1-'Calcification Rates'!$H$78)*$A30)*(('Calcification Rates'!$D$78+'Calcification Rates'!$E$78)*0.1))+('Calcification Rates'!$H$78*$A30*('Calcification Rates'!$D$78+'Calcification Rates'!$E$78)))*('Calcification Rates'!$F$78+'Calcification Rates'!$G$78)</f>
        <v>10.330617098979447</v>
      </c>
      <c r="GC30" s="73">
        <f>((((1-'Calcification Rates'!$H$79)*$A30)*'Calcification Rates'!$D$79*0.1)+('Calcification Rates'!$H$79*$A30*'Calcification Rates'!$D$79))*'Calcification Rates'!$F$79</f>
        <v>11.356002840000002</v>
      </c>
      <c r="GD30" s="73">
        <f>((((1-'Calcification Rates'!$H$79)*$A30)*(('Calcification Rates'!$D$79-'Calcification Rates'!$E$79)*0.1))+('Calcification Rates'!$H$79*$A30*('Calcification Rates'!$D$79-'Calcification Rates'!$E$79)))*('Calcification Rates'!$F$79-'Calcification Rates'!$G$79)</f>
        <v>10.881273844513613</v>
      </c>
      <c r="GE30" s="73">
        <f>((((1-'Calcification Rates'!$H$79)*$A30)*(('Calcification Rates'!$D$79+'Calcification Rates'!$E$79)*0.1))+('Calcification Rates'!$H$79*$A30*('Calcification Rates'!$D$79+'Calcification Rates'!$E$79)))*('Calcification Rates'!$F$79+'Calcification Rates'!$G$79)</f>
        <v>11.830731835486388</v>
      </c>
      <c r="GF30" s="73">
        <f>((((1-'Calcification Rates'!$H$80)*$A30)*'Calcification Rates'!$D$80*0.1)+('Calcification Rates'!$H$80*$A30*'Calcification Rates'!$D$80))*'Calcification Rates'!$F$80</f>
        <v>13.363301405999998</v>
      </c>
      <c r="GG30" s="73">
        <f>((((1-'Calcification Rates'!$H$80)*$A30)*(('Calcification Rates'!$D$80-'Calcification Rates'!$E$80)*0.1))+('Calcification Rates'!$H$80*$A30*('Calcification Rates'!$D$80-'Calcification Rates'!$E$80)))*('Calcification Rates'!$F$80-'Calcification Rates'!$G$80)</f>
        <v>12.900664138177879</v>
      </c>
      <c r="GH30" s="73">
        <f>((((1-'Calcification Rates'!$H$80)*$A30)*(('Calcification Rates'!$D$80+'Calcification Rates'!$E$80)*0.1))+('Calcification Rates'!$H$80*$A30*('Calcification Rates'!$D$80+'Calcification Rates'!$E$80)))*('Calcification Rates'!$F$80+'Calcification Rates'!$G$80)</f>
        <v>13.825938673822119</v>
      </c>
      <c r="GI30" s="73">
        <f>((((((((($A30*2)/PI())/2)+'Calcification Rates'!$D$81)^2)*PI())/2))-((((((($A30*2)/PI())/2)^2)*PI())/2)))*'Calcification Rates'!$F$81</f>
        <v>16.509183673529652</v>
      </c>
      <c r="GJ30" s="73">
        <f>((((((((($A30*2)/PI())/2)+('Calcification Rates'!$D$81-'Calcification Rates'!$E$81))^2)*PI())/2))-((((((($A30*2)/PI())/2)^2)*PI())/2)))*('Calcification Rates'!$F$81-'Calcification Rates'!$G$81)</f>
        <v>15.964905453283414</v>
      </c>
      <c r="GK30" s="73">
        <f>((((((((($A30*2)/PI())/2)+('Calcification Rates'!$D$81+'Calcification Rates'!$E$81))^2)*PI())/2))-((((((($A30*2)/PI())/2)^2)*PI())/2)))*('Calcification Rates'!$F$81+'Calcification Rates'!$G$81)</f>
        <v>17.054354341065494</v>
      </c>
      <c r="GL30" s="73">
        <f>((((((((($A30*2)/PI())/2)+'Calcification Rates'!$D$82)^2)*PI())/2))-((((((($A30*2)/PI())/2)^2)*PI())/2)))*'Calcification Rates'!$F$82</f>
        <v>16.936834028303441</v>
      </c>
      <c r="GM30" s="73">
        <f>((((((((($A30*2)/PI())/2)+('Calcification Rates'!$D$82-'Calcification Rates'!$E$82))^2)*PI())/2))-((((((($A30*2)/PI())/2)^2)*PI())/2)))*('Calcification Rates'!$F$82-'Calcification Rates'!$G$82)</f>
        <v>16.51277013392971</v>
      </c>
      <c r="GN30" s="73">
        <f>((((((((($A30*2)/PI())/2)+('Calcification Rates'!$D$82+'Calcification Rates'!$E$82))^2)*PI())/2))-((((((($A30*2)/PI())/2)^2)*PI())/2)))*('Calcification Rates'!$F$82+'Calcification Rates'!$G$82)</f>
        <v>17.361438090482864</v>
      </c>
      <c r="GO30" s="73">
        <f>((((((((($A30*2)/PI())/2)+'Calcification Rates'!$D$87)^2)*PI())/2))-((((((($A30*2)/PI())/2)^2)*PI())/2)))*'Calcification Rates'!$F$87</f>
        <v>11.312293303456588</v>
      </c>
      <c r="GP30" s="73">
        <f>((((((((($A30*2)/PI())/2)+('Calcification Rates'!$D$87-'Calcification Rates'!$E$87))^2)*PI())/2))-((((((($A30*2)/PI())/2)^2)*PI())/2)))*('Calcification Rates'!$F$87-'Calcification Rates'!$G$87)</f>
        <v>9.8379054709806972</v>
      </c>
      <c r="GQ30" s="73">
        <f>((((((((($A30*2)/PI())/2)+('Calcification Rates'!$D$87+'Calcification Rates'!$E$87))^2)*PI())/2))-((((((($A30*2)/PI())/2)^2)*PI())/2)))*('Calcification Rates'!$F$87+'Calcification Rates'!$G$87)</f>
        <v>12.865761716384887</v>
      </c>
      <c r="GR30" s="73">
        <f>((((((((($A30*2)/PI())/2)+'Calcification Rates'!$D$88)^2)*PI())/2))-((((((($A30*2)/PI())/2)^2)*PI())/2)))*'Calcification Rates'!$F$88</f>
        <v>11.312293303456588</v>
      </c>
      <c r="GS30" s="73">
        <f>((((((((($A30*2)/PI())/2)+('Calcification Rates'!$D$88-'Calcification Rates'!$E$88))^2)*PI())/2))-((((((($A30*2)/PI())/2)^2)*PI())/2)))*('Calcification Rates'!$F$88-'Calcification Rates'!$G$88)</f>
        <v>9.8379054709806972</v>
      </c>
      <c r="GT30" s="73">
        <f>((((((((($A30*2)/PI())/2)+('Calcification Rates'!$D$88+'Calcification Rates'!$E$88))^2)*PI())/2))-((((((($A30*2)/PI())/2)^2)*PI())/2)))*('Calcification Rates'!$F$88+'Calcification Rates'!$G$88)</f>
        <v>12.865761716384887</v>
      </c>
      <c r="GU30" s="73">
        <f>((((((((($A30*2)/PI())/2)+'Calcification Rates'!$D$89)^2)*PI())/2))-((((((($A30*2)/PI())/2)^2)*PI())/2)))*'Calcification Rates'!$F$89</f>
        <v>15.837056124752763</v>
      </c>
      <c r="GV30" s="73">
        <f>((((((((($A30*2)/PI())/2)+('Calcification Rates'!$D$89-'Calcification Rates'!$E$89))^2)*PI())/2))-((((((($A30*2)/PI())/2)^2)*PI())/2)))*('Calcification Rates'!$F$89-'Calcification Rates'!$G$89)</f>
        <v>14.116633934131801</v>
      </c>
      <c r="GW30" s="73">
        <f>((((((((($A30*2)/PI())/2)+('Calcification Rates'!$D$89+'Calcification Rates'!$E$89))^2)*PI())/2))-((((((($A30*2)/PI())/2)^2)*PI())/2)))*('Calcification Rates'!$F$89+'Calcification Rates'!$G$89)</f>
        <v>17.622159270387542</v>
      </c>
      <c r="GX30" s="73">
        <f>((((((((($A30*2)/PI())/2)+'Calcification Rates'!$D$90)^2)*PI())/2))-((((((($A30*2)/PI())/2)^2)*PI())/2)))*'Calcification Rates'!$F$90</f>
        <v>15.837056124752763</v>
      </c>
      <c r="GY30" s="73">
        <f>((((((((($A30*2)/PI())/2)+('Calcification Rates'!$D$90-'Calcification Rates'!$E$90))^2)*PI())/2))-((((((($A30*2)/PI())/2)^2)*PI())/2)))*('Calcification Rates'!$F$90-'Calcification Rates'!$G$90)</f>
        <v>14.116633934131801</v>
      </c>
      <c r="GZ30" s="73">
        <f>((((((((($A30*2)/PI())/2)+('Calcification Rates'!$D$90+'Calcification Rates'!$E$90))^2)*PI())/2))-((((((($A30*2)/PI())/2)^2)*PI())/2)))*('Calcification Rates'!$F$90+'Calcification Rates'!$G$90)</f>
        <v>17.622159270387542</v>
      </c>
      <c r="HA30" s="73">
        <f>((((((((($A30*2)/PI())/2)+'Calcification Rates'!$D$92)^2)*PI())/2))-((((((($A30*2)/PI())/2)^2)*PI())/2)))*'Calcification Rates'!$F$92</f>
        <v>40.538969407974925</v>
      </c>
      <c r="HB30" s="73">
        <f>((((((((($A30*2)/PI())/2)+('Calcification Rates'!$D$92-'Calcification Rates'!$E$92))^2)*PI())/2))-((((((($A30*2)/PI())/2)^2)*PI())/2)))*('Calcification Rates'!$F$92-'Calcification Rates'!$G$92)</f>
        <v>38.970481186854244</v>
      </c>
      <c r="HC30" s="73">
        <f>((((((((($A30*2)/PI())/2)+('Calcification Rates'!$D$92+'Calcification Rates'!$E$92))^2)*PI())/2))-((((((($A30*2)/PI())/2)^2)*PI())/2)))*('Calcification Rates'!$F$92+'Calcification Rates'!$G$92)</f>
        <v>42.107457629095606</v>
      </c>
      <c r="HD30" s="73">
        <f>$A30*'Calcification Rates'!$D$93*'Calcification Rates'!$F$93</f>
        <v>11.568886123264736</v>
      </c>
      <c r="HE30" s="73">
        <f>$A30*('Calcification Rates'!$D$93-'Calcification Rates'!$E$93)*('Calcification Rates'!$F$93-'Calcification Rates'!$G$93)</f>
        <v>10.167626390806452</v>
      </c>
      <c r="HF30" s="73">
        <f>$A30*('Calcification Rates'!$D$93+'Calcification Rates'!$E$93)*('Calcification Rates'!$F$93+'Calcification Rates'!$G$93)</f>
        <v>13.046911027915632</v>
      </c>
      <c r="HG30" s="73">
        <f>$A30*'Calcification Rates'!$D$95*'Calcification Rates'!$F$95</f>
        <v>14.750329807162537</v>
      </c>
      <c r="HH30" s="73">
        <f>$A30*('Calcification Rates'!$D$95-'Calcification Rates'!$E$95)*('Calcification Rates'!$F$95-'Calcification Rates'!$G$95)</f>
        <v>12.871764599091483</v>
      </c>
      <c r="HI30" s="73">
        <f>$A30*('Calcification Rates'!$D$95+'Calcification Rates'!$E$95)*('Calcification Rates'!$F$95+'Calcification Rates'!$G$95)</f>
        <v>16.734172965669178</v>
      </c>
      <c r="HJ30" s="73">
        <f>((((1-'Calcification Rates'!$H$96)*$A30)*'Calcification Rates'!$D$96*0.1)+('Calcification Rates'!$H$96*$A30*'Calcification Rates'!$D$96))*'Calcification Rates'!$F$96</f>
        <v>7.0125418999999996</v>
      </c>
      <c r="HK30" s="73">
        <f>((((1-'Calcification Rates'!$H$96)*$A30)*(('Calcification Rates'!$D$96-'Calcification Rates'!$E$96)*0.1))+('Calcification Rates'!$H$96*$A30*('Calcification Rates'!$D$96-'Calcification Rates'!$E$96)))*('Calcification Rates'!$F$96-'Calcification Rates'!$G$96)</f>
        <v>6.1256119623771648</v>
      </c>
      <c r="HL30" s="73">
        <f>((((1-'Calcification Rates'!$H$96)*$A30)*(('Calcification Rates'!$D$96+'Calcification Rates'!$E$96)*0.1))+('Calcification Rates'!$H$96*$A30*('Calcification Rates'!$D$96+'Calcification Rates'!$E$96)))*('Calcification Rates'!$F$96+'Calcification Rates'!$G$96)</f>
        <v>7.9540260237709246</v>
      </c>
      <c r="HM30" s="73">
        <f>((((1-'Calcification Rates'!$H$98)*$A30)*'Calcification Rates'!$D$98*0.1)+('Calcification Rates'!$H$98*$A30*'Calcification Rates'!$D$98))*'Calcification Rates'!$F$98</f>
        <v>7.0125418999999996</v>
      </c>
      <c r="HN30" s="73">
        <f>((((1-'Calcification Rates'!$H$98)*$A30)*(('Calcification Rates'!$D$98-'Calcification Rates'!$E$98)*0.1))+('Calcification Rates'!$H$98*$A30*('Calcification Rates'!$D$98-'Calcification Rates'!$E$98)))*('Calcification Rates'!$F$98-'Calcification Rates'!$G$98)</f>
        <v>4.22915618147114</v>
      </c>
      <c r="HO30" s="73">
        <f>((((1-'Calcification Rates'!$H$98)*$A30)*(('Calcification Rates'!$D$98+'Calcification Rates'!$E$98)*0.1))+('Calcification Rates'!$H$98*$A30*('Calcification Rates'!$D$98+'Calcification Rates'!$E$98)))*('Calcification Rates'!$F$98+'Calcification Rates'!$G$98)</f>
        <v>10.198914548784137</v>
      </c>
    </row>
    <row r="31" spans="1:223" x14ac:dyDescent="0.3">
      <c r="A31" s="42">
        <v>29</v>
      </c>
      <c r="B31" s="73">
        <f>((((1-'Calcification Rates'!$H$11)*$A31)*'Calcification Rates'!$D$11*0.1)+('Calcification Rates'!$H$11*$A31*'Calcification Rates'!$D$11))*'Calcification Rates'!$F$11</f>
        <v>79.787856213333328</v>
      </c>
      <c r="C31" s="73">
        <f>((((1-'Calcification Rates'!$H$11)*$A31)*(('Calcification Rates'!$D$11-'Calcification Rates'!$E$11)*0.1))+('Calcification Rates'!$H$11*$A31*('Calcification Rates'!$D$11-'Calcification Rates'!$E$11)))*('Calcification Rates'!$F$11-'Calcification Rates'!$G$11)</f>
        <v>64.801705627733313</v>
      </c>
      <c r="D31" s="73">
        <f>((((1-'Calcification Rates'!$H$11)*$A31)*(('Calcification Rates'!$D$11+'Calcification Rates'!$E$11)*0.1))+('Calcification Rates'!$H$11*$A31*('Calcification Rates'!$D$11+'Calcification Rates'!$E$11)))*('Calcification Rates'!$F$11+'Calcification Rates'!$G$11)</f>
        <v>95.239545408311272</v>
      </c>
      <c r="E31" s="73">
        <f>(((((1-'Calcification Rates'!$H$12)*$A31)*'Calcification Rates'!$D$12*0.1)+('Calcification Rates'!$H$12*$A31*'Calcification Rates'!$D$12))*'Calcification Rates'!$F$12)*0.5</f>
        <v>42.016554438095227</v>
      </c>
      <c r="F31" s="73">
        <f>(((((1-'Calcification Rates'!$H$12)*$A31)*(('Calcification Rates'!$D$12-'Calcification Rates'!$E$12)*0.1))+('Calcification Rates'!$H$12*$A31*('Calcification Rates'!$D$12-'Calcification Rates'!$E$12)))*('Calcification Rates'!$F$12-'Calcification Rates'!$G$12))*0.5</f>
        <v>38.616447028234802</v>
      </c>
      <c r="G31" s="73">
        <f>(((((1-'Calcification Rates'!$H$12)*$A31)*(('Calcification Rates'!$D$12+'Calcification Rates'!$E$12)*0.1))+('Calcification Rates'!$H$12*$A31*('Calcification Rates'!$D$12+'Calcification Rates'!$E$12)))*('Calcification Rates'!$F$12+'Calcification Rates'!$G$12))*0.5</f>
        <v>45.475656852537035</v>
      </c>
      <c r="H31" s="73">
        <f>(((((1-'Calcification Rates'!$H$13)*$A31)*'Calcification Rates'!$D$13*0.1)+('Calcification Rates'!$H$13*$A31*'Calcification Rates'!$D$13))*'Calcification Rates'!$F$13)*0.5</f>
        <v>33.808672862399995</v>
      </c>
      <c r="I31" s="73">
        <f>(((((1-'Calcification Rates'!$H$13)*$A31)*(('Calcification Rates'!$D$13-'Calcification Rates'!$E$13)*0.1))+('Calcification Rates'!$H$13*$A31*('Calcification Rates'!$D$13-'Calcification Rates'!$E$13)))*('Calcification Rates'!$F$13-'Calcification Rates'!$G$13))*0.5</f>
        <v>28.611699475405437</v>
      </c>
      <c r="J31" s="73">
        <f>(((((1-'Calcification Rates'!$H$13)*$A31)*(('Calcification Rates'!$D$13+'Calcification Rates'!$E$13)*0.1))+('Calcification Rates'!$H$13*$A31*('Calcification Rates'!$D$13+'Calcification Rates'!$E$13)))*('Calcification Rates'!$F$13+'Calcification Rates'!$G$13))*0.5</f>
        <v>39.434177226483435</v>
      </c>
      <c r="K31" s="73">
        <f>((((((((($A31*2)/PI())/2)+'Calcification Rates'!$D$14)^2)*PI())/2))-((((((($A31*2)/PI())/2)^2)*PI())/2)))*'Calcification Rates'!$F$14</f>
        <v>17.338456613858632</v>
      </c>
      <c r="L31" s="73">
        <f>((((((((($A31*2)/PI())/2)+('Calcification Rates'!$D$14-'Calcification Rates'!$E$14))^2)*PI())/2))-((((((($A31*2)/PI())/2)^2)*PI())/2)))*('Calcification Rates'!$F$14-'Calcification Rates'!$G$14)</f>
        <v>16.727919762448508</v>
      </c>
      <c r="M31" s="73">
        <f>((((((((($A31*2)/PI())/2)+('Calcification Rates'!$D$14+'Calcification Rates'!$E$14))^2)*PI())/2))-((((((($A31*2)/PI())/2)^2)*PI())/2)))*('Calcification Rates'!$F$14+'Calcification Rates'!$G$14)</f>
        <v>17.949673616561757</v>
      </c>
      <c r="N31" s="73">
        <f>((((((((($A31*2)/PI())/2)+'Calcification Rates'!$D$15)^2)*PI())/2))-((((((($A31*2)/PI())/2)^2)*PI())/2)))*'Calcification Rates'!$F$15</f>
        <v>17.586793883067546</v>
      </c>
      <c r="O31" s="73">
        <f>((((((((($A31*2)/PI())/2)+('Calcification Rates'!$D$15-'Calcification Rates'!$E$15))^2)*PI())/2))-((((((($A31*2)/PI())/2)^2)*PI())/2)))*('Calcification Rates'!$F$15-'Calcification Rates'!$G$15)</f>
        <v>15.853884173563497</v>
      </c>
      <c r="P31" s="73">
        <f>((((((((($A31*2)/PI())/2)+('Calcification Rates'!$D$15+'Calcification Rates'!$E$15))^2)*PI())/2))-((((((($A31*2)/PI())/2)^2)*PI())/2)))*('Calcification Rates'!$F$15+'Calcification Rates'!$G$15)</f>
        <v>19.401729333232197</v>
      </c>
      <c r="Q31" s="73">
        <f>(2*'Calcification Rates'!$D$16*'Calcification Rates'!$F$16)+0.1*'Calcification Rates'!$D$16*($A31+(2*'Calcification Rates'!$D$16))*'Calcification Rates'!$F$16</f>
        <v>5.5787783333333323</v>
      </c>
      <c r="R31" s="73">
        <f>(2*('Calcification Rates'!$D$16-'Calcification Rates'!$E$16)*('Calcification Rates'!$F$16-'Calcification Rates'!$G$16))+(0.1*('Calcification Rates'!$D$16-'Calcification Rates'!$E$16)*($A31+(2*'Calcification Rates'!$D$16-'Calcification Rates'!$E$16)))*('Calcification Rates'!$F$16-'Calcification Rates'!$G$16)</f>
        <v>4.7918844717148348</v>
      </c>
      <c r="S31" s="73">
        <f>(2*('Calcification Rates'!$D$16+'Calcification Rates'!$E$16)*('Calcification Rates'!$F$16+'Calcification Rates'!$G$16))+(0.1*('Calcification Rates'!$D$16+'Calcification Rates'!$E$16)*($A31+(2*'Calcification Rates'!$D$16+'Calcification Rates'!$E$16)))*('Calcification Rates'!$F$16+'Calcification Rates'!$G$16)</f>
        <v>6.3853613520016577</v>
      </c>
      <c r="T31" s="73">
        <f>(2*'Calcification Rates'!$D$17*'Calcification Rates'!$F$17)+0.1*'Calcification Rates'!$D$17*($A31+(2*'Calcification Rates'!$D$17))*'Calcification Rates'!$F$17</f>
        <v>5.1561436111111103</v>
      </c>
      <c r="U31" s="73">
        <f>(2*('Calcification Rates'!$D$17-'Calcification Rates'!$E$17)*('Calcification Rates'!$F$17-'Calcification Rates'!$G$17))+(0.1*('Calcification Rates'!$D$17-'Calcification Rates'!$E$17)*($A31+(2*'Calcification Rates'!$D$17-'Calcification Rates'!$E$17)))*('Calcification Rates'!$F$17-'Calcification Rates'!$G$17)</f>
        <v>4.3750171191815008</v>
      </c>
      <c r="V31" s="73">
        <f>(2*('Calcification Rates'!$D$17+'Calcification Rates'!$E$17)*('Calcification Rates'!$F$17+'Calcification Rates'!$G$17))+(0.1*('Calcification Rates'!$D$17+'Calcification Rates'!$E$17)*($A31+(2*'Calcification Rates'!$D$17+'Calcification Rates'!$E$17)))*('Calcification Rates'!$F$17+'Calcification Rates'!$G$17)</f>
        <v>5.9569577661349911</v>
      </c>
      <c r="W31" s="73">
        <f>((((((((($A31*2)/PI())/2)+'Calcification Rates'!$D$18)^2)*PI())/2))-((((((($A31*2)/PI())/2)^2)*PI())/2)))*'Calcification Rates'!$F$18</f>
        <v>17.586793883067546</v>
      </c>
      <c r="X31" s="73">
        <f>((((((((($A31*2)/PI())/2)+('Calcification Rates'!$D$18-'Calcification Rates'!$E$18))^2)*PI())/2))-((((((($A31*2)/PI())/2)^2)*PI())/2)))*('Calcification Rates'!$F$18-'Calcification Rates'!$G$18)</f>
        <v>15.853884173563497</v>
      </c>
      <c r="Y31" s="73">
        <f>((((((((($A31*2)/PI())/2)+('Calcification Rates'!$D$18+'Calcification Rates'!$E$18))^2)*PI())/2))-((((((($A31*2)/PI())/2)^2)*PI())/2)))*('Calcification Rates'!$F$18+'Calcification Rates'!$G$18)</f>
        <v>19.401729333232197</v>
      </c>
      <c r="Z31" s="73">
        <f>(2*'Calcification Rates'!$D$19*'Calcification Rates'!$F$19)+0.1*'Calcification Rates'!$D$19*($A31+(2*'Calcification Rates'!$D$19))*'Calcification Rates'!$F$19</f>
        <v>5.1561436111111103</v>
      </c>
      <c r="AA31" s="73">
        <f>(2*('Calcification Rates'!$D$19-'Calcification Rates'!$E$19)*('Calcification Rates'!$F$19-'Calcification Rates'!$G$19))+(0.1*('Calcification Rates'!$D$19-'Calcification Rates'!$E$19)*($A31+(2*'Calcification Rates'!$D$19-'Calcification Rates'!$E$19)))*('Calcification Rates'!$F$19-'Calcification Rates'!$G$19)</f>
        <v>4.3750171191815008</v>
      </c>
      <c r="AB31" s="73">
        <f>(2*('Calcification Rates'!$D$19+'Calcification Rates'!$E$19)*('Calcification Rates'!$F$19+'Calcification Rates'!$G$19))+(0.1*('Calcification Rates'!$D$19+'Calcification Rates'!$E$19)*($A31+(2*'Calcification Rates'!$D$19+'Calcification Rates'!$E$19)))*('Calcification Rates'!$F$19+'Calcification Rates'!$G$19)</f>
        <v>5.9569577661349911</v>
      </c>
      <c r="AC31" s="73">
        <f>(((((1-'Calcification Rates'!$H$20)*$A31)*'Calcification Rates'!$D$20*0.1)+('Calcification Rates'!$H$20*$A31*'Calcification Rates'!$D$20))*'Calcification Rates'!$F$20)*0.5</f>
        <v>2.3446694541666666</v>
      </c>
      <c r="AD31" s="73">
        <f>(((((1-'Calcification Rates'!$H$20)*$A31)*(('Calcification Rates'!$D$20-'Calcification Rates'!$E$20)*0.1))+('Calcification Rates'!$H$20*$A31*('Calcification Rates'!$D$20-'Calcification Rates'!$E$20)))*('Calcification Rates'!$F$20-'Calcification Rates'!$G$20))*0.5</f>
        <v>1.9897255039381232</v>
      </c>
      <c r="AE31" s="73">
        <f>(((((1-'Calcification Rates'!$H$20)*$A31)*(('Calcification Rates'!$D$20+'Calcification Rates'!$E$20)*0.1))+('Calcification Rates'!$H$20*$A31*('Calcification Rates'!$D$20+'Calcification Rates'!$E$20)))*('Calcification Rates'!$F$20+'Calcification Rates'!$G$20))*0.5</f>
        <v>2.7084720586881805</v>
      </c>
      <c r="AF31" s="73">
        <f>(2*'Calcification Rates'!$D$21*'Calcification Rates'!$F$21)+0.1*'Calcification Rates'!$D$21*($A31+(2*'Calcification Rates'!$D$21))*'Calcification Rates'!$F$21</f>
        <v>5.9168861111111113</v>
      </c>
      <c r="AG31" s="73">
        <f>(2*('Calcification Rates'!$D$21-'Calcification Rates'!$E$21)*('Calcification Rates'!$F$21-'Calcification Rates'!$G$21))+(0.1*('Calcification Rates'!$D$21-'Calcification Rates'!$E$21)*($A31+(2*'Calcification Rates'!$D$21-'Calcification Rates'!$E$21)))*('Calcification Rates'!$F$21-'Calcification Rates'!$G$21)</f>
        <v>5.7894537919829325</v>
      </c>
      <c r="AH31" s="73">
        <f>(2*('Calcification Rates'!$D$21+'Calcification Rates'!$E$21)*('Calcification Rates'!$F$21+'Calcification Rates'!$G$21))+(0.1*('Calcification Rates'!$D$21+'Calcification Rates'!$E$21)*($A31+(2*'Calcification Rates'!$D$21+'Calcification Rates'!$E$21)))*('Calcification Rates'!$F$21+'Calcification Rates'!$G$21)</f>
        <v>6.0456314037504004</v>
      </c>
      <c r="AI31" s="73">
        <f>$A31*'Calcification Rates'!$D$23*'Calcification Rates'!$F$23</f>
        <v>0.6815815624999999</v>
      </c>
      <c r="AJ31" s="73">
        <f>$A31*('Calcification Rates'!$D$23-'Calcification Rates'!$E$23)*('Calcification Rates'!$F$23-'Calcification Rates'!$G$23)</f>
        <v>0.44295902905649187</v>
      </c>
      <c r="AK31" s="73">
        <f>$A31*('Calcification Rates'!$D$23+'Calcification Rates'!$E$23)*('Calcification Rates'!$F$23+'Calcification Rates'!$G$23)</f>
        <v>0.92020409594350805</v>
      </c>
      <c r="AL31" s="73">
        <f>((((1-'Calcification Rates'!$H$24)*$A31)*'Calcification Rates'!$D$24*0.1)+('Calcification Rates'!$H$24*$A31*'Calcification Rates'!$D$24))*'Calcification Rates'!$F$24</f>
        <v>31.056544491699999</v>
      </c>
      <c r="AM31" s="73">
        <f>((((1-'Calcification Rates'!$H$24)*$A31)*(('Calcification Rates'!$D$24-'Calcification Rates'!$E$24)*0.1))+('Calcification Rates'!$H$24*$A31*('Calcification Rates'!$D$24-'Calcification Rates'!$E$24)))*('Calcification Rates'!$F$24-'Calcification Rates'!$G$24)</f>
        <v>18.729724397398112</v>
      </c>
      <c r="AN31" s="73">
        <f>((((1-'Calcification Rates'!$H$24)*$A31)*(('Calcification Rates'!$D$24+'Calcification Rates'!$E$24)*0.1))+('Calcification Rates'!$H$24*$A31*('Calcification Rates'!$D$24+'Calcification Rates'!$E$24)))*('Calcification Rates'!$F$24+'Calcification Rates'!$G$24)</f>
        <v>45.168078560979573</v>
      </c>
      <c r="AO31" s="73">
        <f>((((((((($A31*2)/PI())/2)+'Calcification Rates'!$D$25)^2)*PI())/2))-((((((($A31*2)/PI())/2)^2)*PI())/2)))*'Calcification Rates'!$F$25</f>
        <v>14.932025470652842</v>
      </c>
      <c r="AP31" s="73">
        <f>((((((((($A31*2)/PI())/2)+('Calcification Rates'!$D$25-'Calcification Rates'!$E$25))^2)*PI())/2))-((((((($A31*2)/PI())/2)^2)*PI())/2)))*('Calcification Rates'!$F$25-'Calcification Rates'!$G$25)</f>
        <v>12.202353396830498</v>
      </c>
      <c r="AQ31" s="73">
        <f>((((((((($A31*2)/PI())/2)+('Calcification Rates'!$D$25+'Calcification Rates'!$E$25))^2)*PI())/2))-((((((($A31*2)/PI())/2)^2)*PI())/2)))*('Calcification Rates'!$F$25+'Calcification Rates'!$G$25)</f>
        <v>17.754399540517923</v>
      </c>
      <c r="AR31" s="73">
        <f>((((1-'Calcification Rates'!$H$28)*$A31)*'Calcification Rates'!$D$28*0.1)+('Calcification Rates'!$H$28*$A31*'Calcification Rates'!$D$28))*'Calcification Rates'!$F$28</f>
        <v>4.9987659181048469</v>
      </c>
      <c r="AS31" s="73">
        <f>((((1-'Calcification Rates'!$H$28)*$A31)*(('Calcification Rates'!$D$28-'Calcification Rates'!$E$28)*0.1))+('Calcification Rates'!$H$28*$A31*('Calcification Rates'!$D$28-'Calcification Rates'!$E$28)))*('Calcification Rates'!$F$28-'Calcification Rates'!$G$28)</f>
        <v>4.5054856014204008</v>
      </c>
      <c r="AT31" s="73">
        <f>((((1-'Calcification Rates'!$H$28)*$A31)*(('Calcification Rates'!$D$28+'Calcification Rates'!$E$28)*0.1))+('Calcification Rates'!$H$28*$A31*('Calcification Rates'!$D$28+'Calcification Rates'!$E$28)))*('Calcification Rates'!$F$28+'Calcification Rates'!$G$28)</f>
        <v>5.5161849331496393</v>
      </c>
      <c r="AU31" s="73">
        <f>((((((((($A31*2)/PI())/2)+'Calcification Rates'!$D$29)^2)*PI())/2))-((((((($A31*2)/PI())/2)^2)*PI())/2)))*'Calcification Rates'!$F$29</f>
        <v>74.228334784196434</v>
      </c>
      <c r="AV31" s="73">
        <f>((((((((($A31*2)/PI())/2)+('Calcification Rates'!$D$29-'Calcification Rates'!$E$29))^2)*PI())/2))-((((((($A31*2)/PI())/2)^2)*PI())/2)))*('Calcification Rates'!$F$29-'Calcification Rates'!$G$29)</f>
        <v>61.206397088274315</v>
      </c>
      <c r="AW31" s="73">
        <f>((((((((($A31*2)/PI())/2)+('Calcification Rates'!$D$29+'Calcification Rates'!$E$29))^2)*PI())/2))-((((((($A31*2)/PI())/2)^2)*PI())/2)))*('Calcification Rates'!$F$29+'Calcification Rates'!$G$29)</f>
        <v>88.432761783195645</v>
      </c>
      <c r="AX31" s="73">
        <f>((((((((($A31*2)/PI())/2)+'Calcification Rates'!$D$30)^2)*PI())/2))-((((((($A31*2)/PI())/2)^2)*PI())/2)))*'Calcification Rates'!$F$30</f>
        <v>17.293677886833319</v>
      </c>
      <c r="AY31" s="73">
        <f>((((((((($A31*2)/PI())/2)+('Calcification Rates'!$D$30-'Calcification Rates'!$E$30))^2)*PI())/2))-((((((($A31*2)/PI())/2)^2)*PI())/2)))*('Calcification Rates'!$F$30-'Calcification Rates'!$G$30)</f>
        <v>15.350209549329835</v>
      </c>
      <c r="AZ31" s="73">
        <f>((((((((($A31*2)/PI())/2)+('Calcification Rates'!$D$30+'Calcification Rates'!$E$30))^2)*PI())/2))-((((((($A31*2)/PI())/2)^2)*PI())/2)))*('Calcification Rates'!$F$30+'Calcification Rates'!$G$30)</f>
        <v>19.27764762717818</v>
      </c>
      <c r="BA31" s="73">
        <f>((((1-'Calcification Rates'!$H$31)*$A31)*'Calcification Rates'!$D$31*0.1)+('Calcification Rates'!$H$31*$A31*'Calcification Rates'!$D$31))*'Calcification Rates'!$F$31</f>
        <v>5.3466139999999998</v>
      </c>
      <c r="BB31" s="73">
        <f>((((1-'Calcification Rates'!$H$31)*$A31)*(('Calcification Rates'!$D$31-'Calcification Rates'!$E$31)*0.1))+('Calcification Rates'!$H$31*$A31*('Calcification Rates'!$D$31-'Calcification Rates'!$E$31)))*('Calcification Rates'!$F$31-'Calcification Rates'!$G$31)</f>
        <v>5.3466139999999998</v>
      </c>
      <c r="BC31" s="73">
        <f>((((1-'Calcification Rates'!$H$31)*$A31)*(('Calcification Rates'!$D$31+'Calcification Rates'!$E$31)*0.1))+('Calcification Rates'!$H$31*$A31*('Calcification Rates'!$D$31+'Calcification Rates'!$E$31)))*('Calcification Rates'!$F$31+'Calcification Rates'!$G$31)</f>
        <v>5.3466139999999998</v>
      </c>
      <c r="BD31" s="73">
        <f>$A31*'Calcification Rates'!$D$32*'Calcification Rates'!$F$32</f>
        <v>22.466363676875716</v>
      </c>
      <c r="BE31" s="73">
        <f>$A31*('Calcification Rates'!$D$32-'Calcification Rates'!$E$32)*('Calcification Rates'!$F$32-'Calcification Rates'!$G$32)</f>
        <v>21.597120395331885</v>
      </c>
      <c r="BF31" s="73">
        <f>$A31*('Calcification Rates'!$D$32+'Calcification Rates'!$E$32)*('Calcification Rates'!$F$32+'Calcification Rates'!$G$32)</f>
        <v>23.335606958419543</v>
      </c>
      <c r="BG31" s="73">
        <f>((((1-'Calcification Rates'!$H$34)*$A31)*'Calcification Rates'!$D$34*0.1)+('Calcification Rates'!$H$34*$A31*'Calcification Rates'!$D$34))*'Calcification Rates'!$F$34</f>
        <v>7.2629898250000009</v>
      </c>
      <c r="BH31" s="73">
        <f>((((1-'Calcification Rates'!$H$34)*$A31)*(('Calcification Rates'!$D$34-'Calcification Rates'!$E$34)*0.1))+('Calcification Rates'!$H$34*$A31*('Calcification Rates'!$D$34-'Calcification Rates'!$E$34)))*('Calcification Rates'!$F$34-'Calcification Rates'!$G$34)</f>
        <v>2.7658415279640991</v>
      </c>
      <c r="BI31" s="73">
        <f>((((1-'Calcification Rates'!$H$34)*$A31)*(('Calcification Rates'!$D$34+'Calcification Rates'!$E$34)*0.1))+('Calcification Rates'!$H$34*$A31*('Calcification Rates'!$D$34+'Calcification Rates'!$E$34)))*('Calcification Rates'!$F$34+'Calcification Rates'!$G$34)</f>
        <v>13.852037254708447</v>
      </c>
      <c r="BJ31" s="73">
        <f>(2*'Calcification Rates'!$D$35*'Calcification Rates'!$F$35)+0.1*'Calcification Rates'!$D$35*($A31+(2*'Calcification Rates'!$D$35))*'Calcification Rates'!$F$35</f>
        <v>2.9596093612871091</v>
      </c>
      <c r="BK31" s="73">
        <f>(2*('Calcification Rates'!$D$35-'Calcification Rates'!$E$35)*('Calcification Rates'!$F$35-'Calcification Rates'!$G$35))+(0.1*('Calcification Rates'!$D$35-'Calcification Rates'!$E$35)*($A31+(2*'Calcification Rates'!$D$35-'Calcification Rates'!$E$35)))*('Calcification Rates'!$F$35-'Calcification Rates'!$G$35)</f>
        <v>2.6689240974718311</v>
      </c>
      <c r="BL31" s="73">
        <f>(2*('Calcification Rates'!$D$35+'Calcification Rates'!$E$35)*('Calcification Rates'!$F$35+'Calcification Rates'!$G$35))+(0.1*('Calcification Rates'!$D$35+'Calcification Rates'!$E$35)*($A31+(2*'Calcification Rates'!$D$35+'Calcification Rates'!$E$35)))*('Calcification Rates'!$F$35+'Calcification Rates'!$G$35)</f>
        <v>3.2638895670439592</v>
      </c>
      <c r="BM31" s="73">
        <f>((((((((($A31*2)/PI())/2)+'Calcification Rates'!$D$36)^2)*PI())/2))-((((((($A31*2)/PI())/2)^2)*PI())/2)))*'Calcification Rates'!$F$36</f>
        <v>23.382853101349809</v>
      </c>
      <c r="BN31" s="73">
        <f>((((((((($A31*2)/PI())/2)+('Calcification Rates'!$D$36-'Calcification Rates'!$E$36))^2)*PI())/2))-((((((($A31*2)/PI())/2)^2)*PI())/2)))*('Calcification Rates'!$F$36-'Calcification Rates'!$G$36)</f>
        <v>21.399495483078471</v>
      </c>
      <c r="BO31" s="73">
        <f>((((((((($A31*2)/PI())/2)+('Calcification Rates'!$D$36+'Calcification Rates'!$E$36))^2)*PI())/2))-((((((($A31*2)/PI())/2)^2)*PI())/2)))*('Calcification Rates'!$F$36+'Calcification Rates'!$G$36)</f>
        <v>25.455878700018516</v>
      </c>
      <c r="BP31" s="73">
        <f>(2*'Calcification Rates'!$D$37*'Calcification Rates'!$F$37)+0.1*'Calcification Rates'!$D$37*($A31+(2*'Calcification Rates'!$D$37))*'Calcification Rates'!$F$37</f>
        <v>64.260777777777761</v>
      </c>
      <c r="BQ31" s="73">
        <f>(2*('Calcification Rates'!$D$37-'Calcification Rates'!$E$37)*('Calcification Rates'!$F$37-'Calcification Rates'!$G$37))+(0.1*('Calcification Rates'!$D$37-'Calcification Rates'!$E$37)*($A31+(2*'Calcification Rates'!$D$37-'Calcification Rates'!$E$37)))*('Calcification Rates'!$F$37-'Calcification Rates'!$G$37)</f>
        <v>52.411773790245071</v>
      </c>
      <c r="BR31" s="73">
        <f>(2*('Calcification Rates'!$D$37+'Calcification Rates'!$E$37)*('Calcification Rates'!$F$37+'Calcification Rates'!$G$37))+(0.1*('Calcification Rates'!$D$37+'Calcification Rates'!$E$37)*($A31+(2*'Calcification Rates'!$D$37+'Calcification Rates'!$E$37)))*('Calcification Rates'!$F$37+'Calcification Rates'!$G$37)</f>
        <v>77.17365348778128</v>
      </c>
      <c r="BS31" s="73">
        <f>(2*'Calcification Rates'!$D$38*'Calcification Rates'!$F$38)+0.1*'Calcification Rates'!$D$38*($A31+(2*'Calcification Rates'!$D$38))*'Calcification Rates'!$F$38</f>
        <v>61.531555555555542</v>
      </c>
      <c r="BT31" s="73">
        <f>(2*('Calcification Rates'!$D$38-'Calcification Rates'!$E$38)*('Calcification Rates'!$F$38-'Calcification Rates'!$G$38))+(0.1*('Calcification Rates'!$D$38-'Calcification Rates'!$E$38)*($A31+(2*'Calcification Rates'!$D$38-'Calcification Rates'!$E$38)))*('Calcification Rates'!$F$38-'Calcification Rates'!$G$38)</f>
        <v>49.22398684519473</v>
      </c>
      <c r="BU31" s="73">
        <f>(2*('Calcification Rates'!$D$38+'Calcification Rates'!$E$38)*('Calcification Rates'!$F$38+'Calcification Rates'!$G$38))+(0.1*('Calcification Rates'!$D$38+'Calcification Rates'!$E$38)*($A31+(2*'Calcification Rates'!$D$38+'Calcification Rates'!$E$38)))*('Calcification Rates'!$F$38+'Calcification Rates'!$G$38)</f>
        <v>75.186907137180441</v>
      </c>
      <c r="BV31" s="73">
        <f>((((((((($A31*2)/PI())/2)+'Calcification Rates'!$D$39)^2)*PI())/2))-((((((($A31*2)/PI())/2)^2)*PI())/2)))*'Calcification Rates'!$F$39</f>
        <v>12.540556051003586</v>
      </c>
      <c r="BW31" s="73">
        <f>((((((((($A31*2)/PI())/2)+('Calcification Rates'!$D$39-'Calcification Rates'!$E$39))^2)*PI())/2))-((((((($A31*2)/PI())/2)^2)*PI())/2)))*('Calcification Rates'!$F$39-'Calcification Rates'!$G$39)</f>
        <v>12.055350957249196</v>
      </c>
      <c r="BX31" s="73">
        <f>((((((((($A31*2)/PI())/2)+('Calcification Rates'!$D$39+'Calcification Rates'!$E$39))^2)*PI())/2))-((((((($A31*2)/PI())/2)^2)*PI())/2)))*('Calcification Rates'!$F$39+'Calcification Rates'!$G$39)</f>
        <v>13.025761144757976</v>
      </c>
      <c r="BY31" s="73">
        <f>((((((((($A31*2)/PI())/2)+'Calcification Rates'!$D$40)^2)*PI())/2))-((((((($A31*2)/PI())/2)^2)*PI())/2)))*'Calcification Rates'!$F$40</f>
        <v>23.074813358601158</v>
      </c>
      <c r="BZ31" s="73">
        <f>((((((((($A31*2)/PI())/2)+('Calcification Rates'!$D$40-'Calcification Rates'!$E$40))^2)*PI())/2))-((((((($A31*2)/PI())/2)^2)*PI())/2)))*('Calcification Rates'!$F$40-'Calcification Rates'!$G$40)</f>
        <v>22.182028626130773</v>
      </c>
      <c r="CA31" s="73">
        <f>((((((((($A31*2)/PI())/2)+('Calcification Rates'!$D$40+'Calcification Rates'!$E$40))^2)*PI())/2))-((((((($A31*2)/PI())/2)^2)*PI())/2)))*('Calcification Rates'!$F$40+'Calcification Rates'!$G$40)</f>
        <v>23.967598091071544</v>
      </c>
      <c r="CB31" s="73">
        <f>$A31*'Calcification Rates'!$D$23*'Calcification Rates'!$F$23</f>
        <v>0.6815815624999999</v>
      </c>
      <c r="CC31" s="73">
        <f>$A31*('Calcification Rates'!$D$23-'Calcification Rates'!$E$23)*('Calcification Rates'!$F$23-'Calcification Rates'!$G$23)</f>
        <v>0.44295902905649187</v>
      </c>
      <c r="CD31" s="73">
        <f>$A31*('Calcification Rates'!$D$23+'Calcification Rates'!$E$23)*('Calcification Rates'!$F$23+'Calcification Rates'!$G$23)</f>
        <v>0.92020409594350805</v>
      </c>
      <c r="CE31" s="73">
        <f>((((1-'Calcification Rates'!$H$44)*$A31)*'Calcification Rates'!$D$44*0.1)+('Calcification Rates'!$H$44*$A31*'Calcification Rates'!$D$44))*'Calcification Rates'!$F$44</f>
        <v>23.800817656524998</v>
      </c>
      <c r="CF31" s="73">
        <f>((((1-'Calcification Rates'!$H$44)*$A31)*(('Calcification Rates'!$D$44-'Calcification Rates'!$E$44)*0.1))+('Calcification Rates'!$H$44*$A31*('Calcification Rates'!$D$44-'Calcification Rates'!$E$44)))*('Calcification Rates'!$F$44-'Calcification Rates'!$G$44)</f>
        <v>14.353907121205243</v>
      </c>
      <c r="CG31" s="73">
        <f>((((1-'Calcification Rates'!$H$44)*$A31)*(('Calcification Rates'!$D$44+'Calcification Rates'!$E$44)*0.1))+('Calcification Rates'!$H$44*$A31*('Calcification Rates'!$D$44+'Calcification Rates'!$E$44)))*('Calcification Rates'!$F$44+'Calcification Rates'!$G$44)</f>
        <v>34.61548022552153</v>
      </c>
      <c r="CH31" s="73">
        <f>((((1-'Calcification Rates'!$H$45)*$A31)*'Calcification Rates'!$D$45*0.1)+('Calcification Rates'!$H$45*$A31*'Calcification Rates'!$D$45))*'Calcification Rates'!$F$45</f>
        <v>29.574269599999997</v>
      </c>
      <c r="CI31" s="73">
        <f>((((1-'Calcification Rates'!$H$45)*$A31)*(('Calcification Rates'!$D$45-'Calcification Rates'!$E$45)*0.1))+('Calcification Rates'!$H$45*$A31*('Calcification Rates'!$D$45-'Calcification Rates'!$E$45)))*('Calcification Rates'!$F$45-'Calcification Rates'!$G$45)</f>
        <v>19.474257329065829</v>
      </c>
      <c r="CJ31" s="73">
        <f>((((1-'Calcification Rates'!$H$45)*$A31)*(('Calcification Rates'!$D$45+'Calcification Rates'!$E$45)*0.1))+('Calcification Rates'!$H$45*$A31*('Calcification Rates'!$D$45+'Calcification Rates'!$E$45)))*('Calcification Rates'!$F$45+'Calcification Rates'!$G$45)</f>
        <v>39.674281870934166</v>
      </c>
      <c r="CK31" s="73">
        <f>((((1-'Calcification Rates'!$H$46)*$A31)*'Calcification Rates'!$D$46*0.1)+('Calcification Rates'!$H$46*$A31*'Calcification Rates'!$D$46))*'Calcification Rates'!$F$46</f>
        <v>23.820971780000001</v>
      </c>
      <c r="CL31" s="73">
        <f>((((1-'Calcification Rates'!$H$46)*$A31)*(('Calcification Rates'!$D$46-'Calcification Rates'!$E$46)*0.1))+('Calcification Rates'!$H$46*$A31*('Calcification Rates'!$D$46-'Calcification Rates'!$E$46)))*('Calcification Rates'!$F$46-'Calcification Rates'!$G$46)</f>
        <v>22.340928148262922</v>
      </c>
      <c r="CM31" s="73">
        <f>((((1-'Calcification Rates'!$H$46)*$A31)*(('Calcification Rates'!$D$46+'Calcification Rates'!$E$46)*0.1))+('Calcification Rates'!$H$46*$A31*('Calcification Rates'!$D$46+'Calcification Rates'!$E$46)))*('Calcification Rates'!$F$46+'Calcification Rates'!$G$46)</f>
        <v>25.345397139879942</v>
      </c>
      <c r="CN31" s="73">
        <f>((((1-'Calcification Rates'!$H$47)*$A31)*'Calcification Rates'!$D$47*0.1)+('Calcification Rates'!$H$47*$A31*'Calcification Rates'!$D$47))*'Calcification Rates'!$F$47</f>
        <v>31.056544491699999</v>
      </c>
      <c r="CO31" s="73">
        <f>((((1-'Calcification Rates'!$H$47)*$A31)*(('Calcification Rates'!$D$47-'Calcification Rates'!$E$47)*0.1))+('Calcification Rates'!$H$47*$A31*('Calcification Rates'!$D$47-'Calcification Rates'!$E$47)))*('Calcification Rates'!$F$47-'Calcification Rates'!$G$47)</f>
        <v>18.729724397398112</v>
      </c>
      <c r="CP31" s="73">
        <f>((((1-'Calcification Rates'!$H$47)*$A31)*(('Calcification Rates'!$D$47+'Calcification Rates'!$E$47)*0.1))+('Calcification Rates'!$H$47*$A31*('Calcification Rates'!$D$47+'Calcification Rates'!$E$47)))*('Calcification Rates'!$F$47+'Calcification Rates'!$G$47)</f>
        <v>45.168078560979573</v>
      </c>
      <c r="CQ31" s="73">
        <f>((((((((($A31*2)/PI())/2)+'Calcification Rates'!$D$48)^2)*PI())/2))-((((((($A31*2)/PI())/2)^2)*PI())/2)))*'Calcification Rates'!$F$48</f>
        <v>17.586793883067546</v>
      </c>
      <c r="CR31" s="73">
        <f>((((((((($A31*2)/PI())/2)+('Calcification Rates'!$D$48-'Calcification Rates'!$E$48))^2)*PI())/2))-((((((($A31*2)/PI())/2)^2)*PI())/2)))*('Calcification Rates'!$F$48-'Calcification Rates'!$G$48)</f>
        <v>15.853884173563497</v>
      </c>
      <c r="CS31" s="73">
        <f>((((((((($A31*2)/PI())/2)+('Calcification Rates'!$D$48+'Calcification Rates'!$E$48))^2)*PI())/2))-((((((($A31*2)/PI())/2)^2)*PI())/2)))*('Calcification Rates'!$F$48+'Calcification Rates'!$G$48)</f>
        <v>19.401729333232197</v>
      </c>
      <c r="CT31" s="73">
        <f>((((1-'Calcification Rates'!$H$49)*$A31)*'Calcification Rates'!$D$49*0.1)+('Calcification Rates'!$H$49*$A31*'Calcification Rates'!$D$49))*'Calcification Rates'!$F$49</f>
        <v>23.800817656524998</v>
      </c>
      <c r="CU31" s="73">
        <f>((((1-'Calcification Rates'!$H$49)*$A31)*(('Calcification Rates'!$D$49-'Calcification Rates'!$E$49)*0.1))+('Calcification Rates'!$H$49*$A31*('Calcification Rates'!$D$49-'Calcification Rates'!$E$49)))*('Calcification Rates'!$F$49-'Calcification Rates'!$G$49)</f>
        <v>14.353907121205243</v>
      </c>
      <c r="CV31" s="73">
        <f>((((1-'Calcification Rates'!$H$49)*$A31)*(('Calcification Rates'!$D$49+'Calcification Rates'!$E$49)*0.1))+('Calcification Rates'!$H$49*$A31*('Calcification Rates'!$D$49+'Calcification Rates'!$E$49)))*('Calcification Rates'!$F$49+'Calcification Rates'!$G$49)</f>
        <v>34.61548022552153</v>
      </c>
      <c r="CW31" s="73">
        <f>((((((((($A31*2)/PI())/2)+'Calcification Rates'!$D$50)^2)*PI())/2))-((((((($A31*2)/PI())/2)^2)*PI())/2)))*'Calcification Rates'!$F$50</f>
        <v>17.586793883067546</v>
      </c>
      <c r="CX31" s="73">
        <f>((((((((($A31*2)/PI())/2)+('Calcification Rates'!$D$50-'Calcification Rates'!$E$50))^2)*PI())/2))-((((((($A31*2)/PI())/2)^2)*PI())/2)))*('Calcification Rates'!$F$50-'Calcification Rates'!$G$50)</f>
        <v>15.853884173563497</v>
      </c>
      <c r="CY31" s="73">
        <f>((((((((($A31*2)/PI())/2)+('Calcification Rates'!$D$50+'Calcification Rates'!$E$50))^2)*PI())/2))-((((((($A31*2)/PI())/2)^2)*PI())/2)))*('Calcification Rates'!$F$50+'Calcification Rates'!$G$50)</f>
        <v>19.401729333232197</v>
      </c>
      <c r="CZ31" s="73">
        <f>((((((((($A31*2)/PI())/2)+'Calcification Rates'!$D$51)^2)*PI())/2))-((((((($A31*2)/PI())/2)^2)*PI())/2)))*'Calcification Rates'!$F$51</f>
        <v>17.586793883067546</v>
      </c>
      <c r="DA31" s="73">
        <f>((((((((($A31*2)/PI())/2)+('Calcification Rates'!$D$51-'Calcification Rates'!$E$51))^2)*PI())/2))-((((((($A31*2)/PI())/2)^2)*PI())/2)))*('Calcification Rates'!$F$51-'Calcification Rates'!$G$51)</f>
        <v>15.853884173563497</v>
      </c>
      <c r="DB31" s="73">
        <f>((((((((($A31*2)/PI())/2)+('Calcification Rates'!$D$51+'Calcification Rates'!$E$51))^2)*PI())/2))-((((((($A31*2)/PI())/2)^2)*PI())/2)))*('Calcification Rates'!$F$51+'Calcification Rates'!$G$51)</f>
        <v>19.401729333232197</v>
      </c>
      <c r="DC31" s="73">
        <f>((((((((($A31*2)/PI())/2)+'Calcification Rates'!$D$52)^2)*PI())/2))-((((((($A31*2)/PI())/2)^2)*PI())/2)))*'Calcification Rates'!$F$52</f>
        <v>39.575176131036592</v>
      </c>
      <c r="DD31" s="73">
        <f>((((((((($A31*2)/PI())/2)+('Calcification Rates'!$D$52-'Calcification Rates'!$E$52))^2)*PI())/2))-((((((($A31*2)/PI())/2)^2)*PI())/2)))*('Calcification Rates'!$F$52-'Calcification Rates'!$G$52)</f>
        <v>37.341790087269437</v>
      </c>
      <c r="DE31" s="73">
        <f>((((((((($A31*2)/PI())/2)+('Calcification Rates'!$D$52+'Calcification Rates'!$E$52))^2)*PI())/2))-((((((($A31*2)/PI())/2)^2)*PI())/2)))*('Calcification Rates'!$F$52+'Calcification Rates'!$G$52)</f>
        <v>41.866209339598299</v>
      </c>
      <c r="DF31" s="73">
        <f>((((((((($A31*2)/PI())/2)+'Calcification Rates'!$D$53)^2)*PI())/2))-((((((($A31*2)/PI())/2)^2)*PI())/2)))*'Calcification Rates'!$F$53</f>
        <v>5.1812540228281074</v>
      </c>
      <c r="DG31" s="73">
        <f>((((((((($A31*2)/PI())/2)+('Calcification Rates'!$D$53-'Calcification Rates'!$E$53))^2)*PI())/2))-((((((($A31*2)/PI())/2)^2)*PI())/2)))*('Calcification Rates'!$F$53-'Calcification Rates'!$G$53)</f>
        <v>4.9245464861516588</v>
      </c>
      <c r="DH31" s="73">
        <f>((((((((($A31*2)/PI())/2)+('Calcification Rates'!$D$53+'Calcification Rates'!$E$53))^2)*PI())/2))-((((((($A31*2)/PI())/2)^2)*PI())/2)))*('Calcification Rates'!$F$53+'Calcification Rates'!$G$53)</f>
        <v>5.4424970531198156</v>
      </c>
      <c r="DI31" s="73">
        <f>((((((((($A31*2)/PI())/2)+'Calcification Rates'!$D$54)^2)*PI())/2))-((((((($A31*2)/PI())/2)^2)*PI())/2)))*'Calcification Rates'!$F$54</f>
        <v>5.1812540228281074</v>
      </c>
      <c r="DJ31" s="73">
        <f>((((((((($A31*2)/PI())/2)+('Calcification Rates'!$D$54-'Calcification Rates'!$E$54))^2)*PI())/2))-((((((($A31*2)/PI())/2)^2)*PI())/2)))*('Calcification Rates'!$F$54-'Calcification Rates'!$G$54)</f>
        <v>4.9245464861516588</v>
      </c>
      <c r="DK31" s="73">
        <f>((((((((($A31*2)/PI())/2)+('Calcification Rates'!$D$54+'Calcification Rates'!$E$54))^2)*PI())/2))-((((((($A31*2)/PI())/2)^2)*PI())/2)))*('Calcification Rates'!$F$54+'Calcification Rates'!$G$54)</f>
        <v>5.4424970531198156</v>
      </c>
      <c r="DL31" s="73">
        <f>((((((((($A31*2)/PI())/2)+'Calcification Rates'!$D$55)^2)*PI())/2))-((((((($A31*2)/PI())/2)^2)*PI())/2)))*'Calcification Rates'!$F$55</f>
        <v>6.3536560870256942</v>
      </c>
      <c r="DM31" s="73">
        <f>((((((((($A31*2)/PI())/2)+('Calcification Rates'!$D$55-'Calcification Rates'!$E$55))^2)*PI())/2))-((((((($A31*2)/PI())/2)^2)*PI())/2)))*('Calcification Rates'!$F$55-'Calcification Rates'!$G$55)</f>
        <v>6.2819141260518645</v>
      </c>
      <c r="DN31" s="73">
        <f>((((((((($A31*2)/PI())/2)+('Calcification Rates'!$D$55+'Calcification Rates'!$E$55))^2)*PI())/2))-((((((($A31*2)/PI())/2)^2)*PI())/2)))*('Calcification Rates'!$F$55+'Calcification Rates'!$G$55)</f>
        <v>6.4254079219204492</v>
      </c>
      <c r="DO31" s="73">
        <f>((((1-'Calcification Rates'!$H$56)*$A31)*'Calcification Rates'!$D$56*0.1)+('Calcification Rates'!$H$56*$A31*'Calcification Rates'!$D$56))*'Calcification Rates'!$F$56</f>
        <v>3.0873482650000001</v>
      </c>
      <c r="DP31" s="73">
        <f>((((1-'Calcification Rates'!$H$56)*$A31)*(('Calcification Rates'!$D$56-'Calcification Rates'!$E$56)*0.1))+('Calcification Rates'!$H$56*$A31*('Calcification Rates'!$D$56-'Calcification Rates'!$E$56)))*('Calcification Rates'!$F$56-'Calcification Rates'!$G$56)</f>
        <v>3.0873482650000001</v>
      </c>
      <c r="DQ31" s="73">
        <f>((((1-'Calcification Rates'!$H$56)*$A31)*(('Calcification Rates'!$D$56+'Calcification Rates'!$E$56)*0.1))+('Calcification Rates'!$H$56*$A31*('Calcification Rates'!$D$56+'Calcification Rates'!$E$56)))*('Calcification Rates'!$F$56+'Calcification Rates'!$G$56)</f>
        <v>3.0873482650000001</v>
      </c>
      <c r="DR31" s="73">
        <f>((((1-'Calcification Rates'!$H$57)*$A31)*'Calcification Rates'!$D$57*0.1)+('Calcification Rates'!$H$57*$A31*'Calcification Rates'!$D$57))*'Calcification Rates'!$F$57</f>
        <v>13.090290666666672</v>
      </c>
      <c r="DS31" s="73">
        <f>((((1-'Calcification Rates'!$H$57)*$A31)*(('Calcification Rates'!$D$57-'Calcification Rates'!$E$57)*0.1))+('Calcification Rates'!$H$57*$A31*('Calcification Rates'!$D$57-'Calcification Rates'!$E$57)))*('Calcification Rates'!$F$57-'Calcification Rates'!$G$57)</f>
        <v>12.406848411504747</v>
      </c>
      <c r="DT31" s="73">
        <f>((((1-'Calcification Rates'!$H$57)*$A31)*(('Calcification Rates'!$D$57+'Calcification Rates'!$E$57)*0.1))+('Calcification Rates'!$H$57*$A31*('Calcification Rates'!$D$57+'Calcification Rates'!$E$57)))*('Calcification Rates'!$F$57+'Calcification Rates'!$G$57)</f>
        <v>13.773732921828589</v>
      </c>
      <c r="DU31" s="73">
        <f>((((1-'Calcification Rates'!$H$58)*$A31)*'Calcification Rates'!$D$58*0.1)+('Calcification Rates'!$H$58*$A31*'Calcification Rates'!$D$58))*'Calcification Rates'!$F$58</f>
        <v>13.090290666666672</v>
      </c>
      <c r="DV31" s="73">
        <f>((((1-'Calcification Rates'!$H$58)*$A31)*(('Calcification Rates'!$D$58-'Calcification Rates'!$E$58)*0.1))+('Calcification Rates'!$H$58*$A31*('Calcification Rates'!$D$58-'Calcification Rates'!$E$58)))*('Calcification Rates'!$F$58-'Calcification Rates'!$G$58)</f>
        <v>12.406848411504747</v>
      </c>
      <c r="DW31" s="73">
        <f>((((1-'Calcification Rates'!$H$58)*$A31)*(('Calcification Rates'!$D$58+'Calcification Rates'!$E$58)*0.1))+('Calcification Rates'!$H$58*$A31*('Calcification Rates'!$D$58+'Calcification Rates'!$E$58)))*('Calcification Rates'!$F$58+'Calcification Rates'!$G$58)</f>
        <v>13.773732921828589</v>
      </c>
      <c r="DX31" s="73">
        <f>(2*'Calcification Rates'!$D$59*'Calcification Rates'!$F$59)+0.1*'Calcification Rates'!$D$59*($A31+(2*'Calcification Rates'!$D$59))*'Calcification Rates'!$F$59</f>
        <v>12.388657422222224</v>
      </c>
      <c r="DY31" s="73">
        <f>(2*('Calcification Rates'!$D$59-'Calcification Rates'!$E$59)*('Calcification Rates'!$F$59-'Calcification Rates'!$G$59))+(0.1*('Calcification Rates'!$D$59-'Calcification Rates'!$E$59)*($A31+(2*'Calcification Rates'!$D$59-'Calcification Rates'!$E$59)))*('Calcification Rates'!$F$59-'Calcification Rates'!$G$59)</f>
        <v>11.723351113719726</v>
      </c>
      <c r="DZ31" s="73">
        <f>(2*('Calcification Rates'!$D$59+'Calcification Rates'!$E$59)*('Calcification Rates'!$F$59+'Calcification Rates'!$G$59))+(0.1*('Calcification Rates'!$D$59+'Calcification Rates'!$E$59)*($A31+(2*'Calcification Rates'!$D$59+'Calcification Rates'!$E$59)))*('Calcification Rates'!$F$59+'Calcification Rates'!$G$59)</f>
        <v>13.056001492932008</v>
      </c>
      <c r="EA31" s="73">
        <f>((((((((($A31*2)/PI())/2)+'Calcification Rates'!$D$60)^2)*PI())/2))-((((((($A31*2)/PI())/2)^2)*PI())/2)))*'Calcification Rates'!$F$60</f>
        <v>18.339191284714616</v>
      </c>
      <c r="EB31" s="73">
        <f>((((((((($A31*2)/PI())/2)+('Calcification Rates'!$D$60-'Calcification Rates'!$E$60))^2)*PI())/2))-((((((($A31*2)/PI())/2)^2)*PI())/2)))*('Calcification Rates'!$F$60-'Calcification Rates'!$G$60)</f>
        <v>17.115159870233146</v>
      </c>
      <c r="EC31" s="73">
        <f>((((((((($A31*2)/PI())/2)+('Calcification Rates'!$D$60+'Calcification Rates'!$E$60))^2)*PI())/2))-((((((($A31*2)/PI())/2)^2)*PI())/2)))*('Calcification Rates'!$F$60+'Calcification Rates'!$G$60)</f>
        <v>19.603533248763839</v>
      </c>
      <c r="ED31" s="73">
        <f>$A31*'Calcification Rates'!$D$61*'Calcification Rates'!$F$61</f>
        <v>22.758478065305098</v>
      </c>
      <c r="EE31" s="73">
        <f>$A31*('Calcification Rates'!$D$61-'Calcification Rates'!$E$61)*('Calcification Rates'!$F$61-'Calcification Rates'!$G$61)</f>
        <v>20.854138902468808</v>
      </c>
      <c r="EF31" s="73">
        <f>$A31*('Calcification Rates'!$D$61+'Calcification Rates'!$E$61)*('Calcification Rates'!$F$61+'Calcification Rates'!$G$61)</f>
        <v>24.745228753045211</v>
      </c>
      <c r="EG31" s="73">
        <f>(2*'Calcification Rates'!$D$62*'Calcification Rates'!$F$62)+0.1*'Calcification Rates'!$D$62*($A31+(2*'Calcification Rates'!$D$62))*'Calcification Rates'!$F$62</f>
        <v>64.260777777777761</v>
      </c>
      <c r="EH31" s="73">
        <f>(2*('Calcification Rates'!$D$62-'Calcification Rates'!$E$62)*('Calcification Rates'!$F$62-'Calcification Rates'!$G$62))+(0.1*('Calcification Rates'!$D$62-'Calcification Rates'!$E$62)*($A31+(2*'Calcification Rates'!$D$62-'Calcification Rates'!$E$62)))*('Calcification Rates'!$F$62-'Calcification Rates'!$G$62)</f>
        <v>52.411773790245071</v>
      </c>
      <c r="EI31" s="73">
        <f>(2*('Calcification Rates'!$D$62+'Calcification Rates'!$E$62)*('Calcification Rates'!$F$62+'Calcification Rates'!$G$62))+(0.1*('Calcification Rates'!$D$62+'Calcification Rates'!$E$62)*($A31+(2*'Calcification Rates'!$D$62+'Calcification Rates'!$E$62)))*('Calcification Rates'!$F$62+'Calcification Rates'!$G$62)</f>
        <v>77.17365348778128</v>
      </c>
      <c r="EJ31" s="73">
        <f>(2*'Calcification Rates'!$D$63*'Calcification Rates'!$F$63)+0.1*'Calcification Rates'!$D$63*($A31+(2*'Calcification Rates'!$D$63))*'Calcification Rates'!$F$63</f>
        <v>64.260777777777761</v>
      </c>
      <c r="EK31" s="73">
        <f>(2*('Calcification Rates'!$D$63-'Calcification Rates'!$E$63)*('Calcification Rates'!$F$63-'Calcification Rates'!$G$63))+(0.1*('Calcification Rates'!$D$63-'Calcification Rates'!$E$63)*($A31+(2*'Calcification Rates'!$D$63-'Calcification Rates'!$E$63)))*('Calcification Rates'!$F$63-'Calcification Rates'!$G$63)</f>
        <v>52.411773790245071</v>
      </c>
      <c r="EL31" s="73">
        <f>(2*('Calcification Rates'!$D$63+'Calcification Rates'!$E$63)*('Calcification Rates'!$F$63+'Calcification Rates'!$G$63))+(0.1*('Calcification Rates'!$D$63+'Calcification Rates'!$E$63)*($A31+(2*'Calcification Rates'!$D$63+'Calcification Rates'!$E$63)))*('Calcification Rates'!$F$63+'Calcification Rates'!$G$63)</f>
        <v>77.17365348778128</v>
      </c>
      <c r="EM31" s="73">
        <f>(2*'Calcification Rates'!$D$64*'Calcification Rates'!$F$64)+0.1*'Calcification Rates'!$D$64*($A31+(2*'Calcification Rates'!$D$64))*'Calcification Rates'!$F$64</f>
        <v>64.260777777777761</v>
      </c>
      <c r="EN31" s="73">
        <f>(2*('Calcification Rates'!$D$64-'Calcification Rates'!$E$64)*('Calcification Rates'!$F$64-'Calcification Rates'!$G$64))+(0.1*('Calcification Rates'!$D$64-'Calcification Rates'!$E$64)*($A31+(2*'Calcification Rates'!$D$64-'Calcification Rates'!$E$64)))*('Calcification Rates'!$F$64-'Calcification Rates'!$G$64)</f>
        <v>52.411773790245071</v>
      </c>
      <c r="EO31" s="73">
        <f>(2*('Calcification Rates'!$D$64+'Calcification Rates'!$E$64)*('Calcification Rates'!$F$64+'Calcification Rates'!$G$64))+(0.1*('Calcification Rates'!$D$64+'Calcification Rates'!$E$64)*($A31+(2*'Calcification Rates'!$D$64+'Calcification Rates'!$E$64)))*('Calcification Rates'!$F$64+'Calcification Rates'!$G$64)</f>
        <v>77.17365348778128</v>
      </c>
      <c r="EP31" s="73">
        <f>(2*'Calcification Rates'!$D$65*'Calcification Rates'!$F$65)+0.1*'Calcification Rates'!$D$65*($A31+(2*'Calcification Rates'!$D$65))*'Calcification Rates'!$F$65</f>
        <v>64.260777777777761</v>
      </c>
      <c r="EQ31" s="73">
        <f>(2*('Calcification Rates'!$D$65-'Calcification Rates'!$E$65)*('Calcification Rates'!$F$65-'Calcification Rates'!$G$65))+(0.1*('Calcification Rates'!$D$65-'Calcification Rates'!$E$65)*($A31+(2*'Calcification Rates'!$D$65-'Calcification Rates'!$E$65)))*('Calcification Rates'!$F$65-'Calcification Rates'!$G$65)</f>
        <v>52.411773790245071</v>
      </c>
      <c r="ER31" s="73">
        <f>(2*('Calcification Rates'!$D$65+'Calcification Rates'!$E$65)*('Calcification Rates'!$F$65+'Calcification Rates'!$G$65))+(0.1*('Calcification Rates'!$D$65+'Calcification Rates'!$E$65)*($A31+(2*'Calcification Rates'!$D$65+'Calcification Rates'!$E$65)))*('Calcification Rates'!$F$65+'Calcification Rates'!$G$65)</f>
        <v>77.17365348778128</v>
      </c>
      <c r="ES31" s="73">
        <f>$A31*'Calcification Rates'!$D$66*'Calcification Rates'!$F$66</f>
        <v>22.758478065305098</v>
      </c>
      <c r="ET31" s="73">
        <f>$A31*('Calcification Rates'!$D$66-'Calcification Rates'!$E$66)*('Calcification Rates'!$F$66-'Calcification Rates'!$G$66)</f>
        <v>20.854138902468808</v>
      </c>
      <c r="EU31" s="73">
        <f>$A31*('Calcification Rates'!$D$66+'Calcification Rates'!$E$66)*('Calcification Rates'!$F$66+'Calcification Rates'!$G$66)</f>
        <v>24.745228753045211</v>
      </c>
      <c r="EV31" s="73">
        <f>(2*'Calcification Rates'!$D$67*'Calcification Rates'!$F$67)+0.1*'Calcification Rates'!$D$67*($A31+(2*'Calcification Rates'!$D$67))*'Calcification Rates'!$F$67</f>
        <v>64.260777777777761</v>
      </c>
      <c r="EW31" s="73">
        <f>(2*('Calcification Rates'!$D$67-'Calcification Rates'!$E$67)*('Calcification Rates'!$F$67-'Calcification Rates'!$G$67))+(0.1*('Calcification Rates'!$D$67-'Calcification Rates'!$E$67)*($A31+(2*'Calcification Rates'!$D$67-'Calcification Rates'!$E$67)))*('Calcification Rates'!$F$67-'Calcification Rates'!$G$67)</f>
        <v>52.411773790245071</v>
      </c>
      <c r="EX31" s="73">
        <f>(2*('Calcification Rates'!$D$67+'Calcification Rates'!$E$67)*('Calcification Rates'!$F$67+'Calcification Rates'!$G$67))+(0.1*('Calcification Rates'!$D$67+'Calcification Rates'!$E$67)*($A31+(2*'Calcification Rates'!$D$67+'Calcification Rates'!$E$67)))*('Calcification Rates'!$F$67+'Calcification Rates'!$G$67)</f>
        <v>77.17365348778128</v>
      </c>
      <c r="EY31" s="73">
        <f>((((1-'Calcification Rates'!$H$68)*$A31)*'Calcification Rates'!$D$68*0.1)+('Calcification Rates'!$H$68*$A31*'Calcification Rates'!$D$68))*'Calcification Rates'!$F$68</f>
        <v>6.6388685000000001</v>
      </c>
      <c r="EZ31" s="73">
        <f>((((1-'Calcification Rates'!$H$68)*$A31)*(('Calcification Rates'!$D$68-'Calcification Rates'!$E$68)*0.1))+('Calcification Rates'!$H$68*$A31*('Calcification Rates'!$D$68-'Calcification Rates'!$E$68)))*('Calcification Rates'!$F$68-'Calcification Rates'!$G$68)</f>
        <v>4.1311286226199675</v>
      </c>
      <c r="FA31" s="73">
        <f>((((1-'Calcification Rates'!$H$68)*$A31)*(('Calcification Rates'!$D$68+'Calcification Rates'!$E$68)*0.1))+('Calcification Rates'!$H$68*$A31*('Calcification Rates'!$D$68+'Calcification Rates'!$E$68)))*('Calcification Rates'!$F$68+'Calcification Rates'!$G$68)</f>
        <v>9.396047140407342</v>
      </c>
      <c r="FB31" s="73">
        <f>((((((((($A31*2)/PI())/2)+'Calcification Rates'!$D$69)^2)*PI())/2))-((((((($A31*2)/PI())/2)^2)*PI())/2)))*'Calcification Rates'!$F$69</f>
        <v>45.661453037732542</v>
      </c>
      <c r="FC31" s="73">
        <f>((((((((($A31*2)/PI())/2)+('Calcification Rates'!$D$69-'Calcification Rates'!$E$69))^2)*PI())/2))-((((((($A31*2)/PI())/2)^2)*PI())/2)))*('Calcification Rates'!$F$69-'Calcification Rates'!$G$69)</f>
        <v>43.214922690874459</v>
      </c>
      <c r="FD31" s="73">
        <f>((((((((($A31*2)/PI())/2)+('Calcification Rates'!$D$69+'Calcification Rates'!$E$69))^2)*PI())/2))-((((((($A31*2)/PI())/2)^2)*PI())/2)))*('Calcification Rates'!$F$69+'Calcification Rates'!$G$69)</f>
        <v>48.144889955536534</v>
      </c>
      <c r="FE31" s="73">
        <f>((((((((($A31*2)/PI())/2)+'Calcification Rates'!$D$70)^2)*PI())/2))-((((((($A31*2)/PI())/2)^2)*PI())/2)))*'Calcification Rates'!$F$70</f>
        <v>35.573820690124776</v>
      </c>
      <c r="FF31" s="73">
        <f>((((((((($A31*2)/PI())/2)+('Calcification Rates'!$D$70-'Calcification Rates'!$E$70))^2)*PI())/2))-((((((($A31*2)/PI())/2)^2)*PI())/2)))*('Calcification Rates'!$F$70-'Calcification Rates'!$G$70)</f>
        <v>30.619162196434701</v>
      </c>
      <c r="FG31" s="73">
        <f>((((((((($A31*2)/PI())/2)+('Calcification Rates'!$D$70+'Calcification Rates'!$E$70))^2)*PI())/2))-((((((($A31*2)/PI())/2)^2)*PI())/2)))*('Calcification Rates'!$F$70+'Calcification Rates'!$G$70)</f>
        <v>40.626920995592386</v>
      </c>
      <c r="FH31" s="73">
        <f>((((((((($A31*2)/PI())/2)+'Calcification Rates'!$D$71)^2)*PI())/2))-((((((($A31*2)/PI())/2)^2)*PI())/2)))*'Calcification Rates'!$F$71</f>
        <v>19.931319817241572</v>
      </c>
      <c r="FI31" s="73">
        <f>((((((((($A31*2)/PI())/2)+('Calcification Rates'!$D$71-'Calcification Rates'!$E$71))^2)*PI())/2))-((((((($A31*2)/PI())/2)^2)*PI())/2)))*('Calcification Rates'!$F$71-'Calcification Rates'!$G$71)</f>
        <v>18.371410529472996</v>
      </c>
      <c r="FJ31" s="73">
        <f>((((((((($A31*2)/PI())/2)+('Calcification Rates'!$D$71+'Calcification Rates'!$E$71))^2)*PI())/2))-((((((($A31*2)/PI())/2)^2)*PI())/2)))*('Calcification Rates'!$F$71+'Calcification Rates'!$G$71)</f>
        <v>21.553933792139553</v>
      </c>
      <c r="FK31" s="73">
        <f>$A31*'Calcification Rates'!$D$72*'Calcification Rates'!$F$72</f>
        <v>0.6815815624999999</v>
      </c>
      <c r="FL31" s="73">
        <f>$A31*('Calcification Rates'!$D$72-'Calcification Rates'!$E$72)*('Calcification Rates'!$F$72-'Calcification Rates'!$G$72)</f>
        <v>0.44295902905649187</v>
      </c>
      <c r="FM31" s="73">
        <f>$A31*('Calcification Rates'!$D$72+'Calcification Rates'!$E$72)*('Calcification Rates'!$F$72+'Calcification Rates'!$G$72)</f>
        <v>0.92020409594350805</v>
      </c>
      <c r="FN31" s="73">
        <f>$A31*'Calcification Rates'!$D$74*'Calcification Rates'!$F$74</f>
        <v>0.6815815624999999</v>
      </c>
      <c r="FO31" s="73">
        <f>$A31*('Calcification Rates'!$D$74-'Calcification Rates'!$E$74)*('Calcification Rates'!$F$74-'Calcification Rates'!$G$74)</f>
        <v>0.44295902905649187</v>
      </c>
      <c r="FP31" s="73">
        <f>$A31*('Calcification Rates'!$D$74+'Calcification Rates'!$E$74)*('Calcification Rates'!$F$74+'Calcification Rates'!$G$74)</f>
        <v>0.92020409594350805</v>
      </c>
      <c r="FQ31" s="73">
        <f>$A31*'Calcification Rates'!$D$75*'Calcification Rates'!$F$75</f>
        <v>19.671876065340907</v>
      </c>
      <c r="FR31" s="73">
        <f>$A31*('Calcification Rates'!$D$75-'Calcification Rates'!$E$75)*('Calcification Rates'!$F$75-'Calcification Rates'!$G$75)</f>
        <v>18.319641355313379</v>
      </c>
      <c r="FS31" s="73">
        <f>$A31*('Calcification Rates'!$D$75+'Calcification Rates'!$E$75)*('Calcification Rates'!$F$75+'Calcification Rates'!$G$75)</f>
        <v>21.065285976489427</v>
      </c>
      <c r="FT31" s="73">
        <f>((((((((($A31*2)/PI())/2)+'Calcification Rates'!$D$76)^2)*PI())/2))-((((((($A31*2)/PI())/2)^2)*PI())/2)))*'Calcification Rates'!$F$76</f>
        <v>20.153447870822376</v>
      </c>
      <c r="FU31" s="73">
        <f>((((((((($A31*2)/PI())/2)+('Calcification Rates'!$D$76-'Calcification Rates'!$E$76))^2)*PI())/2))-((((((($A31*2)/PI())/2)^2)*PI())/2)))*('Calcification Rates'!$F$76-'Calcification Rates'!$G$76)</f>
        <v>18.758325755663254</v>
      </c>
      <c r="FV31" s="73">
        <f>((((((((($A31*2)/PI())/2)+('Calcification Rates'!$D$76+'Calcification Rates'!$E$76))^2)*PI())/2))-((((((($A31*2)/PI())/2)^2)*PI())/2)))*('Calcification Rates'!$F$76+'Calcification Rates'!$G$76)</f>
        <v>21.592219596512628</v>
      </c>
      <c r="FW31" s="73">
        <f>(2*'Calcification Rates'!$D$77*'Calcification Rates'!$F$77)+0.1*'Calcification Rates'!$D$77*($A31+(2*'Calcification Rates'!$D$77))*'Calcification Rates'!$F$77</f>
        <v>64.260777777777761</v>
      </c>
      <c r="FX31" s="73">
        <f>(2*('Calcification Rates'!$D$77-'Calcification Rates'!$E$77)*('Calcification Rates'!$F$77-'Calcification Rates'!$G$77))+(0.1*('Calcification Rates'!$D$77-'Calcification Rates'!$E$77)*($A31+(2*'Calcification Rates'!$D$77-'Calcification Rates'!$E$77)))*('Calcification Rates'!$F$77-'Calcification Rates'!$G$77)</f>
        <v>61.140516835324547</v>
      </c>
      <c r="FY31" s="73">
        <f>(2*('Calcification Rates'!$D$77+'Calcification Rates'!$E$77)*('Calcification Rates'!$F$77+'Calcification Rates'!$G$77))+(0.1*('Calcification Rates'!$D$77+'Calcification Rates'!$E$77)*($A31+(2*'Calcification Rates'!$D$77+'Calcification Rates'!$E$77)))*('Calcification Rates'!$F$77+'Calcification Rates'!$G$77)</f>
        <v>67.395236801258903</v>
      </c>
      <c r="FZ31" s="73">
        <f>((((1-'Calcification Rates'!$H$78)*$A31)*'Calcification Rates'!$D$78*0.1)+('Calcification Rates'!$H$78*$A31*'Calcification Rates'!$D$78))*'Calcification Rates'!$F$78</f>
        <v>10.341543644249999</v>
      </c>
      <c r="GA31" s="73">
        <f>((((1-'Calcification Rates'!$H$78)*$A31)*(('Calcification Rates'!$D$78-'Calcification Rates'!$E$78)*0.1))+('Calcification Rates'!$H$78*$A31*('Calcification Rates'!$D$78-'Calcification Rates'!$E$78)))*('Calcification Rates'!$F$78-'Calcification Rates'!$G$78)</f>
        <v>9.9835195788427136</v>
      </c>
      <c r="GB31" s="73">
        <f>((((1-'Calcification Rates'!$H$78)*$A31)*(('Calcification Rates'!$D$78+'Calcification Rates'!$E$78)*0.1))+('Calcification Rates'!$H$78*$A31*('Calcification Rates'!$D$78+'Calcification Rates'!$E$78)))*('Calcification Rates'!$F$78+'Calcification Rates'!$G$78)</f>
        <v>10.699567709657286</v>
      </c>
      <c r="GC31" s="73">
        <f>((((1-'Calcification Rates'!$H$79)*$A31)*'Calcification Rates'!$D$79*0.1)+('Calcification Rates'!$H$79*$A31*'Calcification Rates'!$D$79))*'Calcification Rates'!$F$79</f>
        <v>11.761574370000002</v>
      </c>
      <c r="GD31" s="73">
        <f>((((1-'Calcification Rates'!$H$79)*$A31)*(('Calcification Rates'!$D$79-'Calcification Rates'!$E$79)*0.1))+('Calcification Rates'!$H$79*$A31*('Calcification Rates'!$D$79-'Calcification Rates'!$E$79)))*('Calcification Rates'!$F$79-'Calcification Rates'!$G$79)</f>
        <v>11.269890767531955</v>
      </c>
      <c r="GE31" s="73">
        <f>((((1-'Calcification Rates'!$H$79)*$A31)*(('Calcification Rates'!$D$79+'Calcification Rates'!$E$79)*0.1))+('Calcification Rates'!$H$79*$A31*('Calcification Rates'!$D$79+'Calcification Rates'!$E$79)))*('Calcification Rates'!$F$79+'Calcification Rates'!$G$79)</f>
        <v>12.253257972468045</v>
      </c>
      <c r="GF31" s="73">
        <f>((((1-'Calcification Rates'!$H$80)*$A31)*'Calcification Rates'!$D$80*0.1)+('Calcification Rates'!$H$80*$A31*'Calcification Rates'!$D$80))*'Calcification Rates'!$F$80</f>
        <v>13.840562170499998</v>
      </c>
      <c r="GG31" s="73">
        <f>((((1-'Calcification Rates'!$H$80)*$A31)*(('Calcification Rates'!$D$80-'Calcification Rates'!$E$80)*0.1))+('Calcification Rates'!$H$80*$A31*('Calcification Rates'!$D$80-'Calcification Rates'!$E$80)))*('Calcification Rates'!$F$80-'Calcification Rates'!$G$80)</f>
        <v>13.361402143112803</v>
      </c>
      <c r="GH31" s="73">
        <f>((((1-'Calcification Rates'!$H$80)*$A31)*(('Calcification Rates'!$D$80+'Calcification Rates'!$E$80)*0.1))+('Calcification Rates'!$H$80*$A31*('Calcification Rates'!$D$80+'Calcification Rates'!$E$80)))*('Calcification Rates'!$F$80+'Calcification Rates'!$G$80)</f>
        <v>14.319722197887193</v>
      </c>
      <c r="GI31" s="73">
        <f>((((((((($A31*2)/PI())/2)+'Calcification Rates'!$D$81)^2)*PI())/2))-((((((($A31*2)/PI())/2)^2)*PI())/2)))*'Calcification Rates'!$F$81</f>
        <v>17.083383673529681</v>
      </c>
      <c r="GJ31" s="73">
        <f>((((((((($A31*2)/PI())/2)+('Calcification Rates'!$D$81-'Calcification Rates'!$E$81))^2)*PI())/2))-((((((($A31*2)/PI())/2)^2)*PI())/2)))*('Calcification Rates'!$F$81-'Calcification Rates'!$G$81)</f>
        <v>16.520642253283402</v>
      </c>
      <c r="GK31" s="73">
        <f>((((((((($A31*2)/PI())/2)+('Calcification Rates'!$D$81+'Calcification Rates'!$E$81))^2)*PI())/2))-((((((($A31*2)/PI())/2)^2)*PI())/2)))*('Calcification Rates'!$F$81+'Calcification Rates'!$G$81)</f>
        <v>17.647017541065498</v>
      </c>
      <c r="GL31" s="73">
        <f>((((((((($A31*2)/PI())/2)+'Calcification Rates'!$D$82)^2)*PI())/2))-((((((($A31*2)/PI())/2)^2)*PI())/2)))*'Calcification Rates'!$F$82</f>
        <v>17.525519742589154</v>
      </c>
      <c r="GM31" s="73">
        <f>((((((((($A31*2)/PI())/2)+('Calcification Rates'!$D$82-'Calcification Rates'!$E$82))^2)*PI())/2))-((((((($A31*2)/PI())/2)^2)*PI())/2)))*('Calcification Rates'!$F$82-'Calcification Rates'!$G$82)</f>
        <v>17.087091694801916</v>
      </c>
      <c r="GN31" s="73">
        <f>((((((((($A31*2)/PI())/2)+('Calcification Rates'!$D$82+'Calcification Rates'!$E$82))^2)*PI())/2))-((((((($A31*2)/PI())/2)^2)*PI())/2)))*('Calcification Rates'!$F$82+'Calcification Rates'!$G$82)</f>
        <v>17.964487958182019</v>
      </c>
      <c r="GO31" s="73">
        <f>((((((((($A31*2)/PI())/2)+'Calcification Rates'!$D$87)^2)*PI())/2))-((((((($A31*2)/PI())/2)^2)*PI())/2)))*'Calcification Rates'!$F$87</f>
        <v>11.709478511789946</v>
      </c>
      <c r="GP31" s="73">
        <f>((((((((($A31*2)/PI())/2)+('Calcification Rates'!$D$87-'Calcification Rates'!$E$87))^2)*PI())/2))-((((((($A31*2)/PI())/2)^2)*PI())/2)))*('Calcification Rates'!$F$87-'Calcification Rates'!$G$87)</f>
        <v>10.183525955476567</v>
      </c>
      <c r="GQ31" s="73">
        <f>((((((((($A31*2)/PI())/2)+('Calcification Rates'!$D$87+'Calcification Rates'!$E$87))^2)*PI())/2))-((((((($A31*2)/PI())/2)^2)*PI())/2)))*('Calcification Rates'!$F$87+'Calcification Rates'!$G$87)</f>
        <v>13.317226254007053</v>
      </c>
      <c r="GR31" s="73">
        <f>((((((((($A31*2)/PI())/2)+'Calcification Rates'!$D$88)^2)*PI())/2))-((((((($A31*2)/PI())/2)^2)*PI())/2)))*'Calcification Rates'!$F$88</f>
        <v>11.709478511789946</v>
      </c>
      <c r="GS31" s="73">
        <f>((((((((($A31*2)/PI())/2)+('Calcification Rates'!$D$88-'Calcification Rates'!$E$88))^2)*PI())/2))-((((((($A31*2)/PI())/2)^2)*PI())/2)))*('Calcification Rates'!$F$88-'Calcification Rates'!$G$88)</f>
        <v>10.183525955476567</v>
      </c>
      <c r="GT31" s="73">
        <f>((((((((($A31*2)/PI())/2)+('Calcification Rates'!$D$88+'Calcification Rates'!$E$88))^2)*PI())/2))-((((((($A31*2)/PI())/2)^2)*PI())/2)))*('Calcification Rates'!$F$88+'Calcification Rates'!$G$88)</f>
        <v>13.317226254007053</v>
      </c>
      <c r="GU31" s="73">
        <f>((((((((($A31*2)/PI())/2)+'Calcification Rates'!$D$89)^2)*PI())/2))-((((((($A31*2)/PI())/2)^2)*PI())/2)))*'Calcification Rates'!$F$89</f>
        <v>16.391236317060507</v>
      </c>
      <c r="GV31" s="73">
        <f>((((((((($A31*2)/PI())/2)+('Calcification Rates'!$D$89-'Calcification Rates'!$E$89))^2)*PI())/2))-((((((($A31*2)/PI())/2)^2)*PI())/2)))*('Calcification Rates'!$F$89-'Calcification Rates'!$G$89)</f>
        <v>14.610839460421822</v>
      </c>
      <c r="GW31" s="73">
        <f>((((((((($A31*2)/PI())/2)+('Calcification Rates'!$D$89+'Calcification Rates'!$E$89))^2)*PI())/2))-((((((($A31*2)/PI())/2)^2)*PI())/2)))*('Calcification Rates'!$F$89+'Calcification Rates'!$G$89)</f>
        <v>18.238521270789885</v>
      </c>
      <c r="GX31" s="73">
        <f>((((((((($A31*2)/PI())/2)+'Calcification Rates'!$D$90)^2)*PI())/2))-((((((($A31*2)/PI())/2)^2)*PI())/2)))*'Calcification Rates'!$F$90</f>
        <v>16.391236317060507</v>
      </c>
      <c r="GY31" s="73">
        <f>((((((((($A31*2)/PI())/2)+('Calcification Rates'!$D$90-'Calcification Rates'!$E$90))^2)*PI())/2))-((((((($A31*2)/PI())/2)^2)*PI())/2)))*('Calcification Rates'!$F$90-'Calcification Rates'!$G$90)</f>
        <v>14.610839460421822</v>
      </c>
      <c r="GZ31" s="73">
        <f>((((((((($A31*2)/PI())/2)+('Calcification Rates'!$D$90+'Calcification Rates'!$E$90))^2)*PI())/2))-((((((($A31*2)/PI())/2)^2)*PI())/2)))*('Calcification Rates'!$F$90+'Calcification Rates'!$G$90)</f>
        <v>18.238521270789885</v>
      </c>
      <c r="HA31" s="73">
        <f>((((((((($A31*2)/PI())/2)+'Calcification Rates'!$D$92)^2)*PI())/2))-((((((($A31*2)/PI())/2)^2)*PI())/2)))*'Calcification Rates'!$F$92</f>
        <v>41.917939316417666</v>
      </c>
      <c r="HB31" s="73">
        <f>((((((((($A31*2)/PI())/2)+('Calcification Rates'!$D$92-'Calcification Rates'!$E$92))^2)*PI())/2))-((((((($A31*2)/PI())/2)^2)*PI())/2)))*('Calcification Rates'!$F$92-'Calcification Rates'!$G$92)</f>
        <v>40.296097542153952</v>
      </c>
      <c r="HC31" s="73">
        <f>((((((((($A31*2)/PI())/2)+('Calcification Rates'!$D$92+'Calcification Rates'!$E$92))^2)*PI())/2))-((((((($A31*2)/PI())/2)^2)*PI())/2)))*('Calcification Rates'!$F$92+'Calcification Rates'!$G$92)</f>
        <v>43.53978109068138</v>
      </c>
      <c r="HD31" s="73">
        <f>$A31*'Calcification Rates'!$D$93*'Calcification Rates'!$F$93</f>
        <v>11.982060627667048</v>
      </c>
      <c r="HE31" s="73">
        <f>$A31*('Calcification Rates'!$D$93-'Calcification Rates'!$E$93)*('Calcification Rates'!$F$93-'Calcification Rates'!$G$93)</f>
        <v>10.530755904763826</v>
      </c>
      <c r="HF31" s="73">
        <f>$A31*('Calcification Rates'!$D$93+'Calcification Rates'!$E$93)*('Calcification Rates'!$F$93+'Calcification Rates'!$G$93)</f>
        <v>13.512872136055474</v>
      </c>
      <c r="HG31" s="73">
        <f>$A31*'Calcification Rates'!$D$95*'Calcification Rates'!$F$95</f>
        <v>15.277127300275485</v>
      </c>
      <c r="HH31" s="73">
        <f>$A31*('Calcification Rates'!$D$95-'Calcification Rates'!$E$95)*('Calcification Rates'!$F$95-'Calcification Rates'!$G$95)</f>
        <v>13.331470477630464</v>
      </c>
      <c r="HI31" s="73">
        <f>$A31*('Calcification Rates'!$D$95+'Calcification Rates'!$E$95)*('Calcification Rates'!$F$95+'Calcification Rates'!$G$95)</f>
        <v>17.331822000157363</v>
      </c>
      <c r="HJ31" s="73">
        <f>((((1-'Calcification Rates'!$H$96)*$A31)*'Calcification Rates'!$D$96*0.1)+('Calcification Rates'!$H$96*$A31*'Calcification Rates'!$D$96))*'Calcification Rates'!$F$96</f>
        <v>7.2629898250000009</v>
      </c>
      <c r="HK31" s="73">
        <f>((((1-'Calcification Rates'!$H$96)*$A31)*(('Calcification Rates'!$D$96-'Calcification Rates'!$E$96)*0.1))+('Calcification Rates'!$H$96*$A31*('Calcification Rates'!$D$96-'Calcification Rates'!$E$96)))*('Calcification Rates'!$F$96-'Calcification Rates'!$G$96)</f>
        <v>6.3443838181763494</v>
      </c>
      <c r="HL31" s="73">
        <f>((((1-'Calcification Rates'!$H$96)*$A31)*(('Calcification Rates'!$D$96+'Calcification Rates'!$E$96)*0.1))+('Calcification Rates'!$H$96*$A31*('Calcification Rates'!$D$96+'Calcification Rates'!$E$96)))*('Calcification Rates'!$F$96+'Calcification Rates'!$G$96)</f>
        <v>8.2380983817627431</v>
      </c>
      <c r="HM31" s="73">
        <f>((((1-'Calcification Rates'!$H$98)*$A31)*'Calcification Rates'!$D$98*0.1)+('Calcification Rates'!$H$98*$A31*'Calcification Rates'!$D$98))*'Calcification Rates'!$F$98</f>
        <v>7.2629898250000009</v>
      </c>
      <c r="HN31" s="73">
        <f>((((1-'Calcification Rates'!$H$98)*$A31)*(('Calcification Rates'!$D$98-'Calcification Rates'!$E$98)*0.1))+('Calcification Rates'!$H$98*$A31*('Calcification Rates'!$D$98-'Calcification Rates'!$E$98)))*('Calcification Rates'!$F$98-'Calcification Rates'!$G$98)</f>
        <v>4.3801974736665379</v>
      </c>
      <c r="HO31" s="73">
        <f>((((1-'Calcification Rates'!$H$98)*$A31)*(('Calcification Rates'!$D$98+'Calcification Rates'!$E$98)*0.1))+('Calcification Rates'!$H$98*$A31*('Calcification Rates'!$D$98+'Calcification Rates'!$E$98)))*('Calcification Rates'!$F$98+'Calcification Rates'!$G$98)</f>
        <v>10.563161496954999</v>
      </c>
    </row>
    <row r="32" spans="1:223" x14ac:dyDescent="0.3">
      <c r="A32" s="42">
        <v>30</v>
      </c>
      <c r="B32" s="73">
        <f>((((1-'Calcification Rates'!$H$11)*$A32)*'Calcification Rates'!$D$11*0.1)+('Calcification Rates'!$H$11*$A32*'Calcification Rates'!$D$11))*'Calcification Rates'!$F$11</f>
        <v>82.5391616</v>
      </c>
      <c r="C32" s="73">
        <f>((((1-'Calcification Rates'!$H$11)*$A32)*(('Calcification Rates'!$D$11-'Calcification Rates'!$E$11)*0.1))+('Calcification Rates'!$H$11*$A32*('Calcification Rates'!$D$11-'Calcification Rates'!$E$11)))*('Calcification Rates'!$F$11-'Calcification Rates'!$G$11)</f>
        <v>67.036247201103436</v>
      </c>
      <c r="D32" s="73">
        <f>((((1-'Calcification Rates'!$H$11)*$A32)*(('Calcification Rates'!$D$11+'Calcification Rates'!$E$11)*0.1))+('Calcification Rates'!$H$11*$A32*('Calcification Rates'!$D$11+'Calcification Rates'!$E$11)))*('Calcification Rates'!$F$11+'Calcification Rates'!$G$11)</f>
        <v>98.523667663770297</v>
      </c>
      <c r="E32" s="73">
        <f>(((((1-'Calcification Rates'!$H$12)*$A32)*'Calcification Rates'!$D$12*0.1)+('Calcification Rates'!$H$12*$A32*'Calcification Rates'!$D$12))*'Calcification Rates'!$F$12)*0.5</f>
        <v>43.465401142857132</v>
      </c>
      <c r="F32" s="73">
        <f>(((((1-'Calcification Rates'!$H$12)*$A32)*(('Calcification Rates'!$D$12-'Calcification Rates'!$E$12)*0.1))+('Calcification Rates'!$H$12*$A32*('Calcification Rates'!$D$12-'Calcification Rates'!$E$12)))*('Calcification Rates'!$F$12-'Calcification Rates'!$G$12))*0.5</f>
        <v>39.948048649898077</v>
      </c>
      <c r="G32" s="73">
        <f>(((((1-'Calcification Rates'!$H$12)*$A32)*(('Calcification Rates'!$D$12+'Calcification Rates'!$E$12)*0.1))+('Calcification Rates'!$H$12*$A32*('Calcification Rates'!$D$12+'Calcification Rates'!$E$12)))*('Calcification Rates'!$F$12+'Calcification Rates'!$G$12))*0.5</f>
        <v>47.043782950900379</v>
      </c>
      <c r="H32" s="73">
        <f>(((((1-'Calcification Rates'!$H$13)*$A32)*'Calcification Rates'!$D$13*0.1)+('Calcification Rates'!$H$13*$A32*'Calcification Rates'!$D$13))*'Calcification Rates'!$F$13)*0.5</f>
        <v>34.974489167999998</v>
      </c>
      <c r="I32" s="73">
        <f>(((((1-'Calcification Rates'!$H$13)*$A32)*(('Calcification Rates'!$D$13-'Calcification Rates'!$E$13)*0.1))+('Calcification Rates'!$H$13*$A32*('Calcification Rates'!$D$13-'Calcification Rates'!$E$13)))*('Calcification Rates'!$F$13-'Calcification Rates'!$G$13))*0.5</f>
        <v>29.598309802143561</v>
      </c>
      <c r="J32" s="73">
        <f>(((((1-'Calcification Rates'!$H$13)*$A32)*(('Calcification Rates'!$D$13+'Calcification Rates'!$E$13)*0.1))+('Calcification Rates'!$H$13*$A32*('Calcification Rates'!$D$13+'Calcification Rates'!$E$13)))*('Calcification Rates'!$F$13+'Calcification Rates'!$G$13))*0.5</f>
        <v>40.793976441189763</v>
      </c>
      <c r="K32" s="73">
        <f>((((((((($A32*2)/PI())/2)+'Calcification Rates'!$D$14)^2)*PI())/2))-((((((($A32*2)/PI())/2)^2)*PI())/2)))*'Calcification Rates'!$F$14</f>
        <v>17.926576613858614</v>
      </c>
      <c r="L32" s="73">
        <f>((((((((($A32*2)/PI())/2)+('Calcification Rates'!$D$14-'Calcification Rates'!$E$14))^2)*PI())/2))-((((((($A32*2)/PI())/2)^2)*PI())/2)))*('Calcification Rates'!$F$14-'Calcification Rates'!$G$14)</f>
        <v>17.295651583252312</v>
      </c>
      <c r="M32" s="73">
        <f>((((((((($A32*2)/PI())/2)+('Calcification Rates'!$D$14+'Calcification Rates'!$E$14))^2)*PI())/2))-((((((($A32*2)/PI())/2)^2)*PI())/2)))*('Calcification Rates'!$F$14+'Calcification Rates'!$G$14)</f>
        <v>18.558181795757918</v>
      </c>
      <c r="N32" s="73">
        <f>((((((((($A32*2)/PI())/2)+'Calcification Rates'!$D$15)^2)*PI())/2))-((((((($A32*2)/PI())/2)^2)*PI())/2)))*'Calcification Rates'!$F$15</f>
        <v>18.183337476817528</v>
      </c>
      <c r="O32" s="73">
        <f>((((((((($A32*2)/PI())/2)+('Calcification Rates'!$D$15-'Calcification Rates'!$E$15))^2)*PI())/2))-((((((($A32*2)/PI())/2)^2)*PI())/2)))*('Calcification Rates'!$F$15-'Calcification Rates'!$G$15)</f>
        <v>16.391951946274546</v>
      </c>
      <c r="P32" s="73">
        <f>((((((((($A32*2)/PI())/2)+('Calcification Rates'!$D$15+'Calcification Rates'!$E$15))^2)*PI())/2))-((((((($A32*2)/PI())/2)^2)*PI())/2)))*('Calcification Rates'!$F$15+'Calcification Rates'!$G$15)</f>
        <v>20.059463353472466</v>
      </c>
      <c r="Q32" s="73">
        <f>(2*'Calcification Rates'!$D$16*'Calcification Rates'!$F$16)+0.1*'Calcification Rates'!$D$16*($A32+(2*'Calcification Rates'!$D$16))*'Calcification Rates'!$F$16</f>
        <v>5.6904283333333332</v>
      </c>
      <c r="R32" s="73">
        <f>(2*('Calcification Rates'!$D$16-'Calcification Rates'!$E$16)*('Calcification Rates'!$F$16-'Calcification Rates'!$G$16))+(0.1*('Calcification Rates'!$D$16-'Calcification Rates'!$E$16)*($A32+(2*'Calcification Rates'!$D$16-'Calcification Rates'!$E$16)))*('Calcification Rates'!$F$16-'Calcification Rates'!$G$16)</f>
        <v>4.8877986367100208</v>
      </c>
      <c r="S32" s="73">
        <f>(2*('Calcification Rates'!$D$16+'Calcification Rates'!$E$16)*('Calcification Rates'!$F$16+'Calcification Rates'!$G$16))+(0.1*('Calcification Rates'!$D$16+'Calcification Rates'!$E$16)*($A32+(2*'Calcification Rates'!$D$16+'Calcification Rates'!$E$16)))*('Calcification Rates'!$F$16+'Calcification Rates'!$G$16)</f>
        <v>6.5131370668248358</v>
      </c>
      <c r="T32" s="73">
        <f>(2*'Calcification Rates'!$D$17*'Calcification Rates'!$F$17)+0.1*'Calcification Rates'!$D$17*($A32+(2*'Calcification Rates'!$D$17))*'Calcification Rates'!$F$17</f>
        <v>5.259335277777776</v>
      </c>
      <c r="U32" s="73">
        <f>(2*('Calcification Rates'!$D$17-'Calcification Rates'!$E$17)*('Calcification Rates'!$F$17-'Calcification Rates'!$G$17))+(0.1*('Calcification Rates'!$D$17-'Calcification Rates'!$E$17)*($A32+(2*'Calcification Rates'!$D$17-'Calcification Rates'!$E$17)))*('Calcification Rates'!$F$17-'Calcification Rates'!$G$17)</f>
        <v>4.4625872841766867</v>
      </c>
      <c r="V32" s="73">
        <f>(2*('Calcification Rates'!$D$17+'Calcification Rates'!$E$17)*('Calcification Rates'!$F$17+'Calcification Rates'!$G$17))+(0.1*('Calcification Rates'!$D$17+'Calcification Rates'!$E$17)*($A32+(2*'Calcification Rates'!$D$17+'Calcification Rates'!$E$17)))*('Calcification Rates'!$F$17+'Calcification Rates'!$G$17)</f>
        <v>6.0761608142915025</v>
      </c>
      <c r="W32" s="73">
        <f>((((((((($A32*2)/PI())/2)+'Calcification Rates'!$D$18)^2)*PI())/2))-((((((($A32*2)/PI())/2)^2)*PI())/2)))*'Calcification Rates'!$F$18</f>
        <v>18.183337476817528</v>
      </c>
      <c r="X32" s="73">
        <f>((((((((($A32*2)/PI())/2)+('Calcification Rates'!$D$18-'Calcification Rates'!$E$18))^2)*PI())/2))-((((((($A32*2)/PI())/2)^2)*PI())/2)))*('Calcification Rates'!$F$18-'Calcification Rates'!$G$18)</f>
        <v>16.391951946274546</v>
      </c>
      <c r="Y32" s="73">
        <f>((((((((($A32*2)/PI())/2)+('Calcification Rates'!$D$18+'Calcification Rates'!$E$18))^2)*PI())/2))-((((((($A32*2)/PI())/2)^2)*PI())/2)))*('Calcification Rates'!$F$18+'Calcification Rates'!$G$18)</f>
        <v>20.059463353472466</v>
      </c>
      <c r="Z32" s="73">
        <f>(2*'Calcification Rates'!$D$19*'Calcification Rates'!$F$19)+0.1*'Calcification Rates'!$D$19*($A32+(2*'Calcification Rates'!$D$19))*'Calcification Rates'!$F$19</f>
        <v>5.259335277777776</v>
      </c>
      <c r="AA32" s="73">
        <f>(2*('Calcification Rates'!$D$19-'Calcification Rates'!$E$19)*('Calcification Rates'!$F$19-'Calcification Rates'!$G$19))+(0.1*('Calcification Rates'!$D$19-'Calcification Rates'!$E$19)*($A32+(2*'Calcification Rates'!$D$19-'Calcification Rates'!$E$19)))*('Calcification Rates'!$F$19-'Calcification Rates'!$G$19)</f>
        <v>4.4625872841766867</v>
      </c>
      <c r="AB32" s="73">
        <f>(2*('Calcification Rates'!$D$19+'Calcification Rates'!$E$19)*('Calcification Rates'!$F$19+'Calcification Rates'!$G$19))+(0.1*('Calcification Rates'!$D$19+'Calcification Rates'!$E$19)*($A32+(2*'Calcification Rates'!$D$19+'Calcification Rates'!$E$19)))*('Calcification Rates'!$F$19+'Calcification Rates'!$G$19)</f>
        <v>6.0761608142915025</v>
      </c>
      <c r="AC32" s="73">
        <f>(((((1-'Calcification Rates'!$H$20)*$A32)*'Calcification Rates'!$D$20*0.1)+('Calcification Rates'!$H$20*$A32*'Calcification Rates'!$D$20))*'Calcification Rates'!$F$20)*0.5</f>
        <v>2.4255201249999998</v>
      </c>
      <c r="AD32" s="73">
        <f>(((((1-'Calcification Rates'!$H$20)*$A32)*(('Calcification Rates'!$D$20-'Calcification Rates'!$E$20)*0.1))+('Calcification Rates'!$H$20*$A32*('Calcification Rates'!$D$20-'Calcification Rates'!$E$20)))*('Calcification Rates'!$F$20-'Calcification Rates'!$G$20))*0.5</f>
        <v>2.058336728211851</v>
      </c>
      <c r="AE32" s="73">
        <f>(((((1-'Calcification Rates'!$H$20)*$A32)*(('Calcification Rates'!$D$20+'Calcification Rates'!$E$20)*0.1))+('Calcification Rates'!$H$20*$A32*('Calcification Rates'!$D$20+'Calcification Rates'!$E$20)))*('Calcification Rates'!$F$20+'Calcification Rates'!$G$20))*0.5</f>
        <v>2.801867646918808</v>
      </c>
      <c r="AF32" s="73">
        <f>(2*'Calcification Rates'!$D$21*'Calcification Rates'!$F$21)+0.1*'Calcification Rates'!$D$21*($A32+(2*'Calcification Rates'!$D$21))*'Calcification Rates'!$F$21</f>
        <v>6.0353027777777779</v>
      </c>
      <c r="AG32" s="73">
        <f>(2*('Calcification Rates'!$D$21-'Calcification Rates'!$E$21)*('Calcification Rates'!$F$21-'Calcification Rates'!$G$21))+(0.1*('Calcification Rates'!$D$21-'Calcification Rates'!$E$21)*($A32+(2*'Calcification Rates'!$D$21-'Calcification Rates'!$E$21)))*('Calcification Rates'!$F$21-'Calcification Rates'!$G$21)</f>
        <v>5.9053352639829324</v>
      </c>
      <c r="AH32" s="73">
        <f>(2*('Calcification Rates'!$D$21+'Calcification Rates'!$E$21)*('Calcification Rates'!$F$21+'Calcification Rates'!$G$21))+(0.1*('Calcification Rates'!$D$21+'Calcification Rates'!$E$21)*($A32+(2*'Calcification Rates'!$D$21+'Calcification Rates'!$E$21)))*('Calcification Rates'!$F$21+'Calcification Rates'!$G$21)</f>
        <v>6.1666088757504003</v>
      </c>
      <c r="AI32" s="73">
        <f>$A32*'Calcification Rates'!$D$23*'Calcification Rates'!$F$23</f>
        <v>0.70508437499999999</v>
      </c>
      <c r="AJ32" s="73">
        <f>$A32*('Calcification Rates'!$D$23-'Calcification Rates'!$E$23)*('Calcification Rates'!$F$23-'Calcification Rates'!$G$23)</f>
        <v>0.45823347833430189</v>
      </c>
      <c r="AK32" s="73">
        <f>$A32*('Calcification Rates'!$D$23+'Calcification Rates'!$E$23)*('Calcification Rates'!$F$23+'Calcification Rates'!$G$23)</f>
        <v>0.95193527166569802</v>
      </c>
      <c r="AL32" s="73">
        <f>((((1-'Calcification Rates'!$H$24)*$A32)*'Calcification Rates'!$D$24*0.1)+('Calcification Rates'!$H$24*$A32*'Calcification Rates'!$D$24))*'Calcification Rates'!$F$24</f>
        <v>32.127459819000002</v>
      </c>
      <c r="AM32" s="73">
        <f>((((1-'Calcification Rates'!$H$24)*$A32)*(('Calcification Rates'!$D$24-'Calcification Rates'!$E$24)*0.1))+('Calcification Rates'!$H$24*$A32*('Calcification Rates'!$D$24-'Calcification Rates'!$E$24)))*('Calcification Rates'!$F$24-'Calcification Rates'!$G$24)</f>
        <v>19.375576962825633</v>
      </c>
      <c r="AN32" s="73">
        <f>((((1-'Calcification Rates'!$H$24)*$A32)*(('Calcification Rates'!$D$24+'Calcification Rates'!$E$24)*0.1))+('Calcification Rates'!$H$24*$A32*('Calcification Rates'!$D$24+'Calcification Rates'!$E$24)))*('Calcification Rates'!$F$24+'Calcification Rates'!$G$24)</f>
        <v>46.725598511358179</v>
      </c>
      <c r="AO32" s="73">
        <f>((((((((($A32*2)/PI())/2)+'Calcification Rates'!$D$25)^2)*PI())/2))-((((((($A32*2)/PI())/2)^2)*PI())/2)))*'Calcification Rates'!$F$25</f>
        <v>15.429790285467668</v>
      </c>
      <c r="AP32" s="73">
        <f>((((((((($A32*2)/PI())/2)+('Calcification Rates'!$D$25-'Calcification Rates'!$E$25))^2)*PI())/2))-((((((($A32*2)/PI())/2)^2)*PI())/2)))*('Calcification Rates'!$F$25-'Calcification Rates'!$G$25)</f>
        <v>12.609365703410282</v>
      </c>
      <c r="AQ32" s="73">
        <f>((((((((($A32*2)/PI())/2)+('Calcification Rates'!$D$25+'Calcification Rates'!$E$25))^2)*PI())/2))-((((((($A32*2)/PI())/2)^2)*PI())/2)))*('Calcification Rates'!$F$25+'Calcification Rates'!$G$25)</f>
        <v>18.345897356663844</v>
      </c>
      <c r="AR32" s="73">
        <f>((((1-'Calcification Rates'!$H$28)*$A32)*'Calcification Rates'!$D$28*0.1)+('Calcification Rates'!$H$28*$A32*'Calcification Rates'!$D$28))*'Calcification Rates'!$F$28</f>
        <v>5.171137156660186</v>
      </c>
      <c r="AS32" s="73">
        <f>((((1-'Calcification Rates'!$H$28)*$A32)*(('Calcification Rates'!$D$28-'Calcification Rates'!$E$28)*0.1))+('Calcification Rates'!$H$28*$A32*('Calcification Rates'!$D$28-'Calcification Rates'!$E$28)))*('Calcification Rates'!$F$28-'Calcification Rates'!$G$28)</f>
        <v>4.6608471738831732</v>
      </c>
      <c r="AT32" s="73">
        <f>((((1-'Calcification Rates'!$H$28)*$A32)*(('Calcification Rates'!$D$28+'Calcification Rates'!$E$28)*0.1))+('Calcification Rates'!$H$28*$A32*('Calcification Rates'!$D$28+'Calcification Rates'!$E$28)))*('Calcification Rates'!$F$28+'Calcification Rates'!$G$28)</f>
        <v>5.7063982067065231</v>
      </c>
      <c r="AU32" s="73">
        <f>((((((((($A32*2)/PI())/2)+'Calcification Rates'!$D$29)^2)*PI())/2))-((((((($A32*2)/PI())/2)^2)*PI())/2)))*'Calcification Rates'!$F$29</f>
        <v>76.64245978419639</v>
      </c>
      <c r="AV32" s="73">
        <f>((((((((($A32*2)/PI())/2)+('Calcification Rates'!$D$29-'Calcification Rates'!$E$29))^2)*PI())/2))-((((((($A32*2)/PI())/2)^2)*PI())/2)))*('Calcification Rates'!$F$29-'Calcification Rates'!$G$29)</f>
        <v>63.204095361444473</v>
      </c>
      <c r="AW32" s="73">
        <f>((((((((($A32*2)/PI())/2)+('Calcification Rates'!$D$29+'Calcification Rates'!$E$29))^2)*PI())/2))-((((((($A32*2)/PI())/2)^2)*PI())/2)))*('Calcification Rates'!$F$29+'Calcification Rates'!$G$29)</f>
        <v>91.298692215117626</v>
      </c>
      <c r="AX32" s="73">
        <f>((((((((($A32*2)/PI())/2)+'Calcification Rates'!$D$30)^2)*PI())/2))-((((((($A32*2)/PI())/2)^2)*PI())/2)))*'Calcification Rates'!$F$30</f>
        <v>17.8771178868333</v>
      </c>
      <c r="AY32" s="73">
        <f>((((((((($A32*2)/PI())/2)+('Calcification Rates'!$D$30-'Calcification Rates'!$E$30))^2)*PI())/2))-((((((($A32*2)/PI())/2)^2)*PI())/2)))*('Calcification Rates'!$F$30-'Calcification Rates'!$G$30)</f>
        <v>15.868207831054658</v>
      </c>
      <c r="AZ32" s="73">
        <f>((((((((($A32*2)/PI())/2)+('Calcification Rates'!$D$30+'Calcification Rates'!$E$30))^2)*PI())/2))-((((((($A32*2)/PI())/2)^2)*PI())/2)))*('Calcification Rates'!$F$30+'Calcification Rates'!$G$30)</f>
        <v>19.927863732678937</v>
      </c>
      <c r="BA32" s="73">
        <f>((((1-'Calcification Rates'!$H$31)*$A32)*'Calcification Rates'!$D$31*0.1)+('Calcification Rates'!$H$31*$A32*'Calcification Rates'!$D$31))*'Calcification Rates'!$F$31</f>
        <v>5.5309800000000005</v>
      </c>
      <c r="BB32" s="73">
        <f>((((1-'Calcification Rates'!$H$31)*$A32)*(('Calcification Rates'!$D$31-'Calcification Rates'!$E$31)*0.1))+('Calcification Rates'!$H$31*$A32*('Calcification Rates'!$D$31-'Calcification Rates'!$E$31)))*('Calcification Rates'!$F$31-'Calcification Rates'!$G$31)</f>
        <v>5.5309800000000005</v>
      </c>
      <c r="BC32" s="73">
        <f>((((1-'Calcification Rates'!$H$31)*$A32)*(('Calcification Rates'!$D$31+'Calcification Rates'!$E$31)*0.1))+('Calcification Rates'!$H$31*$A32*('Calcification Rates'!$D$31+'Calcification Rates'!$E$31)))*('Calcification Rates'!$F$31+'Calcification Rates'!$G$31)</f>
        <v>5.5309800000000005</v>
      </c>
      <c r="BD32" s="73">
        <f>$A32*'Calcification Rates'!$D$32*'Calcification Rates'!$F$32</f>
        <v>23.241065872630049</v>
      </c>
      <c r="BE32" s="73">
        <f>$A32*('Calcification Rates'!$D$32-'Calcification Rates'!$E$32)*('Calcification Rates'!$F$32-'Calcification Rates'!$G$32)</f>
        <v>22.341848684826086</v>
      </c>
      <c r="BF32" s="73">
        <f>$A32*('Calcification Rates'!$D$32+'Calcification Rates'!$E$32)*('Calcification Rates'!$F$32+'Calcification Rates'!$G$32)</f>
        <v>24.140283060434012</v>
      </c>
      <c r="BG32" s="73">
        <f>((((1-'Calcification Rates'!$H$34)*$A32)*'Calcification Rates'!$D$34*0.1)+('Calcification Rates'!$H$34*$A32*'Calcification Rates'!$D$34))*'Calcification Rates'!$F$34</f>
        <v>7.5134377500000005</v>
      </c>
      <c r="BH32" s="73">
        <f>((((1-'Calcification Rates'!$H$34)*$A32)*(('Calcification Rates'!$D$34-'Calcification Rates'!$E$34)*0.1))+('Calcification Rates'!$H$34*$A32*('Calcification Rates'!$D$34-'Calcification Rates'!$E$34)))*('Calcification Rates'!$F$34-'Calcification Rates'!$G$34)</f>
        <v>2.8612153737559645</v>
      </c>
      <c r="BI32" s="73">
        <f>((((1-'Calcification Rates'!$H$34)*$A32)*(('Calcification Rates'!$D$34+'Calcification Rates'!$E$34)*0.1))+('Calcification Rates'!$H$34*$A32*('Calcification Rates'!$D$34+'Calcification Rates'!$E$34)))*('Calcification Rates'!$F$34+'Calcification Rates'!$G$34)</f>
        <v>14.32969371176736</v>
      </c>
      <c r="BJ32" s="73">
        <f>(2*'Calcification Rates'!$D$35*'Calcification Rates'!$F$35)+0.1*'Calcification Rates'!$D$35*($A32+(2*'Calcification Rates'!$D$35))*'Calcification Rates'!$F$35</f>
        <v>3.0192637206621091</v>
      </c>
      <c r="BK32" s="73">
        <f>(2*('Calcification Rates'!$D$35-'Calcification Rates'!$E$35)*('Calcification Rates'!$F$35-'Calcification Rates'!$G$35))+(0.1*('Calcification Rates'!$D$35-'Calcification Rates'!$E$35)*($A32+(2*'Calcification Rates'!$D$35-'Calcification Rates'!$E$35)))*('Calcification Rates'!$F$35-'Calcification Rates'!$G$35)</f>
        <v>2.7227308747429362</v>
      </c>
      <c r="BL32" s="73">
        <f>(2*('Calcification Rates'!$D$35+'Calcification Rates'!$E$35)*('Calcification Rates'!$F$35+'Calcification Rates'!$G$35))+(0.1*('Calcification Rates'!$D$35+'Calcification Rates'!$E$35)*($A32+(2*'Calcification Rates'!$D$35+'Calcification Rates'!$E$35)))*('Calcification Rates'!$F$35+'Calcification Rates'!$G$35)</f>
        <v>3.3296629690679906</v>
      </c>
      <c r="BM32" s="73">
        <f>((((((((($A32*2)/PI())/2)+'Calcification Rates'!$D$36)^2)*PI())/2))-((((((($A32*2)/PI())/2)^2)*PI())/2)))*'Calcification Rates'!$F$36</f>
        <v>24.167628207049997</v>
      </c>
      <c r="BN32" s="73">
        <f>((((((((($A32*2)/PI())/2)+('Calcification Rates'!$D$36-'Calcification Rates'!$E$36))^2)*PI())/2))-((((((($A32*2)/PI())/2)^2)*PI())/2)))*('Calcification Rates'!$F$36-'Calcification Rates'!$G$36)</f>
        <v>22.118603721094647</v>
      </c>
      <c r="BO32" s="73">
        <f>((((((((($A32*2)/PI())/2)+('Calcification Rates'!$D$36+'Calcification Rates'!$E$36))^2)*PI())/2))-((((((($A32*2)/PI())/2)^2)*PI())/2)))*('Calcification Rates'!$F$36+'Calcification Rates'!$G$36)</f>
        <v>26.309162450123541</v>
      </c>
      <c r="BP32" s="73">
        <f>(2*'Calcification Rates'!$D$37*'Calcification Rates'!$F$37)+0.1*'Calcification Rates'!$D$37*($A32+(2*'Calcification Rates'!$D$37))*'Calcification Rates'!$F$37</f>
        <v>65.356131944444428</v>
      </c>
      <c r="BQ32" s="73">
        <f>(2*('Calcification Rates'!$D$37-'Calcification Rates'!$E$37)*('Calcification Rates'!$F$37-'Calcification Rates'!$G$37))+(0.1*('Calcification Rates'!$D$37-'Calcification Rates'!$E$37)*($A32+(2*'Calcification Rates'!$D$37-'Calcification Rates'!$E$37)))*('Calcification Rates'!$F$37-'Calcification Rates'!$G$37)</f>
        <v>53.315217374310429</v>
      </c>
      <c r="BR32" s="73">
        <f>(2*('Calcification Rates'!$D$37+'Calcification Rates'!$E$37)*('Calcification Rates'!$F$37+'Calcification Rates'!$G$37))+(0.1*('Calcification Rates'!$D$37+'Calcification Rates'!$E$37)*($A32+(2*'Calcification Rates'!$D$37+'Calcification Rates'!$E$37)))*('Calcification Rates'!$F$37+'Calcification Rates'!$G$37)</f>
        <v>78.474625394183533</v>
      </c>
      <c r="BS32" s="73">
        <f>(2*'Calcification Rates'!$D$38*'Calcification Rates'!$F$38)+0.1*'Calcification Rates'!$D$38*($A32+(2*'Calcification Rates'!$D$38))*'Calcification Rates'!$F$38</f>
        <v>62.580388888888876</v>
      </c>
      <c r="BT32" s="73">
        <f>(2*('Calcification Rates'!$D$38-'Calcification Rates'!$E$38)*('Calcification Rates'!$F$38-'Calcification Rates'!$G$38))+(0.1*('Calcification Rates'!$D$38-'Calcification Rates'!$E$38)*($A32+(2*'Calcification Rates'!$D$38-'Calcification Rates'!$E$38)))*('Calcification Rates'!$F$38-'Calcification Rates'!$G$38)</f>
        <v>50.072481217382645</v>
      </c>
      <c r="BU32" s="73">
        <f>(2*('Calcification Rates'!$D$38+'Calcification Rates'!$E$38)*('Calcification Rates'!$F$38+'Calcification Rates'!$G$38))+(0.1*('Calcification Rates'!$D$38+'Calcification Rates'!$E$38)*($A32+(2*'Calcification Rates'!$D$38+'Calcification Rates'!$E$38)))*('Calcification Rates'!$F$38+'Calcification Rates'!$G$38)</f>
        <v>76.454387028232048</v>
      </c>
      <c r="BV32" s="73">
        <f>((((((((($A32*2)/PI())/2)+'Calcification Rates'!$D$39)^2)*PI())/2))-((((((($A32*2)/PI())/2)^2)*PI())/2)))*'Calcification Rates'!$F$39</f>
        <v>12.966642258668479</v>
      </c>
      <c r="BW32" s="73">
        <f>((((((((($A32*2)/PI())/2)+('Calcification Rates'!$D$39-'Calcification Rates'!$E$39))^2)*PI())/2))-((((((($A32*2)/PI())/2)^2)*PI())/2)))*('Calcification Rates'!$F$39-'Calcification Rates'!$G$39)</f>
        <v>12.464951516471016</v>
      </c>
      <c r="BX32" s="73">
        <f>((((((((($A32*2)/PI())/2)+('Calcification Rates'!$D$39+'Calcification Rates'!$E$39))^2)*PI())/2))-((((((($A32*2)/PI())/2)^2)*PI())/2)))*('Calcification Rates'!$F$39+'Calcification Rates'!$G$39)</f>
        <v>13.468333000865941</v>
      </c>
      <c r="BY32" s="73">
        <f>((((((((($A32*2)/PI())/2)+'Calcification Rates'!$D$40)^2)*PI())/2))-((((((($A32*2)/PI())/2)^2)*PI())/2)))*'Calcification Rates'!$F$40</f>
        <v>23.849515554355449</v>
      </c>
      <c r="BZ32" s="73">
        <f>((((((((($A32*2)/PI())/2)+('Calcification Rates'!$D$40-'Calcification Rates'!$E$40))^2)*PI())/2))-((((((($A32*2)/PI())/2)^2)*PI())/2)))*('Calcification Rates'!$F$40-'Calcification Rates'!$G$40)</f>
        <v>22.926756915624935</v>
      </c>
      <c r="CA32" s="73">
        <f>((((((((($A32*2)/PI())/2)+('Calcification Rates'!$D$40+'Calcification Rates'!$E$40))^2)*PI())/2))-((((((($A32*2)/PI())/2)^2)*PI())/2)))*('Calcification Rates'!$F$40+'Calcification Rates'!$G$40)</f>
        <v>24.772274193085966</v>
      </c>
      <c r="CB32" s="73">
        <f>$A32*'Calcification Rates'!$D$23*'Calcification Rates'!$F$23</f>
        <v>0.70508437499999999</v>
      </c>
      <c r="CC32" s="73">
        <f>$A32*('Calcification Rates'!$D$23-'Calcification Rates'!$E$23)*('Calcification Rates'!$F$23-'Calcification Rates'!$G$23)</f>
        <v>0.45823347833430189</v>
      </c>
      <c r="CD32" s="73">
        <f>$A32*('Calcification Rates'!$D$23+'Calcification Rates'!$E$23)*('Calcification Rates'!$F$23+'Calcification Rates'!$G$23)</f>
        <v>0.95193527166569802</v>
      </c>
      <c r="CE32" s="73">
        <f>((((1-'Calcification Rates'!$H$44)*$A32)*'Calcification Rates'!$D$44*0.1)+('Calcification Rates'!$H$44*$A32*'Calcification Rates'!$D$44))*'Calcification Rates'!$F$44</f>
        <v>24.62153550675</v>
      </c>
      <c r="CF32" s="73">
        <f>((((1-'Calcification Rates'!$H$44)*$A32)*(('Calcification Rates'!$D$44-'Calcification Rates'!$E$44)*0.1))+('Calcification Rates'!$H$44*$A32*('Calcification Rates'!$D$44-'Calcification Rates'!$E$44)))*('Calcification Rates'!$F$44-'Calcification Rates'!$G$44)</f>
        <v>14.848869435729563</v>
      </c>
      <c r="CG32" s="73">
        <f>((((1-'Calcification Rates'!$H$44)*$A32)*(('Calcification Rates'!$D$44+'Calcification Rates'!$E$44)*0.1))+('Calcification Rates'!$H$44*$A32*('Calcification Rates'!$D$44+'Calcification Rates'!$E$44)))*('Calcification Rates'!$F$44+'Calcification Rates'!$G$44)</f>
        <v>35.80911747467745</v>
      </c>
      <c r="CH32" s="73">
        <f>((((1-'Calcification Rates'!$H$45)*$A32)*'Calcification Rates'!$D$45*0.1)+('Calcification Rates'!$H$45*$A32*'Calcification Rates'!$D$45))*'Calcification Rates'!$F$45</f>
        <v>30.594071999999993</v>
      </c>
      <c r="CI32" s="73">
        <f>((((1-'Calcification Rates'!$H$45)*$A32)*(('Calcification Rates'!$D$45-'Calcification Rates'!$E$45)*0.1))+('Calcification Rates'!$H$45*$A32*('Calcification Rates'!$D$45-'Calcification Rates'!$E$45)))*('Calcification Rates'!$F$45-'Calcification Rates'!$G$45)</f>
        <v>20.145783443861198</v>
      </c>
      <c r="CJ32" s="73">
        <f>((((1-'Calcification Rates'!$H$45)*$A32)*(('Calcification Rates'!$D$45+'Calcification Rates'!$E$45)*0.1))+('Calcification Rates'!$H$45*$A32*('Calcification Rates'!$D$45+'Calcification Rates'!$E$45)))*('Calcification Rates'!$F$45+'Calcification Rates'!$G$45)</f>
        <v>41.042360556138789</v>
      </c>
      <c r="CK32" s="73">
        <f>((((1-'Calcification Rates'!$H$46)*$A32)*'Calcification Rates'!$D$46*0.1)+('Calcification Rates'!$H$46*$A32*'Calcification Rates'!$D$46))*'Calcification Rates'!$F$46</f>
        <v>24.642384600000003</v>
      </c>
      <c r="CL32" s="73">
        <f>((((1-'Calcification Rates'!$H$46)*$A32)*(('Calcification Rates'!$D$46-'Calcification Rates'!$E$46)*0.1))+('Calcification Rates'!$H$46*$A32*('Calcification Rates'!$D$46-'Calcification Rates'!$E$46)))*('Calcification Rates'!$F$46-'Calcification Rates'!$G$46)</f>
        <v>23.111304980961645</v>
      </c>
      <c r="CM32" s="73">
        <f>((((1-'Calcification Rates'!$H$46)*$A32)*(('Calcification Rates'!$D$46+'Calcification Rates'!$E$46)*0.1))+('Calcification Rates'!$H$46*$A32*('Calcification Rates'!$D$46+'Calcification Rates'!$E$46)))*('Calcification Rates'!$F$46+'Calcification Rates'!$G$46)</f>
        <v>26.219376351599941</v>
      </c>
      <c r="CN32" s="73">
        <f>((((1-'Calcification Rates'!$H$47)*$A32)*'Calcification Rates'!$D$47*0.1)+('Calcification Rates'!$H$47*$A32*'Calcification Rates'!$D$47))*'Calcification Rates'!$F$47</f>
        <v>32.127459819000002</v>
      </c>
      <c r="CO32" s="73">
        <f>((((1-'Calcification Rates'!$H$47)*$A32)*(('Calcification Rates'!$D$47-'Calcification Rates'!$E$47)*0.1))+('Calcification Rates'!$H$47*$A32*('Calcification Rates'!$D$47-'Calcification Rates'!$E$47)))*('Calcification Rates'!$F$47-'Calcification Rates'!$G$47)</f>
        <v>19.375576962825633</v>
      </c>
      <c r="CP32" s="73">
        <f>((((1-'Calcification Rates'!$H$47)*$A32)*(('Calcification Rates'!$D$47+'Calcification Rates'!$E$47)*0.1))+('Calcification Rates'!$H$47*$A32*('Calcification Rates'!$D$47+'Calcification Rates'!$E$47)))*('Calcification Rates'!$F$47+'Calcification Rates'!$G$47)</f>
        <v>46.725598511358179</v>
      </c>
      <c r="CQ32" s="73">
        <f>((((((((($A32*2)/PI())/2)+'Calcification Rates'!$D$48)^2)*PI())/2))-((((((($A32*2)/PI())/2)^2)*PI())/2)))*'Calcification Rates'!$F$48</f>
        <v>18.183337476817528</v>
      </c>
      <c r="CR32" s="73">
        <f>((((((((($A32*2)/PI())/2)+('Calcification Rates'!$D$48-'Calcification Rates'!$E$48))^2)*PI())/2))-((((((($A32*2)/PI())/2)^2)*PI())/2)))*('Calcification Rates'!$F$48-'Calcification Rates'!$G$48)</f>
        <v>16.391951946274546</v>
      </c>
      <c r="CS32" s="73">
        <f>((((((((($A32*2)/PI())/2)+('Calcification Rates'!$D$48+'Calcification Rates'!$E$48))^2)*PI())/2))-((((((($A32*2)/PI())/2)^2)*PI())/2)))*('Calcification Rates'!$F$48+'Calcification Rates'!$G$48)</f>
        <v>20.059463353472466</v>
      </c>
      <c r="CT32" s="73">
        <f>((((1-'Calcification Rates'!$H$49)*$A32)*'Calcification Rates'!$D$49*0.1)+('Calcification Rates'!$H$49*$A32*'Calcification Rates'!$D$49))*'Calcification Rates'!$F$49</f>
        <v>24.62153550675</v>
      </c>
      <c r="CU32" s="73">
        <f>((((1-'Calcification Rates'!$H$49)*$A32)*(('Calcification Rates'!$D$49-'Calcification Rates'!$E$49)*0.1))+('Calcification Rates'!$H$49*$A32*('Calcification Rates'!$D$49-'Calcification Rates'!$E$49)))*('Calcification Rates'!$F$49-'Calcification Rates'!$G$49)</f>
        <v>14.848869435729563</v>
      </c>
      <c r="CV32" s="73">
        <f>((((1-'Calcification Rates'!$H$49)*$A32)*(('Calcification Rates'!$D$49+'Calcification Rates'!$E$49)*0.1))+('Calcification Rates'!$H$49*$A32*('Calcification Rates'!$D$49+'Calcification Rates'!$E$49)))*('Calcification Rates'!$F$49+'Calcification Rates'!$G$49)</f>
        <v>35.80911747467745</v>
      </c>
      <c r="CW32" s="73">
        <f>((((((((($A32*2)/PI())/2)+'Calcification Rates'!$D$50)^2)*PI())/2))-((((((($A32*2)/PI())/2)^2)*PI())/2)))*'Calcification Rates'!$F$50</f>
        <v>18.183337476817528</v>
      </c>
      <c r="CX32" s="73">
        <f>((((((((($A32*2)/PI())/2)+('Calcification Rates'!$D$50-'Calcification Rates'!$E$50))^2)*PI())/2))-((((((($A32*2)/PI())/2)^2)*PI())/2)))*('Calcification Rates'!$F$50-'Calcification Rates'!$G$50)</f>
        <v>16.391951946274546</v>
      </c>
      <c r="CY32" s="73">
        <f>((((((((($A32*2)/PI())/2)+('Calcification Rates'!$D$50+'Calcification Rates'!$E$50))^2)*PI())/2))-((((((($A32*2)/PI())/2)^2)*PI())/2)))*('Calcification Rates'!$F$50+'Calcification Rates'!$G$50)</f>
        <v>20.059463353472466</v>
      </c>
      <c r="CZ32" s="73">
        <f>((((((((($A32*2)/PI())/2)+'Calcification Rates'!$D$51)^2)*PI())/2))-((((((($A32*2)/PI())/2)^2)*PI())/2)))*'Calcification Rates'!$F$51</f>
        <v>18.183337476817528</v>
      </c>
      <c r="DA32" s="73">
        <f>((((((((($A32*2)/PI())/2)+('Calcification Rates'!$D$51-'Calcification Rates'!$E$51))^2)*PI())/2))-((((((($A32*2)/PI())/2)^2)*PI())/2)))*('Calcification Rates'!$F$51-'Calcification Rates'!$G$51)</f>
        <v>16.391951946274546</v>
      </c>
      <c r="DB32" s="73">
        <f>((((((((($A32*2)/PI())/2)+('Calcification Rates'!$D$51+'Calcification Rates'!$E$51))^2)*PI())/2))-((((((($A32*2)/PI())/2)^2)*PI())/2)))*('Calcification Rates'!$F$51+'Calcification Rates'!$G$51)</f>
        <v>20.059463353472466</v>
      </c>
      <c r="DC32" s="73">
        <f>((((((((($A32*2)/PI())/2)+'Calcification Rates'!$D$52)^2)*PI())/2))-((((((($A32*2)/PI())/2)^2)*PI())/2)))*'Calcification Rates'!$F$52</f>
        <v>40.880291096817338</v>
      </c>
      <c r="DD32" s="73">
        <f>((((((((($A32*2)/PI())/2)+('Calcification Rates'!$D$52-'Calcification Rates'!$E$52))^2)*PI())/2))-((((((($A32*2)/PI())/2)^2)*PI())/2)))*('Calcification Rates'!$F$52-'Calcification Rates'!$G$52)</f>
        <v>38.574203935369958</v>
      </c>
      <c r="DE32" s="73">
        <f>((((((((($A32*2)/PI())/2)+('Calcification Rates'!$D$52+'Calcification Rates'!$E$52))^2)*PI())/2))-((((((($A32*2)/PI())/2)^2)*PI())/2)))*('Calcification Rates'!$F$52+'Calcification Rates'!$G$52)</f>
        <v>43.245812847825896</v>
      </c>
      <c r="DF32" s="73">
        <f>((((((((($A32*2)/PI())/2)+'Calcification Rates'!$D$53)^2)*PI())/2))-((((((($A32*2)/PI())/2)^2)*PI())/2)))*'Calcification Rates'!$F$53</f>
        <v>5.35881576609495</v>
      </c>
      <c r="DG32" s="73">
        <f>((((((((($A32*2)/PI())/2)+('Calcification Rates'!$D$53-'Calcification Rates'!$E$53))^2)*PI())/2))-((((((($A32*2)/PI())/2)^2)*PI())/2)))*('Calcification Rates'!$F$53-'Calcification Rates'!$G$53)</f>
        <v>5.0933225390756229</v>
      </c>
      <c r="DH32" s="73">
        <f>((((((((($A32*2)/PI())/2)+('Calcification Rates'!$D$53+'Calcification Rates'!$E$53))^2)*PI())/2))-((((((($A32*2)/PI())/2)^2)*PI())/2)))*('Calcification Rates'!$F$53+'Calcification Rates'!$G$53)</f>
        <v>5.6289986910068022</v>
      </c>
      <c r="DI32" s="73">
        <f>((((((((($A32*2)/PI())/2)+'Calcification Rates'!$D$54)^2)*PI())/2))-((((((($A32*2)/PI())/2)^2)*PI())/2)))*'Calcification Rates'!$F$54</f>
        <v>5.35881576609495</v>
      </c>
      <c r="DJ32" s="73">
        <f>((((((((($A32*2)/PI())/2)+('Calcification Rates'!$D$54-'Calcification Rates'!$E$54))^2)*PI())/2))-((((((($A32*2)/PI())/2)^2)*PI())/2)))*('Calcification Rates'!$F$54-'Calcification Rates'!$G$54)</f>
        <v>5.0933225390756229</v>
      </c>
      <c r="DK32" s="73">
        <f>((((((((($A32*2)/PI())/2)+('Calcification Rates'!$D$54+'Calcification Rates'!$E$54))^2)*PI())/2))-((((((($A32*2)/PI())/2)^2)*PI())/2)))*('Calcification Rates'!$F$54+'Calcification Rates'!$G$54)</f>
        <v>5.6289986910068022</v>
      </c>
      <c r="DL32" s="73">
        <f>((((((((($A32*2)/PI())/2)+'Calcification Rates'!$D$55)^2)*PI())/2))-((((((($A32*2)/PI())/2)^2)*PI())/2)))*'Calcification Rates'!$F$55</f>
        <v>6.5713960870256329</v>
      </c>
      <c r="DM32" s="73">
        <f>((((((((($A32*2)/PI())/2)+('Calcification Rates'!$D$55-'Calcification Rates'!$E$55))^2)*PI())/2))-((((((($A32*2)/PI())/2)^2)*PI())/2)))*('Calcification Rates'!$F$55-'Calcification Rates'!$G$55)</f>
        <v>6.4972104328252556</v>
      </c>
      <c r="DN32" s="73">
        <f>((((((((($A32*2)/PI())/2)+('Calcification Rates'!$D$55+'Calcification Rates'!$E$55))^2)*PI())/2))-((((((($A32*2)/PI())/2)^2)*PI())/2)))*('Calcification Rates'!$F$55+'Calcification Rates'!$G$55)</f>
        <v>6.6455916151469347</v>
      </c>
      <c r="DO32" s="73">
        <f>((((1-'Calcification Rates'!$H$56)*$A32)*'Calcification Rates'!$D$56*0.1)+('Calcification Rates'!$H$56*$A32*'Calcification Rates'!$D$56))*'Calcification Rates'!$F$56</f>
        <v>3.1938085499999995</v>
      </c>
      <c r="DP32" s="73">
        <f>((((1-'Calcification Rates'!$H$56)*$A32)*(('Calcification Rates'!$D$56-'Calcification Rates'!$E$56)*0.1))+('Calcification Rates'!$H$56*$A32*('Calcification Rates'!$D$56-'Calcification Rates'!$E$56)))*('Calcification Rates'!$F$56-'Calcification Rates'!$G$56)</f>
        <v>3.1938085500000004</v>
      </c>
      <c r="DQ32" s="73">
        <f>((((1-'Calcification Rates'!$H$56)*$A32)*(('Calcification Rates'!$D$56+'Calcification Rates'!$E$56)*0.1))+('Calcification Rates'!$H$56*$A32*('Calcification Rates'!$D$56+'Calcification Rates'!$E$56)))*('Calcification Rates'!$F$56+'Calcification Rates'!$G$56)</f>
        <v>3.1938085500000004</v>
      </c>
      <c r="DR32" s="73">
        <f>((((1-'Calcification Rates'!$H$57)*$A32)*'Calcification Rates'!$D$57*0.1)+('Calcification Rates'!$H$57*$A32*'Calcification Rates'!$D$57))*'Calcification Rates'!$F$57</f>
        <v>13.541679999999999</v>
      </c>
      <c r="DS32" s="73">
        <f>((((1-'Calcification Rates'!$H$57)*$A32)*(('Calcification Rates'!$D$57-'Calcification Rates'!$E$57)*0.1))+('Calcification Rates'!$H$57*$A32*('Calcification Rates'!$D$57-'Calcification Rates'!$E$57)))*('Calcification Rates'!$F$57-'Calcification Rates'!$G$57)</f>
        <v>12.834670770522155</v>
      </c>
      <c r="DT32" s="73">
        <f>((((1-'Calcification Rates'!$H$57)*$A32)*(('Calcification Rates'!$D$57+'Calcification Rates'!$E$57)*0.1))+('Calcification Rates'!$H$57*$A32*('Calcification Rates'!$D$57+'Calcification Rates'!$E$57)))*('Calcification Rates'!$F$57+'Calcification Rates'!$G$57)</f>
        <v>14.248689229477851</v>
      </c>
      <c r="DU32" s="73">
        <f>((((1-'Calcification Rates'!$H$58)*$A32)*'Calcification Rates'!$D$58*0.1)+('Calcification Rates'!$H$58*$A32*'Calcification Rates'!$D$58))*'Calcification Rates'!$F$58</f>
        <v>13.541679999999999</v>
      </c>
      <c r="DV32" s="73">
        <f>((((1-'Calcification Rates'!$H$58)*$A32)*(('Calcification Rates'!$D$58-'Calcification Rates'!$E$58)*0.1))+('Calcification Rates'!$H$58*$A32*('Calcification Rates'!$D$58-'Calcification Rates'!$E$58)))*('Calcification Rates'!$F$58-'Calcification Rates'!$G$58)</f>
        <v>12.834670770522155</v>
      </c>
      <c r="DW32" s="73">
        <f>((((1-'Calcification Rates'!$H$58)*$A32)*(('Calcification Rates'!$D$58+'Calcification Rates'!$E$58)*0.1))+('Calcification Rates'!$H$58*$A32*('Calcification Rates'!$D$58+'Calcification Rates'!$E$58)))*('Calcification Rates'!$F$58+'Calcification Rates'!$G$58)</f>
        <v>14.248689229477851</v>
      </c>
      <c r="DX32" s="73">
        <f>(2*'Calcification Rates'!$D$59*'Calcification Rates'!$F$59)+0.1*'Calcification Rates'!$D$59*($A32+(2*'Calcification Rates'!$D$59))*'Calcification Rates'!$F$59</f>
        <v>12.626230755555557</v>
      </c>
      <c r="DY32" s="73">
        <f>(2*('Calcification Rates'!$D$59-'Calcification Rates'!$E$59)*('Calcification Rates'!$F$59-'Calcification Rates'!$G$59))+(0.1*('Calcification Rates'!$D$59-'Calcification Rates'!$E$59)*($A32+(2*'Calcification Rates'!$D$59-'Calcification Rates'!$E$59)))*('Calcification Rates'!$F$59-'Calcification Rates'!$G$59)</f>
        <v>11.948520776360468</v>
      </c>
      <c r="DZ32" s="73">
        <f>(2*('Calcification Rates'!$D$59+'Calcification Rates'!$E$59)*('Calcification Rates'!$F$59+'Calcification Rates'!$G$59))+(0.1*('Calcification Rates'!$D$59+'Calcification Rates'!$E$59)*($A32+(2*'Calcification Rates'!$D$59+'Calcification Rates'!$E$59)))*('Calcification Rates'!$F$59+'Calcification Rates'!$G$59)</f>
        <v>13.305978496957938</v>
      </c>
      <c r="EA32" s="73">
        <f>((((((((($A32*2)/PI())/2)+'Calcification Rates'!$D$60)^2)*PI())/2))-((((((($A32*2)/PI())/2)^2)*PI())/2)))*'Calcification Rates'!$F$60</f>
        <v>18.958856284714603</v>
      </c>
      <c r="EB32" s="73">
        <f>((((((((($A32*2)/PI())/2)+('Calcification Rates'!$D$60-'Calcification Rates'!$E$60))^2)*PI())/2))-((((((($A32*2)/PI())/2)^2)*PI())/2)))*('Calcification Rates'!$F$60-'Calcification Rates'!$G$60)</f>
        <v>17.693761272989349</v>
      </c>
      <c r="EC32" s="73">
        <f>((((((((($A32*2)/PI())/2)+('Calcification Rates'!$D$60+'Calcification Rates'!$E$60))^2)*PI())/2))-((((((($A32*2)/PI())/2)^2)*PI())/2)))*('Calcification Rates'!$F$60+'Calcification Rates'!$G$60)</f>
        <v>20.265581309657872</v>
      </c>
      <c r="ED32" s="73">
        <f>$A32*'Calcification Rates'!$D$61*'Calcification Rates'!$F$61</f>
        <v>23.543253171005272</v>
      </c>
      <c r="EE32" s="73">
        <f>$A32*('Calcification Rates'!$D$61-'Calcification Rates'!$E$61)*('Calcification Rates'!$F$61-'Calcification Rates'!$G$61)</f>
        <v>21.573247140484973</v>
      </c>
      <c r="EF32" s="73">
        <f>$A32*('Calcification Rates'!$D$61+'Calcification Rates'!$E$61)*('Calcification Rates'!$F$61+'Calcification Rates'!$G$61)</f>
        <v>25.598512503150221</v>
      </c>
      <c r="EG32" s="73">
        <f>(2*'Calcification Rates'!$D$62*'Calcification Rates'!$F$62)+0.1*'Calcification Rates'!$D$62*($A32+(2*'Calcification Rates'!$D$62))*'Calcification Rates'!$F$62</f>
        <v>65.356131944444428</v>
      </c>
      <c r="EH32" s="73">
        <f>(2*('Calcification Rates'!$D$62-'Calcification Rates'!$E$62)*('Calcification Rates'!$F$62-'Calcification Rates'!$G$62))+(0.1*('Calcification Rates'!$D$62-'Calcification Rates'!$E$62)*($A32+(2*'Calcification Rates'!$D$62-'Calcification Rates'!$E$62)))*('Calcification Rates'!$F$62-'Calcification Rates'!$G$62)</f>
        <v>53.315217374310429</v>
      </c>
      <c r="EI32" s="73">
        <f>(2*('Calcification Rates'!$D$62+'Calcification Rates'!$E$62)*('Calcification Rates'!$F$62+'Calcification Rates'!$G$62))+(0.1*('Calcification Rates'!$D$62+'Calcification Rates'!$E$62)*($A32+(2*'Calcification Rates'!$D$62+'Calcification Rates'!$E$62)))*('Calcification Rates'!$F$62+'Calcification Rates'!$G$62)</f>
        <v>78.474625394183533</v>
      </c>
      <c r="EJ32" s="73">
        <f>(2*'Calcification Rates'!$D$63*'Calcification Rates'!$F$63)+0.1*'Calcification Rates'!$D$63*($A32+(2*'Calcification Rates'!$D$63))*'Calcification Rates'!$F$63</f>
        <v>65.356131944444428</v>
      </c>
      <c r="EK32" s="73">
        <f>(2*('Calcification Rates'!$D$63-'Calcification Rates'!$E$63)*('Calcification Rates'!$F$63-'Calcification Rates'!$G$63))+(0.1*('Calcification Rates'!$D$63-'Calcification Rates'!$E$63)*($A32+(2*'Calcification Rates'!$D$63-'Calcification Rates'!$E$63)))*('Calcification Rates'!$F$63-'Calcification Rates'!$G$63)</f>
        <v>53.315217374310429</v>
      </c>
      <c r="EL32" s="73">
        <f>(2*('Calcification Rates'!$D$63+'Calcification Rates'!$E$63)*('Calcification Rates'!$F$63+'Calcification Rates'!$G$63))+(0.1*('Calcification Rates'!$D$63+'Calcification Rates'!$E$63)*($A32+(2*'Calcification Rates'!$D$63+'Calcification Rates'!$E$63)))*('Calcification Rates'!$F$63+'Calcification Rates'!$G$63)</f>
        <v>78.474625394183533</v>
      </c>
      <c r="EM32" s="73">
        <f>(2*'Calcification Rates'!$D$64*'Calcification Rates'!$F$64)+0.1*'Calcification Rates'!$D$64*($A32+(2*'Calcification Rates'!$D$64))*'Calcification Rates'!$F$64</f>
        <v>65.356131944444428</v>
      </c>
      <c r="EN32" s="73">
        <f>(2*('Calcification Rates'!$D$64-'Calcification Rates'!$E$64)*('Calcification Rates'!$F$64-'Calcification Rates'!$G$64))+(0.1*('Calcification Rates'!$D$64-'Calcification Rates'!$E$64)*($A32+(2*'Calcification Rates'!$D$64-'Calcification Rates'!$E$64)))*('Calcification Rates'!$F$64-'Calcification Rates'!$G$64)</f>
        <v>53.315217374310429</v>
      </c>
      <c r="EO32" s="73">
        <f>(2*('Calcification Rates'!$D$64+'Calcification Rates'!$E$64)*('Calcification Rates'!$F$64+'Calcification Rates'!$G$64))+(0.1*('Calcification Rates'!$D$64+'Calcification Rates'!$E$64)*($A32+(2*'Calcification Rates'!$D$64+'Calcification Rates'!$E$64)))*('Calcification Rates'!$F$64+'Calcification Rates'!$G$64)</f>
        <v>78.474625394183533</v>
      </c>
      <c r="EP32" s="73">
        <f>(2*'Calcification Rates'!$D$65*'Calcification Rates'!$F$65)+0.1*'Calcification Rates'!$D$65*($A32+(2*'Calcification Rates'!$D$65))*'Calcification Rates'!$F$65</f>
        <v>65.356131944444428</v>
      </c>
      <c r="EQ32" s="73">
        <f>(2*('Calcification Rates'!$D$65-'Calcification Rates'!$E$65)*('Calcification Rates'!$F$65-'Calcification Rates'!$G$65))+(0.1*('Calcification Rates'!$D$65-'Calcification Rates'!$E$65)*($A32+(2*'Calcification Rates'!$D$65-'Calcification Rates'!$E$65)))*('Calcification Rates'!$F$65-'Calcification Rates'!$G$65)</f>
        <v>53.315217374310429</v>
      </c>
      <c r="ER32" s="73">
        <f>(2*('Calcification Rates'!$D$65+'Calcification Rates'!$E$65)*('Calcification Rates'!$F$65+'Calcification Rates'!$G$65))+(0.1*('Calcification Rates'!$D$65+'Calcification Rates'!$E$65)*($A32+(2*'Calcification Rates'!$D$65+'Calcification Rates'!$E$65)))*('Calcification Rates'!$F$65+'Calcification Rates'!$G$65)</f>
        <v>78.474625394183533</v>
      </c>
      <c r="ES32" s="73">
        <f>$A32*'Calcification Rates'!$D$66*'Calcification Rates'!$F$66</f>
        <v>23.543253171005272</v>
      </c>
      <c r="ET32" s="73">
        <f>$A32*('Calcification Rates'!$D$66-'Calcification Rates'!$E$66)*('Calcification Rates'!$F$66-'Calcification Rates'!$G$66)</f>
        <v>21.573247140484973</v>
      </c>
      <c r="EU32" s="73">
        <f>$A32*('Calcification Rates'!$D$66+'Calcification Rates'!$E$66)*('Calcification Rates'!$F$66+'Calcification Rates'!$G$66)</f>
        <v>25.598512503150221</v>
      </c>
      <c r="EV32" s="73">
        <f>(2*'Calcification Rates'!$D$67*'Calcification Rates'!$F$67)+0.1*'Calcification Rates'!$D$67*($A32+(2*'Calcification Rates'!$D$67))*'Calcification Rates'!$F$67</f>
        <v>65.356131944444428</v>
      </c>
      <c r="EW32" s="73">
        <f>(2*('Calcification Rates'!$D$67-'Calcification Rates'!$E$67)*('Calcification Rates'!$F$67-'Calcification Rates'!$G$67))+(0.1*('Calcification Rates'!$D$67-'Calcification Rates'!$E$67)*($A32+(2*'Calcification Rates'!$D$67-'Calcification Rates'!$E$67)))*('Calcification Rates'!$F$67-'Calcification Rates'!$G$67)</f>
        <v>53.315217374310429</v>
      </c>
      <c r="EX32" s="73">
        <f>(2*('Calcification Rates'!$D$67+'Calcification Rates'!$E$67)*('Calcification Rates'!$F$67+'Calcification Rates'!$G$67))+(0.1*('Calcification Rates'!$D$67+'Calcification Rates'!$E$67)*($A32+(2*'Calcification Rates'!$D$67+'Calcification Rates'!$E$67)))*('Calcification Rates'!$F$67+'Calcification Rates'!$G$67)</f>
        <v>78.474625394183533</v>
      </c>
      <c r="EY32" s="73">
        <f>((((1-'Calcification Rates'!$H$68)*$A32)*'Calcification Rates'!$D$68*0.1)+('Calcification Rates'!$H$68*$A32*'Calcification Rates'!$D$68))*'Calcification Rates'!$F$68</f>
        <v>6.867795000000001</v>
      </c>
      <c r="EZ32" s="73">
        <f>((((1-'Calcification Rates'!$H$68)*$A32)*(('Calcification Rates'!$D$68-'Calcification Rates'!$E$68)*0.1))+('Calcification Rates'!$H$68*$A32*('Calcification Rates'!$D$68-'Calcification Rates'!$E$68)))*('Calcification Rates'!$F$68-'Calcification Rates'!$G$68)</f>
        <v>4.2735813337447937</v>
      </c>
      <c r="FA32" s="73">
        <f>((((1-'Calcification Rates'!$H$68)*$A32)*(('Calcification Rates'!$D$68+'Calcification Rates'!$E$68)*0.1))+('Calcification Rates'!$H$68*$A32*('Calcification Rates'!$D$68+'Calcification Rates'!$E$68)))*('Calcification Rates'!$F$68+'Calcification Rates'!$G$68)</f>
        <v>9.7200487659386301</v>
      </c>
      <c r="FB32" s="73">
        <f>((((((((($A32*2)/PI())/2)+'Calcification Rates'!$D$69)^2)*PI())/2))-((((((($A32*2)/PI())/2)^2)*PI())/2)))*'Calcification Rates'!$F$69</f>
        <v>47.161389118761939</v>
      </c>
      <c r="FC32" s="73">
        <f>((((((((($A32*2)/PI())/2)+('Calcification Rates'!$D$69-'Calcification Rates'!$E$69))^2)*PI())/2))-((((((($A32*2)/PI())/2)^2)*PI())/2)))*('Calcification Rates'!$F$69-'Calcification Rates'!$G$69)</f>
        <v>44.635063332231248</v>
      </c>
      <c r="FD32" s="73">
        <f>((((((((($A32*2)/PI())/2)+('Calcification Rates'!$D$69+'Calcification Rates'!$E$69))^2)*PI())/2))-((((((($A32*2)/PI())/2)^2)*PI())/2)))*('Calcification Rates'!$F$69+'Calcification Rates'!$G$69)</f>
        <v>49.725769216964125</v>
      </c>
      <c r="FE32" s="73">
        <f>((((((((($A32*2)/PI())/2)+'Calcification Rates'!$D$70)^2)*PI())/2))-((((((($A32*2)/PI())/2)^2)*PI())/2)))*'Calcification Rates'!$F$70</f>
        <v>36.741668201235839</v>
      </c>
      <c r="FF32" s="73">
        <f>((((((((($A32*2)/PI())/2)+('Calcification Rates'!$D$70-'Calcification Rates'!$E$70))^2)*PI())/2))-((((((($A32*2)/PI())/2)^2)*PI())/2)))*('Calcification Rates'!$F$70-'Calcification Rates'!$G$70)</f>
        <v>31.624841908725777</v>
      </c>
      <c r="FG32" s="73">
        <f>((((((((($A32*2)/PI())/2)+('Calcification Rates'!$D$70+'Calcification Rates'!$E$70))^2)*PI())/2))-((((((($A32*2)/PI())/2)^2)*PI())/2)))*('Calcification Rates'!$F$70+'Calcification Rates'!$G$70)</f>
        <v>41.960009187779647</v>
      </c>
      <c r="FH32" s="73">
        <f>((((((((($A32*2)/PI())/2)+'Calcification Rates'!$D$71)^2)*PI())/2))-((((((($A32*2)/PI())/2)^2)*PI())/2)))*'Calcification Rates'!$F$71</f>
        <v>20.606430528780042</v>
      </c>
      <c r="FI32" s="73">
        <f>((((((((($A32*2)/PI())/2)+('Calcification Rates'!$D$71-'Calcification Rates'!$E$71))^2)*PI())/2))-((((((($A32*2)/PI())/2)^2)*PI())/2)))*('Calcification Rates'!$F$71-'Calcification Rates'!$G$71)</f>
        <v>18.994048540296333</v>
      </c>
      <c r="FJ32" s="73">
        <f>((((((((($A32*2)/PI())/2)+('Calcification Rates'!$D$71+'Calcification Rates'!$E$71))^2)*PI())/2))-((((((($A32*2)/PI())/2)^2)*PI())/2)))*('Calcification Rates'!$F$71+'Calcification Rates'!$G$71)</f>
        <v>22.283578516910268</v>
      </c>
      <c r="FK32" s="73">
        <f>$A32*'Calcification Rates'!$D$72*'Calcification Rates'!$F$72</f>
        <v>0.70508437499999999</v>
      </c>
      <c r="FL32" s="73">
        <f>$A32*('Calcification Rates'!$D$72-'Calcification Rates'!$E$72)*('Calcification Rates'!$F$72-'Calcification Rates'!$G$72)</f>
        <v>0.45823347833430189</v>
      </c>
      <c r="FM32" s="73">
        <f>$A32*('Calcification Rates'!$D$72+'Calcification Rates'!$E$72)*('Calcification Rates'!$F$72+'Calcification Rates'!$G$72)</f>
        <v>0.95193527166569802</v>
      </c>
      <c r="FN32" s="73">
        <f>$A32*'Calcification Rates'!$D$74*'Calcification Rates'!$F$74</f>
        <v>0.70508437499999999</v>
      </c>
      <c r="FO32" s="73">
        <f>$A32*('Calcification Rates'!$D$74-'Calcification Rates'!$E$74)*('Calcification Rates'!$F$74-'Calcification Rates'!$G$74)</f>
        <v>0.45823347833430189</v>
      </c>
      <c r="FP32" s="73">
        <f>$A32*('Calcification Rates'!$D$74+'Calcification Rates'!$E$74)*('Calcification Rates'!$F$74+'Calcification Rates'!$G$74)</f>
        <v>0.95193527166569802</v>
      </c>
      <c r="FQ32" s="73">
        <f>$A32*'Calcification Rates'!$D$75*'Calcification Rates'!$F$75</f>
        <v>20.350216619318179</v>
      </c>
      <c r="FR32" s="73">
        <f>$A32*('Calcification Rates'!$D$75-'Calcification Rates'!$E$75)*('Calcification Rates'!$F$75-'Calcification Rates'!$G$75)</f>
        <v>18.951353126186252</v>
      </c>
      <c r="FS32" s="73">
        <f>$A32*('Calcification Rates'!$D$75+'Calcification Rates'!$E$75)*('Calcification Rates'!$F$75+'Calcification Rates'!$G$75)</f>
        <v>21.791675148092512</v>
      </c>
      <c r="FT32" s="73">
        <f>((((((((($A32*2)/PI())/2)+'Calcification Rates'!$D$76)^2)*PI())/2))-((((((($A32*2)/PI())/2)^2)*PI())/2)))*'Calcification Rates'!$F$76</f>
        <v>20.831788424799591</v>
      </c>
      <c r="FU32" s="73">
        <f>((((((((($A32*2)/PI())/2)+('Calcification Rates'!$D$76-'Calcification Rates'!$E$76))^2)*PI())/2))-((((((($A32*2)/PI())/2)^2)*PI())/2)))*('Calcification Rates'!$F$76-'Calcification Rates'!$G$76)</f>
        <v>19.390037526536052</v>
      </c>
      <c r="FV32" s="73">
        <f>((((((((($A32*2)/PI())/2)+('Calcification Rates'!$D$76+'Calcification Rates'!$E$76))^2)*PI())/2))-((((((($A32*2)/PI())/2)^2)*PI())/2)))*('Calcification Rates'!$F$76+'Calcification Rates'!$G$76)</f>
        <v>22.318608768115674</v>
      </c>
      <c r="FW32" s="73">
        <f>(2*'Calcification Rates'!$D$77*'Calcification Rates'!$F$77)+0.1*'Calcification Rates'!$D$77*($A32+(2*'Calcification Rates'!$D$77))*'Calcification Rates'!$F$77</f>
        <v>65.356131944444428</v>
      </c>
      <c r="FX32" s="73">
        <f>(2*('Calcification Rates'!$D$77-'Calcification Rates'!$E$77)*('Calcification Rates'!$F$77-'Calcification Rates'!$G$77))+(0.1*('Calcification Rates'!$D$77-'Calcification Rates'!$E$77)*($A32+(2*'Calcification Rates'!$D$77-'Calcification Rates'!$E$77)))*('Calcification Rates'!$F$77-'Calcification Rates'!$G$77)</f>
        <v>62.182873405604767</v>
      </c>
      <c r="FY32" s="73">
        <f>(2*('Calcification Rates'!$D$77+'Calcification Rates'!$E$77)*('Calcification Rates'!$F$77+'Calcification Rates'!$G$77))+(0.1*('Calcification Rates'!$D$77+'Calcification Rates'!$E$77)*($A32+(2*'Calcification Rates'!$D$77+'Calcification Rates'!$E$77)))*('Calcification Rates'!$F$77+'Calcification Rates'!$G$77)</f>
        <v>68.543811351282613</v>
      </c>
      <c r="FZ32" s="73">
        <f>((((1-'Calcification Rates'!$H$78)*$A32)*'Calcification Rates'!$D$78*0.1)+('Calcification Rates'!$H$78*$A32*'Calcification Rates'!$D$78))*'Calcification Rates'!$F$78</f>
        <v>10.698148597499999</v>
      </c>
      <c r="GA32" s="73">
        <f>((((1-'Calcification Rates'!$H$78)*$A32)*(('Calcification Rates'!$D$78-'Calcification Rates'!$E$78)*0.1))+('Calcification Rates'!$H$78*$A32*('Calcification Rates'!$D$78-'Calcification Rates'!$E$78)))*('Calcification Rates'!$F$78-'Calcification Rates'!$G$78)</f>
        <v>10.327778874664876</v>
      </c>
      <c r="GB32" s="73">
        <f>((((1-'Calcification Rates'!$H$78)*$A32)*(('Calcification Rates'!$D$78+'Calcification Rates'!$E$78)*0.1))+('Calcification Rates'!$H$78*$A32*('Calcification Rates'!$D$78+'Calcification Rates'!$E$78)))*('Calcification Rates'!$F$78+'Calcification Rates'!$G$78)</f>
        <v>11.068518320335123</v>
      </c>
      <c r="GC32" s="73">
        <f>((((1-'Calcification Rates'!$H$79)*$A32)*'Calcification Rates'!$D$79*0.1)+('Calcification Rates'!$H$79*$A32*'Calcification Rates'!$D$79))*'Calcification Rates'!$F$79</f>
        <v>12.167145900000001</v>
      </c>
      <c r="GD32" s="73">
        <f>((((1-'Calcification Rates'!$H$79)*$A32)*(('Calcification Rates'!$D$79-'Calcification Rates'!$E$79)*0.1))+('Calcification Rates'!$H$79*$A32*('Calcification Rates'!$D$79-'Calcification Rates'!$E$79)))*('Calcification Rates'!$F$79-'Calcification Rates'!$G$79)</f>
        <v>11.6585076905503</v>
      </c>
      <c r="GE32" s="73">
        <f>((((1-'Calcification Rates'!$H$79)*$A32)*(('Calcification Rates'!$D$79+'Calcification Rates'!$E$79)*0.1))+('Calcification Rates'!$H$79*$A32*('Calcification Rates'!$D$79+'Calcification Rates'!$E$79)))*('Calcification Rates'!$F$79+'Calcification Rates'!$G$79)</f>
        <v>12.675784109449703</v>
      </c>
      <c r="GF32" s="73">
        <f>((((1-'Calcification Rates'!$H$80)*$A32)*'Calcification Rates'!$D$80*0.1)+('Calcification Rates'!$H$80*$A32*'Calcification Rates'!$D$80))*'Calcification Rates'!$F$80</f>
        <v>14.317822934999999</v>
      </c>
      <c r="GG32" s="73">
        <f>((((1-'Calcification Rates'!$H$80)*$A32)*(('Calcification Rates'!$D$80-'Calcification Rates'!$E$80)*0.1))+('Calcification Rates'!$H$80*$A32*('Calcification Rates'!$D$80-'Calcification Rates'!$E$80)))*('Calcification Rates'!$F$80-'Calcification Rates'!$G$80)</f>
        <v>13.822140148047728</v>
      </c>
      <c r="GH32" s="73">
        <f>((((1-'Calcification Rates'!$H$80)*$A32)*(('Calcification Rates'!$D$80+'Calcification Rates'!$E$80)*0.1))+('Calcification Rates'!$H$80*$A32*('Calcification Rates'!$D$80+'Calcification Rates'!$E$80)))*('Calcification Rates'!$F$80+'Calcification Rates'!$G$80)</f>
        <v>14.81350572195227</v>
      </c>
      <c r="GI32" s="73">
        <f>((((((((($A32*2)/PI())/2)+'Calcification Rates'!$D$81)^2)*PI())/2))-((((((($A32*2)/PI())/2)^2)*PI())/2)))*'Calcification Rates'!$F$81</f>
        <v>17.657583673529643</v>
      </c>
      <c r="GJ32" s="73">
        <f>((((((((($A32*2)/PI())/2)+('Calcification Rates'!$D$81-'Calcification Rates'!$E$81))^2)*PI())/2))-((((((($A32*2)/PI())/2)^2)*PI())/2)))*('Calcification Rates'!$F$81-'Calcification Rates'!$G$81)</f>
        <v>17.076379053283425</v>
      </c>
      <c r="GK32" s="73">
        <f>((((((((($A32*2)/PI())/2)+('Calcification Rates'!$D$81+'Calcification Rates'!$E$81))^2)*PI())/2))-((((((($A32*2)/PI())/2)^2)*PI())/2)))*('Calcification Rates'!$F$81+'Calcification Rates'!$G$81)</f>
        <v>18.239680741065467</v>
      </c>
      <c r="GL32" s="73">
        <f>((((((((($A32*2)/PI())/2)+'Calcification Rates'!$D$82)^2)*PI())/2))-((((((($A32*2)/PI())/2)^2)*PI())/2)))*'Calcification Rates'!$F$82</f>
        <v>18.114205456874867</v>
      </c>
      <c r="GM32" s="73">
        <f>((((((((($A32*2)/PI())/2)+('Calcification Rates'!$D$82-'Calcification Rates'!$E$82))^2)*PI())/2))-((((((($A32*2)/PI())/2)^2)*PI())/2)))*('Calcification Rates'!$F$82-'Calcification Rates'!$G$82)</f>
        <v>17.661413255674152</v>
      </c>
      <c r="GN32" s="73">
        <f>((((((((($A32*2)/PI())/2)+('Calcification Rates'!$D$82+'Calcification Rates'!$E$82))^2)*PI())/2))-((((((($A32*2)/PI())/2)^2)*PI())/2)))*('Calcification Rates'!$F$82+'Calcification Rates'!$G$82)</f>
        <v>18.567537825881242</v>
      </c>
      <c r="GO32" s="73">
        <f>((((((((($A32*2)/PI())/2)+'Calcification Rates'!$D$87)^2)*PI())/2))-((((((($A32*2)/PI())/2)^2)*PI())/2)))*'Calcification Rates'!$F$87</f>
        <v>12.106663720123265</v>
      </c>
      <c r="GP32" s="73">
        <f>((((((((($A32*2)/PI())/2)+('Calcification Rates'!$D$87-'Calcification Rates'!$E$87))^2)*PI())/2))-((((((($A32*2)/PI())/2)^2)*PI())/2)))*('Calcification Rates'!$F$87-'Calcification Rates'!$G$87)</f>
        <v>10.529146439972436</v>
      </c>
      <c r="GQ32" s="73">
        <f>((((((((($A32*2)/PI())/2)+('Calcification Rates'!$D$87+'Calcification Rates'!$E$87))^2)*PI())/2))-((((((($A32*2)/PI())/2)^2)*PI())/2)))*('Calcification Rates'!$F$87+'Calcification Rates'!$G$87)</f>
        <v>13.768690791629179</v>
      </c>
      <c r="GR32" s="73">
        <f>((((((((($A32*2)/PI())/2)+'Calcification Rates'!$D$88)^2)*PI())/2))-((((((($A32*2)/PI())/2)^2)*PI())/2)))*'Calcification Rates'!$F$88</f>
        <v>12.106663720123265</v>
      </c>
      <c r="GS32" s="73">
        <f>((((((((($A32*2)/PI())/2)+('Calcification Rates'!$D$88-'Calcification Rates'!$E$88))^2)*PI())/2))-((((((($A32*2)/PI())/2)^2)*PI())/2)))*('Calcification Rates'!$F$88-'Calcification Rates'!$G$88)</f>
        <v>10.529146439972436</v>
      </c>
      <c r="GT32" s="73">
        <f>((((((((($A32*2)/PI())/2)+('Calcification Rates'!$D$88+'Calcification Rates'!$E$88))^2)*PI())/2))-((((((($A32*2)/PI())/2)^2)*PI())/2)))*('Calcification Rates'!$F$88+'Calcification Rates'!$G$88)</f>
        <v>13.768690791629179</v>
      </c>
      <c r="GU32" s="73">
        <f>((((((((($A32*2)/PI())/2)+'Calcification Rates'!$D$89)^2)*PI())/2))-((((((($A32*2)/PI())/2)^2)*PI())/2)))*'Calcification Rates'!$F$89</f>
        <v>16.945416509368169</v>
      </c>
      <c r="GV32" s="73">
        <f>((((((((($A32*2)/PI())/2)+('Calcification Rates'!$D$89-'Calcification Rates'!$E$89))^2)*PI())/2))-((((((($A32*2)/PI())/2)^2)*PI())/2)))*('Calcification Rates'!$F$89-'Calcification Rates'!$G$89)</f>
        <v>15.105044986711841</v>
      </c>
      <c r="GW32" s="73">
        <f>((((((((($A32*2)/PI())/2)+('Calcification Rates'!$D$89+'Calcification Rates'!$E$89))^2)*PI())/2))-((((((($A32*2)/PI())/2)^2)*PI())/2)))*('Calcification Rates'!$F$89+'Calcification Rates'!$G$89)</f>
        <v>18.854883271192179</v>
      </c>
      <c r="GX32" s="73">
        <f>((((((((($A32*2)/PI())/2)+'Calcification Rates'!$D$90)^2)*PI())/2))-((((((($A32*2)/PI())/2)^2)*PI())/2)))*'Calcification Rates'!$F$90</f>
        <v>16.945416509368169</v>
      </c>
      <c r="GY32" s="73">
        <f>((((((((($A32*2)/PI())/2)+('Calcification Rates'!$D$90-'Calcification Rates'!$E$90))^2)*PI())/2))-((((((($A32*2)/PI())/2)^2)*PI())/2)))*('Calcification Rates'!$F$90-'Calcification Rates'!$G$90)</f>
        <v>15.105044986711841</v>
      </c>
      <c r="GZ32" s="73">
        <f>((((((((($A32*2)/PI())/2)+('Calcification Rates'!$D$90+'Calcification Rates'!$E$90))^2)*PI())/2))-((((((($A32*2)/PI())/2)^2)*PI())/2)))*('Calcification Rates'!$F$90+'Calcification Rates'!$G$90)</f>
        <v>18.854883271192179</v>
      </c>
      <c r="HA32" s="73">
        <f>((((((((($A32*2)/PI())/2)+'Calcification Rates'!$D$92)^2)*PI())/2))-((((((($A32*2)/PI())/2)^2)*PI())/2)))*'Calcification Rates'!$F$92</f>
        <v>43.296909224860315</v>
      </c>
      <c r="HB32" s="73">
        <f>((((((((($A32*2)/PI())/2)+('Calcification Rates'!$D$92-'Calcification Rates'!$E$92))^2)*PI())/2))-((((((($A32*2)/PI())/2)^2)*PI())/2)))*('Calcification Rates'!$F$92-'Calcification Rates'!$G$92)</f>
        <v>41.621713897453567</v>
      </c>
      <c r="HC32" s="73">
        <f>((((((((($A32*2)/PI())/2)+('Calcification Rates'!$D$92+'Calcification Rates'!$E$92))^2)*PI())/2))-((((((($A32*2)/PI())/2)^2)*PI())/2)))*('Calcification Rates'!$F$92+'Calcification Rates'!$G$92)</f>
        <v>44.972104552267069</v>
      </c>
      <c r="HD32" s="73">
        <f>$A32*'Calcification Rates'!$D$93*'Calcification Rates'!$F$93</f>
        <v>12.395235132069359</v>
      </c>
      <c r="HE32" s="73">
        <f>$A32*('Calcification Rates'!$D$93-'Calcification Rates'!$E$93)*('Calcification Rates'!$F$93-'Calcification Rates'!$G$93)</f>
        <v>10.893885418721199</v>
      </c>
      <c r="HF32" s="73">
        <f>$A32*('Calcification Rates'!$D$93+'Calcification Rates'!$E$93)*('Calcification Rates'!$F$93+'Calcification Rates'!$G$93)</f>
        <v>13.978833244195322</v>
      </c>
      <c r="HG32" s="73">
        <f>$A32*'Calcification Rates'!$D$95*'Calcification Rates'!$F$95</f>
        <v>15.803924793388433</v>
      </c>
      <c r="HH32" s="73">
        <f>$A32*('Calcification Rates'!$D$95-'Calcification Rates'!$E$95)*('Calcification Rates'!$F$95-'Calcification Rates'!$G$95)</f>
        <v>13.791176356169446</v>
      </c>
      <c r="HI32" s="73">
        <f>$A32*('Calcification Rates'!$D$95+'Calcification Rates'!$E$95)*('Calcification Rates'!$F$95+'Calcification Rates'!$G$95)</f>
        <v>17.929471034645548</v>
      </c>
      <c r="HJ32" s="73">
        <f>((((1-'Calcification Rates'!$H$96)*$A32)*'Calcification Rates'!$D$96*0.1)+('Calcification Rates'!$H$96*$A32*'Calcification Rates'!$D$96))*'Calcification Rates'!$F$96</f>
        <v>7.5134377500000005</v>
      </c>
      <c r="HK32" s="73">
        <f>((((1-'Calcification Rates'!$H$96)*$A32)*(('Calcification Rates'!$D$96-'Calcification Rates'!$E$96)*0.1))+('Calcification Rates'!$H$96*$A32*('Calcification Rates'!$D$96-'Calcification Rates'!$E$96)))*('Calcification Rates'!$F$96-'Calcification Rates'!$G$96)</f>
        <v>6.5631556739755332</v>
      </c>
      <c r="HL32" s="73">
        <f>((((1-'Calcification Rates'!$H$96)*$A32)*(('Calcification Rates'!$D$96+'Calcification Rates'!$E$96)*0.1))+('Calcification Rates'!$H$96*$A32*('Calcification Rates'!$D$96+'Calcification Rates'!$E$96)))*('Calcification Rates'!$F$96+'Calcification Rates'!$G$96)</f>
        <v>8.5221707397545625</v>
      </c>
      <c r="HM32" s="73">
        <f>((((1-'Calcification Rates'!$H$98)*$A32)*'Calcification Rates'!$D$98*0.1)+('Calcification Rates'!$H$98*$A32*'Calcification Rates'!$D$98))*'Calcification Rates'!$F$98</f>
        <v>7.5134377500000005</v>
      </c>
      <c r="HN32" s="73">
        <f>((((1-'Calcification Rates'!$H$98)*$A32)*(('Calcification Rates'!$D$98-'Calcification Rates'!$E$98)*0.1))+('Calcification Rates'!$H$98*$A32*('Calcification Rates'!$D$98-'Calcification Rates'!$E$98)))*('Calcification Rates'!$F$98-'Calcification Rates'!$G$98)</f>
        <v>4.5312387658619349</v>
      </c>
      <c r="HO32" s="73">
        <f>((((1-'Calcification Rates'!$H$98)*$A32)*(('Calcification Rates'!$D$98+'Calcification Rates'!$E$98)*0.1))+('Calcification Rates'!$H$98*$A32*('Calcification Rates'!$D$98+'Calcification Rates'!$E$98)))*('Calcification Rates'!$F$98+'Calcification Rates'!$G$98)</f>
        <v>10.927408445125861</v>
      </c>
    </row>
    <row r="33" spans="1:223" x14ac:dyDescent="0.3">
      <c r="A33" s="42">
        <v>31</v>
      </c>
      <c r="B33" s="73">
        <f>((((1-'Calcification Rates'!$H$11)*$A33)*'Calcification Rates'!$D$11*0.1)+('Calcification Rates'!$H$11*$A33*'Calcification Rates'!$D$11))*'Calcification Rates'!$F$11</f>
        <v>85.290466986666658</v>
      </c>
      <c r="C33" s="73">
        <f>((((1-'Calcification Rates'!$H$11)*$A33)*(('Calcification Rates'!$D$11-'Calcification Rates'!$E$11)*0.1))+('Calcification Rates'!$H$11*$A33*('Calcification Rates'!$D$11-'Calcification Rates'!$E$11)))*('Calcification Rates'!$F$11-'Calcification Rates'!$G$11)</f>
        <v>69.270788774473544</v>
      </c>
      <c r="D33" s="73">
        <f>((((1-'Calcification Rates'!$H$11)*$A33)*(('Calcification Rates'!$D$11+'Calcification Rates'!$E$11)*0.1))+('Calcification Rates'!$H$11*$A33*('Calcification Rates'!$D$11+'Calcification Rates'!$E$11)))*('Calcification Rates'!$F$11+'Calcification Rates'!$G$11)</f>
        <v>101.80778991922931</v>
      </c>
      <c r="E33" s="73">
        <f>(((((1-'Calcification Rates'!$H$12)*$A33)*'Calcification Rates'!$D$12*0.1)+('Calcification Rates'!$H$12*$A33*'Calcification Rates'!$D$12))*'Calcification Rates'!$F$12)*0.5</f>
        <v>44.914247847619038</v>
      </c>
      <c r="F33" s="73">
        <f>(((((1-'Calcification Rates'!$H$12)*$A33)*(('Calcification Rates'!$D$12-'Calcification Rates'!$E$12)*0.1))+('Calcification Rates'!$H$12*$A33*('Calcification Rates'!$D$12-'Calcification Rates'!$E$12)))*('Calcification Rates'!$F$12-'Calcification Rates'!$G$12))*0.5</f>
        <v>41.279650271561344</v>
      </c>
      <c r="G33" s="73">
        <f>(((((1-'Calcification Rates'!$H$12)*$A33)*(('Calcification Rates'!$D$12+'Calcification Rates'!$E$12)*0.1))+('Calcification Rates'!$H$12*$A33*('Calcification Rates'!$D$12+'Calcification Rates'!$E$12)))*('Calcification Rates'!$F$12+'Calcification Rates'!$G$12))*0.5</f>
        <v>48.611909049263737</v>
      </c>
      <c r="H33" s="73">
        <f>(((((1-'Calcification Rates'!$H$13)*$A33)*'Calcification Rates'!$D$13*0.1)+('Calcification Rates'!$H$13*$A33*'Calcification Rates'!$D$13))*'Calcification Rates'!$F$13)*0.5</f>
        <v>36.140305473599994</v>
      </c>
      <c r="I33" s="73">
        <f>(((((1-'Calcification Rates'!$H$13)*$A33)*(('Calcification Rates'!$D$13-'Calcification Rates'!$E$13)*0.1))+('Calcification Rates'!$H$13*$A33*('Calcification Rates'!$D$13-'Calcification Rates'!$E$13)))*('Calcification Rates'!$F$13-'Calcification Rates'!$G$13))*0.5</f>
        <v>30.584920128881677</v>
      </c>
      <c r="J33" s="73">
        <f>(((((1-'Calcification Rates'!$H$13)*$A33)*(('Calcification Rates'!$D$13+'Calcification Rates'!$E$13)*0.1))+('Calcification Rates'!$H$13*$A33*('Calcification Rates'!$D$13+'Calcification Rates'!$E$13)))*('Calcification Rates'!$F$13+'Calcification Rates'!$G$13))*0.5</f>
        <v>42.153775655896091</v>
      </c>
      <c r="K33" s="73">
        <f>((((((((($A33*2)/PI())/2)+'Calcification Rates'!$D$14)^2)*PI())/2))-((((((($A33*2)/PI())/2)^2)*PI())/2)))*'Calcification Rates'!$F$14</f>
        <v>18.514696613858597</v>
      </c>
      <c r="L33" s="73">
        <f>((((((((($A33*2)/PI())/2)+('Calcification Rates'!$D$14-'Calcification Rates'!$E$14))^2)*PI())/2))-((((((($A33*2)/PI())/2)^2)*PI())/2)))*('Calcification Rates'!$F$14-'Calcification Rates'!$G$14)</f>
        <v>17.863383404056059</v>
      </c>
      <c r="M33" s="73">
        <f>((((((((($A33*2)/PI())/2)+('Calcification Rates'!$D$14+'Calcification Rates'!$E$14))^2)*PI())/2))-((((((($A33*2)/PI())/2)^2)*PI())/2)))*('Calcification Rates'!$F$14+'Calcification Rates'!$G$14)</f>
        <v>19.166689974954078</v>
      </c>
      <c r="N33" s="73">
        <f>((((((((($A33*2)/PI())/2)+'Calcification Rates'!$D$15)^2)*PI())/2))-((((((($A33*2)/PI())/2)^2)*PI())/2)))*'Calcification Rates'!$F$15</f>
        <v>18.779881070567509</v>
      </c>
      <c r="O33" s="73">
        <f>((((((((($A33*2)/PI())/2)+('Calcification Rates'!$D$15-'Calcification Rates'!$E$15))^2)*PI())/2))-((((((($A33*2)/PI())/2)^2)*PI())/2)))*('Calcification Rates'!$F$15-'Calcification Rates'!$G$15)</f>
        <v>16.930019718985541</v>
      </c>
      <c r="P33" s="73">
        <f>((((((((($A33*2)/PI())/2)+('Calcification Rates'!$D$15+'Calcification Rates'!$E$15))^2)*PI())/2))-((((((($A33*2)/PI())/2)^2)*PI())/2)))*('Calcification Rates'!$F$15+'Calcification Rates'!$G$15)</f>
        <v>20.717197373712736</v>
      </c>
      <c r="Q33" s="73">
        <f>(2*'Calcification Rates'!$D$16*'Calcification Rates'!$F$16)+0.1*'Calcification Rates'!$D$16*($A33+(2*'Calcification Rates'!$D$16))*'Calcification Rates'!$F$16</f>
        <v>5.8020783333333323</v>
      </c>
      <c r="R33" s="73">
        <f>(2*('Calcification Rates'!$D$16-'Calcification Rates'!$E$16)*('Calcification Rates'!$F$16-'Calcification Rates'!$G$16))+(0.1*('Calcification Rates'!$D$16-'Calcification Rates'!$E$16)*($A33+(2*'Calcification Rates'!$D$16-'Calcification Rates'!$E$16)))*('Calcification Rates'!$F$16-'Calcification Rates'!$G$16)</f>
        <v>4.9837128017052077</v>
      </c>
      <c r="S33" s="73">
        <f>(2*('Calcification Rates'!$D$16+'Calcification Rates'!$E$16)*('Calcification Rates'!$F$16+'Calcification Rates'!$G$16))+(0.1*('Calcification Rates'!$D$16+'Calcification Rates'!$E$16)*($A33+(2*'Calcification Rates'!$D$16+'Calcification Rates'!$E$16)))*('Calcification Rates'!$F$16+'Calcification Rates'!$G$16)</f>
        <v>6.640912781648014</v>
      </c>
      <c r="T33" s="73">
        <f>(2*'Calcification Rates'!$D$17*'Calcification Rates'!$F$17)+0.1*'Calcification Rates'!$D$17*($A33+(2*'Calcification Rates'!$D$17))*'Calcification Rates'!$F$17</f>
        <v>5.3625269444444434</v>
      </c>
      <c r="U33" s="73">
        <f>(2*('Calcification Rates'!$D$17-'Calcification Rates'!$E$17)*('Calcification Rates'!$F$17-'Calcification Rates'!$G$17))+(0.1*('Calcification Rates'!$D$17-'Calcification Rates'!$E$17)*($A33+(2*'Calcification Rates'!$D$17-'Calcification Rates'!$E$17)))*('Calcification Rates'!$F$17-'Calcification Rates'!$G$17)</f>
        <v>4.5501574491718735</v>
      </c>
      <c r="V33" s="73">
        <f>(2*('Calcification Rates'!$D$17+'Calcification Rates'!$E$17)*('Calcification Rates'!$F$17+'Calcification Rates'!$G$17))+(0.1*('Calcification Rates'!$D$17+'Calcification Rates'!$E$17)*($A33+(2*'Calcification Rates'!$D$17+'Calcification Rates'!$E$17)))*('Calcification Rates'!$F$17+'Calcification Rates'!$G$17)</f>
        <v>6.1953638624480138</v>
      </c>
      <c r="W33" s="73">
        <f>((((((((($A33*2)/PI())/2)+'Calcification Rates'!$D$18)^2)*PI())/2))-((((((($A33*2)/PI())/2)^2)*PI())/2)))*'Calcification Rates'!$F$18</f>
        <v>18.779881070567509</v>
      </c>
      <c r="X33" s="73">
        <f>((((((((($A33*2)/PI())/2)+('Calcification Rates'!$D$18-'Calcification Rates'!$E$18))^2)*PI())/2))-((((((($A33*2)/PI())/2)^2)*PI())/2)))*('Calcification Rates'!$F$18-'Calcification Rates'!$G$18)</f>
        <v>16.930019718985541</v>
      </c>
      <c r="Y33" s="73">
        <f>((((((((($A33*2)/PI())/2)+('Calcification Rates'!$D$18+'Calcification Rates'!$E$18))^2)*PI())/2))-((((((($A33*2)/PI())/2)^2)*PI())/2)))*('Calcification Rates'!$F$18+'Calcification Rates'!$G$18)</f>
        <v>20.717197373712736</v>
      </c>
      <c r="Z33" s="73">
        <f>(2*'Calcification Rates'!$D$19*'Calcification Rates'!$F$19)+0.1*'Calcification Rates'!$D$19*($A33+(2*'Calcification Rates'!$D$19))*'Calcification Rates'!$F$19</f>
        <v>5.3625269444444434</v>
      </c>
      <c r="AA33" s="73">
        <f>(2*('Calcification Rates'!$D$19-'Calcification Rates'!$E$19)*('Calcification Rates'!$F$19-'Calcification Rates'!$G$19))+(0.1*('Calcification Rates'!$D$19-'Calcification Rates'!$E$19)*($A33+(2*'Calcification Rates'!$D$19-'Calcification Rates'!$E$19)))*('Calcification Rates'!$F$19-'Calcification Rates'!$G$19)</f>
        <v>4.5501574491718735</v>
      </c>
      <c r="AB33" s="73">
        <f>(2*('Calcification Rates'!$D$19+'Calcification Rates'!$E$19)*('Calcification Rates'!$F$19+'Calcification Rates'!$G$19))+(0.1*('Calcification Rates'!$D$19+'Calcification Rates'!$E$19)*($A33+(2*'Calcification Rates'!$D$19+'Calcification Rates'!$E$19)))*('Calcification Rates'!$F$19+'Calcification Rates'!$G$19)</f>
        <v>6.1953638624480138</v>
      </c>
      <c r="AC33" s="73">
        <f>(((((1-'Calcification Rates'!$H$20)*$A33)*'Calcification Rates'!$D$20*0.1)+('Calcification Rates'!$H$20*$A33*'Calcification Rates'!$D$20))*'Calcification Rates'!$F$20)*0.5</f>
        <v>2.506370795833333</v>
      </c>
      <c r="AD33" s="73">
        <f>(((((1-'Calcification Rates'!$H$20)*$A33)*(('Calcification Rates'!$D$20-'Calcification Rates'!$E$20)*0.1))+('Calcification Rates'!$H$20*$A33*('Calcification Rates'!$D$20-'Calcification Rates'!$E$20)))*('Calcification Rates'!$F$20-'Calcification Rates'!$G$20))*0.5</f>
        <v>2.1269479524855797</v>
      </c>
      <c r="AE33" s="73">
        <f>(((((1-'Calcification Rates'!$H$20)*$A33)*(('Calcification Rates'!$D$20+'Calcification Rates'!$E$20)*0.1))+('Calcification Rates'!$H$20*$A33*('Calcification Rates'!$D$20+'Calcification Rates'!$E$20)))*('Calcification Rates'!$F$20+'Calcification Rates'!$G$20))*0.5</f>
        <v>2.8952632351494345</v>
      </c>
      <c r="AF33" s="73">
        <f>(2*'Calcification Rates'!$D$21*'Calcification Rates'!$F$21)+0.1*'Calcification Rates'!$D$21*($A33+(2*'Calcification Rates'!$D$21))*'Calcification Rates'!$F$21</f>
        <v>6.1537194444444445</v>
      </c>
      <c r="AG33" s="73">
        <f>(2*('Calcification Rates'!$D$21-'Calcification Rates'!$E$21)*('Calcification Rates'!$F$21-'Calcification Rates'!$G$21))+(0.1*('Calcification Rates'!$D$21-'Calcification Rates'!$E$21)*($A33+(2*'Calcification Rates'!$D$21-'Calcification Rates'!$E$21)))*('Calcification Rates'!$F$21-'Calcification Rates'!$G$21)</f>
        <v>6.0212167359829332</v>
      </c>
      <c r="AH33" s="73">
        <f>(2*('Calcification Rates'!$D$21+'Calcification Rates'!$E$21)*('Calcification Rates'!$F$21+'Calcification Rates'!$G$21))+(0.1*('Calcification Rates'!$D$21+'Calcification Rates'!$E$21)*($A33+(2*'Calcification Rates'!$D$21+'Calcification Rates'!$E$21)))*('Calcification Rates'!$F$21+'Calcification Rates'!$G$21)</f>
        <v>6.2875863477504002</v>
      </c>
      <c r="AI33" s="73">
        <f>$A33*'Calcification Rates'!$D$23*'Calcification Rates'!$F$23</f>
        <v>0.72858718749999996</v>
      </c>
      <c r="AJ33" s="73">
        <f>$A33*('Calcification Rates'!$D$23-'Calcification Rates'!$E$23)*('Calcification Rates'!$F$23-'Calcification Rates'!$G$23)</f>
        <v>0.47350792761211197</v>
      </c>
      <c r="AK33" s="73">
        <f>$A33*('Calcification Rates'!$D$23+'Calcification Rates'!$E$23)*('Calcification Rates'!$F$23+'Calcification Rates'!$G$23)</f>
        <v>0.98366644738788789</v>
      </c>
      <c r="AL33" s="73">
        <f>((((1-'Calcification Rates'!$H$24)*$A33)*'Calcification Rates'!$D$24*0.1)+('Calcification Rates'!$H$24*$A33*'Calcification Rates'!$D$24))*'Calcification Rates'!$F$24</f>
        <v>33.198375146300002</v>
      </c>
      <c r="AM33" s="73">
        <f>((((1-'Calcification Rates'!$H$24)*$A33)*(('Calcification Rates'!$D$24-'Calcification Rates'!$E$24)*0.1))+('Calcification Rates'!$H$24*$A33*('Calcification Rates'!$D$24-'Calcification Rates'!$E$24)))*('Calcification Rates'!$F$24-'Calcification Rates'!$G$24)</f>
        <v>20.021429528253154</v>
      </c>
      <c r="AN33" s="73">
        <f>((((1-'Calcification Rates'!$H$24)*$A33)*(('Calcification Rates'!$D$24+'Calcification Rates'!$E$24)*0.1))+('Calcification Rates'!$H$24*$A33*('Calcification Rates'!$D$24+'Calcification Rates'!$E$24)))*('Calcification Rates'!$F$24+'Calcification Rates'!$G$24)</f>
        <v>48.283118461736784</v>
      </c>
      <c r="AO33" s="73">
        <f>((((((((($A33*2)/PI())/2)+'Calcification Rates'!$D$25)^2)*PI())/2))-((((((($A33*2)/PI())/2)^2)*PI())/2)))*'Calcification Rates'!$F$25</f>
        <v>15.927555100282451</v>
      </c>
      <c r="AP33" s="73">
        <f>((((((((($A33*2)/PI())/2)+('Calcification Rates'!$D$25-'Calcification Rates'!$E$25))^2)*PI())/2))-((((((($A33*2)/PI())/2)^2)*PI())/2)))*('Calcification Rates'!$F$25-'Calcification Rates'!$G$25)</f>
        <v>13.016378009990067</v>
      </c>
      <c r="AQ33" s="73">
        <f>((((((((($A33*2)/PI())/2)+('Calcification Rates'!$D$25+'Calcification Rates'!$E$25))^2)*PI())/2))-((((((($A33*2)/PI())/2)^2)*PI())/2)))*('Calcification Rates'!$F$25+'Calcification Rates'!$G$25)</f>
        <v>18.937395172809715</v>
      </c>
      <c r="AR33" s="73">
        <f>((((1-'Calcification Rates'!$H$28)*$A33)*'Calcification Rates'!$D$28*0.1)+('Calcification Rates'!$H$28*$A33*'Calcification Rates'!$D$28))*'Calcification Rates'!$F$28</f>
        <v>5.343508395215526</v>
      </c>
      <c r="AS33" s="73">
        <f>((((1-'Calcification Rates'!$H$28)*$A33)*(('Calcification Rates'!$D$28-'Calcification Rates'!$E$28)*0.1))+('Calcification Rates'!$H$28*$A33*('Calcification Rates'!$D$28-'Calcification Rates'!$E$28)))*('Calcification Rates'!$F$28-'Calcification Rates'!$G$28)</f>
        <v>4.8162087463459455</v>
      </c>
      <c r="AT33" s="73">
        <f>((((1-'Calcification Rates'!$H$28)*$A33)*(('Calcification Rates'!$D$28+'Calcification Rates'!$E$28)*0.1))+('Calcification Rates'!$H$28*$A33*('Calcification Rates'!$D$28+'Calcification Rates'!$E$28)))*('Calcification Rates'!$F$28+'Calcification Rates'!$G$28)</f>
        <v>5.8966114802634078</v>
      </c>
      <c r="AU33" s="73">
        <f>((((((((($A33*2)/PI())/2)+'Calcification Rates'!$D$29)^2)*PI())/2))-((((((($A33*2)/PI())/2)^2)*PI())/2)))*'Calcification Rates'!$F$29</f>
        <v>79.056584784196417</v>
      </c>
      <c r="AV33" s="73">
        <f>((((((((($A33*2)/PI())/2)+('Calcification Rates'!$D$29-'Calcification Rates'!$E$29))^2)*PI())/2))-((((((($A33*2)/PI())/2)^2)*PI())/2)))*('Calcification Rates'!$F$29-'Calcification Rates'!$G$29)</f>
        <v>65.201793634614518</v>
      </c>
      <c r="AW33" s="73">
        <f>((((((((($A33*2)/PI())/2)+('Calcification Rates'!$D$29+'Calcification Rates'!$E$29))^2)*PI())/2))-((((((($A33*2)/PI())/2)^2)*PI())/2)))*('Calcification Rates'!$F$29+'Calcification Rates'!$G$29)</f>
        <v>94.164622647039678</v>
      </c>
      <c r="AX33" s="73">
        <f>((((((((($A33*2)/PI())/2)+'Calcification Rates'!$D$30)^2)*PI())/2))-((((((($A33*2)/PI())/2)^2)*PI())/2)))*'Calcification Rates'!$F$30</f>
        <v>18.460557886833239</v>
      </c>
      <c r="AY33" s="73">
        <f>((((((((($A33*2)/PI())/2)+('Calcification Rates'!$D$30-'Calcification Rates'!$E$30))^2)*PI())/2))-((((((($A33*2)/PI())/2)^2)*PI())/2)))*('Calcification Rates'!$F$30-'Calcification Rates'!$G$30)</f>
        <v>16.38620611277948</v>
      </c>
      <c r="AZ33" s="73">
        <f>((((((((($A33*2)/PI())/2)+('Calcification Rates'!$D$30+'Calcification Rates'!$E$30))^2)*PI())/2))-((((((($A33*2)/PI())/2)^2)*PI())/2)))*('Calcification Rates'!$F$30+'Calcification Rates'!$G$30)</f>
        <v>20.578079838179605</v>
      </c>
      <c r="BA33" s="73">
        <f>((((1-'Calcification Rates'!$H$31)*$A33)*'Calcification Rates'!$D$31*0.1)+('Calcification Rates'!$H$31*$A33*'Calcification Rates'!$D$31))*'Calcification Rates'!$F$31</f>
        <v>5.7153460000000003</v>
      </c>
      <c r="BB33" s="73">
        <f>((((1-'Calcification Rates'!$H$31)*$A33)*(('Calcification Rates'!$D$31-'Calcification Rates'!$E$31)*0.1))+('Calcification Rates'!$H$31*$A33*('Calcification Rates'!$D$31-'Calcification Rates'!$E$31)))*('Calcification Rates'!$F$31-'Calcification Rates'!$G$31)</f>
        <v>5.7153460000000003</v>
      </c>
      <c r="BC33" s="73">
        <f>((((1-'Calcification Rates'!$H$31)*$A33)*(('Calcification Rates'!$D$31+'Calcification Rates'!$E$31)*0.1))+('Calcification Rates'!$H$31*$A33*('Calcification Rates'!$D$31+'Calcification Rates'!$E$31)))*('Calcification Rates'!$F$31+'Calcification Rates'!$G$31)</f>
        <v>5.7153460000000003</v>
      </c>
      <c r="BD33" s="73">
        <f>$A33*'Calcification Rates'!$D$32*'Calcification Rates'!$F$32</f>
        <v>24.015768068384382</v>
      </c>
      <c r="BE33" s="73">
        <f>$A33*('Calcification Rates'!$D$32-'Calcification Rates'!$E$32)*('Calcification Rates'!$F$32-'Calcification Rates'!$G$32)</f>
        <v>23.086576974320291</v>
      </c>
      <c r="BF33" s="73">
        <f>$A33*('Calcification Rates'!$D$32+'Calcification Rates'!$E$32)*('Calcification Rates'!$F$32+'Calcification Rates'!$G$32)</f>
        <v>24.944959162448477</v>
      </c>
      <c r="BG33" s="73">
        <f>((((1-'Calcification Rates'!$H$34)*$A33)*'Calcification Rates'!$D$34*0.1)+('Calcification Rates'!$H$34*$A33*'Calcification Rates'!$D$34))*'Calcification Rates'!$F$34</f>
        <v>7.7638856750000009</v>
      </c>
      <c r="BH33" s="73">
        <f>((((1-'Calcification Rates'!$H$34)*$A33)*(('Calcification Rates'!$D$34-'Calcification Rates'!$E$34)*0.1))+('Calcification Rates'!$H$34*$A33*('Calcification Rates'!$D$34-'Calcification Rates'!$E$34)))*('Calcification Rates'!$F$34-'Calcification Rates'!$G$34)</f>
        <v>2.9565892195478303</v>
      </c>
      <c r="BI33" s="73">
        <f>((((1-'Calcification Rates'!$H$34)*$A33)*(('Calcification Rates'!$D$34+'Calcification Rates'!$E$34)*0.1))+('Calcification Rates'!$H$34*$A33*('Calcification Rates'!$D$34+'Calcification Rates'!$E$34)))*('Calcification Rates'!$F$34+'Calcification Rates'!$G$34)</f>
        <v>14.807350168826272</v>
      </c>
      <c r="BJ33" s="73">
        <f>(2*'Calcification Rates'!$D$35*'Calcification Rates'!$F$35)+0.1*'Calcification Rates'!$D$35*($A33+(2*'Calcification Rates'!$D$35))*'Calcification Rates'!$F$35</f>
        <v>3.0789180800371092</v>
      </c>
      <c r="BK33" s="73">
        <f>(2*('Calcification Rates'!$D$35-'Calcification Rates'!$E$35)*('Calcification Rates'!$F$35-'Calcification Rates'!$G$35))+(0.1*('Calcification Rates'!$D$35-'Calcification Rates'!$E$35)*($A33+(2*'Calcification Rates'!$D$35-'Calcification Rates'!$E$35)))*('Calcification Rates'!$F$35-'Calcification Rates'!$G$35)</f>
        <v>2.7765376520140403</v>
      </c>
      <c r="BL33" s="73">
        <f>(2*('Calcification Rates'!$D$35+'Calcification Rates'!$E$35)*('Calcification Rates'!$F$35+'Calcification Rates'!$G$35))+(0.1*('Calcification Rates'!$D$35+'Calcification Rates'!$E$35)*($A33+(2*'Calcification Rates'!$D$35+'Calcification Rates'!$E$35)))*('Calcification Rates'!$F$35+'Calcification Rates'!$G$35)</f>
        <v>3.3954363710920217</v>
      </c>
      <c r="BM33" s="73">
        <f>((((((((($A33*2)/PI())/2)+'Calcification Rates'!$D$36)^2)*PI())/2))-((((((($A33*2)/PI())/2)^2)*PI())/2)))*'Calcification Rates'!$F$36</f>
        <v>24.952403312750143</v>
      </c>
      <c r="BN33" s="73">
        <f>((((((((($A33*2)/PI())/2)+('Calcification Rates'!$D$36-'Calcification Rates'!$E$36))^2)*PI())/2))-((((((($A33*2)/PI())/2)^2)*PI())/2)))*('Calcification Rates'!$F$36-'Calcification Rates'!$G$36)</f>
        <v>22.837711959110777</v>
      </c>
      <c r="BO33" s="73">
        <f>((((((((($A33*2)/PI())/2)+('Calcification Rates'!$D$36+'Calcification Rates'!$E$36))^2)*PI())/2))-((((((($A33*2)/PI())/2)^2)*PI())/2)))*('Calcification Rates'!$F$36+'Calcification Rates'!$G$36)</f>
        <v>27.162446200228477</v>
      </c>
      <c r="BP33" s="73">
        <f>(2*'Calcification Rates'!$D$37*'Calcification Rates'!$F$37)+0.1*'Calcification Rates'!$D$37*($A33+(2*'Calcification Rates'!$D$37))*'Calcification Rates'!$F$37</f>
        <v>66.451486111111109</v>
      </c>
      <c r="BQ33" s="73">
        <f>(2*('Calcification Rates'!$D$37-'Calcification Rates'!$E$37)*('Calcification Rates'!$F$37-'Calcification Rates'!$G$37))+(0.1*('Calcification Rates'!$D$37-'Calcification Rates'!$E$37)*($A33+(2*'Calcification Rates'!$D$37-'Calcification Rates'!$E$37)))*('Calcification Rates'!$F$37-'Calcification Rates'!$G$37)</f>
        <v>54.218660958375786</v>
      </c>
      <c r="BR33" s="73">
        <f>(2*('Calcification Rates'!$D$37+'Calcification Rates'!$E$37)*('Calcification Rates'!$F$37+'Calcification Rates'!$G$37))+(0.1*('Calcification Rates'!$D$37+'Calcification Rates'!$E$37)*($A33+(2*'Calcification Rates'!$D$37+'Calcification Rates'!$E$37)))*('Calcification Rates'!$F$37+'Calcification Rates'!$G$37)</f>
        <v>79.775597300585787</v>
      </c>
      <c r="BS33" s="73">
        <f>(2*'Calcification Rates'!$D$38*'Calcification Rates'!$F$38)+0.1*'Calcification Rates'!$D$38*($A33+(2*'Calcification Rates'!$D$38))*'Calcification Rates'!$F$38</f>
        <v>63.629222222222211</v>
      </c>
      <c r="BT33" s="73">
        <f>(2*('Calcification Rates'!$D$38-'Calcification Rates'!$E$38)*('Calcification Rates'!$F$38-'Calcification Rates'!$G$38))+(0.1*('Calcification Rates'!$D$38-'Calcification Rates'!$E$38)*($A33+(2*'Calcification Rates'!$D$38-'Calcification Rates'!$E$38)))*('Calcification Rates'!$F$38-'Calcification Rates'!$G$38)</f>
        <v>50.92097558957056</v>
      </c>
      <c r="BU33" s="73">
        <f>(2*('Calcification Rates'!$D$38+'Calcification Rates'!$E$38)*('Calcification Rates'!$F$38+'Calcification Rates'!$G$38))+(0.1*('Calcification Rates'!$D$38+'Calcification Rates'!$E$38)*($A33+(2*'Calcification Rates'!$D$38+'Calcification Rates'!$E$38)))*('Calcification Rates'!$F$38+'Calcification Rates'!$G$38)</f>
        <v>77.721866919283627</v>
      </c>
      <c r="BV33" s="73">
        <f>((((((((($A33*2)/PI())/2)+'Calcification Rates'!$D$39)^2)*PI())/2))-((((((($A33*2)/PI())/2)^2)*PI())/2)))*'Calcification Rates'!$F$39</f>
        <v>13.392728466333329</v>
      </c>
      <c r="BW33" s="73">
        <f>((((((((($A33*2)/PI())/2)+('Calcification Rates'!$D$39-'Calcification Rates'!$E$39))^2)*PI())/2))-((((((($A33*2)/PI())/2)^2)*PI())/2)))*('Calcification Rates'!$F$39-'Calcification Rates'!$G$39)</f>
        <v>12.874552075692794</v>
      </c>
      <c r="BX33" s="73">
        <f>((((((((($A33*2)/PI())/2)+('Calcification Rates'!$D$39+'Calcification Rates'!$E$39))^2)*PI())/2))-((((((($A33*2)/PI())/2)^2)*PI())/2)))*('Calcification Rates'!$F$39+'Calcification Rates'!$G$39)</f>
        <v>13.910904856973863</v>
      </c>
      <c r="BY33" s="73">
        <f>((((((((($A33*2)/PI())/2)+'Calcification Rates'!$D$40)^2)*PI())/2))-((((((($A33*2)/PI())/2)^2)*PI())/2)))*'Calcification Rates'!$F$40</f>
        <v>24.624217750109739</v>
      </c>
      <c r="BZ33" s="73">
        <f>((((((((($A33*2)/PI())/2)+('Calcification Rates'!$D$40-'Calcification Rates'!$E$40))^2)*PI())/2))-((((((($A33*2)/PI())/2)^2)*PI())/2)))*('Calcification Rates'!$F$40-'Calcification Rates'!$G$40)</f>
        <v>23.671485205119094</v>
      </c>
      <c r="CA33" s="73">
        <f>((((((((($A33*2)/PI())/2)+('Calcification Rates'!$D$40+'Calcification Rates'!$E$40))^2)*PI())/2))-((((((($A33*2)/PI())/2)^2)*PI())/2)))*('Calcification Rates'!$F$40+'Calcification Rates'!$G$40)</f>
        <v>25.576950295100389</v>
      </c>
      <c r="CB33" s="73">
        <f>$A33*'Calcification Rates'!$D$23*'Calcification Rates'!$F$23</f>
        <v>0.72858718749999996</v>
      </c>
      <c r="CC33" s="73">
        <f>$A33*('Calcification Rates'!$D$23-'Calcification Rates'!$E$23)*('Calcification Rates'!$F$23-'Calcification Rates'!$G$23)</f>
        <v>0.47350792761211197</v>
      </c>
      <c r="CD33" s="73">
        <f>$A33*('Calcification Rates'!$D$23+'Calcification Rates'!$E$23)*('Calcification Rates'!$F$23+'Calcification Rates'!$G$23)</f>
        <v>0.98366644738788789</v>
      </c>
      <c r="CE33" s="73">
        <f>((((1-'Calcification Rates'!$H$44)*$A33)*'Calcification Rates'!$D$44*0.1)+('Calcification Rates'!$H$44*$A33*'Calcification Rates'!$D$44))*'Calcification Rates'!$F$44</f>
        <v>25.442253356975002</v>
      </c>
      <c r="CF33" s="73">
        <f>((((1-'Calcification Rates'!$H$44)*$A33)*(('Calcification Rates'!$D$44-'Calcification Rates'!$E$44)*0.1))+('Calcification Rates'!$H$44*$A33*('Calcification Rates'!$D$44-'Calcification Rates'!$E$44)))*('Calcification Rates'!$F$44-'Calcification Rates'!$G$44)</f>
        <v>15.34383175025388</v>
      </c>
      <c r="CG33" s="73">
        <f>((((1-'Calcification Rates'!$H$44)*$A33)*(('Calcification Rates'!$D$44+'Calcification Rates'!$E$44)*0.1))+('Calcification Rates'!$H$44*$A33*('Calcification Rates'!$D$44+'Calcification Rates'!$E$44)))*('Calcification Rates'!$F$44+'Calcification Rates'!$G$44)</f>
        <v>37.002754723833363</v>
      </c>
      <c r="CH33" s="73">
        <f>((((1-'Calcification Rates'!$H$45)*$A33)*'Calcification Rates'!$D$45*0.1)+('Calcification Rates'!$H$45*$A33*'Calcification Rates'!$D$45))*'Calcification Rates'!$F$45</f>
        <v>31.6138744</v>
      </c>
      <c r="CI33" s="73">
        <f>((((1-'Calcification Rates'!$H$45)*$A33)*(('Calcification Rates'!$D$45-'Calcification Rates'!$E$45)*0.1))+('Calcification Rates'!$H$45*$A33*('Calcification Rates'!$D$45-'Calcification Rates'!$E$45)))*('Calcification Rates'!$F$45-'Calcification Rates'!$G$45)</f>
        <v>20.817309558656575</v>
      </c>
      <c r="CJ33" s="73">
        <f>((((1-'Calcification Rates'!$H$45)*$A33)*(('Calcification Rates'!$D$45+'Calcification Rates'!$E$45)*0.1))+('Calcification Rates'!$H$45*$A33*('Calcification Rates'!$D$45+'Calcification Rates'!$E$45)))*('Calcification Rates'!$F$45+'Calcification Rates'!$G$45)</f>
        <v>42.410439241343418</v>
      </c>
      <c r="CK33" s="73">
        <f>((((1-'Calcification Rates'!$H$46)*$A33)*'Calcification Rates'!$D$46*0.1)+('Calcification Rates'!$H$46*$A33*'Calcification Rates'!$D$46))*'Calcification Rates'!$F$46</f>
        <v>25.463797420000006</v>
      </c>
      <c r="CL33" s="73">
        <f>((((1-'Calcification Rates'!$H$46)*$A33)*(('Calcification Rates'!$D$46-'Calcification Rates'!$E$46)*0.1))+('Calcification Rates'!$H$46*$A33*('Calcification Rates'!$D$46-'Calcification Rates'!$E$46)))*('Calcification Rates'!$F$46-'Calcification Rates'!$G$46)</f>
        <v>23.881681813660368</v>
      </c>
      <c r="CM33" s="73">
        <f>((((1-'Calcification Rates'!$H$46)*$A33)*(('Calcification Rates'!$D$46+'Calcification Rates'!$E$46)*0.1))+('Calcification Rates'!$H$46*$A33*('Calcification Rates'!$D$46+'Calcification Rates'!$E$46)))*('Calcification Rates'!$F$46+'Calcification Rates'!$G$46)</f>
        <v>27.093355563319939</v>
      </c>
      <c r="CN33" s="73">
        <f>((((1-'Calcification Rates'!$H$47)*$A33)*'Calcification Rates'!$D$47*0.1)+('Calcification Rates'!$H$47*$A33*'Calcification Rates'!$D$47))*'Calcification Rates'!$F$47</f>
        <v>33.198375146300002</v>
      </c>
      <c r="CO33" s="73">
        <f>((((1-'Calcification Rates'!$H$47)*$A33)*(('Calcification Rates'!$D$47-'Calcification Rates'!$E$47)*0.1))+('Calcification Rates'!$H$47*$A33*('Calcification Rates'!$D$47-'Calcification Rates'!$E$47)))*('Calcification Rates'!$F$47-'Calcification Rates'!$G$47)</f>
        <v>20.021429528253154</v>
      </c>
      <c r="CP33" s="73">
        <f>((((1-'Calcification Rates'!$H$47)*$A33)*(('Calcification Rates'!$D$47+'Calcification Rates'!$E$47)*0.1))+('Calcification Rates'!$H$47*$A33*('Calcification Rates'!$D$47+'Calcification Rates'!$E$47)))*('Calcification Rates'!$F$47+'Calcification Rates'!$G$47)</f>
        <v>48.283118461736784</v>
      </c>
      <c r="CQ33" s="73">
        <f>((((((((($A33*2)/PI())/2)+'Calcification Rates'!$D$48)^2)*PI())/2))-((((((($A33*2)/PI())/2)^2)*PI())/2)))*'Calcification Rates'!$F$48</f>
        <v>18.779881070567509</v>
      </c>
      <c r="CR33" s="73">
        <f>((((((((($A33*2)/PI())/2)+('Calcification Rates'!$D$48-'Calcification Rates'!$E$48))^2)*PI())/2))-((((((($A33*2)/PI())/2)^2)*PI())/2)))*('Calcification Rates'!$F$48-'Calcification Rates'!$G$48)</f>
        <v>16.930019718985541</v>
      </c>
      <c r="CS33" s="73">
        <f>((((((((($A33*2)/PI())/2)+('Calcification Rates'!$D$48+'Calcification Rates'!$E$48))^2)*PI())/2))-((((((($A33*2)/PI())/2)^2)*PI())/2)))*('Calcification Rates'!$F$48+'Calcification Rates'!$G$48)</f>
        <v>20.717197373712736</v>
      </c>
      <c r="CT33" s="73">
        <f>((((1-'Calcification Rates'!$H$49)*$A33)*'Calcification Rates'!$D$49*0.1)+('Calcification Rates'!$H$49*$A33*'Calcification Rates'!$D$49))*'Calcification Rates'!$F$49</f>
        <v>25.442253356975002</v>
      </c>
      <c r="CU33" s="73">
        <f>((((1-'Calcification Rates'!$H$49)*$A33)*(('Calcification Rates'!$D$49-'Calcification Rates'!$E$49)*0.1))+('Calcification Rates'!$H$49*$A33*('Calcification Rates'!$D$49-'Calcification Rates'!$E$49)))*('Calcification Rates'!$F$49-'Calcification Rates'!$G$49)</f>
        <v>15.34383175025388</v>
      </c>
      <c r="CV33" s="73">
        <f>((((1-'Calcification Rates'!$H$49)*$A33)*(('Calcification Rates'!$D$49+'Calcification Rates'!$E$49)*0.1))+('Calcification Rates'!$H$49*$A33*('Calcification Rates'!$D$49+'Calcification Rates'!$E$49)))*('Calcification Rates'!$F$49+'Calcification Rates'!$G$49)</f>
        <v>37.002754723833363</v>
      </c>
      <c r="CW33" s="73">
        <f>((((((((($A33*2)/PI())/2)+'Calcification Rates'!$D$50)^2)*PI())/2))-((((((($A33*2)/PI())/2)^2)*PI())/2)))*'Calcification Rates'!$F$50</f>
        <v>18.779881070567509</v>
      </c>
      <c r="CX33" s="73">
        <f>((((((((($A33*2)/PI())/2)+('Calcification Rates'!$D$50-'Calcification Rates'!$E$50))^2)*PI())/2))-((((((($A33*2)/PI())/2)^2)*PI())/2)))*('Calcification Rates'!$F$50-'Calcification Rates'!$G$50)</f>
        <v>16.930019718985541</v>
      </c>
      <c r="CY33" s="73">
        <f>((((((((($A33*2)/PI())/2)+('Calcification Rates'!$D$50+'Calcification Rates'!$E$50))^2)*PI())/2))-((((((($A33*2)/PI())/2)^2)*PI())/2)))*('Calcification Rates'!$F$50+'Calcification Rates'!$G$50)</f>
        <v>20.717197373712736</v>
      </c>
      <c r="CZ33" s="73">
        <f>((((((((($A33*2)/PI())/2)+'Calcification Rates'!$D$51)^2)*PI())/2))-((((((($A33*2)/PI())/2)^2)*PI())/2)))*'Calcification Rates'!$F$51</f>
        <v>18.779881070567509</v>
      </c>
      <c r="DA33" s="73">
        <f>((((((((($A33*2)/PI())/2)+('Calcification Rates'!$D$51-'Calcification Rates'!$E$51))^2)*PI())/2))-((((((($A33*2)/PI())/2)^2)*PI())/2)))*('Calcification Rates'!$F$51-'Calcification Rates'!$G$51)</f>
        <v>16.930019718985541</v>
      </c>
      <c r="DB33" s="73">
        <f>((((((((($A33*2)/PI())/2)+('Calcification Rates'!$D$51+'Calcification Rates'!$E$51))^2)*PI())/2))-((((((($A33*2)/PI())/2)^2)*PI())/2)))*('Calcification Rates'!$F$51+'Calcification Rates'!$G$51)</f>
        <v>20.717197373712736</v>
      </c>
      <c r="DC33" s="73">
        <f>((((((((($A33*2)/PI())/2)+'Calcification Rates'!$D$52)^2)*PI())/2))-((((((($A33*2)/PI())/2)^2)*PI())/2)))*'Calcification Rates'!$F$52</f>
        <v>42.185406062598183</v>
      </c>
      <c r="DD33" s="73">
        <f>((((((((($A33*2)/PI())/2)+('Calcification Rates'!$D$52-'Calcification Rates'!$E$52))^2)*PI())/2))-((((((($A33*2)/PI())/2)^2)*PI())/2)))*('Calcification Rates'!$F$52-'Calcification Rates'!$G$52)</f>
        <v>39.806617783470521</v>
      </c>
      <c r="DE33" s="73">
        <f>((((((((($A33*2)/PI())/2)+('Calcification Rates'!$D$52+'Calcification Rates'!$E$52))^2)*PI())/2))-((((((($A33*2)/PI())/2)^2)*PI())/2)))*('Calcification Rates'!$F$52+'Calcification Rates'!$G$52)</f>
        <v>44.625416356053535</v>
      </c>
      <c r="DF33" s="73">
        <f>((((((((($A33*2)/PI())/2)+'Calcification Rates'!$D$53)^2)*PI())/2))-((((((($A33*2)/PI())/2)^2)*PI())/2)))*'Calcification Rates'!$F$53</f>
        <v>5.536377509361837</v>
      </c>
      <c r="DG33" s="73">
        <f>((((((((($A33*2)/PI())/2)+('Calcification Rates'!$D$53-'Calcification Rates'!$E$53))^2)*PI())/2))-((((((($A33*2)/PI())/2)^2)*PI())/2)))*('Calcification Rates'!$F$53-'Calcification Rates'!$G$53)</f>
        <v>5.2620985919996306</v>
      </c>
      <c r="DH33" s="73">
        <f>((((((((($A33*2)/PI())/2)+('Calcification Rates'!$D$53+'Calcification Rates'!$E$53))^2)*PI())/2))-((((((($A33*2)/PI())/2)^2)*PI())/2)))*('Calcification Rates'!$F$53+'Calcification Rates'!$G$53)</f>
        <v>5.8155003288938802</v>
      </c>
      <c r="DI33" s="73">
        <f>((((((((($A33*2)/PI())/2)+'Calcification Rates'!$D$54)^2)*PI())/2))-((((((($A33*2)/PI())/2)^2)*PI())/2)))*'Calcification Rates'!$F$54</f>
        <v>5.536377509361837</v>
      </c>
      <c r="DJ33" s="73">
        <f>((((((((($A33*2)/PI())/2)+('Calcification Rates'!$D$54-'Calcification Rates'!$E$54))^2)*PI())/2))-((((((($A33*2)/PI())/2)^2)*PI())/2)))*('Calcification Rates'!$F$54-'Calcification Rates'!$G$54)</f>
        <v>5.2620985919996306</v>
      </c>
      <c r="DK33" s="73">
        <f>((((((((($A33*2)/PI())/2)+('Calcification Rates'!$D$54+'Calcification Rates'!$E$54))^2)*PI())/2))-((((((($A33*2)/PI())/2)^2)*PI())/2)))*('Calcification Rates'!$F$54+'Calcification Rates'!$G$54)</f>
        <v>5.8155003288938802</v>
      </c>
      <c r="DL33" s="73">
        <f>((((((((($A33*2)/PI())/2)+'Calcification Rates'!$D$55)^2)*PI())/2))-((((((($A33*2)/PI())/2)^2)*PI())/2)))*'Calcification Rates'!$F$55</f>
        <v>6.789136087025625</v>
      </c>
      <c r="DM33" s="73">
        <f>((((((((($A33*2)/PI())/2)+('Calcification Rates'!$D$55-'Calcification Rates'!$E$55))^2)*PI())/2))-((((((($A33*2)/PI())/2)^2)*PI())/2)))*('Calcification Rates'!$F$55-'Calcification Rates'!$G$55)</f>
        <v>6.7125067395986999</v>
      </c>
      <c r="DN33" s="73">
        <f>((((((((($A33*2)/PI())/2)+('Calcification Rates'!$D$55+'Calcification Rates'!$E$55))^2)*PI())/2))-((((((($A33*2)/PI())/2)^2)*PI())/2)))*('Calcification Rates'!$F$55+'Calcification Rates'!$G$55)</f>
        <v>6.8657753083735287</v>
      </c>
      <c r="DO33" s="73">
        <f>((((1-'Calcification Rates'!$H$56)*$A33)*'Calcification Rates'!$D$56*0.1)+('Calcification Rates'!$H$56*$A33*'Calcification Rates'!$D$56))*'Calcification Rates'!$F$56</f>
        <v>3.3002688349999998</v>
      </c>
      <c r="DP33" s="73">
        <f>((((1-'Calcification Rates'!$H$56)*$A33)*(('Calcification Rates'!$D$56-'Calcification Rates'!$E$56)*0.1))+('Calcification Rates'!$H$56*$A33*('Calcification Rates'!$D$56-'Calcification Rates'!$E$56)))*('Calcification Rates'!$F$56-'Calcification Rates'!$G$56)</f>
        <v>3.3002688349999998</v>
      </c>
      <c r="DQ33" s="73">
        <f>((((1-'Calcification Rates'!$H$56)*$A33)*(('Calcification Rates'!$D$56+'Calcification Rates'!$E$56)*0.1))+('Calcification Rates'!$H$56*$A33*('Calcification Rates'!$D$56+'Calcification Rates'!$E$56)))*('Calcification Rates'!$F$56+'Calcification Rates'!$G$56)</f>
        <v>3.3002688349999998</v>
      </c>
      <c r="DR33" s="73">
        <f>((((1-'Calcification Rates'!$H$57)*$A33)*'Calcification Rates'!$D$57*0.1)+('Calcification Rates'!$H$57*$A33*'Calcification Rates'!$D$57))*'Calcification Rates'!$F$57</f>
        <v>13.993069333333334</v>
      </c>
      <c r="DS33" s="73">
        <f>((((1-'Calcification Rates'!$H$57)*$A33)*(('Calcification Rates'!$D$57-'Calcification Rates'!$E$57)*0.1))+('Calcification Rates'!$H$57*$A33*('Calcification Rates'!$D$57-'Calcification Rates'!$E$57)))*('Calcification Rates'!$F$57-'Calcification Rates'!$G$57)</f>
        <v>13.262493129539557</v>
      </c>
      <c r="DT33" s="73">
        <f>((((1-'Calcification Rates'!$H$57)*$A33)*(('Calcification Rates'!$D$57+'Calcification Rates'!$E$57)*0.1))+('Calcification Rates'!$H$57*$A33*('Calcification Rates'!$D$57+'Calcification Rates'!$E$57)))*('Calcification Rates'!$F$57+'Calcification Rates'!$G$57)</f>
        <v>14.723645537127112</v>
      </c>
      <c r="DU33" s="73">
        <f>((((1-'Calcification Rates'!$H$58)*$A33)*'Calcification Rates'!$D$58*0.1)+('Calcification Rates'!$H$58*$A33*'Calcification Rates'!$D$58))*'Calcification Rates'!$F$58</f>
        <v>13.993069333333334</v>
      </c>
      <c r="DV33" s="73">
        <f>((((1-'Calcification Rates'!$H$58)*$A33)*(('Calcification Rates'!$D$58-'Calcification Rates'!$E$58)*0.1))+('Calcification Rates'!$H$58*$A33*('Calcification Rates'!$D$58-'Calcification Rates'!$E$58)))*('Calcification Rates'!$F$58-'Calcification Rates'!$G$58)</f>
        <v>13.262493129539557</v>
      </c>
      <c r="DW33" s="73">
        <f>((((1-'Calcification Rates'!$H$58)*$A33)*(('Calcification Rates'!$D$58+'Calcification Rates'!$E$58)*0.1))+('Calcification Rates'!$H$58*$A33*('Calcification Rates'!$D$58+'Calcification Rates'!$E$58)))*('Calcification Rates'!$F$58+'Calcification Rates'!$G$58)</f>
        <v>14.723645537127112</v>
      </c>
      <c r="DX33" s="73">
        <f>(2*'Calcification Rates'!$D$59*'Calcification Rates'!$F$59)+0.1*'Calcification Rates'!$D$59*($A33+(2*'Calcification Rates'!$D$59))*'Calcification Rates'!$F$59</f>
        <v>12.863804088888891</v>
      </c>
      <c r="DY33" s="73">
        <f>(2*('Calcification Rates'!$D$59-'Calcification Rates'!$E$59)*('Calcification Rates'!$F$59-'Calcification Rates'!$G$59))+(0.1*('Calcification Rates'!$D$59-'Calcification Rates'!$E$59)*($A33+(2*'Calcification Rates'!$D$59-'Calcification Rates'!$E$59)))*('Calcification Rates'!$F$59-'Calcification Rates'!$G$59)</f>
        <v>12.173690439001206</v>
      </c>
      <c r="DZ33" s="73">
        <f>(2*('Calcification Rates'!$D$59+'Calcification Rates'!$E$59)*('Calcification Rates'!$F$59+'Calcification Rates'!$G$59))+(0.1*('Calcification Rates'!$D$59+'Calcification Rates'!$E$59)*($A33+(2*'Calcification Rates'!$D$59+'Calcification Rates'!$E$59)))*('Calcification Rates'!$F$59+'Calcification Rates'!$G$59)</f>
        <v>13.555955500983863</v>
      </c>
      <c r="EA33" s="73">
        <f>((((((((($A33*2)/PI())/2)+'Calcification Rates'!$D$60)^2)*PI())/2))-((((((($A33*2)/PI())/2)^2)*PI())/2)))*'Calcification Rates'!$F$60</f>
        <v>19.578521284714586</v>
      </c>
      <c r="EB33" s="73">
        <f>((((((((($A33*2)/PI())/2)+('Calcification Rates'!$D$60-'Calcification Rates'!$E$60))^2)*PI())/2))-((((((($A33*2)/PI())/2)^2)*PI())/2)))*('Calcification Rates'!$F$60-'Calcification Rates'!$G$60)</f>
        <v>18.272362675745594</v>
      </c>
      <c r="EC33" s="73">
        <f>((((((((($A33*2)/PI())/2)+('Calcification Rates'!$D$60+'Calcification Rates'!$E$60))^2)*PI())/2))-((((((($A33*2)/PI())/2)^2)*PI())/2)))*('Calcification Rates'!$F$60+'Calcification Rates'!$G$60)</f>
        <v>20.927629370551902</v>
      </c>
      <c r="ED33" s="73">
        <f>$A33*'Calcification Rates'!$D$61*'Calcification Rates'!$F$61</f>
        <v>24.328028276705449</v>
      </c>
      <c r="EE33" s="73">
        <f>$A33*('Calcification Rates'!$D$61-'Calcification Rates'!$E$61)*('Calcification Rates'!$F$61-'Calcification Rates'!$G$61)</f>
        <v>22.292355378501139</v>
      </c>
      <c r="EF33" s="73">
        <f>$A33*('Calcification Rates'!$D$61+'Calcification Rates'!$E$61)*('Calcification Rates'!$F$61+'Calcification Rates'!$G$61)</f>
        <v>26.451796253255228</v>
      </c>
      <c r="EG33" s="73">
        <f>(2*'Calcification Rates'!$D$62*'Calcification Rates'!$F$62)+0.1*'Calcification Rates'!$D$62*($A33+(2*'Calcification Rates'!$D$62))*'Calcification Rates'!$F$62</f>
        <v>66.451486111111109</v>
      </c>
      <c r="EH33" s="73">
        <f>(2*('Calcification Rates'!$D$62-'Calcification Rates'!$E$62)*('Calcification Rates'!$F$62-'Calcification Rates'!$G$62))+(0.1*('Calcification Rates'!$D$62-'Calcification Rates'!$E$62)*($A33+(2*'Calcification Rates'!$D$62-'Calcification Rates'!$E$62)))*('Calcification Rates'!$F$62-'Calcification Rates'!$G$62)</f>
        <v>54.218660958375786</v>
      </c>
      <c r="EI33" s="73">
        <f>(2*('Calcification Rates'!$D$62+'Calcification Rates'!$E$62)*('Calcification Rates'!$F$62+'Calcification Rates'!$G$62))+(0.1*('Calcification Rates'!$D$62+'Calcification Rates'!$E$62)*($A33+(2*'Calcification Rates'!$D$62+'Calcification Rates'!$E$62)))*('Calcification Rates'!$F$62+'Calcification Rates'!$G$62)</f>
        <v>79.775597300585787</v>
      </c>
      <c r="EJ33" s="73">
        <f>(2*'Calcification Rates'!$D$63*'Calcification Rates'!$F$63)+0.1*'Calcification Rates'!$D$63*($A33+(2*'Calcification Rates'!$D$63))*'Calcification Rates'!$F$63</f>
        <v>66.451486111111109</v>
      </c>
      <c r="EK33" s="73">
        <f>(2*('Calcification Rates'!$D$63-'Calcification Rates'!$E$63)*('Calcification Rates'!$F$63-'Calcification Rates'!$G$63))+(0.1*('Calcification Rates'!$D$63-'Calcification Rates'!$E$63)*($A33+(2*'Calcification Rates'!$D$63-'Calcification Rates'!$E$63)))*('Calcification Rates'!$F$63-'Calcification Rates'!$G$63)</f>
        <v>54.218660958375786</v>
      </c>
      <c r="EL33" s="73">
        <f>(2*('Calcification Rates'!$D$63+'Calcification Rates'!$E$63)*('Calcification Rates'!$F$63+'Calcification Rates'!$G$63))+(0.1*('Calcification Rates'!$D$63+'Calcification Rates'!$E$63)*($A33+(2*'Calcification Rates'!$D$63+'Calcification Rates'!$E$63)))*('Calcification Rates'!$F$63+'Calcification Rates'!$G$63)</f>
        <v>79.775597300585787</v>
      </c>
      <c r="EM33" s="73">
        <f>(2*'Calcification Rates'!$D$64*'Calcification Rates'!$F$64)+0.1*'Calcification Rates'!$D$64*($A33+(2*'Calcification Rates'!$D$64))*'Calcification Rates'!$F$64</f>
        <v>66.451486111111109</v>
      </c>
      <c r="EN33" s="73">
        <f>(2*('Calcification Rates'!$D$64-'Calcification Rates'!$E$64)*('Calcification Rates'!$F$64-'Calcification Rates'!$G$64))+(0.1*('Calcification Rates'!$D$64-'Calcification Rates'!$E$64)*($A33+(2*'Calcification Rates'!$D$64-'Calcification Rates'!$E$64)))*('Calcification Rates'!$F$64-'Calcification Rates'!$G$64)</f>
        <v>54.218660958375786</v>
      </c>
      <c r="EO33" s="73">
        <f>(2*('Calcification Rates'!$D$64+'Calcification Rates'!$E$64)*('Calcification Rates'!$F$64+'Calcification Rates'!$G$64))+(0.1*('Calcification Rates'!$D$64+'Calcification Rates'!$E$64)*($A33+(2*'Calcification Rates'!$D$64+'Calcification Rates'!$E$64)))*('Calcification Rates'!$F$64+'Calcification Rates'!$G$64)</f>
        <v>79.775597300585787</v>
      </c>
      <c r="EP33" s="73">
        <f>(2*'Calcification Rates'!$D$65*'Calcification Rates'!$F$65)+0.1*'Calcification Rates'!$D$65*($A33+(2*'Calcification Rates'!$D$65))*'Calcification Rates'!$F$65</f>
        <v>66.451486111111109</v>
      </c>
      <c r="EQ33" s="73">
        <f>(2*('Calcification Rates'!$D$65-'Calcification Rates'!$E$65)*('Calcification Rates'!$F$65-'Calcification Rates'!$G$65))+(0.1*('Calcification Rates'!$D$65-'Calcification Rates'!$E$65)*($A33+(2*'Calcification Rates'!$D$65-'Calcification Rates'!$E$65)))*('Calcification Rates'!$F$65-'Calcification Rates'!$G$65)</f>
        <v>54.218660958375786</v>
      </c>
      <c r="ER33" s="73">
        <f>(2*('Calcification Rates'!$D$65+'Calcification Rates'!$E$65)*('Calcification Rates'!$F$65+'Calcification Rates'!$G$65))+(0.1*('Calcification Rates'!$D$65+'Calcification Rates'!$E$65)*($A33+(2*'Calcification Rates'!$D$65+'Calcification Rates'!$E$65)))*('Calcification Rates'!$F$65+'Calcification Rates'!$G$65)</f>
        <v>79.775597300585787</v>
      </c>
      <c r="ES33" s="73">
        <f>$A33*'Calcification Rates'!$D$66*'Calcification Rates'!$F$66</f>
        <v>24.328028276705449</v>
      </c>
      <c r="ET33" s="73">
        <f>$A33*('Calcification Rates'!$D$66-'Calcification Rates'!$E$66)*('Calcification Rates'!$F$66-'Calcification Rates'!$G$66)</f>
        <v>22.292355378501139</v>
      </c>
      <c r="EU33" s="73">
        <f>$A33*('Calcification Rates'!$D$66+'Calcification Rates'!$E$66)*('Calcification Rates'!$F$66+'Calcification Rates'!$G$66)</f>
        <v>26.451796253255228</v>
      </c>
      <c r="EV33" s="73">
        <f>(2*'Calcification Rates'!$D$67*'Calcification Rates'!$F$67)+0.1*'Calcification Rates'!$D$67*($A33+(2*'Calcification Rates'!$D$67))*'Calcification Rates'!$F$67</f>
        <v>66.451486111111109</v>
      </c>
      <c r="EW33" s="73">
        <f>(2*('Calcification Rates'!$D$67-'Calcification Rates'!$E$67)*('Calcification Rates'!$F$67-'Calcification Rates'!$G$67))+(0.1*('Calcification Rates'!$D$67-'Calcification Rates'!$E$67)*($A33+(2*'Calcification Rates'!$D$67-'Calcification Rates'!$E$67)))*('Calcification Rates'!$F$67-'Calcification Rates'!$G$67)</f>
        <v>54.218660958375786</v>
      </c>
      <c r="EX33" s="73">
        <f>(2*('Calcification Rates'!$D$67+'Calcification Rates'!$E$67)*('Calcification Rates'!$F$67+'Calcification Rates'!$G$67))+(0.1*('Calcification Rates'!$D$67+'Calcification Rates'!$E$67)*($A33+(2*'Calcification Rates'!$D$67+'Calcification Rates'!$E$67)))*('Calcification Rates'!$F$67+'Calcification Rates'!$G$67)</f>
        <v>79.775597300585787</v>
      </c>
      <c r="EY33" s="73">
        <f>((((1-'Calcification Rates'!$H$68)*$A33)*'Calcification Rates'!$D$68*0.1)+('Calcification Rates'!$H$68*$A33*'Calcification Rates'!$D$68))*'Calcification Rates'!$F$68</f>
        <v>7.096721500000001</v>
      </c>
      <c r="EZ33" s="73">
        <f>((((1-'Calcification Rates'!$H$68)*$A33)*(('Calcification Rates'!$D$68-'Calcification Rates'!$E$68)*0.1))+('Calcification Rates'!$H$68*$A33*('Calcification Rates'!$D$68-'Calcification Rates'!$E$68)))*('Calcification Rates'!$F$68-'Calcification Rates'!$G$68)</f>
        <v>4.4160340448696198</v>
      </c>
      <c r="FA33" s="73">
        <f>((((1-'Calcification Rates'!$H$68)*$A33)*(('Calcification Rates'!$D$68+'Calcification Rates'!$E$68)*0.1))+('Calcification Rates'!$H$68*$A33*('Calcification Rates'!$D$68+'Calcification Rates'!$E$68)))*('Calcification Rates'!$F$68+'Calcification Rates'!$G$68)</f>
        <v>10.044050391469918</v>
      </c>
      <c r="FB33" s="73">
        <f>((((((((($A33*2)/PI())/2)+'Calcification Rates'!$D$69)^2)*PI())/2))-((((((($A33*2)/PI())/2)^2)*PI())/2)))*'Calcification Rates'!$F$69</f>
        <v>48.661325199791335</v>
      </c>
      <c r="FC33" s="73">
        <f>((((((((($A33*2)/PI())/2)+('Calcification Rates'!$D$69-'Calcification Rates'!$E$69))^2)*PI())/2))-((((((($A33*2)/PI())/2)^2)*PI())/2)))*('Calcification Rates'!$F$69-'Calcification Rates'!$G$69)</f>
        <v>46.055203973588043</v>
      </c>
      <c r="FD33" s="73">
        <f>((((((((($A33*2)/PI())/2)+('Calcification Rates'!$D$69+'Calcification Rates'!$E$69))^2)*PI())/2))-((((((($A33*2)/PI())/2)^2)*PI())/2)))*('Calcification Rates'!$F$69+'Calcification Rates'!$G$69)</f>
        <v>51.306648478391708</v>
      </c>
      <c r="FE33" s="73">
        <f>((((((((($A33*2)/PI())/2)+'Calcification Rates'!$D$70)^2)*PI())/2))-((((((($A33*2)/PI())/2)^2)*PI())/2)))*'Calcification Rates'!$F$70</f>
        <v>37.909515712346945</v>
      </c>
      <c r="FF33" s="73">
        <f>((((((((($A33*2)/PI())/2)+('Calcification Rates'!$D$70-'Calcification Rates'!$E$70))^2)*PI())/2))-((((((($A33*2)/PI())/2)^2)*PI())/2)))*('Calcification Rates'!$F$70-'Calcification Rates'!$G$70)</f>
        <v>32.630521621016882</v>
      </c>
      <c r="FG33" s="73">
        <f>((((((((($A33*2)/PI())/2)+('Calcification Rates'!$D$70+'Calcification Rates'!$E$70))^2)*PI())/2))-((((((($A33*2)/PI())/2)^2)*PI())/2)))*('Calcification Rates'!$F$70+'Calcification Rates'!$G$70)</f>
        <v>43.293097379966873</v>
      </c>
      <c r="FH33" s="73">
        <f>((((((((($A33*2)/PI())/2)+'Calcification Rates'!$D$71)^2)*PI())/2))-((((((($A33*2)/PI())/2)^2)*PI())/2)))*'Calcification Rates'!$F$71</f>
        <v>21.281541240318454</v>
      </c>
      <c r="FI33" s="73">
        <f>((((((((($A33*2)/PI())/2)+('Calcification Rates'!$D$71-'Calcification Rates'!$E$71))^2)*PI())/2))-((((((($A33*2)/PI())/2)^2)*PI())/2)))*('Calcification Rates'!$F$71-'Calcification Rates'!$G$71)</f>
        <v>19.616686551119667</v>
      </c>
      <c r="FJ33" s="73">
        <f>((((((((($A33*2)/PI())/2)+('Calcification Rates'!$D$71+'Calcification Rates'!$E$71))^2)*PI())/2))-((((((($A33*2)/PI())/2)^2)*PI())/2)))*('Calcification Rates'!$F$71+'Calcification Rates'!$G$71)</f>
        <v>23.013223241680919</v>
      </c>
      <c r="FK33" s="73">
        <f>$A33*'Calcification Rates'!$D$72*'Calcification Rates'!$F$72</f>
        <v>0.72858718749999996</v>
      </c>
      <c r="FL33" s="73">
        <f>$A33*('Calcification Rates'!$D$72-'Calcification Rates'!$E$72)*('Calcification Rates'!$F$72-'Calcification Rates'!$G$72)</f>
        <v>0.47350792761211197</v>
      </c>
      <c r="FM33" s="73">
        <f>$A33*('Calcification Rates'!$D$72+'Calcification Rates'!$E$72)*('Calcification Rates'!$F$72+'Calcification Rates'!$G$72)</f>
        <v>0.98366644738788789</v>
      </c>
      <c r="FN33" s="73">
        <f>$A33*'Calcification Rates'!$D$74*'Calcification Rates'!$F$74</f>
        <v>0.72858718749999996</v>
      </c>
      <c r="FO33" s="73">
        <f>$A33*('Calcification Rates'!$D$74-'Calcification Rates'!$E$74)*('Calcification Rates'!$F$74-'Calcification Rates'!$G$74)</f>
        <v>0.47350792761211197</v>
      </c>
      <c r="FP33" s="73">
        <f>$A33*('Calcification Rates'!$D$74+'Calcification Rates'!$E$74)*('Calcification Rates'!$F$74+'Calcification Rates'!$G$74)</f>
        <v>0.98366644738788789</v>
      </c>
      <c r="FQ33" s="73">
        <f>$A33*'Calcification Rates'!$D$75*'Calcification Rates'!$F$75</f>
        <v>21.028557173295454</v>
      </c>
      <c r="FR33" s="73">
        <f>$A33*('Calcification Rates'!$D$75-'Calcification Rates'!$E$75)*('Calcification Rates'!$F$75-'Calcification Rates'!$G$75)</f>
        <v>19.583064897059128</v>
      </c>
      <c r="FS33" s="73">
        <f>$A33*('Calcification Rates'!$D$75+'Calcification Rates'!$E$75)*('Calcification Rates'!$F$75+'Calcification Rates'!$G$75)</f>
        <v>22.518064319695593</v>
      </c>
      <c r="FT33" s="73">
        <f>((((((((($A33*2)/PI())/2)+'Calcification Rates'!$D$76)^2)*PI())/2))-((((((($A33*2)/PI())/2)^2)*PI())/2)))*'Calcification Rates'!$F$76</f>
        <v>21.510128978776844</v>
      </c>
      <c r="FU33" s="73">
        <f>((((((((($A33*2)/PI())/2)+('Calcification Rates'!$D$76-'Calcification Rates'!$E$76))^2)*PI())/2))-((((((($A33*2)/PI())/2)^2)*PI())/2)))*('Calcification Rates'!$F$76-'Calcification Rates'!$G$76)</f>
        <v>20.021749297408931</v>
      </c>
      <c r="FV33" s="73">
        <f>((((((((($A33*2)/PI())/2)+('Calcification Rates'!$D$76+'Calcification Rates'!$E$76))^2)*PI())/2))-((((((($A33*2)/PI())/2)^2)*PI())/2)))*('Calcification Rates'!$F$76+'Calcification Rates'!$G$76)</f>
        <v>23.044997939718716</v>
      </c>
      <c r="FW33" s="73">
        <f>(2*'Calcification Rates'!$D$77*'Calcification Rates'!$F$77)+0.1*'Calcification Rates'!$D$77*($A33+(2*'Calcification Rates'!$D$77))*'Calcification Rates'!$F$77</f>
        <v>66.451486111111109</v>
      </c>
      <c r="FX33" s="73">
        <f>(2*('Calcification Rates'!$D$77-'Calcification Rates'!$E$77)*('Calcification Rates'!$F$77-'Calcification Rates'!$G$77))+(0.1*('Calcification Rates'!$D$77-'Calcification Rates'!$E$77)*($A33+(2*'Calcification Rates'!$D$77-'Calcification Rates'!$E$77)))*('Calcification Rates'!$F$77-'Calcification Rates'!$G$77)</f>
        <v>63.225229975884986</v>
      </c>
      <c r="FY33" s="73">
        <f>(2*('Calcification Rates'!$D$77+'Calcification Rates'!$E$77)*('Calcification Rates'!$F$77+'Calcification Rates'!$G$77))+(0.1*('Calcification Rates'!$D$77+'Calcification Rates'!$E$77)*($A33+(2*'Calcification Rates'!$D$77+'Calcification Rates'!$E$77)))*('Calcification Rates'!$F$77+'Calcification Rates'!$G$77)</f>
        <v>69.692385901306324</v>
      </c>
      <c r="FZ33" s="73">
        <f>((((1-'Calcification Rates'!$H$78)*$A33)*'Calcification Rates'!$D$78*0.1)+('Calcification Rates'!$H$78*$A33*'Calcification Rates'!$D$78))*'Calcification Rates'!$F$78</f>
        <v>11.054753550749998</v>
      </c>
      <c r="GA33" s="73">
        <f>((((1-'Calcification Rates'!$H$78)*$A33)*(('Calcification Rates'!$D$78-'Calcification Rates'!$E$78)*0.1))+('Calcification Rates'!$H$78*$A33*('Calcification Rates'!$D$78-'Calcification Rates'!$E$78)))*('Calcification Rates'!$F$78-'Calcification Rates'!$G$78)</f>
        <v>10.672038170487038</v>
      </c>
      <c r="GB33" s="73">
        <f>((((1-'Calcification Rates'!$H$78)*$A33)*(('Calcification Rates'!$D$78+'Calcification Rates'!$E$78)*0.1))+('Calcification Rates'!$H$78*$A33*('Calcification Rates'!$D$78+'Calcification Rates'!$E$78)))*('Calcification Rates'!$F$78+'Calcification Rates'!$G$78)</f>
        <v>11.437468931012962</v>
      </c>
      <c r="GC33" s="73">
        <f>((((1-'Calcification Rates'!$H$79)*$A33)*'Calcification Rates'!$D$79*0.1)+('Calcification Rates'!$H$79*$A33*'Calcification Rates'!$D$79))*'Calcification Rates'!$F$79</f>
        <v>12.572717430000001</v>
      </c>
      <c r="GD33" s="73">
        <f>((((1-'Calcification Rates'!$H$79)*$A33)*(('Calcification Rates'!$D$79-'Calcification Rates'!$E$79)*0.1))+('Calcification Rates'!$H$79*$A33*('Calcification Rates'!$D$79-'Calcification Rates'!$E$79)))*('Calcification Rates'!$F$79-'Calcification Rates'!$G$79)</f>
        <v>12.047124613568643</v>
      </c>
      <c r="GE33" s="73">
        <f>((((1-'Calcification Rates'!$H$79)*$A33)*(('Calcification Rates'!$D$79+'Calcification Rates'!$E$79)*0.1))+('Calcification Rates'!$H$79*$A33*('Calcification Rates'!$D$79+'Calcification Rates'!$E$79)))*('Calcification Rates'!$F$79+'Calcification Rates'!$G$79)</f>
        <v>13.09831024643136</v>
      </c>
      <c r="GF33" s="73">
        <f>((((1-'Calcification Rates'!$H$80)*$A33)*'Calcification Rates'!$D$80*0.1)+('Calcification Rates'!$H$80*$A33*'Calcification Rates'!$D$80))*'Calcification Rates'!$F$80</f>
        <v>14.795083699499999</v>
      </c>
      <c r="GG33" s="73">
        <f>((((1-'Calcification Rates'!$H$80)*$A33)*(('Calcification Rates'!$D$80-'Calcification Rates'!$E$80)*0.1))+('Calcification Rates'!$H$80*$A33*('Calcification Rates'!$D$80-'Calcification Rates'!$E$80)))*('Calcification Rates'!$F$80-'Calcification Rates'!$G$80)</f>
        <v>14.282878152982651</v>
      </c>
      <c r="GH33" s="73">
        <f>((((1-'Calcification Rates'!$H$80)*$A33)*(('Calcification Rates'!$D$80+'Calcification Rates'!$E$80)*0.1))+('Calcification Rates'!$H$80*$A33*('Calcification Rates'!$D$80+'Calcification Rates'!$E$80)))*('Calcification Rates'!$F$80+'Calcification Rates'!$G$80)</f>
        <v>15.307289246017348</v>
      </c>
      <c r="GI33" s="73">
        <f>((((((((($A33*2)/PI())/2)+'Calcification Rates'!$D$81)^2)*PI())/2))-((((((($A33*2)/PI())/2)^2)*PI())/2)))*'Calcification Rates'!$F$81</f>
        <v>18.231783673529605</v>
      </c>
      <c r="GJ33" s="73">
        <f>((((((((($A33*2)/PI())/2)+('Calcification Rates'!$D$81-'Calcification Rates'!$E$81))^2)*PI())/2))-((((((($A33*2)/PI())/2)^2)*PI())/2)))*('Calcification Rates'!$F$81-'Calcification Rates'!$G$81)</f>
        <v>17.632115853283413</v>
      </c>
      <c r="GK33" s="73">
        <f>((((((((($A33*2)/PI())/2)+('Calcification Rates'!$D$81+'Calcification Rates'!$E$81))^2)*PI())/2))-((((((($A33*2)/PI())/2)^2)*PI())/2)))*('Calcification Rates'!$F$81+'Calcification Rates'!$G$81)</f>
        <v>18.832343941065435</v>
      </c>
      <c r="GL33" s="73">
        <f>((((((((($A33*2)/PI())/2)+'Calcification Rates'!$D$82)^2)*PI())/2))-((((((($A33*2)/PI())/2)^2)*PI())/2)))*'Calcification Rates'!$F$82</f>
        <v>18.702891171160548</v>
      </c>
      <c r="GM33" s="73">
        <f>((((((((($A33*2)/PI())/2)+('Calcification Rates'!$D$82-'Calcification Rates'!$E$82))^2)*PI())/2))-((((((($A33*2)/PI())/2)^2)*PI())/2)))*('Calcification Rates'!$F$82-'Calcification Rates'!$G$82)</f>
        <v>18.235734816546358</v>
      </c>
      <c r="GN33" s="73">
        <f>((((((((($A33*2)/PI())/2)+('Calcification Rates'!$D$82+'Calcification Rates'!$E$82))^2)*PI())/2))-((((((($A33*2)/PI())/2)^2)*PI())/2)))*('Calcification Rates'!$F$82+'Calcification Rates'!$G$82)</f>
        <v>19.170587693580398</v>
      </c>
      <c r="GO33" s="73">
        <f>((((((((($A33*2)/PI())/2)+'Calcification Rates'!$D$87)^2)*PI())/2))-((((((($A33*2)/PI())/2)^2)*PI())/2)))*'Calcification Rates'!$F$87</f>
        <v>12.503848928456586</v>
      </c>
      <c r="GP33" s="73">
        <f>((((((((($A33*2)/PI())/2)+('Calcification Rates'!$D$87-'Calcification Rates'!$E$87))^2)*PI())/2))-((((((($A33*2)/PI())/2)^2)*PI())/2)))*('Calcification Rates'!$F$87-'Calcification Rates'!$G$87)</f>
        <v>10.874766924468274</v>
      </c>
      <c r="GQ33" s="73">
        <f>((((((((($A33*2)/PI())/2)+('Calcification Rates'!$D$87+'Calcification Rates'!$E$87))^2)*PI())/2))-((((((($A33*2)/PI())/2)^2)*PI())/2)))*('Calcification Rates'!$F$87+'Calcification Rates'!$G$87)</f>
        <v>14.220155329251305</v>
      </c>
      <c r="GR33" s="73">
        <f>((((((((($A33*2)/PI())/2)+'Calcification Rates'!$D$88)^2)*PI())/2))-((((((($A33*2)/PI())/2)^2)*PI())/2)))*'Calcification Rates'!$F$88</f>
        <v>12.503848928456586</v>
      </c>
      <c r="GS33" s="73">
        <f>((((((((($A33*2)/PI())/2)+('Calcification Rates'!$D$88-'Calcification Rates'!$E$88))^2)*PI())/2))-((((((($A33*2)/PI())/2)^2)*PI())/2)))*('Calcification Rates'!$F$88-'Calcification Rates'!$G$88)</f>
        <v>10.874766924468274</v>
      </c>
      <c r="GT33" s="73">
        <f>((((((((($A33*2)/PI())/2)+('Calcification Rates'!$D$88+'Calcification Rates'!$E$88))^2)*PI())/2))-((((((($A33*2)/PI())/2)^2)*PI())/2)))*('Calcification Rates'!$F$88+'Calcification Rates'!$G$88)</f>
        <v>14.220155329251305</v>
      </c>
      <c r="GU33" s="73">
        <f>((((((((($A33*2)/PI())/2)+'Calcification Rates'!$D$89)^2)*PI())/2))-((((((($A33*2)/PI())/2)^2)*PI())/2)))*'Calcification Rates'!$F$89</f>
        <v>17.499596701675827</v>
      </c>
      <c r="GV33" s="73">
        <f>((((((((($A33*2)/PI())/2)+('Calcification Rates'!$D$89-'Calcification Rates'!$E$89))^2)*PI())/2))-((((((($A33*2)/PI())/2)^2)*PI())/2)))*('Calcification Rates'!$F$89-'Calcification Rates'!$G$89)</f>
        <v>15.59925051300182</v>
      </c>
      <c r="GW33" s="73">
        <f>((((((((($A33*2)/PI())/2)+('Calcification Rates'!$D$89+'Calcification Rates'!$E$89))^2)*PI())/2))-((((((($A33*2)/PI())/2)^2)*PI())/2)))*('Calcification Rates'!$F$89+'Calcification Rates'!$G$89)</f>
        <v>19.471245271594523</v>
      </c>
      <c r="GX33" s="73">
        <f>((((((((($A33*2)/PI())/2)+'Calcification Rates'!$D$90)^2)*PI())/2))-((((((($A33*2)/PI())/2)^2)*PI())/2)))*'Calcification Rates'!$F$90</f>
        <v>17.499596701675827</v>
      </c>
      <c r="GY33" s="73">
        <f>((((((((($A33*2)/PI())/2)+('Calcification Rates'!$D$90-'Calcification Rates'!$E$90))^2)*PI())/2))-((((((($A33*2)/PI())/2)^2)*PI())/2)))*('Calcification Rates'!$F$90-'Calcification Rates'!$G$90)</f>
        <v>15.59925051300182</v>
      </c>
      <c r="GZ33" s="73">
        <f>((((((((($A33*2)/PI())/2)+('Calcification Rates'!$D$90+'Calcification Rates'!$E$90))^2)*PI())/2))-((((((($A33*2)/PI())/2)^2)*PI())/2)))*('Calcification Rates'!$F$90+'Calcification Rates'!$G$90)</f>
        <v>19.471245271594523</v>
      </c>
      <c r="HA33" s="73">
        <f>((((((((($A33*2)/PI())/2)+'Calcification Rates'!$D$92)^2)*PI())/2))-((((((($A33*2)/PI())/2)^2)*PI())/2)))*'Calcification Rates'!$F$92</f>
        <v>44.675879133303013</v>
      </c>
      <c r="HB33" s="73">
        <f>((((((((($A33*2)/PI())/2)+('Calcification Rates'!$D$92-'Calcification Rates'!$E$92))^2)*PI())/2))-((((((($A33*2)/PI())/2)^2)*PI())/2)))*('Calcification Rates'!$F$92-'Calcification Rates'!$G$92)</f>
        <v>42.947330252753233</v>
      </c>
      <c r="HC33" s="73">
        <f>((((((((($A33*2)/PI())/2)+('Calcification Rates'!$D$92+'Calcification Rates'!$E$92))^2)*PI())/2))-((((((($A33*2)/PI())/2)^2)*PI())/2)))*('Calcification Rates'!$F$92+'Calcification Rates'!$G$92)</f>
        <v>46.404428013852794</v>
      </c>
      <c r="HD33" s="73">
        <f>$A33*'Calcification Rates'!$D$93*'Calcification Rates'!$F$93</f>
        <v>12.808409636471669</v>
      </c>
      <c r="HE33" s="73">
        <f>$A33*('Calcification Rates'!$D$93-'Calcification Rates'!$E$93)*('Calcification Rates'!$F$93-'Calcification Rates'!$G$93)</f>
        <v>11.257014932678572</v>
      </c>
      <c r="HF33" s="73">
        <f>$A33*('Calcification Rates'!$D$93+'Calcification Rates'!$E$93)*('Calcification Rates'!$F$93+'Calcification Rates'!$G$93)</f>
        <v>14.444794352335165</v>
      </c>
      <c r="HG33" s="73">
        <f>$A33*'Calcification Rates'!$D$95*'Calcification Rates'!$F$95</f>
        <v>16.330722286501381</v>
      </c>
      <c r="HH33" s="73">
        <f>$A33*('Calcification Rates'!$D$95-'Calcification Rates'!$E$95)*('Calcification Rates'!$F$95-'Calcification Rates'!$G$95)</f>
        <v>14.250882234708426</v>
      </c>
      <c r="HI33" s="73">
        <f>$A33*('Calcification Rates'!$D$95+'Calcification Rates'!$E$95)*('Calcification Rates'!$F$95+'Calcification Rates'!$G$95)</f>
        <v>18.527120069133733</v>
      </c>
      <c r="HJ33" s="73">
        <f>((((1-'Calcification Rates'!$H$96)*$A33)*'Calcification Rates'!$D$96*0.1)+('Calcification Rates'!$H$96*$A33*'Calcification Rates'!$D$96))*'Calcification Rates'!$F$96</f>
        <v>7.7638856750000009</v>
      </c>
      <c r="HK33" s="73">
        <f>((((1-'Calcification Rates'!$H$96)*$A33)*(('Calcification Rates'!$D$96-'Calcification Rates'!$E$96)*0.1))+('Calcification Rates'!$H$96*$A33*('Calcification Rates'!$D$96-'Calcification Rates'!$E$96)))*('Calcification Rates'!$F$96-'Calcification Rates'!$G$96)</f>
        <v>6.7819275297747179</v>
      </c>
      <c r="HL33" s="73">
        <f>((((1-'Calcification Rates'!$H$96)*$A33)*(('Calcification Rates'!$D$96+'Calcification Rates'!$E$96)*0.1))+('Calcification Rates'!$H$96*$A33*('Calcification Rates'!$D$96+'Calcification Rates'!$E$96)))*('Calcification Rates'!$F$96+'Calcification Rates'!$G$96)</f>
        <v>8.8062430977463801</v>
      </c>
      <c r="HM33" s="73">
        <f>((((1-'Calcification Rates'!$H$98)*$A33)*'Calcification Rates'!$D$98*0.1)+('Calcification Rates'!$H$98*$A33*'Calcification Rates'!$D$98))*'Calcification Rates'!$F$98</f>
        <v>7.7638856750000009</v>
      </c>
      <c r="HN33" s="73">
        <f>((((1-'Calcification Rates'!$H$98)*$A33)*(('Calcification Rates'!$D$98-'Calcification Rates'!$E$98)*0.1))+('Calcification Rates'!$H$98*$A33*('Calcification Rates'!$D$98-'Calcification Rates'!$E$98)))*('Calcification Rates'!$F$98-'Calcification Rates'!$G$98)</f>
        <v>4.6822800580573327</v>
      </c>
      <c r="HO33" s="73">
        <f>((((1-'Calcification Rates'!$H$98)*$A33)*(('Calcification Rates'!$D$98+'Calcification Rates'!$E$98)*0.1))+('Calcification Rates'!$H$98*$A33*('Calcification Rates'!$D$98+'Calcification Rates'!$E$98)))*('Calcification Rates'!$F$98+'Calcification Rates'!$G$98)</f>
        <v>11.291655393296724</v>
      </c>
    </row>
    <row r="34" spans="1:223" x14ac:dyDescent="0.3">
      <c r="A34" s="42">
        <v>32</v>
      </c>
      <c r="B34" s="73">
        <f>((((1-'Calcification Rates'!$H$11)*$A34)*'Calcification Rates'!$D$11*0.1)+('Calcification Rates'!$H$11*$A34*'Calcification Rates'!$D$11))*'Calcification Rates'!$F$11</f>
        <v>88.04177237333333</v>
      </c>
      <c r="C34" s="73">
        <f>((((1-'Calcification Rates'!$H$11)*$A34)*(('Calcification Rates'!$D$11-'Calcification Rates'!$E$11)*0.1))+('Calcification Rates'!$H$11*$A34*('Calcification Rates'!$D$11-'Calcification Rates'!$E$11)))*('Calcification Rates'!$F$11-'Calcification Rates'!$G$11)</f>
        <v>71.505330347843653</v>
      </c>
      <c r="D34" s="73">
        <f>((((1-'Calcification Rates'!$H$11)*$A34)*(('Calcification Rates'!$D$11+'Calcification Rates'!$E$11)*0.1))+('Calcification Rates'!$H$11*$A34*('Calcification Rates'!$D$11+'Calcification Rates'!$E$11)))*('Calcification Rates'!$F$11+'Calcification Rates'!$G$11)</f>
        <v>105.09191217468832</v>
      </c>
      <c r="E34" s="73">
        <f>(((((1-'Calcification Rates'!$H$12)*$A34)*'Calcification Rates'!$D$12*0.1)+('Calcification Rates'!$H$12*$A34*'Calcification Rates'!$D$12))*'Calcification Rates'!$F$12)*0.5</f>
        <v>46.36309455238095</v>
      </c>
      <c r="F34" s="73">
        <f>(((((1-'Calcification Rates'!$H$12)*$A34)*(('Calcification Rates'!$D$12-'Calcification Rates'!$E$12)*0.1))+('Calcification Rates'!$H$12*$A34*('Calcification Rates'!$D$12-'Calcification Rates'!$E$12)))*('Calcification Rates'!$F$12-'Calcification Rates'!$G$12))*0.5</f>
        <v>42.611251893224612</v>
      </c>
      <c r="G34" s="73">
        <f>(((((1-'Calcification Rates'!$H$12)*$A34)*(('Calcification Rates'!$D$12+'Calcification Rates'!$E$12)*0.1))+('Calcification Rates'!$H$12*$A34*('Calcification Rates'!$D$12+'Calcification Rates'!$E$12)))*('Calcification Rates'!$F$12+'Calcification Rates'!$G$12))*0.5</f>
        <v>50.180035147627073</v>
      </c>
      <c r="H34" s="73">
        <f>(((((1-'Calcification Rates'!$H$13)*$A34)*'Calcification Rates'!$D$13*0.1)+('Calcification Rates'!$H$13*$A34*'Calcification Rates'!$D$13))*'Calcification Rates'!$F$13)*0.5</f>
        <v>37.306121779199998</v>
      </c>
      <c r="I34" s="73">
        <f>(((((1-'Calcification Rates'!$H$13)*$A34)*(('Calcification Rates'!$D$13-'Calcification Rates'!$E$13)*0.1))+('Calcification Rates'!$H$13*$A34*('Calcification Rates'!$D$13-'Calcification Rates'!$E$13)))*('Calcification Rates'!$F$13-'Calcification Rates'!$G$13))*0.5</f>
        <v>31.571530455619801</v>
      </c>
      <c r="J34" s="73">
        <f>(((((1-'Calcification Rates'!$H$13)*$A34)*(('Calcification Rates'!$D$13+'Calcification Rates'!$E$13)*0.1))+('Calcification Rates'!$H$13*$A34*('Calcification Rates'!$D$13+'Calcification Rates'!$E$13)))*('Calcification Rates'!$F$13+'Calcification Rates'!$G$13))*0.5</f>
        <v>43.513574870602419</v>
      </c>
      <c r="K34" s="73">
        <f>((((((((($A34*2)/PI())/2)+'Calcification Rates'!$D$14)^2)*PI())/2))-((((((($A34*2)/PI())/2)^2)*PI())/2)))*'Calcification Rates'!$F$14</f>
        <v>19.102816613858632</v>
      </c>
      <c r="L34" s="73">
        <f>((((((((($A34*2)/PI())/2)+('Calcification Rates'!$D$14-'Calcification Rates'!$E$14))^2)*PI())/2))-((((((($A34*2)/PI())/2)^2)*PI())/2)))*('Calcification Rates'!$F$14-'Calcification Rates'!$G$14)</f>
        <v>18.431115224859912</v>
      </c>
      <c r="M34" s="73">
        <f>((((((((($A34*2)/PI())/2)+('Calcification Rates'!$D$14+'Calcification Rates'!$E$14))^2)*PI())/2))-((((((($A34*2)/PI())/2)^2)*PI())/2)))*('Calcification Rates'!$F$14+'Calcification Rates'!$G$14)</f>
        <v>19.775198154150349</v>
      </c>
      <c r="N34" s="73">
        <f>((((((((($A34*2)/PI())/2)+'Calcification Rates'!$D$15)^2)*PI())/2))-((((((($A34*2)/PI())/2)^2)*PI())/2)))*'Calcification Rates'!$F$15</f>
        <v>19.376424664317543</v>
      </c>
      <c r="O34" s="73">
        <f>((((((((($A34*2)/PI())/2)+('Calcification Rates'!$D$15-'Calcification Rates'!$E$15))^2)*PI())/2))-((((((($A34*2)/PI())/2)^2)*PI())/2)))*('Calcification Rates'!$F$15-'Calcification Rates'!$G$15)</f>
        <v>17.46808749169664</v>
      </c>
      <c r="P34" s="73">
        <f>((((((((($A34*2)/PI())/2)+('Calcification Rates'!$D$15+'Calcification Rates'!$E$15))^2)*PI())/2))-((((((($A34*2)/PI())/2)^2)*PI())/2)))*('Calcification Rates'!$F$15+'Calcification Rates'!$G$15)</f>
        <v>21.374931393953123</v>
      </c>
      <c r="Q34" s="73">
        <f>(2*'Calcification Rates'!$D$16*'Calcification Rates'!$F$16)+0.1*'Calcification Rates'!$D$16*($A34+(2*'Calcification Rates'!$D$16))*'Calcification Rates'!$F$16</f>
        <v>5.9137283333333333</v>
      </c>
      <c r="R34" s="73">
        <f>(2*('Calcification Rates'!$D$16-'Calcification Rates'!$E$16)*('Calcification Rates'!$F$16-'Calcification Rates'!$G$16))+(0.1*('Calcification Rates'!$D$16-'Calcification Rates'!$E$16)*($A34+(2*'Calcification Rates'!$D$16-'Calcification Rates'!$E$16)))*('Calcification Rates'!$F$16-'Calcification Rates'!$G$16)</f>
        <v>5.0796269667003937</v>
      </c>
      <c r="S34" s="73">
        <f>(2*('Calcification Rates'!$D$16+'Calcification Rates'!$E$16)*('Calcification Rates'!$F$16+'Calcification Rates'!$G$16))+(0.1*('Calcification Rates'!$D$16+'Calcification Rates'!$E$16)*($A34+(2*'Calcification Rates'!$D$16+'Calcification Rates'!$E$16)))*('Calcification Rates'!$F$16+'Calcification Rates'!$G$16)</f>
        <v>6.7686884964711922</v>
      </c>
      <c r="T34" s="73">
        <f>(2*'Calcification Rates'!$D$17*'Calcification Rates'!$F$17)+0.1*'Calcification Rates'!$D$17*($A34+(2*'Calcification Rates'!$D$17))*'Calcification Rates'!$F$17</f>
        <v>5.4657186111111109</v>
      </c>
      <c r="U34" s="73">
        <f>(2*('Calcification Rates'!$D$17-'Calcification Rates'!$E$17)*('Calcification Rates'!$F$17-'Calcification Rates'!$G$17))+(0.1*('Calcification Rates'!$D$17-'Calcification Rates'!$E$17)*($A34+(2*'Calcification Rates'!$D$17-'Calcification Rates'!$E$17)))*('Calcification Rates'!$F$17-'Calcification Rates'!$G$17)</f>
        <v>4.6377276141670594</v>
      </c>
      <c r="V34" s="73">
        <f>(2*('Calcification Rates'!$D$17+'Calcification Rates'!$E$17)*('Calcification Rates'!$F$17+'Calcification Rates'!$G$17))+(0.1*('Calcification Rates'!$D$17+'Calcification Rates'!$E$17)*($A34+(2*'Calcification Rates'!$D$17+'Calcification Rates'!$E$17)))*('Calcification Rates'!$F$17+'Calcification Rates'!$G$17)</f>
        <v>6.3145669106045261</v>
      </c>
      <c r="W34" s="73">
        <f>((((((((($A34*2)/PI())/2)+'Calcification Rates'!$D$18)^2)*PI())/2))-((((((($A34*2)/PI())/2)^2)*PI())/2)))*'Calcification Rates'!$F$18</f>
        <v>19.376424664317543</v>
      </c>
      <c r="X34" s="73">
        <f>((((((((($A34*2)/PI())/2)+('Calcification Rates'!$D$18-'Calcification Rates'!$E$18))^2)*PI())/2))-((((((($A34*2)/PI())/2)^2)*PI())/2)))*('Calcification Rates'!$F$18-'Calcification Rates'!$G$18)</f>
        <v>17.46808749169664</v>
      </c>
      <c r="Y34" s="73">
        <f>((((((((($A34*2)/PI())/2)+('Calcification Rates'!$D$18+'Calcification Rates'!$E$18))^2)*PI())/2))-((((((($A34*2)/PI())/2)^2)*PI())/2)))*('Calcification Rates'!$F$18+'Calcification Rates'!$G$18)</f>
        <v>21.374931393953123</v>
      </c>
      <c r="Z34" s="73">
        <f>(2*'Calcification Rates'!$D$19*'Calcification Rates'!$F$19)+0.1*'Calcification Rates'!$D$19*($A34+(2*'Calcification Rates'!$D$19))*'Calcification Rates'!$F$19</f>
        <v>5.4657186111111109</v>
      </c>
      <c r="AA34" s="73">
        <f>(2*('Calcification Rates'!$D$19-'Calcification Rates'!$E$19)*('Calcification Rates'!$F$19-'Calcification Rates'!$G$19))+(0.1*('Calcification Rates'!$D$19-'Calcification Rates'!$E$19)*($A34+(2*'Calcification Rates'!$D$19-'Calcification Rates'!$E$19)))*('Calcification Rates'!$F$19-'Calcification Rates'!$G$19)</f>
        <v>4.6377276141670594</v>
      </c>
      <c r="AB34" s="73">
        <f>(2*('Calcification Rates'!$D$19+'Calcification Rates'!$E$19)*('Calcification Rates'!$F$19+'Calcification Rates'!$G$19))+(0.1*('Calcification Rates'!$D$19+'Calcification Rates'!$E$19)*($A34+(2*'Calcification Rates'!$D$19+'Calcification Rates'!$E$19)))*('Calcification Rates'!$F$19+'Calcification Rates'!$G$19)</f>
        <v>6.3145669106045261</v>
      </c>
      <c r="AC34" s="73">
        <f>(((((1-'Calcification Rates'!$H$20)*$A34)*'Calcification Rates'!$D$20*0.1)+('Calcification Rates'!$H$20*$A34*'Calcification Rates'!$D$20))*'Calcification Rates'!$F$20)*0.5</f>
        <v>2.5872214666666662</v>
      </c>
      <c r="AD34" s="73">
        <f>(((((1-'Calcification Rates'!$H$20)*$A34)*(('Calcification Rates'!$D$20-'Calcification Rates'!$E$20)*0.1))+('Calcification Rates'!$H$20*$A34*('Calcification Rates'!$D$20-'Calcification Rates'!$E$20)))*('Calcification Rates'!$F$20-'Calcification Rates'!$G$20))*0.5</f>
        <v>2.1955591767593079</v>
      </c>
      <c r="AE34" s="73">
        <f>(((((1-'Calcification Rates'!$H$20)*$A34)*(('Calcification Rates'!$D$20+'Calcification Rates'!$E$20)*0.1))+('Calcification Rates'!$H$20*$A34*('Calcification Rates'!$D$20+'Calcification Rates'!$E$20)))*('Calcification Rates'!$F$20+'Calcification Rates'!$G$20))*0.5</f>
        <v>2.9886588233800615</v>
      </c>
      <c r="AF34" s="73">
        <f>(2*'Calcification Rates'!$D$21*'Calcification Rates'!$F$21)+0.1*'Calcification Rates'!$D$21*($A34+(2*'Calcification Rates'!$D$21))*'Calcification Rates'!$F$21</f>
        <v>6.2721361111111111</v>
      </c>
      <c r="AG34" s="73">
        <f>(2*('Calcification Rates'!$D$21-'Calcification Rates'!$E$21)*('Calcification Rates'!$F$21-'Calcification Rates'!$G$21))+(0.1*('Calcification Rates'!$D$21-'Calcification Rates'!$E$21)*($A34+(2*'Calcification Rates'!$D$21-'Calcification Rates'!$E$21)))*('Calcification Rates'!$F$21-'Calcification Rates'!$G$21)</f>
        <v>6.137098207982933</v>
      </c>
      <c r="AH34" s="73">
        <f>(2*('Calcification Rates'!$D$21+'Calcification Rates'!$E$21)*('Calcification Rates'!$F$21+'Calcification Rates'!$G$21))+(0.1*('Calcification Rates'!$D$21+'Calcification Rates'!$E$21)*($A34+(2*'Calcification Rates'!$D$21+'Calcification Rates'!$E$21)))*('Calcification Rates'!$F$21+'Calcification Rates'!$G$21)</f>
        <v>6.4085638197504</v>
      </c>
      <c r="AI34" s="73">
        <f>$A34*'Calcification Rates'!$D$23*'Calcification Rates'!$F$23</f>
        <v>0.75208999999999993</v>
      </c>
      <c r="AJ34" s="73">
        <f>$A34*('Calcification Rates'!$D$23-'Calcification Rates'!$E$23)*('Calcification Rates'!$F$23-'Calcification Rates'!$G$23)</f>
        <v>0.48878237688992204</v>
      </c>
      <c r="AK34" s="73">
        <f>$A34*('Calcification Rates'!$D$23+'Calcification Rates'!$E$23)*('Calcification Rates'!$F$23+'Calcification Rates'!$G$23)</f>
        <v>1.0153976231100779</v>
      </c>
      <c r="AL34" s="73">
        <f>((((1-'Calcification Rates'!$H$24)*$A34)*'Calcification Rates'!$D$24*0.1)+('Calcification Rates'!$H$24*$A34*'Calcification Rates'!$D$24))*'Calcification Rates'!$F$24</f>
        <v>34.269290473600002</v>
      </c>
      <c r="AM34" s="73">
        <f>((((1-'Calcification Rates'!$H$24)*$A34)*(('Calcification Rates'!$D$24-'Calcification Rates'!$E$24)*0.1))+('Calcification Rates'!$H$24*$A34*('Calcification Rates'!$D$24-'Calcification Rates'!$E$24)))*('Calcification Rates'!$F$24-'Calcification Rates'!$G$24)</f>
        <v>20.667282093680679</v>
      </c>
      <c r="AN34" s="73">
        <f>((((1-'Calcification Rates'!$H$24)*$A34)*(('Calcification Rates'!$D$24+'Calcification Rates'!$E$24)*0.1))+('Calcification Rates'!$H$24*$A34*('Calcification Rates'!$D$24+'Calcification Rates'!$E$24)))*('Calcification Rates'!$F$24+'Calcification Rates'!$G$24)</f>
        <v>49.840638412115389</v>
      </c>
      <c r="AO34" s="73">
        <f>((((((((($A34*2)/PI())/2)+'Calcification Rates'!$D$25)^2)*PI())/2))-((((((($A34*2)/PI())/2)^2)*PI())/2)))*'Calcification Rates'!$F$25</f>
        <v>16.425319915097297</v>
      </c>
      <c r="AP34" s="73">
        <f>((((((((($A34*2)/PI())/2)+('Calcification Rates'!$D$25-'Calcification Rates'!$E$25))^2)*PI())/2))-((((((($A34*2)/PI())/2)^2)*PI())/2)))*('Calcification Rates'!$F$25-'Calcification Rates'!$G$25)</f>
        <v>13.423390316569888</v>
      </c>
      <c r="AQ34" s="73">
        <f>((((((((($A34*2)/PI())/2)+('Calcification Rates'!$D$25+'Calcification Rates'!$E$25))^2)*PI())/2))-((((((($A34*2)/PI())/2)^2)*PI())/2)))*('Calcification Rates'!$F$25+'Calcification Rates'!$G$25)</f>
        <v>19.528892988955665</v>
      </c>
      <c r="AR34" s="73">
        <f>((((1-'Calcification Rates'!$H$28)*$A34)*'Calcification Rates'!$D$28*0.1)+('Calcification Rates'!$H$28*$A34*'Calcification Rates'!$D$28))*'Calcification Rates'!$F$28</f>
        <v>5.515879633770866</v>
      </c>
      <c r="AS34" s="73">
        <f>((((1-'Calcification Rates'!$H$28)*$A34)*(('Calcification Rates'!$D$28-'Calcification Rates'!$E$28)*0.1))+('Calcification Rates'!$H$28*$A34*('Calcification Rates'!$D$28-'Calcification Rates'!$E$28)))*('Calcification Rates'!$F$28-'Calcification Rates'!$G$28)</f>
        <v>4.9715703188087179</v>
      </c>
      <c r="AT34" s="73">
        <f>((((1-'Calcification Rates'!$H$28)*$A34)*(('Calcification Rates'!$D$28+'Calcification Rates'!$E$28)*0.1))+('Calcification Rates'!$H$28*$A34*('Calcification Rates'!$D$28+'Calcification Rates'!$E$28)))*('Calcification Rates'!$F$28+'Calcification Rates'!$G$28)</f>
        <v>6.0868247538202915</v>
      </c>
      <c r="AU34" s="73">
        <f>((((((((($A34*2)/PI())/2)+'Calcification Rates'!$D$29)^2)*PI())/2))-((((((($A34*2)/PI())/2)^2)*PI())/2)))*'Calcification Rates'!$F$29</f>
        <v>81.470709784196501</v>
      </c>
      <c r="AV34" s="73">
        <f>((((((((($A34*2)/PI())/2)+('Calcification Rates'!$D$29-'Calcification Rates'!$E$29))^2)*PI())/2))-((((((($A34*2)/PI())/2)^2)*PI())/2)))*('Calcification Rates'!$F$29-'Calcification Rates'!$G$29)</f>
        <v>67.199491907784733</v>
      </c>
      <c r="AW34" s="73">
        <f>((((((((($A34*2)/PI())/2)+('Calcification Rates'!$D$29+'Calcification Rates'!$E$29))^2)*PI())/2))-((((((($A34*2)/PI())/2)^2)*PI())/2)))*('Calcification Rates'!$F$29+'Calcification Rates'!$G$29)</f>
        <v>97.030553078961731</v>
      </c>
      <c r="AX34" s="73">
        <f>((((((((($A34*2)/PI())/2)+'Calcification Rates'!$D$30)^2)*PI())/2))-((((((($A34*2)/PI())/2)^2)*PI())/2)))*'Calcification Rates'!$F$30</f>
        <v>19.043997886833303</v>
      </c>
      <c r="AY34" s="73">
        <f>((((((((($A34*2)/PI())/2)+('Calcification Rates'!$D$30-'Calcification Rates'!$E$30))^2)*PI())/2))-((((((($A34*2)/PI())/2)^2)*PI())/2)))*('Calcification Rates'!$F$30-'Calcification Rates'!$G$30)</f>
        <v>16.904204394504337</v>
      </c>
      <c r="AZ34" s="73">
        <f>((((((((($A34*2)/PI())/2)+('Calcification Rates'!$D$30+'Calcification Rates'!$E$30))^2)*PI())/2))-((((((($A34*2)/PI())/2)^2)*PI())/2)))*('Calcification Rates'!$F$30+'Calcification Rates'!$G$30)</f>
        <v>21.22829594368045</v>
      </c>
      <c r="BA34" s="73">
        <f>((((1-'Calcification Rates'!$H$31)*$A34)*'Calcification Rates'!$D$31*0.1)+('Calcification Rates'!$H$31*$A34*'Calcification Rates'!$D$31))*'Calcification Rates'!$F$31</f>
        <v>5.8997120000000001</v>
      </c>
      <c r="BB34" s="73">
        <f>((((1-'Calcification Rates'!$H$31)*$A34)*(('Calcification Rates'!$D$31-'Calcification Rates'!$E$31)*0.1))+('Calcification Rates'!$H$31*$A34*('Calcification Rates'!$D$31-'Calcification Rates'!$E$31)))*('Calcification Rates'!$F$31-'Calcification Rates'!$G$31)</f>
        <v>5.8997120000000001</v>
      </c>
      <c r="BC34" s="73">
        <f>((((1-'Calcification Rates'!$H$31)*$A34)*(('Calcification Rates'!$D$31+'Calcification Rates'!$E$31)*0.1))+('Calcification Rates'!$H$31*$A34*('Calcification Rates'!$D$31+'Calcification Rates'!$E$31)))*('Calcification Rates'!$F$31+'Calcification Rates'!$G$31)</f>
        <v>5.8997120000000001</v>
      </c>
      <c r="BD34" s="73">
        <f>$A34*'Calcification Rates'!$D$32*'Calcification Rates'!$F$32</f>
        <v>24.790470264138719</v>
      </c>
      <c r="BE34" s="73">
        <f>$A34*('Calcification Rates'!$D$32-'Calcification Rates'!$E$32)*('Calcification Rates'!$F$32-'Calcification Rates'!$G$32)</f>
        <v>23.831305263814492</v>
      </c>
      <c r="BF34" s="73">
        <f>$A34*('Calcification Rates'!$D$32+'Calcification Rates'!$E$32)*('Calcification Rates'!$F$32+'Calcification Rates'!$G$32)</f>
        <v>25.749635264462945</v>
      </c>
      <c r="BG34" s="73">
        <f>((((1-'Calcification Rates'!$H$34)*$A34)*'Calcification Rates'!$D$34*0.1)+('Calcification Rates'!$H$34*$A34*'Calcification Rates'!$D$34))*'Calcification Rates'!$F$34</f>
        <v>8.0143336000000005</v>
      </c>
      <c r="BH34" s="73">
        <f>((((1-'Calcification Rates'!$H$34)*$A34)*(('Calcification Rates'!$D$34-'Calcification Rates'!$E$34)*0.1))+('Calcification Rates'!$H$34*$A34*('Calcification Rates'!$D$34-'Calcification Rates'!$E$34)))*('Calcification Rates'!$F$34-'Calcification Rates'!$G$34)</f>
        <v>3.0519630653396956</v>
      </c>
      <c r="BI34" s="73">
        <f>((((1-'Calcification Rates'!$H$34)*$A34)*(('Calcification Rates'!$D$34+'Calcification Rates'!$E$34)*0.1))+('Calcification Rates'!$H$34*$A34*('Calcification Rates'!$D$34+'Calcification Rates'!$E$34)))*('Calcification Rates'!$F$34+'Calcification Rates'!$G$34)</f>
        <v>15.285006625885185</v>
      </c>
      <c r="BJ34" s="73">
        <f>(2*'Calcification Rates'!$D$35*'Calcification Rates'!$F$35)+0.1*'Calcification Rates'!$D$35*($A34+(2*'Calcification Rates'!$D$35))*'Calcification Rates'!$F$35</f>
        <v>3.1385724394121093</v>
      </c>
      <c r="BK34" s="73">
        <f>(2*('Calcification Rates'!$D$35-'Calcification Rates'!$E$35)*('Calcification Rates'!$F$35-'Calcification Rates'!$G$35))+(0.1*('Calcification Rates'!$D$35-'Calcification Rates'!$E$35)*($A34+(2*'Calcification Rates'!$D$35-'Calcification Rates'!$E$35)))*('Calcification Rates'!$F$35-'Calcification Rates'!$G$35)</f>
        <v>2.8303444292851454</v>
      </c>
      <c r="BL34" s="73">
        <f>(2*('Calcification Rates'!$D$35+'Calcification Rates'!$E$35)*('Calcification Rates'!$F$35+'Calcification Rates'!$G$35))+(0.1*('Calcification Rates'!$D$35+'Calcification Rates'!$E$35)*($A34+(2*'Calcification Rates'!$D$35+'Calcification Rates'!$E$35)))*('Calcification Rates'!$F$35+'Calcification Rates'!$G$35)</f>
        <v>3.4612097731160527</v>
      </c>
      <c r="BM34" s="73">
        <f>((((((((($A34*2)/PI())/2)+'Calcification Rates'!$D$36)^2)*PI())/2))-((((((($A34*2)/PI())/2)^2)*PI())/2)))*'Calcification Rates'!$F$36</f>
        <v>25.737178418450373</v>
      </c>
      <c r="BN34" s="73">
        <f>((((((((($A34*2)/PI())/2)+('Calcification Rates'!$D$36-'Calcification Rates'!$E$36))^2)*PI())/2))-((((((($A34*2)/PI())/2)^2)*PI())/2)))*('Calcification Rates'!$F$36-'Calcification Rates'!$G$36)</f>
        <v>23.556820197126992</v>
      </c>
      <c r="BO34" s="73">
        <f>((((((((($A34*2)/PI())/2)+('Calcification Rates'!$D$36+'Calcification Rates'!$E$36))^2)*PI())/2))-((((((($A34*2)/PI())/2)^2)*PI())/2)))*('Calcification Rates'!$F$36+'Calcification Rates'!$G$36)</f>
        <v>28.015729950333547</v>
      </c>
      <c r="BP34" s="73">
        <f>(2*'Calcification Rates'!$D$37*'Calcification Rates'!$F$37)+0.1*'Calcification Rates'!$D$37*($A34+(2*'Calcification Rates'!$D$37))*'Calcification Rates'!$F$37</f>
        <v>67.546840277777775</v>
      </c>
      <c r="BQ34" s="73">
        <f>(2*('Calcification Rates'!$D$37-'Calcification Rates'!$E$37)*('Calcification Rates'!$F$37-'Calcification Rates'!$G$37))+(0.1*('Calcification Rates'!$D$37-'Calcification Rates'!$E$37)*($A34+(2*'Calcification Rates'!$D$37-'Calcification Rates'!$E$37)))*('Calcification Rates'!$F$37-'Calcification Rates'!$G$37)</f>
        <v>55.12210454244115</v>
      </c>
      <c r="BR34" s="73">
        <f>(2*('Calcification Rates'!$D$37+'Calcification Rates'!$E$37)*('Calcification Rates'!$F$37+'Calcification Rates'!$G$37))+(0.1*('Calcification Rates'!$D$37+'Calcification Rates'!$E$37)*($A34+(2*'Calcification Rates'!$D$37+'Calcification Rates'!$E$37)))*('Calcification Rates'!$F$37+'Calcification Rates'!$G$37)</f>
        <v>81.076569206988026</v>
      </c>
      <c r="BS34" s="73">
        <f>(2*'Calcification Rates'!$D$38*'Calcification Rates'!$F$38)+0.1*'Calcification Rates'!$D$38*($A34+(2*'Calcification Rates'!$D$38))*'Calcification Rates'!$F$38</f>
        <v>64.678055555555545</v>
      </c>
      <c r="BT34" s="73">
        <f>(2*('Calcification Rates'!$D$38-'Calcification Rates'!$E$38)*('Calcification Rates'!$F$38-'Calcification Rates'!$G$38))+(0.1*('Calcification Rates'!$D$38-'Calcification Rates'!$E$38)*($A34+(2*'Calcification Rates'!$D$38-'Calcification Rates'!$E$38)))*('Calcification Rates'!$F$38-'Calcification Rates'!$G$38)</f>
        <v>51.769469961758467</v>
      </c>
      <c r="BU34" s="73">
        <f>(2*('Calcification Rates'!$D$38+'Calcification Rates'!$E$38)*('Calcification Rates'!$F$38+'Calcification Rates'!$G$38))+(0.1*('Calcification Rates'!$D$38+'Calcification Rates'!$E$38)*($A34+(2*'Calcification Rates'!$D$38+'Calcification Rates'!$E$38)))*('Calcification Rates'!$F$38+'Calcification Rates'!$G$38)</f>
        <v>78.989346810335235</v>
      </c>
      <c r="BV34" s="73">
        <f>((((((((($A34*2)/PI())/2)+'Calcification Rates'!$D$39)^2)*PI())/2))-((((((($A34*2)/PI())/2)^2)*PI())/2)))*'Calcification Rates'!$F$39</f>
        <v>13.818814673998265</v>
      </c>
      <c r="BW34" s="73">
        <f>((((((((($A34*2)/PI())/2)+('Calcification Rates'!$D$39-'Calcification Rates'!$E$39))^2)*PI())/2))-((((((($A34*2)/PI())/2)^2)*PI())/2)))*('Calcification Rates'!$F$39-'Calcification Rates'!$G$39)</f>
        <v>13.284152634914657</v>
      </c>
      <c r="BX34" s="73">
        <f>((((((((($A34*2)/PI())/2)+('Calcification Rates'!$D$39+'Calcification Rates'!$E$39))^2)*PI())/2))-((((((($A34*2)/PI())/2)^2)*PI())/2)))*('Calcification Rates'!$F$39+'Calcification Rates'!$G$39)</f>
        <v>14.353476713081875</v>
      </c>
      <c r="BY34" s="73">
        <f>((((((((($A34*2)/PI())/2)+'Calcification Rates'!$D$40)^2)*PI())/2))-((((((($A34*2)/PI())/2)^2)*PI())/2)))*'Calcification Rates'!$F$40</f>
        <v>25.398919945864165</v>
      </c>
      <c r="BZ34" s="73">
        <f>((((((((($A34*2)/PI())/2)+('Calcification Rates'!$D$40-'Calcification Rates'!$E$40))^2)*PI())/2))-((((((($A34*2)/PI())/2)^2)*PI())/2)))*('Calcification Rates'!$F$40-'Calcification Rates'!$G$40)</f>
        <v>24.41621349461338</v>
      </c>
      <c r="CA34" s="73">
        <f>((((((((($A34*2)/PI())/2)+('Calcification Rates'!$D$40+'Calcification Rates'!$E$40))^2)*PI())/2))-((((((($A34*2)/PI())/2)^2)*PI())/2)))*('Calcification Rates'!$F$40+'Calcification Rates'!$G$40)</f>
        <v>26.381626397114946</v>
      </c>
      <c r="CB34" s="73">
        <f>$A34*'Calcification Rates'!$D$23*'Calcification Rates'!$F$23</f>
        <v>0.75208999999999993</v>
      </c>
      <c r="CC34" s="73">
        <f>$A34*('Calcification Rates'!$D$23-'Calcification Rates'!$E$23)*('Calcification Rates'!$F$23-'Calcification Rates'!$G$23)</f>
        <v>0.48878237688992204</v>
      </c>
      <c r="CD34" s="73">
        <f>$A34*('Calcification Rates'!$D$23+'Calcification Rates'!$E$23)*('Calcification Rates'!$F$23+'Calcification Rates'!$G$23)</f>
        <v>1.0153976231100779</v>
      </c>
      <c r="CE34" s="73">
        <f>((((1-'Calcification Rates'!$H$44)*$A34)*'Calcification Rates'!$D$44*0.1)+('Calcification Rates'!$H$44*$A34*'Calcification Rates'!$D$44))*'Calcification Rates'!$F$44</f>
        <v>26.2629712072</v>
      </c>
      <c r="CF34" s="73">
        <f>((((1-'Calcification Rates'!$H$44)*$A34)*(('Calcification Rates'!$D$44-'Calcification Rates'!$E$44)*0.1))+('Calcification Rates'!$H$44*$A34*('Calcification Rates'!$D$44-'Calcification Rates'!$E$44)))*('Calcification Rates'!$F$44-'Calcification Rates'!$G$44)</f>
        <v>15.838794064778201</v>
      </c>
      <c r="CG34" s="73">
        <f>((((1-'Calcification Rates'!$H$44)*$A34)*(('Calcification Rates'!$D$44+'Calcification Rates'!$E$44)*0.1))+('Calcification Rates'!$H$44*$A34*('Calcification Rates'!$D$44+'Calcification Rates'!$E$44)))*('Calcification Rates'!$F$44+'Calcification Rates'!$G$44)</f>
        <v>38.196391972989275</v>
      </c>
      <c r="CH34" s="73">
        <f>((((1-'Calcification Rates'!$H$45)*$A34)*'Calcification Rates'!$D$45*0.1)+('Calcification Rates'!$H$45*$A34*'Calcification Rates'!$D$45))*'Calcification Rates'!$F$45</f>
        <v>32.633676799999996</v>
      </c>
      <c r="CI34" s="73">
        <f>((((1-'Calcification Rates'!$H$45)*$A34)*(('Calcification Rates'!$D$45-'Calcification Rates'!$E$45)*0.1))+('Calcification Rates'!$H$45*$A34*('Calcification Rates'!$D$45-'Calcification Rates'!$E$45)))*('Calcification Rates'!$F$45-'Calcification Rates'!$G$45)</f>
        <v>21.488835673451948</v>
      </c>
      <c r="CJ34" s="73">
        <f>((((1-'Calcification Rates'!$H$45)*$A34)*(('Calcification Rates'!$D$45+'Calcification Rates'!$E$45)*0.1))+('Calcification Rates'!$H$45*$A34*('Calcification Rates'!$D$45+'Calcification Rates'!$E$45)))*('Calcification Rates'!$F$45+'Calcification Rates'!$G$45)</f>
        <v>43.778517926548048</v>
      </c>
      <c r="CK34" s="73">
        <f>((((1-'Calcification Rates'!$H$46)*$A34)*'Calcification Rates'!$D$46*0.1)+('Calcification Rates'!$H$46*$A34*'Calcification Rates'!$D$46))*'Calcification Rates'!$F$46</f>
        <v>26.285210240000001</v>
      </c>
      <c r="CL34" s="73">
        <f>((((1-'Calcification Rates'!$H$46)*$A34)*(('Calcification Rates'!$D$46-'Calcification Rates'!$E$46)*0.1))+('Calcification Rates'!$H$46*$A34*('Calcification Rates'!$D$46-'Calcification Rates'!$E$46)))*('Calcification Rates'!$F$46-'Calcification Rates'!$G$46)</f>
        <v>24.652058646359087</v>
      </c>
      <c r="CM34" s="73">
        <f>((((1-'Calcification Rates'!$H$46)*$A34)*(('Calcification Rates'!$D$46+'Calcification Rates'!$E$46)*0.1))+('Calcification Rates'!$H$46*$A34*('Calcification Rates'!$D$46+'Calcification Rates'!$E$46)))*('Calcification Rates'!$F$46+'Calcification Rates'!$G$46)</f>
        <v>27.967334775039941</v>
      </c>
      <c r="CN34" s="73">
        <f>((((1-'Calcification Rates'!$H$47)*$A34)*'Calcification Rates'!$D$47*0.1)+('Calcification Rates'!$H$47*$A34*'Calcification Rates'!$D$47))*'Calcification Rates'!$F$47</f>
        <v>34.269290473600002</v>
      </c>
      <c r="CO34" s="73">
        <f>((((1-'Calcification Rates'!$H$47)*$A34)*(('Calcification Rates'!$D$47-'Calcification Rates'!$E$47)*0.1))+('Calcification Rates'!$H$47*$A34*('Calcification Rates'!$D$47-'Calcification Rates'!$E$47)))*('Calcification Rates'!$F$47-'Calcification Rates'!$G$47)</f>
        <v>20.667282093680679</v>
      </c>
      <c r="CP34" s="73">
        <f>((((1-'Calcification Rates'!$H$47)*$A34)*(('Calcification Rates'!$D$47+'Calcification Rates'!$E$47)*0.1))+('Calcification Rates'!$H$47*$A34*('Calcification Rates'!$D$47+'Calcification Rates'!$E$47)))*('Calcification Rates'!$F$47+'Calcification Rates'!$G$47)</f>
        <v>49.840638412115389</v>
      </c>
      <c r="CQ34" s="73">
        <f>((((((((($A34*2)/PI())/2)+'Calcification Rates'!$D$48)^2)*PI())/2))-((((((($A34*2)/PI())/2)^2)*PI())/2)))*'Calcification Rates'!$F$48</f>
        <v>19.376424664317543</v>
      </c>
      <c r="CR34" s="73">
        <f>((((((((($A34*2)/PI())/2)+('Calcification Rates'!$D$48-'Calcification Rates'!$E$48))^2)*PI())/2))-((((((($A34*2)/PI())/2)^2)*PI())/2)))*('Calcification Rates'!$F$48-'Calcification Rates'!$G$48)</f>
        <v>17.46808749169664</v>
      </c>
      <c r="CS34" s="73">
        <f>((((((((($A34*2)/PI())/2)+('Calcification Rates'!$D$48+'Calcification Rates'!$E$48))^2)*PI())/2))-((((((($A34*2)/PI())/2)^2)*PI())/2)))*('Calcification Rates'!$F$48+'Calcification Rates'!$G$48)</f>
        <v>21.374931393953123</v>
      </c>
      <c r="CT34" s="73">
        <f>((((1-'Calcification Rates'!$H$49)*$A34)*'Calcification Rates'!$D$49*0.1)+('Calcification Rates'!$H$49*$A34*'Calcification Rates'!$D$49))*'Calcification Rates'!$F$49</f>
        <v>26.2629712072</v>
      </c>
      <c r="CU34" s="73">
        <f>((((1-'Calcification Rates'!$H$49)*$A34)*(('Calcification Rates'!$D$49-'Calcification Rates'!$E$49)*0.1))+('Calcification Rates'!$H$49*$A34*('Calcification Rates'!$D$49-'Calcification Rates'!$E$49)))*('Calcification Rates'!$F$49-'Calcification Rates'!$G$49)</f>
        <v>15.838794064778201</v>
      </c>
      <c r="CV34" s="73">
        <f>((((1-'Calcification Rates'!$H$49)*$A34)*(('Calcification Rates'!$D$49+'Calcification Rates'!$E$49)*0.1))+('Calcification Rates'!$H$49*$A34*('Calcification Rates'!$D$49+'Calcification Rates'!$E$49)))*('Calcification Rates'!$F$49+'Calcification Rates'!$G$49)</f>
        <v>38.196391972989275</v>
      </c>
      <c r="CW34" s="73">
        <f>((((((((($A34*2)/PI())/2)+'Calcification Rates'!$D$50)^2)*PI())/2))-((((((($A34*2)/PI())/2)^2)*PI())/2)))*'Calcification Rates'!$F$50</f>
        <v>19.376424664317543</v>
      </c>
      <c r="CX34" s="73">
        <f>((((((((($A34*2)/PI())/2)+('Calcification Rates'!$D$50-'Calcification Rates'!$E$50))^2)*PI())/2))-((((((($A34*2)/PI())/2)^2)*PI())/2)))*('Calcification Rates'!$F$50-'Calcification Rates'!$G$50)</f>
        <v>17.46808749169664</v>
      </c>
      <c r="CY34" s="73">
        <f>((((((((($A34*2)/PI())/2)+('Calcification Rates'!$D$50+'Calcification Rates'!$E$50))^2)*PI())/2))-((((((($A34*2)/PI())/2)^2)*PI())/2)))*('Calcification Rates'!$F$50+'Calcification Rates'!$G$50)</f>
        <v>21.374931393953123</v>
      </c>
      <c r="CZ34" s="73">
        <f>((((((((($A34*2)/PI())/2)+'Calcification Rates'!$D$51)^2)*PI())/2))-((((((($A34*2)/PI())/2)^2)*PI())/2)))*'Calcification Rates'!$F$51</f>
        <v>19.376424664317543</v>
      </c>
      <c r="DA34" s="73">
        <f>((((((((($A34*2)/PI())/2)+('Calcification Rates'!$D$51-'Calcification Rates'!$E$51))^2)*PI())/2))-((((((($A34*2)/PI())/2)^2)*PI())/2)))*('Calcification Rates'!$F$51-'Calcification Rates'!$G$51)</f>
        <v>17.46808749169664</v>
      </c>
      <c r="DB34" s="73">
        <f>((((((((($A34*2)/PI())/2)+('Calcification Rates'!$D$51+'Calcification Rates'!$E$51))^2)*PI())/2))-((((((($A34*2)/PI())/2)^2)*PI())/2)))*('Calcification Rates'!$F$51+'Calcification Rates'!$G$51)</f>
        <v>21.374931393953123</v>
      </c>
      <c r="DC34" s="73">
        <f>((((((((($A34*2)/PI())/2)+'Calcification Rates'!$D$52)^2)*PI())/2))-((((((($A34*2)/PI())/2)^2)*PI())/2)))*'Calcification Rates'!$F$52</f>
        <v>43.490521028378978</v>
      </c>
      <c r="DD34" s="73">
        <f>((((((((($A34*2)/PI())/2)+('Calcification Rates'!$D$52-'Calcification Rates'!$E$52))^2)*PI())/2))-((((((($A34*2)/PI())/2)^2)*PI())/2)))*('Calcification Rates'!$F$52-'Calcification Rates'!$G$52)</f>
        <v>41.039031631571085</v>
      </c>
      <c r="DE34" s="73">
        <f>((((((((($A34*2)/PI())/2)+('Calcification Rates'!$D$52+'Calcification Rates'!$E$52))^2)*PI())/2))-((((((($A34*2)/PI())/2)^2)*PI())/2)))*('Calcification Rates'!$F$52+'Calcification Rates'!$G$52)</f>
        <v>46.005019864281266</v>
      </c>
      <c r="DF34" s="73">
        <f>((((((((($A34*2)/PI())/2)+'Calcification Rates'!$D$53)^2)*PI())/2))-((((((($A34*2)/PI())/2)^2)*PI())/2)))*'Calcification Rates'!$F$53</f>
        <v>5.7139392526287685</v>
      </c>
      <c r="DG34" s="73">
        <f>((((((((($A34*2)/PI())/2)+('Calcification Rates'!$D$53-'Calcification Rates'!$E$53))^2)*PI())/2))-((((((($A34*2)/PI())/2)^2)*PI())/2)))*('Calcification Rates'!$F$53-'Calcification Rates'!$G$53)</f>
        <v>5.4308746449236374</v>
      </c>
      <c r="DH34" s="73">
        <f>((((((((($A34*2)/PI())/2)+('Calcification Rates'!$D$53+'Calcification Rates'!$E$53))^2)*PI())/2))-((((((($A34*2)/PI())/2)^2)*PI())/2)))*('Calcification Rates'!$F$53+'Calcification Rates'!$G$53)</f>
        <v>6.0020019667810045</v>
      </c>
      <c r="DI34" s="73">
        <f>((((((((($A34*2)/PI())/2)+'Calcification Rates'!$D$54)^2)*PI())/2))-((((((($A34*2)/PI())/2)^2)*PI())/2)))*'Calcification Rates'!$F$54</f>
        <v>5.7139392526287685</v>
      </c>
      <c r="DJ34" s="73">
        <f>((((((((($A34*2)/PI())/2)+('Calcification Rates'!$D$54-'Calcification Rates'!$E$54))^2)*PI())/2))-((((((($A34*2)/PI())/2)^2)*PI())/2)))*('Calcification Rates'!$F$54-'Calcification Rates'!$G$54)</f>
        <v>5.4308746449236374</v>
      </c>
      <c r="DK34" s="73">
        <f>((((((((($A34*2)/PI())/2)+('Calcification Rates'!$D$54+'Calcification Rates'!$E$54))^2)*PI())/2))-((((((($A34*2)/PI())/2)^2)*PI())/2)))*('Calcification Rates'!$F$54+'Calcification Rates'!$G$54)</f>
        <v>6.0020019667810045</v>
      </c>
      <c r="DL34" s="73">
        <f>((((((((($A34*2)/PI())/2)+'Calcification Rates'!$D$55)^2)*PI())/2))-((((((($A34*2)/PI())/2)^2)*PI())/2)))*'Calcification Rates'!$F$55</f>
        <v>7.0068760870256703</v>
      </c>
      <c r="DM34" s="73">
        <f>((((((((($A34*2)/PI())/2)+('Calcification Rates'!$D$55-'Calcification Rates'!$E$55))^2)*PI())/2))-((((((($A34*2)/PI())/2)^2)*PI())/2)))*('Calcification Rates'!$F$55-'Calcification Rates'!$G$55)</f>
        <v>6.9278030463721443</v>
      </c>
      <c r="DN34" s="73">
        <f>((((((((($A34*2)/PI())/2)+('Calcification Rates'!$D$55+'Calcification Rates'!$E$55))^2)*PI())/2))-((((((($A34*2)/PI())/2)^2)*PI())/2)))*('Calcification Rates'!$F$55+'Calcification Rates'!$G$55)</f>
        <v>7.0859590016001759</v>
      </c>
      <c r="DO34" s="73">
        <f>((((1-'Calcification Rates'!$H$56)*$A34)*'Calcification Rates'!$D$56*0.1)+('Calcification Rates'!$H$56*$A34*'Calcification Rates'!$D$56))*'Calcification Rates'!$F$56</f>
        <v>3.4067291200000001</v>
      </c>
      <c r="DP34" s="73">
        <f>((((1-'Calcification Rates'!$H$56)*$A34)*(('Calcification Rates'!$D$56-'Calcification Rates'!$E$56)*0.1))+('Calcification Rates'!$H$56*$A34*('Calcification Rates'!$D$56-'Calcification Rates'!$E$56)))*('Calcification Rates'!$F$56-'Calcification Rates'!$G$56)</f>
        <v>3.4067291200000001</v>
      </c>
      <c r="DQ34" s="73">
        <f>((((1-'Calcification Rates'!$H$56)*$A34)*(('Calcification Rates'!$D$56+'Calcification Rates'!$E$56)*0.1))+('Calcification Rates'!$H$56*$A34*('Calcification Rates'!$D$56+'Calcification Rates'!$E$56)))*('Calcification Rates'!$F$56+'Calcification Rates'!$G$56)</f>
        <v>3.4067291200000001</v>
      </c>
      <c r="DR34" s="73">
        <f>((((1-'Calcification Rates'!$H$57)*$A34)*'Calcification Rates'!$D$57*0.1)+('Calcification Rates'!$H$57*$A34*'Calcification Rates'!$D$57))*'Calcification Rates'!$F$57</f>
        <v>14.444458666666669</v>
      </c>
      <c r="DS34" s="73">
        <f>((((1-'Calcification Rates'!$H$57)*$A34)*(('Calcification Rates'!$D$57-'Calcification Rates'!$E$57)*0.1))+('Calcification Rates'!$H$57*$A34*('Calcification Rates'!$D$57-'Calcification Rates'!$E$57)))*('Calcification Rates'!$F$57-'Calcification Rates'!$G$57)</f>
        <v>13.690315488556962</v>
      </c>
      <c r="DT34" s="73">
        <f>((((1-'Calcification Rates'!$H$57)*$A34)*(('Calcification Rates'!$D$57+'Calcification Rates'!$E$57)*0.1))+('Calcification Rates'!$H$57*$A34*('Calcification Rates'!$D$57+'Calcification Rates'!$E$57)))*('Calcification Rates'!$F$57+'Calcification Rates'!$G$57)</f>
        <v>15.198601844776373</v>
      </c>
      <c r="DU34" s="73">
        <f>((((1-'Calcification Rates'!$H$58)*$A34)*'Calcification Rates'!$D$58*0.1)+('Calcification Rates'!$H$58*$A34*'Calcification Rates'!$D$58))*'Calcification Rates'!$F$58</f>
        <v>14.444458666666669</v>
      </c>
      <c r="DV34" s="73">
        <f>((((1-'Calcification Rates'!$H$58)*$A34)*(('Calcification Rates'!$D$58-'Calcification Rates'!$E$58)*0.1))+('Calcification Rates'!$H$58*$A34*('Calcification Rates'!$D$58-'Calcification Rates'!$E$58)))*('Calcification Rates'!$F$58-'Calcification Rates'!$G$58)</f>
        <v>13.690315488556962</v>
      </c>
      <c r="DW34" s="73">
        <f>((((1-'Calcification Rates'!$H$58)*$A34)*(('Calcification Rates'!$D$58+'Calcification Rates'!$E$58)*0.1))+('Calcification Rates'!$H$58*$A34*('Calcification Rates'!$D$58+'Calcification Rates'!$E$58)))*('Calcification Rates'!$F$58+'Calcification Rates'!$G$58)</f>
        <v>15.198601844776373</v>
      </c>
      <c r="DX34" s="73">
        <f>(2*'Calcification Rates'!$D$59*'Calcification Rates'!$F$59)+0.1*'Calcification Rates'!$D$59*($A34+(2*'Calcification Rates'!$D$59))*'Calcification Rates'!$F$59</f>
        <v>13.101377422222225</v>
      </c>
      <c r="DY34" s="73">
        <f>(2*('Calcification Rates'!$D$59-'Calcification Rates'!$E$59)*('Calcification Rates'!$F$59-'Calcification Rates'!$G$59))+(0.1*('Calcification Rates'!$D$59-'Calcification Rates'!$E$59)*($A34+(2*'Calcification Rates'!$D$59-'Calcification Rates'!$E$59)))*('Calcification Rates'!$F$59-'Calcification Rates'!$G$59)</f>
        <v>12.398860101641947</v>
      </c>
      <c r="DZ34" s="73">
        <f>(2*('Calcification Rates'!$D$59+'Calcification Rates'!$E$59)*('Calcification Rates'!$F$59+'Calcification Rates'!$G$59))+(0.1*('Calcification Rates'!$D$59+'Calcification Rates'!$E$59)*($A34+(2*'Calcification Rates'!$D$59+'Calcification Rates'!$E$59)))*('Calcification Rates'!$F$59+'Calcification Rates'!$G$59)</f>
        <v>13.805932505009793</v>
      </c>
      <c r="EA34" s="73">
        <f>((((((((($A34*2)/PI())/2)+'Calcification Rates'!$D$60)^2)*PI())/2))-((((((($A34*2)/PI())/2)^2)*PI())/2)))*'Calcification Rates'!$F$60</f>
        <v>20.198186284714616</v>
      </c>
      <c r="EB34" s="73">
        <f>((((((((($A34*2)/PI())/2)+('Calcification Rates'!$D$60-'Calcification Rates'!$E$60))^2)*PI())/2))-((((((($A34*2)/PI())/2)^2)*PI())/2)))*('Calcification Rates'!$F$60-'Calcification Rates'!$G$60)</f>
        <v>18.850964078501885</v>
      </c>
      <c r="EC34" s="73">
        <f>((((((((($A34*2)/PI())/2)+('Calcification Rates'!$D$60+'Calcification Rates'!$E$60))^2)*PI())/2))-((((((($A34*2)/PI())/2)^2)*PI())/2)))*('Calcification Rates'!$F$60+'Calcification Rates'!$G$60)</f>
        <v>21.589677431446031</v>
      </c>
      <c r="ED34" s="73">
        <f>$A34*'Calcification Rates'!$D$61*'Calcification Rates'!$F$61</f>
        <v>25.112803382405623</v>
      </c>
      <c r="EE34" s="73">
        <f>$A34*('Calcification Rates'!$D$61-'Calcification Rates'!$E$61)*('Calcification Rates'!$F$61-'Calcification Rates'!$G$61)</f>
        <v>23.011463616517304</v>
      </c>
      <c r="EF34" s="73">
        <f>$A34*('Calcification Rates'!$D$61+'Calcification Rates'!$E$61)*('Calcification Rates'!$F$61+'Calcification Rates'!$G$61)</f>
        <v>27.305080003360235</v>
      </c>
      <c r="EG34" s="73">
        <f>(2*'Calcification Rates'!$D$62*'Calcification Rates'!$F$62)+0.1*'Calcification Rates'!$D$62*($A34+(2*'Calcification Rates'!$D$62))*'Calcification Rates'!$F$62</f>
        <v>67.546840277777775</v>
      </c>
      <c r="EH34" s="73">
        <f>(2*('Calcification Rates'!$D$62-'Calcification Rates'!$E$62)*('Calcification Rates'!$F$62-'Calcification Rates'!$G$62))+(0.1*('Calcification Rates'!$D$62-'Calcification Rates'!$E$62)*($A34+(2*'Calcification Rates'!$D$62-'Calcification Rates'!$E$62)))*('Calcification Rates'!$F$62-'Calcification Rates'!$G$62)</f>
        <v>55.12210454244115</v>
      </c>
      <c r="EI34" s="73">
        <f>(2*('Calcification Rates'!$D$62+'Calcification Rates'!$E$62)*('Calcification Rates'!$F$62+'Calcification Rates'!$G$62))+(0.1*('Calcification Rates'!$D$62+'Calcification Rates'!$E$62)*($A34+(2*'Calcification Rates'!$D$62+'Calcification Rates'!$E$62)))*('Calcification Rates'!$F$62+'Calcification Rates'!$G$62)</f>
        <v>81.076569206988026</v>
      </c>
      <c r="EJ34" s="73">
        <f>(2*'Calcification Rates'!$D$63*'Calcification Rates'!$F$63)+0.1*'Calcification Rates'!$D$63*($A34+(2*'Calcification Rates'!$D$63))*'Calcification Rates'!$F$63</f>
        <v>67.546840277777775</v>
      </c>
      <c r="EK34" s="73">
        <f>(2*('Calcification Rates'!$D$63-'Calcification Rates'!$E$63)*('Calcification Rates'!$F$63-'Calcification Rates'!$G$63))+(0.1*('Calcification Rates'!$D$63-'Calcification Rates'!$E$63)*($A34+(2*'Calcification Rates'!$D$63-'Calcification Rates'!$E$63)))*('Calcification Rates'!$F$63-'Calcification Rates'!$G$63)</f>
        <v>55.12210454244115</v>
      </c>
      <c r="EL34" s="73">
        <f>(2*('Calcification Rates'!$D$63+'Calcification Rates'!$E$63)*('Calcification Rates'!$F$63+'Calcification Rates'!$G$63))+(0.1*('Calcification Rates'!$D$63+'Calcification Rates'!$E$63)*($A34+(2*'Calcification Rates'!$D$63+'Calcification Rates'!$E$63)))*('Calcification Rates'!$F$63+'Calcification Rates'!$G$63)</f>
        <v>81.076569206988026</v>
      </c>
      <c r="EM34" s="73">
        <f>(2*'Calcification Rates'!$D$64*'Calcification Rates'!$F$64)+0.1*'Calcification Rates'!$D$64*($A34+(2*'Calcification Rates'!$D$64))*'Calcification Rates'!$F$64</f>
        <v>67.546840277777775</v>
      </c>
      <c r="EN34" s="73">
        <f>(2*('Calcification Rates'!$D$64-'Calcification Rates'!$E$64)*('Calcification Rates'!$F$64-'Calcification Rates'!$G$64))+(0.1*('Calcification Rates'!$D$64-'Calcification Rates'!$E$64)*($A34+(2*'Calcification Rates'!$D$64-'Calcification Rates'!$E$64)))*('Calcification Rates'!$F$64-'Calcification Rates'!$G$64)</f>
        <v>55.12210454244115</v>
      </c>
      <c r="EO34" s="73">
        <f>(2*('Calcification Rates'!$D$64+'Calcification Rates'!$E$64)*('Calcification Rates'!$F$64+'Calcification Rates'!$G$64))+(0.1*('Calcification Rates'!$D$64+'Calcification Rates'!$E$64)*($A34+(2*'Calcification Rates'!$D$64+'Calcification Rates'!$E$64)))*('Calcification Rates'!$F$64+'Calcification Rates'!$G$64)</f>
        <v>81.076569206988026</v>
      </c>
      <c r="EP34" s="73">
        <f>(2*'Calcification Rates'!$D$65*'Calcification Rates'!$F$65)+0.1*'Calcification Rates'!$D$65*($A34+(2*'Calcification Rates'!$D$65))*'Calcification Rates'!$F$65</f>
        <v>67.546840277777775</v>
      </c>
      <c r="EQ34" s="73">
        <f>(2*('Calcification Rates'!$D$65-'Calcification Rates'!$E$65)*('Calcification Rates'!$F$65-'Calcification Rates'!$G$65))+(0.1*('Calcification Rates'!$D$65-'Calcification Rates'!$E$65)*($A34+(2*'Calcification Rates'!$D$65-'Calcification Rates'!$E$65)))*('Calcification Rates'!$F$65-'Calcification Rates'!$G$65)</f>
        <v>55.12210454244115</v>
      </c>
      <c r="ER34" s="73">
        <f>(2*('Calcification Rates'!$D$65+'Calcification Rates'!$E$65)*('Calcification Rates'!$F$65+'Calcification Rates'!$G$65))+(0.1*('Calcification Rates'!$D$65+'Calcification Rates'!$E$65)*($A34+(2*'Calcification Rates'!$D$65+'Calcification Rates'!$E$65)))*('Calcification Rates'!$F$65+'Calcification Rates'!$G$65)</f>
        <v>81.076569206988026</v>
      </c>
      <c r="ES34" s="73">
        <f>$A34*'Calcification Rates'!$D$66*'Calcification Rates'!$F$66</f>
        <v>25.112803382405623</v>
      </c>
      <c r="ET34" s="73">
        <f>$A34*('Calcification Rates'!$D$66-'Calcification Rates'!$E$66)*('Calcification Rates'!$F$66-'Calcification Rates'!$G$66)</f>
        <v>23.011463616517304</v>
      </c>
      <c r="EU34" s="73">
        <f>$A34*('Calcification Rates'!$D$66+'Calcification Rates'!$E$66)*('Calcification Rates'!$F$66+'Calcification Rates'!$G$66)</f>
        <v>27.305080003360235</v>
      </c>
      <c r="EV34" s="73">
        <f>(2*'Calcification Rates'!$D$67*'Calcification Rates'!$F$67)+0.1*'Calcification Rates'!$D$67*($A34+(2*'Calcification Rates'!$D$67))*'Calcification Rates'!$F$67</f>
        <v>67.546840277777775</v>
      </c>
      <c r="EW34" s="73">
        <f>(2*('Calcification Rates'!$D$67-'Calcification Rates'!$E$67)*('Calcification Rates'!$F$67-'Calcification Rates'!$G$67))+(0.1*('Calcification Rates'!$D$67-'Calcification Rates'!$E$67)*($A34+(2*'Calcification Rates'!$D$67-'Calcification Rates'!$E$67)))*('Calcification Rates'!$F$67-'Calcification Rates'!$G$67)</f>
        <v>55.12210454244115</v>
      </c>
      <c r="EX34" s="73">
        <f>(2*('Calcification Rates'!$D$67+'Calcification Rates'!$E$67)*('Calcification Rates'!$F$67+'Calcification Rates'!$G$67))+(0.1*('Calcification Rates'!$D$67+'Calcification Rates'!$E$67)*($A34+(2*'Calcification Rates'!$D$67+'Calcification Rates'!$E$67)))*('Calcification Rates'!$F$67+'Calcification Rates'!$G$67)</f>
        <v>81.076569206988026</v>
      </c>
      <c r="EY34" s="73">
        <f>((((1-'Calcification Rates'!$H$68)*$A34)*'Calcification Rates'!$D$68*0.1)+('Calcification Rates'!$H$68*$A34*'Calcification Rates'!$D$68))*'Calcification Rates'!$F$68</f>
        <v>7.3256480000000002</v>
      </c>
      <c r="EZ34" s="73">
        <f>((((1-'Calcification Rates'!$H$68)*$A34)*(('Calcification Rates'!$D$68-'Calcification Rates'!$E$68)*0.1))+('Calcification Rates'!$H$68*$A34*('Calcification Rates'!$D$68-'Calcification Rates'!$E$68)))*('Calcification Rates'!$F$68-'Calcification Rates'!$G$68)</f>
        <v>4.558486755994446</v>
      </c>
      <c r="FA34" s="73">
        <f>((((1-'Calcification Rates'!$H$68)*$A34)*(('Calcification Rates'!$D$68+'Calcification Rates'!$E$68)*0.1))+('Calcification Rates'!$H$68*$A34*('Calcification Rates'!$D$68+'Calcification Rates'!$E$68)))*('Calcification Rates'!$F$68+'Calcification Rates'!$G$68)</f>
        <v>10.368052017001204</v>
      </c>
      <c r="FB34" s="73">
        <f>((((((((($A34*2)/PI())/2)+'Calcification Rates'!$D$69)^2)*PI())/2))-((((((($A34*2)/PI())/2)^2)*PI())/2)))*'Calcification Rates'!$F$69</f>
        <v>50.161261280820781</v>
      </c>
      <c r="FC34" s="73">
        <f>((((((((($A34*2)/PI())/2)+('Calcification Rates'!$D$69-'Calcification Rates'!$E$69))^2)*PI())/2))-((((((($A34*2)/PI())/2)^2)*PI())/2)))*('Calcification Rates'!$F$69-'Calcification Rates'!$G$69)</f>
        <v>47.475344614944873</v>
      </c>
      <c r="FD34" s="73">
        <f>((((((((($A34*2)/PI())/2)+('Calcification Rates'!$D$69+'Calcification Rates'!$E$69))^2)*PI())/2))-((((((($A34*2)/PI())/2)^2)*PI())/2)))*('Calcification Rates'!$F$69+'Calcification Rates'!$G$69)</f>
        <v>52.887527739819397</v>
      </c>
      <c r="FE34" s="73">
        <f>((((((((($A34*2)/PI())/2)+'Calcification Rates'!$D$70)^2)*PI())/2))-((((((($A34*2)/PI())/2)^2)*PI())/2)))*'Calcification Rates'!$F$70</f>
        <v>39.077363223458079</v>
      </c>
      <c r="FF34" s="73">
        <f>((((((((($A34*2)/PI())/2)+('Calcification Rates'!$D$70-'Calcification Rates'!$E$70))^2)*PI())/2))-((((((($A34*2)/PI())/2)^2)*PI())/2)))*('Calcification Rates'!$F$70-'Calcification Rates'!$G$70)</f>
        <v>33.636201333308023</v>
      </c>
      <c r="FG34" s="73">
        <f>((((((((($A34*2)/PI())/2)+('Calcification Rates'!$D$70+'Calcification Rates'!$E$70))^2)*PI())/2))-((((((($A34*2)/PI())/2)^2)*PI())/2)))*('Calcification Rates'!$F$70+'Calcification Rates'!$G$70)</f>
        <v>44.626185572154178</v>
      </c>
      <c r="FH34" s="73">
        <f>((((((((($A34*2)/PI())/2)+'Calcification Rates'!$D$71)^2)*PI())/2))-((((((($A34*2)/PI())/2)^2)*PI())/2)))*'Calcification Rates'!$F$71</f>
        <v>21.956651951856923</v>
      </c>
      <c r="FI34" s="73">
        <f>((((((((($A34*2)/PI())/2)+('Calcification Rates'!$D$71-'Calcification Rates'!$E$71))^2)*PI())/2))-((((((($A34*2)/PI())/2)^2)*PI())/2)))*('Calcification Rates'!$F$71-'Calcification Rates'!$G$71)</f>
        <v>20.239324561943057</v>
      </c>
      <c r="FJ34" s="73">
        <f>((((((((($A34*2)/PI())/2)+('Calcification Rates'!$D$71+'Calcification Rates'!$E$71))^2)*PI())/2))-((((((($A34*2)/PI())/2)^2)*PI())/2)))*('Calcification Rates'!$F$71+'Calcification Rates'!$G$71)</f>
        <v>23.742867966451755</v>
      </c>
      <c r="FK34" s="73">
        <f>$A34*'Calcification Rates'!$D$72*'Calcification Rates'!$F$72</f>
        <v>0.75208999999999993</v>
      </c>
      <c r="FL34" s="73">
        <f>$A34*('Calcification Rates'!$D$72-'Calcification Rates'!$E$72)*('Calcification Rates'!$F$72-'Calcification Rates'!$G$72)</f>
        <v>0.48878237688992204</v>
      </c>
      <c r="FM34" s="73">
        <f>$A34*('Calcification Rates'!$D$72+'Calcification Rates'!$E$72)*('Calcification Rates'!$F$72+'Calcification Rates'!$G$72)</f>
        <v>1.0153976231100779</v>
      </c>
      <c r="FN34" s="73">
        <f>$A34*'Calcification Rates'!$D$74*'Calcification Rates'!$F$74</f>
        <v>0.75208999999999993</v>
      </c>
      <c r="FO34" s="73">
        <f>$A34*('Calcification Rates'!$D$74-'Calcification Rates'!$E$74)*('Calcification Rates'!$F$74-'Calcification Rates'!$G$74)</f>
        <v>0.48878237688992204</v>
      </c>
      <c r="FP34" s="73">
        <f>$A34*('Calcification Rates'!$D$74+'Calcification Rates'!$E$74)*('Calcification Rates'!$F$74+'Calcification Rates'!$G$74)</f>
        <v>1.0153976231100779</v>
      </c>
      <c r="FQ34" s="73">
        <f>$A34*'Calcification Rates'!$D$75*'Calcification Rates'!$F$75</f>
        <v>21.706897727272725</v>
      </c>
      <c r="FR34" s="73">
        <f>$A34*('Calcification Rates'!$D$75-'Calcification Rates'!$E$75)*('Calcification Rates'!$F$75-'Calcification Rates'!$G$75)</f>
        <v>20.214776667932004</v>
      </c>
      <c r="FS34" s="73">
        <f>$A34*('Calcification Rates'!$D$75+'Calcification Rates'!$E$75)*('Calcification Rates'!$F$75+'Calcification Rates'!$G$75)</f>
        <v>23.244453491298678</v>
      </c>
      <c r="FT34" s="73">
        <f>((((((((($A34*2)/PI())/2)+'Calcification Rates'!$D$76)^2)*PI())/2))-((((((($A34*2)/PI())/2)^2)*PI())/2)))*'Calcification Rates'!$F$76</f>
        <v>22.188469532754187</v>
      </c>
      <c r="FU34" s="73">
        <f>((((((((($A34*2)/PI())/2)+('Calcification Rates'!$D$76-'Calcification Rates'!$E$76))^2)*PI())/2))-((((((($A34*2)/PI())/2)^2)*PI())/2)))*('Calcification Rates'!$F$76-'Calcification Rates'!$G$76)</f>
        <v>20.65346106828185</v>
      </c>
      <c r="FV34" s="73">
        <f>((((((((($A34*2)/PI())/2)+('Calcification Rates'!$D$76+'Calcification Rates'!$E$76))^2)*PI())/2))-((((((($A34*2)/PI())/2)^2)*PI())/2)))*('Calcification Rates'!$F$76+'Calcification Rates'!$G$76)</f>
        <v>23.771387111321893</v>
      </c>
      <c r="FW34" s="73">
        <f>(2*'Calcification Rates'!$D$77*'Calcification Rates'!$F$77)+0.1*'Calcification Rates'!$D$77*($A34+(2*'Calcification Rates'!$D$77))*'Calcification Rates'!$F$77</f>
        <v>67.546840277777775</v>
      </c>
      <c r="FX34" s="73">
        <f>(2*('Calcification Rates'!$D$77-'Calcification Rates'!$E$77)*('Calcification Rates'!$F$77-'Calcification Rates'!$G$77))+(0.1*('Calcification Rates'!$D$77-'Calcification Rates'!$E$77)*($A34+(2*'Calcification Rates'!$D$77-'Calcification Rates'!$E$77)))*('Calcification Rates'!$F$77-'Calcification Rates'!$G$77)</f>
        <v>64.267586546165219</v>
      </c>
      <c r="FY34" s="73">
        <f>(2*('Calcification Rates'!$D$77+'Calcification Rates'!$E$77)*('Calcification Rates'!$F$77+'Calcification Rates'!$G$77))+(0.1*('Calcification Rates'!$D$77+'Calcification Rates'!$E$77)*($A34+(2*'Calcification Rates'!$D$77+'Calcification Rates'!$E$77)))*('Calcification Rates'!$F$77+'Calcification Rates'!$G$77)</f>
        <v>70.840960451330034</v>
      </c>
      <c r="FZ34" s="73">
        <f>((((1-'Calcification Rates'!$H$78)*$A34)*'Calcification Rates'!$D$78*0.1)+('Calcification Rates'!$H$78*$A34*'Calcification Rates'!$D$78))*'Calcification Rates'!$F$78</f>
        <v>11.411358503999999</v>
      </c>
      <c r="GA34" s="73">
        <f>((((1-'Calcification Rates'!$H$78)*$A34)*(('Calcification Rates'!$D$78-'Calcification Rates'!$E$78)*0.1))+('Calcification Rates'!$H$78*$A34*('Calcification Rates'!$D$78-'Calcification Rates'!$E$78)))*('Calcification Rates'!$F$78-'Calcification Rates'!$G$78)</f>
        <v>11.016297466309201</v>
      </c>
      <c r="GB34" s="73">
        <f>((((1-'Calcification Rates'!$H$78)*$A34)*(('Calcification Rates'!$D$78+'Calcification Rates'!$E$78)*0.1))+('Calcification Rates'!$H$78*$A34*('Calcification Rates'!$D$78+'Calcification Rates'!$E$78)))*('Calcification Rates'!$F$78+'Calcification Rates'!$G$78)</f>
        <v>11.806419541690797</v>
      </c>
      <c r="GC34" s="73">
        <f>((((1-'Calcification Rates'!$H$79)*$A34)*'Calcification Rates'!$D$79*0.1)+('Calcification Rates'!$H$79*$A34*'Calcification Rates'!$D$79))*'Calcification Rates'!$F$79</f>
        <v>12.97828896</v>
      </c>
      <c r="GD34" s="73">
        <f>((((1-'Calcification Rates'!$H$79)*$A34)*(('Calcification Rates'!$D$79-'Calcification Rates'!$E$79)*0.1))+('Calcification Rates'!$H$79*$A34*('Calcification Rates'!$D$79-'Calcification Rates'!$E$79)))*('Calcification Rates'!$F$79-'Calcification Rates'!$G$79)</f>
        <v>12.435741536586987</v>
      </c>
      <c r="GE34" s="73">
        <f>((((1-'Calcification Rates'!$H$79)*$A34)*(('Calcification Rates'!$D$79+'Calcification Rates'!$E$79)*0.1))+('Calcification Rates'!$H$79*$A34*('Calcification Rates'!$D$79+'Calcification Rates'!$E$79)))*('Calcification Rates'!$F$79+'Calcification Rates'!$G$79)</f>
        <v>13.520836383413016</v>
      </c>
      <c r="GF34" s="73">
        <f>((((1-'Calcification Rates'!$H$80)*$A34)*'Calcification Rates'!$D$80*0.1)+('Calcification Rates'!$H$80*$A34*'Calcification Rates'!$D$80))*'Calcification Rates'!$F$80</f>
        <v>15.272344463999996</v>
      </c>
      <c r="GG34" s="73">
        <f>((((1-'Calcification Rates'!$H$80)*$A34)*(('Calcification Rates'!$D$80-'Calcification Rates'!$E$80)*0.1))+('Calcification Rates'!$H$80*$A34*('Calcification Rates'!$D$80-'Calcification Rates'!$E$80)))*('Calcification Rates'!$F$80-'Calcification Rates'!$G$80)</f>
        <v>14.743616157917574</v>
      </c>
      <c r="GH34" s="73">
        <f>((((1-'Calcification Rates'!$H$80)*$A34)*(('Calcification Rates'!$D$80+'Calcification Rates'!$E$80)*0.1))+('Calcification Rates'!$H$80*$A34*('Calcification Rates'!$D$80+'Calcification Rates'!$E$80)))*('Calcification Rates'!$F$80+'Calcification Rates'!$G$80)</f>
        <v>15.801072770082419</v>
      </c>
      <c r="GI34" s="73">
        <f>((((((((($A34*2)/PI())/2)+'Calcification Rates'!$D$81)^2)*PI())/2))-((((((($A34*2)/PI())/2)^2)*PI())/2)))*'Calcification Rates'!$F$81</f>
        <v>18.805983673529635</v>
      </c>
      <c r="GJ34" s="73">
        <f>((((((((($A34*2)/PI())/2)+('Calcification Rates'!$D$81-'Calcification Rates'!$E$81))^2)*PI())/2))-((((((($A34*2)/PI())/2)^2)*PI())/2)))*('Calcification Rates'!$F$81-'Calcification Rates'!$G$81)</f>
        <v>18.187852653283404</v>
      </c>
      <c r="GK34" s="73">
        <f>((((((((($A34*2)/PI())/2)+('Calcification Rates'!$D$81+'Calcification Rates'!$E$81))^2)*PI())/2))-((((((($A34*2)/PI())/2)^2)*PI())/2)))*('Calcification Rates'!$F$81+'Calcification Rates'!$G$81)</f>
        <v>19.425007141065475</v>
      </c>
      <c r="GL34" s="73">
        <f>((((((((($A34*2)/PI())/2)+'Calcification Rates'!$D$82)^2)*PI())/2))-((((((($A34*2)/PI())/2)^2)*PI())/2)))*'Calcification Rates'!$F$82</f>
        <v>19.291576885446293</v>
      </c>
      <c r="GM34" s="73">
        <f>((((((((($A34*2)/PI())/2)+('Calcification Rates'!$D$82-'Calcification Rates'!$E$82))^2)*PI())/2))-((((((($A34*2)/PI())/2)^2)*PI())/2)))*('Calcification Rates'!$F$82-'Calcification Rates'!$G$82)</f>
        <v>18.810056377418629</v>
      </c>
      <c r="GN34" s="73">
        <f>((((((((($A34*2)/PI())/2)+('Calcification Rates'!$D$82+'Calcification Rates'!$E$82))^2)*PI())/2))-((((((($A34*2)/PI())/2)^2)*PI())/2)))*('Calcification Rates'!$F$82+'Calcification Rates'!$G$82)</f>
        <v>19.773637561279656</v>
      </c>
      <c r="GO34" s="73">
        <f>((((((((($A34*2)/PI())/2)+'Calcification Rates'!$D$87)^2)*PI())/2))-((((((($A34*2)/PI())/2)^2)*PI())/2)))*'Calcification Rates'!$F$87</f>
        <v>12.901034136789944</v>
      </c>
      <c r="GP34" s="73">
        <f>((((((((($A34*2)/PI())/2)+('Calcification Rates'!$D$87-'Calcification Rates'!$E$87))^2)*PI())/2))-((((((($A34*2)/PI())/2)^2)*PI())/2)))*('Calcification Rates'!$F$87-'Calcification Rates'!$G$87)</f>
        <v>11.220387408964175</v>
      </c>
      <c r="GQ34" s="73">
        <f>((((((((($A34*2)/PI())/2)+('Calcification Rates'!$D$87+'Calcification Rates'!$E$87))^2)*PI())/2))-((((((($A34*2)/PI())/2)^2)*PI())/2)))*('Calcification Rates'!$F$87+'Calcification Rates'!$G$87)</f>
        <v>14.671619866873513</v>
      </c>
      <c r="GR34" s="73">
        <f>((((((((($A34*2)/PI())/2)+'Calcification Rates'!$D$88)^2)*PI())/2))-((((((($A34*2)/PI())/2)^2)*PI())/2)))*'Calcification Rates'!$F$88</f>
        <v>12.901034136789944</v>
      </c>
      <c r="GS34" s="73">
        <f>((((((((($A34*2)/PI())/2)+('Calcification Rates'!$D$88-'Calcification Rates'!$E$88))^2)*PI())/2))-((((((($A34*2)/PI())/2)^2)*PI())/2)))*('Calcification Rates'!$F$88-'Calcification Rates'!$G$88)</f>
        <v>11.220387408964175</v>
      </c>
      <c r="GT34" s="73">
        <f>((((((((($A34*2)/PI())/2)+('Calcification Rates'!$D$88+'Calcification Rates'!$E$88))^2)*PI())/2))-((((((($A34*2)/PI())/2)^2)*PI())/2)))*('Calcification Rates'!$F$88+'Calcification Rates'!$G$88)</f>
        <v>14.671619866873513</v>
      </c>
      <c r="GU34" s="73">
        <f>((((((((($A34*2)/PI())/2)+'Calcification Rates'!$D$89)^2)*PI())/2))-((((((($A34*2)/PI())/2)^2)*PI())/2)))*'Calcification Rates'!$F$89</f>
        <v>18.053776893983528</v>
      </c>
      <c r="GV34" s="73">
        <f>((((((((($A34*2)/PI())/2)+('Calcification Rates'!$D$89-'Calcification Rates'!$E$89))^2)*PI())/2))-((((((($A34*2)/PI())/2)^2)*PI())/2)))*('Calcification Rates'!$F$89-'Calcification Rates'!$G$89)</f>
        <v>16.09345603929188</v>
      </c>
      <c r="GW34" s="73">
        <f>((((((((($A34*2)/PI())/2)+('Calcification Rates'!$D$89+'Calcification Rates'!$E$89))^2)*PI())/2))-((((((($A34*2)/PI())/2)^2)*PI())/2)))*('Calcification Rates'!$F$89+'Calcification Rates'!$G$89)</f>
        <v>20.087607271996866</v>
      </c>
      <c r="GX34" s="73">
        <f>((((((((($A34*2)/PI())/2)+'Calcification Rates'!$D$90)^2)*PI())/2))-((((((($A34*2)/PI())/2)^2)*PI())/2)))*'Calcification Rates'!$F$90</f>
        <v>18.053776893983528</v>
      </c>
      <c r="GY34" s="73">
        <f>((((((((($A34*2)/PI())/2)+('Calcification Rates'!$D$90-'Calcification Rates'!$E$90))^2)*PI())/2))-((((((($A34*2)/PI())/2)^2)*PI())/2)))*('Calcification Rates'!$F$90-'Calcification Rates'!$G$90)</f>
        <v>16.09345603929188</v>
      </c>
      <c r="GZ34" s="73">
        <f>((((((((($A34*2)/PI())/2)+('Calcification Rates'!$D$90+'Calcification Rates'!$E$90))^2)*PI())/2))-((((((($A34*2)/PI())/2)^2)*PI())/2)))*('Calcification Rates'!$F$90+'Calcification Rates'!$G$90)</f>
        <v>20.087607271996866</v>
      </c>
      <c r="HA34" s="73">
        <f>((((((((($A34*2)/PI())/2)+'Calcification Rates'!$D$92)^2)*PI())/2))-((((((($A34*2)/PI())/2)^2)*PI())/2)))*'Calcification Rates'!$F$92</f>
        <v>46.054849041745797</v>
      </c>
      <c r="HB34" s="73">
        <f>((((((((($A34*2)/PI())/2)+('Calcification Rates'!$D$92-'Calcification Rates'!$E$92))^2)*PI())/2))-((((((($A34*2)/PI())/2)^2)*PI())/2)))*('Calcification Rates'!$F$92-'Calcification Rates'!$G$92)</f>
        <v>44.272946608052976</v>
      </c>
      <c r="HC34" s="73">
        <f>((((((((($A34*2)/PI())/2)+('Calcification Rates'!$D$92+'Calcification Rates'!$E$92))^2)*PI())/2))-((((((($A34*2)/PI())/2)^2)*PI())/2)))*('Calcification Rates'!$F$92+'Calcification Rates'!$G$92)</f>
        <v>47.836751475438618</v>
      </c>
      <c r="HD34" s="73">
        <f>$A34*'Calcification Rates'!$D$93*'Calcification Rates'!$F$93</f>
        <v>13.221584140873983</v>
      </c>
      <c r="HE34" s="73">
        <f>$A34*('Calcification Rates'!$D$93-'Calcification Rates'!$E$93)*('Calcification Rates'!$F$93-'Calcification Rates'!$G$93)</f>
        <v>11.620144446635946</v>
      </c>
      <c r="HF34" s="73">
        <f>$A34*('Calcification Rates'!$D$93+'Calcification Rates'!$E$93)*('Calcification Rates'!$F$93+'Calcification Rates'!$G$93)</f>
        <v>14.910755460475007</v>
      </c>
      <c r="HG34" s="73">
        <f>$A34*'Calcification Rates'!$D$95*'Calcification Rates'!$F$95</f>
        <v>16.857519779614329</v>
      </c>
      <c r="HH34" s="73">
        <f>$A34*('Calcification Rates'!$D$95-'Calcification Rates'!$E$95)*('Calcification Rates'!$F$95-'Calcification Rates'!$G$95)</f>
        <v>14.710588113247409</v>
      </c>
      <c r="HI34" s="73">
        <f>$A34*('Calcification Rates'!$D$95+'Calcification Rates'!$E$95)*('Calcification Rates'!$F$95+'Calcification Rates'!$G$95)</f>
        <v>19.124769103621919</v>
      </c>
      <c r="HJ34" s="73">
        <f>((((1-'Calcification Rates'!$H$96)*$A34)*'Calcification Rates'!$D$96*0.1)+('Calcification Rates'!$H$96*$A34*'Calcification Rates'!$D$96))*'Calcification Rates'!$F$96</f>
        <v>8.0143336000000005</v>
      </c>
      <c r="HK34" s="73">
        <f>((((1-'Calcification Rates'!$H$96)*$A34)*(('Calcification Rates'!$D$96-'Calcification Rates'!$E$96)*0.1))+('Calcification Rates'!$H$96*$A34*('Calcification Rates'!$D$96-'Calcification Rates'!$E$96)))*('Calcification Rates'!$F$96-'Calcification Rates'!$G$96)</f>
        <v>7.0006993855739026</v>
      </c>
      <c r="HL34" s="73">
        <f>((((1-'Calcification Rates'!$H$96)*$A34)*(('Calcification Rates'!$D$96+'Calcification Rates'!$E$96)*0.1))+('Calcification Rates'!$H$96*$A34*('Calcification Rates'!$D$96+'Calcification Rates'!$E$96)))*('Calcification Rates'!$F$96+'Calcification Rates'!$G$96)</f>
        <v>9.0903154557381995</v>
      </c>
      <c r="HM34" s="73">
        <f>((((1-'Calcification Rates'!$H$98)*$A34)*'Calcification Rates'!$D$98*0.1)+('Calcification Rates'!$H$98*$A34*'Calcification Rates'!$D$98))*'Calcification Rates'!$F$98</f>
        <v>8.0143336000000005</v>
      </c>
      <c r="HN34" s="73">
        <f>((((1-'Calcification Rates'!$H$98)*$A34)*(('Calcification Rates'!$D$98-'Calcification Rates'!$E$98)*0.1))+('Calcification Rates'!$H$98*$A34*('Calcification Rates'!$D$98-'Calcification Rates'!$E$98)))*('Calcification Rates'!$F$98-'Calcification Rates'!$G$98)</f>
        <v>4.8333213502527315</v>
      </c>
      <c r="HO34" s="73">
        <f>((((1-'Calcification Rates'!$H$98)*$A34)*(('Calcification Rates'!$D$98+'Calcification Rates'!$E$98)*0.1))+('Calcification Rates'!$H$98*$A34*('Calcification Rates'!$D$98+'Calcification Rates'!$E$98)))*('Calcification Rates'!$F$98+'Calcification Rates'!$G$98)</f>
        <v>11.655902341467586</v>
      </c>
    </row>
    <row r="35" spans="1:223" x14ac:dyDescent="0.3">
      <c r="A35" s="42">
        <v>33</v>
      </c>
      <c r="B35" s="73">
        <f>((((1-'Calcification Rates'!$H$11)*$A35)*'Calcification Rates'!$D$11*0.1)+('Calcification Rates'!$H$11*$A35*'Calcification Rates'!$D$11))*'Calcification Rates'!$F$11</f>
        <v>90.793077760000003</v>
      </c>
      <c r="C35" s="73">
        <f>((((1-'Calcification Rates'!$H$11)*$A35)*(('Calcification Rates'!$D$11-'Calcification Rates'!$E$11)*0.1))+('Calcification Rates'!$H$11*$A35*('Calcification Rates'!$D$11-'Calcification Rates'!$E$11)))*('Calcification Rates'!$F$11-'Calcification Rates'!$G$11)</f>
        <v>73.739871921213762</v>
      </c>
      <c r="D35" s="73">
        <f>((((1-'Calcification Rates'!$H$11)*$A35)*(('Calcification Rates'!$D$11+'Calcification Rates'!$E$11)*0.1))+('Calcification Rates'!$H$11*$A35*('Calcification Rates'!$D$11+'Calcification Rates'!$E$11)))*('Calcification Rates'!$F$11+'Calcification Rates'!$G$11)</f>
        <v>108.37603443014733</v>
      </c>
      <c r="E35" s="73">
        <f>(((((1-'Calcification Rates'!$H$12)*$A35)*'Calcification Rates'!$D$12*0.1)+('Calcification Rates'!$H$12*$A35*'Calcification Rates'!$D$12))*'Calcification Rates'!$F$12)*0.5</f>
        <v>47.811941257142855</v>
      </c>
      <c r="F35" s="73">
        <f>(((((1-'Calcification Rates'!$H$12)*$A35)*(('Calcification Rates'!$D$12-'Calcification Rates'!$E$12)*0.1))+('Calcification Rates'!$H$12*$A35*('Calcification Rates'!$D$12-'Calcification Rates'!$E$12)))*('Calcification Rates'!$F$12-'Calcification Rates'!$G$12))*0.5</f>
        <v>43.942853514887879</v>
      </c>
      <c r="G35" s="73">
        <f>(((((1-'Calcification Rates'!$H$12)*$A35)*(('Calcification Rates'!$D$12+'Calcification Rates'!$E$12)*0.1))+('Calcification Rates'!$H$12*$A35*('Calcification Rates'!$D$12+'Calcification Rates'!$E$12)))*('Calcification Rates'!$F$12+'Calcification Rates'!$G$12))*0.5</f>
        <v>51.748161245990417</v>
      </c>
      <c r="H35" s="73">
        <f>(((((1-'Calcification Rates'!$H$13)*$A35)*'Calcification Rates'!$D$13*0.1)+('Calcification Rates'!$H$13*$A35*'Calcification Rates'!$D$13))*'Calcification Rates'!$F$13)*0.5</f>
        <v>38.471938084800001</v>
      </c>
      <c r="I35" s="73">
        <f>(((((1-'Calcification Rates'!$H$13)*$A35)*(('Calcification Rates'!$D$13-'Calcification Rates'!$E$13)*0.1))+('Calcification Rates'!$H$13*$A35*('Calcification Rates'!$D$13-'Calcification Rates'!$E$13)))*('Calcification Rates'!$F$13-'Calcification Rates'!$G$13))*0.5</f>
        <v>32.558140782357917</v>
      </c>
      <c r="J35" s="73">
        <f>(((((1-'Calcification Rates'!$H$13)*$A35)*(('Calcification Rates'!$D$13+'Calcification Rates'!$E$13)*0.1))+('Calcification Rates'!$H$13*$A35*('Calcification Rates'!$D$13+'Calcification Rates'!$E$13)))*('Calcification Rates'!$F$13+'Calcification Rates'!$G$13))*0.5</f>
        <v>44.87337408530874</v>
      </c>
      <c r="K35" s="73">
        <f>((((((((($A35*2)/PI())/2)+'Calcification Rates'!$D$14)^2)*PI())/2))-((((((($A35*2)/PI())/2)^2)*PI())/2)))*'Calcification Rates'!$F$14</f>
        <v>19.690936613858664</v>
      </c>
      <c r="L35" s="73">
        <f>((((((((($A35*2)/PI())/2)+('Calcification Rates'!$D$14-'Calcification Rates'!$E$14))^2)*PI())/2))-((((((($A35*2)/PI())/2)^2)*PI())/2)))*('Calcification Rates'!$F$14-'Calcification Rates'!$G$14)</f>
        <v>18.998847045663716</v>
      </c>
      <c r="M35" s="73">
        <f>((((((((($A35*2)/PI())/2)+('Calcification Rates'!$D$14+'Calcification Rates'!$E$14))^2)*PI())/2))-((((((($A35*2)/PI())/2)^2)*PI())/2)))*('Calcification Rates'!$F$14+'Calcification Rates'!$G$14)</f>
        <v>20.383706333346563</v>
      </c>
      <c r="N35" s="73">
        <f>((((((((($A35*2)/PI())/2)+'Calcification Rates'!$D$15)^2)*PI())/2))-((((((($A35*2)/PI())/2)^2)*PI())/2)))*'Calcification Rates'!$F$15</f>
        <v>19.972968258067581</v>
      </c>
      <c r="O35" s="73">
        <f>((((((((($A35*2)/PI())/2)+('Calcification Rates'!$D$15-'Calcification Rates'!$E$15))^2)*PI())/2))-((((((($A35*2)/PI())/2)^2)*PI())/2)))*('Calcification Rates'!$F$15-'Calcification Rates'!$G$15)</f>
        <v>18.006155264407685</v>
      </c>
      <c r="P35" s="73">
        <f>((((((((($A35*2)/PI())/2)+('Calcification Rates'!$D$15+'Calcification Rates'!$E$15))^2)*PI())/2))-((((((($A35*2)/PI())/2)^2)*PI())/2)))*('Calcification Rates'!$F$15+'Calcification Rates'!$G$15)</f>
        <v>22.032665414193453</v>
      </c>
      <c r="Q35" s="73">
        <f>(2*'Calcification Rates'!$D$16*'Calcification Rates'!$F$16)+0.1*'Calcification Rates'!$D$16*($A35+(2*'Calcification Rates'!$D$16))*'Calcification Rates'!$F$16</f>
        <v>6.0253783333333333</v>
      </c>
      <c r="R35" s="73">
        <f>(2*('Calcification Rates'!$D$16-'Calcification Rates'!$E$16)*('Calcification Rates'!$F$16-'Calcification Rates'!$G$16))+(0.1*('Calcification Rates'!$D$16-'Calcification Rates'!$E$16)*($A35+(2*'Calcification Rates'!$D$16-'Calcification Rates'!$E$16)))*('Calcification Rates'!$F$16-'Calcification Rates'!$G$16)</f>
        <v>5.1755411316955797</v>
      </c>
      <c r="S35" s="73">
        <f>(2*('Calcification Rates'!$D$16+'Calcification Rates'!$E$16)*('Calcification Rates'!$F$16+'Calcification Rates'!$G$16))+(0.1*('Calcification Rates'!$D$16+'Calcification Rates'!$E$16)*($A35+(2*'Calcification Rates'!$D$16+'Calcification Rates'!$E$16)))*('Calcification Rates'!$F$16+'Calcification Rates'!$G$16)</f>
        <v>6.8964642112943721</v>
      </c>
      <c r="T35" s="73">
        <f>(2*'Calcification Rates'!$D$17*'Calcification Rates'!$F$17)+0.1*'Calcification Rates'!$D$17*($A35+(2*'Calcification Rates'!$D$17))*'Calcification Rates'!$F$17</f>
        <v>5.5689102777777766</v>
      </c>
      <c r="U35" s="73">
        <f>(2*('Calcification Rates'!$D$17-'Calcification Rates'!$E$17)*('Calcification Rates'!$F$17-'Calcification Rates'!$G$17))+(0.1*('Calcification Rates'!$D$17-'Calcification Rates'!$E$17)*($A35+(2*'Calcification Rates'!$D$17-'Calcification Rates'!$E$17)))*('Calcification Rates'!$F$17-'Calcification Rates'!$G$17)</f>
        <v>4.7252977791622452</v>
      </c>
      <c r="V35" s="73">
        <f>(2*('Calcification Rates'!$D$17+'Calcification Rates'!$E$17)*('Calcification Rates'!$F$17+'Calcification Rates'!$G$17))+(0.1*('Calcification Rates'!$D$17+'Calcification Rates'!$E$17)*($A35+(2*'Calcification Rates'!$D$17+'Calcification Rates'!$E$17)))*('Calcification Rates'!$F$17+'Calcification Rates'!$G$17)</f>
        <v>6.4337699587610375</v>
      </c>
      <c r="W35" s="73">
        <f>((((((((($A35*2)/PI())/2)+'Calcification Rates'!$D$18)^2)*PI())/2))-((((((($A35*2)/PI())/2)^2)*PI())/2)))*'Calcification Rates'!$F$18</f>
        <v>19.972968258067581</v>
      </c>
      <c r="X35" s="73">
        <f>((((((((($A35*2)/PI())/2)+('Calcification Rates'!$D$18-'Calcification Rates'!$E$18))^2)*PI())/2))-((((((($A35*2)/PI())/2)^2)*PI())/2)))*('Calcification Rates'!$F$18-'Calcification Rates'!$G$18)</f>
        <v>18.006155264407685</v>
      </c>
      <c r="Y35" s="73">
        <f>((((((((($A35*2)/PI())/2)+('Calcification Rates'!$D$18+'Calcification Rates'!$E$18))^2)*PI())/2))-((((((($A35*2)/PI())/2)^2)*PI())/2)))*('Calcification Rates'!$F$18+'Calcification Rates'!$G$18)</f>
        <v>22.032665414193453</v>
      </c>
      <c r="Z35" s="73">
        <f>(2*'Calcification Rates'!$D$19*'Calcification Rates'!$F$19)+0.1*'Calcification Rates'!$D$19*($A35+(2*'Calcification Rates'!$D$19))*'Calcification Rates'!$F$19</f>
        <v>5.5689102777777766</v>
      </c>
      <c r="AA35" s="73">
        <f>(2*('Calcification Rates'!$D$19-'Calcification Rates'!$E$19)*('Calcification Rates'!$F$19-'Calcification Rates'!$G$19))+(0.1*('Calcification Rates'!$D$19-'Calcification Rates'!$E$19)*($A35+(2*'Calcification Rates'!$D$19-'Calcification Rates'!$E$19)))*('Calcification Rates'!$F$19-'Calcification Rates'!$G$19)</f>
        <v>4.7252977791622452</v>
      </c>
      <c r="AB35" s="73">
        <f>(2*('Calcification Rates'!$D$19+'Calcification Rates'!$E$19)*('Calcification Rates'!$F$19+'Calcification Rates'!$G$19))+(0.1*('Calcification Rates'!$D$19+'Calcification Rates'!$E$19)*($A35+(2*'Calcification Rates'!$D$19+'Calcification Rates'!$E$19)))*('Calcification Rates'!$F$19+'Calcification Rates'!$G$19)</f>
        <v>6.4337699587610375</v>
      </c>
      <c r="AC35" s="73">
        <f>(((((1-'Calcification Rates'!$H$20)*$A35)*'Calcification Rates'!$D$20*0.1)+('Calcification Rates'!$H$20*$A35*'Calcification Rates'!$D$20))*'Calcification Rates'!$F$20)*0.5</f>
        <v>2.6680721374999998</v>
      </c>
      <c r="AD35" s="73">
        <f>(((((1-'Calcification Rates'!$H$20)*$A35)*(('Calcification Rates'!$D$20-'Calcification Rates'!$E$20)*0.1))+('Calcification Rates'!$H$20*$A35*('Calcification Rates'!$D$20-'Calcification Rates'!$E$20)))*('Calcification Rates'!$F$20-'Calcification Rates'!$G$20))*0.5</f>
        <v>2.2641704010330361</v>
      </c>
      <c r="AE35" s="73">
        <f>(((((1-'Calcification Rates'!$H$20)*$A35)*(('Calcification Rates'!$D$20+'Calcification Rates'!$E$20)*0.1))+('Calcification Rates'!$H$20*$A35*('Calcification Rates'!$D$20+'Calcification Rates'!$E$20)))*('Calcification Rates'!$F$20+'Calcification Rates'!$G$20))*0.5</f>
        <v>3.0820544116106889</v>
      </c>
      <c r="AF35" s="73">
        <f>(2*'Calcification Rates'!$D$21*'Calcification Rates'!$F$21)+0.1*'Calcification Rates'!$D$21*($A35+(2*'Calcification Rates'!$D$21))*'Calcification Rates'!$F$21</f>
        <v>6.3905527777777777</v>
      </c>
      <c r="AG35" s="73">
        <f>(2*('Calcification Rates'!$D$21-'Calcification Rates'!$E$21)*('Calcification Rates'!$F$21-'Calcification Rates'!$G$21))+(0.1*('Calcification Rates'!$D$21-'Calcification Rates'!$E$21)*($A35+(2*'Calcification Rates'!$D$21-'Calcification Rates'!$E$21)))*('Calcification Rates'!$F$21-'Calcification Rates'!$G$21)</f>
        <v>6.2529796799829329</v>
      </c>
      <c r="AH35" s="73">
        <f>(2*('Calcification Rates'!$D$21+'Calcification Rates'!$E$21)*('Calcification Rates'!$F$21+'Calcification Rates'!$G$21))+(0.1*('Calcification Rates'!$D$21+'Calcification Rates'!$E$21)*($A35+(2*'Calcification Rates'!$D$21+'Calcification Rates'!$E$21)))*('Calcification Rates'!$F$21+'Calcification Rates'!$G$21)</f>
        <v>6.5295412917503999</v>
      </c>
      <c r="AI35" s="73">
        <f>$A35*'Calcification Rates'!$D$23*'Calcification Rates'!$F$23</f>
        <v>0.7755928124999999</v>
      </c>
      <c r="AJ35" s="73">
        <f>$A35*('Calcification Rates'!$D$23-'Calcification Rates'!$E$23)*('Calcification Rates'!$F$23-'Calcification Rates'!$G$23)</f>
        <v>0.50405682616773206</v>
      </c>
      <c r="AK35" s="73">
        <f>$A35*('Calcification Rates'!$D$23+'Calcification Rates'!$E$23)*('Calcification Rates'!$F$23+'Calcification Rates'!$G$23)</f>
        <v>1.0471287988322677</v>
      </c>
      <c r="AL35" s="73">
        <f>((((1-'Calcification Rates'!$H$24)*$A35)*'Calcification Rates'!$D$24*0.1)+('Calcification Rates'!$H$24*$A35*'Calcification Rates'!$D$24))*'Calcification Rates'!$F$24</f>
        <v>35.340205800900002</v>
      </c>
      <c r="AM35" s="73">
        <f>((((1-'Calcification Rates'!$H$24)*$A35)*(('Calcification Rates'!$D$24-'Calcification Rates'!$E$24)*0.1))+('Calcification Rates'!$H$24*$A35*('Calcification Rates'!$D$24-'Calcification Rates'!$E$24)))*('Calcification Rates'!$F$24-'Calcification Rates'!$G$24)</f>
        <v>21.313134659108201</v>
      </c>
      <c r="AN35" s="73">
        <f>((((1-'Calcification Rates'!$H$24)*$A35)*(('Calcification Rates'!$D$24+'Calcification Rates'!$E$24)*0.1))+('Calcification Rates'!$H$24*$A35*('Calcification Rates'!$D$24+'Calcification Rates'!$E$24)))*('Calcification Rates'!$F$24+'Calcification Rates'!$G$24)</f>
        <v>51.398158362494001</v>
      </c>
      <c r="AO35" s="73">
        <f>((((((((($A35*2)/PI())/2)+'Calcification Rates'!$D$25)^2)*PI())/2))-((((((($A35*2)/PI())/2)^2)*PI())/2)))*'Calcification Rates'!$F$25</f>
        <v>16.923084729912105</v>
      </c>
      <c r="AP35" s="73">
        <f>((((((((($A35*2)/PI())/2)+('Calcification Rates'!$D$25-'Calcification Rates'!$E$25))^2)*PI())/2))-((((((($A35*2)/PI())/2)^2)*PI())/2)))*('Calcification Rates'!$F$25-'Calcification Rates'!$G$25)</f>
        <v>13.830402623149672</v>
      </c>
      <c r="AQ35" s="73">
        <f>((((((((($A35*2)/PI())/2)+('Calcification Rates'!$D$25+'Calcification Rates'!$E$25))^2)*PI())/2))-((((((($A35*2)/PI())/2)^2)*PI())/2)))*('Calcification Rates'!$F$25+'Calcification Rates'!$G$25)</f>
        <v>20.120390805101565</v>
      </c>
      <c r="AR35" s="73">
        <f>((((1-'Calcification Rates'!$H$28)*$A35)*'Calcification Rates'!$D$28*0.1)+('Calcification Rates'!$H$28*$A35*'Calcification Rates'!$D$28))*'Calcification Rates'!$F$28</f>
        <v>5.6882508723262051</v>
      </c>
      <c r="AS35" s="73">
        <f>((((1-'Calcification Rates'!$H$28)*$A35)*(('Calcification Rates'!$D$28-'Calcification Rates'!$E$28)*0.1))+('Calcification Rates'!$H$28*$A35*('Calcification Rates'!$D$28-'Calcification Rates'!$E$28)))*('Calcification Rates'!$F$28-'Calcification Rates'!$G$28)</f>
        <v>5.1269318912714903</v>
      </c>
      <c r="AT35" s="73">
        <f>((((1-'Calcification Rates'!$H$28)*$A35)*(('Calcification Rates'!$D$28+'Calcification Rates'!$E$28)*0.1))+('Calcification Rates'!$H$28*$A35*('Calcification Rates'!$D$28+'Calcification Rates'!$E$28)))*('Calcification Rates'!$F$28+'Calcification Rates'!$G$28)</f>
        <v>6.2770380273771753</v>
      </c>
      <c r="AU35" s="73">
        <f>((((((((($A35*2)/PI())/2)+'Calcification Rates'!$D$29)^2)*PI())/2))-((((((($A35*2)/PI())/2)^2)*PI())/2)))*'Calcification Rates'!$F$29</f>
        <v>83.884834784196528</v>
      </c>
      <c r="AV35" s="73">
        <f>((((((((($A35*2)/PI())/2)+('Calcification Rates'!$D$29-'Calcification Rates'!$E$29))^2)*PI())/2))-((((((($A35*2)/PI())/2)^2)*PI())/2)))*('Calcification Rates'!$F$29-'Calcification Rates'!$G$29)</f>
        <v>69.197190180954834</v>
      </c>
      <c r="AW35" s="73">
        <f>((((((((($A35*2)/PI())/2)+('Calcification Rates'!$D$29+'Calcification Rates'!$E$29))^2)*PI())/2))-((((((($A35*2)/PI())/2)^2)*PI())/2)))*('Calcification Rates'!$F$29+'Calcification Rates'!$G$29)</f>
        <v>99.896483510883712</v>
      </c>
      <c r="AX35" s="73">
        <f>((((((((($A35*2)/PI())/2)+'Calcification Rates'!$D$30)^2)*PI())/2))-((((((($A35*2)/PI())/2)^2)*PI())/2)))*'Calcification Rates'!$F$30</f>
        <v>19.627437886833285</v>
      </c>
      <c r="AY35" s="73">
        <f>((((((((($A35*2)/PI())/2)+('Calcification Rates'!$D$30-'Calcification Rates'!$E$30))^2)*PI())/2))-((((((($A35*2)/PI())/2)^2)*PI())/2)))*('Calcification Rates'!$F$30-'Calcification Rates'!$G$30)</f>
        <v>17.422202676229162</v>
      </c>
      <c r="AZ35" s="73">
        <f>((((((((($A35*2)/PI())/2)+('Calcification Rates'!$D$30+'Calcification Rates'!$E$30))^2)*PI())/2))-((((((($A35*2)/PI())/2)^2)*PI())/2)))*('Calcification Rates'!$F$30+'Calcification Rates'!$G$30)</f>
        <v>21.878512049181207</v>
      </c>
      <c r="BA35" s="73">
        <f>((((1-'Calcification Rates'!$H$31)*$A35)*'Calcification Rates'!$D$31*0.1)+('Calcification Rates'!$H$31*$A35*'Calcification Rates'!$D$31))*'Calcification Rates'!$F$31</f>
        <v>6.0840780000000008</v>
      </c>
      <c r="BB35" s="73">
        <f>((((1-'Calcification Rates'!$H$31)*$A35)*(('Calcification Rates'!$D$31-'Calcification Rates'!$E$31)*0.1))+('Calcification Rates'!$H$31*$A35*('Calcification Rates'!$D$31-'Calcification Rates'!$E$31)))*('Calcification Rates'!$F$31-'Calcification Rates'!$G$31)</f>
        <v>6.084077999999999</v>
      </c>
      <c r="BC35" s="73">
        <f>((((1-'Calcification Rates'!$H$31)*$A35)*(('Calcification Rates'!$D$31+'Calcification Rates'!$E$31)*0.1))+('Calcification Rates'!$H$31*$A35*('Calcification Rates'!$D$31+'Calcification Rates'!$E$31)))*('Calcification Rates'!$F$31+'Calcification Rates'!$G$31)</f>
        <v>6.084077999999999</v>
      </c>
      <c r="BD35" s="73">
        <f>$A35*'Calcification Rates'!$D$32*'Calcification Rates'!$F$32</f>
        <v>25.565172459893056</v>
      </c>
      <c r="BE35" s="73">
        <f>$A35*('Calcification Rates'!$D$32-'Calcification Rates'!$E$32)*('Calcification Rates'!$F$32-'Calcification Rates'!$G$32)</f>
        <v>24.576033553308694</v>
      </c>
      <c r="BF35" s="73">
        <f>$A35*('Calcification Rates'!$D$32+'Calcification Rates'!$E$32)*('Calcification Rates'!$F$32+'Calcification Rates'!$G$32)</f>
        <v>26.554311366477414</v>
      </c>
      <c r="BG35" s="73">
        <f>((((1-'Calcification Rates'!$H$34)*$A35)*'Calcification Rates'!$D$34*0.1)+('Calcification Rates'!$H$34*$A35*'Calcification Rates'!$D$34))*'Calcification Rates'!$F$34</f>
        <v>8.2647815250000001</v>
      </c>
      <c r="BH35" s="73">
        <f>((((1-'Calcification Rates'!$H$34)*$A35)*(('Calcification Rates'!$D$34-'Calcification Rates'!$E$34)*0.1))+('Calcification Rates'!$H$34*$A35*('Calcification Rates'!$D$34-'Calcification Rates'!$E$34)))*('Calcification Rates'!$F$34-'Calcification Rates'!$G$34)</f>
        <v>3.147336911131561</v>
      </c>
      <c r="BI35" s="73">
        <f>((((1-'Calcification Rates'!$H$34)*$A35)*(('Calcification Rates'!$D$34+'Calcification Rates'!$E$34)*0.1))+('Calcification Rates'!$H$34*$A35*('Calcification Rates'!$D$34+'Calcification Rates'!$E$34)))*('Calcification Rates'!$F$34+'Calcification Rates'!$G$34)</f>
        <v>15.762663082944096</v>
      </c>
      <c r="BJ35" s="73">
        <f>(2*'Calcification Rates'!$D$35*'Calcification Rates'!$F$35)+0.1*'Calcification Rates'!$D$35*($A35+(2*'Calcification Rates'!$D$35))*'Calcification Rates'!$F$35</f>
        <v>3.1982267987871094</v>
      </c>
      <c r="BK35" s="73">
        <f>(2*('Calcification Rates'!$D$35-'Calcification Rates'!$E$35)*('Calcification Rates'!$F$35-'Calcification Rates'!$G$35))+(0.1*('Calcification Rates'!$D$35-'Calcification Rates'!$E$35)*($A35+(2*'Calcification Rates'!$D$35-'Calcification Rates'!$E$35)))*('Calcification Rates'!$F$35-'Calcification Rates'!$G$35)</f>
        <v>2.8841512065562496</v>
      </c>
      <c r="BL35" s="73">
        <f>(2*('Calcification Rates'!$D$35+'Calcification Rates'!$E$35)*('Calcification Rates'!$F$35+'Calcification Rates'!$G$35))+(0.1*('Calcification Rates'!$D$35+'Calcification Rates'!$E$35)*($A35+(2*'Calcification Rates'!$D$35+'Calcification Rates'!$E$35)))*('Calcification Rates'!$F$35+'Calcification Rates'!$G$35)</f>
        <v>3.5269831751400837</v>
      </c>
      <c r="BM35" s="73">
        <f>((((((((($A35*2)/PI())/2)+'Calcification Rates'!$D$36)^2)*PI())/2))-((((((($A35*2)/PI())/2)^2)*PI())/2)))*'Calcification Rates'!$F$36</f>
        <v>26.521953524150561</v>
      </c>
      <c r="BN35" s="73">
        <f>((((((((($A35*2)/PI())/2)+('Calcification Rates'!$D$36-'Calcification Rates'!$E$36))^2)*PI())/2))-((((((($A35*2)/PI())/2)^2)*PI())/2)))*('Calcification Rates'!$F$36-'Calcification Rates'!$G$36)</f>
        <v>24.275928435143168</v>
      </c>
      <c r="BO35" s="73">
        <f>((((((((($A35*2)/PI())/2)+('Calcification Rates'!$D$36+'Calcification Rates'!$E$36))^2)*PI())/2))-((((((($A35*2)/PI())/2)^2)*PI())/2)))*('Calcification Rates'!$F$36+'Calcification Rates'!$G$36)</f>
        <v>28.869013700438575</v>
      </c>
      <c r="BP35" s="73">
        <f>(2*'Calcification Rates'!$D$37*'Calcification Rates'!$F$37)+0.1*'Calcification Rates'!$D$37*($A35+(2*'Calcification Rates'!$D$37))*'Calcification Rates'!$F$37</f>
        <v>68.642194444444428</v>
      </c>
      <c r="BQ35" s="73">
        <f>(2*('Calcification Rates'!$D$37-'Calcification Rates'!$E$37)*('Calcification Rates'!$F$37-'Calcification Rates'!$G$37))+(0.1*('Calcification Rates'!$D$37-'Calcification Rates'!$E$37)*($A35+(2*'Calcification Rates'!$D$37-'Calcification Rates'!$E$37)))*('Calcification Rates'!$F$37-'Calcification Rates'!$G$37)</f>
        <v>56.025548126506507</v>
      </c>
      <c r="BR35" s="73">
        <f>(2*('Calcification Rates'!$D$37+'Calcification Rates'!$E$37)*('Calcification Rates'!$F$37+'Calcification Rates'!$G$37))+(0.1*('Calcification Rates'!$D$37+'Calcification Rates'!$E$37)*($A35+(2*'Calcification Rates'!$D$37+'Calcification Rates'!$E$37)))*('Calcification Rates'!$F$37+'Calcification Rates'!$G$37)</f>
        <v>82.377541113390265</v>
      </c>
      <c r="BS35" s="73">
        <f>(2*'Calcification Rates'!$D$38*'Calcification Rates'!$F$38)+0.1*'Calcification Rates'!$D$38*($A35+(2*'Calcification Rates'!$D$38))*'Calcification Rates'!$F$38</f>
        <v>65.72688888888888</v>
      </c>
      <c r="BT35" s="73">
        <f>(2*('Calcification Rates'!$D$38-'Calcification Rates'!$E$38)*('Calcification Rates'!$F$38-'Calcification Rates'!$G$38))+(0.1*('Calcification Rates'!$D$38-'Calcification Rates'!$E$38)*($A35+(2*'Calcification Rates'!$D$38-'Calcification Rates'!$E$38)))*('Calcification Rates'!$F$38-'Calcification Rates'!$G$38)</f>
        <v>52.617964333946382</v>
      </c>
      <c r="BU35" s="73">
        <f>(2*('Calcification Rates'!$D$38+'Calcification Rates'!$E$38)*('Calcification Rates'!$F$38+'Calcification Rates'!$G$38))+(0.1*('Calcification Rates'!$D$38+'Calcification Rates'!$E$38)*($A35+(2*'Calcification Rates'!$D$38+'Calcification Rates'!$E$38)))*('Calcification Rates'!$F$38+'Calcification Rates'!$G$38)</f>
        <v>80.256826701386814</v>
      </c>
      <c r="BV35" s="73">
        <f>((((((((($A35*2)/PI())/2)+'Calcification Rates'!$D$39)^2)*PI())/2))-((((((($A35*2)/PI())/2)^2)*PI())/2)))*'Calcification Rates'!$F$39</f>
        <v>14.244900881663158</v>
      </c>
      <c r="BW35" s="73">
        <f>((((((((($A35*2)/PI())/2)+('Calcification Rates'!$D$39-'Calcification Rates'!$E$39))^2)*PI())/2))-((((((($A35*2)/PI())/2)^2)*PI())/2)))*('Calcification Rates'!$F$39-'Calcification Rates'!$G$39)</f>
        <v>13.693753194136477</v>
      </c>
      <c r="BX35" s="73">
        <f>((((((((($A35*2)/PI())/2)+('Calcification Rates'!$D$39+'Calcification Rates'!$E$39))^2)*PI())/2))-((((((($A35*2)/PI())/2)^2)*PI())/2)))*('Calcification Rates'!$F$39+'Calcification Rates'!$G$39)</f>
        <v>14.796048569189841</v>
      </c>
      <c r="BY35" s="73">
        <f>((((((((($A35*2)/PI())/2)+'Calcification Rates'!$D$40)^2)*PI())/2))-((((((($A35*2)/PI())/2)^2)*PI())/2)))*'Calcification Rates'!$F$40</f>
        <v>26.173622141618498</v>
      </c>
      <c r="BZ35" s="73">
        <f>((((((((($A35*2)/PI())/2)+('Calcification Rates'!$D$40-'Calcification Rates'!$E$40))^2)*PI())/2))-((((((($A35*2)/PI())/2)^2)*PI())/2)))*('Calcification Rates'!$F$40-'Calcification Rates'!$G$40)</f>
        <v>25.160941784107585</v>
      </c>
      <c r="CA35" s="73">
        <f>((((((((($A35*2)/PI())/2)+('Calcification Rates'!$D$40+'Calcification Rates'!$E$40))^2)*PI())/2))-((((((($A35*2)/PI())/2)^2)*PI())/2)))*('Calcification Rates'!$F$40+'Calcification Rates'!$G$40)</f>
        <v>27.186302499129415</v>
      </c>
      <c r="CB35" s="73">
        <f>$A35*'Calcification Rates'!$D$23*'Calcification Rates'!$F$23</f>
        <v>0.7755928124999999</v>
      </c>
      <c r="CC35" s="73">
        <f>$A35*('Calcification Rates'!$D$23-'Calcification Rates'!$E$23)*('Calcification Rates'!$F$23-'Calcification Rates'!$G$23)</f>
        <v>0.50405682616773206</v>
      </c>
      <c r="CD35" s="73">
        <f>$A35*('Calcification Rates'!$D$23+'Calcification Rates'!$E$23)*('Calcification Rates'!$F$23+'Calcification Rates'!$G$23)</f>
        <v>1.0471287988322677</v>
      </c>
      <c r="CE35" s="73">
        <f>((((1-'Calcification Rates'!$H$44)*$A35)*'Calcification Rates'!$D$44*0.1)+('Calcification Rates'!$H$44*$A35*'Calcification Rates'!$D$44))*'Calcification Rates'!$F$44</f>
        <v>27.083689057425001</v>
      </c>
      <c r="CF35" s="73">
        <f>((((1-'Calcification Rates'!$H$44)*$A35)*(('Calcification Rates'!$D$44-'Calcification Rates'!$E$44)*0.1))+('Calcification Rates'!$H$44*$A35*('Calcification Rates'!$D$44-'Calcification Rates'!$E$44)))*('Calcification Rates'!$F$44-'Calcification Rates'!$G$44)</f>
        <v>16.333756379302518</v>
      </c>
      <c r="CG35" s="73">
        <f>((((1-'Calcification Rates'!$H$44)*$A35)*(('Calcification Rates'!$D$44+'Calcification Rates'!$E$44)*0.1))+('Calcification Rates'!$H$44*$A35*('Calcification Rates'!$D$44+'Calcification Rates'!$E$44)))*('Calcification Rates'!$F$44+'Calcification Rates'!$G$44)</f>
        <v>39.390029222145188</v>
      </c>
      <c r="CH35" s="73">
        <f>((((1-'Calcification Rates'!$H$45)*$A35)*'Calcification Rates'!$D$45*0.1)+('Calcification Rates'!$H$45*$A35*'Calcification Rates'!$D$45))*'Calcification Rates'!$F$45</f>
        <v>33.6534792</v>
      </c>
      <c r="CI35" s="73">
        <f>((((1-'Calcification Rates'!$H$45)*$A35)*(('Calcification Rates'!$D$45-'Calcification Rates'!$E$45)*0.1))+('Calcification Rates'!$H$45*$A35*('Calcification Rates'!$D$45-'Calcification Rates'!$E$45)))*('Calcification Rates'!$F$45-'Calcification Rates'!$G$45)</f>
        <v>22.160361788247322</v>
      </c>
      <c r="CJ35" s="73">
        <f>((((1-'Calcification Rates'!$H$45)*$A35)*(('Calcification Rates'!$D$45+'Calcification Rates'!$E$45)*0.1))+('Calcification Rates'!$H$45*$A35*('Calcification Rates'!$D$45+'Calcification Rates'!$E$45)))*('Calcification Rates'!$F$45+'Calcification Rates'!$G$45)</f>
        <v>45.146596611752678</v>
      </c>
      <c r="CK35" s="73">
        <f>((((1-'Calcification Rates'!$H$46)*$A35)*'Calcification Rates'!$D$46*0.1)+('Calcification Rates'!$H$46*$A35*'Calcification Rates'!$D$46))*'Calcification Rates'!$F$46</f>
        <v>27.10662306</v>
      </c>
      <c r="CL35" s="73">
        <f>((((1-'Calcification Rates'!$H$46)*$A35)*(('Calcification Rates'!$D$46-'Calcification Rates'!$E$46)*0.1))+('Calcification Rates'!$H$46*$A35*('Calcification Rates'!$D$46-'Calcification Rates'!$E$46)))*('Calcification Rates'!$F$46-'Calcification Rates'!$G$46)</f>
        <v>25.422435479057807</v>
      </c>
      <c r="CM35" s="73">
        <f>((((1-'Calcification Rates'!$H$46)*$A35)*(('Calcification Rates'!$D$46+'Calcification Rates'!$E$46)*0.1))+('Calcification Rates'!$H$46*$A35*('Calcification Rates'!$D$46+'Calcification Rates'!$E$46)))*('Calcification Rates'!$F$46+'Calcification Rates'!$G$46)</f>
        <v>28.841313986759936</v>
      </c>
      <c r="CN35" s="73">
        <f>((((1-'Calcification Rates'!$H$47)*$A35)*'Calcification Rates'!$D$47*0.1)+('Calcification Rates'!$H$47*$A35*'Calcification Rates'!$D$47))*'Calcification Rates'!$F$47</f>
        <v>35.340205800900002</v>
      </c>
      <c r="CO35" s="73">
        <f>((((1-'Calcification Rates'!$H$47)*$A35)*(('Calcification Rates'!$D$47-'Calcification Rates'!$E$47)*0.1))+('Calcification Rates'!$H$47*$A35*('Calcification Rates'!$D$47-'Calcification Rates'!$E$47)))*('Calcification Rates'!$F$47-'Calcification Rates'!$G$47)</f>
        <v>21.313134659108201</v>
      </c>
      <c r="CP35" s="73">
        <f>((((1-'Calcification Rates'!$H$47)*$A35)*(('Calcification Rates'!$D$47+'Calcification Rates'!$E$47)*0.1))+('Calcification Rates'!$H$47*$A35*('Calcification Rates'!$D$47+'Calcification Rates'!$E$47)))*('Calcification Rates'!$F$47+'Calcification Rates'!$G$47)</f>
        <v>51.398158362494001</v>
      </c>
      <c r="CQ35" s="73">
        <f>((((((((($A35*2)/PI())/2)+'Calcification Rates'!$D$48)^2)*PI())/2))-((((((($A35*2)/PI())/2)^2)*PI())/2)))*'Calcification Rates'!$F$48</f>
        <v>19.972968258067581</v>
      </c>
      <c r="CR35" s="73">
        <f>((((((((($A35*2)/PI())/2)+('Calcification Rates'!$D$48-'Calcification Rates'!$E$48))^2)*PI())/2))-((((((($A35*2)/PI())/2)^2)*PI())/2)))*('Calcification Rates'!$F$48-'Calcification Rates'!$G$48)</f>
        <v>18.006155264407685</v>
      </c>
      <c r="CS35" s="73">
        <f>((((((((($A35*2)/PI())/2)+('Calcification Rates'!$D$48+'Calcification Rates'!$E$48))^2)*PI())/2))-((((((($A35*2)/PI())/2)^2)*PI())/2)))*('Calcification Rates'!$F$48+'Calcification Rates'!$G$48)</f>
        <v>22.032665414193453</v>
      </c>
      <c r="CT35" s="73">
        <f>((((1-'Calcification Rates'!$H$49)*$A35)*'Calcification Rates'!$D$49*0.1)+('Calcification Rates'!$H$49*$A35*'Calcification Rates'!$D$49))*'Calcification Rates'!$F$49</f>
        <v>27.083689057425001</v>
      </c>
      <c r="CU35" s="73">
        <f>((((1-'Calcification Rates'!$H$49)*$A35)*(('Calcification Rates'!$D$49-'Calcification Rates'!$E$49)*0.1))+('Calcification Rates'!$H$49*$A35*('Calcification Rates'!$D$49-'Calcification Rates'!$E$49)))*('Calcification Rates'!$F$49-'Calcification Rates'!$G$49)</f>
        <v>16.333756379302518</v>
      </c>
      <c r="CV35" s="73">
        <f>((((1-'Calcification Rates'!$H$49)*$A35)*(('Calcification Rates'!$D$49+'Calcification Rates'!$E$49)*0.1))+('Calcification Rates'!$H$49*$A35*('Calcification Rates'!$D$49+'Calcification Rates'!$E$49)))*('Calcification Rates'!$F$49+'Calcification Rates'!$G$49)</f>
        <v>39.390029222145188</v>
      </c>
      <c r="CW35" s="73">
        <f>((((((((($A35*2)/PI())/2)+'Calcification Rates'!$D$50)^2)*PI())/2))-((((((($A35*2)/PI())/2)^2)*PI())/2)))*'Calcification Rates'!$F$50</f>
        <v>19.972968258067581</v>
      </c>
      <c r="CX35" s="73">
        <f>((((((((($A35*2)/PI())/2)+('Calcification Rates'!$D$50-'Calcification Rates'!$E$50))^2)*PI())/2))-((((((($A35*2)/PI())/2)^2)*PI())/2)))*('Calcification Rates'!$F$50-'Calcification Rates'!$G$50)</f>
        <v>18.006155264407685</v>
      </c>
      <c r="CY35" s="73">
        <f>((((((((($A35*2)/PI())/2)+('Calcification Rates'!$D$50+'Calcification Rates'!$E$50))^2)*PI())/2))-((((((($A35*2)/PI())/2)^2)*PI())/2)))*('Calcification Rates'!$F$50+'Calcification Rates'!$G$50)</f>
        <v>22.032665414193453</v>
      </c>
      <c r="CZ35" s="73">
        <f>((((((((($A35*2)/PI())/2)+'Calcification Rates'!$D$51)^2)*PI())/2))-((((((($A35*2)/PI())/2)^2)*PI())/2)))*'Calcification Rates'!$F$51</f>
        <v>19.972968258067581</v>
      </c>
      <c r="DA35" s="73">
        <f>((((((((($A35*2)/PI())/2)+('Calcification Rates'!$D$51-'Calcification Rates'!$E$51))^2)*PI())/2))-((((((($A35*2)/PI())/2)^2)*PI())/2)))*('Calcification Rates'!$F$51-'Calcification Rates'!$G$51)</f>
        <v>18.006155264407685</v>
      </c>
      <c r="DB35" s="73">
        <f>((((((((($A35*2)/PI())/2)+('Calcification Rates'!$D$51+'Calcification Rates'!$E$51))^2)*PI())/2))-((((((($A35*2)/PI())/2)^2)*PI())/2)))*('Calcification Rates'!$F$51+'Calcification Rates'!$G$51)</f>
        <v>22.032665414193453</v>
      </c>
      <c r="DC35" s="73">
        <f>((((((((($A35*2)/PI())/2)+'Calcification Rates'!$D$52)^2)*PI())/2))-((((((($A35*2)/PI())/2)^2)*PI())/2)))*'Calcification Rates'!$F$52</f>
        <v>44.795635994159774</v>
      </c>
      <c r="DD35" s="73">
        <f>((((((((($A35*2)/PI())/2)+('Calcification Rates'!$D$52-'Calcification Rates'!$E$52))^2)*PI())/2))-((((((($A35*2)/PI())/2)^2)*PI())/2)))*('Calcification Rates'!$F$52-'Calcification Rates'!$G$52)</f>
        <v>42.271445479671648</v>
      </c>
      <c r="DE35" s="73">
        <f>((((((((($A35*2)/PI())/2)+('Calcification Rates'!$D$52+'Calcification Rates'!$E$52))^2)*PI())/2))-((((((($A35*2)/PI())/2)^2)*PI())/2)))*('Calcification Rates'!$F$52+'Calcification Rates'!$G$52)</f>
        <v>47.384623372508905</v>
      </c>
      <c r="DF35" s="73">
        <f>((((((((($A35*2)/PI())/2)+'Calcification Rates'!$D$53)^2)*PI())/2))-((((((($A35*2)/PI())/2)^2)*PI())/2)))*'Calcification Rates'!$F$53</f>
        <v>5.8915009958956555</v>
      </c>
      <c r="DG35" s="73">
        <f>((((((((($A35*2)/PI())/2)+('Calcification Rates'!$D$53-'Calcification Rates'!$E$53))^2)*PI())/2))-((((((($A35*2)/PI())/2)^2)*PI())/2)))*('Calcification Rates'!$F$53-'Calcification Rates'!$G$53)</f>
        <v>5.5996506978476441</v>
      </c>
      <c r="DH35" s="73">
        <f>((((((((($A35*2)/PI())/2)+('Calcification Rates'!$D$53+'Calcification Rates'!$E$53))^2)*PI())/2))-((((((($A35*2)/PI())/2)^2)*PI())/2)))*('Calcification Rates'!$F$53+'Calcification Rates'!$G$53)</f>
        <v>6.1885036046680373</v>
      </c>
      <c r="DI35" s="73">
        <f>((((((((($A35*2)/PI())/2)+'Calcification Rates'!$D$54)^2)*PI())/2))-((((((($A35*2)/PI())/2)^2)*PI())/2)))*'Calcification Rates'!$F$54</f>
        <v>5.8915009958956555</v>
      </c>
      <c r="DJ35" s="73">
        <f>((((((((($A35*2)/PI())/2)+('Calcification Rates'!$D$54-'Calcification Rates'!$E$54))^2)*PI())/2))-((((((($A35*2)/PI())/2)^2)*PI())/2)))*('Calcification Rates'!$F$54-'Calcification Rates'!$G$54)</f>
        <v>5.5996506978476441</v>
      </c>
      <c r="DK35" s="73">
        <f>((((((((($A35*2)/PI())/2)+('Calcification Rates'!$D$54+'Calcification Rates'!$E$54))^2)*PI())/2))-((((((($A35*2)/PI())/2)^2)*PI())/2)))*('Calcification Rates'!$F$54+'Calcification Rates'!$G$54)</f>
        <v>6.1885036046680373</v>
      </c>
      <c r="DL35" s="73">
        <f>((((((((($A35*2)/PI())/2)+'Calcification Rates'!$D$55)^2)*PI())/2))-((((((($A35*2)/PI())/2)^2)*PI())/2)))*'Calcification Rates'!$F$55</f>
        <v>7.2246160870256624</v>
      </c>
      <c r="DM35" s="73">
        <f>((((((((($A35*2)/PI())/2)+('Calcification Rates'!$D$55-'Calcification Rates'!$E$55))^2)*PI())/2))-((((((($A35*2)/PI())/2)^2)*PI())/2)))*('Calcification Rates'!$F$55-'Calcification Rates'!$G$55)</f>
        <v>7.1430993531455895</v>
      </c>
      <c r="DN35" s="73">
        <f>((((((((($A35*2)/PI())/2)+('Calcification Rates'!$D$55+'Calcification Rates'!$E$55))^2)*PI())/2))-((((((($A35*2)/PI())/2)^2)*PI())/2)))*('Calcification Rates'!$F$55+'Calcification Rates'!$G$55)</f>
        <v>7.3061426948267147</v>
      </c>
      <c r="DO35" s="73">
        <f>((((1-'Calcification Rates'!$H$56)*$A35)*'Calcification Rates'!$D$56*0.1)+('Calcification Rates'!$H$56*$A35*'Calcification Rates'!$D$56))*'Calcification Rates'!$F$56</f>
        <v>3.5131894049999999</v>
      </c>
      <c r="DP35" s="73">
        <f>((((1-'Calcification Rates'!$H$56)*$A35)*(('Calcification Rates'!$D$56-'Calcification Rates'!$E$56)*0.1))+('Calcification Rates'!$H$56*$A35*('Calcification Rates'!$D$56-'Calcification Rates'!$E$56)))*('Calcification Rates'!$F$56-'Calcification Rates'!$G$56)</f>
        <v>3.5131894049999999</v>
      </c>
      <c r="DQ35" s="73">
        <f>((((1-'Calcification Rates'!$H$56)*$A35)*(('Calcification Rates'!$D$56+'Calcification Rates'!$E$56)*0.1))+('Calcification Rates'!$H$56*$A35*('Calcification Rates'!$D$56+'Calcification Rates'!$E$56)))*('Calcification Rates'!$F$56+'Calcification Rates'!$G$56)</f>
        <v>3.5131894049999999</v>
      </c>
      <c r="DR35" s="73">
        <f>((((1-'Calcification Rates'!$H$57)*$A35)*'Calcification Rates'!$D$57*0.1)+('Calcification Rates'!$H$57*$A35*'Calcification Rates'!$D$57))*'Calcification Rates'!$F$57</f>
        <v>14.895848000000004</v>
      </c>
      <c r="DS35" s="73">
        <f>((((1-'Calcification Rates'!$H$57)*$A35)*(('Calcification Rates'!$D$57-'Calcification Rates'!$E$57)*0.1))+('Calcification Rates'!$H$57*$A35*('Calcification Rates'!$D$57-'Calcification Rates'!$E$57)))*('Calcification Rates'!$F$57-'Calcification Rates'!$G$57)</f>
        <v>14.118137847574369</v>
      </c>
      <c r="DT35" s="73">
        <f>((((1-'Calcification Rates'!$H$57)*$A35)*(('Calcification Rates'!$D$57+'Calcification Rates'!$E$57)*0.1))+('Calcification Rates'!$H$57*$A35*('Calcification Rates'!$D$57+'Calcification Rates'!$E$57)))*('Calcification Rates'!$F$57+'Calcification Rates'!$G$57)</f>
        <v>15.673558152425636</v>
      </c>
      <c r="DU35" s="73">
        <f>((((1-'Calcification Rates'!$H$58)*$A35)*'Calcification Rates'!$D$58*0.1)+('Calcification Rates'!$H$58*$A35*'Calcification Rates'!$D$58))*'Calcification Rates'!$F$58</f>
        <v>14.895848000000004</v>
      </c>
      <c r="DV35" s="73">
        <f>((((1-'Calcification Rates'!$H$58)*$A35)*(('Calcification Rates'!$D$58-'Calcification Rates'!$E$58)*0.1))+('Calcification Rates'!$H$58*$A35*('Calcification Rates'!$D$58-'Calcification Rates'!$E$58)))*('Calcification Rates'!$F$58-'Calcification Rates'!$G$58)</f>
        <v>14.118137847574369</v>
      </c>
      <c r="DW35" s="73">
        <f>((((1-'Calcification Rates'!$H$58)*$A35)*(('Calcification Rates'!$D$58+'Calcification Rates'!$E$58)*0.1))+('Calcification Rates'!$H$58*$A35*('Calcification Rates'!$D$58+'Calcification Rates'!$E$58)))*('Calcification Rates'!$F$58+'Calcification Rates'!$G$58)</f>
        <v>15.673558152425636</v>
      </c>
      <c r="DX35" s="73">
        <f>(2*'Calcification Rates'!$D$59*'Calcification Rates'!$F$59)+0.1*'Calcification Rates'!$D$59*($A35+(2*'Calcification Rates'!$D$59))*'Calcification Rates'!$F$59</f>
        <v>13.338950755555558</v>
      </c>
      <c r="DY35" s="73">
        <f>(2*('Calcification Rates'!$D$59-'Calcification Rates'!$E$59)*('Calcification Rates'!$F$59-'Calcification Rates'!$G$59))+(0.1*('Calcification Rates'!$D$59-'Calcification Rates'!$E$59)*($A35+(2*'Calcification Rates'!$D$59-'Calcification Rates'!$E$59)))*('Calcification Rates'!$F$59-'Calcification Rates'!$G$59)</f>
        <v>12.624029764282685</v>
      </c>
      <c r="DZ35" s="73">
        <f>(2*('Calcification Rates'!$D$59+'Calcification Rates'!$E$59)*('Calcification Rates'!$F$59+'Calcification Rates'!$G$59))+(0.1*('Calcification Rates'!$D$59+'Calcification Rates'!$E$59)*($A35+(2*'Calcification Rates'!$D$59+'Calcification Rates'!$E$59)))*('Calcification Rates'!$F$59+'Calcification Rates'!$G$59)</f>
        <v>14.055909509035718</v>
      </c>
      <c r="EA35" s="73">
        <f>((((((((($A35*2)/PI())/2)+'Calcification Rates'!$D$60)^2)*PI())/2))-((((((($A35*2)/PI())/2)^2)*PI())/2)))*'Calcification Rates'!$F$60</f>
        <v>20.817851284714603</v>
      </c>
      <c r="EB35" s="73">
        <f>((((((((($A35*2)/PI())/2)+('Calcification Rates'!$D$60-'Calcification Rates'!$E$60))^2)*PI())/2))-((((((($A35*2)/PI())/2)^2)*PI())/2)))*('Calcification Rates'!$F$60-'Calcification Rates'!$G$60)</f>
        <v>19.42956548125813</v>
      </c>
      <c r="EC35" s="73">
        <f>((((((((($A35*2)/PI())/2)+('Calcification Rates'!$D$60+'Calcification Rates'!$E$60))^2)*PI())/2))-((((((($A35*2)/PI())/2)^2)*PI())/2)))*('Calcification Rates'!$F$60+'Calcification Rates'!$G$60)</f>
        <v>22.251725492340061</v>
      </c>
      <c r="ED35" s="73">
        <f>$A35*'Calcification Rates'!$D$61*'Calcification Rates'!$F$61</f>
        <v>25.897578488105804</v>
      </c>
      <c r="EE35" s="73">
        <f>$A35*('Calcification Rates'!$D$61-'Calcification Rates'!$E$61)*('Calcification Rates'!$F$61-'Calcification Rates'!$G$61)</f>
        <v>23.730571854533469</v>
      </c>
      <c r="EF35" s="73">
        <f>$A35*('Calcification Rates'!$D$61+'Calcification Rates'!$E$61)*('Calcification Rates'!$F$61+'Calcification Rates'!$G$61)</f>
        <v>28.158363753465245</v>
      </c>
      <c r="EG35" s="73">
        <f>(2*'Calcification Rates'!$D$62*'Calcification Rates'!$F$62)+0.1*'Calcification Rates'!$D$62*($A35+(2*'Calcification Rates'!$D$62))*'Calcification Rates'!$F$62</f>
        <v>68.642194444444428</v>
      </c>
      <c r="EH35" s="73">
        <f>(2*('Calcification Rates'!$D$62-'Calcification Rates'!$E$62)*('Calcification Rates'!$F$62-'Calcification Rates'!$G$62))+(0.1*('Calcification Rates'!$D$62-'Calcification Rates'!$E$62)*($A35+(2*'Calcification Rates'!$D$62-'Calcification Rates'!$E$62)))*('Calcification Rates'!$F$62-'Calcification Rates'!$G$62)</f>
        <v>56.025548126506507</v>
      </c>
      <c r="EI35" s="73">
        <f>(2*('Calcification Rates'!$D$62+'Calcification Rates'!$E$62)*('Calcification Rates'!$F$62+'Calcification Rates'!$G$62))+(0.1*('Calcification Rates'!$D$62+'Calcification Rates'!$E$62)*($A35+(2*'Calcification Rates'!$D$62+'Calcification Rates'!$E$62)))*('Calcification Rates'!$F$62+'Calcification Rates'!$G$62)</f>
        <v>82.377541113390265</v>
      </c>
      <c r="EJ35" s="73">
        <f>(2*'Calcification Rates'!$D$63*'Calcification Rates'!$F$63)+0.1*'Calcification Rates'!$D$63*($A35+(2*'Calcification Rates'!$D$63))*'Calcification Rates'!$F$63</f>
        <v>68.642194444444428</v>
      </c>
      <c r="EK35" s="73">
        <f>(2*('Calcification Rates'!$D$63-'Calcification Rates'!$E$63)*('Calcification Rates'!$F$63-'Calcification Rates'!$G$63))+(0.1*('Calcification Rates'!$D$63-'Calcification Rates'!$E$63)*($A35+(2*'Calcification Rates'!$D$63-'Calcification Rates'!$E$63)))*('Calcification Rates'!$F$63-'Calcification Rates'!$G$63)</f>
        <v>56.025548126506507</v>
      </c>
      <c r="EL35" s="73">
        <f>(2*('Calcification Rates'!$D$63+'Calcification Rates'!$E$63)*('Calcification Rates'!$F$63+'Calcification Rates'!$G$63))+(0.1*('Calcification Rates'!$D$63+'Calcification Rates'!$E$63)*($A35+(2*'Calcification Rates'!$D$63+'Calcification Rates'!$E$63)))*('Calcification Rates'!$F$63+'Calcification Rates'!$G$63)</f>
        <v>82.377541113390265</v>
      </c>
      <c r="EM35" s="73">
        <f>(2*'Calcification Rates'!$D$64*'Calcification Rates'!$F$64)+0.1*'Calcification Rates'!$D$64*($A35+(2*'Calcification Rates'!$D$64))*'Calcification Rates'!$F$64</f>
        <v>68.642194444444428</v>
      </c>
      <c r="EN35" s="73">
        <f>(2*('Calcification Rates'!$D$64-'Calcification Rates'!$E$64)*('Calcification Rates'!$F$64-'Calcification Rates'!$G$64))+(0.1*('Calcification Rates'!$D$64-'Calcification Rates'!$E$64)*($A35+(2*'Calcification Rates'!$D$64-'Calcification Rates'!$E$64)))*('Calcification Rates'!$F$64-'Calcification Rates'!$G$64)</f>
        <v>56.025548126506507</v>
      </c>
      <c r="EO35" s="73">
        <f>(2*('Calcification Rates'!$D$64+'Calcification Rates'!$E$64)*('Calcification Rates'!$F$64+'Calcification Rates'!$G$64))+(0.1*('Calcification Rates'!$D$64+'Calcification Rates'!$E$64)*($A35+(2*'Calcification Rates'!$D$64+'Calcification Rates'!$E$64)))*('Calcification Rates'!$F$64+'Calcification Rates'!$G$64)</f>
        <v>82.377541113390265</v>
      </c>
      <c r="EP35" s="73">
        <f>(2*'Calcification Rates'!$D$65*'Calcification Rates'!$F$65)+0.1*'Calcification Rates'!$D$65*($A35+(2*'Calcification Rates'!$D$65))*'Calcification Rates'!$F$65</f>
        <v>68.642194444444428</v>
      </c>
      <c r="EQ35" s="73">
        <f>(2*('Calcification Rates'!$D$65-'Calcification Rates'!$E$65)*('Calcification Rates'!$F$65-'Calcification Rates'!$G$65))+(0.1*('Calcification Rates'!$D$65-'Calcification Rates'!$E$65)*($A35+(2*'Calcification Rates'!$D$65-'Calcification Rates'!$E$65)))*('Calcification Rates'!$F$65-'Calcification Rates'!$G$65)</f>
        <v>56.025548126506507</v>
      </c>
      <c r="ER35" s="73">
        <f>(2*('Calcification Rates'!$D$65+'Calcification Rates'!$E$65)*('Calcification Rates'!$F$65+'Calcification Rates'!$G$65))+(0.1*('Calcification Rates'!$D$65+'Calcification Rates'!$E$65)*($A35+(2*'Calcification Rates'!$D$65+'Calcification Rates'!$E$65)))*('Calcification Rates'!$F$65+'Calcification Rates'!$G$65)</f>
        <v>82.377541113390265</v>
      </c>
      <c r="ES35" s="73">
        <f>$A35*'Calcification Rates'!$D$66*'Calcification Rates'!$F$66</f>
        <v>25.897578488105804</v>
      </c>
      <c r="ET35" s="73">
        <f>$A35*('Calcification Rates'!$D$66-'Calcification Rates'!$E$66)*('Calcification Rates'!$F$66-'Calcification Rates'!$G$66)</f>
        <v>23.730571854533469</v>
      </c>
      <c r="EU35" s="73">
        <f>$A35*('Calcification Rates'!$D$66+'Calcification Rates'!$E$66)*('Calcification Rates'!$F$66+'Calcification Rates'!$G$66)</f>
        <v>28.158363753465245</v>
      </c>
      <c r="EV35" s="73">
        <f>(2*'Calcification Rates'!$D$67*'Calcification Rates'!$F$67)+0.1*'Calcification Rates'!$D$67*($A35+(2*'Calcification Rates'!$D$67))*'Calcification Rates'!$F$67</f>
        <v>68.642194444444428</v>
      </c>
      <c r="EW35" s="73">
        <f>(2*('Calcification Rates'!$D$67-'Calcification Rates'!$E$67)*('Calcification Rates'!$F$67-'Calcification Rates'!$G$67))+(0.1*('Calcification Rates'!$D$67-'Calcification Rates'!$E$67)*($A35+(2*'Calcification Rates'!$D$67-'Calcification Rates'!$E$67)))*('Calcification Rates'!$F$67-'Calcification Rates'!$G$67)</f>
        <v>56.025548126506507</v>
      </c>
      <c r="EX35" s="73">
        <f>(2*('Calcification Rates'!$D$67+'Calcification Rates'!$E$67)*('Calcification Rates'!$F$67+'Calcification Rates'!$G$67))+(0.1*('Calcification Rates'!$D$67+'Calcification Rates'!$E$67)*($A35+(2*'Calcification Rates'!$D$67+'Calcification Rates'!$E$67)))*('Calcification Rates'!$F$67+'Calcification Rates'!$G$67)</f>
        <v>82.377541113390265</v>
      </c>
      <c r="EY35" s="73">
        <f>((((1-'Calcification Rates'!$H$68)*$A35)*'Calcification Rates'!$D$68*0.1)+('Calcification Rates'!$H$68*$A35*'Calcification Rates'!$D$68))*'Calcification Rates'!$F$68</f>
        <v>7.5545745000000011</v>
      </c>
      <c r="EZ35" s="73">
        <f>((((1-'Calcification Rates'!$H$68)*$A35)*(('Calcification Rates'!$D$68-'Calcification Rates'!$E$68)*0.1))+('Calcification Rates'!$H$68*$A35*('Calcification Rates'!$D$68-'Calcification Rates'!$E$68)))*('Calcification Rates'!$F$68-'Calcification Rates'!$G$68)</f>
        <v>4.7009394671192721</v>
      </c>
      <c r="FA35" s="73">
        <f>((((1-'Calcification Rates'!$H$68)*$A35)*(('Calcification Rates'!$D$68+'Calcification Rates'!$E$68)*0.1))+('Calcification Rates'!$H$68*$A35*('Calcification Rates'!$D$68+'Calcification Rates'!$E$68)))*('Calcification Rates'!$F$68+'Calcification Rates'!$G$68)</f>
        <v>10.692053642532493</v>
      </c>
      <c r="FB35" s="73">
        <f>((((((((($A35*2)/PI())/2)+'Calcification Rates'!$D$69)^2)*PI())/2))-((((((($A35*2)/PI())/2)^2)*PI())/2)))*'Calcification Rates'!$F$69</f>
        <v>51.661197361850178</v>
      </c>
      <c r="FC35" s="73">
        <f>((((((((($A35*2)/PI())/2)+('Calcification Rates'!$D$69-'Calcification Rates'!$E$69))^2)*PI())/2))-((((((($A35*2)/PI())/2)^2)*PI())/2)))*('Calcification Rates'!$F$69-'Calcification Rates'!$G$69)</f>
        <v>48.895485256301662</v>
      </c>
      <c r="FD35" s="73">
        <f>((((((((($A35*2)/PI())/2)+('Calcification Rates'!$D$69+'Calcification Rates'!$E$69))^2)*PI())/2))-((((((($A35*2)/PI())/2)^2)*PI())/2)))*('Calcification Rates'!$F$69+'Calcification Rates'!$G$69)</f>
        <v>54.468407001247037</v>
      </c>
      <c r="FE35" s="73">
        <f>((((((((($A35*2)/PI())/2)+'Calcification Rates'!$D$70)^2)*PI())/2))-((((((($A35*2)/PI())/2)^2)*PI())/2)))*'Calcification Rates'!$F$70</f>
        <v>40.245210734569177</v>
      </c>
      <c r="FF35" s="73">
        <f>((((((((($A35*2)/PI())/2)+('Calcification Rates'!$D$70-'Calcification Rates'!$E$70))^2)*PI())/2))-((((((($A35*2)/PI())/2)^2)*PI())/2)))*('Calcification Rates'!$F$70-'Calcification Rates'!$G$70)</f>
        <v>34.641881045599163</v>
      </c>
      <c r="FG35" s="73">
        <f>((((((((($A35*2)/PI())/2)+('Calcification Rates'!$D$70+'Calcification Rates'!$E$70))^2)*PI())/2))-((((((($A35*2)/PI())/2)^2)*PI())/2)))*('Calcification Rates'!$F$70+'Calcification Rates'!$G$70)</f>
        <v>45.959273764341482</v>
      </c>
      <c r="FH35" s="73">
        <f>((((((((($A35*2)/PI())/2)+'Calcification Rates'!$D$71)^2)*PI())/2))-((((((($A35*2)/PI())/2)^2)*PI())/2)))*'Calcification Rates'!$F$71</f>
        <v>22.631762663395453</v>
      </c>
      <c r="FI35" s="73">
        <f>((((((((($A35*2)/PI())/2)+('Calcification Rates'!$D$71-'Calcification Rates'!$E$71))^2)*PI())/2))-((((((($A35*2)/PI())/2)^2)*PI())/2)))*('Calcification Rates'!$F$71-'Calcification Rates'!$G$71)</f>
        <v>20.861962572766394</v>
      </c>
      <c r="FJ35" s="73">
        <f>((((((((($A35*2)/PI())/2)+('Calcification Rates'!$D$71+'Calcification Rates'!$E$71))^2)*PI())/2))-((((((($A35*2)/PI())/2)^2)*PI())/2)))*('Calcification Rates'!$F$71+'Calcification Rates'!$G$71)</f>
        <v>24.472512691222526</v>
      </c>
      <c r="FK35" s="73">
        <f>$A35*'Calcification Rates'!$D$72*'Calcification Rates'!$F$72</f>
        <v>0.7755928124999999</v>
      </c>
      <c r="FL35" s="73">
        <f>$A35*('Calcification Rates'!$D$72-'Calcification Rates'!$E$72)*('Calcification Rates'!$F$72-'Calcification Rates'!$G$72)</f>
        <v>0.50405682616773206</v>
      </c>
      <c r="FM35" s="73">
        <f>$A35*('Calcification Rates'!$D$72+'Calcification Rates'!$E$72)*('Calcification Rates'!$F$72+'Calcification Rates'!$G$72)</f>
        <v>1.0471287988322677</v>
      </c>
      <c r="FN35" s="73">
        <f>$A35*'Calcification Rates'!$D$74*'Calcification Rates'!$F$74</f>
        <v>0.7755928124999999</v>
      </c>
      <c r="FO35" s="73">
        <f>$A35*('Calcification Rates'!$D$74-'Calcification Rates'!$E$74)*('Calcification Rates'!$F$74-'Calcification Rates'!$G$74)</f>
        <v>0.50405682616773206</v>
      </c>
      <c r="FP35" s="73">
        <f>$A35*('Calcification Rates'!$D$74+'Calcification Rates'!$E$74)*('Calcification Rates'!$F$74+'Calcification Rates'!$G$74)</f>
        <v>1.0471287988322677</v>
      </c>
      <c r="FQ35" s="73">
        <f>$A35*'Calcification Rates'!$D$75*'Calcification Rates'!$F$75</f>
        <v>22.385238281249997</v>
      </c>
      <c r="FR35" s="73">
        <f>$A35*('Calcification Rates'!$D$75-'Calcification Rates'!$E$75)*('Calcification Rates'!$F$75-'Calcification Rates'!$G$75)</f>
        <v>20.846488438804879</v>
      </c>
      <c r="FS35" s="73">
        <f>$A35*('Calcification Rates'!$D$75+'Calcification Rates'!$E$75)*('Calcification Rates'!$F$75+'Calcification Rates'!$G$75)</f>
        <v>23.970842662901763</v>
      </c>
      <c r="FT35" s="73">
        <f>((((((((($A35*2)/PI())/2)+'Calcification Rates'!$D$76)^2)*PI())/2))-((((((($A35*2)/PI())/2)^2)*PI())/2)))*'Calcification Rates'!$F$76</f>
        <v>22.866810086731441</v>
      </c>
      <c r="FU35" s="73">
        <f>((((((((($A35*2)/PI())/2)+('Calcification Rates'!$D$76-'Calcification Rates'!$E$76))^2)*PI())/2))-((((((($A35*2)/PI())/2)^2)*PI())/2)))*('Calcification Rates'!$F$76-'Calcification Rates'!$G$76)</f>
        <v>21.285172839154729</v>
      </c>
      <c r="FV35" s="73">
        <f>((((((((($A35*2)/PI())/2)+('Calcification Rates'!$D$76+'Calcification Rates'!$E$76))^2)*PI())/2))-((((((($A35*2)/PI())/2)^2)*PI())/2)))*('Calcification Rates'!$F$76+'Calcification Rates'!$G$76)</f>
        <v>24.497776282924981</v>
      </c>
      <c r="FW35" s="73">
        <f>(2*'Calcification Rates'!$D$77*'Calcification Rates'!$F$77)+0.1*'Calcification Rates'!$D$77*($A35+(2*'Calcification Rates'!$D$77))*'Calcification Rates'!$F$77</f>
        <v>68.642194444444428</v>
      </c>
      <c r="FX35" s="73">
        <f>(2*('Calcification Rates'!$D$77-'Calcification Rates'!$E$77)*('Calcification Rates'!$F$77-'Calcification Rates'!$G$77))+(0.1*('Calcification Rates'!$D$77-'Calcification Rates'!$E$77)*($A35+(2*'Calcification Rates'!$D$77-'Calcification Rates'!$E$77)))*('Calcification Rates'!$F$77-'Calcification Rates'!$G$77)</f>
        <v>65.309943116445439</v>
      </c>
      <c r="FY35" s="73">
        <f>(2*('Calcification Rates'!$D$77+'Calcification Rates'!$E$77)*('Calcification Rates'!$F$77+'Calcification Rates'!$G$77))+(0.1*('Calcification Rates'!$D$77+'Calcification Rates'!$E$77)*($A35+(2*'Calcification Rates'!$D$77+'Calcification Rates'!$E$77)))*('Calcification Rates'!$F$77+'Calcification Rates'!$G$77)</f>
        <v>71.989535001353744</v>
      </c>
      <c r="FZ35" s="73">
        <f>((((1-'Calcification Rates'!$H$78)*$A35)*'Calcification Rates'!$D$78*0.1)+('Calcification Rates'!$H$78*$A35*'Calcification Rates'!$D$78))*'Calcification Rates'!$F$78</f>
        <v>11.767963457249998</v>
      </c>
      <c r="GA35" s="73">
        <f>((((1-'Calcification Rates'!$H$78)*$A35)*(('Calcification Rates'!$D$78-'Calcification Rates'!$E$78)*0.1))+('Calcification Rates'!$H$78*$A35*('Calcification Rates'!$D$78-'Calcification Rates'!$E$78)))*('Calcification Rates'!$F$78-'Calcification Rates'!$G$78)</f>
        <v>11.360556762131363</v>
      </c>
      <c r="GB35" s="73">
        <f>((((1-'Calcification Rates'!$H$78)*$A35)*(('Calcification Rates'!$D$78+'Calcification Rates'!$E$78)*0.1))+('Calcification Rates'!$H$78*$A35*('Calcification Rates'!$D$78+'Calcification Rates'!$E$78)))*('Calcification Rates'!$F$78+'Calcification Rates'!$G$78)</f>
        <v>12.175370152368634</v>
      </c>
      <c r="GC35" s="73">
        <f>((((1-'Calcification Rates'!$H$79)*$A35)*'Calcification Rates'!$D$79*0.1)+('Calcification Rates'!$H$79*$A35*'Calcification Rates'!$D$79))*'Calcification Rates'!$F$79</f>
        <v>13.38386049</v>
      </c>
      <c r="GD35" s="73">
        <f>((((1-'Calcification Rates'!$H$79)*$A35)*(('Calcification Rates'!$D$79-'Calcification Rates'!$E$79)*0.1))+('Calcification Rates'!$H$79*$A35*('Calcification Rates'!$D$79-'Calcification Rates'!$E$79)))*('Calcification Rates'!$F$79-'Calcification Rates'!$G$79)</f>
        <v>12.824358459605328</v>
      </c>
      <c r="GE35" s="73">
        <f>((((1-'Calcification Rates'!$H$79)*$A35)*(('Calcification Rates'!$D$79+'Calcification Rates'!$E$79)*0.1))+('Calcification Rates'!$H$79*$A35*('Calcification Rates'!$D$79+'Calcification Rates'!$E$79)))*('Calcification Rates'!$F$79+'Calcification Rates'!$G$79)</f>
        <v>13.943362520394674</v>
      </c>
      <c r="GF35" s="73">
        <f>((((1-'Calcification Rates'!$H$80)*$A35)*'Calcification Rates'!$D$80*0.1)+('Calcification Rates'!$H$80*$A35*'Calcification Rates'!$D$80))*'Calcification Rates'!$F$80</f>
        <v>15.749605228499998</v>
      </c>
      <c r="GG35" s="73">
        <f>((((1-'Calcification Rates'!$H$80)*$A35)*(('Calcification Rates'!$D$80-'Calcification Rates'!$E$80)*0.1))+('Calcification Rates'!$H$80*$A35*('Calcification Rates'!$D$80-'Calcification Rates'!$E$80)))*('Calcification Rates'!$F$80-'Calcification Rates'!$G$80)</f>
        <v>15.204354162852498</v>
      </c>
      <c r="GH35" s="73">
        <f>((((1-'Calcification Rates'!$H$80)*$A35)*(('Calcification Rates'!$D$80+'Calcification Rates'!$E$80)*0.1))+('Calcification Rates'!$H$80*$A35*('Calcification Rates'!$D$80+'Calcification Rates'!$E$80)))*('Calcification Rates'!$F$80+'Calcification Rates'!$G$80)</f>
        <v>16.294856294147493</v>
      </c>
      <c r="GI35" s="73">
        <f>((((((((($A35*2)/PI())/2)+'Calcification Rates'!$D$81)^2)*PI())/2))-((((((($A35*2)/PI())/2)^2)*PI())/2)))*'Calcification Rates'!$F$81</f>
        <v>19.380183673529633</v>
      </c>
      <c r="GJ35" s="73">
        <f>((((((((($A35*2)/PI())/2)+('Calcification Rates'!$D$81-'Calcification Rates'!$E$81))^2)*PI())/2))-((((((($A35*2)/PI())/2)^2)*PI())/2)))*('Calcification Rates'!$F$81-'Calcification Rates'!$G$81)</f>
        <v>18.743589453283423</v>
      </c>
      <c r="GK35" s="73">
        <f>((((((((($A35*2)/PI())/2)+('Calcification Rates'!$D$81+'Calcification Rates'!$E$81))^2)*PI())/2))-((((((($A35*2)/PI())/2)^2)*PI())/2)))*('Calcification Rates'!$F$81+'Calcification Rates'!$G$81)</f>
        <v>20.017670341065514</v>
      </c>
      <c r="GL35" s="73">
        <f>((((((((($A35*2)/PI())/2)+'Calcification Rates'!$D$82)^2)*PI())/2))-((((((($A35*2)/PI())/2)^2)*PI())/2)))*'Calcification Rates'!$F$82</f>
        <v>19.88026259973201</v>
      </c>
      <c r="GM35" s="73">
        <f>((((((((($A35*2)/PI())/2)+('Calcification Rates'!$D$82-'Calcification Rates'!$E$82))^2)*PI())/2))-((((((($A35*2)/PI())/2)^2)*PI())/2)))*('Calcification Rates'!$F$82-'Calcification Rates'!$G$82)</f>
        <v>19.384377938290868</v>
      </c>
      <c r="GN35" s="73">
        <f>((((((((($A35*2)/PI())/2)+('Calcification Rates'!$D$82+'Calcification Rates'!$E$82))^2)*PI())/2))-((((((($A35*2)/PI())/2)^2)*PI())/2)))*('Calcification Rates'!$F$82+'Calcification Rates'!$G$82)</f>
        <v>20.376687428978844</v>
      </c>
      <c r="GO35" s="73">
        <f>((((((((($A35*2)/PI())/2)+'Calcification Rates'!$D$87)^2)*PI())/2))-((((((($A35*2)/PI())/2)^2)*PI())/2)))*'Calcification Rates'!$F$87</f>
        <v>13.2982193451233</v>
      </c>
      <c r="GP35" s="73">
        <f>((((((((($A35*2)/PI())/2)+('Calcification Rates'!$D$87-'Calcification Rates'!$E$87))^2)*PI())/2))-((((((($A35*2)/PI())/2)^2)*PI())/2)))*('Calcification Rates'!$F$87-'Calcification Rates'!$G$87)</f>
        <v>11.566007893460045</v>
      </c>
      <c r="GQ35" s="73">
        <f>((((((((($A35*2)/PI())/2)+('Calcification Rates'!$D$87+'Calcification Rates'!$E$87))^2)*PI())/2))-((((((($A35*2)/PI())/2)^2)*PI())/2)))*('Calcification Rates'!$F$87+'Calcification Rates'!$G$87)</f>
        <v>15.12308440449568</v>
      </c>
      <c r="GR35" s="73">
        <f>((((((((($A35*2)/PI())/2)+'Calcification Rates'!$D$88)^2)*PI())/2))-((((((($A35*2)/PI())/2)^2)*PI())/2)))*'Calcification Rates'!$F$88</f>
        <v>13.2982193451233</v>
      </c>
      <c r="GS35" s="73">
        <f>((((((((($A35*2)/PI())/2)+('Calcification Rates'!$D$88-'Calcification Rates'!$E$88))^2)*PI())/2))-((((((($A35*2)/PI())/2)^2)*PI())/2)))*('Calcification Rates'!$F$88-'Calcification Rates'!$G$88)</f>
        <v>11.566007893460045</v>
      </c>
      <c r="GT35" s="73">
        <f>((((((((($A35*2)/PI())/2)+('Calcification Rates'!$D$88+'Calcification Rates'!$E$88))^2)*PI())/2))-((((((($A35*2)/PI())/2)^2)*PI())/2)))*('Calcification Rates'!$F$88+'Calcification Rates'!$G$88)</f>
        <v>15.12308440449568</v>
      </c>
      <c r="GU35" s="73">
        <f>((((((((($A35*2)/PI())/2)+'Calcification Rates'!$D$89)^2)*PI())/2))-((((((($A35*2)/PI())/2)^2)*PI())/2)))*'Calcification Rates'!$F$89</f>
        <v>18.607957086291272</v>
      </c>
      <c r="GV35" s="73">
        <f>((((((((($A35*2)/PI())/2)+('Calcification Rates'!$D$89-'Calcification Rates'!$E$89))^2)*PI())/2))-((((((($A35*2)/PI())/2)^2)*PI())/2)))*('Calcification Rates'!$F$89-'Calcification Rates'!$G$89)</f>
        <v>16.5876615655819</v>
      </c>
      <c r="GW35" s="73">
        <f>((((((((($A35*2)/PI())/2)+('Calcification Rates'!$D$89+'Calcification Rates'!$E$89))^2)*PI())/2))-((((((($A35*2)/PI())/2)^2)*PI())/2)))*('Calcification Rates'!$F$89+'Calcification Rates'!$G$89)</f>
        <v>20.70396927239921</v>
      </c>
      <c r="GX35" s="73">
        <f>((((((((($A35*2)/PI())/2)+'Calcification Rates'!$D$90)^2)*PI())/2))-((((((($A35*2)/PI())/2)^2)*PI())/2)))*'Calcification Rates'!$F$90</f>
        <v>18.607957086291272</v>
      </c>
      <c r="GY35" s="73">
        <f>((((((((($A35*2)/PI())/2)+('Calcification Rates'!$D$90-'Calcification Rates'!$E$90))^2)*PI())/2))-((((((($A35*2)/PI())/2)^2)*PI())/2)))*('Calcification Rates'!$F$90-'Calcification Rates'!$G$90)</f>
        <v>16.5876615655819</v>
      </c>
      <c r="GZ35" s="73">
        <f>((((((((($A35*2)/PI())/2)+('Calcification Rates'!$D$90+'Calcification Rates'!$E$90))^2)*PI())/2))-((((((($A35*2)/PI())/2)^2)*PI())/2)))*('Calcification Rates'!$F$90+'Calcification Rates'!$G$90)</f>
        <v>20.70396927239921</v>
      </c>
      <c r="HA35" s="73">
        <f>((((((((($A35*2)/PI())/2)+'Calcification Rates'!$D$92)^2)*PI())/2))-((((((($A35*2)/PI())/2)^2)*PI())/2)))*'Calcification Rates'!$F$92</f>
        <v>47.433818950188538</v>
      </c>
      <c r="HB35" s="73">
        <f>((((((((($A35*2)/PI())/2)+('Calcification Rates'!$D$92-'Calcification Rates'!$E$92))^2)*PI())/2))-((((((($A35*2)/PI())/2)^2)*PI())/2)))*('Calcification Rates'!$F$92-'Calcification Rates'!$G$92)</f>
        <v>45.598562963352677</v>
      </c>
      <c r="HC35" s="73">
        <f>((((((((($A35*2)/PI())/2)+('Calcification Rates'!$D$92+'Calcification Rates'!$E$92))^2)*PI())/2))-((((((($A35*2)/PI())/2)^2)*PI())/2)))*('Calcification Rates'!$F$92+'Calcification Rates'!$G$92)</f>
        <v>49.269074937024392</v>
      </c>
      <c r="HD35" s="73">
        <f>$A35*'Calcification Rates'!$D$93*'Calcification Rates'!$F$93</f>
        <v>13.634758645276296</v>
      </c>
      <c r="HE35" s="73">
        <f>$A35*('Calcification Rates'!$D$93-'Calcification Rates'!$E$93)*('Calcification Rates'!$F$93-'Calcification Rates'!$G$93)</f>
        <v>11.983273960593319</v>
      </c>
      <c r="HF35" s="73">
        <f>$A35*('Calcification Rates'!$D$93+'Calcification Rates'!$E$93)*('Calcification Rates'!$F$93+'Calcification Rates'!$G$93)</f>
        <v>15.376716568614851</v>
      </c>
      <c r="HG35" s="73">
        <f>$A35*'Calcification Rates'!$D$95*'Calcification Rates'!$F$95</f>
        <v>17.384317272727277</v>
      </c>
      <c r="HH35" s="73">
        <f>$A35*('Calcification Rates'!$D$95-'Calcification Rates'!$E$95)*('Calcification Rates'!$F$95-'Calcification Rates'!$G$95)</f>
        <v>15.170293991786391</v>
      </c>
      <c r="HI35" s="73">
        <f>$A35*('Calcification Rates'!$D$95+'Calcification Rates'!$E$95)*('Calcification Rates'!$F$95+'Calcification Rates'!$G$95)</f>
        <v>19.7224181381101</v>
      </c>
      <c r="HJ35" s="73">
        <f>((((1-'Calcification Rates'!$H$96)*$A35)*'Calcification Rates'!$D$96*0.1)+('Calcification Rates'!$H$96*$A35*'Calcification Rates'!$D$96))*'Calcification Rates'!$F$96</f>
        <v>8.2647815250000001</v>
      </c>
      <c r="HK35" s="73">
        <f>((((1-'Calcification Rates'!$H$96)*$A35)*(('Calcification Rates'!$D$96-'Calcification Rates'!$E$96)*0.1))+('Calcification Rates'!$H$96*$A35*('Calcification Rates'!$D$96-'Calcification Rates'!$E$96)))*('Calcification Rates'!$F$96-'Calcification Rates'!$G$96)</f>
        <v>7.2194712413730873</v>
      </c>
      <c r="HL35" s="73">
        <f>((((1-'Calcification Rates'!$H$96)*$A35)*(('Calcification Rates'!$D$96+'Calcification Rates'!$E$96)*0.1))+('Calcification Rates'!$H$96*$A35*('Calcification Rates'!$D$96+'Calcification Rates'!$E$96)))*('Calcification Rates'!$F$96+'Calcification Rates'!$G$96)</f>
        <v>9.3743878137300189</v>
      </c>
      <c r="HM35" s="73">
        <f>((((1-'Calcification Rates'!$H$98)*$A35)*'Calcification Rates'!$D$98*0.1)+('Calcification Rates'!$H$98*$A35*'Calcification Rates'!$D$98))*'Calcification Rates'!$F$98</f>
        <v>8.2647815250000001</v>
      </c>
      <c r="HN35" s="73">
        <f>((((1-'Calcification Rates'!$H$98)*$A35)*(('Calcification Rates'!$D$98-'Calcification Rates'!$E$98)*0.1))+('Calcification Rates'!$H$98*$A35*('Calcification Rates'!$D$98-'Calcification Rates'!$E$98)))*('Calcification Rates'!$F$98-'Calcification Rates'!$G$98)</f>
        <v>4.9843626424481293</v>
      </c>
      <c r="HO35" s="73">
        <f>((((1-'Calcification Rates'!$H$98)*$A35)*(('Calcification Rates'!$D$98+'Calcification Rates'!$E$98)*0.1))+('Calcification Rates'!$H$98*$A35*('Calcification Rates'!$D$98+'Calcification Rates'!$E$98)))*('Calcification Rates'!$F$98+'Calcification Rates'!$G$98)</f>
        <v>12.020149289638448</v>
      </c>
    </row>
    <row r="36" spans="1:223" x14ac:dyDescent="0.3">
      <c r="A36" s="42">
        <v>34</v>
      </c>
      <c r="B36" s="73">
        <f>((((1-'Calcification Rates'!$H$11)*$A36)*'Calcification Rates'!$D$11*0.1)+('Calcification Rates'!$H$11*$A36*'Calcification Rates'!$D$11))*'Calcification Rates'!$F$11</f>
        <v>93.544383146666661</v>
      </c>
      <c r="C36" s="73">
        <f>((((1-'Calcification Rates'!$H$11)*$A36)*(('Calcification Rates'!$D$11-'Calcification Rates'!$E$11)*0.1))+('Calcification Rates'!$H$11*$A36*('Calcification Rates'!$D$11-'Calcification Rates'!$E$11)))*('Calcification Rates'!$F$11-'Calcification Rates'!$G$11)</f>
        <v>75.974413494583885</v>
      </c>
      <c r="D36" s="73">
        <f>((((1-'Calcification Rates'!$H$11)*$A36)*(('Calcification Rates'!$D$11+'Calcification Rates'!$E$11)*0.1))+('Calcification Rates'!$H$11*$A36*('Calcification Rates'!$D$11+'Calcification Rates'!$E$11)))*('Calcification Rates'!$F$11+'Calcification Rates'!$G$11)</f>
        <v>111.66015668560632</v>
      </c>
      <c r="E36" s="73">
        <f>(((((1-'Calcification Rates'!$H$12)*$A36)*'Calcification Rates'!$D$12*0.1)+('Calcification Rates'!$H$12*$A36*'Calcification Rates'!$D$12))*'Calcification Rates'!$F$12)*0.5</f>
        <v>49.260787961904761</v>
      </c>
      <c r="F36" s="73">
        <f>(((((1-'Calcification Rates'!$H$12)*$A36)*(('Calcification Rates'!$D$12-'Calcification Rates'!$E$12)*0.1))+('Calcification Rates'!$H$12*$A36*('Calcification Rates'!$D$12-'Calcification Rates'!$E$12)))*('Calcification Rates'!$F$12-'Calcification Rates'!$G$12))*0.5</f>
        <v>45.274455136551154</v>
      </c>
      <c r="G36" s="73">
        <f>(((((1-'Calcification Rates'!$H$12)*$A36)*(('Calcification Rates'!$D$12+'Calcification Rates'!$E$12)*0.1))+('Calcification Rates'!$H$12*$A36*('Calcification Rates'!$D$12+'Calcification Rates'!$E$12)))*('Calcification Rates'!$F$12+'Calcification Rates'!$G$12))*0.5</f>
        <v>53.316287344353775</v>
      </c>
      <c r="H36" s="73">
        <f>(((((1-'Calcification Rates'!$H$13)*$A36)*'Calcification Rates'!$D$13*0.1)+('Calcification Rates'!$H$13*$A36*'Calcification Rates'!$D$13))*'Calcification Rates'!$F$13)*0.5</f>
        <v>39.637754390399998</v>
      </c>
      <c r="I36" s="73">
        <f>(((((1-'Calcification Rates'!$H$13)*$A36)*(('Calcification Rates'!$D$13-'Calcification Rates'!$E$13)*0.1))+('Calcification Rates'!$H$13*$A36*('Calcification Rates'!$D$13-'Calcification Rates'!$E$13)))*('Calcification Rates'!$F$13-'Calcification Rates'!$G$13))*0.5</f>
        <v>33.54475110909604</v>
      </c>
      <c r="J36" s="73">
        <f>(((((1-'Calcification Rates'!$H$13)*$A36)*(('Calcification Rates'!$D$13+'Calcification Rates'!$E$13)*0.1))+('Calcification Rates'!$H$13*$A36*('Calcification Rates'!$D$13+'Calcification Rates'!$E$13)))*('Calcification Rates'!$F$13+'Calcification Rates'!$G$13))*0.5</f>
        <v>46.233173300015068</v>
      </c>
      <c r="K36" s="73">
        <f>((((((((($A36*2)/PI())/2)+'Calcification Rates'!$D$14)^2)*PI())/2))-((((((($A36*2)/PI())/2)^2)*PI())/2)))*'Calcification Rates'!$F$14</f>
        <v>20.279056613858646</v>
      </c>
      <c r="L36" s="73">
        <f>((((((((($A36*2)/PI())/2)+('Calcification Rates'!$D$14-'Calcification Rates'!$E$14))^2)*PI())/2))-((((((($A36*2)/PI())/2)^2)*PI())/2)))*('Calcification Rates'!$F$14-'Calcification Rates'!$G$14)</f>
        <v>19.566578866467569</v>
      </c>
      <c r="M36" s="73">
        <f>((((((((($A36*2)/PI())/2)+('Calcification Rates'!$D$14+'Calcification Rates'!$E$14))^2)*PI())/2))-((((((($A36*2)/PI())/2)^2)*PI())/2)))*('Calcification Rates'!$F$14+'Calcification Rates'!$G$14)</f>
        <v>20.992214512542777</v>
      </c>
      <c r="N36" s="73">
        <f>((((((((($A36*2)/PI())/2)+'Calcification Rates'!$D$15)^2)*PI())/2))-((((((($A36*2)/PI())/2)^2)*PI())/2)))*'Calcification Rates'!$F$15</f>
        <v>20.569511851817559</v>
      </c>
      <c r="O36" s="73">
        <f>((((((((($A36*2)/PI())/2)+('Calcification Rates'!$D$15-'Calcification Rates'!$E$15))^2)*PI())/2))-((((((($A36*2)/PI())/2)^2)*PI())/2)))*('Calcification Rates'!$F$15-'Calcification Rates'!$G$15)</f>
        <v>18.544223037118783</v>
      </c>
      <c r="P36" s="73">
        <f>((((((((($A36*2)/PI())/2)+('Calcification Rates'!$D$15+'Calcification Rates'!$E$15))^2)*PI())/2))-((((((($A36*2)/PI())/2)^2)*PI())/2)))*('Calcification Rates'!$F$15+'Calcification Rates'!$G$15)</f>
        <v>22.690399434433779</v>
      </c>
      <c r="Q36" s="73">
        <f>(2*'Calcification Rates'!$D$16*'Calcification Rates'!$F$16)+0.1*'Calcification Rates'!$D$16*($A36+(2*'Calcification Rates'!$D$16))*'Calcification Rates'!$F$16</f>
        <v>6.1370283333333333</v>
      </c>
      <c r="R36" s="73">
        <f>(2*('Calcification Rates'!$D$16-'Calcification Rates'!$E$16)*('Calcification Rates'!$F$16-'Calcification Rates'!$G$16))+(0.1*('Calcification Rates'!$D$16-'Calcification Rates'!$E$16)*($A36+(2*'Calcification Rates'!$D$16-'Calcification Rates'!$E$16)))*('Calcification Rates'!$F$16-'Calcification Rates'!$G$16)</f>
        <v>5.2714552966907657</v>
      </c>
      <c r="S36" s="73">
        <f>(2*('Calcification Rates'!$D$16+'Calcification Rates'!$E$16)*('Calcification Rates'!$F$16+'Calcification Rates'!$G$16))+(0.1*('Calcification Rates'!$D$16+'Calcification Rates'!$E$16)*($A36+(2*'Calcification Rates'!$D$16+'Calcification Rates'!$E$16)))*('Calcification Rates'!$F$16+'Calcification Rates'!$G$16)</f>
        <v>7.0242399261175503</v>
      </c>
      <c r="T36" s="73">
        <f>(2*'Calcification Rates'!$D$17*'Calcification Rates'!$F$17)+0.1*'Calcification Rates'!$D$17*($A36+(2*'Calcification Rates'!$D$17))*'Calcification Rates'!$F$17</f>
        <v>5.672101944444444</v>
      </c>
      <c r="U36" s="73">
        <f>(2*('Calcification Rates'!$D$17-'Calcification Rates'!$E$17)*('Calcification Rates'!$F$17-'Calcification Rates'!$G$17))+(0.1*('Calcification Rates'!$D$17-'Calcification Rates'!$E$17)*($A36+(2*'Calcification Rates'!$D$17-'Calcification Rates'!$E$17)))*('Calcification Rates'!$F$17-'Calcification Rates'!$G$17)</f>
        <v>4.812867944157432</v>
      </c>
      <c r="V36" s="73">
        <f>(2*('Calcification Rates'!$D$17+'Calcification Rates'!$E$17)*('Calcification Rates'!$F$17+'Calcification Rates'!$G$17))+(0.1*('Calcification Rates'!$D$17+'Calcification Rates'!$E$17)*($A36+(2*'Calcification Rates'!$D$17+'Calcification Rates'!$E$17)))*('Calcification Rates'!$F$17+'Calcification Rates'!$G$17)</f>
        <v>6.5529730069175489</v>
      </c>
      <c r="W36" s="73">
        <f>((((((((($A36*2)/PI())/2)+'Calcification Rates'!$D$18)^2)*PI())/2))-((((((($A36*2)/PI())/2)^2)*PI())/2)))*'Calcification Rates'!$F$18</f>
        <v>20.569511851817559</v>
      </c>
      <c r="X36" s="73">
        <f>((((((((($A36*2)/PI())/2)+('Calcification Rates'!$D$18-'Calcification Rates'!$E$18))^2)*PI())/2))-((((((($A36*2)/PI())/2)^2)*PI())/2)))*('Calcification Rates'!$F$18-'Calcification Rates'!$G$18)</f>
        <v>18.544223037118783</v>
      </c>
      <c r="Y36" s="73">
        <f>((((((((($A36*2)/PI())/2)+('Calcification Rates'!$D$18+'Calcification Rates'!$E$18))^2)*PI())/2))-((((((($A36*2)/PI())/2)^2)*PI())/2)))*('Calcification Rates'!$F$18+'Calcification Rates'!$G$18)</f>
        <v>22.690399434433779</v>
      </c>
      <c r="Z36" s="73">
        <f>(2*'Calcification Rates'!$D$19*'Calcification Rates'!$F$19)+0.1*'Calcification Rates'!$D$19*($A36+(2*'Calcification Rates'!$D$19))*'Calcification Rates'!$F$19</f>
        <v>5.672101944444444</v>
      </c>
      <c r="AA36" s="73">
        <f>(2*('Calcification Rates'!$D$19-'Calcification Rates'!$E$19)*('Calcification Rates'!$F$19-'Calcification Rates'!$G$19))+(0.1*('Calcification Rates'!$D$19-'Calcification Rates'!$E$19)*($A36+(2*'Calcification Rates'!$D$19-'Calcification Rates'!$E$19)))*('Calcification Rates'!$F$19-'Calcification Rates'!$G$19)</f>
        <v>4.812867944157432</v>
      </c>
      <c r="AB36" s="73">
        <f>(2*('Calcification Rates'!$D$19+'Calcification Rates'!$E$19)*('Calcification Rates'!$F$19+'Calcification Rates'!$G$19))+(0.1*('Calcification Rates'!$D$19+'Calcification Rates'!$E$19)*($A36+(2*'Calcification Rates'!$D$19+'Calcification Rates'!$E$19)))*('Calcification Rates'!$F$19+'Calcification Rates'!$G$19)</f>
        <v>6.5529730069175489</v>
      </c>
      <c r="AC36" s="73">
        <f>(((((1-'Calcification Rates'!$H$20)*$A36)*'Calcification Rates'!$D$20*0.1)+('Calcification Rates'!$H$20*$A36*'Calcification Rates'!$D$20))*'Calcification Rates'!$F$20)*0.5</f>
        <v>2.748922808333333</v>
      </c>
      <c r="AD36" s="73">
        <f>(((((1-'Calcification Rates'!$H$20)*$A36)*(('Calcification Rates'!$D$20-'Calcification Rates'!$E$20)*0.1))+('Calcification Rates'!$H$20*$A36*('Calcification Rates'!$D$20-'Calcification Rates'!$E$20)))*('Calcification Rates'!$F$20-'Calcification Rates'!$G$20))*0.5</f>
        <v>2.3327816253067648</v>
      </c>
      <c r="AE36" s="73">
        <f>(((((1-'Calcification Rates'!$H$20)*$A36)*(('Calcification Rates'!$D$20+'Calcification Rates'!$E$20)*0.1))+('Calcification Rates'!$H$20*$A36*('Calcification Rates'!$D$20+'Calcification Rates'!$E$20)))*('Calcification Rates'!$F$20+'Calcification Rates'!$G$20))*0.5</f>
        <v>3.175449999841315</v>
      </c>
      <c r="AF36" s="73">
        <f>(2*'Calcification Rates'!$D$21*'Calcification Rates'!$F$21)+0.1*'Calcification Rates'!$D$21*($A36+(2*'Calcification Rates'!$D$21))*'Calcification Rates'!$F$21</f>
        <v>6.5089694444444453</v>
      </c>
      <c r="AG36" s="73">
        <f>(2*('Calcification Rates'!$D$21-'Calcification Rates'!$E$21)*('Calcification Rates'!$F$21-'Calcification Rates'!$G$21))+(0.1*('Calcification Rates'!$D$21-'Calcification Rates'!$E$21)*($A36+(2*'Calcification Rates'!$D$21-'Calcification Rates'!$E$21)))*('Calcification Rates'!$F$21-'Calcification Rates'!$G$21)</f>
        <v>6.3688611519829337</v>
      </c>
      <c r="AH36" s="73">
        <f>(2*('Calcification Rates'!$D$21+'Calcification Rates'!$E$21)*('Calcification Rates'!$F$21+'Calcification Rates'!$G$21))+(0.1*('Calcification Rates'!$D$21+'Calcification Rates'!$E$21)*($A36+(2*'Calcification Rates'!$D$21+'Calcification Rates'!$E$21)))*('Calcification Rates'!$F$21+'Calcification Rates'!$G$21)</f>
        <v>6.6505187637503997</v>
      </c>
      <c r="AI36" s="73">
        <f>$A36*'Calcification Rates'!$D$23*'Calcification Rates'!$F$23</f>
        <v>0.79909562499999987</v>
      </c>
      <c r="AJ36" s="73">
        <f>$A36*('Calcification Rates'!$D$23-'Calcification Rates'!$E$23)*('Calcification Rates'!$F$23-'Calcification Rates'!$G$23)</f>
        <v>0.51933127544554214</v>
      </c>
      <c r="AK36" s="73">
        <f>$A36*('Calcification Rates'!$D$23+'Calcification Rates'!$E$23)*('Calcification Rates'!$F$23+'Calcification Rates'!$G$23)</f>
        <v>1.0788599745544578</v>
      </c>
      <c r="AL36" s="73">
        <f>((((1-'Calcification Rates'!$H$24)*$A36)*'Calcification Rates'!$D$24*0.1)+('Calcification Rates'!$H$24*$A36*'Calcification Rates'!$D$24))*'Calcification Rates'!$F$24</f>
        <v>36.411121128199994</v>
      </c>
      <c r="AM36" s="73">
        <f>((((1-'Calcification Rates'!$H$24)*$A36)*(('Calcification Rates'!$D$24-'Calcification Rates'!$E$24)*0.1))+('Calcification Rates'!$H$24*$A36*('Calcification Rates'!$D$24-'Calcification Rates'!$E$24)))*('Calcification Rates'!$F$24-'Calcification Rates'!$G$24)</f>
        <v>21.958987224535718</v>
      </c>
      <c r="AN36" s="73">
        <f>((((1-'Calcification Rates'!$H$24)*$A36)*(('Calcification Rates'!$D$24+'Calcification Rates'!$E$24)*0.1))+('Calcification Rates'!$H$24*$A36*('Calcification Rates'!$D$24+'Calcification Rates'!$E$24)))*('Calcification Rates'!$F$24+'Calcification Rates'!$G$24)</f>
        <v>52.955678312872607</v>
      </c>
      <c r="AO36" s="73">
        <f>((((((((($A36*2)/PI())/2)+'Calcification Rates'!$D$25)^2)*PI())/2))-((((((($A36*2)/PI())/2)^2)*PI())/2)))*'Calcification Rates'!$F$25</f>
        <v>17.420849544726909</v>
      </c>
      <c r="AP36" s="73">
        <f>((((((((($A36*2)/PI())/2)+('Calcification Rates'!$D$25-'Calcification Rates'!$E$25))^2)*PI())/2))-((((((($A36*2)/PI())/2)^2)*PI())/2)))*('Calcification Rates'!$F$25-'Calcification Rates'!$G$25)</f>
        <v>14.237414929729455</v>
      </c>
      <c r="AQ36" s="73">
        <f>((((((((($A36*2)/PI())/2)+('Calcification Rates'!$D$25+'Calcification Rates'!$E$25))^2)*PI())/2))-((((((($A36*2)/PI())/2)^2)*PI())/2)))*('Calcification Rates'!$F$25+'Calcification Rates'!$G$25)</f>
        <v>20.711888621247514</v>
      </c>
      <c r="AR36" s="73">
        <f>((((1-'Calcification Rates'!$H$28)*$A36)*'Calcification Rates'!$D$28*0.1)+('Calcification Rates'!$H$28*$A36*'Calcification Rates'!$D$28))*'Calcification Rates'!$F$28</f>
        <v>5.8606221108815451</v>
      </c>
      <c r="AS36" s="73">
        <f>((((1-'Calcification Rates'!$H$28)*$A36)*(('Calcification Rates'!$D$28-'Calcification Rates'!$E$28)*0.1))+('Calcification Rates'!$H$28*$A36*('Calcification Rates'!$D$28-'Calcification Rates'!$E$28)))*('Calcification Rates'!$F$28-'Calcification Rates'!$G$28)</f>
        <v>5.2822934637342627</v>
      </c>
      <c r="AT36" s="73">
        <f>((((1-'Calcification Rates'!$H$28)*$A36)*(('Calcification Rates'!$D$28+'Calcification Rates'!$E$28)*0.1))+('Calcification Rates'!$H$28*$A36*('Calcification Rates'!$D$28+'Calcification Rates'!$E$28)))*('Calcification Rates'!$F$28+'Calcification Rates'!$G$28)</f>
        <v>6.4672513009340591</v>
      </c>
      <c r="AU36" s="73">
        <f>((((((((($A36*2)/PI())/2)+'Calcification Rates'!$D$29)^2)*PI())/2))-((((((($A36*2)/PI())/2)^2)*PI())/2)))*'Calcification Rates'!$F$29</f>
        <v>86.298959784196555</v>
      </c>
      <c r="AV36" s="73">
        <f>((((((((($A36*2)/PI())/2)+('Calcification Rates'!$D$29-'Calcification Rates'!$E$29))^2)*PI())/2))-((((((($A36*2)/PI())/2)^2)*PI())/2)))*('Calcification Rates'!$F$29-'Calcification Rates'!$G$29)</f>
        <v>71.194888454124978</v>
      </c>
      <c r="AW36" s="73">
        <f>((((((((($A36*2)/PI())/2)+('Calcification Rates'!$D$29+'Calcification Rates'!$E$29))^2)*PI())/2))-((((((($A36*2)/PI())/2)^2)*PI())/2)))*('Calcification Rates'!$F$29+'Calcification Rates'!$G$29)</f>
        <v>102.76241394280591</v>
      </c>
      <c r="AX36" s="73">
        <f>((((((((($A36*2)/PI())/2)+'Calcification Rates'!$D$30)^2)*PI())/2))-((((((($A36*2)/PI())/2)^2)*PI())/2)))*'Calcification Rates'!$F$30</f>
        <v>20.210877886833348</v>
      </c>
      <c r="AY36" s="73">
        <f>((((((((($A36*2)/PI())/2)+('Calcification Rates'!$D$30-'Calcification Rates'!$E$30))^2)*PI())/2))-((((((($A36*2)/PI())/2)^2)*PI())/2)))*('Calcification Rates'!$F$30-'Calcification Rates'!$G$30)</f>
        <v>17.940200957954019</v>
      </c>
      <c r="AZ36" s="73">
        <f>((((((((($A36*2)/PI())/2)+('Calcification Rates'!$D$30+'Calcification Rates'!$E$30))^2)*PI())/2))-((((((($A36*2)/PI())/2)^2)*PI())/2)))*('Calcification Rates'!$F$30+'Calcification Rates'!$G$30)</f>
        <v>22.528728154681918</v>
      </c>
      <c r="BA36" s="73">
        <f>((((1-'Calcification Rates'!$H$31)*$A36)*'Calcification Rates'!$D$31*0.1)+('Calcification Rates'!$H$31*$A36*'Calcification Rates'!$D$31))*'Calcification Rates'!$F$31</f>
        <v>6.2684440000000006</v>
      </c>
      <c r="BB36" s="73">
        <f>((((1-'Calcification Rates'!$H$31)*$A36)*(('Calcification Rates'!$D$31-'Calcification Rates'!$E$31)*0.1))+('Calcification Rates'!$H$31*$A36*('Calcification Rates'!$D$31-'Calcification Rates'!$E$31)))*('Calcification Rates'!$F$31-'Calcification Rates'!$G$31)</f>
        <v>6.2684440000000006</v>
      </c>
      <c r="BC36" s="73">
        <f>((((1-'Calcification Rates'!$H$31)*$A36)*(('Calcification Rates'!$D$31+'Calcification Rates'!$E$31)*0.1))+('Calcification Rates'!$H$31*$A36*('Calcification Rates'!$D$31+'Calcification Rates'!$E$31)))*('Calcification Rates'!$F$31+'Calcification Rates'!$G$31)</f>
        <v>6.2684440000000006</v>
      </c>
      <c r="BD36" s="73">
        <f>$A36*'Calcification Rates'!$D$32*'Calcification Rates'!$F$32</f>
        <v>26.339874655647389</v>
      </c>
      <c r="BE36" s="73">
        <f>$A36*('Calcification Rates'!$D$32-'Calcification Rates'!$E$32)*('Calcification Rates'!$F$32-'Calcification Rates'!$G$32)</f>
        <v>25.320761842802899</v>
      </c>
      <c r="BF36" s="73">
        <f>$A36*('Calcification Rates'!$D$32+'Calcification Rates'!$E$32)*('Calcification Rates'!$F$32+'Calcification Rates'!$G$32)</f>
        <v>27.358987468491879</v>
      </c>
      <c r="BG36" s="73">
        <f>((((1-'Calcification Rates'!$H$34)*$A36)*'Calcification Rates'!$D$34*0.1)+('Calcification Rates'!$H$34*$A36*'Calcification Rates'!$D$34))*'Calcification Rates'!$F$34</f>
        <v>8.5152294500000014</v>
      </c>
      <c r="BH36" s="73">
        <f>((((1-'Calcification Rates'!$H$34)*$A36)*(('Calcification Rates'!$D$34-'Calcification Rates'!$E$34)*0.1))+('Calcification Rates'!$H$34*$A36*('Calcification Rates'!$D$34-'Calcification Rates'!$E$34)))*('Calcification Rates'!$F$34-'Calcification Rates'!$G$34)</f>
        <v>3.2427107569234264</v>
      </c>
      <c r="BI36" s="73">
        <f>((((1-'Calcification Rates'!$H$34)*$A36)*(('Calcification Rates'!$D$34+'Calcification Rates'!$E$34)*0.1))+('Calcification Rates'!$H$34*$A36*('Calcification Rates'!$D$34+'Calcification Rates'!$E$34)))*('Calcification Rates'!$F$34+'Calcification Rates'!$G$34)</f>
        <v>16.240319540003007</v>
      </c>
      <c r="BJ36" s="73">
        <f>(2*'Calcification Rates'!$D$35*'Calcification Rates'!$F$35)+0.1*'Calcification Rates'!$D$35*($A36+(2*'Calcification Rates'!$D$35))*'Calcification Rates'!$F$35</f>
        <v>3.2578811581621094</v>
      </c>
      <c r="BK36" s="73">
        <f>(2*('Calcification Rates'!$D$35-'Calcification Rates'!$E$35)*('Calcification Rates'!$F$35-'Calcification Rates'!$G$35))+(0.1*('Calcification Rates'!$D$35-'Calcification Rates'!$E$35)*($A36+(2*'Calcification Rates'!$D$35-'Calcification Rates'!$E$35)))*('Calcification Rates'!$F$35-'Calcification Rates'!$G$35)</f>
        <v>2.9379579838273546</v>
      </c>
      <c r="BL36" s="73">
        <f>(2*('Calcification Rates'!$D$35+'Calcification Rates'!$E$35)*('Calcification Rates'!$F$35+'Calcification Rates'!$G$35))+(0.1*('Calcification Rates'!$D$35+'Calcification Rates'!$E$35)*($A36+(2*'Calcification Rates'!$D$35+'Calcification Rates'!$E$35)))*('Calcification Rates'!$F$35+'Calcification Rates'!$G$35)</f>
        <v>3.5927565771641152</v>
      </c>
      <c r="BM36" s="73">
        <f>((((((((($A36*2)/PI())/2)+'Calcification Rates'!$D$36)^2)*PI())/2))-((((((($A36*2)/PI())/2)^2)*PI())/2)))*'Calcification Rates'!$F$36</f>
        <v>27.306728629850753</v>
      </c>
      <c r="BN36" s="73">
        <f>((((((((($A36*2)/PI())/2)+('Calcification Rates'!$D$36-'Calcification Rates'!$E$36))^2)*PI())/2))-((((((($A36*2)/PI())/2)^2)*PI())/2)))*('Calcification Rates'!$F$36-'Calcification Rates'!$G$36)</f>
        <v>24.995036673159341</v>
      </c>
      <c r="BO36" s="73">
        <f>((((((((($A36*2)/PI())/2)+('Calcification Rates'!$D$36+'Calcification Rates'!$E$36))^2)*PI())/2))-((((((($A36*2)/PI())/2)^2)*PI())/2)))*('Calcification Rates'!$F$36+'Calcification Rates'!$G$36)</f>
        <v>29.7222974505436</v>
      </c>
      <c r="BP36" s="73">
        <f>(2*'Calcification Rates'!$D$37*'Calcification Rates'!$F$37)+0.1*'Calcification Rates'!$D$37*($A36+(2*'Calcification Rates'!$D$37))*'Calcification Rates'!$F$37</f>
        <v>69.737548611111094</v>
      </c>
      <c r="BQ36" s="73">
        <f>(2*('Calcification Rates'!$D$37-'Calcification Rates'!$E$37)*('Calcification Rates'!$F$37-'Calcification Rates'!$G$37))+(0.1*('Calcification Rates'!$D$37-'Calcification Rates'!$E$37)*($A36+(2*'Calcification Rates'!$D$37-'Calcification Rates'!$E$37)))*('Calcification Rates'!$F$37-'Calcification Rates'!$G$37)</f>
        <v>56.928991710571871</v>
      </c>
      <c r="BR36" s="73">
        <f>(2*('Calcification Rates'!$D$37+'Calcification Rates'!$E$37)*('Calcification Rates'!$F$37+'Calcification Rates'!$G$37))+(0.1*('Calcification Rates'!$D$37+'Calcification Rates'!$E$37)*($A36+(2*'Calcification Rates'!$D$37+'Calcification Rates'!$E$37)))*('Calcification Rates'!$F$37+'Calcification Rates'!$G$37)</f>
        <v>83.678513019792518</v>
      </c>
      <c r="BS36" s="73">
        <f>(2*'Calcification Rates'!$D$38*'Calcification Rates'!$F$38)+0.1*'Calcification Rates'!$D$38*($A36+(2*'Calcification Rates'!$D$38))*'Calcification Rates'!$F$38</f>
        <v>66.775722222222214</v>
      </c>
      <c r="BT36" s="73">
        <f>(2*('Calcification Rates'!$D$38-'Calcification Rates'!$E$38)*('Calcification Rates'!$F$38-'Calcification Rates'!$G$38))+(0.1*('Calcification Rates'!$D$38-'Calcification Rates'!$E$38)*($A36+(2*'Calcification Rates'!$D$38-'Calcification Rates'!$E$38)))*('Calcification Rates'!$F$38-'Calcification Rates'!$G$38)</f>
        <v>53.466458706134297</v>
      </c>
      <c r="BU36" s="73">
        <f>(2*('Calcification Rates'!$D$38+'Calcification Rates'!$E$38)*('Calcification Rates'!$F$38+'Calcification Rates'!$G$38))+(0.1*('Calcification Rates'!$D$38+'Calcification Rates'!$E$38)*($A36+(2*'Calcification Rates'!$D$38+'Calcification Rates'!$E$38)))*('Calcification Rates'!$F$38+'Calcification Rates'!$G$38)</f>
        <v>81.524306592438407</v>
      </c>
      <c r="BV36" s="73">
        <f>((((((((($A36*2)/PI())/2)+'Calcification Rates'!$D$39)^2)*PI())/2))-((((((($A36*2)/PI())/2)^2)*PI())/2)))*'Calcification Rates'!$F$39</f>
        <v>14.670987089328051</v>
      </c>
      <c r="BW36" s="73">
        <f>((((((((($A36*2)/PI())/2)+('Calcification Rates'!$D$39-'Calcification Rates'!$E$39))^2)*PI())/2))-((((((($A36*2)/PI())/2)^2)*PI())/2)))*('Calcification Rates'!$F$39-'Calcification Rates'!$G$39)</f>
        <v>14.103353753358297</v>
      </c>
      <c r="BX36" s="73">
        <f>((((((((($A36*2)/PI())/2)+('Calcification Rates'!$D$39+'Calcification Rates'!$E$39))^2)*PI())/2))-((((((($A36*2)/PI())/2)^2)*PI())/2)))*('Calcification Rates'!$F$39+'Calcification Rates'!$G$39)</f>
        <v>15.238620425297807</v>
      </c>
      <c r="BY36" s="73">
        <f>((((((((($A36*2)/PI())/2)+'Calcification Rates'!$D$40)^2)*PI())/2))-((((((($A36*2)/PI())/2)^2)*PI())/2)))*'Calcification Rates'!$F$40</f>
        <v>26.948324337372835</v>
      </c>
      <c r="BZ36" s="73">
        <f>((((((((($A36*2)/PI())/2)+('Calcification Rates'!$D$40-'Calcification Rates'!$E$40))^2)*PI())/2))-((((((($A36*2)/PI())/2)^2)*PI())/2)))*('Calcification Rates'!$F$40-'Calcification Rates'!$G$40)</f>
        <v>25.905670073601787</v>
      </c>
      <c r="CA36" s="73">
        <f>((((((((($A36*2)/PI())/2)+('Calcification Rates'!$D$40+'Calcification Rates'!$E$40))^2)*PI())/2))-((((((($A36*2)/PI())/2)^2)*PI())/2)))*('Calcification Rates'!$F$40+'Calcification Rates'!$G$40)</f>
        <v>27.99097860114388</v>
      </c>
      <c r="CB36" s="73">
        <f>$A36*'Calcification Rates'!$D$23*'Calcification Rates'!$F$23</f>
        <v>0.79909562499999987</v>
      </c>
      <c r="CC36" s="73">
        <f>$A36*('Calcification Rates'!$D$23-'Calcification Rates'!$E$23)*('Calcification Rates'!$F$23-'Calcification Rates'!$G$23)</f>
        <v>0.51933127544554214</v>
      </c>
      <c r="CD36" s="73">
        <f>$A36*('Calcification Rates'!$D$23+'Calcification Rates'!$E$23)*('Calcification Rates'!$F$23+'Calcification Rates'!$G$23)</f>
        <v>1.0788599745544578</v>
      </c>
      <c r="CE36" s="73">
        <f>((((1-'Calcification Rates'!$H$44)*$A36)*'Calcification Rates'!$D$44*0.1)+('Calcification Rates'!$H$44*$A36*'Calcification Rates'!$D$44))*'Calcification Rates'!$F$44</f>
        <v>27.904406907650003</v>
      </c>
      <c r="CF36" s="73">
        <f>((((1-'Calcification Rates'!$H$44)*$A36)*(('Calcification Rates'!$D$44-'Calcification Rates'!$E$44)*0.1))+('Calcification Rates'!$H$44*$A36*('Calcification Rates'!$D$44-'Calcification Rates'!$E$44)))*('Calcification Rates'!$F$44-'Calcification Rates'!$G$44)</f>
        <v>16.828718693826836</v>
      </c>
      <c r="CG36" s="73">
        <f>((((1-'Calcification Rates'!$H$44)*$A36)*(('Calcification Rates'!$D$44+'Calcification Rates'!$E$44)*0.1))+('Calcification Rates'!$H$44*$A36*('Calcification Rates'!$D$44+'Calcification Rates'!$E$44)))*('Calcification Rates'!$F$44+'Calcification Rates'!$G$44)</f>
        <v>40.583666471301107</v>
      </c>
      <c r="CH36" s="73">
        <f>((((1-'Calcification Rates'!$H$45)*$A36)*'Calcification Rates'!$D$45*0.1)+('Calcification Rates'!$H$45*$A36*'Calcification Rates'!$D$45))*'Calcification Rates'!$F$45</f>
        <v>34.673281600000003</v>
      </c>
      <c r="CI36" s="73">
        <f>((((1-'Calcification Rates'!$H$45)*$A36)*(('Calcification Rates'!$D$45-'Calcification Rates'!$E$45)*0.1))+('Calcification Rates'!$H$45*$A36*('Calcification Rates'!$D$45-'Calcification Rates'!$E$45)))*('Calcification Rates'!$F$45-'Calcification Rates'!$G$45)</f>
        <v>22.831887903042698</v>
      </c>
      <c r="CJ36" s="73">
        <f>((((1-'Calcification Rates'!$H$45)*$A36)*(('Calcification Rates'!$D$45+'Calcification Rates'!$E$45)*0.1))+('Calcification Rates'!$H$45*$A36*('Calcification Rates'!$D$45+'Calcification Rates'!$E$45)))*('Calcification Rates'!$F$45+'Calcification Rates'!$G$45)</f>
        <v>46.5146752969573</v>
      </c>
      <c r="CK36" s="73">
        <f>((((1-'Calcification Rates'!$H$46)*$A36)*'Calcification Rates'!$D$46*0.1)+('Calcification Rates'!$H$46*$A36*'Calcification Rates'!$D$46))*'Calcification Rates'!$F$46</f>
        <v>27.928035880000003</v>
      </c>
      <c r="CL36" s="73">
        <f>((((1-'Calcification Rates'!$H$46)*$A36)*(('Calcification Rates'!$D$46-'Calcification Rates'!$E$46)*0.1))+('Calcification Rates'!$H$46*$A36*('Calcification Rates'!$D$46-'Calcification Rates'!$E$46)))*('Calcification Rates'!$F$46-'Calcification Rates'!$G$46)</f>
        <v>26.192812311756533</v>
      </c>
      <c r="CM36" s="73">
        <f>((((1-'Calcification Rates'!$H$46)*$A36)*(('Calcification Rates'!$D$46+'Calcification Rates'!$E$46)*0.1))+('Calcification Rates'!$H$46*$A36*('Calcification Rates'!$D$46+'Calcification Rates'!$E$46)))*('Calcification Rates'!$F$46+'Calcification Rates'!$G$46)</f>
        <v>29.715293198479934</v>
      </c>
      <c r="CN36" s="73">
        <f>((((1-'Calcification Rates'!$H$47)*$A36)*'Calcification Rates'!$D$47*0.1)+('Calcification Rates'!$H$47*$A36*'Calcification Rates'!$D$47))*'Calcification Rates'!$F$47</f>
        <v>36.411121128199994</v>
      </c>
      <c r="CO36" s="73">
        <f>((((1-'Calcification Rates'!$H$47)*$A36)*(('Calcification Rates'!$D$47-'Calcification Rates'!$E$47)*0.1))+('Calcification Rates'!$H$47*$A36*('Calcification Rates'!$D$47-'Calcification Rates'!$E$47)))*('Calcification Rates'!$F$47-'Calcification Rates'!$G$47)</f>
        <v>21.958987224535718</v>
      </c>
      <c r="CP36" s="73">
        <f>((((1-'Calcification Rates'!$H$47)*$A36)*(('Calcification Rates'!$D$47+'Calcification Rates'!$E$47)*0.1))+('Calcification Rates'!$H$47*$A36*('Calcification Rates'!$D$47+'Calcification Rates'!$E$47)))*('Calcification Rates'!$F$47+'Calcification Rates'!$G$47)</f>
        <v>52.955678312872607</v>
      </c>
      <c r="CQ36" s="73">
        <f>((((((((($A36*2)/PI())/2)+'Calcification Rates'!$D$48)^2)*PI())/2))-((((((($A36*2)/PI())/2)^2)*PI())/2)))*'Calcification Rates'!$F$48</f>
        <v>20.569511851817559</v>
      </c>
      <c r="CR36" s="73">
        <f>((((((((($A36*2)/PI())/2)+('Calcification Rates'!$D$48-'Calcification Rates'!$E$48))^2)*PI())/2))-((((((($A36*2)/PI())/2)^2)*PI())/2)))*('Calcification Rates'!$F$48-'Calcification Rates'!$G$48)</f>
        <v>18.544223037118783</v>
      </c>
      <c r="CS36" s="73">
        <f>((((((((($A36*2)/PI())/2)+('Calcification Rates'!$D$48+'Calcification Rates'!$E$48))^2)*PI())/2))-((((((($A36*2)/PI())/2)^2)*PI())/2)))*('Calcification Rates'!$F$48+'Calcification Rates'!$G$48)</f>
        <v>22.690399434433779</v>
      </c>
      <c r="CT36" s="73">
        <f>((((1-'Calcification Rates'!$H$49)*$A36)*'Calcification Rates'!$D$49*0.1)+('Calcification Rates'!$H$49*$A36*'Calcification Rates'!$D$49))*'Calcification Rates'!$F$49</f>
        <v>27.904406907650003</v>
      </c>
      <c r="CU36" s="73">
        <f>((((1-'Calcification Rates'!$H$49)*$A36)*(('Calcification Rates'!$D$49-'Calcification Rates'!$E$49)*0.1))+('Calcification Rates'!$H$49*$A36*('Calcification Rates'!$D$49-'Calcification Rates'!$E$49)))*('Calcification Rates'!$F$49-'Calcification Rates'!$G$49)</f>
        <v>16.828718693826836</v>
      </c>
      <c r="CV36" s="73">
        <f>((((1-'Calcification Rates'!$H$49)*$A36)*(('Calcification Rates'!$D$49+'Calcification Rates'!$E$49)*0.1))+('Calcification Rates'!$H$49*$A36*('Calcification Rates'!$D$49+'Calcification Rates'!$E$49)))*('Calcification Rates'!$F$49+'Calcification Rates'!$G$49)</f>
        <v>40.583666471301107</v>
      </c>
      <c r="CW36" s="73">
        <f>((((((((($A36*2)/PI())/2)+'Calcification Rates'!$D$50)^2)*PI())/2))-((((((($A36*2)/PI())/2)^2)*PI())/2)))*'Calcification Rates'!$F$50</f>
        <v>20.569511851817559</v>
      </c>
      <c r="CX36" s="73">
        <f>((((((((($A36*2)/PI())/2)+('Calcification Rates'!$D$50-'Calcification Rates'!$E$50))^2)*PI())/2))-((((((($A36*2)/PI())/2)^2)*PI())/2)))*('Calcification Rates'!$F$50-'Calcification Rates'!$G$50)</f>
        <v>18.544223037118783</v>
      </c>
      <c r="CY36" s="73">
        <f>((((((((($A36*2)/PI())/2)+('Calcification Rates'!$D$50+'Calcification Rates'!$E$50))^2)*PI())/2))-((((((($A36*2)/PI())/2)^2)*PI())/2)))*('Calcification Rates'!$F$50+'Calcification Rates'!$G$50)</f>
        <v>22.690399434433779</v>
      </c>
      <c r="CZ36" s="73">
        <f>((((((((($A36*2)/PI())/2)+'Calcification Rates'!$D$51)^2)*PI())/2))-((((((($A36*2)/PI())/2)^2)*PI())/2)))*'Calcification Rates'!$F$51</f>
        <v>20.569511851817559</v>
      </c>
      <c r="DA36" s="73">
        <f>((((((((($A36*2)/PI())/2)+('Calcification Rates'!$D$51-'Calcification Rates'!$E$51))^2)*PI())/2))-((((((($A36*2)/PI())/2)^2)*PI())/2)))*('Calcification Rates'!$F$51-'Calcification Rates'!$G$51)</f>
        <v>18.544223037118783</v>
      </c>
      <c r="DB36" s="73">
        <f>((((((((($A36*2)/PI())/2)+('Calcification Rates'!$D$51+'Calcification Rates'!$E$51))^2)*PI())/2))-((((((($A36*2)/PI())/2)^2)*PI())/2)))*('Calcification Rates'!$F$51+'Calcification Rates'!$G$51)</f>
        <v>22.690399434433779</v>
      </c>
      <c r="DC36" s="73">
        <f>((((((((($A36*2)/PI())/2)+'Calcification Rates'!$D$52)^2)*PI())/2))-((((((($A36*2)/PI())/2)^2)*PI())/2)))*'Calcification Rates'!$F$52</f>
        <v>46.100750959940655</v>
      </c>
      <c r="DD36" s="73">
        <f>((((((((($A36*2)/PI())/2)+('Calcification Rates'!$D$52-'Calcification Rates'!$E$52))^2)*PI())/2))-((((((($A36*2)/PI())/2)^2)*PI())/2)))*('Calcification Rates'!$F$52-'Calcification Rates'!$G$52)</f>
        <v>43.503859327772211</v>
      </c>
      <c r="DE36" s="73">
        <f>((((((((($A36*2)/PI())/2)+('Calcification Rates'!$D$52+'Calcification Rates'!$E$52))^2)*PI())/2))-((((((($A36*2)/PI())/2)^2)*PI())/2)))*('Calcification Rates'!$F$52+'Calcification Rates'!$G$52)</f>
        <v>48.764226880736594</v>
      </c>
      <c r="DF36" s="73">
        <f>((((((((($A36*2)/PI())/2)+'Calcification Rates'!$D$53)^2)*PI())/2))-((((((($A36*2)/PI())/2)^2)*PI())/2)))*'Calcification Rates'!$F$53</f>
        <v>6.0690627391625425</v>
      </c>
      <c r="DG36" s="73">
        <f>((((((((($A36*2)/PI())/2)+('Calcification Rates'!$D$53-'Calcification Rates'!$E$53))^2)*PI())/2))-((((((($A36*2)/PI())/2)^2)*PI())/2)))*('Calcification Rates'!$F$53-'Calcification Rates'!$G$53)</f>
        <v>5.7684267507716509</v>
      </c>
      <c r="DH36" s="73">
        <f>((((((((($A36*2)/PI())/2)+('Calcification Rates'!$D$53+'Calcification Rates'!$E$53))^2)*PI())/2))-((((((($A36*2)/PI())/2)^2)*PI())/2)))*('Calcification Rates'!$F$53+'Calcification Rates'!$G$53)</f>
        <v>6.3750052425551154</v>
      </c>
      <c r="DI36" s="73">
        <f>((((((((($A36*2)/PI())/2)+'Calcification Rates'!$D$54)^2)*PI())/2))-((((((($A36*2)/PI())/2)^2)*PI())/2)))*'Calcification Rates'!$F$54</f>
        <v>6.0690627391625425</v>
      </c>
      <c r="DJ36" s="73">
        <f>((((((((($A36*2)/PI())/2)+('Calcification Rates'!$D$54-'Calcification Rates'!$E$54))^2)*PI())/2))-((((((($A36*2)/PI())/2)^2)*PI())/2)))*('Calcification Rates'!$F$54-'Calcification Rates'!$G$54)</f>
        <v>5.7684267507716509</v>
      </c>
      <c r="DK36" s="73">
        <f>((((((((($A36*2)/PI())/2)+('Calcification Rates'!$D$54+'Calcification Rates'!$E$54))^2)*PI())/2))-((((((($A36*2)/PI())/2)^2)*PI())/2)))*('Calcification Rates'!$F$54+'Calcification Rates'!$G$54)</f>
        <v>6.3750052425551154</v>
      </c>
      <c r="DL36" s="73">
        <f>((((((((($A36*2)/PI())/2)+'Calcification Rates'!$D$55)^2)*PI())/2))-((((((($A36*2)/PI())/2)^2)*PI())/2)))*'Calcification Rates'!$F$55</f>
        <v>7.4423560870256544</v>
      </c>
      <c r="DM36" s="73">
        <f>((((((((($A36*2)/PI())/2)+('Calcification Rates'!$D$55-'Calcification Rates'!$E$55))^2)*PI())/2))-((((((($A36*2)/PI())/2)^2)*PI())/2)))*('Calcification Rates'!$F$55-'Calcification Rates'!$G$55)</f>
        <v>7.3583956599190339</v>
      </c>
      <c r="DN36" s="73">
        <f>((((((((($A36*2)/PI())/2)+('Calcification Rates'!$D$55+'Calcification Rates'!$E$55))^2)*PI())/2))-((((((($A36*2)/PI())/2)^2)*PI())/2)))*('Calcification Rates'!$F$55+'Calcification Rates'!$G$55)</f>
        <v>7.5263263880533087</v>
      </c>
      <c r="DO36" s="73">
        <f>((((1-'Calcification Rates'!$H$56)*$A36)*'Calcification Rates'!$D$56*0.1)+('Calcification Rates'!$H$56*$A36*'Calcification Rates'!$D$56))*'Calcification Rates'!$F$56</f>
        <v>3.6196496900000001</v>
      </c>
      <c r="DP36" s="73">
        <f>((((1-'Calcification Rates'!$H$56)*$A36)*(('Calcification Rates'!$D$56-'Calcification Rates'!$E$56)*0.1))+('Calcification Rates'!$H$56*$A36*('Calcification Rates'!$D$56-'Calcification Rates'!$E$56)))*('Calcification Rates'!$F$56-'Calcification Rates'!$G$56)</f>
        <v>3.6196496900000001</v>
      </c>
      <c r="DQ36" s="73">
        <f>((((1-'Calcification Rates'!$H$56)*$A36)*(('Calcification Rates'!$D$56+'Calcification Rates'!$E$56)*0.1))+('Calcification Rates'!$H$56*$A36*('Calcification Rates'!$D$56+'Calcification Rates'!$E$56)))*('Calcification Rates'!$F$56+'Calcification Rates'!$G$56)</f>
        <v>3.6196496900000001</v>
      </c>
      <c r="DR36" s="73">
        <f>((((1-'Calcification Rates'!$H$57)*$A36)*'Calcification Rates'!$D$57*0.1)+('Calcification Rates'!$H$57*$A36*'Calcification Rates'!$D$57))*'Calcification Rates'!$F$57</f>
        <v>15.347237333333336</v>
      </c>
      <c r="DS36" s="73">
        <f>((((1-'Calcification Rates'!$H$57)*$A36)*(('Calcification Rates'!$D$57-'Calcification Rates'!$E$57)*0.1))+('Calcification Rates'!$H$57*$A36*('Calcification Rates'!$D$57-'Calcification Rates'!$E$57)))*('Calcification Rates'!$F$57-'Calcification Rates'!$G$57)</f>
        <v>14.545960206591774</v>
      </c>
      <c r="DT36" s="73">
        <f>((((1-'Calcification Rates'!$H$57)*$A36)*(('Calcification Rates'!$D$57+'Calcification Rates'!$E$57)*0.1))+('Calcification Rates'!$H$57*$A36*('Calcification Rates'!$D$57+'Calcification Rates'!$E$57)))*('Calcification Rates'!$F$57+'Calcification Rates'!$G$57)</f>
        <v>16.1485144600749</v>
      </c>
      <c r="DU36" s="73">
        <f>((((1-'Calcification Rates'!$H$58)*$A36)*'Calcification Rates'!$D$58*0.1)+('Calcification Rates'!$H$58*$A36*'Calcification Rates'!$D$58))*'Calcification Rates'!$F$58</f>
        <v>15.347237333333336</v>
      </c>
      <c r="DV36" s="73">
        <f>((((1-'Calcification Rates'!$H$58)*$A36)*(('Calcification Rates'!$D$58-'Calcification Rates'!$E$58)*0.1))+('Calcification Rates'!$H$58*$A36*('Calcification Rates'!$D$58-'Calcification Rates'!$E$58)))*('Calcification Rates'!$F$58-'Calcification Rates'!$G$58)</f>
        <v>14.545960206591774</v>
      </c>
      <c r="DW36" s="73">
        <f>((((1-'Calcification Rates'!$H$58)*$A36)*(('Calcification Rates'!$D$58+'Calcification Rates'!$E$58)*0.1))+('Calcification Rates'!$H$58*$A36*('Calcification Rates'!$D$58+'Calcification Rates'!$E$58)))*('Calcification Rates'!$F$58+'Calcification Rates'!$G$58)</f>
        <v>16.1485144600749</v>
      </c>
      <c r="DX36" s="73">
        <f>(2*'Calcification Rates'!$D$59*'Calcification Rates'!$F$59)+0.1*'Calcification Rates'!$D$59*($A36+(2*'Calcification Rates'!$D$59))*'Calcification Rates'!$F$59</f>
        <v>13.576524088888892</v>
      </c>
      <c r="DY36" s="73">
        <f>(2*('Calcification Rates'!$D$59-'Calcification Rates'!$E$59)*('Calcification Rates'!$F$59-'Calcification Rates'!$G$59))+(0.1*('Calcification Rates'!$D$59-'Calcification Rates'!$E$59)*($A36+(2*'Calcification Rates'!$D$59-'Calcification Rates'!$E$59)))*('Calcification Rates'!$F$59-'Calcification Rates'!$G$59)</f>
        <v>12.849199426923425</v>
      </c>
      <c r="DZ36" s="73">
        <f>(2*('Calcification Rates'!$D$59+'Calcification Rates'!$E$59)*('Calcification Rates'!$F$59+'Calcification Rates'!$G$59))+(0.1*('Calcification Rates'!$D$59+'Calcification Rates'!$E$59)*($A36+(2*'Calcification Rates'!$D$59+'Calcification Rates'!$E$59)))*('Calcification Rates'!$F$59+'Calcification Rates'!$G$59)</f>
        <v>14.305886513061647</v>
      </c>
      <c r="EA36" s="73">
        <f>((((((((($A36*2)/PI())/2)+'Calcification Rates'!$D$60)^2)*PI())/2))-((((((($A36*2)/PI())/2)^2)*PI())/2)))*'Calcification Rates'!$F$60</f>
        <v>21.437516284714633</v>
      </c>
      <c r="EB36" s="73">
        <f>((((((((($A36*2)/PI())/2)+('Calcification Rates'!$D$60-'Calcification Rates'!$E$60))^2)*PI())/2))-((((((($A36*2)/PI())/2)^2)*PI())/2)))*('Calcification Rates'!$F$60-'Calcification Rates'!$G$60)</f>
        <v>20.008166884014418</v>
      </c>
      <c r="EC36" s="73">
        <f>((((((((($A36*2)/PI())/2)+('Calcification Rates'!$D$60+'Calcification Rates'!$E$60))^2)*PI())/2))-((((((($A36*2)/PI())/2)^2)*PI())/2)))*('Calcification Rates'!$F$60+'Calcification Rates'!$G$60)</f>
        <v>22.91377355323414</v>
      </c>
      <c r="ED36" s="73">
        <f>$A36*'Calcification Rates'!$D$61*'Calcification Rates'!$F$61</f>
        <v>26.682353593805974</v>
      </c>
      <c r="EE36" s="73">
        <f>$A36*('Calcification Rates'!$D$61-'Calcification Rates'!$E$61)*('Calcification Rates'!$F$61-'Calcification Rates'!$G$61)</f>
        <v>24.449680092549638</v>
      </c>
      <c r="EF36" s="73">
        <f>$A36*('Calcification Rates'!$D$61+'Calcification Rates'!$E$61)*('Calcification Rates'!$F$61+'Calcification Rates'!$G$61)</f>
        <v>29.011647503570252</v>
      </c>
      <c r="EG36" s="73">
        <f>(2*'Calcification Rates'!$D$62*'Calcification Rates'!$F$62)+0.1*'Calcification Rates'!$D$62*($A36+(2*'Calcification Rates'!$D$62))*'Calcification Rates'!$F$62</f>
        <v>69.737548611111094</v>
      </c>
      <c r="EH36" s="73">
        <f>(2*('Calcification Rates'!$D$62-'Calcification Rates'!$E$62)*('Calcification Rates'!$F$62-'Calcification Rates'!$G$62))+(0.1*('Calcification Rates'!$D$62-'Calcification Rates'!$E$62)*($A36+(2*'Calcification Rates'!$D$62-'Calcification Rates'!$E$62)))*('Calcification Rates'!$F$62-'Calcification Rates'!$G$62)</f>
        <v>56.928991710571871</v>
      </c>
      <c r="EI36" s="73">
        <f>(2*('Calcification Rates'!$D$62+'Calcification Rates'!$E$62)*('Calcification Rates'!$F$62+'Calcification Rates'!$G$62))+(0.1*('Calcification Rates'!$D$62+'Calcification Rates'!$E$62)*($A36+(2*'Calcification Rates'!$D$62+'Calcification Rates'!$E$62)))*('Calcification Rates'!$F$62+'Calcification Rates'!$G$62)</f>
        <v>83.678513019792518</v>
      </c>
      <c r="EJ36" s="73">
        <f>(2*'Calcification Rates'!$D$63*'Calcification Rates'!$F$63)+0.1*'Calcification Rates'!$D$63*($A36+(2*'Calcification Rates'!$D$63))*'Calcification Rates'!$F$63</f>
        <v>69.737548611111094</v>
      </c>
      <c r="EK36" s="73">
        <f>(2*('Calcification Rates'!$D$63-'Calcification Rates'!$E$63)*('Calcification Rates'!$F$63-'Calcification Rates'!$G$63))+(0.1*('Calcification Rates'!$D$63-'Calcification Rates'!$E$63)*($A36+(2*'Calcification Rates'!$D$63-'Calcification Rates'!$E$63)))*('Calcification Rates'!$F$63-'Calcification Rates'!$G$63)</f>
        <v>56.928991710571871</v>
      </c>
      <c r="EL36" s="73">
        <f>(2*('Calcification Rates'!$D$63+'Calcification Rates'!$E$63)*('Calcification Rates'!$F$63+'Calcification Rates'!$G$63))+(0.1*('Calcification Rates'!$D$63+'Calcification Rates'!$E$63)*($A36+(2*'Calcification Rates'!$D$63+'Calcification Rates'!$E$63)))*('Calcification Rates'!$F$63+'Calcification Rates'!$G$63)</f>
        <v>83.678513019792518</v>
      </c>
      <c r="EM36" s="73">
        <f>(2*'Calcification Rates'!$D$64*'Calcification Rates'!$F$64)+0.1*'Calcification Rates'!$D$64*($A36+(2*'Calcification Rates'!$D$64))*'Calcification Rates'!$F$64</f>
        <v>69.737548611111094</v>
      </c>
      <c r="EN36" s="73">
        <f>(2*('Calcification Rates'!$D$64-'Calcification Rates'!$E$64)*('Calcification Rates'!$F$64-'Calcification Rates'!$G$64))+(0.1*('Calcification Rates'!$D$64-'Calcification Rates'!$E$64)*($A36+(2*'Calcification Rates'!$D$64-'Calcification Rates'!$E$64)))*('Calcification Rates'!$F$64-'Calcification Rates'!$G$64)</f>
        <v>56.928991710571871</v>
      </c>
      <c r="EO36" s="73">
        <f>(2*('Calcification Rates'!$D$64+'Calcification Rates'!$E$64)*('Calcification Rates'!$F$64+'Calcification Rates'!$G$64))+(0.1*('Calcification Rates'!$D$64+'Calcification Rates'!$E$64)*($A36+(2*'Calcification Rates'!$D$64+'Calcification Rates'!$E$64)))*('Calcification Rates'!$F$64+'Calcification Rates'!$G$64)</f>
        <v>83.678513019792518</v>
      </c>
      <c r="EP36" s="73">
        <f>(2*'Calcification Rates'!$D$65*'Calcification Rates'!$F$65)+0.1*'Calcification Rates'!$D$65*($A36+(2*'Calcification Rates'!$D$65))*'Calcification Rates'!$F$65</f>
        <v>69.737548611111094</v>
      </c>
      <c r="EQ36" s="73">
        <f>(2*('Calcification Rates'!$D$65-'Calcification Rates'!$E$65)*('Calcification Rates'!$F$65-'Calcification Rates'!$G$65))+(0.1*('Calcification Rates'!$D$65-'Calcification Rates'!$E$65)*($A36+(2*'Calcification Rates'!$D$65-'Calcification Rates'!$E$65)))*('Calcification Rates'!$F$65-'Calcification Rates'!$G$65)</f>
        <v>56.928991710571871</v>
      </c>
      <c r="ER36" s="73">
        <f>(2*('Calcification Rates'!$D$65+'Calcification Rates'!$E$65)*('Calcification Rates'!$F$65+'Calcification Rates'!$G$65))+(0.1*('Calcification Rates'!$D$65+'Calcification Rates'!$E$65)*($A36+(2*'Calcification Rates'!$D$65+'Calcification Rates'!$E$65)))*('Calcification Rates'!$F$65+'Calcification Rates'!$G$65)</f>
        <v>83.678513019792518</v>
      </c>
      <c r="ES36" s="73">
        <f>$A36*'Calcification Rates'!$D$66*'Calcification Rates'!$F$66</f>
        <v>26.682353593805974</v>
      </c>
      <c r="ET36" s="73">
        <f>$A36*('Calcification Rates'!$D$66-'Calcification Rates'!$E$66)*('Calcification Rates'!$F$66-'Calcification Rates'!$G$66)</f>
        <v>24.449680092549638</v>
      </c>
      <c r="EU36" s="73">
        <f>$A36*('Calcification Rates'!$D$66+'Calcification Rates'!$E$66)*('Calcification Rates'!$F$66+'Calcification Rates'!$G$66)</f>
        <v>29.011647503570252</v>
      </c>
      <c r="EV36" s="73">
        <f>(2*'Calcification Rates'!$D$67*'Calcification Rates'!$F$67)+0.1*'Calcification Rates'!$D$67*($A36+(2*'Calcification Rates'!$D$67))*'Calcification Rates'!$F$67</f>
        <v>69.737548611111094</v>
      </c>
      <c r="EW36" s="73">
        <f>(2*('Calcification Rates'!$D$67-'Calcification Rates'!$E$67)*('Calcification Rates'!$F$67-'Calcification Rates'!$G$67))+(0.1*('Calcification Rates'!$D$67-'Calcification Rates'!$E$67)*($A36+(2*'Calcification Rates'!$D$67-'Calcification Rates'!$E$67)))*('Calcification Rates'!$F$67-'Calcification Rates'!$G$67)</f>
        <v>56.928991710571871</v>
      </c>
      <c r="EX36" s="73">
        <f>(2*('Calcification Rates'!$D$67+'Calcification Rates'!$E$67)*('Calcification Rates'!$F$67+'Calcification Rates'!$G$67))+(0.1*('Calcification Rates'!$D$67+'Calcification Rates'!$E$67)*($A36+(2*'Calcification Rates'!$D$67+'Calcification Rates'!$E$67)))*('Calcification Rates'!$F$67+'Calcification Rates'!$G$67)</f>
        <v>83.678513019792518</v>
      </c>
      <c r="EY36" s="73">
        <f>((((1-'Calcification Rates'!$H$68)*$A36)*'Calcification Rates'!$D$68*0.1)+('Calcification Rates'!$H$68*$A36*'Calcification Rates'!$D$68))*'Calcification Rates'!$F$68</f>
        <v>7.7835010000000011</v>
      </c>
      <c r="EZ36" s="73">
        <f>((((1-'Calcification Rates'!$H$68)*$A36)*(('Calcification Rates'!$D$68-'Calcification Rates'!$E$68)*0.1))+('Calcification Rates'!$H$68*$A36*('Calcification Rates'!$D$68-'Calcification Rates'!$E$68)))*('Calcification Rates'!$F$68-'Calcification Rates'!$G$68)</f>
        <v>4.8433921782440992</v>
      </c>
      <c r="FA36" s="73">
        <f>((((1-'Calcification Rates'!$H$68)*$A36)*(('Calcification Rates'!$D$68+'Calcification Rates'!$E$68)*0.1))+('Calcification Rates'!$H$68*$A36*('Calcification Rates'!$D$68+'Calcification Rates'!$E$68)))*('Calcification Rates'!$F$68+'Calcification Rates'!$G$68)</f>
        <v>11.016055268063781</v>
      </c>
      <c r="FB36" s="73">
        <f>((((((((($A36*2)/PI())/2)+'Calcification Rates'!$D$69)^2)*PI())/2))-((((((($A36*2)/PI())/2)^2)*PI())/2)))*'Calcification Rates'!$F$69</f>
        <v>53.161133442879574</v>
      </c>
      <c r="FC36" s="73">
        <f>((((((((($A36*2)/PI())/2)+('Calcification Rates'!$D$69-'Calcification Rates'!$E$69))^2)*PI())/2))-((((((($A36*2)/PI())/2)^2)*PI())/2)))*('Calcification Rates'!$F$69-'Calcification Rates'!$G$69)</f>
        <v>50.31562589765845</v>
      </c>
      <c r="FD36" s="73">
        <f>((((((((($A36*2)/PI())/2)+('Calcification Rates'!$D$69+'Calcification Rates'!$E$69))^2)*PI())/2))-((((((($A36*2)/PI())/2)^2)*PI())/2)))*('Calcification Rates'!$F$69+'Calcification Rates'!$G$69)</f>
        <v>56.04928626267467</v>
      </c>
      <c r="FE36" s="73">
        <f>((((((((($A36*2)/PI())/2)+'Calcification Rates'!$D$70)^2)*PI())/2))-((((((($A36*2)/PI())/2)^2)*PI())/2)))*'Calcification Rates'!$F$70</f>
        <v>41.413058245680318</v>
      </c>
      <c r="FF36" s="73">
        <f>((((((((($A36*2)/PI())/2)+('Calcification Rates'!$D$70-'Calcification Rates'!$E$70))^2)*PI())/2))-((((((($A36*2)/PI())/2)^2)*PI())/2)))*('Calcification Rates'!$F$70-'Calcification Rates'!$G$70)</f>
        <v>35.647560757890268</v>
      </c>
      <c r="FG36" s="73">
        <f>((((((((($A36*2)/PI())/2)+('Calcification Rates'!$D$70+'Calcification Rates'!$E$70))^2)*PI())/2))-((((((($A36*2)/PI())/2)^2)*PI())/2)))*('Calcification Rates'!$F$70+'Calcification Rates'!$G$70)</f>
        <v>47.292361956528786</v>
      </c>
      <c r="FH36" s="73">
        <f>((((((((($A36*2)/PI())/2)+'Calcification Rates'!$D$71)^2)*PI())/2))-((((((($A36*2)/PI())/2)^2)*PI())/2)))*'Calcification Rates'!$F$71</f>
        <v>23.306873374933922</v>
      </c>
      <c r="FI36" s="73">
        <f>((((((((($A36*2)/PI())/2)+('Calcification Rates'!$D$71-'Calcification Rates'!$E$71))^2)*PI())/2))-((((((($A36*2)/PI())/2)^2)*PI())/2)))*('Calcification Rates'!$F$71-'Calcification Rates'!$G$71)</f>
        <v>21.484600583589728</v>
      </c>
      <c r="FJ36" s="73">
        <f>((((((((($A36*2)/PI())/2)+('Calcification Rates'!$D$71+'Calcification Rates'!$E$71))^2)*PI())/2))-((((((($A36*2)/PI())/2)^2)*PI())/2)))*('Calcification Rates'!$F$71+'Calcification Rates'!$G$71)</f>
        <v>25.202157415993241</v>
      </c>
      <c r="FK36" s="73">
        <f>$A36*'Calcification Rates'!$D$72*'Calcification Rates'!$F$72</f>
        <v>0.79909562499999987</v>
      </c>
      <c r="FL36" s="73">
        <f>$A36*('Calcification Rates'!$D$72-'Calcification Rates'!$E$72)*('Calcification Rates'!$F$72-'Calcification Rates'!$G$72)</f>
        <v>0.51933127544554214</v>
      </c>
      <c r="FM36" s="73">
        <f>$A36*('Calcification Rates'!$D$72+'Calcification Rates'!$E$72)*('Calcification Rates'!$F$72+'Calcification Rates'!$G$72)</f>
        <v>1.0788599745544578</v>
      </c>
      <c r="FN36" s="73">
        <f>$A36*'Calcification Rates'!$D$74*'Calcification Rates'!$F$74</f>
        <v>0.79909562499999987</v>
      </c>
      <c r="FO36" s="73">
        <f>$A36*('Calcification Rates'!$D$74-'Calcification Rates'!$E$74)*('Calcification Rates'!$F$74-'Calcification Rates'!$G$74)</f>
        <v>0.51933127544554214</v>
      </c>
      <c r="FP36" s="73">
        <f>$A36*('Calcification Rates'!$D$74+'Calcification Rates'!$E$74)*('Calcification Rates'!$F$74+'Calcification Rates'!$G$74)</f>
        <v>1.0788599745544578</v>
      </c>
      <c r="FQ36" s="73">
        <f>$A36*'Calcification Rates'!$D$75*'Calcification Rates'!$F$75</f>
        <v>23.063578835227272</v>
      </c>
      <c r="FR36" s="73">
        <f>$A36*('Calcification Rates'!$D$75-'Calcification Rates'!$E$75)*('Calcification Rates'!$F$75-'Calcification Rates'!$G$75)</f>
        <v>21.478200209677755</v>
      </c>
      <c r="FS36" s="73">
        <f>$A36*('Calcification Rates'!$D$75+'Calcification Rates'!$E$75)*('Calcification Rates'!$F$75+'Calcification Rates'!$G$75)</f>
        <v>24.697231834504848</v>
      </c>
      <c r="FT36" s="73">
        <f>((((((((($A36*2)/PI())/2)+'Calcification Rates'!$D$76)^2)*PI())/2))-((((((($A36*2)/PI())/2)^2)*PI())/2)))*'Calcification Rates'!$F$76</f>
        <v>23.545150640708741</v>
      </c>
      <c r="FU36" s="73">
        <f>((((((((($A36*2)/PI())/2)+('Calcification Rates'!$D$76-'Calcification Rates'!$E$76))^2)*PI())/2))-((((((($A36*2)/PI())/2)^2)*PI())/2)))*('Calcification Rates'!$F$76-'Calcification Rates'!$G$76)</f>
        <v>21.916884610027608</v>
      </c>
      <c r="FV36" s="73">
        <f>((((((((($A36*2)/PI())/2)+('Calcification Rates'!$D$76+'Calcification Rates'!$E$76))^2)*PI())/2))-((((((($A36*2)/PI())/2)^2)*PI())/2)))*('Calcification Rates'!$F$76+'Calcification Rates'!$G$76)</f>
        <v>25.22416545452807</v>
      </c>
      <c r="FW36" s="73">
        <f>(2*'Calcification Rates'!$D$77*'Calcification Rates'!$F$77)+0.1*'Calcification Rates'!$D$77*($A36+(2*'Calcification Rates'!$D$77))*'Calcification Rates'!$F$77</f>
        <v>69.737548611111094</v>
      </c>
      <c r="FX36" s="73">
        <f>(2*('Calcification Rates'!$D$77-'Calcification Rates'!$E$77)*('Calcification Rates'!$F$77-'Calcification Rates'!$G$77))+(0.1*('Calcification Rates'!$D$77-'Calcification Rates'!$E$77)*($A36+(2*'Calcification Rates'!$D$77-'Calcification Rates'!$E$77)))*('Calcification Rates'!$F$77-'Calcification Rates'!$G$77)</f>
        <v>66.352299686725658</v>
      </c>
      <c r="FY36" s="73">
        <f>(2*('Calcification Rates'!$D$77+'Calcification Rates'!$E$77)*('Calcification Rates'!$F$77+'Calcification Rates'!$G$77))+(0.1*('Calcification Rates'!$D$77+'Calcification Rates'!$E$77)*($A36+(2*'Calcification Rates'!$D$77+'Calcification Rates'!$E$77)))*('Calcification Rates'!$F$77+'Calcification Rates'!$G$77)</f>
        <v>73.138109551377468</v>
      </c>
      <c r="FZ36" s="73">
        <f>((((1-'Calcification Rates'!$H$78)*$A36)*'Calcification Rates'!$D$78*0.1)+('Calcification Rates'!$H$78*$A36*'Calcification Rates'!$D$78))*'Calcification Rates'!$F$78</f>
        <v>12.124568410499998</v>
      </c>
      <c r="GA36" s="73">
        <f>((((1-'Calcification Rates'!$H$78)*$A36)*(('Calcification Rates'!$D$78-'Calcification Rates'!$E$78)*0.1))+('Calcification Rates'!$H$78*$A36*('Calcification Rates'!$D$78-'Calcification Rates'!$E$78)))*('Calcification Rates'!$F$78-'Calcification Rates'!$G$78)</f>
        <v>11.704816057953526</v>
      </c>
      <c r="GB36" s="73">
        <f>((((1-'Calcification Rates'!$H$78)*$A36)*(('Calcification Rates'!$D$78+'Calcification Rates'!$E$78)*0.1))+('Calcification Rates'!$H$78*$A36*('Calcification Rates'!$D$78+'Calcification Rates'!$E$78)))*('Calcification Rates'!$F$78+'Calcification Rates'!$G$78)</f>
        <v>12.544320763046473</v>
      </c>
      <c r="GC36" s="73">
        <f>((((1-'Calcification Rates'!$H$79)*$A36)*'Calcification Rates'!$D$79*0.1)+('Calcification Rates'!$H$79*$A36*'Calcification Rates'!$D$79))*'Calcification Rates'!$F$79</f>
        <v>13.789432020000001</v>
      </c>
      <c r="GD36" s="73">
        <f>((((1-'Calcification Rates'!$H$79)*$A36)*(('Calcification Rates'!$D$79-'Calcification Rates'!$E$79)*0.1))+('Calcification Rates'!$H$79*$A36*('Calcification Rates'!$D$79-'Calcification Rates'!$E$79)))*('Calcification Rates'!$F$79-'Calcification Rates'!$G$79)</f>
        <v>13.212975382623673</v>
      </c>
      <c r="GE36" s="73">
        <f>((((1-'Calcification Rates'!$H$79)*$A36)*(('Calcification Rates'!$D$79+'Calcification Rates'!$E$79)*0.1))+('Calcification Rates'!$H$79*$A36*('Calcification Rates'!$D$79+'Calcification Rates'!$E$79)))*('Calcification Rates'!$F$79+'Calcification Rates'!$G$79)</f>
        <v>14.365888657376331</v>
      </c>
      <c r="GF36" s="73">
        <f>((((1-'Calcification Rates'!$H$80)*$A36)*'Calcification Rates'!$D$80*0.1)+('Calcification Rates'!$H$80*$A36*'Calcification Rates'!$D$80))*'Calcification Rates'!$F$80</f>
        <v>16.226865992999997</v>
      </c>
      <c r="GG36" s="73">
        <f>((((1-'Calcification Rates'!$H$80)*$A36)*(('Calcification Rates'!$D$80-'Calcification Rates'!$E$80)*0.1))+('Calcification Rates'!$H$80*$A36*('Calcification Rates'!$D$80-'Calcification Rates'!$E$80)))*('Calcification Rates'!$F$80-'Calcification Rates'!$G$80)</f>
        <v>15.665092167787421</v>
      </c>
      <c r="GH36" s="73">
        <f>((((1-'Calcification Rates'!$H$80)*$A36)*(('Calcification Rates'!$D$80+'Calcification Rates'!$E$80)*0.1))+('Calcification Rates'!$H$80*$A36*('Calcification Rates'!$D$80+'Calcification Rates'!$E$80)))*('Calcification Rates'!$F$80+'Calcification Rates'!$G$80)</f>
        <v>16.78863981821257</v>
      </c>
      <c r="GI36" s="73">
        <f>((((((((($A36*2)/PI())/2)+'Calcification Rates'!$D$81)^2)*PI())/2))-((((((($A36*2)/PI())/2)^2)*PI())/2)))*'Calcification Rates'!$F$81</f>
        <v>19.954383673529662</v>
      </c>
      <c r="GJ36" s="73">
        <f>((((((((($A36*2)/PI())/2)+('Calcification Rates'!$D$81-'Calcification Rates'!$E$81))^2)*PI())/2))-((((((($A36*2)/PI())/2)^2)*PI())/2)))*('Calcification Rates'!$F$81-'Calcification Rates'!$G$81)</f>
        <v>19.299326253283446</v>
      </c>
      <c r="GK36" s="73">
        <f>((((((((($A36*2)/PI())/2)+('Calcification Rates'!$D$81+'Calcification Rates'!$E$81))^2)*PI())/2))-((((((($A36*2)/PI())/2)^2)*PI())/2)))*('Calcification Rates'!$F$81+'Calcification Rates'!$G$81)</f>
        <v>20.610333541065518</v>
      </c>
      <c r="GL36" s="73">
        <f>((((((((($A36*2)/PI())/2)+'Calcification Rates'!$D$82)^2)*PI())/2))-((((((($A36*2)/PI())/2)^2)*PI())/2)))*'Calcification Rates'!$F$82</f>
        <v>20.468948314017755</v>
      </c>
      <c r="GM36" s="73">
        <f>((((((((($A36*2)/PI())/2)+('Calcification Rates'!$D$82-'Calcification Rates'!$E$82))^2)*PI())/2))-((((((($A36*2)/PI())/2)^2)*PI())/2)))*('Calcification Rates'!$F$82-'Calcification Rates'!$G$82)</f>
        <v>19.958699499163071</v>
      </c>
      <c r="GN36" s="73">
        <f>((((((((($A36*2)/PI())/2)+('Calcification Rates'!$D$82+'Calcification Rates'!$E$82))^2)*PI())/2))-((((((($A36*2)/PI())/2)^2)*PI())/2)))*('Calcification Rates'!$F$82+'Calcification Rates'!$G$82)</f>
        <v>20.979737296678071</v>
      </c>
      <c r="GO36" s="73">
        <f>((((((((($A36*2)/PI())/2)+'Calcification Rates'!$D$87)^2)*PI())/2))-((((((($A36*2)/PI())/2)^2)*PI())/2)))*'Calcification Rates'!$F$87</f>
        <v>13.695404553456621</v>
      </c>
      <c r="GP36" s="73">
        <f>((((((((($A36*2)/PI())/2)+('Calcification Rates'!$D$87-'Calcification Rates'!$E$87))^2)*PI())/2))-((((((($A36*2)/PI())/2)^2)*PI())/2)))*('Calcification Rates'!$F$87-'Calcification Rates'!$G$87)</f>
        <v>11.911628377955948</v>
      </c>
      <c r="GQ36" s="73">
        <f>((((((((($A36*2)/PI())/2)+('Calcification Rates'!$D$87+'Calcification Rates'!$E$87))^2)*PI())/2))-((((((($A36*2)/PI())/2)^2)*PI())/2)))*('Calcification Rates'!$F$87+'Calcification Rates'!$G$87)</f>
        <v>15.574548942117847</v>
      </c>
      <c r="GR36" s="73">
        <f>((((((((($A36*2)/PI())/2)+'Calcification Rates'!$D$88)^2)*PI())/2))-((((((($A36*2)/PI())/2)^2)*PI())/2)))*'Calcification Rates'!$F$88</f>
        <v>13.695404553456621</v>
      </c>
      <c r="GS36" s="73">
        <f>((((((((($A36*2)/PI())/2)+('Calcification Rates'!$D$88-'Calcification Rates'!$E$88))^2)*PI())/2))-((((((($A36*2)/PI())/2)^2)*PI())/2)))*('Calcification Rates'!$F$88-'Calcification Rates'!$G$88)</f>
        <v>11.911628377955948</v>
      </c>
      <c r="GT36" s="73">
        <f>((((((((($A36*2)/PI())/2)+('Calcification Rates'!$D$88+'Calcification Rates'!$E$88))^2)*PI())/2))-((((((($A36*2)/PI())/2)^2)*PI())/2)))*('Calcification Rates'!$F$88+'Calcification Rates'!$G$88)</f>
        <v>15.574548942117847</v>
      </c>
      <c r="GU36" s="73">
        <f>((((((((($A36*2)/PI())/2)+'Calcification Rates'!$D$89)^2)*PI())/2))-((((((($A36*2)/PI())/2)^2)*PI())/2)))*'Calcification Rates'!$F$89</f>
        <v>19.162137278598973</v>
      </c>
      <c r="GV36" s="73">
        <f>((((((((($A36*2)/PI())/2)+('Calcification Rates'!$D$89-'Calcification Rates'!$E$89))^2)*PI())/2))-((((((($A36*2)/PI())/2)^2)*PI())/2)))*('Calcification Rates'!$F$89-'Calcification Rates'!$G$89)</f>
        <v>17.081867091871878</v>
      </c>
      <c r="GW36" s="73">
        <f>((((((((($A36*2)/PI())/2)+('Calcification Rates'!$D$89+'Calcification Rates'!$E$89))^2)*PI())/2))-((((((($A36*2)/PI())/2)^2)*PI())/2)))*('Calcification Rates'!$F$89+'Calcification Rates'!$G$89)</f>
        <v>21.320331272801599</v>
      </c>
      <c r="GX36" s="73">
        <f>((((((((($A36*2)/PI())/2)+'Calcification Rates'!$D$90)^2)*PI())/2))-((((((($A36*2)/PI())/2)^2)*PI())/2)))*'Calcification Rates'!$F$90</f>
        <v>19.162137278598973</v>
      </c>
      <c r="GY36" s="73">
        <f>((((((((($A36*2)/PI())/2)+('Calcification Rates'!$D$90-'Calcification Rates'!$E$90))^2)*PI())/2))-((((((($A36*2)/PI())/2)^2)*PI())/2)))*('Calcification Rates'!$F$90-'Calcification Rates'!$G$90)</f>
        <v>17.081867091871878</v>
      </c>
      <c r="GZ36" s="73">
        <f>((((((((($A36*2)/PI())/2)+('Calcification Rates'!$D$90+'Calcification Rates'!$E$90))^2)*PI())/2))-((((((($A36*2)/PI())/2)^2)*PI())/2)))*('Calcification Rates'!$F$90+'Calcification Rates'!$G$90)</f>
        <v>21.320331272801599</v>
      </c>
      <c r="HA36" s="73">
        <f>((((((((($A36*2)/PI())/2)+'Calcification Rates'!$D$92)^2)*PI())/2))-((((((($A36*2)/PI())/2)^2)*PI())/2)))*'Calcification Rates'!$F$92</f>
        <v>48.81278885863123</v>
      </c>
      <c r="HB36" s="73">
        <f>((((((((($A36*2)/PI())/2)+('Calcification Rates'!$D$92-'Calcification Rates'!$E$92))^2)*PI())/2))-((((((($A36*2)/PI())/2)^2)*PI())/2)))*('Calcification Rates'!$F$92-'Calcification Rates'!$G$92)</f>
        <v>46.924179318652335</v>
      </c>
      <c r="HC36" s="73">
        <f>((((((((($A36*2)/PI())/2)+('Calcification Rates'!$D$92+'Calcification Rates'!$E$92))^2)*PI())/2))-((((((($A36*2)/PI())/2)^2)*PI())/2)))*('Calcification Rates'!$F$92+'Calcification Rates'!$G$92)</f>
        <v>50.701398398610124</v>
      </c>
      <c r="HD36" s="73">
        <f>$A36*'Calcification Rates'!$D$93*'Calcification Rates'!$F$93</f>
        <v>14.047933149678608</v>
      </c>
      <c r="HE36" s="73">
        <f>$A36*('Calcification Rates'!$D$93-'Calcification Rates'!$E$93)*('Calcification Rates'!$F$93-'Calcification Rates'!$G$93)</f>
        <v>12.346403474550693</v>
      </c>
      <c r="HF36" s="73">
        <f>$A36*('Calcification Rates'!$D$93+'Calcification Rates'!$E$93)*('Calcification Rates'!$F$93+'Calcification Rates'!$G$93)</f>
        <v>15.842677676754695</v>
      </c>
      <c r="HG36" s="73">
        <f>$A36*'Calcification Rates'!$D$95*'Calcification Rates'!$F$95</f>
        <v>17.911114765840221</v>
      </c>
      <c r="HH36" s="73">
        <f>$A36*('Calcification Rates'!$D$95-'Calcification Rates'!$E$95)*('Calcification Rates'!$F$95-'Calcification Rates'!$G$95)</f>
        <v>15.629999870325371</v>
      </c>
      <c r="HI36" s="73">
        <f>$A36*('Calcification Rates'!$D$95+'Calcification Rates'!$E$95)*('Calcification Rates'!$F$95+'Calcification Rates'!$G$95)</f>
        <v>20.320067172598286</v>
      </c>
      <c r="HJ36" s="73">
        <f>((((1-'Calcification Rates'!$H$96)*$A36)*'Calcification Rates'!$D$96*0.1)+('Calcification Rates'!$H$96*$A36*'Calcification Rates'!$D$96))*'Calcification Rates'!$F$96</f>
        <v>8.5152294500000014</v>
      </c>
      <c r="HK36" s="73">
        <f>((((1-'Calcification Rates'!$H$96)*$A36)*(('Calcification Rates'!$D$96-'Calcification Rates'!$E$96)*0.1))+('Calcification Rates'!$H$96*$A36*('Calcification Rates'!$D$96-'Calcification Rates'!$E$96)))*('Calcification Rates'!$F$96-'Calcification Rates'!$G$96)</f>
        <v>7.4382430971722719</v>
      </c>
      <c r="HL36" s="73">
        <f>((((1-'Calcification Rates'!$H$96)*$A36)*(('Calcification Rates'!$D$96+'Calcification Rates'!$E$96)*0.1))+('Calcification Rates'!$H$96*$A36*('Calcification Rates'!$D$96+'Calcification Rates'!$E$96)))*('Calcification Rates'!$F$96+'Calcification Rates'!$G$96)</f>
        <v>9.6584601717218366</v>
      </c>
      <c r="HM36" s="73">
        <f>((((1-'Calcification Rates'!$H$98)*$A36)*'Calcification Rates'!$D$98*0.1)+('Calcification Rates'!$H$98*$A36*'Calcification Rates'!$D$98))*'Calcification Rates'!$F$98</f>
        <v>8.5152294500000014</v>
      </c>
      <c r="HN36" s="73">
        <f>((((1-'Calcification Rates'!$H$98)*$A36)*(('Calcification Rates'!$D$98-'Calcification Rates'!$E$98)*0.1))+('Calcification Rates'!$H$98*$A36*('Calcification Rates'!$D$98-'Calcification Rates'!$E$98)))*('Calcification Rates'!$F$98-'Calcification Rates'!$G$98)</f>
        <v>5.1354039346435272</v>
      </c>
      <c r="HO36" s="73">
        <f>((((1-'Calcification Rates'!$H$98)*$A36)*(('Calcification Rates'!$D$98+'Calcification Rates'!$E$98)*0.1))+('Calcification Rates'!$H$98*$A36*('Calcification Rates'!$D$98+'Calcification Rates'!$E$98)))*('Calcification Rates'!$F$98+'Calcification Rates'!$G$98)</f>
        <v>12.384396237809309</v>
      </c>
    </row>
    <row r="37" spans="1:223" x14ac:dyDescent="0.3">
      <c r="A37" s="42">
        <v>35</v>
      </c>
      <c r="B37" s="73">
        <f>((((1-'Calcification Rates'!$H$11)*$A37)*'Calcification Rates'!$D$11*0.1)+('Calcification Rates'!$H$11*$A37*'Calcification Rates'!$D$11))*'Calcification Rates'!$F$11</f>
        <v>96.295688533333305</v>
      </c>
      <c r="C37" s="73">
        <f>((((1-'Calcification Rates'!$H$11)*$A37)*(('Calcification Rates'!$D$11-'Calcification Rates'!$E$11)*0.1))+('Calcification Rates'!$H$11*$A37*('Calcification Rates'!$D$11-'Calcification Rates'!$E$11)))*('Calcification Rates'!$F$11-'Calcification Rates'!$G$11)</f>
        <v>78.208955067953994</v>
      </c>
      <c r="D37" s="73">
        <f>((((1-'Calcification Rates'!$H$11)*$A37)*(('Calcification Rates'!$D$11+'Calcification Rates'!$E$11)*0.1))+('Calcification Rates'!$H$11*$A37*('Calcification Rates'!$D$11+'Calcification Rates'!$E$11)))*('Calcification Rates'!$F$11+'Calcification Rates'!$G$11)</f>
        <v>114.94427894106533</v>
      </c>
      <c r="E37" s="73">
        <f>(((((1-'Calcification Rates'!$H$12)*$A37)*'Calcification Rates'!$D$12*0.1)+('Calcification Rates'!$H$12*$A37*'Calcification Rates'!$D$12))*'Calcification Rates'!$F$12)*0.5</f>
        <v>50.709634666666659</v>
      </c>
      <c r="F37" s="73">
        <f>(((((1-'Calcification Rates'!$H$12)*$A37)*(('Calcification Rates'!$D$12-'Calcification Rates'!$E$12)*0.1))+('Calcification Rates'!$H$12*$A37*('Calcification Rates'!$D$12-'Calcification Rates'!$E$12)))*('Calcification Rates'!$F$12-'Calcification Rates'!$G$12))*0.5</f>
        <v>46.606056758214429</v>
      </c>
      <c r="G37" s="73">
        <f>(((((1-'Calcification Rates'!$H$12)*$A37)*(('Calcification Rates'!$D$12+'Calcification Rates'!$E$12)*0.1))+('Calcification Rates'!$H$12*$A37*('Calcification Rates'!$D$12+'Calcification Rates'!$E$12)))*('Calcification Rates'!$F$12+'Calcification Rates'!$G$12))*0.5</f>
        <v>54.884413442717118</v>
      </c>
      <c r="H37" s="73">
        <f>(((((1-'Calcification Rates'!$H$13)*$A37)*'Calcification Rates'!$D$13*0.1)+('Calcification Rates'!$H$13*$A37*'Calcification Rates'!$D$13))*'Calcification Rates'!$F$13)*0.5</f>
        <v>40.803570696000001</v>
      </c>
      <c r="I37" s="73">
        <f>(((((1-'Calcification Rates'!$H$13)*$A37)*(('Calcification Rates'!$D$13-'Calcification Rates'!$E$13)*0.1))+('Calcification Rates'!$H$13*$A37*('Calcification Rates'!$D$13-'Calcification Rates'!$E$13)))*('Calcification Rates'!$F$13-'Calcification Rates'!$G$13))*0.5</f>
        <v>34.531361435834157</v>
      </c>
      <c r="J37" s="73">
        <f>(((((1-'Calcification Rates'!$H$13)*$A37)*(('Calcification Rates'!$D$13+'Calcification Rates'!$E$13)*0.1))+('Calcification Rates'!$H$13*$A37*('Calcification Rates'!$D$13+'Calcification Rates'!$E$13)))*('Calcification Rates'!$F$13+'Calcification Rates'!$G$13))*0.5</f>
        <v>47.592972514721396</v>
      </c>
      <c r="K37" s="73">
        <f>((((((((($A37*2)/PI())/2)+'Calcification Rates'!$D$14)^2)*PI())/2))-((((((($A37*2)/PI())/2)^2)*PI())/2)))*'Calcification Rates'!$F$14</f>
        <v>20.867176613858682</v>
      </c>
      <c r="L37" s="73">
        <f>((((((((($A37*2)/PI())/2)+('Calcification Rates'!$D$14-'Calcification Rates'!$E$14))^2)*PI())/2))-((((((($A37*2)/PI())/2)^2)*PI())/2)))*('Calcification Rates'!$F$14-'Calcification Rates'!$G$14)</f>
        <v>20.134310687271316</v>
      </c>
      <c r="M37" s="73">
        <f>((((((((($A37*2)/PI())/2)+('Calcification Rates'!$D$14+'Calcification Rates'!$E$14))^2)*PI())/2))-((((((($A37*2)/PI())/2)^2)*PI())/2)))*('Calcification Rates'!$F$14+'Calcification Rates'!$G$14)</f>
        <v>21.600722691738937</v>
      </c>
      <c r="N37" s="73">
        <f>((((((((($A37*2)/PI())/2)+'Calcification Rates'!$D$15)^2)*PI())/2))-((((((($A37*2)/PI())/2)^2)*PI())/2)))*'Calcification Rates'!$F$15</f>
        <v>21.166055445567597</v>
      </c>
      <c r="O37" s="73">
        <f>((((((((($A37*2)/PI())/2)+('Calcification Rates'!$D$15-'Calcification Rates'!$E$15))^2)*PI())/2))-((((((($A37*2)/PI())/2)^2)*PI())/2)))*('Calcification Rates'!$F$15-'Calcification Rates'!$G$15)</f>
        <v>19.082290809829779</v>
      </c>
      <c r="P37" s="73">
        <f>((((((((($A37*2)/PI())/2)+('Calcification Rates'!$D$15+'Calcification Rates'!$E$15))^2)*PI())/2))-((((((($A37*2)/PI())/2)^2)*PI())/2)))*('Calcification Rates'!$F$15+'Calcification Rates'!$G$15)</f>
        <v>23.348133454674048</v>
      </c>
      <c r="Q37" s="73">
        <f>(2*'Calcification Rates'!$D$16*'Calcification Rates'!$F$16)+0.1*'Calcification Rates'!$D$16*($A37+(2*'Calcification Rates'!$D$16))*'Calcification Rates'!$F$16</f>
        <v>6.2486783333333333</v>
      </c>
      <c r="R37" s="73">
        <f>(2*('Calcification Rates'!$D$16-'Calcification Rates'!$E$16)*('Calcification Rates'!$F$16-'Calcification Rates'!$G$16))+(0.1*('Calcification Rates'!$D$16-'Calcification Rates'!$E$16)*($A37+(2*'Calcification Rates'!$D$16-'Calcification Rates'!$E$16)))*('Calcification Rates'!$F$16-'Calcification Rates'!$G$16)</f>
        <v>5.3673694616859517</v>
      </c>
      <c r="S37" s="73">
        <f>(2*('Calcification Rates'!$D$16+'Calcification Rates'!$E$16)*('Calcification Rates'!$F$16+'Calcification Rates'!$G$16))+(0.1*('Calcification Rates'!$D$16+'Calcification Rates'!$E$16)*($A37+(2*'Calcification Rates'!$D$16+'Calcification Rates'!$E$16)))*('Calcification Rates'!$F$16+'Calcification Rates'!$G$16)</f>
        <v>7.1520156409407285</v>
      </c>
      <c r="T37" s="73">
        <f>(2*'Calcification Rates'!$D$17*'Calcification Rates'!$F$17)+0.1*'Calcification Rates'!$D$17*($A37+(2*'Calcification Rates'!$D$17))*'Calcification Rates'!$F$17</f>
        <v>5.7752936111111097</v>
      </c>
      <c r="U37" s="73">
        <f>(2*('Calcification Rates'!$D$17-'Calcification Rates'!$E$17)*('Calcification Rates'!$F$17-'Calcification Rates'!$G$17))+(0.1*('Calcification Rates'!$D$17-'Calcification Rates'!$E$17)*($A37+(2*'Calcification Rates'!$D$17-'Calcification Rates'!$E$17)))*('Calcification Rates'!$F$17-'Calcification Rates'!$G$17)</f>
        <v>4.9004381091526179</v>
      </c>
      <c r="V37" s="73">
        <f>(2*('Calcification Rates'!$D$17+'Calcification Rates'!$E$17)*('Calcification Rates'!$F$17+'Calcification Rates'!$G$17))+(0.1*('Calcification Rates'!$D$17+'Calcification Rates'!$E$17)*($A37+(2*'Calcification Rates'!$D$17+'Calcification Rates'!$E$17)))*('Calcification Rates'!$F$17+'Calcification Rates'!$G$17)</f>
        <v>6.6721760550740603</v>
      </c>
      <c r="W37" s="73">
        <f>((((((((($A37*2)/PI())/2)+'Calcification Rates'!$D$18)^2)*PI())/2))-((((((($A37*2)/PI())/2)^2)*PI())/2)))*'Calcification Rates'!$F$18</f>
        <v>21.166055445567597</v>
      </c>
      <c r="X37" s="73">
        <f>((((((((($A37*2)/PI())/2)+('Calcification Rates'!$D$18-'Calcification Rates'!$E$18))^2)*PI())/2))-((((((($A37*2)/PI())/2)^2)*PI())/2)))*('Calcification Rates'!$F$18-'Calcification Rates'!$G$18)</f>
        <v>19.082290809829779</v>
      </c>
      <c r="Y37" s="73">
        <f>((((((((($A37*2)/PI())/2)+('Calcification Rates'!$D$18+'Calcification Rates'!$E$18))^2)*PI())/2))-((((((($A37*2)/PI())/2)^2)*PI())/2)))*('Calcification Rates'!$F$18+'Calcification Rates'!$G$18)</f>
        <v>23.348133454674048</v>
      </c>
      <c r="Z37" s="73">
        <f>(2*'Calcification Rates'!$D$19*'Calcification Rates'!$F$19)+0.1*'Calcification Rates'!$D$19*($A37+(2*'Calcification Rates'!$D$19))*'Calcification Rates'!$F$19</f>
        <v>5.7752936111111097</v>
      </c>
      <c r="AA37" s="73">
        <f>(2*('Calcification Rates'!$D$19-'Calcification Rates'!$E$19)*('Calcification Rates'!$F$19-'Calcification Rates'!$G$19))+(0.1*('Calcification Rates'!$D$19-'Calcification Rates'!$E$19)*($A37+(2*'Calcification Rates'!$D$19-'Calcification Rates'!$E$19)))*('Calcification Rates'!$F$19-'Calcification Rates'!$G$19)</f>
        <v>4.9004381091526179</v>
      </c>
      <c r="AB37" s="73">
        <f>(2*('Calcification Rates'!$D$19+'Calcification Rates'!$E$19)*('Calcification Rates'!$F$19+'Calcification Rates'!$G$19))+(0.1*('Calcification Rates'!$D$19+'Calcification Rates'!$E$19)*($A37+(2*'Calcification Rates'!$D$19+'Calcification Rates'!$E$19)))*('Calcification Rates'!$F$19+'Calcification Rates'!$G$19)</f>
        <v>6.6721760550740603</v>
      </c>
      <c r="AC37" s="73">
        <f>(((((1-'Calcification Rates'!$H$20)*$A37)*'Calcification Rates'!$D$20*0.1)+('Calcification Rates'!$H$20*$A37*'Calcification Rates'!$D$20))*'Calcification Rates'!$F$20)*0.5</f>
        <v>2.8297734791666662</v>
      </c>
      <c r="AD37" s="73">
        <f>(((((1-'Calcification Rates'!$H$20)*$A37)*(('Calcification Rates'!$D$20-'Calcification Rates'!$E$20)*0.1))+('Calcification Rates'!$H$20*$A37*('Calcification Rates'!$D$20-'Calcification Rates'!$E$20)))*('Calcification Rates'!$F$20-'Calcification Rates'!$G$20))*0.5</f>
        <v>2.4013928495804926</v>
      </c>
      <c r="AE37" s="73">
        <f>(((((1-'Calcification Rates'!$H$20)*$A37)*(('Calcification Rates'!$D$20+'Calcification Rates'!$E$20)*0.1))+('Calcification Rates'!$H$20*$A37*('Calcification Rates'!$D$20+'Calcification Rates'!$E$20)))*('Calcification Rates'!$F$20+'Calcification Rates'!$G$20))*0.5</f>
        <v>3.2688455880719425</v>
      </c>
      <c r="AF37" s="73">
        <f>(2*'Calcification Rates'!$D$21*'Calcification Rates'!$F$21)+0.1*'Calcification Rates'!$D$21*($A37+(2*'Calcification Rates'!$D$21))*'Calcification Rates'!$F$21</f>
        <v>6.6273861111111119</v>
      </c>
      <c r="AG37" s="73">
        <f>(2*('Calcification Rates'!$D$21-'Calcification Rates'!$E$21)*('Calcification Rates'!$F$21-'Calcification Rates'!$G$21))+(0.1*('Calcification Rates'!$D$21-'Calcification Rates'!$E$21)*($A37+(2*'Calcification Rates'!$D$21-'Calcification Rates'!$E$21)))*('Calcification Rates'!$F$21-'Calcification Rates'!$G$21)</f>
        <v>6.4847426239829336</v>
      </c>
      <c r="AH37" s="73">
        <f>(2*('Calcification Rates'!$D$21+'Calcification Rates'!$E$21)*('Calcification Rates'!$F$21+'Calcification Rates'!$G$21))+(0.1*('Calcification Rates'!$D$21+'Calcification Rates'!$E$21)*($A37+(2*'Calcification Rates'!$D$21+'Calcification Rates'!$E$21)))*('Calcification Rates'!$F$21+'Calcification Rates'!$G$21)</f>
        <v>6.7714962357503996</v>
      </c>
      <c r="AI37" s="73">
        <f>$A37*'Calcification Rates'!$D$23*'Calcification Rates'!$F$23</f>
        <v>0.82259843749999995</v>
      </c>
      <c r="AJ37" s="73">
        <f>$A37*('Calcification Rates'!$D$23-'Calcification Rates'!$E$23)*('Calcification Rates'!$F$23-'Calcification Rates'!$G$23)</f>
        <v>0.53460572472335222</v>
      </c>
      <c r="AK37" s="73">
        <f>$A37*('Calcification Rates'!$D$23+'Calcification Rates'!$E$23)*('Calcification Rates'!$F$23+'Calcification Rates'!$G$23)</f>
        <v>1.1105911502766477</v>
      </c>
      <c r="AL37" s="73">
        <f>((((1-'Calcification Rates'!$H$24)*$A37)*'Calcification Rates'!$D$24*0.1)+('Calcification Rates'!$H$24*$A37*'Calcification Rates'!$D$24))*'Calcification Rates'!$F$24</f>
        <v>37.482036455500001</v>
      </c>
      <c r="AM37" s="73">
        <f>((((1-'Calcification Rates'!$H$24)*$A37)*(('Calcification Rates'!$D$24-'Calcification Rates'!$E$24)*0.1))+('Calcification Rates'!$H$24*$A37*('Calcification Rates'!$D$24-'Calcification Rates'!$E$24)))*('Calcification Rates'!$F$24-'Calcification Rates'!$G$24)</f>
        <v>22.604839789963243</v>
      </c>
      <c r="AN37" s="73">
        <f>((((1-'Calcification Rates'!$H$24)*$A37)*(('Calcification Rates'!$D$24+'Calcification Rates'!$E$24)*0.1))+('Calcification Rates'!$H$24*$A37*('Calcification Rates'!$D$24+'Calcification Rates'!$E$24)))*('Calcification Rates'!$F$24+'Calcification Rates'!$G$24)</f>
        <v>54.513198263251212</v>
      </c>
      <c r="AO37" s="73">
        <f>((((((((($A37*2)/PI())/2)+'Calcification Rates'!$D$25)^2)*PI())/2))-((((((($A37*2)/PI())/2)^2)*PI())/2)))*'Calcification Rates'!$F$25</f>
        <v>17.918614359541756</v>
      </c>
      <c r="AP37" s="73">
        <f>((((((((($A37*2)/PI())/2)+('Calcification Rates'!$D$25-'Calcification Rates'!$E$25))^2)*PI())/2))-((((((($A37*2)/PI())/2)^2)*PI())/2)))*('Calcification Rates'!$F$25-'Calcification Rates'!$G$25)</f>
        <v>14.644427236309257</v>
      </c>
      <c r="AQ37" s="73">
        <f>((((((((($A37*2)/PI())/2)+('Calcification Rates'!$D$25+'Calcification Rates'!$E$25))^2)*PI())/2))-((((((($A37*2)/PI())/2)^2)*PI())/2)))*('Calcification Rates'!$F$25+'Calcification Rates'!$G$25)</f>
        <v>21.30338643739341</v>
      </c>
      <c r="AR37" s="73">
        <f>((((1-'Calcification Rates'!$H$28)*$A37)*'Calcification Rates'!$D$28*0.1)+('Calcification Rates'!$H$28*$A37*'Calcification Rates'!$D$28))*'Calcification Rates'!$F$28</f>
        <v>6.0329933494368841</v>
      </c>
      <c r="AS37" s="73">
        <f>((((1-'Calcification Rates'!$H$28)*$A37)*(('Calcification Rates'!$D$28-'Calcification Rates'!$E$28)*0.1))+('Calcification Rates'!$H$28*$A37*('Calcification Rates'!$D$28-'Calcification Rates'!$E$28)))*('Calcification Rates'!$F$28-'Calcification Rates'!$G$28)</f>
        <v>5.4376550361970351</v>
      </c>
      <c r="AT37" s="73">
        <f>((((1-'Calcification Rates'!$H$28)*$A37)*(('Calcification Rates'!$D$28+'Calcification Rates'!$E$28)*0.1))+('Calcification Rates'!$H$28*$A37*('Calcification Rates'!$D$28+'Calcification Rates'!$E$28)))*('Calcification Rates'!$F$28+'Calcification Rates'!$G$28)</f>
        <v>6.6574645744909429</v>
      </c>
      <c r="AU37" s="73">
        <f>((((((((($A37*2)/PI())/2)+'Calcification Rates'!$D$29)^2)*PI())/2))-((((((($A37*2)/PI())/2)^2)*PI())/2)))*'Calcification Rates'!$F$29</f>
        <v>88.713084784196454</v>
      </c>
      <c r="AV37" s="73">
        <f>((((((((($A37*2)/PI())/2)+('Calcification Rates'!$D$29-'Calcification Rates'!$E$29))^2)*PI())/2))-((((((($A37*2)/PI())/2)^2)*PI())/2)))*('Calcification Rates'!$F$29-'Calcification Rates'!$G$29)</f>
        <v>73.19258672729508</v>
      </c>
      <c r="AW37" s="73">
        <f>((((((((($A37*2)/PI())/2)+('Calcification Rates'!$D$29+'Calcification Rates'!$E$29))^2)*PI())/2))-((((((($A37*2)/PI())/2)^2)*PI())/2)))*('Calcification Rates'!$F$29+'Calcification Rates'!$G$29)</f>
        <v>105.62834437472789</v>
      </c>
      <c r="AX37" s="73">
        <f>((((((((($A37*2)/PI())/2)+'Calcification Rates'!$D$30)^2)*PI())/2))-((((((($A37*2)/PI())/2)^2)*PI())/2)))*'Calcification Rates'!$F$30</f>
        <v>20.79431788683333</v>
      </c>
      <c r="AY37" s="73">
        <f>((((((((($A37*2)/PI())/2)+('Calcification Rates'!$D$30-'Calcification Rates'!$E$30))^2)*PI())/2))-((((((($A37*2)/PI())/2)^2)*PI())/2)))*('Calcification Rates'!$F$30-'Calcification Rates'!$G$30)</f>
        <v>18.458199239678841</v>
      </c>
      <c r="AZ37" s="73">
        <f>((((((((($A37*2)/PI())/2)+('Calcification Rates'!$D$30+'Calcification Rates'!$E$30))^2)*PI())/2))-((((((($A37*2)/PI())/2)^2)*PI())/2)))*('Calcification Rates'!$F$30+'Calcification Rates'!$G$30)</f>
        <v>23.178944260182675</v>
      </c>
      <c r="BA37" s="73">
        <f>((((1-'Calcification Rates'!$H$31)*$A37)*'Calcification Rates'!$D$31*0.1)+('Calcification Rates'!$H$31*$A37*'Calcification Rates'!$D$31))*'Calcification Rates'!$F$31</f>
        <v>6.4528100000000004</v>
      </c>
      <c r="BB37" s="73">
        <f>((((1-'Calcification Rates'!$H$31)*$A37)*(('Calcification Rates'!$D$31-'Calcification Rates'!$E$31)*0.1))+('Calcification Rates'!$H$31*$A37*('Calcification Rates'!$D$31-'Calcification Rates'!$E$31)))*('Calcification Rates'!$F$31-'Calcification Rates'!$G$31)</f>
        <v>6.4528100000000004</v>
      </c>
      <c r="BC37" s="73">
        <f>((((1-'Calcification Rates'!$H$31)*$A37)*(('Calcification Rates'!$D$31+'Calcification Rates'!$E$31)*0.1))+('Calcification Rates'!$H$31*$A37*('Calcification Rates'!$D$31+'Calcification Rates'!$E$31)))*('Calcification Rates'!$F$31+'Calcification Rates'!$G$31)</f>
        <v>6.4528100000000004</v>
      </c>
      <c r="BD37" s="73">
        <f>$A37*'Calcification Rates'!$D$32*'Calcification Rates'!$F$32</f>
        <v>27.114576851401722</v>
      </c>
      <c r="BE37" s="73">
        <f>$A37*('Calcification Rates'!$D$32-'Calcification Rates'!$E$32)*('Calcification Rates'!$F$32-'Calcification Rates'!$G$32)</f>
        <v>26.0654901322971</v>
      </c>
      <c r="BF37" s="73">
        <f>$A37*('Calcification Rates'!$D$32+'Calcification Rates'!$E$32)*('Calcification Rates'!$F$32+'Calcification Rates'!$G$32)</f>
        <v>28.163663570506348</v>
      </c>
      <c r="BG37" s="73">
        <f>((((1-'Calcification Rates'!$H$34)*$A37)*'Calcification Rates'!$D$34*0.1)+('Calcification Rates'!$H$34*$A37*'Calcification Rates'!$D$34))*'Calcification Rates'!$F$34</f>
        <v>8.7656773749999992</v>
      </c>
      <c r="BH37" s="73">
        <f>((((1-'Calcification Rates'!$H$34)*$A37)*(('Calcification Rates'!$D$34-'Calcification Rates'!$E$34)*0.1))+('Calcification Rates'!$H$34*$A37*('Calcification Rates'!$D$34-'Calcification Rates'!$E$34)))*('Calcification Rates'!$F$34-'Calcification Rates'!$G$34)</f>
        <v>3.3380846027152917</v>
      </c>
      <c r="BI37" s="73">
        <f>((((1-'Calcification Rates'!$H$34)*$A37)*(('Calcification Rates'!$D$34+'Calcification Rates'!$E$34)*0.1))+('Calcification Rates'!$H$34*$A37*('Calcification Rates'!$D$34+'Calcification Rates'!$E$34)))*('Calcification Rates'!$F$34+'Calcification Rates'!$G$34)</f>
        <v>16.71797599706192</v>
      </c>
      <c r="BJ37" s="73">
        <f>(2*'Calcification Rates'!$D$35*'Calcification Rates'!$F$35)+0.1*'Calcification Rates'!$D$35*($A37+(2*'Calcification Rates'!$D$35))*'Calcification Rates'!$F$35</f>
        <v>3.3175355175371095</v>
      </c>
      <c r="BK37" s="73">
        <f>(2*('Calcification Rates'!$D$35-'Calcification Rates'!$E$35)*('Calcification Rates'!$F$35-'Calcification Rates'!$G$35))+(0.1*('Calcification Rates'!$D$35-'Calcification Rates'!$E$35)*($A37+(2*'Calcification Rates'!$D$35-'Calcification Rates'!$E$35)))*('Calcification Rates'!$F$35-'Calcification Rates'!$G$35)</f>
        <v>2.9917647610984588</v>
      </c>
      <c r="BL37" s="73">
        <f>(2*('Calcification Rates'!$D$35+'Calcification Rates'!$E$35)*('Calcification Rates'!$F$35+'Calcification Rates'!$G$35))+(0.1*('Calcification Rates'!$D$35+'Calcification Rates'!$E$35)*($A37+(2*'Calcification Rates'!$D$35+'Calcification Rates'!$E$35)))*('Calcification Rates'!$F$35+'Calcification Rates'!$G$35)</f>
        <v>3.6585299791881458</v>
      </c>
      <c r="BM37" s="73">
        <f>((((((((($A37*2)/PI())/2)+'Calcification Rates'!$D$36)^2)*PI())/2))-((((((($A37*2)/PI())/2)^2)*PI())/2)))*'Calcification Rates'!$F$36</f>
        <v>28.091503735550894</v>
      </c>
      <c r="BN37" s="73">
        <f>((((((((($A37*2)/PI())/2)+('Calcification Rates'!$D$36-'Calcification Rates'!$E$36))^2)*PI())/2))-((((((($A37*2)/PI())/2)^2)*PI())/2)))*('Calcification Rates'!$F$36-'Calcification Rates'!$G$36)</f>
        <v>25.71414491117547</v>
      </c>
      <c r="BO37" s="73">
        <f>((((((((($A37*2)/PI())/2)+('Calcification Rates'!$D$36+'Calcification Rates'!$E$36))^2)*PI())/2))-((((((($A37*2)/PI())/2)^2)*PI())/2)))*('Calcification Rates'!$F$36+'Calcification Rates'!$G$36)</f>
        <v>30.575581200648625</v>
      </c>
      <c r="BP37" s="73">
        <f>(2*'Calcification Rates'!$D$37*'Calcification Rates'!$F$37)+0.1*'Calcification Rates'!$D$37*($A37+(2*'Calcification Rates'!$D$37))*'Calcification Rates'!$F$37</f>
        <v>70.832902777777775</v>
      </c>
      <c r="BQ37" s="73">
        <f>(2*('Calcification Rates'!$D$37-'Calcification Rates'!$E$37)*('Calcification Rates'!$F$37-'Calcification Rates'!$G$37))+(0.1*('Calcification Rates'!$D$37-'Calcification Rates'!$E$37)*($A37+(2*'Calcification Rates'!$D$37-'Calcification Rates'!$E$37)))*('Calcification Rates'!$F$37-'Calcification Rates'!$G$37)</f>
        <v>57.832435294637229</v>
      </c>
      <c r="BR37" s="73">
        <f>(2*('Calcification Rates'!$D$37+'Calcification Rates'!$E$37)*('Calcification Rates'!$F$37+'Calcification Rates'!$G$37))+(0.1*('Calcification Rates'!$D$37+'Calcification Rates'!$E$37)*($A37+(2*'Calcification Rates'!$D$37+'Calcification Rates'!$E$37)))*('Calcification Rates'!$F$37+'Calcification Rates'!$G$37)</f>
        <v>84.979484926194772</v>
      </c>
      <c r="BS37" s="73">
        <f>(2*'Calcification Rates'!$D$38*'Calcification Rates'!$F$38)+0.1*'Calcification Rates'!$D$38*($A37+(2*'Calcification Rates'!$D$38))*'Calcification Rates'!$F$38</f>
        <v>67.824555555555548</v>
      </c>
      <c r="BT37" s="73">
        <f>(2*('Calcification Rates'!$D$38-'Calcification Rates'!$E$38)*('Calcification Rates'!$F$38-'Calcification Rates'!$G$38))+(0.1*('Calcification Rates'!$D$38-'Calcification Rates'!$E$38)*($A37+(2*'Calcification Rates'!$D$38-'Calcification Rates'!$E$38)))*('Calcification Rates'!$F$38-'Calcification Rates'!$G$38)</f>
        <v>54.314953078322205</v>
      </c>
      <c r="BU37" s="73">
        <f>(2*('Calcification Rates'!$D$38+'Calcification Rates'!$E$38)*('Calcification Rates'!$F$38+'Calcification Rates'!$G$38))+(0.1*('Calcification Rates'!$D$38+'Calcification Rates'!$E$38)*($A37+(2*'Calcification Rates'!$D$38+'Calcification Rates'!$E$38)))*('Calcification Rates'!$F$38+'Calcification Rates'!$G$38)</f>
        <v>82.79178648349</v>
      </c>
      <c r="BV37" s="73">
        <f>((((((((($A37*2)/PI())/2)+'Calcification Rates'!$D$39)^2)*PI())/2))-((((((($A37*2)/PI())/2)^2)*PI())/2)))*'Calcification Rates'!$F$39</f>
        <v>15.097073296992901</v>
      </c>
      <c r="BW37" s="73">
        <f>((((((((($A37*2)/PI())/2)+('Calcification Rates'!$D$39-'Calcification Rates'!$E$39))^2)*PI())/2))-((((((($A37*2)/PI())/2)^2)*PI())/2)))*('Calcification Rates'!$F$39-'Calcification Rates'!$G$39)</f>
        <v>14.512954312580074</v>
      </c>
      <c r="BX37" s="73">
        <f>((((((((($A37*2)/PI())/2)+('Calcification Rates'!$D$39+'Calcification Rates'!$E$39))^2)*PI())/2))-((((((($A37*2)/PI())/2)^2)*PI())/2)))*('Calcification Rates'!$F$39+'Calcification Rates'!$G$39)</f>
        <v>15.681192281405727</v>
      </c>
      <c r="BY37" s="73">
        <f>((((((((($A37*2)/PI())/2)+'Calcification Rates'!$D$40)^2)*PI())/2))-((((((($A37*2)/PI())/2)^2)*PI())/2)))*'Calcification Rates'!$F$40</f>
        <v>27.723026533127168</v>
      </c>
      <c r="BZ37" s="73">
        <f>((((((((($A37*2)/PI())/2)+('Calcification Rates'!$D$40-'Calcification Rates'!$E$40))^2)*PI())/2))-((((((($A37*2)/PI())/2)^2)*PI())/2)))*('Calcification Rates'!$F$40-'Calcification Rates'!$G$40)</f>
        <v>26.650398363095992</v>
      </c>
      <c r="CA37" s="73">
        <f>((((((((($A37*2)/PI())/2)+('Calcification Rates'!$D$40+'Calcification Rates'!$E$40))^2)*PI())/2))-((((((($A37*2)/PI())/2)^2)*PI())/2)))*('Calcification Rates'!$F$40+'Calcification Rates'!$G$40)</f>
        <v>28.795654703158348</v>
      </c>
      <c r="CB37" s="73">
        <f>$A37*'Calcification Rates'!$D$23*'Calcification Rates'!$F$23</f>
        <v>0.82259843749999995</v>
      </c>
      <c r="CC37" s="73">
        <f>$A37*('Calcification Rates'!$D$23-'Calcification Rates'!$E$23)*('Calcification Rates'!$F$23-'Calcification Rates'!$G$23)</f>
        <v>0.53460572472335222</v>
      </c>
      <c r="CD37" s="73">
        <f>$A37*('Calcification Rates'!$D$23+'Calcification Rates'!$E$23)*('Calcification Rates'!$F$23+'Calcification Rates'!$G$23)</f>
        <v>1.1105911502766477</v>
      </c>
      <c r="CE37" s="73">
        <f>((((1-'Calcification Rates'!$H$44)*$A37)*'Calcification Rates'!$D$44*0.1)+('Calcification Rates'!$H$44*$A37*'Calcification Rates'!$D$44))*'Calcification Rates'!$F$44</f>
        <v>28.725124757875001</v>
      </c>
      <c r="CF37" s="73">
        <f>((((1-'Calcification Rates'!$H$44)*$A37)*(('Calcification Rates'!$D$44-'Calcification Rates'!$E$44)*0.1))+('Calcification Rates'!$H$44*$A37*('Calcification Rates'!$D$44-'Calcification Rates'!$E$44)))*('Calcification Rates'!$F$44-'Calcification Rates'!$G$44)</f>
        <v>17.323681008351159</v>
      </c>
      <c r="CG37" s="73">
        <f>((((1-'Calcification Rates'!$H$44)*$A37)*(('Calcification Rates'!$D$44+'Calcification Rates'!$E$44)*0.1))+('Calcification Rates'!$H$44*$A37*('Calcification Rates'!$D$44+'Calcification Rates'!$E$44)))*('Calcification Rates'!$F$44+'Calcification Rates'!$G$44)</f>
        <v>41.77730372045702</v>
      </c>
      <c r="CH37" s="73">
        <f>((((1-'Calcification Rates'!$H$45)*$A37)*'Calcification Rates'!$D$45*0.1)+('Calcification Rates'!$H$45*$A37*'Calcification Rates'!$D$45))*'Calcification Rates'!$F$45</f>
        <v>35.693083999999999</v>
      </c>
      <c r="CI37" s="73">
        <f>((((1-'Calcification Rates'!$H$45)*$A37)*(('Calcification Rates'!$D$45-'Calcification Rates'!$E$45)*0.1))+('Calcification Rates'!$H$45*$A37*('Calcification Rates'!$D$45-'Calcification Rates'!$E$45)))*('Calcification Rates'!$F$45-'Calcification Rates'!$G$45)</f>
        <v>23.503414017838068</v>
      </c>
      <c r="CJ37" s="73">
        <f>((((1-'Calcification Rates'!$H$45)*$A37)*(('Calcification Rates'!$D$45+'Calcification Rates'!$E$45)*0.1))+('Calcification Rates'!$H$45*$A37*('Calcification Rates'!$D$45+'Calcification Rates'!$E$45)))*('Calcification Rates'!$F$45+'Calcification Rates'!$G$45)</f>
        <v>47.882753982161923</v>
      </c>
      <c r="CK37" s="73">
        <f>((((1-'Calcification Rates'!$H$46)*$A37)*'Calcification Rates'!$D$46*0.1)+('Calcification Rates'!$H$46*$A37*'Calcification Rates'!$D$46))*'Calcification Rates'!$F$46</f>
        <v>28.749448700000002</v>
      </c>
      <c r="CL37" s="73">
        <f>((((1-'Calcification Rates'!$H$46)*$A37)*(('Calcification Rates'!$D$46-'Calcification Rates'!$E$46)*0.1))+('Calcification Rates'!$H$46*$A37*('Calcification Rates'!$D$46-'Calcification Rates'!$E$46)))*('Calcification Rates'!$F$46-'Calcification Rates'!$G$46)</f>
        <v>26.963189144455253</v>
      </c>
      <c r="CM37" s="73">
        <f>((((1-'Calcification Rates'!$H$46)*$A37)*(('Calcification Rates'!$D$46+'Calcification Rates'!$E$46)*0.1))+('Calcification Rates'!$H$46*$A37*('Calcification Rates'!$D$46+'Calcification Rates'!$E$46)))*('Calcification Rates'!$F$46+'Calcification Rates'!$G$46)</f>
        <v>30.589272410199928</v>
      </c>
      <c r="CN37" s="73">
        <f>((((1-'Calcification Rates'!$H$47)*$A37)*'Calcification Rates'!$D$47*0.1)+('Calcification Rates'!$H$47*$A37*'Calcification Rates'!$D$47))*'Calcification Rates'!$F$47</f>
        <v>37.482036455500001</v>
      </c>
      <c r="CO37" s="73">
        <f>((((1-'Calcification Rates'!$H$47)*$A37)*(('Calcification Rates'!$D$47-'Calcification Rates'!$E$47)*0.1))+('Calcification Rates'!$H$47*$A37*('Calcification Rates'!$D$47-'Calcification Rates'!$E$47)))*('Calcification Rates'!$F$47-'Calcification Rates'!$G$47)</f>
        <v>22.604839789963243</v>
      </c>
      <c r="CP37" s="73">
        <f>((((1-'Calcification Rates'!$H$47)*$A37)*(('Calcification Rates'!$D$47+'Calcification Rates'!$E$47)*0.1))+('Calcification Rates'!$H$47*$A37*('Calcification Rates'!$D$47+'Calcification Rates'!$E$47)))*('Calcification Rates'!$F$47+'Calcification Rates'!$G$47)</f>
        <v>54.513198263251212</v>
      </c>
      <c r="CQ37" s="73">
        <f>((((((((($A37*2)/PI())/2)+'Calcification Rates'!$D$48)^2)*PI())/2))-((((((($A37*2)/PI())/2)^2)*PI())/2)))*'Calcification Rates'!$F$48</f>
        <v>21.166055445567597</v>
      </c>
      <c r="CR37" s="73">
        <f>((((((((($A37*2)/PI())/2)+('Calcification Rates'!$D$48-'Calcification Rates'!$E$48))^2)*PI())/2))-((((((($A37*2)/PI())/2)^2)*PI())/2)))*('Calcification Rates'!$F$48-'Calcification Rates'!$G$48)</f>
        <v>19.082290809829779</v>
      </c>
      <c r="CS37" s="73">
        <f>((((((((($A37*2)/PI())/2)+('Calcification Rates'!$D$48+'Calcification Rates'!$E$48))^2)*PI())/2))-((((((($A37*2)/PI())/2)^2)*PI())/2)))*('Calcification Rates'!$F$48+'Calcification Rates'!$G$48)</f>
        <v>23.348133454674048</v>
      </c>
      <c r="CT37" s="73">
        <f>((((1-'Calcification Rates'!$H$49)*$A37)*'Calcification Rates'!$D$49*0.1)+('Calcification Rates'!$H$49*$A37*'Calcification Rates'!$D$49))*'Calcification Rates'!$F$49</f>
        <v>28.725124757875001</v>
      </c>
      <c r="CU37" s="73">
        <f>((((1-'Calcification Rates'!$H$49)*$A37)*(('Calcification Rates'!$D$49-'Calcification Rates'!$E$49)*0.1))+('Calcification Rates'!$H$49*$A37*('Calcification Rates'!$D$49-'Calcification Rates'!$E$49)))*('Calcification Rates'!$F$49-'Calcification Rates'!$G$49)</f>
        <v>17.323681008351159</v>
      </c>
      <c r="CV37" s="73">
        <f>((((1-'Calcification Rates'!$H$49)*$A37)*(('Calcification Rates'!$D$49+'Calcification Rates'!$E$49)*0.1))+('Calcification Rates'!$H$49*$A37*('Calcification Rates'!$D$49+'Calcification Rates'!$E$49)))*('Calcification Rates'!$F$49+'Calcification Rates'!$G$49)</f>
        <v>41.77730372045702</v>
      </c>
      <c r="CW37" s="73">
        <f>((((((((($A37*2)/PI())/2)+'Calcification Rates'!$D$50)^2)*PI())/2))-((((((($A37*2)/PI())/2)^2)*PI())/2)))*'Calcification Rates'!$F$50</f>
        <v>21.166055445567597</v>
      </c>
      <c r="CX37" s="73">
        <f>((((((((($A37*2)/PI())/2)+('Calcification Rates'!$D$50-'Calcification Rates'!$E$50))^2)*PI())/2))-((((((($A37*2)/PI())/2)^2)*PI())/2)))*('Calcification Rates'!$F$50-'Calcification Rates'!$G$50)</f>
        <v>19.082290809829779</v>
      </c>
      <c r="CY37" s="73">
        <f>((((((((($A37*2)/PI())/2)+('Calcification Rates'!$D$50+'Calcification Rates'!$E$50))^2)*PI())/2))-((((((($A37*2)/PI())/2)^2)*PI())/2)))*('Calcification Rates'!$F$50+'Calcification Rates'!$G$50)</f>
        <v>23.348133454674048</v>
      </c>
      <c r="CZ37" s="73">
        <f>((((((((($A37*2)/PI())/2)+'Calcification Rates'!$D$51)^2)*PI())/2))-((((((($A37*2)/PI())/2)^2)*PI())/2)))*'Calcification Rates'!$F$51</f>
        <v>21.166055445567597</v>
      </c>
      <c r="DA37" s="73">
        <f>((((((((($A37*2)/PI())/2)+('Calcification Rates'!$D$51-'Calcification Rates'!$E$51))^2)*PI())/2))-((((((($A37*2)/PI())/2)^2)*PI())/2)))*('Calcification Rates'!$F$51-'Calcification Rates'!$G$51)</f>
        <v>19.082290809829779</v>
      </c>
      <c r="DB37" s="73">
        <f>((((((((($A37*2)/PI())/2)+('Calcification Rates'!$D$51+'Calcification Rates'!$E$51))^2)*PI())/2))-((((((($A37*2)/PI())/2)^2)*PI())/2)))*('Calcification Rates'!$F$51+'Calcification Rates'!$G$51)</f>
        <v>23.348133454674048</v>
      </c>
      <c r="DC37" s="73">
        <f>((((((((($A37*2)/PI())/2)+'Calcification Rates'!$D$52)^2)*PI())/2))-((((((($A37*2)/PI())/2)^2)*PI())/2)))*'Calcification Rates'!$F$52</f>
        <v>47.405865925721407</v>
      </c>
      <c r="DD37" s="73">
        <f>((((((((($A37*2)/PI())/2)+('Calcification Rates'!$D$52-'Calcification Rates'!$E$52))^2)*PI())/2))-((((((($A37*2)/PI())/2)^2)*PI())/2)))*('Calcification Rates'!$F$52-'Calcification Rates'!$G$52)</f>
        <v>44.736273175872732</v>
      </c>
      <c r="DE37" s="73">
        <f>((((((((($A37*2)/PI())/2)+('Calcification Rates'!$D$52+'Calcification Rates'!$E$52))^2)*PI())/2))-((((((($A37*2)/PI())/2)^2)*PI())/2)))*('Calcification Rates'!$F$52+'Calcification Rates'!$G$52)</f>
        <v>50.143830388964275</v>
      </c>
      <c r="DF37" s="73">
        <f>((((((((($A37*2)/PI())/2)+'Calcification Rates'!$D$53)^2)*PI())/2))-((((((($A37*2)/PI())/2)^2)*PI())/2)))*'Calcification Rates'!$F$53</f>
        <v>6.2466244824294295</v>
      </c>
      <c r="DG37" s="73">
        <f>((((((((($A37*2)/PI())/2)+('Calcification Rates'!$D$53-'Calcification Rates'!$E$53))^2)*PI())/2))-((((((($A37*2)/PI())/2)^2)*PI())/2)))*('Calcification Rates'!$F$53-'Calcification Rates'!$G$53)</f>
        <v>5.9372028036956159</v>
      </c>
      <c r="DH37" s="73">
        <f>((((((((($A37*2)/PI())/2)+('Calcification Rates'!$D$53+'Calcification Rates'!$E$53))^2)*PI())/2))-((((((($A37*2)/PI())/2)^2)*PI())/2)))*('Calcification Rates'!$F$53+'Calcification Rates'!$G$53)</f>
        <v>6.5615068804421934</v>
      </c>
      <c r="DI37" s="73">
        <f>((((((((($A37*2)/PI())/2)+'Calcification Rates'!$D$54)^2)*PI())/2))-((((((($A37*2)/PI())/2)^2)*PI())/2)))*'Calcification Rates'!$F$54</f>
        <v>6.2466244824294295</v>
      </c>
      <c r="DJ37" s="73">
        <f>((((((((($A37*2)/PI())/2)+('Calcification Rates'!$D$54-'Calcification Rates'!$E$54))^2)*PI())/2))-((((((($A37*2)/PI())/2)^2)*PI())/2)))*('Calcification Rates'!$F$54-'Calcification Rates'!$G$54)</f>
        <v>5.9372028036956159</v>
      </c>
      <c r="DK37" s="73">
        <f>((((((((($A37*2)/PI())/2)+('Calcification Rates'!$D$54+'Calcification Rates'!$E$54))^2)*PI())/2))-((((((($A37*2)/PI())/2)^2)*PI())/2)))*('Calcification Rates'!$F$54+'Calcification Rates'!$G$54)</f>
        <v>6.5615068804421934</v>
      </c>
      <c r="DL37" s="73">
        <f>((((((((($A37*2)/PI())/2)+'Calcification Rates'!$D$55)^2)*PI())/2))-((((((($A37*2)/PI())/2)^2)*PI())/2)))*'Calcification Rates'!$F$55</f>
        <v>7.6600960870256465</v>
      </c>
      <c r="DM37" s="73">
        <f>((((((((($A37*2)/PI())/2)+('Calcification Rates'!$D$55-'Calcification Rates'!$E$55))^2)*PI())/2))-((((((($A37*2)/PI())/2)^2)*PI())/2)))*('Calcification Rates'!$F$55-'Calcification Rates'!$G$55)</f>
        <v>7.5736919666924249</v>
      </c>
      <c r="DN37" s="73">
        <f>((((((((($A37*2)/PI())/2)+('Calcification Rates'!$D$55+'Calcification Rates'!$E$55))^2)*PI())/2))-((((((($A37*2)/PI())/2)^2)*PI())/2)))*('Calcification Rates'!$F$55+'Calcification Rates'!$G$55)</f>
        <v>7.7465100812799017</v>
      </c>
      <c r="DO37" s="73">
        <f>((((1-'Calcification Rates'!$H$56)*$A37)*'Calcification Rates'!$D$56*0.1)+('Calcification Rates'!$H$56*$A37*'Calcification Rates'!$D$56))*'Calcification Rates'!$F$56</f>
        <v>3.726109975</v>
      </c>
      <c r="DP37" s="73">
        <f>((((1-'Calcification Rates'!$H$56)*$A37)*(('Calcification Rates'!$D$56-'Calcification Rates'!$E$56)*0.1))+('Calcification Rates'!$H$56*$A37*('Calcification Rates'!$D$56-'Calcification Rates'!$E$56)))*('Calcification Rates'!$F$56-'Calcification Rates'!$G$56)</f>
        <v>3.726109975</v>
      </c>
      <c r="DQ37" s="73">
        <f>((((1-'Calcification Rates'!$H$56)*$A37)*(('Calcification Rates'!$D$56+'Calcification Rates'!$E$56)*0.1))+('Calcification Rates'!$H$56*$A37*('Calcification Rates'!$D$56+'Calcification Rates'!$E$56)))*('Calcification Rates'!$F$56+'Calcification Rates'!$G$56)</f>
        <v>3.726109975</v>
      </c>
      <c r="DR37" s="73">
        <f>((((1-'Calcification Rates'!$H$57)*$A37)*'Calcification Rates'!$D$57*0.1)+('Calcification Rates'!$H$57*$A37*'Calcification Rates'!$D$57))*'Calcification Rates'!$F$57</f>
        <v>15.798626666666667</v>
      </c>
      <c r="DS37" s="73">
        <f>((((1-'Calcification Rates'!$H$57)*$A37)*(('Calcification Rates'!$D$57-'Calcification Rates'!$E$57)*0.1))+('Calcification Rates'!$H$57*$A37*('Calcification Rates'!$D$57-'Calcification Rates'!$E$57)))*('Calcification Rates'!$F$57-'Calcification Rates'!$G$57)</f>
        <v>14.973782565609177</v>
      </c>
      <c r="DT37" s="73">
        <f>((((1-'Calcification Rates'!$H$57)*$A37)*(('Calcification Rates'!$D$57+'Calcification Rates'!$E$57)*0.1))+('Calcification Rates'!$H$57*$A37*('Calcification Rates'!$D$57+'Calcification Rates'!$E$57)))*('Calcification Rates'!$F$57+'Calcification Rates'!$G$57)</f>
        <v>16.623470767724157</v>
      </c>
      <c r="DU37" s="73">
        <f>((((1-'Calcification Rates'!$H$58)*$A37)*'Calcification Rates'!$D$58*0.1)+('Calcification Rates'!$H$58*$A37*'Calcification Rates'!$D$58))*'Calcification Rates'!$F$58</f>
        <v>15.798626666666667</v>
      </c>
      <c r="DV37" s="73">
        <f>((((1-'Calcification Rates'!$H$58)*$A37)*(('Calcification Rates'!$D$58-'Calcification Rates'!$E$58)*0.1))+('Calcification Rates'!$H$58*$A37*('Calcification Rates'!$D$58-'Calcification Rates'!$E$58)))*('Calcification Rates'!$F$58-'Calcification Rates'!$G$58)</f>
        <v>14.973782565609177</v>
      </c>
      <c r="DW37" s="73">
        <f>((((1-'Calcification Rates'!$H$58)*$A37)*(('Calcification Rates'!$D$58+'Calcification Rates'!$E$58)*0.1))+('Calcification Rates'!$H$58*$A37*('Calcification Rates'!$D$58+'Calcification Rates'!$E$58)))*('Calcification Rates'!$F$58+'Calcification Rates'!$G$58)</f>
        <v>16.623470767724157</v>
      </c>
      <c r="DX37" s="73">
        <f>(2*'Calcification Rates'!$D$59*'Calcification Rates'!$F$59)+0.1*'Calcification Rates'!$D$59*($A37+(2*'Calcification Rates'!$D$59))*'Calcification Rates'!$F$59</f>
        <v>13.814097422222224</v>
      </c>
      <c r="DY37" s="73">
        <f>(2*('Calcification Rates'!$D$59-'Calcification Rates'!$E$59)*('Calcification Rates'!$F$59-'Calcification Rates'!$G$59))+(0.1*('Calcification Rates'!$D$59-'Calcification Rates'!$E$59)*($A37+(2*'Calcification Rates'!$D$59-'Calcification Rates'!$E$59)))*('Calcification Rates'!$F$59-'Calcification Rates'!$G$59)</f>
        <v>13.074369089564165</v>
      </c>
      <c r="DZ37" s="73">
        <f>(2*('Calcification Rates'!$D$59+'Calcification Rates'!$E$59)*('Calcification Rates'!$F$59+'Calcification Rates'!$G$59))+(0.1*('Calcification Rates'!$D$59+'Calcification Rates'!$E$59)*($A37+(2*'Calcification Rates'!$D$59+'Calcification Rates'!$E$59)))*('Calcification Rates'!$F$59+'Calcification Rates'!$G$59)</f>
        <v>14.555863517087573</v>
      </c>
      <c r="EA37" s="73">
        <f>((((((((($A37*2)/PI())/2)+'Calcification Rates'!$D$60)^2)*PI())/2))-((((((($A37*2)/PI())/2)^2)*PI())/2)))*'Calcification Rates'!$F$60</f>
        <v>22.057181284714666</v>
      </c>
      <c r="EB37" s="73">
        <f>((((((((($A37*2)/PI())/2)+('Calcification Rates'!$D$60-'Calcification Rates'!$E$60))^2)*PI())/2))-((((((($A37*2)/PI())/2)^2)*PI())/2)))*('Calcification Rates'!$F$60-'Calcification Rates'!$G$60)</f>
        <v>20.586768286770621</v>
      </c>
      <c r="EC37" s="73">
        <f>((((((((($A37*2)/PI())/2)+('Calcification Rates'!$D$60+'Calcification Rates'!$E$60))^2)*PI())/2))-((((((($A37*2)/PI())/2)^2)*PI())/2)))*('Calcification Rates'!$F$60+'Calcification Rates'!$G$60)</f>
        <v>23.57582161412817</v>
      </c>
      <c r="ED37" s="73">
        <f>$A37*'Calcification Rates'!$D$61*'Calcification Rates'!$F$61</f>
        <v>27.467128699506151</v>
      </c>
      <c r="EE37" s="73">
        <f>$A37*('Calcification Rates'!$D$61-'Calcification Rates'!$E$61)*('Calcification Rates'!$F$61-'Calcification Rates'!$G$61)</f>
        <v>25.168788330565803</v>
      </c>
      <c r="EF37" s="73">
        <f>$A37*('Calcification Rates'!$D$61+'Calcification Rates'!$E$61)*('Calcification Rates'!$F$61+'Calcification Rates'!$G$61)</f>
        <v>29.864931253675255</v>
      </c>
      <c r="EG37" s="73">
        <f>(2*'Calcification Rates'!$D$62*'Calcification Rates'!$F$62)+0.1*'Calcification Rates'!$D$62*($A37+(2*'Calcification Rates'!$D$62))*'Calcification Rates'!$F$62</f>
        <v>70.832902777777775</v>
      </c>
      <c r="EH37" s="73">
        <f>(2*('Calcification Rates'!$D$62-'Calcification Rates'!$E$62)*('Calcification Rates'!$F$62-'Calcification Rates'!$G$62))+(0.1*('Calcification Rates'!$D$62-'Calcification Rates'!$E$62)*($A37+(2*'Calcification Rates'!$D$62-'Calcification Rates'!$E$62)))*('Calcification Rates'!$F$62-'Calcification Rates'!$G$62)</f>
        <v>57.832435294637229</v>
      </c>
      <c r="EI37" s="73">
        <f>(2*('Calcification Rates'!$D$62+'Calcification Rates'!$E$62)*('Calcification Rates'!$F$62+'Calcification Rates'!$G$62))+(0.1*('Calcification Rates'!$D$62+'Calcification Rates'!$E$62)*($A37+(2*'Calcification Rates'!$D$62+'Calcification Rates'!$E$62)))*('Calcification Rates'!$F$62+'Calcification Rates'!$G$62)</f>
        <v>84.979484926194772</v>
      </c>
      <c r="EJ37" s="73">
        <f>(2*'Calcification Rates'!$D$63*'Calcification Rates'!$F$63)+0.1*'Calcification Rates'!$D$63*($A37+(2*'Calcification Rates'!$D$63))*'Calcification Rates'!$F$63</f>
        <v>70.832902777777775</v>
      </c>
      <c r="EK37" s="73">
        <f>(2*('Calcification Rates'!$D$63-'Calcification Rates'!$E$63)*('Calcification Rates'!$F$63-'Calcification Rates'!$G$63))+(0.1*('Calcification Rates'!$D$63-'Calcification Rates'!$E$63)*($A37+(2*'Calcification Rates'!$D$63-'Calcification Rates'!$E$63)))*('Calcification Rates'!$F$63-'Calcification Rates'!$G$63)</f>
        <v>57.832435294637229</v>
      </c>
      <c r="EL37" s="73">
        <f>(2*('Calcification Rates'!$D$63+'Calcification Rates'!$E$63)*('Calcification Rates'!$F$63+'Calcification Rates'!$G$63))+(0.1*('Calcification Rates'!$D$63+'Calcification Rates'!$E$63)*($A37+(2*'Calcification Rates'!$D$63+'Calcification Rates'!$E$63)))*('Calcification Rates'!$F$63+'Calcification Rates'!$G$63)</f>
        <v>84.979484926194772</v>
      </c>
      <c r="EM37" s="73">
        <f>(2*'Calcification Rates'!$D$64*'Calcification Rates'!$F$64)+0.1*'Calcification Rates'!$D$64*($A37+(2*'Calcification Rates'!$D$64))*'Calcification Rates'!$F$64</f>
        <v>70.832902777777775</v>
      </c>
      <c r="EN37" s="73">
        <f>(2*('Calcification Rates'!$D$64-'Calcification Rates'!$E$64)*('Calcification Rates'!$F$64-'Calcification Rates'!$G$64))+(0.1*('Calcification Rates'!$D$64-'Calcification Rates'!$E$64)*($A37+(2*'Calcification Rates'!$D$64-'Calcification Rates'!$E$64)))*('Calcification Rates'!$F$64-'Calcification Rates'!$G$64)</f>
        <v>57.832435294637229</v>
      </c>
      <c r="EO37" s="73">
        <f>(2*('Calcification Rates'!$D$64+'Calcification Rates'!$E$64)*('Calcification Rates'!$F$64+'Calcification Rates'!$G$64))+(0.1*('Calcification Rates'!$D$64+'Calcification Rates'!$E$64)*($A37+(2*'Calcification Rates'!$D$64+'Calcification Rates'!$E$64)))*('Calcification Rates'!$F$64+'Calcification Rates'!$G$64)</f>
        <v>84.979484926194772</v>
      </c>
      <c r="EP37" s="73">
        <f>(2*'Calcification Rates'!$D$65*'Calcification Rates'!$F$65)+0.1*'Calcification Rates'!$D$65*($A37+(2*'Calcification Rates'!$D$65))*'Calcification Rates'!$F$65</f>
        <v>70.832902777777775</v>
      </c>
      <c r="EQ37" s="73">
        <f>(2*('Calcification Rates'!$D$65-'Calcification Rates'!$E$65)*('Calcification Rates'!$F$65-'Calcification Rates'!$G$65))+(0.1*('Calcification Rates'!$D$65-'Calcification Rates'!$E$65)*($A37+(2*'Calcification Rates'!$D$65-'Calcification Rates'!$E$65)))*('Calcification Rates'!$F$65-'Calcification Rates'!$G$65)</f>
        <v>57.832435294637229</v>
      </c>
      <c r="ER37" s="73">
        <f>(2*('Calcification Rates'!$D$65+'Calcification Rates'!$E$65)*('Calcification Rates'!$F$65+'Calcification Rates'!$G$65))+(0.1*('Calcification Rates'!$D$65+'Calcification Rates'!$E$65)*($A37+(2*'Calcification Rates'!$D$65+'Calcification Rates'!$E$65)))*('Calcification Rates'!$F$65+'Calcification Rates'!$G$65)</f>
        <v>84.979484926194772</v>
      </c>
      <c r="ES37" s="73">
        <f>$A37*'Calcification Rates'!$D$66*'Calcification Rates'!$F$66</f>
        <v>27.467128699506151</v>
      </c>
      <c r="ET37" s="73">
        <f>$A37*('Calcification Rates'!$D$66-'Calcification Rates'!$E$66)*('Calcification Rates'!$F$66-'Calcification Rates'!$G$66)</f>
        <v>25.168788330565803</v>
      </c>
      <c r="EU37" s="73">
        <f>$A37*('Calcification Rates'!$D$66+'Calcification Rates'!$E$66)*('Calcification Rates'!$F$66+'Calcification Rates'!$G$66)</f>
        <v>29.864931253675255</v>
      </c>
      <c r="EV37" s="73">
        <f>(2*'Calcification Rates'!$D$67*'Calcification Rates'!$F$67)+0.1*'Calcification Rates'!$D$67*($A37+(2*'Calcification Rates'!$D$67))*'Calcification Rates'!$F$67</f>
        <v>70.832902777777775</v>
      </c>
      <c r="EW37" s="73">
        <f>(2*('Calcification Rates'!$D$67-'Calcification Rates'!$E$67)*('Calcification Rates'!$F$67-'Calcification Rates'!$G$67))+(0.1*('Calcification Rates'!$D$67-'Calcification Rates'!$E$67)*($A37+(2*'Calcification Rates'!$D$67-'Calcification Rates'!$E$67)))*('Calcification Rates'!$F$67-'Calcification Rates'!$G$67)</f>
        <v>57.832435294637229</v>
      </c>
      <c r="EX37" s="73">
        <f>(2*('Calcification Rates'!$D$67+'Calcification Rates'!$E$67)*('Calcification Rates'!$F$67+'Calcification Rates'!$G$67))+(0.1*('Calcification Rates'!$D$67+'Calcification Rates'!$E$67)*($A37+(2*'Calcification Rates'!$D$67+'Calcification Rates'!$E$67)))*('Calcification Rates'!$F$67+'Calcification Rates'!$G$67)</f>
        <v>84.979484926194772</v>
      </c>
      <c r="EY37" s="73">
        <f>((((1-'Calcification Rates'!$H$68)*$A37)*'Calcification Rates'!$D$68*0.1)+('Calcification Rates'!$H$68*$A37*'Calcification Rates'!$D$68))*'Calcification Rates'!$F$68</f>
        <v>8.0124275000000011</v>
      </c>
      <c r="EZ37" s="73">
        <f>((((1-'Calcification Rates'!$H$68)*$A37)*(('Calcification Rates'!$D$68-'Calcification Rates'!$E$68)*0.1))+('Calcification Rates'!$H$68*$A37*('Calcification Rates'!$D$68-'Calcification Rates'!$E$68)))*('Calcification Rates'!$F$68-'Calcification Rates'!$G$68)</f>
        <v>4.9858448893689253</v>
      </c>
      <c r="FA37" s="73">
        <f>((((1-'Calcification Rates'!$H$68)*$A37)*(('Calcification Rates'!$D$68+'Calcification Rates'!$E$68)*0.1))+('Calcification Rates'!$H$68*$A37*('Calcification Rates'!$D$68+'Calcification Rates'!$E$68)))*('Calcification Rates'!$F$68+'Calcification Rates'!$G$68)</f>
        <v>11.340056893595067</v>
      </c>
      <c r="FB37" s="73">
        <f>((((((((($A37*2)/PI())/2)+'Calcification Rates'!$D$69)^2)*PI())/2))-((((((($A37*2)/PI())/2)^2)*PI())/2)))*'Calcification Rates'!$F$69</f>
        <v>54.661069523909013</v>
      </c>
      <c r="FC37" s="73">
        <f>((((((((($A37*2)/PI())/2)+('Calcification Rates'!$D$69-'Calcification Rates'!$E$69))^2)*PI())/2))-((((((($A37*2)/PI())/2)^2)*PI())/2)))*('Calcification Rates'!$F$69-'Calcification Rates'!$G$69)</f>
        <v>51.735766539015195</v>
      </c>
      <c r="FD37" s="73">
        <f>((((((((($A37*2)/PI())/2)+('Calcification Rates'!$D$69+'Calcification Rates'!$E$69))^2)*PI())/2))-((((((($A37*2)/PI())/2)^2)*PI())/2)))*('Calcification Rates'!$F$69+'Calcification Rates'!$G$69)</f>
        <v>57.63016552410221</v>
      </c>
      <c r="FE37" s="73">
        <f>((((((((($A37*2)/PI())/2)+'Calcification Rates'!$D$70)^2)*PI())/2))-((((((($A37*2)/PI())/2)^2)*PI())/2)))*'Calcification Rates'!$F$70</f>
        <v>42.580905756791417</v>
      </c>
      <c r="FF37" s="73">
        <f>((((((((($A37*2)/PI())/2)+('Calcification Rates'!$D$70-'Calcification Rates'!$E$70))^2)*PI())/2))-((((((($A37*2)/PI())/2)^2)*PI())/2)))*('Calcification Rates'!$F$70-'Calcification Rates'!$G$70)</f>
        <v>36.65324047018138</v>
      </c>
      <c r="FG37" s="73">
        <f>((((((((($A37*2)/PI())/2)+('Calcification Rates'!$D$70+'Calcification Rates'!$E$70))^2)*PI())/2))-((((((($A37*2)/PI())/2)^2)*PI())/2)))*('Calcification Rates'!$F$70+'Calcification Rates'!$G$70)</f>
        <v>48.625450148716006</v>
      </c>
      <c r="FH37" s="73">
        <f>((((((((($A37*2)/PI())/2)+'Calcification Rates'!$D$71)^2)*PI())/2))-((((((($A37*2)/PI())/2)^2)*PI())/2)))*'Calcification Rates'!$F$71</f>
        <v>23.981984086472391</v>
      </c>
      <c r="FI37" s="73">
        <f>((((((((($A37*2)/PI())/2)+('Calcification Rates'!$D$71-'Calcification Rates'!$E$71))^2)*PI())/2))-((((((($A37*2)/PI())/2)^2)*PI())/2)))*('Calcification Rates'!$F$71-'Calcification Rates'!$G$71)</f>
        <v>22.107238594413118</v>
      </c>
      <c r="FJ37" s="73">
        <f>((((((((($A37*2)/PI())/2)+('Calcification Rates'!$D$71+'Calcification Rates'!$E$71))^2)*PI())/2))-((((((($A37*2)/PI())/2)^2)*PI())/2)))*('Calcification Rates'!$F$71+'Calcification Rates'!$G$71)</f>
        <v>25.931802140764013</v>
      </c>
      <c r="FK37" s="73">
        <f>$A37*'Calcification Rates'!$D$72*'Calcification Rates'!$F$72</f>
        <v>0.82259843749999995</v>
      </c>
      <c r="FL37" s="73">
        <f>$A37*('Calcification Rates'!$D$72-'Calcification Rates'!$E$72)*('Calcification Rates'!$F$72-'Calcification Rates'!$G$72)</f>
        <v>0.53460572472335222</v>
      </c>
      <c r="FM37" s="73">
        <f>$A37*('Calcification Rates'!$D$72+'Calcification Rates'!$E$72)*('Calcification Rates'!$F$72+'Calcification Rates'!$G$72)</f>
        <v>1.1105911502766477</v>
      </c>
      <c r="FN37" s="73">
        <f>$A37*'Calcification Rates'!$D$74*'Calcification Rates'!$F$74</f>
        <v>0.82259843749999995</v>
      </c>
      <c r="FO37" s="73">
        <f>$A37*('Calcification Rates'!$D$74-'Calcification Rates'!$E$74)*('Calcification Rates'!$F$74-'Calcification Rates'!$G$74)</f>
        <v>0.53460572472335222</v>
      </c>
      <c r="FP37" s="73">
        <f>$A37*('Calcification Rates'!$D$74+'Calcification Rates'!$E$74)*('Calcification Rates'!$F$74+'Calcification Rates'!$G$74)</f>
        <v>1.1105911502766477</v>
      </c>
      <c r="FQ37" s="73">
        <f>$A37*'Calcification Rates'!$D$75*'Calcification Rates'!$F$75</f>
        <v>23.741919389204543</v>
      </c>
      <c r="FR37" s="73">
        <f>$A37*('Calcification Rates'!$D$75-'Calcification Rates'!$E$75)*('Calcification Rates'!$F$75-'Calcification Rates'!$G$75)</f>
        <v>22.109911980550628</v>
      </c>
      <c r="FS37" s="73">
        <f>$A37*('Calcification Rates'!$D$75+'Calcification Rates'!$E$75)*('Calcification Rates'!$F$75+'Calcification Rates'!$G$75)</f>
        <v>25.423621006107929</v>
      </c>
      <c r="FT37" s="73">
        <f>((((((((($A37*2)/PI())/2)+'Calcification Rates'!$D$76)^2)*PI())/2))-((((((($A37*2)/PI())/2)^2)*PI())/2)))*'Calcification Rates'!$F$76</f>
        <v>24.223491194685995</v>
      </c>
      <c r="FU37" s="73">
        <f>((((((((($A37*2)/PI())/2)+('Calcification Rates'!$D$76-'Calcification Rates'!$E$76))^2)*PI())/2))-((((((($A37*2)/PI())/2)^2)*PI())/2)))*('Calcification Rates'!$F$76-'Calcification Rates'!$G$76)</f>
        <v>22.548596380900449</v>
      </c>
      <c r="FV37" s="73">
        <f>((((((((($A37*2)/PI())/2)+('Calcification Rates'!$D$76+'Calcification Rates'!$E$76))^2)*PI())/2))-((((((($A37*2)/PI())/2)^2)*PI())/2)))*('Calcification Rates'!$F$76+'Calcification Rates'!$G$76)</f>
        <v>25.950554626131112</v>
      </c>
      <c r="FW37" s="73">
        <f>(2*'Calcification Rates'!$D$77*'Calcification Rates'!$F$77)+0.1*'Calcification Rates'!$D$77*($A37+(2*'Calcification Rates'!$D$77))*'Calcification Rates'!$F$77</f>
        <v>70.832902777777775</v>
      </c>
      <c r="FX37" s="73">
        <f>(2*('Calcification Rates'!$D$77-'Calcification Rates'!$E$77)*('Calcification Rates'!$F$77-'Calcification Rates'!$G$77))+(0.1*('Calcification Rates'!$D$77-'Calcification Rates'!$E$77)*($A37+(2*'Calcification Rates'!$D$77-'Calcification Rates'!$E$77)))*('Calcification Rates'!$F$77-'Calcification Rates'!$G$77)</f>
        <v>67.394656257005877</v>
      </c>
      <c r="FY37" s="73">
        <f>(2*('Calcification Rates'!$D$77+'Calcification Rates'!$E$77)*('Calcification Rates'!$F$77+'Calcification Rates'!$G$77))+(0.1*('Calcification Rates'!$D$77+'Calcification Rates'!$E$77)*($A37+(2*'Calcification Rates'!$D$77+'Calcification Rates'!$E$77)))*('Calcification Rates'!$F$77+'Calcification Rates'!$G$77)</f>
        <v>74.286684101401178</v>
      </c>
      <c r="FZ37" s="73">
        <f>((((1-'Calcification Rates'!$H$78)*$A37)*'Calcification Rates'!$D$78*0.1)+('Calcification Rates'!$H$78*$A37*'Calcification Rates'!$D$78))*'Calcification Rates'!$F$78</f>
        <v>12.481173363749999</v>
      </c>
      <c r="GA37" s="73">
        <f>((((1-'Calcification Rates'!$H$78)*$A37)*(('Calcification Rates'!$D$78-'Calcification Rates'!$E$78)*0.1))+('Calcification Rates'!$H$78*$A37*('Calcification Rates'!$D$78-'Calcification Rates'!$E$78)))*('Calcification Rates'!$F$78-'Calcification Rates'!$G$78)</f>
        <v>12.049075353775688</v>
      </c>
      <c r="GB37" s="73">
        <f>((((1-'Calcification Rates'!$H$78)*$A37)*(('Calcification Rates'!$D$78+'Calcification Rates'!$E$78)*0.1))+('Calcification Rates'!$H$78*$A37*('Calcification Rates'!$D$78+'Calcification Rates'!$E$78)))*('Calcification Rates'!$F$78+'Calcification Rates'!$G$78)</f>
        <v>12.91327137372431</v>
      </c>
      <c r="GC37" s="73">
        <f>((((1-'Calcification Rates'!$H$79)*$A37)*'Calcification Rates'!$D$79*0.1)+('Calcification Rates'!$H$79*$A37*'Calcification Rates'!$D$79))*'Calcification Rates'!$F$79</f>
        <v>14.195003550000001</v>
      </c>
      <c r="GD37" s="73">
        <f>((((1-'Calcification Rates'!$H$79)*$A37)*(('Calcification Rates'!$D$79-'Calcification Rates'!$E$79)*0.1))+('Calcification Rates'!$H$79*$A37*('Calcification Rates'!$D$79-'Calcification Rates'!$E$79)))*('Calcification Rates'!$F$79-'Calcification Rates'!$G$79)</f>
        <v>13.601592305642015</v>
      </c>
      <c r="GE37" s="73">
        <f>((((1-'Calcification Rates'!$H$79)*$A37)*(('Calcification Rates'!$D$79+'Calcification Rates'!$E$79)*0.1))+('Calcification Rates'!$H$79*$A37*('Calcification Rates'!$D$79+'Calcification Rates'!$E$79)))*('Calcification Rates'!$F$79+'Calcification Rates'!$G$79)</f>
        <v>14.788414794357985</v>
      </c>
      <c r="GF37" s="73">
        <f>((((1-'Calcification Rates'!$H$80)*$A37)*'Calcification Rates'!$D$80*0.1)+('Calcification Rates'!$H$80*$A37*'Calcification Rates'!$D$80))*'Calcification Rates'!$F$80</f>
        <v>16.704126757499996</v>
      </c>
      <c r="GG37" s="73">
        <f>((((1-'Calcification Rates'!$H$80)*$A37)*(('Calcification Rates'!$D$80-'Calcification Rates'!$E$80)*0.1))+('Calcification Rates'!$H$80*$A37*('Calcification Rates'!$D$80-'Calcification Rates'!$E$80)))*('Calcification Rates'!$F$80-'Calcification Rates'!$G$80)</f>
        <v>16.125830172722345</v>
      </c>
      <c r="GH37" s="73">
        <f>((((1-'Calcification Rates'!$H$80)*$A37)*(('Calcification Rates'!$D$80+'Calcification Rates'!$E$80)*0.1))+('Calcification Rates'!$H$80*$A37*('Calcification Rates'!$D$80+'Calcification Rates'!$E$80)))*('Calcification Rates'!$F$80+'Calcification Rates'!$G$80)</f>
        <v>17.282423342277646</v>
      </c>
      <c r="GI37" s="73">
        <f>((((((((($A37*2)/PI())/2)+'Calcification Rates'!$D$81)^2)*PI())/2))-((((((($A37*2)/PI())/2)^2)*PI())/2)))*'Calcification Rates'!$F$81</f>
        <v>20.528583673529656</v>
      </c>
      <c r="GJ37" s="73">
        <f>((((((((($A37*2)/PI())/2)+('Calcification Rates'!$D$81-'Calcification Rates'!$E$81))^2)*PI())/2))-((((((($A37*2)/PI())/2)^2)*PI())/2)))*('Calcification Rates'!$F$81-'Calcification Rates'!$G$81)</f>
        <v>19.855063053283434</v>
      </c>
      <c r="GK37" s="73">
        <f>((((((((($A37*2)/PI())/2)+('Calcification Rates'!$D$81+'Calcification Rates'!$E$81))^2)*PI())/2))-((((((($A37*2)/PI())/2)^2)*PI())/2)))*('Calcification Rates'!$F$81+'Calcification Rates'!$G$81)</f>
        <v>21.202996741065522</v>
      </c>
      <c r="GL37" s="73">
        <f>((((((((($A37*2)/PI())/2)+'Calcification Rates'!$D$82)^2)*PI())/2))-((((((($A37*2)/PI())/2)^2)*PI())/2)))*'Calcification Rates'!$F$82</f>
        <v>21.057634028303436</v>
      </c>
      <c r="GM37" s="73">
        <f>((((((((($A37*2)/PI())/2)+('Calcification Rates'!$D$82-'Calcification Rates'!$E$82))^2)*PI())/2))-((((((($A37*2)/PI())/2)^2)*PI())/2)))*('Calcification Rates'!$F$82-'Calcification Rates'!$G$82)</f>
        <v>20.533021060035274</v>
      </c>
      <c r="GN37" s="73">
        <f>((((((((($A37*2)/PI())/2)+('Calcification Rates'!$D$82+'Calcification Rates'!$E$82))^2)*PI())/2))-((((((($A37*2)/PI())/2)^2)*PI())/2)))*('Calcification Rates'!$F$82+'Calcification Rates'!$G$82)</f>
        <v>21.582787164377258</v>
      </c>
      <c r="GO37" s="73">
        <f>((((((((($A37*2)/PI())/2)+'Calcification Rates'!$D$87)^2)*PI())/2))-((((((($A37*2)/PI())/2)^2)*PI())/2)))*'Calcification Rates'!$F$87</f>
        <v>14.092589761789979</v>
      </c>
      <c r="GP37" s="73">
        <f>((((((((($A37*2)/PI())/2)+('Calcification Rates'!$D$87-'Calcification Rates'!$E$87))^2)*PI())/2))-((((((($A37*2)/PI())/2)^2)*PI())/2)))*('Calcification Rates'!$F$87-'Calcification Rates'!$G$87)</f>
        <v>12.257248862451783</v>
      </c>
      <c r="GQ37" s="73">
        <f>((((((((($A37*2)/PI())/2)+('Calcification Rates'!$D$87+'Calcification Rates'!$E$87))^2)*PI())/2))-((((((($A37*2)/PI())/2)^2)*PI())/2)))*('Calcification Rates'!$F$87+'Calcification Rates'!$G$87)</f>
        <v>16.026013479739973</v>
      </c>
      <c r="GR37" s="73">
        <f>((((((((($A37*2)/PI())/2)+'Calcification Rates'!$D$88)^2)*PI())/2))-((((((($A37*2)/PI())/2)^2)*PI())/2)))*'Calcification Rates'!$F$88</f>
        <v>14.092589761789979</v>
      </c>
      <c r="GS37" s="73">
        <f>((((((((($A37*2)/PI())/2)+('Calcification Rates'!$D$88-'Calcification Rates'!$E$88))^2)*PI())/2))-((((((($A37*2)/PI())/2)^2)*PI())/2)))*('Calcification Rates'!$F$88-'Calcification Rates'!$G$88)</f>
        <v>12.257248862451783</v>
      </c>
      <c r="GT37" s="73">
        <f>((((((((($A37*2)/PI())/2)+('Calcification Rates'!$D$88+'Calcification Rates'!$E$88))^2)*PI())/2))-((((((($A37*2)/PI())/2)^2)*PI())/2)))*('Calcification Rates'!$F$88+'Calcification Rates'!$G$88)</f>
        <v>16.026013479739973</v>
      </c>
      <c r="GU37" s="73">
        <f>((((((((($A37*2)/PI())/2)+'Calcification Rates'!$D$89)^2)*PI())/2))-((((((($A37*2)/PI())/2)^2)*PI())/2)))*'Calcification Rates'!$F$89</f>
        <v>19.716317470906635</v>
      </c>
      <c r="GV37" s="73">
        <f>((((((((($A37*2)/PI())/2)+('Calcification Rates'!$D$89-'Calcification Rates'!$E$89))^2)*PI())/2))-((((((($A37*2)/PI())/2)^2)*PI())/2)))*('Calcification Rates'!$F$89-'Calcification Rates'!$G$89)</f>
        <v>17.576072618161859</v>
      </c>
      <c r="GW37" s="73">
        <f>((((((((($A37*2)/PI())/2)+('Calcification Rates'!$D$89+'Calcification Rates'!$E$89))^2)*PI())/2))-((((((($A37*2)/PI())/2)^2)*PI())/2)))*('Calcification Rates'!$F$89+'Calcification Rates'!$G$89)</f>
        <v>21.936693273203897</v>
      </c>
      <c r="GX37" s="73">
        <f>((((((((($A37*2)/PI())/2)+'Calcification Rates'!$D$90)^2)*PI())/2))-((((((($A37*2)/PI())/2)^2)*PI())/2)))*'Calcification Rates'!$F$90</f>
        <v>19.716317470906635</v>
      </c>
      <c r="GY37" s="73">
        <f>((((((((($A37*2)/PI())/2)+('Calcification Rates'!$D$90-'Calcification Rates'!$E$90))^2)*PI())/2))-((((((($A37*2)/PI())/2)^2)*PI())/2)))*('Calcification Rates'!$F$90-'Calcification Rates'!$G$90)</f>
        <v>17.576072618161859</v>
      </c>
      <c r="GZ37" s="73">
        <f>((((((((($A37*2)/PI())/2)+('Calcification Rates'!$D$90+'Calcification Rates'!$E$90))^2)*PI())/2))-((((((($A37*2)/PI())/2)^2)*PI())/2)))*('Calcification Rates'!$F$90+'Calcification Rates'!$G$90)</f>
        <v>21.936693273203897</v>
      </c>
      <c r="HA37" s="73">
        <f>((((((((($A37*2)/PI())/2)+'Calcification Rates'!$D$92)^2)*PI())/2))-((((((($A37*2)/PI())/2)^2)*PI())/2)))*'Calcification Rates'!$F$92</f>
        <v>50.191758767073928</v>
      </c>
      <c r="HB37" s="73">
        <f>((((((((($A37*2)/PI())/2)+('Calcification Rates'!$D$92-'Calcification Rates'!$E$92))^2)*PI())/2))-((((((($A37*2)/PI())/2)^2)*PI())/2)))*('Calcification Rates'!$F$92-'Calcification Rates'!$G$92)</f>
        <v>48.249795673952001</v>
      </c>
      <c r="HC37" s="73">
        <f>((((((((($A37*2)/PI())/2)+('Calcification Rates'!$D$92+'Calcification Rates'!$E$92))^2)*PI())/2))-((((((($A37*2)/PI())/2)^2)*PI())/2)))*('Calcification Rates'!$F$92+'Calcification Rates'!$G$92)</f>
        <v>52.133721860195848</v>
      </c>
      <c r="HD37" s="73">
        <f>$A37*'Calcification Rates'!$D$93*'Calcification Rates'!$F$93</f>
        <v>14.461107654080921</v>
      </c>
      <c r="HE37" s="73">
        <f>$A37*('Calcification Rates'!$D$93-'Calcification Rates'!$E$93)*('Calcification Rates'!$F$93-'Calcification Rates'!$G$93)</f>
        <v>12.709532988508066</v>
      </c>
      <c r="HF37" s="73">
        <f>$A37*('Calcification Rates'!$D$93+'Calcification Rates'!$E$93)*('Calcification Rates'!$F$93+'Calcification Rates'!$G$93)</f>
        <v>16.308638784894541</v>
      </c>
      <c r="HG37" s="73">
        <f>$A37*'Calcification Rates'!$D$95*'Calcification Rates'!$F$95</f>
        <v>18.437912258953169</v>
      </c>
      <c r="HH37" s="73">
        <f>$A37*('Calcification Rates'!$D$95-'Calcification Rates'!$E$95)*('Calcification Rates'!$F$95-'Calcification Rates'!$G$95)</f>
        <v>16.089705748864354</v>
      </c>
      <c r="HI37" s="73">
        <f>$A37*('Calcification Rates'!$D$95+'Calcification Rates'!$E$95)*('Calcification Rates'!$F$95+'Calcification Rates'!$G$95)</f>
        <v>20.917716207086471</v>
      </c>
      <c r="HJ37" s="73">
        <f>((((1-'Calcification Rates'!$H$96)*$A37)*'Calcification Rates'!$D$96*0.1)+('Calcification Rates'!$H$96*$A37*'Calcification Rates'!$D$96))*'Calcification Rates'!$F$96</f>
        <v>8.7656773749999992</v>
      </c>
      <c r="HK37" s="73">
        <f>((((1-'Calcification Rates'!$H$96)*$A37)*(('Calcification Rates'!$D$96-'Calcification Rates'!$E$96)*0.1))+('Calcification Rates'!$H$96*$A37*('Calcification Rates'!$D$96-'Calcification Rates'!$E$96)))*('Calcification Rates'!$F$96-'Calcification Rates'!$G$96)</f>
        <v>7.6570149529714557</v>
      </c>
      <c r="HL37" s="73">
        <f>((((1-'Calcification Rates'!$H$96)*$A37)*(('Calcification Rates'!$D$96+'Calcification Rates'!$E$96)*0.1))+('Calcification Rates'!$H$96*$A37*('Calcification Rates'!$D$96+'Calcification Rates'!$E$96)))*('Calcification Rates'!$F$96+'Calcification Rates'!$G$96)</f>
        <v>9.942532529713656</v>
      </c>
      <c r="HM37" s="73">
        <f>((((1-'Calcification Rates'!$H$98)*$A37)*'Calcification Rates'!$D$98*0.1)+('Calcification Rates'!$H$98*$A37*'Calcification Rates'!$D$98))*'Calcification Rates'!$F$98</f>
        <v>8.7656773749999992</v>
      </c>
      <c r="HN37" s="73">
        <f>((((1-'Calcification Rates'!$H$98)*$A37)*(('Calcification Rates'!$D$98-'Calcification Rates'!$E$98)*0.1))+('Calcification Rates'!$H$98*$A37*('Calcification Rates'!$D$98-'Calcification Rates'!$E$98)))*('Calcification Rates'!$F$98-'Calcification Rates'!$G$98)</f>
        <v>5.2864452268389241</v>
      </c>
      <c r="HO37" s="73">
        <f>((((1-'Calcification Rates'!$H$98)*$A37)*(('Calcification Rates'!$D$98+'Calcification Rates'!$E$98)*0.1))+('Calcification Rates'!$H$98*$A37*('Calcification Rates'!$D$98+'Calcification Rates'!$E$98)))*('Calcification Rates'!$F$98+'Calcification Rates'!$G$98)</f>
        <v>12.748643185980171</v>
      </c>
    </row>
    <row r="38" spans="1:223" x14ac:dyDescent="0.3">
      <c r="A38" s="42">
        <v>36</v>
      </c>
      <c r="B38" s="73">
        <f>((((1-'Calcification Rates'!$H$11)*$A38)*'Calcification Rates'!$D$11*0.1)+('Calcification Rates'!$H$11*$A38*'Calcification Rates'!$D$11))*'Calcification Rates'!$F$11</f>
        <v>99.046993919999991</v>
      </c>
      <c r="C38" s="73">
        <f>((((1-'Calcification Rates'!$H$11)*$A38)*(('Calcification Rates'!$D$11-'Calcification Rates'!$E$11)*0.1))+('Calcification Rates'!$H$11*$A38*('Calcification Rates'!$D$11-'Calcification Rates'!$E$11)))*('Calcification Rates'!$F$11-'Calcification Rates'!$G$11)</f>
        <v>80.443496641324103</v>
      </c>
      <c r="D38" s="73">
        <f>((((1-'Calcification Rates'!$H$11)*$A38)*(('Calcification Rates'!$D$11+'Calcification Rates'!$E$11)*0.1))+('Calcification Rates'!$H$11*$A38*('Calcification Rates'!$D$11+'Calcification Rates'!$E$11)))*('Calcification Rates'!$F$11+'Calcification Rates'!$G$11)</f>
        <v>118.22840119652433</v>
      </c>
      <c r="E38" s="73">
        <f>(((((1-'Calcification Rates'!$H$12)*$A38)*'Calcification Rates'!$D$12*0.1)+('Calcification Rates'!$H$12*$A38*'Calcification Rates'!$D$12))*'Calcification Rates'!$F$12)*0.5</f>
        <v>52.158481371428564</v>
      </c>
      <c r="F38" s="73">
        <f>(((((1-'Calcification Rates'!$H$12)*$A38)*(('Calcification Rates'!$D$12-'Calcification Rates'!$E$12)*0.1))+('Calcification Rates'!$H$12*$A38*('Calcification Rates'!$D$12-'Calcification Rates'!$E$12)))*('Calcification Rates'!$F$12-'Calcification Rates'!$G$12))*0.5</f>
        <v>47.937658379877682</v>
      </c>
      <c r="G38" s="73">
        <f>(((((1-'Calcification Rates'!$H$12)*$A38)*(('Calcification Rates'!$D$12+'Calcification Rates'!$E$12)*0.1))+('Calcification Rates'!$H$12*$A38*('Calcification Rates'!$D$12+'Calcification Rates'!$E$12)))*('Calcification Rates'!$F$12+'Calcification Rates'!$G$12))*0.5</f>
        <v>56.452539541080462</v>
      </c>
      <c r="H38" s="73">
        <f>(((((1-'Calcification Rates'!$H$13)*$A38)*'Calcification Rates'!$D$13*0.1)+('Calcification Rates'!$H$13*$A38*'Calcification Rates'!$D$13))*'Calcification Rates'!$F$13)*0.5</f>
        <v>41.969387001599991</v>
      </c>
      <c r="I38" s="73">
        <f>(((((1-'Calcification Rates'!$H$13)*$A38)*(('Calcification Rates'!$D$13-'Calcification Rates'!$E$13)*0.1))+('Calcification Rates'!$H$13*$A38*('Calcification Rates'!$D$13-'Calcification Rates'!$E$13)))*('Calcification Rates'!$F$13-'Calcification Rates'!$G$13))*0.5</f>
        <v>35.517971762572273</v>
      </c>
      <c r="J38" s="73">
        <f>(((((1-'Calcification Rates'!$H$13)*$A38)*(('Calcification Rates'!$D$13+'Calcification Rates'!$E$13)*0.1))+('Calcification Rates'!$H$13*$A38*('Calcification Rates'!$D$13+'Calcification Rates'!$E$13)))*('Calcification Rates'!$F$13+'Calcification Rates'!$G$13))*0.5</f>
        <v>48.95277172942771</v>
      </c>
      <c r="K38" s="73">
        <f>((((((((($A38*2)/PI())/2)+'Calcification Rates'!$D$14)^2)*PI())/2))-((((((($A38*2)/PI())/2)^2)*PI())/2)))*'Calcification Rates'!$F$14</f>
        <v>21.455296613858664</v>
      </c>
      <c r="L38" s="73">
        <f>((((((((($A38*2)/PI())/2)+('Calcification Rates'!$D$14-'Calcification Rates'!$E$14))^2)*PI())/2))-((((((($A38*2)/PI())/2)^2)*PI())/2)))*('Calcification Rates'!$F$14-'Calcification Rates'!$G$14)</f>
        <v>20.70204250807512</v>
      </c>
      <c r="M38" s="73">
        <f>((((((((($A38*2)/PI())/2)+('Calcification Rates'!$D$14+'Calcification Rates'!$E$14))^2)*PI())/2))-((((((($A38*2)/PI())/2)^2)*PI())/2)))*('Calcification Rates'!$F$14+'Calcification Rates'!$G$14)</f>
        <v>22.209230870935098</v>
      </c>
      <c r="N38" s="73">
        <f>((((((((($A38*2)/PI())/2)+'Calcification Rates'!$D$15)^2)*PI())/2))-((((((($A38*2)/PI())/2)^2)*PI())/2)))*'Calcification Rates'!$F$15</f>
        <v>21.762599039317578</v>
      </c>
      <c r="O38" s="73">
        <f>((((((((($A38*2)/PI())/2)+('Calcification Rates'!$D$15-'Calcification Rates'!$E$15))^2)*PI())/2))-((((((($A38*2)/PI())/2)^2)*PI())/2)))*('Calcification Rates'!$F$15-'Calcification Rates'!$G$15)</f>
        <v>19.620358582540824</v>
      </c>
      <c r="P38" s="73">
        <f>((((((((($A38*2)/PI())/2)+('Calcification Rates'!$D$15+'Calcification Rates'!$E$15))^2)*PI())/2))-((((((($A38*2)/PI())/2)^2)*PI())/2)))*('Calcification Rates'!$F$15+'Calcification Rates'!$G$15)</f>
        <v>24.005867474914318</v>
      </c>
      <c r="Q38" s="73">
        <f>(2*'Calcification Rates'!$D$16*'Calcification Rates'!$F$16)+0.1*'Calcification Rates'!$D$16*($A38+(2*'Calcification Rates'!$D$16))*'Calcification Rates'!$F$16</f>
        <v>6.3603283333333334</v>
      </c>
      <c r="R38" s="73">
        <f>(2*('Calcification Rates'!$D$16-'Calcification Rates'!$E$16)*('Calcification Rates'!$F$16-'Calcification Rates'!$G$16))+(0.1*('Calcification Rates'!$D$16-'Calcification Rates'!$E$16)*($A38+(2*'Calcification Rates'!$D$16-'Calcification Rates'!$E$16)))*('Calcification Rates'!$F$16-'Calcification Rates'!$G$16)</f>
        <v>5.4632836266811378</v>
      </c>
      <c r="S38" s="73">
        <f>(2*('Calcification Rates'!$D$16+'Calcification Rates'!$E$16)*('Calcification Rates'!$F$16+'Calcification Rates'!$G$16))+(0.1*('Calcification Rates'!$D$16+'Calcification Rates'!$E$16)*($A38+(2*'Calcification Rates'!$D$16+'Calcification Rates'!$E$16)))*('Calcification Rates'!$F$16+'Calcification Rates'!$G$16)</f>
        <v>7.2797913557639067</v>
      </c>
      <c r="T38" s="73">
        <f>(2*'Calcification Rates'!$D$17*'Calcification Rates'!$F$17)+0.1*'Calcification Rates'!$D$17*($A38+(2*'Calcification Rates'!$D$17))*'Calcification Rates'!$F$17</f>
        <v>5.8784852777777772</v>
      </c>
      <c r="U38" s="73">
        <f>(2*('Calcification Rates'!$D$17-'Calcification Rates'!$E$17)*('Calcification Rates'!$F$17-'Calcification Rates'!$G$17))+(0.1*('Calcification Rates'!$D$17-'Calcification Rates'!$E$17)*($A38+(2*'Calcification Rates'!$D$17-'Calcification Rates'!$E$17)))*('Calcification Rates'!$F$17-'Calcification Rates'!$G$17)</f>
        <v>4.9880082741478038</v>
      </c>
      <c r="V38" s="73">
        <f>(2*('Calcification Rates'!$D$17+'Calcification Rates'!$E$17)*('Calcification Rates'!$F$17+'Calcification Rates'!$G$17))+(0.1*('Calcification Rates'!$D$17+'Calcification Rates'!$E$17)*($A38+(2*'Calcification Rates'!$D$17+'Calcification Rates'!$E$17)))*('Calcification Rates'!$F$17+'Calcification Rates'!$G$17)</f>
        <v>6.7913791032305726</v>
      </c>
      <c r="W38" s="73">
        <f>((((((((($A38*2)/PI())/2)+'Calcification Rates'!$D$18)^2)*PI())/2))-((((((($A38*2)/PI())/2)^2)*PI())/2)))*'Calcification Rates'!$F$18</f>
        <v>21.762599039317578</v>
      </c>
      <c r="X38" s="73">
        <f>((((((((($A38*2)/PI())/2)+('Calcification Rates'!$D$18-'Calcification Rates'!$E$18))^2)*PI())/2))-((((((($A38*2)/PI())/2)^2)*PI())/2)))*('Calcification Rates'!$F$18-'Calcification Rates'!$G$18)</f>
        <v>19.620358582540824</v>
      </c>
      <c r="Y38" s="73">
        <f>((((((((($A38*2)/PI())/2)+('Calcification Rates'!$D$18+'Calcification Rates'!$E$18))^2)*PI())/2))-((((((($A38*2)/PI())/2)^2)*PI())/2)))*('Calcification Rates'!$F$18+'Calcification Rates'!$G$18)</f>
        <v>24.005867474914318</v>
      </c>
      <c r="Z38" s="73">
        <f>(2*'Calcification Rates'!$D$19*'Calcification Rates'!$F$19)+0.1*'Calcification Rates'!$D$19*($A38+(2*'Calcification Rates'!$D$19))*'Calcification Rates'!$F$19</f>
        <v>5.8784852777777772</v>
      </c>
      <c r="AA38" s="73">
        <f>(2*('Calcification Rates'!$D$19-'Calcification Rates'!$E$19)*('Calcification Rates'!$F$19-'Calcification Rates'!$G$19))+(0.1*('Calcification Rates'!$D$19-'Calcification Rates'!$E$19)*($A38+(2*'Calcification Rates'!$D$19-'Calcification Rates'!$E$19)))*('Calcification Rates'!$F$19-'Calcification Rates'!$G$19)</f>
        <v>4.9880082741478038</v>
      </c>
      <c r="AB38" s="73">
        <f>(2*('Calcification Rates'!$D$19+'Calcification Rates'!$E$19)*('Calcification Rates'!$F$19+'Calcification Rates'!$G$19))+(0.1*('Calcification Rates'!$D$19+'Calcification Rates'!$E$19)*($A38+(2*'Calcification Rates'!$D$19+'Calcification Rates'!$E$19)))*('Calcification Rates'!$F$19+'Calcification Rates'!$G$19)</f>
        <v>6.7913791032305726</v>
      </c>
      <c r="AC38" s="73">
        <f>(((((1-'Calcification Rates'!$H$20)*$A38)*'Calcification Rates'!$D$20*0.1)+('Calcification Rates'!$H$20*$A38*'Calcification Rates'!$D$20))*'Calcification Rates'!$F$20)*0.5</f>
        <v>2.9106241499999994</v>
      </c>
      <c r="AD38" s="73">
        <f>(((((1-'Calcification Rates'!$H$20)*$A38)*(('Calcification Rates'!$D$20-'Calcification Rates'!$E$20)*0.1))+('Calcification Rates'!$H$20*$A38*('Calcification Rates'!$D$20-'Calcification Rates'!$E$20)))*('Calcification Rates'!$F$20-'Calcification Rates'!$G$20))*0.5</f>
        <v>2.4700040738542213</v>
      </c>
      <c r="AE38" s="73">
        <f>(((((1-'Calcification Rates'!$H$20)*$A38)*(('Calcification Rates'!$D$20+'Calcification Rates'!$E$20)*0.1))+('Calcification Rates'!$H$20*$A38*('Calcification Rates'!$D$20+'Calcification Rates'!$E$20)))*('Calcification Rates'!$F$20+'Calcification Rates'!$G$20))*0.5</f>
        <v>3.362241176302569</v>
      </c>
      <c r="AF38" s="73">
        <f>(2*'Calcification Rates'!$D$21*'Calcification Rates'!$F$21)+0.1*'Calcification Rates'!$D$21*($A38+(2*'Calcification Rates'!$D$21))*'Calcification Rates'!$F$21</f>
        <v>6.7458027777777785</v>
      </c>
      <c r="AG38" s="73">
        <f>(2*('Calcification Rates'!$D$21-'Calcification Rates'!$E$21)*('Calcification Rates'!$F$21-'Calcification Rates'!$G$21))+(0.1*('Calcification Rates'!$D$21-'Calcification Rates'!$E$21)*($A38+(2*'Calcification Rates'!$D$21-'Calcification Rates'!$E$21)))*('Calcification Rates'!$F$21-'Calcification Rates'!$G$21)</f>
        <v>6.6006240959829334</v>
      </c>
      <c r="AH38" s="73">
        <f>(2*('Calcification Rates'!$D$21+'Calcification Rates'!$E$21)*('Calcification Rates'!$F$21+'Calcification Rates'!$G$21))+(0.1*('Calcification Rates'!$D$21+'Calcification Rates'!$E$21)*($A38+(2*'Calcification Rates'!$D$21+'Calcification Rates'!$E$21)))*('Calcification Rates'!$F$21+'Calcification Rates'!$G$21)</f>
        <v>6.8924737077504004</v>
      </c>
      <c r="AI38" s="73">
        <f>$A38*'Calcification Rates'!$D$23*'Calcification Rates'!$F$23</f>
        <v>0.84610124999999992</v>
      </c>
      <c r="AJ38" s="73">
        <f>$A38*('Calcification Rates'!$D$23-'Calcification Rates'!$E$23)*('Calcification Rates'!$F$23-'Calcification Rates'!$G$23)</f>
        <v>0.54988017400116229</v>
      </c>
      <c r="AK38" s="73">
        <f>$A38*('Calcification Rates'!$D$23+'Calcification Rates'!$E$23)*('Calcification Rates'!$F$23+'Calcification Rates'!$G$23)</f>
        <v>1.1423223259988375</v>
      </c>
      <c r="AL38" s="73">
        <f>((((1-'Calcification Rates'!$H$24)*$A38)*'Calcification Rates'!$D$24*0.1)+('Calcification Rates'!$H$24*$A38*'Calcification Rates'!$D$24))*'Calcification Rates'!$F$24</f>
        <v>38.552951782800001</v>
      </c>
      <c r="AM38" s="73">
        <f>((((1-'Calcification Rates'!$H$24)*$A38)*(('Calcification Rates'!$D$24-'Calcification Rates'!$E$24)*0.1))+('Calcification Rates'!$H$24*$A38*('Calcification Rates'!$D$24-'Calcification Rates'!$E$24)))*('Calcification Rates'!$F$24-'Calcification Rates'!$G$24)</f>
        <v>23.250692355390765</v>
      </c>
      <c r="AN38" s="73">
        <f>((((1-'Calcification Rates'!$H$24)*$A38)*(('Calcification Rates'!$D$24+'Calcification Rates'!$E$24)*0.1))+('Calcification Rates'!$H$24*$A38*('Calcification Rates'!$D$24+'Calcification Rates'!$E$24)))*('Calcification Rates'!$F$24+'Calcification Rates'!$G$24)</f>
        <v>56.07071821362981</v>
      </c>
      <c r="AO38" s="73">
        <f>((((((((($A38*2)/PI())/2)+'Calcification Rates'!$D$25)^2)*PI())/2))-((((((($A38*2)/PI())/2)^2)*PI())/2)))*'Calcification Rates'!$F$25</f>
        <v>18.41637917435656</v>
      </c>
      <c r="AP38" s="73">
        <f>((((((((($A38*2)/PI())/2)+('Calcification Rates'!$D$25-'Calcification Rates'!$E$25))^2)*PI())/2))-((((((($A38*2)/PI())/2)^2)*PI())/2)))*('Calcification Rates'!$F$25-'Calcification Rates'!$G$25)</f>
        <v>15.051439542889041</v>
      </c>
      <c r="AQ38" s="73">
        <f>((((((((($A38*2)/PI())/2)+('Calcification Rates'!$D$25+'Calcification Rates'!$E$25))^2)*PI())/2))-((((((($A38*2)/PI())/2)^2)*PI())/2)))*('Calcification Rates'!$F$25+'Calcification Rates'!$G$25)</f>
        <v>21.894884253539281</v>
      </c>
      <c r="AR38" s="73">
        <f>((((1-'Calcification Rates'!$H$28)*$A38)*'Calcification Rates'!$D$28*0.1)+('Calcification Rates'!$H$28*$A38*'Calcification Rates'!$D$28))*'Calcification Rates'!$F$28</f>
        <v>6.2053645879922241</v>
      </c>
      <c r="AS38" s="73">
        <f>((((1-'Calcification Rates'!$H$28)*$A38)*(('Calcification Rates'!$D$28-'Calcification Rates'!$E$28)*0.1))+('Calcification Rates'!$H$28*$A38*('Calcification Rates'!$D$28-'Calcification Rates'!$E$28)))*('Calcification Rates'!$F$28-'Calcification Rates'!$G$28)</f>
        <v>5.5930166086598074</v>
      </c>
      <c r="AT38" s="73">
        <f>((((1-'Calcification Rates'!$H$28)*$A38)*(('Calcification Rates'!$D$28+'Calcification Rates'!$E$28)*0.1))+('Calcification Rates'!$H$28*$A38*('Calcification Rates'!$D$28+'Calcification Rates'!$E$28)))*('Calcification Rates'!$F$28+'Calcification Rates'!$G$28)</f>
        <v>6.8476778480478284</v>
      </c>
      <c r="AU38" s="73">
        <f>((((((((($A38*2)/PI())/2)+'Calcification Rates'!$D$29)^2)*PI())/2))-((((((($A38*2)/PI())/2)^2)*PI())/2)))*'Calcification Rates'!$F$29</f>
        <v>91.127209784196481</v>
      </c>
      <c r="AV38" s="73">
        <f>((((((((($A38*2)/PI())/2)+('Calcification Rates'!$D$29-'Calcification Rates'!$E$29))^2)*PI())/2))-((((((($A38*2)/PI())/2)^2)*PI())/2)))*('Calcification Rates'!$F$29-'Calcification Rates'!$G$29)</f>
        <v>75.190285000465181</v>
      </c>
      <c r="AW38" s="73">
        <f>((((((((($A38*2)/PI())/2)+('Calcification Rates'!$D$29+'Calcification Rates'!$E$29))^2)*PI())/2))-((((((($A38*2)/PI())/2)^2)*PI())/2)))*('Calcification Rates'!$F$29+'Calcification Rates'!$G$29)</f>
        <v>108.49427480664987</v>
      </c>
      <c r="AX38" s="73">
        <f>((((((((($A38*2)/PI())/2)+'Calcification Rates'!$D$30)^2)*PI())/2))-((((((($A38*2)/PI())/2)^2)*PI())/2)))*'Calcification Rates'!$F$30</f>
        <v>21.377757886833312</v>
      </c>
      <c r="AY38" s="73">
        <f>((((((((($A38*2)/PI())/2)+('Calcification Rates'!$D$30-'Calcification Rates'!$E$30))^2)*PI())/2))-((((((($A38*2)/PI())/2)^2)*PI())/2)))*('Calcification Rates'!$F$30-'Calcification Rates'!$G$30)</f>
        <v>18.976197521403662</v>
      </c>
      <c r="AZ38" s="73">
        <f>((((((((($A38*2)/PI())/2)+('Calcification Rates'!$D$30+'Calcification Rates'!$E$30))^2)*PI())/2))-((((((($A38*2)/PI())/2)^2)*PI())/2)))*('Calcification Rates'!$F$30+'Calcification Rates'!$G$30)</f>
        <v>23.829160365683432</v>
      </c>
      <c r="BA38" s="73">
        <f>((((1-'Calcification Rates'!$H$31)*$A38)*'Calcification Rates'!$D$31*0.1)+('Calcification Rates'!$H$31*$A38*'Calcification Rates'!$D$31))*'Calcification Rates'!$F$31</f>
        <v>6.6371760000000002</v>
      </c>
      <c r="BB38" s="73">
        <f>((((1-'Calcification Rates'!$H$31)*$A38)*(('Calcification Rates'!$D$31-'Calcification Rates'!$E$31)*0.1))+('Calcification Rates'!$H$31*$A38*('Calcification Rates'!$D$31-'Calcification Rates'!$E$31)))*('Calcification Rates'!$F$31-'Calcification Rates'!$G$31)</f>
        <v>6.6371760000000002</v>
      </c>
      <c r="BC38" s="73">
        <f>((((1-'Calcification Rates'!$H$31)*$A38)*(('Calcification Rates'!$D$31+'Calcification Rates'!$E$31)*0.1))+('Calcification Rates'!$H$31*$A38*('Calcification Rates'!$D$31+'Calcification Rates'!$E$31)))*('Calcification Rates'!$F$31+'Calcification Rates'!$G$31)</f>
        <v>6.6371760000000002</v>
      </c>
      <c r="BD38" s="73">
        <f>$A38*'Calcification Rates'!$D$32*'Calcification Rates'!$F$32</f>
        <v>27.889279047156059</v>
      </c>
      <c r="BE38" s="73">
        <f>$A38*('Calcification Rates'!$D$32-'Calcification Rates'!$E$32)*('Calcification Rates'!$F$32-'Calcification Rates'!$G$32)</f>
        <v>26.810218421791305</v>
      </c>
      <c r="BF38" s="73">
        <f>$A38*('Calcification Rates'!$D$32+'Calcification Rates'!$E$32)*('Calcification Rates'!$F$32+'Calcification Rates'!$G$32)</f>
        <v>28.968339672520813</v>
      </c>
      <c r="BG38" s="73">
        <f>((((1-'Calcification Rates'!$H$34)*$A38)*'Calcification Rates'!$D$34*0.1)+('Calcification Rates'!$H$34*$A38*'Calcification Rates'!$D$34))*'Calcification Rates'!$F$34</f>
        <v>9.0161253000000006</v>
      </c>
      <c r="BH38" s="73">
        <f>((((1-'Calcification Rates'!$H$34)*$A38)*(('Calcification Rates'!$D$34-'Calcification Rates'!$E$34)*0.1))+('Calcification Rates'!$H$34*$A38*('Calcification Rates'!$D$34-'Calcification Rates'!$E$34)))*('Calcification Rates'!$F$34-'Calcification Rates'!$G$34)</f>
        <v>3.4334584485071571</v>
      </c>
      <c r="BI38" s="73">
        <f>((((1-'Calcification Rates'!$H$34)*$A38)*(('Calcification Rates'!$D$34+'Calcification Rates'!$E$34)*0.1))+('Calcification Rates'!$H$34*$A38*('Calcification Rates'!$D$34+'Calcification Rates'!$E$34)))*('Calcification Rates'!$F$34+'Calcification Rates'!$G$34)</f>
        <v>17.19563245412083</v>
      </c>
      <c r="BJ38" s="73">
        <f>(2*'Calcification Rates'!$D$35*'Calcification Rates'!$F$35)+0.1*'Calcification Rates'!$D$35*($A38+(2*'Calcification Rates'!$D$35))*'Calcification Rates'!$F$35</f>
        <v>3.3771898769121096</v>
      </c>
      <c r="BK38" s="73">
        <f>(2*('Calcification Rates'!$D$35-'Calcification Rates'!$E$35)*('Calcification Rates'!$F$35-'Calcification Rates'!$G$35))+(0.1*('Calcification Rates'!$D$35-'Calcification Rates'!$E$35)*($A38+(2*'Calcification Rates'!$D$35-'Calcification Rates'!$E$35)))*('Calcification Rates'!$F$35-'Calcification Rates'!$G$35)</f>
        <v>3.0455715383695638</v>
      </c>
      <c r="BL38" s="73">
        <f>(2*('Calcification Rates'!$D$35+'Calcification Rates'!$E$35)*('Calcification Rates'!$F$35+'Calcification Rates'!$G$35))+(0.1*('Calcification Rates'!$D$35+'Calcification Rates'!$E$35)*($A38+(2*'Calcification Rates'!$D$35+'Calcification Rates'!$E$35)))*('Calcification Rates'!$F$35+'Calcification Rates'!$G$35)</f>
        <v>3.7243033812121773</v>
      </c>
      <c r="BM38" s="73">
        <f>((((((((($A38*2)/PI())/2)+'Calcification Rates'!$D$36)^2)*PI())/2))-((((((($A38*2)/PI())/2)^2)*PI())/2)))*'Calcification Rates'!$F$36</f>
        <v>28.876278841251086</v>
      </c>
      <c r="BN38" s="73">
        <f>((((((((($A38*2)/PI())/2)+('Calcification Rates'!$D$36-'Calcification Rates'!$E$36))^2)*PI())/2))-((((((($A38*2)/PI())/2)^2)*PI())/2)))*('Calcification Rates'!$F$36-'Calcification Rates'!$G$36)</f>
        <v>26.433253149191604</v>
      </c>
      <c r="BO38" s="73">
        <f>((((((((($A38*2)/PI())/2)+('Calcification Rates'!$D$36+'Calcification Rates'!$E$36))^2)*PI())/2))-((((((($A38*2)/PI())/2)^2)*PI())/2)))*('Calcification Rates'!$F$36+'Calcification Rates'!$G$36)</f>
        <v>31.428864950753606</v>
      </c>
      <c r="BP38" s="73">
        <f>(2*'Calcification Rates'!$D$37*'Calcification Rates'!$F$37)+0.1*'Calcification Rates'!$D$37*($A38+(2*'Calcification Rates'!$D$37))*'Calcification Rates'!$F$37</f>
        <v>71.928256944444442</v>
      </c>
      <c r="BQ38" s="73">
        <f>(2*('Calcification Rates'!$D$37-'Calcification Rates'!$E$37)*('Calcification Rates'!$F$37-'Calcification Rates'!$G$37))+(0.1*('Calcification Rates'!$D$37-'Calcification Rates'!$E$37)*($A38+(2*'Calcification Rates'!$D$37-'Calcification Rates'!$E$37)))*('Calcification Rates'!$F$37-'Calcification Rates'!$G$37)</f>
        <v>58.735878878702586</v>
      </c>
      <c r="BR38" s="73">
        <f>(2*('Calcification Rates'!$D$37+'Calcification Rates'!$E$37)*('Calcification Rates'!$F$37+'Calcification Rates'!$G$37))+(0.1*('Calcification Rates'!$D$37+'Calcification Rates'!$E$37)*($A38+(2*'Calcification Rates'!$D$37+'Calcification Rates'!$E$37)))*('Calcification Rates'!$F$37+'Calcification Rates'!$G$37)</f>
        <v>86.280456832597011</v>
      </c>
      <c r="BS38" s="73">
        <f>(2*'Calcification Rates'!$D$38*'Calcification Rates'!$F$38)+0.1*'Calcification Rates'!$D$38*($A38+(2*'Calcification Rates'!$D$38))*'Calcification Rates'!$F$38</f>
        <v>68.873388888888883</v>
      </c>
      <c r="BT38" s="73">
        <f>(2*('Calcification Rates'!$D$38-'Calcification Rates'!$E$38)*('Calcification Rates'!$F$38-'Calcification Rates'!$G$38))+(0.1*('Calcification Rates'!$D$38-'Calcification Rates'!$E$38)*($A38+(2*'Calcification Rates'!$D$38-'Calcification Rates'!$E$38)))*('Calcification Rates'!$F$38-'Calcification Rates'!$G$38)</f>
        <v>55.16344745051012</v>
      </c>
      <c r="BU38" s="73">
        <f>(2*('Calcification Rates'!$D$38+'Calcification Rates'!$E$38)*('Calcification Rates'!$F$38+'Calcification Rates'!$G$38))+(0.1*('Calcification Rates'!$D$38+'Calcification Rates'!$E$38)*($A38+(2*'Calcification Rates'!$D$38+'Calcification Rates'!$E$38)))*('Calcification Rates'!$F$38+'Calcification Rates'!$G$38)</f>
        <v>84.059266374541593</v>
      </c>
      <c r="BV38" s="73">
        <f>((((((((($A38*2)/PI())/2)+'Calcification Rates'!$D$39)^2)*PI())/2))-((((((($A38*2)/PI())/2)^2)*PI())/2)))*'Calcification Rates'!$F$39</f>
        <v>15.523159504657837</v>
      </c>
      <c r="BW38" s="73">
        <f>((((((((($A38*2)/PI())/2)+('Calcification Rates'!$D$39-'Calcification Rates'!$E$39))^2)*PI())/2))-((((((($A38*2)/PI())/2)^2)*PI())/2)))*('Calcification Rates'!$F$39-'Calcification Rates'!$G$39)</f>
        <v>14.922554871801937</v>
      </c>
      <c r="BX38" s="73">
        <f>((((((((($A38*2)/PI())/2)+('Calcification Rates'!$D$39+'Calcification Rates'!$E$39))^2)*PI())/2))-((((((($A38*2)/PI())/2)^2)*PI())/2)))*('Calcification Rates'!$F$39+'Calcification Rates'!$G$39)</f>
        <v>16.123764137513739</v>
      </c>
      <c r="BY38" s="73">
        <f>((((((((($A38*2)/PI())/2)+'Calcification Rates'!$D$40)^2)*PI())/2))-((((((($A38*2)/PI())/2)^2)*PI())/2)))*'Calcification Rates'!$F$40</f>
        <v>28.497728728881459</v>
      </c>
      <c r="BZ38" s="73">
        <f>((((((((($A38*2)/PI())/2)+('Calcification Rates'!$D$40-'Calcification Rates'!$E$40))^2)*PI())/2))-((((((($A38*2)/PI())/2)^2)*PI())/2)))*('Calcification Rates'!$F$40-'Calcification Rates'!$G$40)</f>
        <v>27.39512665259015</v>
      </c>
      <c r="CA38" s="73">
        <f>((((((((($A38*2)/PI())/2)+('Calcification Rates'!$D$40+'Calcification Rates'!$E$40))^2)*PI())/2))-((((((($A38*2)/PI())/2)^2)*PI())/2)))*('Calcification Rates'!$F$40+'Calcification Rates'!$G$40)</f>
        <v>29.600330805172767</v>
      </c>
      <c r="CB38" s="73">
        <f>$A38*'Calcification Rates'!$D$23*'Calcification Rates'!$F$23</f>
        <v>0.84610124999999992</v>
      </c>
      <c r="CC38" s="73">
        <f>$A38*('Calcification Rates'!$D$23-'Calcification Rates'!$E$23)*('Calcification Rates'!$F$23-'Calcification Rates'!$G$23)</f>
        <v>0.54988017400116229</v>
      </c>
      <c r="CD38" s="73">
        <f>$A38*('Calcification Rates'!$D$23+'Calcification Rates'!$E$23)*('Calcification Rates'!$F$23+'Calcification Rates'!$G$23)</f>
        <v>1.1423223259988375</v>
      </c>
      <c r="CE38" s="73">
        <f>((((1-'Calcification Rates'!$H$44)*$A38)*'Calcification Rates'!$D$44*0.1)+('Calcification Rates'!$H$44*$A38*'Calcification Rates'!$D$44))*'Calcification Rates'!$F$44</f>
        <v>29.545842608100003</v>
      </c>
      <c r="CF38" s="73">
        <f>((((1-'Calcification Rates'!$H$44)*$A38)*(('Calcification Rates'!$D$44-'Calcification Rates'!$E$44)*0.1))+('Calcification Rates'!$H$44*$A38*('Calcification Rates'!$D$44-'Calcification Rates'!$E$44)))*('Calcification Rates'!$F$44-'Calcification Rates'!$G$44)</f>
        <v>17.818643322875474</v>
      </c>
      <c r="CG38" s="73">
        <f>((((1-'Calcification Rates'!$H$44)*$A38)*(('Calcification Rates'!$D$44+'Calcification Rates'!$E$44)*0.1))+('Calcification Rates'!$H$44*$A38*('Calcification Rates'!$D$44+'Calcification Rates'!$E$44)))*('Calcification Rates'!$F$44+'Calcification Rates'!$G$44)</f>
        <v>42.97094096961294</v>
      </c>
      <c r="CH38" s="73">
        <f>((((1-'Calcification Rates'!$H$45)*$A38)*'Calcification Rates'!$D$45*0.1)+('Calcification Rates'!$H$45*$A38*'Calcification Rates'!$D$45))*'Calcification Rates'!$F$45</f>
        <v>36.712886399999995</v>
      </c>
      <c r="CI38" s="73">
        <f>((((1-'Calcification Rates'!$H$45)*$A38)*(('Calcification Rates'!$D$45-'Calcification Rates'!$E$45)*0.1))+('Calcification Rates'!$H$45*$A38*('Calcification Rates'!$D$45-'Calcification Rates'!$E$45)))*('Calcification Rates'!$F$45-'Calcification Rates'!$G$45)</f>
        <v>24.174940132633441</v>
      </c>
      <c r="CJ38" s="73">
        <f>((((1-'Calcification Rates'!$H$45)*$A38)*(('Calcification Rates'!$D$45+'Calcification Rates'!$E$45)*0.1))+('Calcification Rates'!$H$45*$A38*('Calcification Rates'!$D$45+'Calcification Rates'!$E$45)))*('Calcification Rates'!$F$45+'Calcification Rates'!$G$45)</f>
        <v>49.250832667366552</v>
      </c>
      <c r="CK38" s="73">
        <f>((((1-'Calcification Rates'!$H$46)*$A38)*'Calcification Rates'!$D$46*0.1)+('Calcification Rates'!$H$46*$A38*'Calcification Rates'!$D$46))*'Calcification Rates'!$F$46</f>
        <v>29.570861520000005</v>
      </c>
      <c r="CL38" s="73">
        <f>((((1-'Calcification Rates'!$H$46)*$A38)*(('Calcification Rates'!$D$46-'Calcification Rates'!$E$46)*0.1))+('Calcification Rates'!$H$46*$A38*('Calcification Rates'!$D$46-'Calcification Rates'!$E$46)))*('Calcification Rates'!$F$46-'Calcification Rates'!$G$46)</f>
        <v>27.73356597715398</v>
      </c>
      <c r="CM38" s="73">
        <f>((((1-'Calcification Rates'!$H$46)*$A38)*(('Calcification Rates'!$D$46+'Calcification Rates'!$E$46)*0.1))+('Calcification Rates'!$H$46*$A38*('Calcification Rates'!$D$46+'Calcification Rates'!$E$46)))*('Calcification Rates'!$F$46+'Calcification Rates'!$G$46)</f>
        <v>31.463251621919927</v>
      </c>
      <c r="CN38" s="73">
        <f>((((1-'Calcification Rates'!$H$47)*$A38)*'Calcification Rates'!$D$47*0.1)+('Calcification Rates'!$H$47*$A38*'Calcification Rates'!$D$47))*'Calcification Rates'!$F$47</f>
        <v>38.552951782800001</v>
      </c>
      <c r="CO38" s="73">
        <f>((((1-'Calcification Rates'!$H$47)*$A38)*(('Calcification Rates'!$D$47-'Calcification Rates'!$E$47)*0.1))+('Calcification Rates'!$H$47*$A38*('Calcification Rates'!$D$47-'Calcification Rates'!$E$47)))*('Calcification Rates'!$F$47-'Calcification Rates'!$G$47)</f>
        <v>23.250692355390765</v>
      </c>
      <c r="CP38" s="73">
        <f>((((1-'Calcification Rates'!$H$47)*$A38)*(('Calcification Rates'!$D$47+'Calcification Rates'!$E$47)*0.1))+('Calcification Rates'!$H$47*$A38*('Calcification Rates'!$D$47+'Calcification Rates'!$E$47)))*('Calcification Rates'!$F$47+'Calcification Rates'!$G$47)</f>
        <v>56.07071821362981</v>
      </c>
      <c r="CQ38" s="73">
        <f>((((((((($A38*2)/PI())/2)+'Calcification Rates'!$D$48)^2)*PI())/2))-((((((($A38*2)/PI())/2)^2)*PI())/2)))*'Calcification Rates'!$F$48</f>
        <v>21.762599039317578</v>
      </c>
      <c r="CR38" s="73">
        <f>((((((((($A38*2)/PI())/2)+('Calcification Rates'!$D$48-'Calcification Rates'!$E$48))^2)*PI())/2))-((((((($A38*2)/PI())/2)^2)*PI())/2)))*('Calcification Rates'!$F$48-'Calcification Rates'!$G$48)</f>
        <v>19.620358582540824</v>
      </c>
      <c r="CS38" s="73">
        <f>((((((((($A38*2)/PI())/2)+('Calcification Rates'!$D$48+'Calcification Rates'!$E$48))^2)*PI())/2))-((((((($A38*2)/PI())/2)^2)*PI())/2)))*('Calcification Rates'!$F$48+'Calcification Rates'!$G$48)</f>
        <v>24.005867474914318</v>
      </c>
      <c r="CT38" s="73">
        <f>((((1-'Calcification Rates'!$H$49)*$A38)*'Calcification Rates'!$D$49*0.1)+('Calcification Rates'!$H$49*$A38*'Calcification Rates'!$D$49))*'Calcification Rates'!$F$49</f>
        <v>29.545842608100003</v>
      </c>
      <c r="CU38" s="73">
        <f>((((1-'Calcification Rates'!$H$49)*$A38)*(('Calcification Rates'!$D$49-'Calcification Rates'!$E$49)*0.1))+('Calcification Rates'!$H$49*$A38*('Calcification Rates'!$D$49-'Calcification Rates'!$E$49)))*('Calcification Rates'!$F$49-'Calcification Rates'!$G$49)</f>
        <v>17.818643322875474</v>
      </c>
      <c r="CV38" s="73">
        <f>((((1-'Calcification Rates'!$H$49)*$A38)*(('Calcification Rates'!$D$49+'Calcification Rates'!$E$49)*0.1))+('Calcification Rates'!$H$49*$A38*('Calcification Rates'!$D$49+'Calcification Rates'!$E$49)))*('Calcification Rates'!$F$49+'Calcification Rates'!$G$49)</f>
        <v>42.97094096961294</v>
      </c>
      <c r="CW38" s="73">
        <f>((((((((($A38*2)/PI())/2)+'Calcification Rates'!$D$50)^2)*PI())/2))-((((((($A38*2)/PI())/2)^2)*PI())/2)))*'Calcification Rates'!$F$50</f>
        <v>21.762599039317578</v>
      </c>
      <c r="CX38" s="73">
        <f>((((((((($A38*2)/PI())/2)+('Calcification Rates'!$D$50-'Calcification Rates'!$E$50))^2)*PI())/2))-((((((($A38*2)/PI())/2)^2)*PI())/2)))*('Calcification Rates'!$F$50-'Calcification Rates'!$G$50)</f>
        <v>19.620358582540824</v>
      </c>
      <c r="CY38" s="73">
        <f>((((((((($A38*2)/PI())/2)+('Calcification Rates'!$D$50+'Calcification Rates'!$E$50))^2)*PI())/2))-((((((($A38*2)/PI())/2)^2)*PI())/2)))*('Calcification Rates'!$F$50+'Calcification Rates'!$G$50)</f>
        <v>24.005867474914318</v>
      </c>
      <c r="CZ38" s="73">
        <f>((((((((($A38*2)/PI())/2)+'Calcification Rates'!$D$51)^2)*PI())/2))-((((((($A38*2)/PI())/2)^2)*PI())/2)))*'Calcification Rates'!$F$51</f>
        <v>21.762599039317578</v>
      </c>
      <c r="DA38" s="73">
        <f>((((((((($A38*2)/PI())/2)+('Calcification Rates'!$D$51-'Calcification Rates'!$E$51))^2)*PI())/2))-((((((($A38*2)/PI())/2)^2)*PI())/2)))*('Calcification Rates'!$F$51-'Calcification Rates'!$G$51)</f>
        <v>19.620358582540824</v>
      </c>
      <c r="DB38" s="73">
        <f>((((((((($A38*2)/PI())/2)+('Calcification Rates'!$D$51+'Calcification Rates'!$E$51))^2)*PI())/2))-((((((($A38*2)/PI())/2)^2)*PI())/2)))*('Calcification Rates'!$F$51+'Calcification Rates'!$G$51)</f>
        <v>24.005867474914318</v>
      </c>
      <c r="DC38" s="73">
        <f>((((((((($A38*2)/PI())/2)+'Calcification Rates'!$D$52)^2)*PI())/2))-((((((($A38*2)/PI())/2)^2)*PI())/2)))*'Calcification Rates'!$F$52</f>
        <v>48.710980891502203</v>
      </c>
      <c r="DD38" s="73">
        <f>((((((((($A38*2)/PI())/2)+('Calcification Rates'!$D$52-'Calcification Rates'!$E$52))^2)*PI())/2))-((((((($A38*2)/PI())/2)^2)*PI())/2)))*('Calcification Rates'!$F$52-'Calcification Rates'!$G$52)</f>
        <v>45.968687023973295</v>
      </c>
      <c r="DE38" s="73">
        <f>((((((((($A38*2)/PI())/2)+('Calcification Rates'!$D$52+'Calcification Rates'!$E$52))^2)*PI())/2))-((((((($A38*2)/PI())/2)^2)*PI())/2)))*('Calcification Rates'!$F$52+'Calcification Rates'!$G$52)</f>
        <v>51.523433897191921</v>
      </c>
      <c r="DF38" s="73">
        <f>((((((((($A38*2)/PI())/2)+'Calcification Rates'!$D$53)^2)*PI())/2))-((((((($A38*2)/PI())/2)^2)*PI())/2)))*'Calcification Rates'!$F$53</f>
        <v>6.4241862256963609</v>
      </c>
      <c r="DG38" s="73">
        <f>((((((((($A38*2)/PI())/2)+('Calcification Rates'!$D$53-'Calcification Rates'!$E$53))^2)*PI())/2))-((((((($A38*2)/PI())/2)^2)*PI())/2)))*('Calcification Rates'!$F$53-'Calcification Rates'!$G$53)</f>
        <v>6.1059788566196227</v>
      </c>
      <c r="DH38" s="73">
        <f>((((((((($A38*2)/PI())/2)+('Calcification Rates'!$D$53+'Calcification Rates'!$E$53))^2)*PI())/2))-((((((($A38*2)/PI())/2)^2)*PI())/2)))*('Calcification Rates'!$F$53+'Calcification Rates'!$G$53)</f>
        <v>6.7480085183292262</v>
      </c>
      <c r="DI38" s="73">
        <f>((((((((($A38*2)/PI())/2)+'Calcification Rates'!$D$54)^2)*PI())/2))-((((((($A38*2)/PI())/2)^2)*PI())/2)))*'Calcification Rates'!$F$54</f>
        <v>6.4241862256963609</v>
      </c>
      <c r="DJ38" s="73">
        <f>((((((((($A38*2)/PI())/2)+('Calcification Rates'!$D$54-'Calcification Rates'!$E$54))^2)*PI())/2))-((((((($A38*2)/PI())/2)^2)*PI())/2)))*('Calcification Rates'!$F$54-'Calcification Rates'!$G$54)</f>
        <v>6.1059788566196227</v>
      </c>
      <c r="DK38" s="73">
        <f>((((((((($A38*2)/PI())/2)+('Calcification Rates'!$D$54+'Calcification Rates'!$E$54))^2)*PI())/2))-((((((($A38*2)/PI())/2)^2)*PI())/2)))*('Calcification Rates'!$F$54+'Calcification Rates'!$G$54)</f>
        <v>6.7480085183292262</v>
      </c>
      <c r="DL38" s="73">
        <f>((((((((($A38*2)/PI())/2)+'Calcification Rates'!$D$55)^2)*PI())/2))-((((((($A38*2)/PI())/2)^2)*PI())/2)))*'Calcification Rates'!$F$55</f>
        <v>7.8778360870256927</v>
      </c>
      <c r="DM38" s="73">
        <f>((((((((($A38*2)/PI())/2)+('Calcification Rates'!$D$55-'Calcification Rates'!$E$55))^2)*PI())/2))-((((((($A38*2)/PI())/2)^2)*PI())/2)))*('Calcification Rates'!$F$55-'Calcification Rates'!$G$55)</f>
        <v>7.7889882734658693</v>
      </c>
      <c r="DN38" s="73">
        <f>((((((((($A38*2)/PI())/2)+('Calcification Rates'!$D$55+'Calcification Rates'!$E$55))^2)*PI())/2))-((((((($A38*2)/PI())/2)^2)*PI())/2)))*('Calcification Rates'!$F$55+'Calcification Rates'!$G$55)</f>
        <v>7.9666937745064415</v>
      </c>
      <c r="DO38" s="73">
        <f>((((1-'Calcification Rates'!$H$56)*$A38)*'Calcification Rates'!$D$56*0.1)+('Calcification Rates'!$H$56*$A38*'Calcification Rates'!$D$56))*'Calcification Rates'!$F$56</f>
        <v>3.8325702600000002</v>
      </c>
      <c r="DP38" s="73">
        <f>((((1-'Calcification Rates'!$H$56)*$A38)*(('Calcification Rates'!$D$56-'Calcification Rates'!$E$56)*0.1))+('Calcification Rates'!$H$56*$A38*('Calcification Rates'!$D$56-'Calcification Rates'!$E$56)))*('Calcification Rates'!$F$56-'Calcification Rates'!$G$56)</f>
        <v>3.8325702600000002</v>
      </c>
      <c r="DQ38" s="73">
        <f>((((1-'Calcification Rates'!$H$56)*$A38)*(('Calcification Rates'!$D$56+'Calcification Rates'!$E$56)*0.1))+('Calcification Rates'!$H$56*$A38*('Calcification Rates'!$D$56+'Calcification Rates'!$E$56)))*('Calcification Rates'!$F$56+'Calcification Rates'!$G$56)</f>
        <v>3.8325702600000002</v>
      </c>
      <c r="DR38" s="73">
        <f>((((1-'Calcification Rates'!$H$57)*$A38)*'Calcification Rates'!$D$57*0.1)+('Calcification Rates'!$H$57*$A38*'Calcification Rates'!$D$57))*'Calcification Rates'!$F$57</f>
        <v>16.250016000000002</v>
      </c>
      <c r="DS38" s="73">
        <f>((((1-'Calcification Rates'!$H$57)*$A38)*(('Calcification Rates'!$D$57-'Calcification Rates'!$E$57)*0.1))+('Calcification Rates'!$H$57*$A38*('Calcification Rates'!$D$57-'Calcification Rates'!$E$57)))*('Calcification Rates'!$F$57-'Calcification Rates'!$G$57)</f>
        <v>15.401604924626582</v>
      </c>
      <c r="DT38" s="73">
        <f>((((1-'Calcification Rates'!$H$57)*$A38)*(('Calcification Rates'!$D$57+'Calcification Rates'!$E$57)*0.1))+('Calcification Rates'!$H$57*$A38*('Calcification Rates'!$D$57+'Calcification Rates'!$E$57)))*('Calcification Rates'!$F$57+'Calcification Rates'!$G$57)</f>
        <v>17.098427075373419</v>
      </c>
      <c r="DU38" s="73">
        <f>((((1-'Calcification Rates'!$H$58)*$A38)*'Calcification Rates'!$D$58*0.1)+('Calcification Rates'!$H$58*$A38*'Calcification Rates'!$D$58))*'Calcification Rates'!$F$58</f>
        <v>16.250016000000002</v>
      </c>
      <c r="DV38" s="73">
        <f>((((1-'Calcification Rates'!$H$58)*$A38)*(('Calcification Rates'!$D$58-'Calcification Rates'!$E$58)*0.1))+('Calcification Rates'!$H$58*$A38*('Calcification Rates'!$D$58-'Calcification Rates'!$E$58)))*('Calcification Rates'!$F$58-'Calcification Rates'!$G$58)</f>
        <v>15.401604924626582</v>
      </c>
      <c r="DW38" s="73">
        <f>((((1-'Calcification Rates'!$H$58)*$A38)*(('Calcification Rates'!$D$58+'Calcification Rates'!$E$58)*0.1))+('Calcification Rates'!$H$58*$A38*('Calcification Rates'!$D$58+'Calcification Rates'!$E$58)))*('Calcification Rates'!$F$58+'Calcification Rates'!$G$58)</f>
        <v>17.098427075373419</v>
      </c>
      <c r="DX38" s="73">
        <f>(2*'Calcification Rates'!$D$59*'Calcification Rates'!$F$59)+0.1*'Calcification Rates'!$D$59*($A38+(2*'Calcification Rates'!$D$59))*'Calcification Rates'!$F$59</f>
        <v>14.051670755555557</v>
      </c>
      <c r="DY38" s="73">
        <f>(2*('Calcification Rates'!$D$59-'Calcification Rates'!$E$59)*('Calcification Rates'!$F$59-'Calcification Rates'!$G$59))+(0.1*('Calcification Rates'!$D$59-'Calcification Rates'!$E$59)*($A38+(2*'Calcification Rates'!$D$59-'Calcification Rates'!$E$59)))*('Calcification Rates'!$F$59-'Calcification Rates'!$G$59)</f>
        <v>13.299538752204903</v>
      </c>
      <c r="DZ38" s="73">
        <f>(2*('Calcification Rates'!$D$59+'Calcification Rates'!$E$59)*('Calcification Rates'!$F$59+'Calcification Rates'!$G$59))+(0.1*('Calcification Rates'!$D$59+'Calcification Rates'!$E$59)*($A38+(2*'Calcification Rates'!$D$59+'Calcification Rates'!$E$59)))*('Calcification Rates'!$F$59+'Calcification Rates'!$G$59)</f>
        <v>14.805840521113499</v>
      </c>
      <c r="EA38" s="73">
        <f>((((((((($A38*2)/PI())/2)+'Calcification Rates'!$D$60)^2)*PI())/2))-((((((($A38*2)/PI())/2)^2)*PI())/2)))*'Calcification Rates'!$F$60</f>
        <v>22.676846284714603</v>
      </c>
      <c r="EB38" s="73">
        <f>((((((((($A38*2)/PI())/2)+('Calcification Rates'!$D$60-'Calcification Rates'!$E$60))^2)*PI())/2))-((((((($A38*2)/PI())/2)^2)*PI())/2)))*('Calcification Rates'!$F$60-'Calcification Rates'!$G$60)</f>
        <v>21.165369689526866</v>
      </c>
      <c r="EC38" s="73">
        <f>((((((((($A38*2)/PI())/2)+('Calcification Rates'!$D$60+'Calcification Rates'!$E$60))^2)*PI())/2))-((((((($A38*2)/PI())/2)^2)*PI())/2)))*('Calcification Rates'!$F$60+'Calcification Rates'!$G$60)</f>
        <v>24.237869675022203</v>
      </c>
      <c r="ED38" s="73">
        <f>$A38*'Calcification Rates'!$D$61*'Calcification Rates'!$F$61</f>
        <v>28.251903805206329</v>
      </c>
      <c r="EE38" s="73">
        <f>$A38*('Calcification Rates'!$D$61-'Calcification Rates'!$E$61)*('Calcification Rates'!$F$61-'Calcification Rates'!$G$61)</f>
        <v>25.887896568581969</v>
      </c>
      <c r="EF38" s="73">
        <f>$A38*('Calcification Rates'!$D$61+'Calcification Rates'!$E$61)*('Calcification Rates'!$F$61+'Calcification Rates'!$G$61)</f>
        <v>30.718215003780266</v>
      </c>
      <c r="EG38" s="73">
        <f>(2*'Calcification Rates'!$D$62*'Calcification Rates'!$F$62)+0.1*'Calcification Rates'!$D$62*($A38+(2*'Calcification Rates'!$D$62))*'Calcification Rates'!$F$62</f>
        <v>71.928256944444442</v>
      </c>
      <c r="EH38" s="73">
        <f>(2*('Calcification Rates'!$D$62-'Calcification Rates'!$E$62)*('Calcification Rates'!$F$62-'Calcification Rates'!$G$62))+(0.1*('Calcification Rates'!$D$62-'Calcification Rates'!$E$62)*($A38+(2*'Calcification Rates'!$D$62-'Calcification Rates'!$E$62)))*('Calcification Rates'!$F$62-'Calcification Rates'!$G$62)</f>
        <v>58.735878878702586</v>
      </c>
      <c r="EI38" s="73">
        <f>(2*('Calcification Rates'!$D$62+'Calcification Rates'!$E$62)*('Calcification Rates'!$F$62+'Calcification Rates'!$G$62))+(0.1*('Calcification Rates'!$D$62+'Calcification Rates'!$E$62)*($A38+(2*'Calcification Rates'!$D$62+'Calcification Rates'!$E$62)))*('Calcification Rates'!$F$62+'Calcification Rates'!$G$62)</f>
        <v>86.280456832597011</v>
      </c>
      <c r="EJ38" s="73">
        <f>(2*'Calcification Rates'!$D$63*'Calcification Rates'!$F$63)+0.1*'Calcification Rates'!$D$63*($A38+(2*'Calcification Rates'!$D$63))*'Calcification Rates'!$F$63</f>
        <v>71.928256944444442</v>
      </c>
      <c r="EK38" s="73">
        <f>(2*('Calcification Rates'!$D$63-'Calcification Rates'!$E$63)*('Calcification Rates'!$F$63-'Calcification Rates'!$G$63))+(0.1*('Calcification Rates'!$D$63-'Calcification Rates'!$E$63)*($A38+(2*'Calcification Rates'!$D$63-'Calcification Rates'!$E$63)))*('Calcification Rates'!$F$63-'Calcification Rates'!$G$63)</f>
        <v>58.735878878702586</v>
      </c>
      <c r="EL38" s="73">
        <f>(2*('Calcification Rates'!$D$63+'Calcification Rates'!$E$63)*('Calcification Rates'!$F$63+'Calcification Rates'!$G$63))+(0.1*('Calcification Rates'!$D$63+'Calcification Rates'!$E$63)*($A38+(2*'Calcification Rates'!$D$63+'Calcification Rates'!$E$63)))*('Calcification Rates'!$F$63+'Calcification Rates'!$G$63)</f>
        <v>86.280456832597011</v>
      </c>
      <c r="EM38" s="73">
        <f>(2*'Calcification Rates'!$D$64*'Calcification Rates'!$F$64)+0.1*'Calcification Rates'!$D$64*($A38+(2*'Calcification Rates'!$D$64))*'Calcification Rates'!$F$64</f>
        <v>71.928256944444442</v>
      </c>
      <c r="EN38" s="73">
        <f>(2*('Calcification Rates'!$D$64-'Calcification Rates'!$E$64)*('Calcification Rates'!$F$64-'Calcification Rates'!$G$64))+(0.1*('Calcification Rates'!$D$64-'Calcification Rates'!$E$64)*($A38+(2*'Calcification Rates'!$D$64-'Calcification Rates'!$E$64)))*('Calcification Rates'!$F$64-'Calcification Rates'!$G$64)</f>
        <v>58.735878878702586</v>
      </c>
      <c r="EO38" s="73">
        <f>(2*('Calcification Rates'!$D$64+'Calcification Rates'!$E$64)*('Calcification Rates'!$F$64+'Calcification Rates'!$G$64))+(0.1*('Calcification Rates'!$D$64+'Calcification Rates'!$E$64)*($A38+(2*'Calcification Rates'!$D$64+'Calcification Rates'!$E$64)))*('Calcification Rates'!$F$64+'Calcification Rates'!$G$64)</f>
        <v>86.280456832597011</v>
      </c>
      <c r="EP38" s="73">
        <f>(2*'Calcification Rates'!$D$65*'Calcification Rates'!$F$65)+0.1*'Calcification Rates'!$D$65*($A38+(2*'Calcification Rates'!$D$65))*'Calcification Rates'!$F$65</f>
        <v>71.928256944444442</v>
      </c>
      <c r="EQ38" s="73">
        <f>(2*('Calcification Rates'!$D$65-'Calcification Rates'!$E$65)*('Calcification Rates'!$F$65-'Calcification Rates'!$G$65))+(0.1*('Calcification Rates'!$D$65-'Calcification Rates'!$E$65)*($A38+(2*'Calcification Rates'!$D$65-'Calcification Rates'!$E$65)))*('Calcification Rates'!$F$65-'Calcification Rates'!$G$65)</f>
        <v>58.735878878702586</v>
      </c>
      <c r="ER38" s="73">
        <f>(2*('Calcification Rates'!$D$65+'Calcification Rates'!$E$65)*('Calcification Rates'!$F$65+'Calcification Rates'!$G$65))+(0.1*('Calcification Rates'!$D$65+'Calcification Rates'!$E$65)*($A38+(2*'Calcification Rates'!$D$65+'Calcification Rates'!$E$65)))*('Calcification Rates'!$F$65+'Calcification Rates'!$G$65)</f>
        <v>86.280456832597011</v>
      </c>
      <c r="ES38" s="73">
        <f>$A38*'Calcification Rates'!$D$66*'Calcification Rates'!$F$66</f>
        <v>28.251903805206329</v>
      </c>
      <c r="ET38" s="73">
        <f>$A38*('Calcification Rates'!$D$66-'Calcification Rates'!$E$66)*('Calcification Rates'!$F$66-'Calcification Rates'!$G$66)</f>
        <v>25.887896568581969</v>
      </c>
      <c r="EU38" s="73">
        <f>$A38*('Calcification Rates'!$D$66+'Calcification Rates'!$E$66)*('Calcification Rates'!$F$66+'Calcification Rates'!$G$66)</f>
        <v>30.718215003780266</v>
      </c>
      <c r="EV38" s="73">
        <f>(2*'Calcification Rates'!$D$67*'Calcification Rates'!$F$67)+0.1*'Calcification Rates'!$D$67*($A38+(2*'Calcification Rates'!$D$67))*'Calcification Rates'!$F$67</f>
        <v>71.928256944444442</v>
      </c>
      <c r="EW38" s="73">
        <f>(2*('Calcification Rates'!$D$67-'Calcification Rates'!$E$67)*('Calcification Rates'!$F$67-'Calcification Rates'!$G$67))+(0.1*('Calcification Rates'!$D$67-'Calcification Rates'!$E$67)*($A38+(2*'Calcification Rates'!$D$67-'Calcification Rates'!$E$67)))*('Calcification Rates'!$F$67-'Calcification Rates'!$G$67)</f>
        <v>58.735878878702586</v>
      </c>
      <c r="EX38" s="73">
        <f>(2*('Calcification Rates'!$D$67+'Calcification Rates'!$E$67)*('Calcification Rates'!$F$67+'Calcification Rates'!$G$67))+(0.1*('Calcification Rates'!$D$67+'Calcification Rates'!$E$67)*($A38+(2*'Calcification Rates'!$D$67+'Calcification Rates'!$E$67)))*('Calcification Rates'!$F$67+'Calcification Rates'!$G$67)</f>
        <v>86.280456832597011</v>
      </c>
      <c r="EY38" s="73">
        <f>((((1-'Calcification Rates'!$H$68)*$A38)*'Calcification Rates'!$D$68*0.1)+('Calcification Rates'!$H$68*$A38*'Calcification Rates'!$D$68))*'Calcification Rates'!$F$68</f>
        <v>8.2413539999999994</v>
      </c>
      <c r="EZ38" s="73">
        <f>((((1-'Calcification Rates'!$H$68)*$A38)*(('Calcification Rates'!$D$68-'Calcification Rates'!$E$68)*0.1))+('Calcification Rates'!$H$68*$A38*('Calcification Rates'!$D$68-'Calcification Rates'!$E$68)))*('Calcification Rates'!$F$68-'Calcification Rates'!$G$68)</f>
        <v>5.1282976004937515</v>
      </c>
      <c r="FA38" s="73">
        <f>((((1-'Calcification Rates'!$H$68)*$A38)*(('Calcification Rates'!$D$68+'Calcification Rates'!$E$68)*0.1))+('Calcification Rates'!$H$68*$A38*('Calcification Rates'!$D$68+'Calcification Rates'!$E$68)))*('Calcification Rates'!$F$68+'Calcification Rates'!$G$68)</f>
        <v>11.664058519126355</v>
      </c>
      <c r="FB38" s="73">
        <f>((((((((($A38*2)/PI())/2)+'Calcification Rates'!$D$69)^2)*PI())/2))-((((((($A38*2)/PI())/2)^2)*PI())/2)))*'Calcification Rates'!$F$69</f>
        <v>56.16100560493841</v>
      </c>
      <c r="FC38" s="73">
        <f>((((((((($A38*2)/PI())/2)+('Calcification Rates'!$D$69-'Calcification Rates'!$E$69))^2)*PI())/2))-((((((($A38*2)/PI())/2)^2)*PI())/2)))*('Calcification Rates'!$F$69-'Calcification Rates'!$G$69)</f>
        <v>53.155907180372033</v>
      </c>
      <c r="FD38" s="73">
        <f>((((((((($A38*2)/PI())/2)+('Calcification Rates'!$D$69+'Calcification Rates'!$E$69))^2)*PI())/2))-((((((($A38*2)/PI())/2)^2)*PI())/2)))*('Calcification Rates'!$F$69+'Calcification Rates'!$G$69)</f>
        <v>59.21104478552985</v>
      </c>
      <c r="FE38" s="73">
        <f>((((((((($A38*2)/PI())/2)+'Calcification Rates'!$D$70)^2)*PI())/2))-((((((($A38*2)/PI())/2)^2)*PI())/2)))*'Calcification Rates'!$F$70</f>
        <v>43.748753267902515</v>
      </c>
      <c r="FF38" s="73">
        <f>((((((((($A38*2)/PI())/2)+('Calcification Rates'!$D$70-'Calcification Rates'!$E$70))^2)*PI())/2))-((((((($A38*2)/PI())/2)^2)*PI())/2)))*('Calcification Rates'!$F$70-'Calcification Rates'!$G$70)</f>
        <v>37.658920182472514</v>
      </c>
      <c r="FG38" s="73">
        <f>((((((((($A38*2)/PI())/2)+('Calcification Rates'!$D$70+'Calcification Rates'!$E$70))^2)*PI())/2))-((((((($A38*2)/PI())/2)^2)*PI())/2)))*('Calcification Rates'!$F$70+'Calcification Rates'!$G$70)</f>
        <v>49.95853834090331</v>
      </c>
      <c r="FH38" s="73">
        <f>((((((((($A38*2)/PI())/2)+'Calcification Rates'!$D$71)^2)*PI())/2))-((((((($A38*2)/PI())/2)^2)*PI())/2)))*'Calcification Rates'!$F$71</f>
        <v>24.657094798010803</v>
      </c>
      <c r="FI38" s="73">
        <f>((((((((($A38*2)/PI())/2)+('Calcification Rates'!$D$71-'Calcification Rates'!$E$71))^2)*PI())/2))-((((((($A38*2)/PI())/2)^2)*PI())/2)))*('Calcification Rates'!$F$71-'Calcification Rates'!$G$71)</f>
        <v>22.729876605236456</v>
      </c>
      <c r="FJ38" s="73">
        <f>((((((((($A38*2)/PI())/2)+('Calcification Rates'!$D$71+'Calcification Rates'!$E$71))^2)*PI())/2))-((((((($A38*2)/PI())/2)^2)*PI())/2)))*('Calcification Rates'!$F$71+'Calcification Rates'!$G$71)</f>
        <v>26.661446865534728</v>
      </c>
      <c r="FK38" s="73">
        <f>$A38*'Calcification Rates'!$D$72*'Calcification Rates'!$F$72</f>
        <v>0.84610124999999992</v>
      </c>
      <c r="FL38" s="73">
        <f>$A38*('Calcification Rates'!$D$72-'Calcification Rates'!$E$72)*('Calcification Rates'!$F$72-'Calcification Rates'!$G$72)</f>
        <v>0.54988017400116229</v>
      </c>
      <c r="FM38" s="73">
        <f>$A38*('Calcification Rates'!$D$72+'Calcification Rates'!$E$72)*('Calcification Rates'!$F$72+'Calcification Rates'!$G$72)</f>
        <v>1.1423223259988375</v>
      </c>
      <c r="FN38" s="73">
        <f>$A38*'Calcification Rates'!$D$74*'Calcification Rates'!$F$74</f>
        <v>0.84610124999999992</v>
      </c>
      <c r="FO38" s="73">
        <f>$A38*('Calcification Rates'!$D$74-'Calcification Rates'!$E$74)*('Calcification Rates'!$F$74-'Calcification Rates'!$G$74)</f>
        <v>0.54988017400116229</v>
      </c>
      <c r="FP38" s="73">
        <f>$A38*('Calcification Rates'!$D$74+'Calcification Rates'!$E$74)*('Calcification Rates'!$F$74+'Calcification Rates'!$G$74)</f>
        <v>1.1423223259988375</v>
      </c>
      <c r="FQ38" s="73">
        <f>$A38*'Calcification Rates'!$D$75*'Calcification Rates'!$F$75</f>
        <v>24.420259943181815</v>
      </c>
      <c r="FR38" s="73">
        <f>$A38*('Calcification Rates'!$D$75-'Calcification Rates'!$E$75)*('Calcification Rates'!$F$75-'Calcification Rates'!$G$75)</f>
        <v>22.741623751423504</v>
      </c>
      <c r="FS38" s="73">
        <f>$A38*('Calcification Rates'!$D$75+'Calcification Rates'!$E$75)*('Calcification Rates'!$F$75+'Calcification Rates'!$G$75)</f>
        <v>26.150010177711017</v>
      </c>
      <c r="FT38" s="73">
        <f>((((((((($A38*2)/PI())/2)+'Calcification Rates'!$D$76)^2)*PI())/2))-((((((($A38*2)/PI())/2)^2)*PI())/2)))*'Calcification Rates'!$F$76</f>
        <v>24.901831748663209</v>
      </c>
      <c r="FU38" s="73">
        <f>((((((((($A38*2)/PI())/2)+('Calcification Rates'!$D$76-'Calcification Rates'!$E$76))^2)*PI())/2))-((((((($A38*2)/PI())/2)^2)*PI())/2)))*('Calcification Rates'!$F$76-'Calcification Rates'!$G$76)</f>
        <v>23.180308151773328</v>
      </c>
      <c r="FV38" s="73">
        <f>((((((((($A38*2)/PI())/2)+('Calcification Rates'!$D$76+'Calcification Rates'!$E$76))^2)*PI())/2))-((((((($A38*2)/PI())/2)^2)*PI())/2)))*('Calcification Rates'!$F$76+'Calcification Rates'!$G$76)</f>
        <v>26.6769437977342</v>
      </c>
      <c r="FW38" s="73">
        <f>(2*'Calcification Rates'!$D$77*'Calcification Rates'!$F$77)+0.1*'Calcification Rates'!$D$77*($A38+(2*'Calcification Rates'!$D$77))*'Calcification Rates'!$F$77</f>
        <v>71.928256944444442</v>
      </c>
      <c r="FX38" s="73">
        <f>(2*('Calcification Rates'!$D$77-'Calcification Rates'!$E$77)*('Calcification Rates'!$F$77-'Calcification Rates'!$G$77))+(0.1*('Calcification Rates'!$D$77-'Calcification Rates'!$E$77)*($A38+(2*'Calcification Rates'!$D$77-'Calcification Rates'!$E$77)))*('Calcification Rates'!$F$77-'Calcification Rates'!$G$77)</f>
        <v>68.437012827286097</v>
      </c>
      <c r="FY38" s="73">
        <f>(2*('Calcification Rates'!$D$77+'Calcification Rates'!$E$77)*('Calcification Rates'!$F$77+'Calcification Rates'!$G$77))+(0.1*('Calcification Rates'!$D$77+'Calcification Rates'!$E$77)*($A38+(2*'Calcification Rates'!$D$77+'Calcification Rates'!$E$77)))*('Calcification Rates'!$F$77+'Calcification Rates'!$G$77)</f>
        <v>75.435258651424888</v>
      </c>
      <c r="FZ38" s="73">
        <f>((((1-'Calcification Rates'!$H$78)*$A38)*'Calcification Rates'!$D$78*0.1)+('Calcification Rates'!$H$78*$A38*'Calcification Rates'!$D$78))*'Calcification Rates'!$F$78</f>
        <v>12.837778316999998</v>
      </c>
      <c r="GA38" s="73">
        <f>((((1-'Calcification Rates'!$H$78)*$A38)*(('Calcification Rates'!$D$78-'Calcification Rates'!$E$78)*0.1))+('Calcification Rates'!$H$78*$A38*('Calcification Rates'!$D$78-'Calcification Rates'!$E$78)))*('Calcification Rates'!$F$78-'Calcification Rates'!$G$78)</f>
        <v>12.39333464959785</v>
      </c>
      <c r="GB38" s="73">
        <f>((((1-'Calcification Rates'!$H$78)*$A38)*(('Calcification Rates'!$D$78+'Calcification Rates'!$E$78)*0.1))+('Calcification Rates'!$H$78*$A38*('Calcification Rates'!$D$78+'Calcification Rates'!$E$78)))*('Calcification Rates'!$F$78+'Calcification Rates'!$G$78)</f>
        <v>13.282221984402147</v>
      </c>
      <c r="GC38" s="73">
        <f>((((1-'Calcification Rates'!$H$79)*$A38)*'Calcification Rates'!$D$79*0.1)+('Calcification Rates'!$H$79*$A38*'Calcification Rates'!$D$79))*'Calcification Rates'!$F$79</f>
        <v>14.60057508</v>
      </c>
      <c r="GD38" s="73">
        <f>((((1-'Calcification Rates'!$H$79)*$A38)*(('Calcification Rates'!$D$79-'Calcification Rates'!$E$79)*0.1))+('Calcification Rates'!$H$79*$A38*('Calcification Rates'!$D$79-'Calcification Rates'!$E$79)))*('Calcification Rates'!$F$79-'Calcification Rates'!$G$79)</f>
        <v>13.99020922866036</v>
      </c>
      <c r="GE38" s="73">
        <f>((((1-'Calcification Rates'!$H$79)*$A38)*(('Calcification Rates'!$D$79+'Calcification Rates'!$E$79)*0.1))+('Calcification Rates'!$H$79*$A38*('Calcification Rates'!$D$79+'Calcification Rates'!$E$79)))*('Calcification Rates'!$F$79+'Calcification Rates'!$G$79)</f>
        <v>15.210940931339643</v>
      </c>
      <c r="GF38" s="73">
        <f>((((1-'Calcification Rates'!$H$80)*$A38)*'Calcification Rates'!$D$80*0.1)+('Calcification Rates'!$H$80*$A38*'Calcification Rates'!$D$80))*'Calcification Rates'!$F$80</f>
        <v>17.181387521999998</v>
      </c>
      <c r="GG38" s="73">
        <f>((((1-'Calcification Rates'!$H$80)*$A38)*(('Calcification Rates'!$D$80-'Calcification Rates'!$E$80)*0.1))+('Calcification Rates'!$H$80*$A38*('Calcification Rates'!$D$80-'Calcification Rates'!$E$80)))*('Calcification Rates'!$F$80-'Calcification Rates'!$G$80)</f>
        <v>16.58656817765727</v>
      </c>
      <c r="GH38" s="73">
        <f>((((1-'Calcification Rates'!$H$80)*$A38)*(('Calcification Rates'!$D$80+'Calcification Rates'!$E$80)*0.1))+('Calcification Rates'!$H$80*$A38*('Calcification Rates'!$D$80+'Calcification Rates'!$E$80)))*('Calcification Rates'!$F$80+'Calcification Rates'!$G$80)</f>
        <v>17.776206866342722</v>
      </c>
      <c r="GI38" s="73">
        <f>((((((((($A38*2)/PI())/2)+'Calcification Rates'!$D$81)^2)*PI())/2))-((((((($A38*2)/PI())/2)^2)*PI())/2)))*'Calcification Rates'!$F$81</f>
        <v>21.102783673529654</v>
      </c>
      <c r="GJ38" s="73">
        <f>((((((((($A38*2)/PI())/2)+('Calcification Rates'!$D$81-'Calcification Rates'!$E$81))^2)*PI())/2))-((((((($A38*2)/PI())/2)^2)*PI())/2)))*('Calcification Rates'!$F$81-'Calcification Rates'!$G$81)</f>
        <v>20.410799853283425</v>
      </c>
      <c r="GK38" s="73">
        <f>((((((((($A38*2)/PI())/2)+('Calcification Rates'!$D$81+'Calcification Rates'!$E$81))^2)*PI())/2))-((((((($A38*2)/PI())/2)^2)*PI())/2)))*('Calcification Rates'!$F$81+'Calcification Rates'!$G$81)</f>
        <v>21.795659941065491</v>
      </c>
      <c r="GL38" s="73">
        <f>((((((((($A38*2)/PI())/2)+'Calcification Rates'!$D$82)^2)*PI())/2))-((((((($A38*2)/PI())/2)^2)*PI())/2)))*'Calcification Rates'!$F$82</f>
        <v>21.646319742589149</v>
      </c>
      <c r="GM38" s="73">
        <f>((((((((($A38*2)/PI())/2)+('Calcification Rates'!$D$82-'Calcification Rates'!$E$82))^2)*PI())/2))-((((((($A38*2)/PI())/2)^2)*PI())/2)))*('Calcification Rates'!$F$82-'Calcification Rates'!$G$82)</f>
        <v>21.107342620907549</v>
      </c>
      <c r="GN38" s="73">
        <f>((((((((($A38*2)/PI())/2)+('Calcification Rates'!$D$82+'Calcification Rates'!$E$82))^2)*PI())/2))-((((((($A38*2)/PI())/2)^2)*PI())/2)))*('Calcification Rates'!$F$82+'Calcification Rates'!$G$82)</f>
        <v>22.185837032076414</v>
      </c>
      <c r="GO38" s="73">
        <f>((((((((($A38*2)/PI())/2)+'Calcification Rates'!$D$87)^2)*PI())/2))-((((((($A38*2)/PI())/2)^2)*PI())/2)))*'Calcification Rates'!$F$87</f>
        <v>14.489774970123298</v>
      </c>
      <c r="GP38" s="73">
        <f>((((((((($A38*2)/PI())/2)+('Calcification Rates'!$D$87-'Calcification Rates'!$E$87))^2)*PI())/2))-((((((($A38*2)/PI())/2)^2)*PI())/2)))*('Calcification Rates'!$F$87-'Calcification Rates'!$G$87)</f>
        <v>12.602869346947653</v>
      </c>
      <c r="GQ38" s="73">
        <f>((((((((($A38*2)/PI())/2)+('Calcification Rates'!$D$87+'Calcification Rates'!$E$87))^2)*PI())/2))-((((((($A38*2)/PI())/2)^2)*PI())/2)))*('Calcification Rates'!$F$87+'Calcification Rates'!$G$87)</f>
        <v>16.477478017362099</v>
      </c>
      <c r="GR38" s="73">
        <f>((((((((($A38*2)/PI())/2)+'Calcification Rates'!$D$88)^2)*PI())/2))-((((((($A38*2)/PI())/2)^2)*PI())/2)))*'Calcification Rates'!$F$88</f>
        <v>14.489774970123298</v>
      </c>
      <c r="GS38" s="73">
        <f>((((((((($A38*2)/PI())/2)+('Calcification Rates'!$D$88-'Calcification Rates'!$E$88))^2)*PI())/2))-((((((($A38*2)/PI())/2)^2)*PI())/2)))*('Calcification Rates'!$F$88-'Calcification Rates'!$G$88)</f>
        <v>12.602869346947653</v>
      </c>
      <c r="GT38" s="73">
        <f>((((((((($A38*2)/PI())/2)+('Calcification Rates'!$D$88+'Calcification Rates'!$E$88))^2)*PI())/2))-((((((($A38*2)/PI())/2)^2)*PI())/2)))*('Calcification Rates'!$F$88+'Calcification Rates'!$G$88)</f>
        <v>16.477478017362099</v>
      </c>
      <c r="GU38" s="73">
        <f>((((((((($A38*2)/PI())/2)+'Calcification Rates'!$D$89)^2)*PI())/2))-((((((($A38*2)/PI())/2)^2)*PI())/2)))*'Calcification Rates'!$F$89</f>
        <v>20.270497663214336</v>
      </c>
      <c r="GV38" s="73">
        <f>((((((((($A38*2)/PI())/2)+('Calcification Rates'!$D$89-'Calcification Rates'!$E$89))^2)*PI())/2))-((((((($A38*2)/PI())/2)^2)*PI())/2)))*('Calcification Rates'!$F$89-'Calcification Rates'!$G$89)</f>
        <v>18.070278144451919</v>
      </c>
      <c r="GW38" s="73">
        <f>((((((((($A38*2)/PI())/2)+('Calcification Rates'!$D$89+'Calcification Rates'!$E$89))^2)*PI())/2))-((((((($A38*2)/PI())/2)^2)*PI())/2)))*('Calcification Rates'!$F$89+'Calcification Rates'!$G$89)</f>
        <v>22.553055273606237</v>
      </c>
      <c r="GX38" s="73">
        <f>((((((((($A38*2)/PI())/2)+'Calcification Rates'!$D$90)^2)*PI())/2))-((((((($A38*2)/PI())/2)^2)*PI())/2)))*'Calcification Rates'!$F$90</f>
        <v>20.270497663214336</v>
      </c>
      <c r="GY38" s="73">
        <f>((((((((($A38*2)/PI())/2)+('Calcification Rates'!$D$90-'Calcification Rates'!$E$90))^2)*PI())/2))-((((((($A38*2)/PI())/2)^2)*PI())/2)))*('Calcification Rates'!$F$90-'Calcification Rates'!$G$90)</f>
        <v>18.070278144451919</v>
      </c>
      <c r="GZ38" s="73">
        <f>((((((((($A38*2)/PI())/2)+('Calcification Rates'!$D$90+'Calcification Rates'!$E$90))^2)*PI())/2))-((((((($A38*2)/PI())/2)^2)*PI())/2)))*('Calcification Rates'!$F$90+'Calcification Rates'!$G$90)</f>
        <v>22.553055273606237</v>
      </c>
      <c r="HA38" s="73">
        <f>((((((((($A38*2)/PI())/2)+'Calcification Rates'!$D$92)^2)*PI())/2))-((((((($A38*2)/PI())/2)^2)*PI())/2)))*'Calcification Rates'!$F$92</f>
        <v>51.570728675516619</v>
      </c>
      <c r="HB38" s="73">
        <f>((((((((($A38*2)/PI())/2)+('Calcification Rates'!$D$92-'Calcification Rates'!$E$92))^2)*PI())/2))-((((((($A38*2)/PI())/2)^2)*PI())/2)))*('Calcification Rates'!$F$92-'Calcification Rates'!$G$92)</f>
        <v>49.575412029251659</v>
      </c>
      <c r="HC38" s="73">
        <f>((((((((($A38*2)/PI())/2)+('Calcification Rates'!$D$92+'Calcification Rates'!$E$92))^2)*PI())/2))-((((((($A38*2)/PI())/2)^2)*PI())/2)))*('Calcification Rates'!$F$92+'Calcification Rates'!$G$92)</f>
        <v>53.56604532178158</v>
      </c>
      <c r="HD38" s="73">
        <f>$A38*'Calcification Rates'!$D$93*'Calcification Rates'!$F$93</f>
        <v>14.874282158483231</v>
      </c>
      <c r="HE38" s="73">
        <f>$A38*('Calcification Rates'!$D$93-'Calcification Rates'!$E$93)*('Calcification Rates'!$F$93-'Calcification Rates'!$G$93)</f>
        <v>13.072662502465439</v>
      </c>
      <c r="HF38" s="73">
        <f>$A38*('Calcification Rates'!$D$93+'Calcification Rates'!$E$93)*('Calcification Rates'!$F$93+'Calcification Rates'!$G$93)</f>
        <v>16.774599893034384</v>
      </c>
      <c r="HG38" s="73">
        <f>$A38*'Calcification Rates'!$D$95*'Calcification Rates'!$F$95</f>
        <v>18.964709752066117</v>
      </c>
      <c r="HH38" s="73">
        <f>$A38*('Calcification Rates'!$D$95-'Calcification Rates'!$E$95)*('Calcification Rates'!$F$95-'Calcification Rates'!$G$95)</f>
        <v>16.549411627403334</v>
      </c>
      <c r="HI38" s="73">
        <f>$A38*('Calcification Rates'!$D$95+'Calcification Rates'!$E$95)*('Calcification Rates'!$F$95+'Calcification Rates'!$G$95)</f>
        <v>21.515365241574656</v>
      </c>
      <c r="HJ38" s="73">
        <f>((((1-'Calcification Rates'!$H$96)*$A38)*'Calcification Rates'!$D$96*0.1)+('Calcification Rates'!$H$96*$A38*'Calcification Rates'!$D$96))*'Calcification Rates'!$F$96</f>
        <v>9.0161253000000006</v>
      </c>
      <c r="HK38" s="73">
        <f>((((1-'Calcification Rates'!$H$96)*$A38)*(('Calcification Rates'!$D$96-'Calcification Rates'!$E$96)*0.1))+('Calcification Rates'!$H$96*$A38*('Calcification Rates'!$D$96-'Calcification Rates'!$E$96)))*('Calcification Rates'!$F$96-'Calcification Rates'!$G$96)</f>
        <v>7.8757868087706404</v>
      </c>
      <c r="HL38" s="73">
        <f>((((1-'Calcification Rates'!$H$96)*$A38)*(('Calcification Rates'!$D$96+'Calcification Rates'!$E$96)*0.1))+('Calcification Rates'!$H$96*$A38*('Calcification Rates'!$D$96+'Calcification Rates'!$E$96)))*('Calcification Rates'!$F$96+'Calcification Rates'!$G$96)</f>
        <v>10.226604887705474</v>
      </c>
      <c r="HM38" s="73">
        <f>((((1-'Calcification Rates'!$H$98)*$A38)*'Calcification Rates'!$D$98*0.1)+('Calcification Rates'!$H$98*$A38*'Calcification Rates'!$D$98))*'Calcification Rates'!$F$98</f>
        <v>9.0161253000000006</v>
      </c>
      <c r="HN38" s="73">
        <f>((((1-'Calcification Rates'!$H$98)*$A38)*(('Calcification Rates'!$D$98-'Calcification Rates'!$E$98)*0.1))+('Calcification Rates'!$H$98*$A38*('Calcification Rates'!$D$98-'Calcification Rates'!$E$98)))*('Calcification Rates'!$F$98-'Calcification Rates'!$G$98)</f>
        <v>5.437486519034322</v>
      </c>
      <c r="HO38" s="73">
        <f>((((1-'Calcification Rates'!$H$98)*$A38)*(('Calcification Rates'!$D$98+'Calcification Rates'!$E$98)*0.1))+('Calcification Rates'!$H$98*$A38*('Calcification Rates'!$D$98+'Calcification Rates'!$E$98)))*('Calcification Rates'!$F$98+'Calcification Rates'!$G$98)</f>
        <v>13.112890134151034</v>
      </c>
    </row>
    <row r="39" spans="1:223" x14ac:dyDescent="0.3">
      <c r="A39" s="42">
        <v>37</v>
      </c>
      <c r="B39" s="73">
        <f>((((1-'Calcification Rates'!$H$11)*$A39)*'Calcification Rates'!$D$11*0.1)+('Calcification Rates'!$H$11*$A39*'Calcification Rates'!$D$11))*'Calcification Rates'!$F$11</f>
        <v>101.79829930666666</v>
      </c>
      <c r="C39" s="73">
        <f>((((1-'Calcification Rates'!$H$11)*$A39)*(('Calcification Rates'!$D$11-'Calcification Rates'!$E$11)*0.1))+('Calcification Rates'!$H$11*$A39*('Calcification Rates'!$D$11-'Calcification Rates'!$E$11)))*('Calcification Rates'!$F$11-'Calcification Rates'!$G$11)</f>
        <v>82.67803821469424</v>
      </c>
      <c r="D39" s="73">
        <f>((((1-'Calcification Rates'!$H$11)*$A39)*(('Calcification Rates'!$D$11+'Calcification Rates'!$E$11)*0.1))+('Calcification Rates'!$H$11*$A39*('Calcification Rates'!$D$11+'Calcification Rates'!$E$11)))*('Calcification Rates'!$F$11+'Calcification Rates'!$G$11)</f>
        <v>121.51252345198337</v>
      </c>
      <c r="E39" s="73">
        <f>(((((1-'Calcification Rates'!$H$12)*$A39)*'Calcification Rates'!$D$12*0.1)+('Calcification Rates'!$H$12*$A39*'Calcification Rates'!$D$12))*'Calcification Rates'!$F$12)*0.5</f>
        <v>53.60732807619047</v>
      </c>
      <c r="F39" s="73">
        <f>(((((1-'Calcification Rates'!$H$12)*$A39)*(('Calcification Rates'!$D$12-'Calcification Rates'!$E$12)*0.1))+('Calcification Rates'!$H$12*$A39*('Calcification Rates'!$D$12-'Calcification Rates'!$E$12)))*('Calcification Rates'!$F$12-'Calcification Rates'!$G$12))*0.5</f>
        <v>49.269260001540957</v>
      </c>
      <c r="G39" s="73">
        <f>(((((1-'Calcification Rates'!$H$12)*$A39)*(('Calcification Rates'!$D$12+'Calcification Rates'!$E$12)*0.1))+('Calcification Rates'!$H$12*$A39*('Calcification Rates'!$D$12+'Calcification Rates'!$E$12)))*('Calcification Rates'!$F$12+'Calcification Rates'!$G$12))*0.5</f>
        <v>58.020665639443806</v>
      </c>
      <c r="H39" s="73">
        <f>(((((1-'Calcification Rates'!$H$13)*$A39)*'Calcification Rates'!$D$13*0.1)+('Calcification Rates'!$H$13*$A39*'Calcification Rates'!$D$13))*'Calcification Rates'!$F$13)*0.5</f>
        <v>43.135203307199994</v>
      </c>
      <c r="I39" s="73">
        <f>(((((1-'Calcification Rates'!$H$13)*$A39)*(('Calcification Rates'!$D$13-'Calcification Rates'!$E$13)*0.1))+('Calcification Rates'!$H$13*$A39*('Calcification Rates'!$D$13-'Calcification Rates'!$E$13)))*('Calcification Rates'!$F$13-'Calcification Rates'!$G$13))*0.5</f>
        <v>36.504582089310389</v>
      </c>
      <c r="J39" s="73">
        <f>(((((1-'Calcification Rates'!$H$13)*$A39)*(('Calcification Rates'!$D$13+'Calcification Rates'!$E$13)*0.1))+('Calcification Rates'!$H$13*$A39*('Calcification Rates'!$D$13+'Calcification Rates'!$E$13)))*('Calcification Rates'!$F$13+'Calcification Rates'!$G$13))*0.5</f>
        <v>50.312570944134038</v>
      </c>
      <c r="K39" s="73">
        <f>((((((((($A39*2)/PI())/2)+'Calcification Rates'!$D$14)^2)*PI())/2))-((((((($A39*2)/PI())/2)^2)*PI())/2)))*'Calcification Rates'!$F$14</f>
        <v>22.043416613858643</v>
      </c>
      <c r="L39" s="73">
        <f>((((((((($A39*2)/PI())/2)+('Calcification Rates'!$D$14-'Calcification Rates'!$E$14))^2)*PI())/2))-((((((($A39*2)/PI())/2)^2)*PI())/2)))*('Calcification Rates'!$F$14-'Calcification Rates'!$G$14)</f>
        <v>21.26977432887892</v>
      </c>
      <c r="M39" s="73">
        <f>((((((((($A39*2)/PI())/2)+('Calcification Rates'!$D$14+'Calcification Rates'!$E$14))^2)*PI())/2))-((((((($A39*2)/PI())/2)^2)*PI())/2)))*('Calcification Rates'!$F$14+'Calcification Rates'!$G$14)</f>
        <v>22.817739050131365</v>
      </c>
      <c r="N39" s="73">
        <f>((((((((($A39*2)/PI())/2)+'Calcification Rates'!$D$15)^2)*PI())/2))-((((((($A39*2)/PI())/2)^2)*PI())/2)))*'Calcification Rates'!$F$15</f>
        <v>22.359142633067556</v>
      </c>
      <c r="O39" s="73">
        <f>((((((((($A39*2)/PI())/2)+('Calcification Rates'!$D$15-'Calcification Rates'!$E$15))^2)*PI())/2))-((((((($A39*2)/PI())/2)^2)*PI())/2)))*('Calcification Rates'!$F$15-'Calcification Rates'!$G$15)</f>
        <v>20.158426355251873</v>
      </c>
      <c r="P39" s="73">
        <f>((((((((($A39*2)/PI())/2)+('Calcification Rates'!$D$15+'Calcification Rates'!$E$15))^2)*PI())/2))-((((((($A39*2)/PI())/2)^2)*PI())/2)))*('Calcification Rates'!$F$15+'Calcification Rates'!$G$15)</f>
        <v>24.663601495154705</v>
      </c>
      <c r="Q39" s="73">
        <f>(2*'Calcification Rates'!$D$16*'Calcification Rates'!$F$16)+0.1*'Calcification Rates'!$D$16*($A39+(2*'Calcification Rates'!$D$16))*'Calcification Rates'!$F$16</f>
        <v>6.4719783333333334</v>
      </c>
      <c r="R39" s="73">
        <f>(2*('Calcification Rates'!$D$16-'Calcification Rates'!$E$16)*('Calcification Rates'!$F$16-'Calcification Rates'!$G$16))+(0.1*('Calcification Rates'!$D$16-'Calcification Rates'!$E$16)*($A39+(2*'Calcification Rates'!$D$16-'Calcification Rates'!$E$16)))*('Calcification Rates'!$F$16-'Calcification Rates'!$G$16)</f>
        <v>5.5591977916763238</v>
      </c>
      <c r="S39" s="73">
        <f>(2*('Calcification Rates'!$D$16+'Calcification Rates'!$E$16)*('Calcification Rates'!$F$16+'Calcification Rates'!$G$16))+(0.1*('Calcification Rates'!$D$16+'Calcification Rates'!$E$16)*($A39+(2*'Calcification Rates'!$D$16+'Calcification Rates'!$E$16)))*('Calcification Rates'!$F$16+'Calcification Rates'!$G$16)</f>
        <v>7.4075670705870849</v>
      </c>
      <c r="T39" s="73">
        <f>(2*'Calcification Rates'!$D$17*'Calcification Rates'!$F$17)+0.1*'Calcification Rates'!$D$17*($A39+(2*'Calcification Rates'!$D$17))*'Calcification Rates'!$F$17</f>
        <v>5.9816769444444438</v>
      </c>
      <c r="U39" s="73">
        <f>(2*('Calcification Rates'!$D$17-'Calcification Rates'!$E$17)*('Calcification Rates'!$F$17-'Calcification Rates'!$G$17))+(0.1*('Calcification Rates'!$D$17-'Calcification Rates'!$E$17)*($A39+(2*'Calcification Rates'!$D$17-'Calcification Rates'!$E$17)))*('Calcification Rates'!$F$17-'Calcification Rates'!$G$17)</f>
        <v>5.0755784391429906</v>
      </c>
      <c r="V39" s="73">
        <f>(2*('Calcification Rates'!$D$17+'Calcification Rates'!$E$17)*('Calcification Rates'!$F$17+'Calcification Rates'!$G$17))+(0.1*('Calcification Rates'!$D$17+'Calcification Rates'!$E$17)*($A39+(2*'Calcification Rates'!$D$17+'Calcification Rates'!$E$17)))*('Calcification Rates'!$F$17+'Calcification Rates'!$G$17)</f>
        <v>6.9105821513870849</v>
      </c>
      <c r="W39" s="73">
        <f>((((((((($A39*2)/PI())/2)+'Calcification Rates'!$D$18)^2)*PI())/2))-((((((($A39*2)/PI())/2)^2)*PI())/2)))*'Calcification Rates'!$F$18</f>
        <v>22.359142633067556</v>
      </c>
      <c r="X39" s="73">
        <f>((((((((($A39*2)/PI())/2)+('Calcification Rates'!$D$18-'Calcification Rates'!$E$18))^2)*PI())/2))-((((((($A39*2)/PI())/2)^2)*PI())/2)))*('Calcification Rates'!$F$18-'Calcification Rates'!$G$18)</f>
        <v>20.158426355251873</v>
      </c>
      <c r="Y39" s="73">
        <f>((((((((($A39*2)/PI())/2)+('Calcification Rates'!$D$18+'Calcification Rates'!$E$18))^2)*PI())/2))-((((((($A39*2)/PI())/2)^2)*PI())/2)))*('Calcification Rates'!$F$18+'Calcification Rates'!$G$18)</f>
        <v>24.663601495154705</v>
      </c>
      <c r="Z39" s="73">
        <f>(2*'Calcification Rates'!$D$19*'Calcification Rates'!$F$19)+0.1*'Calcification Rates'!$D$19*($A39+(2*'Calcification Rates'!$D$19))*'Calcification Rates'!$F$19</f>
        <v>5.9816769444444438</v>
      </c>
      <c r="AA39" s="73">
        <f>(2*('Calcification Rates'!$D$19-'Calcification Rates'!$E$19)*('Calcification Rates'!$F$19-'Calcification Rates'!$G$19))+(0.1*('Calcification Rates'!$D$19-'Calcification Rates'!$E$19)*($A39+(2*'Calcification Rates'!$D$19-'Calcification Rates'!$E$19)))*('Calcification Rates'!$F$19-'Calcification Rates'!$G$19)</f>
        <v>5.0755784391429906</v>
      </c>
      <c r="AB39" s="73">
        <f>(2*('Calcification Rates'!$D$19+'Calcification Rates'!$E$19)*('Calcification Rates'!$F$19+'Calcification Rates'!$G$19))+(0.1*('Calcification Rates'!$D$19+'Calcification Rates'!$E$19)*($A39+(2*'Calcification Rates'!$D$19+'Calcification Rates'!$E$19)))*('Calcification Rates'!$F$19+'Calcification Rates'!$G$19)</f>
        <v>6.9105821513870849</v>
      </c>
      <c r="AC39" s="73">
        <f>(((((1-'Calcification Rates'!$H$20)*$A39)*'Calcification Rates'!$D$20*0.1)+('Calcification Rates'!$H$20*$A39*'Calcification Rates'!$D$20))*'Calcification Rates'!$F$20)*0.5</f>
        <v>2.991474820833333</v>
      </c>
      <c r="AD39" s="73">
        <f>(((((1-'Calcification Rates'!$H$20)*$A39)*(('Calcification Rates'!$D$20-'Calcification Rates'!$E$20)*0.1))+('Calcification Rates'!$H$20*$A39*('Calcification Rates'!$D$20-'Calcification Rates'!$E$20)))*('Calcification Rates'!$F$20-'Calcification Rates'!$G$20))*0.5</f>
        <v>2.5386152981279499</v>
      </c>
      <c r="AE39" s="73">
        <f>(((((1-'Calcification Rates'!$H$20)*$A39)*(('Calcification Rates'!$D$20+'Calcification Rates'!$E$20)*0.1))+('Calcification Rates'!$H$20*$A39*('Calcification Rates'!$D$20+'Calcification Rates'!$E$20)))*('Calcification Rates'!$F$20+'Calcification Rates'!$G$20))*0.5</f>
        <v>3.4556367645331965</v>
      </c>
      <c r="AF39" s="73">
        <f>(2*'Calcification Rates'!$D$21*'Calcification Rates'!$F$21)+0.1*'Calcification Rates'!$D$21*($A39+(2*'Calcification Rates'!$D$21))*'Calcification Rates'!$F$21</f>
        <v>6.8642194444444451</v>
      </c>
      <c r="AG39" s="73">
        <f>(2*('Calcification Rates'!$D$21-'Calcification Rates'!$E$21)*('Calcification Rates'!$F$21-'Calcification Rates'!$G$21))+(0.1*('Calcification Rates'!$D$21-'Calcification Rates'!$E$21)*($A39+(2*'Calcification Rates'!$D$21-'Calcification Rates'!$E$21)))*('Calcification Rates'!$F$21-'Calcification Rates'!$G$21)</f>
        <v>6.7165055679829333</v>
      </c>
      <c r="AH39" s="73">
        <f>(2*('Calcification Rates'!$D$21+'Calcification Rates'!$E$21)*('Calcification Rates'!$F$21+'Calcification Rates'!$G$21))+(0.1*('Calcification Rates'!$D$21+'Calcification Rates'!$E$21)*($A39+(2*'Calcification Rates'!$D$21+'Calcification Rates'!$E$21)))*('Calcification Rates'!$F$21+'Calcification Rates'!$G$21)</f>
        <v>7.0134511797504002</v>
      </c>
      <c r="AI39" s="73">
        <f>$A39*'Calcification Rates'!$D$23*'Calcification Rates'!$F$23</f>
        <v>0.86960406249999989</v>
      </c>
      <c r="AJ39" s="73">
        <f>$A39*('Calcification Rates'!$D$23-'Calcification Rates'!$E$23)*('Calcification Rates'!$F$23-'Calcification Rates'!$G$23)</f>
        <v>0.56515462327897237</v>
      </c>
      <c r="AK39" s="73">
        <f>$A39*('Calcification Rates'!$D$23+'Calcification Rates'!$E$23)*('Calcification Rates'!$F$23+'Calcification Rates'!$G$23)</f>
        <v>1.1740535017210276</v>
      </c>
      <c r="AL39" s="73">
        <f>((((1-'Calcification Rates'!$H$24)*$A39)*'Calcification Rates'!$D$24*0.1)+('Calcification Rates'!$H$24*$A39*'Calcification Rates'!$D$24))*'Calcification Rates'!$F$24</f>
        <v>39.623867110100001</v>
      </c>
      <c r="AM39" s="73">
        <f>((((1-'Calcification Rates'!$H$24)*$A39)*(('Calcification Rates'!$D$24-'Calcification Rates'!$E$24)*0.1))+('Calcification Rates'!$H$24*$A39*('Calcification Rates'!$D$24-'Calcification Rates'!$E$24)))*('Calcification Rates'!$F$24-'Calcification Rates'!$G$24)</f>
        <v>23.896544920818286</v>
      </c>
      <c r="AN39" s="73">
        <f>((((1-'Calcification Rates'!$H$24)*$A39)*(('Calcification Rates'!$D$24+'Calcification Rates'!$E$24)*0.1))+('Calcification Rates'!$H$24*$A39*('Calcification Rates'!$D$24+'Calcification Rates'!$E$24)))*('Calcification Rates'!$F$24+'Calcification Rates'!$G$24)</f>
        <v>57.62823816400843</v>
      </c>
      <c r="AO39" s="73">
        <f>((((((((($A39*2)/PI())/2)+'Calcification Rates'!$D$25)^2)*PI())/2))-((((((($A39*2)/PI())/2)^2)*PI())/2)))*'Calcification Rates'!$F$25</f>
        <v>18.914143989171343</v>
      </c>
      <c r="AP39" s="73">
        <f>((((((((($A39*2)/PI())/2)+('Calcification Rates'!$D$25-'Calcification Rates'!$E$25))^2)*PI())/2))-((((((($A39*2)/PI())/2)^2)*PI())/2)))*('Calcification Rates'!$F$25-'Calcification Rates'!$G$25)</f>
        <v>15.458451849468844</v>
      </c>
      <c r="AQ39" s="73">
        <f>((((((((($A39*2)/PI())/2)+('Calcification Rates'!$D$25+'Calcification Rates'!$E$25))^2)*PI())/2))-((((((($A39*2)/PI())/2)^2)*PI())/2)))*('Calcification Rates'!$F$25+'Calcification Rates'!$G$25)</f>
        <v>22.486382069685206</v>
      </c>
      <c r="AR39" s="73">
        <f>((((1-'Calcification Rates'!$H$28)*$A39)*'Calcification Rates'!$D$28*0.1)+('Calcification Rates'!$H$28*$A39*'Calcification Rates'!$D$28))*'Calcification Rates'!$F$28</f>
        <v>6.3777358265475623</v>
      </c>
      <c r="AS39" s="73">
        <f>((((1-'Calcification Rates'!$H$28)*$A39)*(('Calcification Rates'!$D$28-'Calcification Rates'!$E$28)*0.1))+('Calcification Rates'!$H$28*$A39*('Calcification Rates'!$D$28-'Calcification Rates'!$E$28)))*('Calcification Rates'!$F$28-'Calcification Rates'!$G$28)</f>
        <v>5.7483781811225798</v>
      </c>
      <c r="AT39" s="73">
        <f>((((1-'Calcification Rates'!$H$28)*$A39)*(('Calcification Rates'!$D$28+'Calcification Rates'!$E$28)*0.1))+('Calcification Rates'!$H$28*$A39*('Calcification Rates'!$D$28+'Calcification Rates'!$E$28)))*('Calcification Rates'!$F$28+'Calcification Rates'!$G$28)</f>
        <v>7.0378911216047122</v>
      </c>
      <c r="AU39" s="73">
        <f>((((((((($A39*2)/PI())/2)+'Calcification Rates'!$D$29)^2)*PI())/2))-((((((($A39*2)/PI())/2)^2)*PI())/2)))*'Calcification Rates'!$F$29</f>
        <v>93.541334784196437</v>
      </c>
      <c r="AV39" s="73">
        <f>((((((((($A39*2)/PI())/2)+('Calcification Rates'!$D$29-'Calcification Rates'!$E$29))^2)*PI())/2))-((((((($A39*2)/PI())/2)^2)*PI())/2)))*('Calcification Rates'!$F$29-'Calcification Rates'!$G$29)</f>
        <v>77.187983273635339</v>
      </c>
      <c r="AW39" s="73">
        <f>((((((((($A39*2)/PI())/2)+('Calcification Rates'!$D$29+'Calcification Rates'!$E$29))^2)*PI())/2))-((((((($A39*2)/PI())/2)^2)*PI())/2)))*('Calcification Rates'!$F$29+'Calcification Rates'!$G$29)</f>
        <v>111.36020523857198</v>
      </c>
      <c r="AX39" s="73">
        <f>((((((((($A39*2)/PI())/2)+'Calcification Rates'!$D$30)^2)*PI())/2))-((((((($A39*2)/PI())/2)^2)*PI())/2)))*'Calcification Rates'!$F$30</f>
        <v>21.961197886833293</v>
      </c>
      <c r="AY39" s="73">
        <f>((((((((($A39*2)/PI())/2)+('Calcification Rates'!$D$30-'Calcification Rates'!$E$30))^2)*PI())/2))-((((((($A39*2)/PI())/2)^2)*PI())/2)))*('Calcification Rates'!$F$30-'Calcification Rates'!$G$30)</f>
        <v>19.494195803128484</v>
      </c>
      <c r="AZ39" s="73">
        <f>((((((((($A39*2)/PI())/2)+('Calcification Rates'!$D$30+'Calcification Rates'!$E$30))^2)*PI())/2))-((((((($A39*2)/PI())/2)^2)*PI())/2)))*('Calcification Rates'!$F$30+'Calcification Rates'!$G$30)</f>
        <v>24.479376471184143</v>
      </c>
      <c r="BA39" s="73">
        <f>((((1-'Calcification Rates'!$H$31)*$A39)*'Calcification Rates'!$D$31*0.1)+('Calcification Rates'!$H$31*$A39*'Calcification Rates'!$D$31))*'Calcification Rates'!$F$31</f>
        <v>6.8215420000000009</v>
      </c>
      <c r="BB39" s="73">
        <f>((((1-'Calcification Rates'!$H$31)*$A39)*(('Calcification Rates'!$D$31-'Calcification Rates'!$E$31)*0.1))+('Calcification Rates'!$H$31*$A39*('Calcification Rates'!$D$31-'Calcification Rates'!$E$31)))*('Calcification Rates'!$F$31-'Calcification Rates'!$G$31)</f>
        <v>6.8215419999999991</v>
      </c>
      <c r="BC39" s="73">
        <f>((((1-'Calcification Rates'!$H$31)*$A39)*(('Calcification Rates'!$D$31+'Calcification Rates'!$E$31)*0.1))+('Calcification Rates'!$H$31*$A39*('Calcification Rates'!$D$31+'Calcification Rates'!$E$31)))*('Calcification Rates'!$F$31+'Calcification Rates'!$G$31)</f>
        <v>6.8215419999999991</v>
      </c>
      <c r="BD39" s="73">
        <f>$A39*'Calcification Rates'!$D$32*'Calcification Rates'!$F$32</f>
        <v>28.663981242910396</v>
      </c>
      <c r="BE39" s="73">
        <f>$A39*('Calcification Rates'!$D$32-'Calcification Rates'!$E$32)*('Calcification Rates'!$F$32-'Calcification Rates'!$G$32)</f>
        <v>27.554946711285506</v>
      </c>
      <c r="BF39" s="73">
        <f>$A39*('Calcification Rates'!$D$32+'Calcification Rates'!$E$32)*('Calcification Rates'!$F$32+'Calcification Rates'!$G$32)</f>
        <v>29.773015774535281</v>
      </c>
      <c r="BG39" s="73">
        <f>((((1-'Calcification Rates'!$H$34)*$A39)*'Calcification Rates'!$D$34*0.1)+('Calcification Rates'!$H$34*$A39*'Calcification Rates'!$D$34))*'Calcification Rates'!$F$34</f>
        <v>9.2665732250000001</v>
      </c>
      <c r="BH39" s="73">
        <f>((((1-'Calcification Rates'!$H$34)*$A39)*(('Calcification Rates'!$D$34-'Calcification Rates'!$E$34)*0.1))+('Calcification Rates'!$H$34*$A39*('Calcification Rates'!$D$34-'Calcification Rates'!$E$34)))*('Calcification Rates'!$F$34-'Calcification Rates'!$G$34)</f>
        <v>3.5288322942990233</v>
      </c>
      <c r="BI39" s="73">
        <f>((((1-'Calcification Rates'!$H$34)*$A39)*(('Calcification Rates'!$D$34+'Calcification Rates'!$E$34)*0.1))+('Calcification Rates'!$H$34*$A39*('Calcification Rates'!$D$34+'Calcification Rates'!$E$34)))*('Calcification Rates'!$F$34+'Calcification Rates'!$G$34)</f>
        <v>17.673288911179746</v>
      </c>
      <c r="BJ39" s="73">
        <f>(2*'Calcification Rates'!$D$35*'Calcification Rates'!$F$35)+0.1*'Calcification Rates'!$D$35*($A39+(2*'Calcification Rates'!$D$35))*'Calcification Rates'!$F$35</f>
        <v>3.4368442362871097</v>
      </c>
      <c r="BK39" s="73">
        <f>(2*('Calcification Rates'!$D$35-'Calcification Rates'!$E$35)*('Calcification Rates'!$F$35-'Calcification Rates'!$G$35))+(0.1*('Calcification Rates'!$D$35-'Calcification Rates'!$E$35)*($A39+(2*'Calcification Rates'!$D$35-'Calcification Rates'!$E$35)))*('Calcification Rates'!$F$35-'Calcification Rates'!$G$35)</f>
        <v>3.099378315640668</v>
      </c>
      <c r="BL39" s="73">
        <f>(2*('Calcification Rates'!$D$35+'Calcification Rates'!$E$35)*('Calcification Rates'!$F$35+'Calcification Rates'!$G$35))+(0.1*('Calcification Rates'!$D$35+'Calcification Rates'!$E$35)*($A39+(2*'Calcification Rates'!$D$35+'Calcification Rates'!$E$35)))*('Calcification Rates'!$F$35+'Calcification Rates'!$G$35)</f>
        <v>3.7900767832362083</v>
      </c>
      <c r="BM39" s="73">
        <f>((((((((($A39*2)/PI())/2)+'Calcification Rates'!$D$36)^2)*PI())/2))-((((((($A39*2)/PI())/2)^2)*PI())/2)))*'Calcification Rates'!$F$36</f>
        <v>29.661053946951228</v>
      </c>
      <c r="BN39" s="73">
        <f>((((((((($A39*2)/PI())/2)+('Calcification Rates'!$D$36-'Calcification Rates'!$E$36))^2)*PI())/2))-((((((($A39*2)/PI())/2)^2)*PI())/2)))*('Calcification Rates'!$F$36-'Calcification Rates'!$G$36)</f>
        <v>27.152361387207776</v>
      </c>
      <c r="BO39" s="73">
        <f>((((((((($A39*2)/PI())/2)+('Calcification Rates'!$D$36+'Calcification Rates'!$E$36))^2)*PI())/2))-((((((($A39*2)/PI())/2)^2)*PI())/2)))*('Calcification Rates'!$F$36+'Calcification Rates'!$G$36)</f>
        <v>32.282148700858627</v>
      </c>
      <c r="BP39" s="73">
        <f>(2*'Calcification Rates'!$D$37*'Calcification Rates'!$F$37)+0.1*'Calcification Rates'!$D$37*($A39+(2*'Calcification Rates'!$D$37))*'Calcification Rates'!$F$37</f>
        <v>73.023611111111094</v>
      </c>
      <c r="BQ39" s="73">
        <f>(2*('Calcification Rates'!$D$37-'Calcification Rates'!$E$37)*('Calcification Rates'!$F$37-'Calcification Rates'!$G$37))+(0.1*('Calcification Rates'!$D$37-'Calcification Rates'!$E$37)*($A39+(2*'Calcification Rates'!$D$37-'Calcification Rates'!$E$37)))*('Calcification Rates'!$F$37-'Calcification Rates'!$G$37)</f>
        <v>59.639322462767943</v>
      </c>
      <c r="BR39" s="73">
        <f>(2*('Calcification Rates'!$D$37+'Calcification Rates'!$E$37)*('Calcification Rates'!$F$37+'Calcification Rates'!$G$37))+(0.1*('Calcification Rates'!$D$37+'Calcification Rates'!$E$37)*($A39+(2*'Calcification Rates'!$D$37+'Calcification Rates'!$E$37)))*('Calcification Rates'!$F$37+'Calcification Rates'!$G$37)</f>
        <v>87.581428738999264</v>
      </c>
      <c r="BS39" s="73">
        <f>(2*'Calcification Rates'!$D$38*'Calcification Rates'!$F$38)+0.1*'Calcification Rates'!$D$38*($A39+(2*'Calcification Rates'!$D$38))*'Calcification Rates'!$F$38</f>
        <v>69.922222222222217</v>
      </c>
      <c r="BT39" s="73">
        <f>(2*('Calcification Rates'!$D$38-'Calcification Rates'!$E$38)*('Calcification Rates'!$F$38-'Calcification Rates'!$G$38))+(0.1*('Calcification Rates'!$D$38-'Calcification Rates'!$E$38)*($A39+(2*'Calcification Rates'!$D$38-'Calcification Rates'!$E$38)))*('Calcification Rates'!$F$38-'Calcification Rates'!$G$38)</f>
        <v>56.011941822698027</v>
      </c>
      <c r="BU39" s="73">
        <f>(2*('Calcification Rates'!$D$38+'Calcification Rates'!$E$38)*('Calcification Rates'!$F$38+'Calcification Rates'!$G$38))+(0.1*('Calcification Rates'!$D$38+'Calcification Rates'!$E$38)*($A39+(2*'Calcification Rates'!$D$38+'Calcification Rates'!$E$38)))*('Calcification Rates'!$F$38+'Calcification Rates'!$G$38)</f>
        <v>85.326746265593187</v>
      </c>
      <c r="BV39" s="73">
        <f>((((((((($A39*2)/PI())/2)+'Calcification Rates'!$D$39)^2)*PI())/2))-((((((($A39*2)/PI())/2)^2)*PI())/2)))*'Calcification Rates'!$F$39</f>
        <v>15.949245712322687</v>
      </c>
      <c r="BW39" s="73">
        <f>((((((((($A39*2)/PI())/2)+('Calcification Rates'!$D$39-'Calcification Rates'!$E$39))^2)*PI())/2))-((((((($A39*2)/PI())/2)^2)*PI())/2)))*('Calcification Rates'!$F$39-'Calcification Rates'!$G$39)</f>
        <v>15.332155431023715</v>
      </c>
      <c r="BX39" s="73">
        <f>((((((((($A39*2)/PI())/2)+('Calcification Rates'!$D$39+'Calcification Rates'!$E$39))^2)*PI())/2))-((((((($A39*2)/PI())/2)^2)*PI())/2)))*('Calcification Rates'!$F$39+'Calcification Rates'!$G$39)</f>
        <v>16.56633599362166</v>
      </c>
      <c r="BY39" s="73">
        <f>((((((((($A39*2)/PI())/2)+'Calcification Rates'!$D$40)^2)*PI())/2))-((((((($A39*2)/PI())/2)^2)*PI())/2)))*'Calcification Rates'!$F$40</f>
        <v>29.272430924635795</v>
      </c>
      <c r="BZ39" s="73">
        <f>((((((((($A39*2)/PI())/2)+('Calcification Rates'!$D$40-'Calcification Rates'!$E$40))^2)*PI())/2))-((((((($A39*2)/PI())/2)^2)*PI())/2)))*('Calcification Rates'!$F$40-'Calcification Rates'!$G$40)</f>
        <v>28.139854942084355</v>
      </c>
      <c r="CA39" s="73">
        <f>((((((((($A39*2)/PI())/2)+('Calcification Rates'!$D$40+'Calcification Rates'!$E$40))^2)*PI())/2))-((((((($A39*2)/PI())/2)^2)*PI())/2)))*('Calcification Rates'!$F$40+'Calcification Rates'!$G$40)</f>
        <v>30.405006907187236</v>
      </c>
      <c r="CB39" s="73">
        <f>$A39*'Calcification Rates'!$D$23*'Calcification Rates'!$F$23</f>
        <v>0.86960406249999989</v>
      </c>
      <c r="CC39" s="73">
        <f>$A39*('Calcification Rates'!$D$23-'Calcification Rates'!$E$23)*('Calcification Rates'!$F$23-'Calcification Rates'!$G$23)</f>
        <v>0.56515462327897237</v>
      </c>
      <c r="CD39" s="73">
        <f>$A39*('Calcification Rates'!$D$23+'Calcification Rates'!$E$23)*('Calcification Rates'!$F$23+'Calcification Rates'!$G$23)</f>
        <v>1.1740535017210276</v>
      </c>
      <c r="CE39" s="73">
        <f>((((1-'Calcification Rates'!$H$44)*$A39)*'Calcification Rates'!$D$44*0.1)+('Calcification Rates'!$H$44*$A39*'Calcification Rates'!$D$44))*'Calcification Rates'!$F$44</f>
        <v>30.366560458325004</v>
      </c>
      <c r="CF39" s="73">
        <f>((((1-'Calcification Rates'!$H$44)*$A39)*(('Calcification Rates'!$D$44-'Calcification Rates'!$E$44)*0.1))+('Calcification Rates'!$H$44*$A39*('Calcification Rates'!$D$44-'Calcification Rates'!$E$44)))*('Calcification Rates'!$F$44-'Calcification Rates'!$G$44)</f>
        <v>18.313605637399796</v>
      </c>
      <c r="CG39" s="73">
        <f>((((1-'Calcification Rates'!$H$44)*$A39)*(('Calcification Rates'!$D$44+'Calcification Rates'!$E$44)*0.1))+('Calcification Rates'!$H$44*$A39*('Calcification Rates'!$D$44+'Calcification Rates'!$E$44)))*('Calcification Rates'!$F$44+'Calcification Rates'!$G$44)</f>
        <v>44.164578218768845</v>
      </c>
      <c r="CH39" s="73">
        <f>((((1-'Calcification Rates'!$H$45)*$A39)*'Calcification Rates'!$D$45*0.1)+('Calcification Rates'!$H$45*$A39*'Calcification Rates'!$D$45))*'Calcification Rates'!$F$45</f>
        <v>37.732688799999998</v>
      </c>
      <c r="CI39" s="73">
        <f>((((1-'Calcification Rates'!$H$45)*$A39)*(('Calcification Rates'!$D$45-'Calcification Rates'!$E$45)*0.1))+('Calcification Rates'!$H$45*$A39*('Calcification Rates'!$D$45-'Calcification Rates'!$E$45)))*('Calcification Rates'!$F$45-'Calcification Rates'!$G$45)</f>
        <v>24.846466247428815</v>
      </c>
      <c r="CJ39" s="73">
        <f>((((1-'Calcification Rates'!$H$45)*$A39)*(('Calcification Rates'!$D$45+'Calcification Rates'!$E$45)*0.1))+('Calcification Rates'!$H$45*$A39*('Calcification Rates'!$D$45+'Calcification Rates'!$E$45)))*('Calcification Rates'!$F$45+'Calcification Rates'!$G$45)</f>
        <v>50.618911352571182</v>
      </c>
      <c r="CK39" s="73">
        <f>((((1-'Calcification Rates'!$H$46)*$A39)*'Calcification Rates'!$D$46*0.1)+('Calcification Rates'!$H$46*$A39*'Calcification Rates'!$D$46))*'Calcification Rates'!$F$46</f>
        <v>30.392274340000007</v>
      </c>
      <c r="CL39" s="73">
        <f>((((1-'Calcification Rates'!$H$46)*$A39)*(('Calcification Rates'!$D$46-'Calcification Rates'!$E$46)*0.1))+('Calcification Rates'!$H$46*$A39*('Calcification Rates'!$D$46-'Calcification Rates'!$E$46)))*('Calcification Rates'!$F$46-'Calcification Rates'!$G$46)</f>
        <v>28.503942809852699</v>
      </c>
      <c r="CM39" s="73">
        <f>((((1-'Calcification Rates'!$H$46)*$A39)*(('Calcification Rates'!$D$46+'Calcification Rates'!$E$46)*0.1))+('Calcification Rates'!$H$46*$A39*('Calcification Rates'!$D$46+'Calcification Rates'!$E$46)))*('Calcification Rates'!$F$46+'Calcification Rates'!$G$46)</f>
        <v>32.337230833639929</v>
      </c>
      <c r="CN39" s="73">
        <f>((((1-'Calcification Rates'!$H$47)*$A39)*'Calcification Rates'!$D$47*0.1)+('Calcification Rates'!$H$47*$A39*'Calcification Rates'!$D$47))*'Calcification Rates'!$F$47</f>
        <v>39.623867110100001</v>
      </c>
      <c r="CO39" s="73">
        <f>((((1-'Calcification Rates'!$H$47)*$A39)*(('Calcification Rates'!$D$47-'Calcification Rates'!$E$47)*0.1))+('Calcification Rates'!$H$47*$A39*('Calcification Rates'!$D$47-'Calcification Rates'!$E$47)))*('Calcification Rates'!$F$47-'Calcification Rates'!$G$47)</f>
        <v>23.896544920818286</v>
      </c>
      <c r="CP39" s="73">
        <f>((((1-'Calcification Rates'!$H$47)*$A39)*(('Calcification Rates'!$D$47+'Calcification Rates'!$E$47)*0.1))+('Calcification Rates'!$H$47*$A39*('Calcification Rates'!$D$47+'Calcification Rates'!$E$47)))*('Calcification Rates'!$F$47+'Calcification Rates'!$G$47)</f>
        <v>57.62823816400843</v>
      </c>
      <c r="CQ39" s="73">
        <f>((((((((($A39*2)/PI())/2)+'Calcification Rates'!$D$48)^2)*PI())/2))-((((((($A39*2)/PI())/2)^2)*PI())/2)))*'Calcification Rates'!$F$48</f>
        <v>22.359142633067556</v>
      </c>
      <c r="CR39" s="73">
        <f>((((((((($A39*2)/PI())/2)+('Calcification Rates'!$D$48-'Calcification Rates'!$E$48))^2)*PI())/2))-((((((($A39*2)/PI())/2)^2)*PI())/2)))*('Calcification Rates'!$F$48-'Calcification Rates'!$G$48)</f>
        <v>20.158426355251873</v>
      </c>
      <c r="CS39" s="73">
        <f>((((((((($A39*2)/PI())/2)+('Calcification Rates'!$D$48+'Calcification Rates'!$E$48))^2)*PI())/2))-((((((($A39*2)/PI())/2)^2)*PI())/2)))*('Calcification Rates'!$F$48+'Calcification Rates'!$G$48)</f>
        <v>24.663601495154705</v>
      </c>
      <c r="CT39" s="73">
        <f>((((1-'Calcification Rates'!$H$49)*$A39)*'Calcification Rates'!$D$49*0.1)+('Calcification Rates'!$H$49*$A39*'Calcification Rates'!$D$49))*'Calcification Rates'!$F$49</f>
        <v>30.366560458325004</v>
      </c>
      <c r="CU39" s="73">
        <f>((((1-'Calcification Rates'!$H$49)*$A39)*(('Calcification Rates'!$D$49-'Calcification Rates'!$E$49)*0.1))+('Calcification Rates'!$H$49*$A39*('Calcification Rates'!$D$49-'Calcification Rates'!$E$49)))*('Calcification Rates'!$F$49-'Calcification Rates'!$G$49)</f>
        <v>18.313605637399796</v>
      </c>
      <c r="CV39" s="73">
        <f>((((1-'Calcification Rates'!$H$49)*$A39)*(('Calcification Rates'!$D$49+'Calcification Rates'!$E$49)*0.1))+('Calcification Rates'!$H$49*$A39*('Calcification Rates'!$D$49+'Calcification Rates'!$E$49)))*('Calcification Rates'!$F$49+'Calcification Rates'!$G$49)</f>
        <v>44.164578218768845</v>
      </c>
      <c r="CW39" s="73">
        <f>((((((((($A39*2)/PI())/2)+'Calcification Rates'!$D$50)^2)*PI())/2))-((((((($A39*2)/PI())/2)^2)*PI())/2)))*'Calcification Rates'!$F$50</f>
        <v>22.359142633067556</v>
      </c>
      <c r="CX39" s="73">
        <f>((((((((($A39*2)/PI())/2)+('Calcification Rates'!$D$50-'Calcification Rates'!$E$50))^2)*PI())/2))-((((((($A39*2)/PI())/2)^2)*PI())/2)))*('Calcification Rates'!$F$50-'Calcification Rates'!$G$50)</f>
        <v>20.158426355251873</v>
      </c>
      <c r="CY39" s="73">
        <f>((((((((($A39*2)/PI())/2)+('Calcification Rates'!$D$50+'Calcification Rates'!$E$50))^2)*PI())/2))-((((((($A39*2)/PI())/2)^2)*PI())/2)))*('Calcification Rates'!$F$50+'Calcification Rates'!$G$50)</f>
        <v>24.663601495154705</v>
      </c>
      <c r="CZ39" s="73">
        <f>((((((((($A39*2)/PI())/2)+'Calcification Rates'!$D$51)^2)*PI())/2))-((((((($A39*2)/PI())/2)^2)*PI())/2)))*'Calcification Rates'!$F$51</f>
        <v>22.359142633067556</v>
      </c>
      <c r="DA39" s="73">
        <f>((((((((($A39*2)/PI())/2)+('Calcification Rates'!$D$51-'Calcification Rates'!$E$51))^2)*PI())/2))-((((((($A39*2)/PI())/2)^2)*PI())/2)))*('Calcification Rates'!$F$51-'Calcification Rates'!$G$51)</f>
        <v>20.158426355251873</v>
      </c>
      <c r="DB39" s="73">
        <f>((((((((($A39*2)/PI())/2)+('Calcification Rates'!$D$51+'Calcification Rates'!$E$51))^2)*PI())/2))-((((((($A39*2)/PI())/2)^2)*PI())/2)))*('Calcification Rates'!$F$51+'Calcification Rates'!$G$51)</f>
        <v>24.663601495154705</v>
      </c>
      <c r="DC39" s="73">
        <f>((((((((($A39*2)/PI())/2)+'Calcification Rates'!$D$52)^2)*PI())/2))-((((((($A39*2)/PI())/2)^2)*PI())/2)))*'Calcification Rates'!$F$52</f>
        <v>50.016095857283048</v>
      </c>
      <c r="DD39" s="73">
        <f>((((((((($A39*2)/PI())/2)+('Calcification Rates'!$D$52-'Calcification Rates'!$E$52))^2)*PI())/2))-((((((($A39*2)/PI())/2)^2)*PI())/2)))*('Calcification Rates'!$F$52-'Calcification Rates'!$G$52)</f>
        <v>47.201100872073859</v>
      </c>
      <c r="DE39" s="73">
        <f>((((((((($A39*2)/PI())/2)+('Calcification Rates'!$D$52+'Calcification Rates'!$E$52))^2)*PI())/2))-((((((($A39*2)/PI())/2)^2)*PI())/2)))*('Calcification Rates'!$F$52+'Calcification Rates'!$G$52)</f>
        <v>52.90303740541956</v>
      </c>
      <c r="DF39" s="73">
        <f>((((((((($A39*2)/PI())/2)+'Calcification Rates'!$D$53)^2)*PI())/2))-((((((($A39*2)/PI())/2)^2)*PI())/2)))*'Calcification Rates'!$F$53</f>
        <v>6.6017479689632479</v>
      </c>
      <c r="DG39" s="73">
        <f>((((((((($A39*2)/PI())/2)+('Calcification Rates'!$D$53-'Calcification Rates'!$E$53))^2)*PI())/2))-((((((($A39*2)/PI())/2)^2)*PI())/2)))*('Calcification Rates'!$F$53-'Calcification Rates'!$G$53)</f>
        <v>6.2747549095436304</v>
      </c>
      <c r="DH39" s="73">
        <f>((((((((($A39*2)/PI())/2)+('Calcification Rates'!$D$53+'Calcification Rates'!$E$53))^2)*PI())/2))-((((((($A39*2)/PI())/2)^2)*PI())/2)))*('Calcification Rates'!$F$53+'Calcification Rates'!$G$53)</f>
        <v>6.9345101562163043</v>
      </c>
      <c r="DI39" s="73">
        <f>((((((((($A39*2)/PI())/2)+'Calcification Rates'!$D$54)^2)*PI())/2))-((((((($A39*2)/PI())/2)^2)*PI())/2)))*'Calcification Rates'!$F$54</f>
        <v>6.6017479689632479</v>
      </c>
      <c r="DJ39" s="73">
        <f>((((((((($A39*2)/PI())/2)+('Calcification Rates'!$D$54-'Calcification Rates'!$E$54))^2)*PI())/2))-((((((($A39*2)/PI())/2)^2)*PI())/2)))*('Calcification Rates'!$F$54-'Calcification Rates'!$G$54)</f>
        <v>6.2747549095436304</v>
      </c>
      <c r="DK39" s="73">
        <f>((((((((($A39*2)/PI())/2)+('Calcification Rates'!$D$54+'Calcification Rates'!$E$54))^2)*PI())/2))-((((((($A39*2)/PI())/2)^2)*PI())/2)))*('Calcification Rates'!$F$54+'Calcification Rates'!$G$54)</f>
        <v>6.9345101562163043</v>
      </c>
      <c r="DL39" s="73">
        <f>((((((((($A39*2)/PI())/2)+'Calcification Rates'!$D$55)^2)*PI())/2))-((((((($A39*2)/PI())/2)^2)*PI())/2)))*'Calcification Rates'!$F$55</f>
        <v>8.0955760870256857</v>
      </c>
      <c r="DM39" s="73">
        <f>((((((((($A39*2)/PI())/2)+('Calcification Rates'!$D$55-'Calcification Rates'!$E$55))^2)*PI())/2))-((((((($A39*2)/PI())/2)^2)*PI())/2)))*('Calcification Rates'!$F$55-'Calcification Rates'!$G$55)</f>
        <v>8.0042845802393146</v>
      </c>
      <c r="DN39" s="73">
        <f>((((((((($A39*2)/PI())/2)+('Calcification Rates'!$D$55+'Calcification Rates'!$E$55))^2)*PI())/2))-((((((($A39*2)/PI())/2)^2)*PI())/2)))*('Calcification Rates'!$F$55+'Calcification Rates'!$G$55)</f>
        <v>8.1868774677330354</v>
      </c>
      <c r="DO39" s="73">
        <f>((((1-'Calcification Rates'!$H$56)*$A39)*'Calcification Rates'!$D$56*0.1)+('Calcification Rates'!$H$56*$A39*'Calcification Rates'!$D$56))*'Calcification Rates'!$F$56</f>
        <v>3.939030545</v>
      </c>
      <c r="DP39" s="73">
        <f>((((1-'Calcification Rates'!$H$56)*$A39)*(('Calcification Rates'!$D$56-'Calcification Rates'!$E$56)*0.1))+('Calcification Rates'!$H$56*$A39*('Calcification Rates'!$D$56-'Calcification Rates'!$E$56)))*('Calcification Rates'!$F$56-'Calcification Rates'!$G$56)</f>
        <v>3.939030545</v>
      </c>
      <c r="DQ39" s="73">
        <f>((((1-'Calcification Rates'!$H$56)*$A39)*(('Calcification Rates'!$D$56+'Calcification Rates'!$E$56)*0.1))+('Calcification Rates'!$H$56*$A39*('Calcification Rates'!$D$56+'Calcification Rates'!$E$56)))*('Calcification Rates'!$F$56+'Calcification Rates'!$G$56)</f>
        <v>3.939030545</v>
      </c>
      <c r="DR39" s="73">
        <f>((((1-'Calcification Rates'!$H$57)*$A39)*'Calcification Rates'!$D$57*0.1)+('Calcification Rates'!$H$57*$A39*'Calcification Rates'!$D$57))*'Calcification Rates'!$F$57</f>
        <v>16.701405333333337</v>
      </c>
      <c r="DS39" s="73">
        <f>((((1-'Calcification Rates'!$H$57)*$A39)*(('Calcification Rates'!$D$57-'Calcification Rates'!$E$57)*0.1))+('Calcification Rates'!$H$57*$A39*('Calcification Rates'!$D$57-'Calcification Rates'!$E$57)))*('Calcification Rates'!$F$57-'Calcification Rates'!$G$57)</f>
        <v>15.829427283643991</v>
      </c>
      <c r="DT39" s="73">
        <f>((((1-'Calcification Rates'!$H$57)*$A39)*(('Calcification Rates'!$D$57+'Calcification Rates'!$E$57)*0.1))+('Calcification Rates'!$H$57*$A39*('Calcification Rates'!$D$57+'Calcification Rates'!$E$57)))*('Calcification Rates'!$F$57+'Calcification Rates'!$G$57)</f>
        <v>17.573383383022684</v>
      </c>
      <c r="DU39" s="73">
        <f>((((1-'Calcification Rates'!$H$58)*$A39)*'Calcification Rates'!$D$58*0.1)+('Calcification Rates'!$H$58*$A39*'Calcification Rates'!$D$58))*'Calcification Rates'!$F$58</f>
        <v>16.701405333333337</v>
      </c>
      <c r="DV39" s="73">
        <f>((((1-'Calcification Rates'!$H$58)*$A39)*(('Calcification Rates'!$D$58-'Calcification Rates'!$E$58)*0.1))+('Calcification Rates'!$H$58*$A39*('Calcification Rates'!$D$58-'Calcification Rates'!$E$58)))*('Calcification Rates'!$F$58-'Calcification Rates'!$G$58)</f>
        <v>15.829427283643991</v>
      </c>
      <c r="DW39" s="73">
        <f>((((1-'Calcification Rates'!$H$58)*$A39)*(('Calcification Rates'!$D$58+'Calcification Rates'!$E$58)*0.1))+('Calcification Rates'!$H$58*$A39*('Calcification Rates'!$D$58+'Calcification Rates'!$E$58)))*('Calcification Rates'!$F$58+'Calcification Rates'!$G$58)</f>
        <v>17.573383383022684</v>
      </c>
      <c r="DX39" s="73">
        <f>(2*'Calcification Rates'!$D$59*'Calcification Rates'!$F$59)+0.1*'Calcification Rates'!$D$59*($A39+(2*'Calcification Rates'!$D$59))*'Calcification Rates'!$F$59</f>
        <v>14.289244088888891</v>
      </c>
      <c r="DY39" s="73">
        <f>(2*('Calcification Rates'!$D$59-'Calcification Rates'!$E$59)*('Calcification Rates'!$F$59-'Calcification Rates'!$G$59))+(0.1*('Calcification Rates'!$D$59-'Calcification Rates'!$E$59)*($A39+(2*'Calcification Rates'!$D$59-'Calcification Rates'!$E$59)))*('Calcification Rates'!$F$59-'Calcification Rates'!$G$59)</f>
        <v>13.524708414845643</v>
      </c>
      <c r="DZ39" s="73">
        <f>(2*('Calcification Rates'!$D$59+'Calcification Rates'!$E$59)*('Calcification Rates'!$F$59+'Calcification Rates'!$G$59))+(0.1*('Calcification Rates'!$D$59+'Calcification Rates'!$E$59)*($A39+(2*'Calcification Rates'!$D$59+'Calcification Rates'!$E$59)))*('Calcification Rates'!$F$59+'Calcification Rates'!$G$59)</f>
        <v>15.055817525139428</v>
      </c>
      <c r="EA39" s="73">
        <f>((((((((($A39*2)/PI())/2)+'Calcification Rates'!$D$60)^2)*PI())/2))-((((((($A39*2)/PI())/2)^2)*PI())/2)))*'Calcification Rates'!$F$60</f>
        <v>23.296511284714633</v>
      </c>
      <c r="EB39" s="73">
        <f>((((((((($A39*2)/PI())/2)+('Calcification Rates'!$D$60-'Calcification Rates'!$E$60))^2)*PI())/2))-((((((($A39*2)/PI())/2)^2)*PI())/2)))*('Calcification Rates'!$F$60-'Calcification Rates'!$G$60)</f>
        <v>21.743971092283111</v>
      </c>
      <c r="EC39" s="73">
        <f>((((((((($A39*2)/PI())/2)+('Calcification Rates'!$D$60+'Calcification Rates'!$E$60))^2)*PI())/2))-((((((($A39*2)/PI())/2)^2)*PI())/2)))*('Calcification Rates'!$F$60+'Calcification Rates'!$G$60)</f>
        <v>24.899917735916283</v>
      </c>
      <c r="ED39" s="73">
        <f>$A39*'Calcification Rates'!$D$61*'Calcification Rates'!$F$61</f>
        <v>29.036678910906502</v>
      </c>
      <c r="EE39" s="73">
        <f>$A39*('Calcification Rates'!$D$61-'Calcification Rates'!$E$61)*('Calcification Rates'!$F$61-'Calcification Rates'!$G$61)</f>
        <v>26.607004806598137</v>
      </c>
      <c r="EF39" s="73">
        <f>$A39*('Calcification Rates'!$D$61+'Calcification Rates'!$E$61)*('Calcification Rates'!$F$61+'Calcification Rates'!$G$61)</f>
        <v>31.571498753885272</v>
      </c>
      <c r="EG39" s="73">
        <f>(2*'Calcification Rates'!$D$62*'Calcification Rates'!$F$62)+0.1*'Calcification Rates'!$D$62*($A39+(2*'Calcification Rates'!$D$62))*'Calcification Rates'!$F$62</f>
        <v>73.023611111111094</v>
      </c>
      <c r="EH39" s="73">
        <f>(2*('Calcification Rates'!$D$62-'Calcification Rates'!$E$62)*('Calcification Rates'!$F$62-'Calcification Rates'!$G$62))+(0.1*('Calcification Rates'!$D$62-'Calcification Rates'!$E$62)*($A39+(2*'Calcification Rates'!$D$62-'Calcification Rates'!$E$62)))*('Calcification Rates'!$F$62-'Calcification Rates'!$G$62)</f>
        <v>59.639322462767943</v>
      </c>
      <c r="EI39" s="73">
        <f>(2*('Calcification Rates'!$D$62+'Calcification Rates'!$E$62)*('Calcification Rates'!$F$62+'Calcification Rates'!$G$62))+(0.1*('Calcification Rates'!$D$62+'Calcification Rates'!$E$62)*($A39+(2*'Calcification Rates'!$D$62+'Calcification Rates'!$E$62)))*('Calcification Rates'!$F$62+'Calcification Rates'!$G$62)</f>
        <v>87.581428738999264</v>
      </c>
      <c r="EJ39" s="73">
        <f>(2*'Calcification Rates'!$D$63*'Calcification Rates'!$F$63)+0.1*'Calcification Rates'!$D$63*($A39+(2*'Calcification Rates'!$D$63))*'Calcification Rates'!$F$63</f>
        <v>73.023611111111094</v>
      </c>
      <c r="EK39" s="73">
        <f>(2*('Calcification Rates'!$D$63-'Calcification Rates'!$E$63)*('Calcification Rates'!$F$63-'Calcification Rates'!$G$63))+(0.1*('Calcification Rates'!$D$63-'Calcification Rates'!$E$63)*($A39+(2*'Calcification Rates'!$D$63-'Calcification Rates'!$E$63)))*('Calcification Rates'!$F$63-'Calcification Rates'!$G$63)</f>
        <v>59.639322462767943</v>
      </c>
      <c r="EL39" s="73">
        <f>(2*('Calcification Rates'!$D$63+'Calcification Rates'!$E$63)*('Calcification Rates'!$F$63+'Calcification Rates'!$G$63))+(0.1*('Calcification Rates'!$D$63+'Calcification Rates'!$E$63)*($A39+(2*'Calcification Rates'!$D$63+'Calcification Rates'!$E$63)))*('Calcification Rates'!$F$63+'Calcification Rates'!$G$63)</f>
        <v>87.581428738999264</v>
      </c>
      <c r="EM39" s="73">
        <f>(2*'Calcification Rates'!$D$64*'Calcification Rates'!$F$64)+0.1*'Calcification Rates'!$D$64*($A39+(2*'Calcification Rates'!$D$64))*'Calcification Rates'!$F$64</f>
        <v>73.023611111111094</v>
      </c>
      <c r="EN39" s="73">
        <f>(2*('Calcification Rates'!$D$64-'Calcification Rates'!$E$64)*('Calcification Rates'!$F$64-'Calcification Rates'!$G$64))+(0.1*('Calcification Rates'!$D$64-'Calcification Rates'!$E$64)*($A39+(2*'Calcification Rates'!$D$64-'Calcification Rates'!$E$64)))*('Calcification Rates'!$F$64-'Calcification Rates'!$G$64)</f>
        <v>59.639322462767943</v>
      </c>
      <c r="EO39" s="73">
        <f>(2*('Calcification Rates'!$D$64+'Calcification Rates'!$E$64)*('Calcification Rates'!$F$64+'Calcification Rates'!$G$64))+(0.1*('Calcification Rates'!$D$64+'Calcification Rates'!$E$64)*($A39+(2*'Calcification Rates'!$D$64+'Calcification Rates'!$E$64)))*('Calcification Rates'!$F$64+'Calcification Rates'!$G$64)</f>
        <v>87.581428738999264</v>
      </c>
      <c r="EP39" s="73">
        <f>(2*'Calcification Rates'!$D$65*'Calcification Rates'!$F$65)+0.1*'Calcification Rates'!$D$65*($A39+(2*'Calcification Rates'!$D$65))*'Calcification Rates'!$F$65</f>
        <v>73.023611111111094</v>
      </c>
      <c r="EQ39" s="73">
        <f>(2*('Calcification Rates'!$D$65-'Calcification Rates'!$E$65)*('Calcification Rates'!$F$65-'Calcification Rates'!$G$65))+(0.1*('Calcification Rates'!$D$65-'Calcification Rates'!$E$65)*($A39+(2*'Calcification Rates'!$D$65-'Calcification Rates'!$E$65)))*('Calcification Rates'!$F$65-'Calcification Rates'!$G$65)</f>
        <v>59.639322462767943</v>
      </c>
      <c r="ER39" s="73">
        <f>(2*('Calcification Rates'!$D$65+'Calcification Rates'!$E$65)*('Calcification Rates'!$F$65+'Calcification Rates'!$G$65))+(0.1*('Calcification Rates'!$D$65+'Calcification Rates'!$E$65)*($A39+(2*'Calcification Rates'!$D$65+'Calcification Rates'!$E$65)))*('Calcification Rates'!$F$65+'Calcification Rates'!$G$65)</f>
        <v>87.581428738999264</v>
      </c>
      <c r="ES39" s="73">
        <f>$A39*'Calcification Rates'!$D$66*'Calcification Rates'!$F$66</f>
        <v>29.036678910906502</v>
      </c>
      <c r="ET39" s="73">
        <f>$A39*('Calcification Rates'!$D$66-'Calcification Rates'!$E$66)*('Calcification Rates'!$F$66-'Calcification Rates'!$G$66)</f>
        <v>26.607004806598137</v>
      </c>
      <c r="EU39" s="73">
        <f>$A39*('Calcification Rates'!$D$66+'Calcification Rates'!$E$66)*('Calcification Rates'!$F$66+'Calcification Rates'!$G$66)</f>
        <v>31.571498753885272</v>
      </c>
      <c r="EV39" s="73">
        <f>(2*'Calcification Rates'!$D$67*'Calcification Rates'!$F$67)+0.1*'Calcification Rates'!$D$67*($A39+(2*'Calcification Rates'!$D$67))*'Calcification Rates'!$F$67</f>
        <v>73.023611111111094</v>
      </c>
      <c r="EW39" s="73">
        <f>(2*('Calcification Rates'!$D$67-'Calcification Rates'!$E$67)*('Calcification Rates'!$F$67-'Calcification Rates'!$G$67))+(0.1*('Calcification Rates'!$D$67-'Calcification Rates'!$E$67)*($A39+(2*'Calcification Rates'!$D$67-'Calcification Rates'!$E$67)))*('Calcification Rates'!$F$67-'Calcification Rates'!$G$67)</f>
        <v>59.639322462767943</v>
      </c>
      <c r="EX39" s="73">
        <f>(2*('Calcification Rates'!$D$67+'Calcification Rates'!$E$67)*('Calcification Rates'!$F$67+'Calcification Rates'!$G$67))+(0.1*('Calcification Rates'!$D$67+'Calcification Rates'!$E$67)*($A39+(2*'Calcification Rates'!$D$67+'Calcification Rates'!$E$67)))*('Calcification Rates'!$F$67+'Calcification Rates'!$G$67)</f>
        <v>87.581428738999264</v>
      </c>
      <c r="EY39" s="73">
        <f>((((1-'Calcification Rates'!$H$68)*$A39)*'Calcification Rates'!$D$68*0.1)+('Calcification Rates'!$H$68*$A39*'Calcification Rates'!$D$68))*'Calcification Rates'!$F$68</f>
        <v>8.4702804999999994</v>
      </c>
      <c r="EZ39" s="73">
        <f>((((1-'Calcification Rates'!$H$68)*$A39)*(('Calcification Rates'!$D$68-'Calcification Rates'!$E$68)*0.1))+('Calcification Rates'!$H$68*$A39*('Calcification Rates'!$D$68-'Calcification Rates'!$E$68)))*('Calcification Rates'!$F$68-'Calcification Rates'!$G$68)</f>
        <v>5.2707503116185785</v>
      </c>
      <c r="FA39" s="73">
        <f>((((1-'Calcification Rates'!$H$68)*$A39)*(('Calcification Rates'!$D$68+'Calcification Rates'!$E$68)*0.1))+('Calcification Rates'!$H$68*$A39*('Calcification Rates'!$D$68+'Calcification Rates'!$E$68)))*('Calcification Rates'!$F$68+'Calcification Rates'!$G$68)</f>
        <v>11.988060144657643</v>
      </c>
      <c r="FB39" s="73">
        <f>((((((((($A39*2)/PI())/2)+'Calcification Rates'!$D$69)^2)*PI())/2))-((((((($A39*2)/PI())/2)^2)*PI())/2)))*'Calcification Rates'!$F$69</f>
        <v>57.660941685967806</v>
      </c>
      <c r="FC39" s="73">
        <f>((((((((($A39*2)/PI())/2)+('Calcification Rates'!$D$69-'Calcification Rates'!$E$69))^2)*PI())/2))-((((((($A39*2)/PI())/2)^2)*PI())/2)))*('Calcification Rates'!$F$69-'Calcification Rates'!$G$69)</f>
        <v>54.576047821728864</v>
      </c>
      <c r="FD39" s="73">
        <f>((((((((($A39*2)/PI())/2)+('Calcification Rates'!$D$69+'Calcification Rates'!$E$69))^2)*PI())/2))-((((((($A39*2)/PI())/2)^2)*PI())/2)))*('Calcification Rates'!$F$69+'Calcification Rates'!$G$69)</f>
        <v>60.79192404695749</v>
      </c>
      <c r="FE39" s="73">
        <f>((((((((($A39*2)/PI())/2)+'Calcification Rates'!$D$70)^2)*PI())/2))-((((((($A39*2)/PI())/2)^2)*PI())/2)))*'Calcification Rates'!$F$70</f>
        <v>44.916600779013621</v>
      </c>
      <c r="FF39" s="73">
        <f>((((((((($A39*2)/PI())/2)+('Calcification Rates'!$D$70-'Calcification Rates'!$E$70))^2)*PI())/2))-((((((($A39*2)/PI())/2)^2)*PI())/2)))*('Calcification Rates'!$F$70-'Calcification Rates'!$G$70)</f>
        <v>38.664599894763597</v>
      </c>
      <c r="FG39" s="73">
        <f>((((((((($A39*2)/PI())/2)+('Calcification Rates'!$D$70+'Calcification Rates'!$E$70))^2)*PI())/2))-((((((($A39*2)/PI())/2)^2)*PI())/2)))*('Calcification Rates'!$F$70+'Calcification Rates'!$G$70)</f>
        <v>51.291626533090572</v>
      </c>
      <c r="FH39" s="73">
        <f>((((((((($A39*2)/PI())/2)+'Calcification Rates'!$D$71)^2)*PI())/2))-((((((($A39*2)/PI())/2)^2)*PI())/2)))*'Calcification Rates'!$F$71</f>
        <v>25.332205509549333</v>
      </c>
      <c r="FI39" s="73">
        <f>((((((((($A39*2)/PI())/2)+('Calcification Rates'!$D$71-'Calcification Rates'!$E$71))^2)*PI())/2))-((((((($A39*2)/PI())/2)^2)*PI())/2)))*('Calcification Rates'!$F$71-'Calcification Rates'!$G$71)</f>
        <v>23.352514616059789</v>
      </c>
      <c r="FJ39" s="73">
        <f>((((((((($A39*2)/PI())/2)+('Calcification Rates'!$D$71+'Calcification Rates'!$E$71))^2)*PI())/2))-((((((($A39*2)/PI())/2)^2)*PI())/2)))*('Calcification Rates'!$F$71+'Calcification Rates'!$G$71)</f>
        <v>27.391091590305503</v>
      </c>
      <c r="FK39" s="73">
        <f>$A39*'Calcification Rates'!$D$72*'Calcification Rates'!$F$72</f>
        <v>0.86960406249999989</v>
      </c>
      <c r="FL39" s="73">
        <f>$A39*('Calcification Rates'!$D$72-'Calcification Rates'!$E$72)*('Calcification Rates'!$F$72-'Calcification Rates'!$G$72)</f>
        <v>0.56515462327897237</v>
      </c>
      <c r="FM39" s="73">
        <f>$A39*('Calcification Rates'!$D$72+'Calcification Rates'!$E$72)*('Calcification Rates'!$F$72+'Calcification Rates'!$G$72)</f>
        <v>1.1740535017210276</v>
      </c>
      <c r="FN39" s="73">
        <f>$A39*'Calcification Rates'!$D$74*'Calcification Rates'!$F$74</f>
        <v>0.86960406249999989</v>
      </c>
      <c r="FO39" s="73">
        <f>$A39*('Calcification Rates'!$D$74-'Calcification Rates'!$E$74)*('Calcification Rates'!$F$74-'Calcification Rates'!$G$74)</f>
        <v>0.56515462327897237</v>
      </c>
      <c r="FP39" s="73">
        <f>$A39*('Calcification Rates'!$D$74+'Calcification Rates'!$E$74)*('Calcification Rates'!$F$74+'Calcification Rates'!$G$74)</f>
        <v>1.1740535017210276</v>
      </c>
      <c r="FQ39" s="73">
        <f>$A39*'Calcification Rates'!$D$75*'Calcification Rates'!$F$75</f>
        <v>25.09860049715909</v>
      </c>
      <c r="FR39" s="73">
        <f>$A39*('Calcification Rates'!$D$75-'Calcification Rates'!$E$75)*('Calcification Rates'!$F$75-'Calcification Rates'!$G$75)</f>
        <v>23.373335522296379</v>
      </c>
      <c r="FS39" s="73">
        <f>$A39*('Calcification Rates'!$D$75+'Calcification Rates'!$E$75)*('Calcification Rates'!$F$75+'Calcification Rates'!$G$75)</f>
        <v>26.876399349314099</v>
      </c>
      <c r="FT39" s="73">
        <f>((((((((($A39*2)/PI())/2)+'Calcification Rates'!$D$76)^2)*PI())/2))-((((((($A39*2)/PI())/2)^2)*PI())/2)))*'Calcification Rates'!$F$76</f>
        <v>25.580172302640548</v>
      </c>
      <c r="FU39" s="73">
        <f>((((((((($A39*2)/PI())/2)+('Calcification Rates'!$D$76-'Calcification Rates'!$E$76))^2)*PI())/2))-((((((($A39*2)/PI())/2)^2)*PI())/2)))*('Calcification Rates'!$F$76-'Calcification Rates'!$G$76)</f>
        <v>23.812019922646247</v>
      </c>
      <c r="FV39" s="73">
        <f>((((((((($A39*2)/PI())/2)+('Calcification Rates'!$D$76+'Calcification Rates'!$E$76))^2)*PI())/2))-((((((($A39*2)/PI())/2)^2)*PI())/2)))*('Calcification Rates'!$F$76+'Calcification Rates'!$G$76)</f>
        <v>27.403332969337242</v>
      </c>
      <c r="FW39" s="73">
        <f>(2*'Calcification Rates'!$D$77*'Calcification Rates'!$F$77)+0.1*'Calcification Rates'!$D$77*($A39+(2*'Calcification Rates'!$D$77))*'Calcification Rates'!$F$77</f>
        <v>73.023611111111094</v>
      </c>
      <c r="FX39" s="73">
        <f>(2*('Calcification Rates'!$D$77-'Calcification Rates'!$E$77)*('Calcification Rates'!$F$77-'Calcification Rates'!$G$77))+(0.1*('Calcification Rates'!$D$77-'Calcification Rates'!$E$77)*($A39+(2*'Calcification Rates'!$D$77-'Calcification Rates'!$E$77)))*('Calcification Rates'!$F$77-'Calcification Rates'!$G$77)</f>
        <v>69.47936939756633</v>
      </c>
      <c r="FY39" s="73">
        <f>(2*('Calcification Rates'!$D$77+'Calcification Rates'!$E$77)*('Calcification Rates'!$F$77+'Calcification Rates'!$G$77))+(0.1*('Calcification Rates'!$D$77+'Calcification Rates'!$E$77)*($A39+(2*'Calcification Rates'!$D$77+'Calcification Rates'!$E$77)))*('Calcification Rates'!$F$77+'Calcification Rates'!$G$77)</f>
        <v>76.583833201448599</v>
      </c>
      <c r="FZ39" s="73">
        <f>((((1-'Calcification Rates'!$H$78)*$A39)*'Calcification Rates'!$D$78*0.1)+('Calcification Rates'!$H$78*$A39*'Calcification Rates'!$D$78))*'Calcification Rates'!$F$78</f>
        <v>13.194383270249999</v>
      </c>
      <c r="GA39" s="73">
        <f>((((1-'Calcification Rates'!$H$78)*$A39)*(('Calcification Rates'!$D$78-'Calcification Rates'!$E$78)*0.1))+('Calcification Rates'!$H$78*$A39*('Calcification Rates'!$D$78-'Calcification Rates'!$E$78)))*('Calcification Rates'!$F$78-'Calcification Rates'!$G$78)</f>
        <v>12.737593945420013</v>
      </c>
      <c r="GB39" s="73">
        <f>((((1-'Calcification Rates'!$H$78)*$A39)*(('Calcification Rates'!$D$78+'Calcification Rates'!$E$78)*0.1))+('Calcification Rates'!$H$78*$A39*('Calcification Rates'!$D$78+'Calcification Rates'!$E$78)))*('Calcification Rates'!$F$78+'Calcification Rates'!$G$78)</f>
        <v>13.651172595079982</v>
      </c>
      <c r="GC39" s="73">
        <f>((((1-'Calcification Rates'!$H$79)*$A39)*'Calcification Rates'!$D$79*0.1)+('Calcification Rates'!$H$79*$A39*'Calcification Rates'!$D$79))*'Calcification Rates'!$F$79</f>
        <v>15.00614661</v>
      </c>
      <c r="GD39" s="73">
        <f>((((1-'Calcification Rates'!$H$79)*$A39)*(('Calcification Rates'!$D$79-'Calcification Rates'!$E$79)*0.1))+('Calcification Rates'!$H$79*$A39*('Calcification Rates'!$D$79-'Calcification Rates'!$E$79)))*('Calcification Rates'!$F$79-'Calcification Rates'!$G$79)</f>
        <v>14.3788261516787</v>
      </c>
      <c r="GE39" s="73">
        <f>((((1-'Calcification Rates'!$H$79)*$A39)*(('Calcification Rates'!$D$79+'Calcification Rates'!$E$79)*0.1))+('Calcification Rates'!$H$79*$A39*('Calcification Rates'!$D$79+'Calcification Rates'!$E$79)))*('Calcification Rates'!$F$79+'Calcification Rates'!$G$79)</f>
        <v>15.6334670683213</v>
      </c>
      <c r="GF39" s="73">
        <f>((((1-'Calcification Rates'!$H$80)*$A39)*'Calcification Rates'!$D$80*0.1)+('Calcification Rates'!$H$80*$A39*'Calcification Rates'!$D$80))*'Calcification Rates'!$F$80</f>
        <v>17.658648286499997</v>
      </c>
      <c r="GG39" s="73">
        <f>((((1-'Calcification Rates'!$H$80)*$A39)*(('Calcification Rates'!$D$80-'Calcification Rates'!$E$80)*0.1))+('Calcification Rates'!$H$80*$A39*('Calcification Rates'!$D$80-'Calcification Rates'!$E$80)))*('Calcification Rates'!$F$80-'Calcification Rates'!$G$80)</f>
        <v>17.047306182592195</v>
      </c>
      <c r="GH39" s="73">
        <f>((((1-'Calcification Rates'!$H$80)*$A39)*(('Calcification Rates'!$D$80+'Calcification Rates'!$E$80)*0.1))+('Calcification Rates'!$H$80*$A39*('Calcification Rates'!$D$80+'Calcification Rates'!$E$80)))*('Calcification Rates'!$F$80+'Calcification Rates'!$G$80)</f>
        <v>18.269990390407795</v>
      </c>
      <c r="GI39" s="73">
        <f>((((((((($A39*2)/PI())/2)+'Calcification Rates'!$D$81)^2)*PI())/2))-((((((($A39*2)/PI())/2)^2)*PI())/2)))*'Calcification Rates'!$F$81</f>
        <v>21.676983673529683</v>
      </c>
      <c r="GJ39" s="73">
        <f>((((((((($A39*2)/PI())/2)+('Calcification Rates'!$D$81-'Calcification Rates'!$E$81))^2)*PI())/2))-((((((($A39*2)/PI())/2)^2)*PI())/2)))*('Calcification Rates'!$F$81-'Calcification Rates'!$G$81)</f>
        <v>20.966536653283413</v>
      </c>
      <c r="GK39" s="73">
        <f>((((((((($A39*2)/PI())/2)+('Calcification Rates'!$D$81+'Calcification Rates'!$E$81))^2)*PI())/2))-((((((($A39*2)/PI())/2)^2)*PI())/2)))*('Calcification Rates'!$F$81+'Calcification Rates'!$G$81)</f>
        <v>22.38832314106546</v>
      </c>
      <c r="GL39" s="73">
        <f>((((((((($A39*2)/PI())/2)+'Calcification Rates'!$D$82)^2)*PI())/2))-((((((($A39*2)/PI())/2)^2)*PI())/2)))*'Calcification Rates'!$F$82</f>
        <v>22.235005456874863</v>
      </c>
      <c r="GM39" s="73">
        <f>((((((((($A39*2)/PI())/2)+('Calcification Rates'!$D$82-'Calcification Rates'!$E$82))^2)*PI())/2))-((((((($A39*2)/PI())/2)^2)*PI())/2)))*('Calcification Rates'!$F$82-'Calcification Rates'!$G$82)</f>
        <v>21.681664181779752</v>
      </c>
      <c r="GN39" s="73">
        <f>((((((((($A39*2)/PI())/2)+('Calcification Rates'!$D$82+'Calcification Rates'!$E$82))^2)*PI())/2))-((((((($A39*2)/PI())/2)^2)*PI())/2)))*('Calcification Rates'!$F$82+'Calcification Rates'!$G$82)</f>
        <v>22.788886899775637</v>
      </c>
      <c r="GO39" s="73">
        <f>((((((((($A39*2)/PI())/2)+'Calcification Rates'!$D$87)^2)*PI())/2))-((((((($A39*2)/PI())/2)^2)*PI())/2)))*'Calcification Rates'!$F$87</f>
        <v>14.886960178456619</v>
      </c>
      <c r="GP39" s="73">
        <f>((((((((($A39*2)/PI())/2)+('Calcification Rates'!$D$87-'Calcification Rates'!$E$87))^2)*PI())/2))-((((((($A39*2)/PI())/2)^2)*PI())/2)))*('Calcification Rates'!$F$87-'Calcification Rates'!$G$87)</f>
        <v>12.948489831443522</v>
      </c>
      <c r="GQ39" s="73">
        <f>((((((((($A39*2)/PI())/2)+('Calcification Rates'!$D$87+'Calcification Rates'!$E$87))^2)*PI())/2))-((((((($A39*2)/PI())/2)^2)*PI())/2)))*('Calcification Rates'!$F$87+'Calcification Rates'!$G$87)</f>
        <v>16.928942554984307</v>
      </c>
      <c r="GR39" s="73">
        <f>((((((((($A39*2)/PI())/2)+'Calcification Rates'!$D$88)^2)*PI())/2))-((((((($A39*2)/PI())/2)^2)*PI())/2)))*'Calcification Rates'!$F$88</f>
        <v>14.886960178456619</v>
      </c>
      <c r="GS39" s="73">
        <f>((((((((($A39*2)/PI())/2)+('Calcification Rates'!$D$88-'Calcification Rates'!$E$88))^2)*PI())/2))-((((((($A39*2)/PI())/2)^2)*PI())/2)))*('Calcification Rates'!$F$88-'Calcification Rates'!$G$88)</f>
        <v>12.948489831443522</v>
      </c>
      <c r="GT39" s="73">
        <f>((((((((($A39*2)/PI())/2)+('Calcification Rates'!$D$88+'Calcification Rates'!$E$88))^2)*PI())/2))-((((((($A39*2)/PI())/2)^2)*PI())/2)))*('Calcification Rates'!$F$88+'Calcification Rates'!$G$88)</f>
        <v>16.928942554984307</v>
      </c>
      <c r="GU39" s="73">
        <f>((((((((($A39*2)/PI())/2)+'Calcification Rates'!$D$89)^2)*PI())/2))-((((((($A39*2)/PI())/2)^2)*PI())/2)))*'Calcification Rates'!$F$89</f>
        <v>20.824677855522037</v>
      </c>
      <c r="GV39" s="73">
        <f>((((((((($A39*2)/PI())/2)+('Calcification Rates'!$D$89-'Calcification Rates'!$E$89))^2)*PI())/2))-((((((($A39*2)/PI())/2)^2)*PI())/2)))*('Calcification Rates'!$F$89-'Calcification Rates'!$G$89)</f>
        <v>18.5644836707419</v>
      </c>
      <c r="GW39" s="73">
        <f>((((((((($A39*2)/PI())/2)+('Calcification Rates'!$D$89+'Calcification Rates'!$E$89))^2)*PI())/2))-((((((($A39*2)/PI())/2)^2)*PI())/2)))*('Calcification Rates'!$F$89+'Calcification Rates'!$G$89)</f>
        <v>23.16941727400858</v>
      </c>
      <c r="GX39" s="73">
        <f>((((((((($A39*2)/PI())/2)+'Calcification Rates'!$D$90)^2)*PI())/2))-((((((($A39*2)/PI())/2)^2)*PI())/2)))*'Calcification Rates'!$F$90</f>
        <v>20.824677855522037</v>
      </c>
      <c r="GY39" s="73">
        <f>((((((((($A39*2)/PI())/2)+('Calcification Rates'!$D$90-'Calcification Rates'!$E$90))^2)*PI())/2))-((((((($A39*2)/PI())/2)^2)*PI())/2)))*('Calcification Rates'!$F$90-'Calcification Rates'!$G$90)</f>
        <v>18.5644836707419</v>
      </c>
      <c r="GZ39" s="73">
        <f>((((((((($A39*2)/PI())/2)+('Calcification Rates'!$D$90+'Calcification Rates'!$E$90))^2)*PI())/2))-((((((($A39*2)/PI())/2)^2)*PI())/2)))*('Calcification Rates'!$F$90+'Calcification Rates'!$G$90)</f>
        <v>23.16941727400858</v>
      </c>
      <c r="HA39" s="73">
        <f>((((((((($A39*2)/PI())/2)+'Calcification Rates'!$D$92)^2)*PI())/2))-((((((($A39*2)/PI())/2)^2)*PI())/2)))*'Calcification Rates'!$F$92</f>
        <v>52.949698583959403</v>
      </c>
      <c r="HB39" s="73">
        <f>((((((((($A39*2)/PI())/2)+('Calcification Rates'!$D$92-'Calcification Rates'!$E$92))^2)*PI())/2))-((((((($A39*2)/PI())/2)^2)*PI())/2)))*('Calcification Rates'!$F$92-'Calcification Rates'!$G$92)</f>
        <v>50.901028384551402</v>
      </c>
      <c r="HC39" s="73">
        <f>((((((((($A39*2)/PI())/2)+('Calcification Rates'!$D$92+'Calcification Rates'!$E$92))^2)*PI())/2))-((((((($A39*2)/PI())/2)^2)*PI())/2)))*('Calcification Rates'!$F$92+'Calcification Rates'!$G$92)</f>
        <v>54.998368783367404</v>
      </c>
      <c r="HD39" s="73">
        <f>$A39*'Calcification Rates'!$D$93*'Calcification Rates'!$F$93</f>
        <v>15.287456662885544</v>
      </c>
      <c r="HE39" s="73">
        <f>$A39*('Calcification Rates'!$D$93-'Calcification Rates'!$E$93)*('Calcification Rates'!$F$93-'Calcification Rates'!$G$93)</f>
        <v>13.435792016422813</v>
      </c>
      <c r="HF39" s="73">
        <f>$A39*('Calcification Rates'!$D$93+'Calcification Rates'!$E$93)*('Calcification Rates'!$F$93+'Calcification Rates'!$G$93)</f>
        <v>17.240561001174228</v>
      </c>
      <c r="HG39" s="73">
        <f>$A39*'Calcification Rates'!$D$95*'Calcification Rates'!$F$95</f>
        <v>19.491507245179065</v>
      </c>
      <c r="HH39" s="73">
        <f>$A39*('Calcification Rates'!$D$95-'Calcification Rates'!$E$95)*('Calcification Rates'!$F$95-'Calcification Rates'!$G$95)</f>
        <v>17.009117505942317</v>
      </c>
      <c r="HI39" s="73">
        <f>$A39*('Calcification Rates'!$D$95+'Calcification Rates'!$E$95)*('Calcification Rates'!$F$95+'Calcification Rates'!$G$95)</f>
        <v>22.113014276062842</v>
      </c>
      <c r="HJ39" s="73">
        <f>((((1-'Calcification Rates'!$H$96)*$A39)*'Calcification Rates'!$D$96*0.1)+('Calcification Rates'!$H$96*$A39*'Calcification Rates'!$D$96))*'Calcification Rates'!$F$96</f>
        <v>9.2665732250000001</v>
      </c>
      <c r="HK39" s="73">
        <f>((((1-'Calcification Rates'!$H$96)*$A39)*(('Calcification Rates'!$D$96-'Calcification Rates'!$E$96)*0.1))+('Calcification Rates'!$H$96*$A39*('Calcification Rates'!$D$96-'Calcification Rates'!$E$96)))*('Calcification Rates'!$F$96-'Calcification Rates'!$G$96)</f>
        <v>8.0945586645698242</v>
      </c>
      <c r="HL39" s="73">
        <f>((((1-'Calcification Rates'!$H$96)*$A39)*(('Calcification Rates'!$D$96+'Calcification Rates'!$E$96)*0.1))+('Calcification Rates'!$H$96*$A39*('Calcification Rates'!$D$96+'Calcification Rates'!$E$96)))*('Calcification Rates'!$F$96+'Calcification Rates'!$G$96)</f>
        <v>10.510677245697293</v>
      </c>
      <c r="HM39" s="73">
        <f>((((1-'Calcification Rates'!$H$98)*$A39)*'Calcification Rates'!$D$98*0.1)+('Calcification Rates'!$H$98*$A39*'Calcification Rates'!$D$98))*'Calcification Rates'!$F$98</f>
        <v>9.2665732250000001</v>
      </c>
      <c r="HN39" s="73">
        <f>((((1-'Calcification Rates'!$H$98)*$A39)*(('Calcification Rates'!$D$98-'Calcification Rates'!$E$98)*0.1))+('Calcification Rates'!$H$98*$A39*('Calcification Rates'!$D$98-'Calcification Rates'!$E$98)))*('Calcification Rates'!$F$98-'Calcification Rates'!$G$98)</f>
        <v>5.5885278112297208</v>
      </c>
      <c r="HO39" s="73">
        <f>((((1-'Calcification Rates'!$H$98)*$A39)*(('Calcification Rates'!$D$98+'Calcification Rates'!$E$98)*0.1))+('Calcification Rates'!$H$98*$A39*('Calcification Rates'!$D$98+'Calcification Rates'!$E$98)))*('Calcification Rates'!$F$98+'Calcification Rates'!$G$98)</f>
        <v>13.477137082321896</v>
      </c>
    </row>
    <row r="40" spans="1:223" x14ac:dyDescent="0.3">
      <c r="A40" s="42">
        <v>38</v>
      </c>
      <c r="B40" s="73">
        <f>((((1-'Calcification Rates'!$H$11)*$A40)*'Calcification Rates'!$D$11*0.1)+('Calcification Rates'!$H$11*$A40*'Calcification Rates'!$D$11))*'Calcification Rates'!$F$11</f>
        <v>104.54960469333334</v>
      </c>
      <c r="C40" s="73">
        <f>((((1-'Calcification Rates'!$H$11)*$A40)*(('Calcification Rates'!$D$11-'Calcification Rates'!$E$11)*0.1))+('Calcification Rates'!$H$11*$A40*('Calcification Rates'!$D$11-'Calcification Rates'!$E$11)))*('Calcification Rates'!$F$11-'Calcification Rates'!$G$11)</f>
        <v>84.912579788064349</v>
      </c>
      <c r="D40" s="73">
        <f>((((1-'Calcification Rates'!$H$11)*$A40)*(('Calcification Rates'!$D$11+'Calcification Rates'!$E$11)*0.1))+('Calcification Rates'!$H$11*$A40*('Calcification Rates'!$D$11+'Calcification Rates'!$E$11)))*('Calcification Rates'!$F$11+'Calcification Rates'!$G$11)</f>
        <v>124.79664570744237</v>
      </c>
      <c r="E40" s="73">
        <f>(((((1-'Calcification Rates'!$H$12)*$A40)*'Calcification Rates'!$D$12*0.1)+('Calcification Rates'!$H$12*$A40*'Calcification Rates'!$D$12))*'Calcification Rates'!$F$12)*0.5</f>
        <v>55.056174780952375</v>
      </c>
      <c r="F40" s="73">
        <f>(((((1-'Calcification Rates'!$H$12)*$A40)*(('Calcification Rates'!$D$12-'Calcification Rates'!$E$12)*0.1))+('Calcification Rates'!$H$12*$A40*('Calcification Rates'!$D$12-'Calcification Rates'!$E$12)))*('Calcification Rates'!$F$12-'Calcification Rates'!$G$12))*0.5</f>
        <v>50.600861623204231</v>
      </c>
      <c r="G40" s="73">
        <f>(((((1-'Calcification Rates'!$H$12)*$A40)*(('Calcification Rates'!$D$12+'Calcification Rates'!$E$12)*0.1))+('Calcification Rates'!$H$12*$A40*('Calcification Rates'!$D$12+'Calcification Rates'!$E$12)))*('Calcification Rates'!$F$12+'Calcification Rates'!$G$12))*0.5</f>
        <v>59.588791737807156</v>
      </c>
      <c r="H40" s="73">
        <f>(((((1-'Calcification Rates'!$H$13)*$A40)*'Calcification Rates'!$D$13*0.1)+('Calcification Rates'!$H$13*$A40*'Calcification Rates'!$D$13))*'Calcification Rates'!$F$13)*0.5</f>
        <v>44.30101961279999</v>
      </c>
      <c r="I40" s="73">
        <f>(((((1-'Calcification Rates'!$H$13)*$A40)*(('Calcification Rates'!$D$13-'Calcification Rates'!$E$13)*0.1))+('Calcification Rates'!$H$13*$A40*('Calcification Rates'!$D$13-'Calcification Rates'!$E$13)))*('Calcification Rates'!$F$13-'Calcification Rates'!$G$13))*0.5</f>
        <v>37.491192416048513</v>
      </c>
      <c r="J40" s="73">
        <f>(((((1-'Calcification Rates'!$H$13)*$A40)*(('Calcification Rates'!$D$13+'Calcification Rates'!$E$13)*0.1))+('Calcification Rates'!$H$13*$A40*('Calcification Rates'!$D$13+'Calcification Rates'!$E$13)))*('Calcification Rates'!$F$13+'Calcification Rates'!$G$13))*0.5</f>
        <v>51.672370158840366</v>
      </c>
      <c r="K40" s="73">
        <f>((((((((($A40*2)/PI())/2)+'Calcification Rates'!$D$14)^2)*PI())/2))-((((((($A40*2)/PI())/2)^2)*PI())/2)))*'Calcification Rates'!$F$14</f>
        <v>22.631536613858568</v>
      </c>
      <c r="L40" s="73">
        <f>((((((((($A40*2)/PI())/2)+('Calcification Rates'!$D$14-'Calcification Rates'!$E$14))^2)*PI())/2))-((((((($A40*2)/PI())/2)^2)*PI())/2)))*('Calcification Rates'!$F$14-'Calcification Rates'!$G$14)</f>
        <v>21.837506149682667</v>
      </c>
      <c r="M40" s="73">
        <f>((((((((($A40*2)/PI())/2)+('Calcification Rates'!$D$14+'Calcification Rates'!$E$14))^2)*PI())/2))-((((((($A40*2)/PI())/2)^2)*PI())/2)))*('Calcification Rates'!$F$14+'Calcification Rates'!$G$14)</f>
        <v>23.426247229327526</v>
      </c>
      <c r="N40" s="73">
        <f>((((((((($A40*2)/PI())/2)+'Calcification Rates'!$D$15)^2)*PI())/2))-((((((($A40*2)/PI())/2)^2)*PI())/2)))*'Calcification Rates'!$F$15</f>
        <v>22.955686226817484</v>
      </c>
      <c r="O40" s="73">
        <f>((((((((($A40*2)/PI())/2)+('Calcification Rates'!$D$15-'Calcification Rates'!$E$15))^2)*PI())/2))-((((((($A40*2)/PI())/2)^2)*PI())/2)))*('Calcification Rates'!$F$15-'Calcification Rates'!$G$15)</f>
        <v>20.696494127962868</v>
      </c>
      <c r="P40" s="73">
        <f>((((((((($A40*2)/PI())/2)+('Calcification Rates'!$D$15+'Calcification Rates'!$E$15))^2)*PI())/2))-((((((($A40*2)/PI())/2)^2)*PI())/2)))*('Calcification Rates'!$F$15+'Calcification Rates'!$G$15)</f>
        <v>25.321335515394974</v>
      </c>
      <c r="Q40" s="73">
        <f>(2*'Calcification Rates'!$D$16*'Calcification Rates'!$F$16)+0.1*'Calcification Rates'!$D$16*($A40+(2*'Calcification Rates'!$D$16))*'Calcification Rates'!$F$16</f>
        <v>6.5836283333333334</v>
      </c>
      <c r="R40" s="73">
        <f>(2*('Calcification Rates'!$D$16-'Calcification Rates'!$E$16)*('Calcification Rates'!$F$16-'Calcification Rates'!$G$16))+(0.1*('Calcification Rates'!$D$16-'Calcification Rates'!$E$16)*($A40+(2*'Calcification Rates'!$D$16-'Calcification Rates'!$E$16)))*('Calcification Rates'!$F$16-'Calcification Rates'!$G$16)</f>
        <v>5.6551119566715098</v>
      </c>
      <c r="S40" s="73">
        <f>(2*('Calcification Rates'!$D$16+'Calcification Rates'!$E$16)*('Calcification Rates'!$F$16+'Calcification Rates'!$G$16))+(0.1*('Calcification Rates'!$D$16+'Calcification Rates'!$E$16)*($A40+(2*'Calcification Rates'!$D$16+'Calcification Rates'!$E$16)))*('Calcification Rates'!$F$16+'Calcification Rates'!$G$16)</f>
        <v>7.535342785410263</v>
      </c>
      <c r="T40" s="73">
        <f>(2*'Calcification Rates'!$D$17*'Calcification Rates'!$F$17)+0.1*'Calcification Rates'!$D$17*($A40+(2*'Calcification Rates'!$D$17))*'Calcification Rates'!$F$17</f>
        <v>6.0848686111111103</v>
      </c>
      <c r="U40" s="73">
        <f>(2*('Calcification Rates'!$D$17-'Calcification Rates'!$E$17)*('Calcification Rates'!$F$17-'Calcification Rates'!$G$17))+(0.1*('Calcification Rates'!$D$17-'Calcification Rates'!$E$17)*($A40+(2*'Calcification Rates'!$D$17-'Calcification Rates'!$E$17)))*('Calcification Rates'!$F$17-'Calcification Rates'!$G$17)</f>
        <v>5.1631486041381756</v>
      </c>
      <c r="V40" s="73">
        <f>(2*('Calcification Rates'!$D$17+'Calcification Rates'!$E$17)*('Calcification Rates'!$F$17+'Calcification Rates'!$G$17))+(0.1*('Calcification Rates'!$D$17+'Calcification Rates'!$E$17)*($A40+(2*'Calcification Rates'!$D$17+'Calcification Rates'!$E$17)))*('Calcification Rates'!$F$17+'Calcification Rates'!$G$17)</f>
        <v>7.0297851995435954</v>
      </c>
      <c r="W40" s="73">
        <f>((((((((($A40*2)/PI())/2)+'Calcification Rates'!$D$18)^2)*PI())/2))-((((((($A40*2)/PI())/2)^2)*PI())/2)))*'Calcification Rates'!$F$18</f>
        <v>22.955686226817484</v>
      </c>
      <c r="X40" s="73">
        <f>((((((((($A40*2)/PI())/2)+('Calcification Rates'!$D$18-'Calcification Rates'!$E$18))^2)*PI())/2))-((((((($A40*2)/PI())/2)^2)*PI())/2)))*('Calcification Rates'!$F$18-'Calcification Rates'!$G$18)</f>
        <v>20.696494127962868</v>
      </c>
      <c r="Y40" s="73">
        <f>((((((((($A40*2)/PI())/2)+('Calcification Rates'!$D$18+'Calcification Rates'!$E$18))^2)*PI())/2))-((((((($A40*2)/PI())/2)^2)*PI())/2)))*('Calcification Rates'!$F$18+'Calcification Rates'!$G$18)</f>
        <v>25.321335515394974</v>
      </c>
      <c r="Z40" s="73">
        <f>(2*'Calcification Rates'!$D$19*'Calcification Rates'!$F$19)+0.1*'Calcification Rates'!$D$19*($A40+(2*'Calcification Rates'!$D$19))*'Calcification Rates'!$F$19</f>
        <v>6.0848686111111103</v>
      </c>
      <c r="AA40" s="73">
        <f>(2*('Calcification Rates'!$D$19-'Calcification Rates'!$E$19)*('Calcification Rates'!$F$19-'Calcification Rates'!$G$19))+(0.1*('Calcification Rates'!$D$19-'Calcification Rates'!$E$19)*($A40+(2*'Calcification Rates'!$D$19-'Calcification Rates'!$E$19)))*('Calcification Rates'!$F$19-'Calcification Rates'!$G$19)</f>
        <v>5.1631486041381756</v>
      </c>
      <c r="AB40" s="73">
        <f>(2*('Calcification Rates'!$D$19+'Calcification Rates'!$E$19)*('Calcification Rates'!$F$19+'Calcification Rates'!$G$19))+(0.1*('Calcification Rates'!$D$19+'Calcification Rates'!$E$19)*($A40+(2*'Calcification Rates'!$D$19+'Calcification Rates'!$E$19)))*('Calcification Rates'!$F$19+'Calcification Rates'!$G$19)</f>
        <v>7.0297851995435954</v>
      </c>
      <c r="AC40" s="73">
        <f>(((((1-'Calcification Rates'!$H$20)*$A40)*'Calcification Rates'!$D$20*0.1)+('Calcification Rates'!$H$20*$A40*'Calcification Rates'!$D$20))*'Calcification Rates'!$F$20)*0.5</f>
        <v>3.0723254916666662</v>
      </c>
      <c r="AD40" s="73">
        <f>(((((1-'Calcification Rates'!$H$20)*$A40)*(('Calcification Rates'!$D$20-'Calcification Rates'!$E$20)*0.1))+('Calcification Rates'!$H$20*$A40*('Calcification Rates'!$D$20-'Calcification Rates'!$E$20)))*('Calcification Rates'!$F$20-'Calcification Rates'!$G$20))*0.5</f>
        <v>2.6072265224016777</v>
      </c>
      <c r="AE40" s="73">
        <f>(((((1-'Calcification Rates'!$H$20)*$A40)*(('Calcification Rates'!$D$20+'Calcification Rates'!$E$20)*0.1))+('Calcification Rates'!$H$20*$A40*('Calcification Rates'!$D$20+'Calcification Rates'!$E$20)))*('Calcification Rates'!$F$20+'Calcification Rates'!$G$20))*0.5</f>
        <v>3.549032352763823</v>
      </c>
      <c r="AF40" s="73">
        <f>(2*'Calcification Rates'!$D$21*'Calcification Rates'!$F$21)+0.1*'Calcification Rates'!$D$21*($A40+(2*'Calcification Rates'!$D$21))*'Calcification Rates'!$F$21</f>
        <v>6.9826361111111117</v>
      </c>
      <c r="AG40" s="73">
        <f>(2*('Calcification Rates'!$D$21-'Calcification Rates'!$E$21)*('Calcification Rates'!$F$21-'Calcification Rates'!$G$21))+(0.1*('Calcification Rates'!$D$21-'Calcification Rates'!$E$21)*($A40+(2*'Calcification Rates'!$D$21-'Calcification Rates'!$E$21)))*('Calcification Rates'!$F$21-'Calcification Rates'!$G$21)</f>
        <v>6.8323870399829332</v>
      </c>
      <c r="AH40" s="73">
        <f>(2*('Calcification Rates'!$D$21+'Calcification Rates'!$E$21)*('Calcification Rates'!$F$21+'Calcification Rates'!$G$21))+(0.1*('Calcification Rates'!$D$21+'Calcification Rates'!$E$21)*($A40+(2*'Calcification Rates'!$D$21+'Calcification Rates'!$E$21)))*('Calcification Rates'!$F$21+'Calcification Rates'!$G$21)</f>
        <v>7.1344286517504001</v>
      </c>
      <c r="AI40" s="73">
        <f>$A40*'Calcification Rates'!$D$23*'Calcification Rates'!$F$23</f>
        <v>0.89310687499999997</v>
      </c>
      <c r="AJ40" s="73">
        <f>$A40*('Calcification Rates'!$D$23-'Calcification Rates'!$E$23)*('Calcification Rates'!$F$23-'Calcification Rates'!$G$23)</f>
        <v>0.58042907255678244</v>
      </c>
      <c r="AK40" s="73">
        <f>$A40*('Calcification Rates'!$D$23+'Calcification Rates'!$E$23)*('Calcification Rates'!$F$23+'Calcification Rates'!$G$23)</f>
        <v>1.2057846774432175</v>
      </c>
      <c r="AL40" s="73">
        <f>((((1-'Calcification Rates'!$H$24)*$A40)*'Calcification Rates'!$D$24*0.1)+('Calcification Rates'!$H$24*$A40*'Calcification Rates'!$D$24))*'Calcification Rates'!$F$24</f>
        <v>40.694782437400001</v>
      </c>
      <c r="AM40" s="73">
        <f>((((1-'Calcification Rates'!$H$24)*$A40)*(('Calcification Rates'!$D$24-'Calcification Rates'!$E$24)*0.1))+('Calcification Rates'!$H$24*$A40*('Calcification Rates'!$D$24-'Calcification Rates'!$E$24)))*('Calcification Rates'!$F$24-'Calcification Rates'!$G$24)</f>
        <v>24.542397486245804</v>
      </c>
      <c r="AN40" s="73">
        <f>((((1-'Calcification Rates'!$H$24)*$A40)*(('Calcification Rates'!$D$24+'Calcification Rates'!$E$24)*0.1))+('Calcification Rates'!$H$24*$A40*('Calcification Rates'!$D$24+'Calcification Rates'!$E$24)))*('Calcification Rates'!$F$24+'Calcification Rates'!$G$24)</f>
        <v>59.185758114387021</v>
      </c>
      <c r="AO40" s="73">
        <f>((((((((($A40*2)/PI())/2)+'Calcification Rates'!$D$25)^2)*PI())/2))-((((((($A40*2)/PI())/2)^2)*PI())/2)))*'Calcification Rates'!$F$25</f>
        <v>19.411908803986169</v>
      </c>
      <c r="AP40" s="73">
        <f>((((((((($A40*2)/PI())/2)+('Calcification Rates'!$D$25-'Calcification Rates'!$E$25))^2)*PI())/2))-((((((($A40*2)/PI())/2)^2)*PI())/2)))*('Calcification Rates'!$F$25-'Calcification Rates'!$G$25)</f>
        <v>15.865464156048628</v>
      </c>
      <c r="AQ40" s="73">
        <f>((((((((($A40*2)/PI())/2)+('Calcification Rates'!$D$25+'Calcification Rates'!$E$25))^2)*PI())/2))-((((((($A40*2)/PI())/2)^2)*PI())/2)))*('Calcification Rates'!$F$25+'Calcification Rates'!$G$25)</f>
        <v>23.077879885831077</v>
      </c>
      <c r="AR40" s="73">
        <f>((((1-'Calcification Rates'!$H$28)*$A40)*'Calcification Rates'!$D$28*0.1)+('Calcification Rates'!$H$28*$A40*'Calcification Rates'!$D$28))*'Calcification Rates'!$F$28</f>
        <v>6.5501070651029023</v>
      </c>
      <c r="AS40" s="73">
        <f>((((1-'Calcification Rates'!$H$28)*$A40)*(('Calcification Rates'!$D$28-'Calcification Rates'!$E$28)*0.1))+('Calcification Rates'!$H$28*$A40*('Calcification Rates'!$D$28-'Calcification Rates'!$E$28)))*('Calcification Rates'!$F$28-'Calcification Rates'!$G$28)</f>
        <v>5.9037397535853522</v>
      </c>
      <c r="AT40" s="73">
        <f>((((1-'Calcification Rates'!$H$28)*$A40)*(('Calcification Rates'!$D$28+'Calcification Rates'!$E$28)*0.1))+('Calcification Rates'!$H$28*$A40*('Calcification Rates'!$D$28+'Calcification Rates'!$E$28)))*('Calcification Rates'!$F$28+'Calcification Rates'!$G$28)</f>
        <v>7.228104395161596</v>
      </c>
      <c r="AU40" s="73">
        <f>((((((((($A40*2)/PI())/2)+'Calcification Rates'!$D$29)^2)*PI())/2))-((((((($A40*2)/PI())/2)^2)*PI())/2)))*'Calcification Rates'!$F$29</f>
        <v>95.955459784196464</v>
      </c>
      <c r="AV40" s="73">
        <f>((((((((($A40*2)/PI())/2)+('Calcification Rates'!$D$29-'Calcification Rates'!$E$29))^2)*PI())/2))-((((((($A40*2)/PI())/2)^2)*PI())/2)))*('Calcification Rates'!$F$29-'Calcification Rates'!$G$29)</f>
        <v>79.185681546805441</v>
      </c>
      <c r="AW40" s="73">
        <f>((((((((($A40*2)/PI())/2)+('Calcification Rates'!$D$29+'Calcification Rates'!$E$29))^2)*PI())/2))-((((((($A40*2)/PI())/2)^2)*PI())/2)))*('Calcification Rates'!$F$29+'Calcification Rates'!$G$29)</f>
        <v>114.22613567049397</v>
      </c>
      <c r="AX40" s="73">
        <f>((((((((($A40*2)/PI())/2)+'Calcification Rates'!$D$30)^2)*PI())/2))-((((((($A40*2)/PI())/2)^2)*PI())/2)))*'Calcification Rates'!$F$30</f>
        <v>22.544637886833272</v>
      </c>
      <c r="AY40" s="73">
        <f>((((((((($A40*2)/PI())/2)+('Calcification Rates'!$D$30-'Calcification Rates'!$E$30))^2)*PI())/2))-((((((($A40*2)/PI())/2)^2)*PI())/2)))*('Calcification Rates'!$F$30-'Calcification Rates'!$G$30)</f>
        <v>20.01219408485327</v>
      </c>
      <c r="AZ40" s="73">
        <f>((((((((($A40*2)/PI())/2)+('Calcification Rates'!$D$30+'Calcification Rates'!$E$30))^2)*PI())/2))-((((((($A40*2)/PI())/2)^2)*PI())/2)))*('Calcification Rates'!$F$30+'Calcification Rates'!$G$30)</f>
        <v>25.1295925766849</v>
      </c>
      <c r="BA40" s="73">
        <f>((((1-'Calcification Rates'!$H$31)*$A40)*'Calcification Rates'!$D$31*0.1)+('Calcification Rates'!$H$31*$A40*'Calcification Rates'!$D$31))*'Calcification Rates'!$F$31</f>
        <v>7.0059079999999998</v>
      </c>
      <c r="BB40" s="73">
        <f>((((1-'Calcification Rates'!$H$31)*$A40)*(('Calcification Rates'!$D$31-'Calcification Rates'!$E$31)*0.1))+('Calcification Rates'!$H$31*$A40*('Calcification Rates'!$D$31-'Calcification Rates'!$E$31)))*('Calcification Rates'!$F$31-'Calcification Rates'!$G$31)</f>
        <v>7.005907999999998</v>
      </c>
      <c r="BC40" s="73">
        <f>((((1-'Calcification Rates'!$H$31)*$A40)*(('Calcification Rates'!$D$31+'Calcification Rates'!$E$31)*0.1))+('Calcification Rates'!$H$31*$A40*('Calcification Rates'!$D$31+'Calcification Rates'!$E$31)))*('Calcification Rates'!$F$31+'Calcification Rates'!$G$31)</f>
        <v>7.005907999999998</v>
      </c>
      <c r="BD40" s="73">
        <f>$A40*'Calcification Rates'!$D$32*'Calcification Rates'!$F$32</f>
        <v>29.438683438664729</v>
      </c>
      <c r="BE40" s="73">
        <f>$A40*('Calcification Rates'!$D$32-'Calcification Rates'!$E$32)*('Calcification Rates'!$F$32-'Calcification Rates'!$G$32)</f>
        <v>28.299675000779711</v>
      </c>
      <c r="BF40" s="73">
        <f>$A40*('Calcification Rates'!$D$32+'Calcification Rates'!$E$32)*('Calcification Rates'!$F$32+'Calcification Rates'!$G$32)</f>
        <v>30.577691876549746</v>
      </c>
      <c r="BG40" s="73">
        <f>((((1-'Calcification Rates'!$H$34)*$A40)*'Calcification Rates'!$D$34*0.1)+('Calcification Rates'!$H$34*$A40*'Calcification Rates'!$D$34))*'Calcification Rates'!$F$34</f>
        <v>9.5170211499999997</v>
      </c>
      <c r="BH40" s="73">
        <f>((((1-'Calcification Rates'!$H$34)*$A40)*(('Calcification Rates'!$D$34-'Calcification Rates'!$E$34)*0.1))+('Calcification Rates'!$H$34*$A40*('Calcification Rates'!$D$34-'Calcification Rates'!$E$34)))*('Calcification Rates'!$F$34-'Calcification Rates'!$G$34)</f>
        <v>3.6242061400908887</v>
      </c>
      <c r="BI40" s="73">
        <f>((((1-'Calcification Rates'!$H$34)*$A40)*(('Calcification Rates'!$D$34+'Calcification Rates'!$E$34)*0.1))+('Calcification Rates'!$H$34*$A40*('Calcification Rates'!$D$34+'Calcification Rates'!$E$34)))*('Calcification Rates'!$F$34+'Calcification Rates'!$G$34)</f>
        <v>18.150945368238656</v>
      </c>
      <c r="BJ40" s="73">
        <f>(2*'Calcification Rates'!$D$35*'Calcification Rates'!$F$35)+0.1*'Calcification Rates'!$D$35*($A40+(2*'Calcification Rates'!$D$35))*'Calcification Rates'!$F$35</f>
        <v>3.4964985956621097</v>
      </c>
      <c r="BK40" s="73">
        <f>(2*('Calcification Rates'!$D$35-'Calcification Rates'!$E$35)*('Calcification Rates'!$F$35-'Calcification Rates'!$G$35))+(0.1*('Calcification Rates'!$D$35-'Calcification Rates'!$E$35)*($A40+(2*'Calcification Rates'!$D$35-'Calcification Rates'!$E$35)))*('Calcification Rates'!$F$35-'Calcification Rates'!$G$35)</f>
        <v>3.1531850929117731</v>
      </c>
      <c r="BL40" s="73">
        <f>(2*('Calcification Rates'!$D$35+'Calcification Rates'!$E$35)*('Calcification Rates'!$F$35+'Calcification Rates'!$G$35))+(0.1*('Calcification Rates'!$D$35+'Calcification Rates'!$E$35)*($A40+(2*'Calcification Rates'!$D$35+'Calcification Rates'!$E$35)))*('Calcification Rates'!$F$35+'Calcification Rates'!$G$35)</f>
        <v>3.8558501852602394</v>
      </c>
      <c r="BM40" s="73">
        <f>((((((((($A40*2)/PI())/2)+'Calcification Rates'!$D$36)^2)*PI())/2))-((((((($A40*2)/PI())/2)^2)*PI())/2)))*'Calcification Rates'!$F$36</f>
        <v>30.445829052651373</v>
      </c>
      <c r="BN40" s="73">
        <f>((((((((($A40*2)/PI())/2)+('Calcification Rates'!$D$36-'Calcification Rates'!$E$36))^2)*PI())/2))-((((((($A40*2)/PI())/2)^2)*PI())/2)))*('Calcification Rates'!$F$36-'Calcification Rates'!$G$36)</f>
        <v>27.871469625223948</v>
      </c>
      <c r="BO40" s="73">
        <f>((((((((($A40*2)/PI())/2)+('Calcification Rates'!$D$36+'Calcification Rates'!$E$36))^2)*PI())/2))-((((((($A40*2)/PI())/2)^2)*PI())/2)))*('Calcification Rates'!$F$36+'Calcification Rates'!$G$36)</f>
        <v>33.135432450963613</v>
      </c>
      <c r="BP40" s="73">
        <f>(2*'Calcification Rates'!$D$37*'Calcification Rates'!$F$37)+0.1*'Calcification Rates'!$D$37*($A40+(2*'Calcification Rates'!$D$37))*'Calcification Rates'!$F$37</f>
        <v>74.118965277777775</v>
      </c>
      <c r="BQ40" s="73">
        <f>(2*('Calcification Rates'!$D$37-'Calcification Rates'!$E$37)*('Calcification Rates'!$F$37-'Calcification Rates'!$G$37))+(0.1*('Calcification Rates'!$D$37-'Calcification Rates'!$E$37)*($A40+(2*'Calcification Rates'!$D$37-'Calcification Rates'!$E$37)))*('Calcification Rates'!$F$37-'Calcification Rates'!$G$37)</f>
        <v>60.542766046833314</v>
      </c>
      <c r="BR40" s="73">
        <f>(2*('Calcification Rates'!$D$37+'Calcification Rates'!$E$37)*('Calcification Rates'!$F$37+'Calcification Rates'!$G$37))+(0.1*('Calcification Rates'!$D$37+'Calcification Rates'!$E$37)*($A40+(2*'Calcification Rates'!$D$37+'Calcification Rates'!$E$37)))*('Calcification Rates'!$F$37+'Calcification Rates'!$G$37)</f>
        <v>88.882400645401503</v>
      </c>
      <c r="BS40" s="73">
        <f>(2*'Calcification Rates'!$D$38*'Calcification Rates'!$F$38)+0.1*'Calcification Rates'!$D$38*($A40+(2*'Calcification Rates'!$D$38))*'Calcification Rates'!$F$38</f>
        <v>70.971055555555552</v>
      </c>
      <c r="BT40" s="73">
        <f>(2*('Calcification Rates'!$D$38-'Calcification Rates'!$E$38)*('Calcification Rates'!$F$38-'Calcification Rates'!$G$38))+(0.1*('Calcification Rates'!$D$38-'Calcification Rates'!$E$38)*($A40+(2*'Calcification Rates'!$D$38-'Calcification Rates'!$E$38)))*('Calcification Rates'!$F$38-'Calcification Rates'!$G$38)</f>
        <v>56.860436194885949</v>
      </c>
      <c r="BU40" s="73">
        <f>(2*('Calcification Rates'!$D$38+'Calcification Rates'!$E$38)*('Calcification Rates'!$F$38+'Calcification Rates'!$G$38))+(0.1*('Calcification Rates'!$D$38+'Calcification Rates'!$E$38)*($A40+(2*'Calcification Rates'!$D$38+'Calcification Rates'!$E$38)))*('Calcification Rates'!$F$38+'Calcification Rates'!$G$38)</f>
        <v>86.594226156644766</v>
      </c>
      <c r="BV40" s="73">
        <f>((((((((($A40*2)/PI())/2)+'Calcification Rates'!$D$39)^2)*PI())/2))-((((((($A40*2)/PI())/2)^2)*PI())/2)))*'Calcification Rates'!$F$39</f>
        <v>16.375331919987534</v>
      </c>
      <c r="BW40" s="73">
        <f>((((((((($A40*2)/PI())/2)+('Calcification Rates'!$D$39-'Calcification Rates'!$E$39))^2)*PI())/2))-((((((($A40*2)/PI())/2)^2)*PI())/2)))*('Calcification Rates'!$F$39-'Calcification Rates'!$G$39)</f>
        <v>15.741755990245492</v>
      </c>
      <c r="BX40" s="73">
        <f>((((((((($A40*2)/PI())/2)+('Calcification Rates'!$D$39+'Calcification Rates'!$E$39))^2)*PI())/2))-((((((($A40*2)/PI())/2)^2)*PI())/2)))*('Calcification Rates'!$F$39+'Calcification Rates'!$G$39)</f>
        <v>17.008907849729578</v>
      </c>
      <c r="BY40" s="73">
        <f>((((((((($A40*2)/PI())/2)+'Calcification Rates'!$D$40)^2)*PI())/2))-((((((($A40*2)/PI())/2)^2)*PI())/2)))*'Calcification Rates'!$F$40</f>
        <v>30.047133120390129</v>
      </c>
      <c r="BZ40" s="73">
        <f>((((((((($A40*2)/PI())/2)+('Calcification Rates'!$D$40-'Calcification Rates'!$E$40))^2)*PI())/2))-((((((($A40*2)/PI())/2)^2)*PI())/2)))*('Calcification Rates'!$F$40-'Calcification Rates'!$G$40)</f>
        <v>28.884583231578556</v>
      </c>
      <c r="CA40" s="73">
        <f>((((((((($A40*2)/PI())/2)+('Calcification Rates'!$D$40+'Calcification Rates'!$E$40))^2)*PI())/2))-((((((($A40*2)/PI())/2)^2)*PI())/2)))*('Calcification Rates'!$F$40+'Calcification Rates'!$G$40)</f>
        <v>31.209683009201704</v>
      </c>
      <c r="CB40" s="73">
        <f>$A40*'Calcification Rates'!$D$23*'Calcification Rates'!$F$23</f>
        <v>0.89310687499999997</v>
      </c>
      <c r="CC40" s="73">
        <f>$A40*('Calcification Rates'!$D$23-'Calcification Rates'!$E$23)*('Calcification Rates'!$F$23-'Calcification Rates'!$G$23)</f>
        <v>0.58042907255678244</v>
      </c>
      <c r="CD40" s="73">
        <f>$A40*('Calcification Rates'!$D$23+'Calcification Rates'!$E$23)*('Calcification Rates'!$F$23+'Calcification Rates'!$G$23)</f>
        <v>1.2057846774432175</v>
      </c>
      <c r="CE40" s="73">
        <f>((((1-'Calcification Rates'!$H$44)*$A40)*'Calcification Rates'!$D$44*0.1)+('Calcification Rates'!$H$44*$A40*'Calcification Rates'!$D$44))*'Calcification Rates'!$F$44</f>
        <v>31.187278308550006</v>
      </c>
      <c r="CF40" s="73">
        <f>((((1-'Calcification Rates'!$H$44)*$A40)*(('Calcification Rates'!$D$44-'Calcification Rates'!$E$44)*0.1))+('Calcification Rates'!$H$44*$A40*('Calcification Rates'!$D$44-'Calcification Rates'!$E$44)))*('Calcification Rates'!$F$44-'Calcification Rates'!$G$44)</f>
        <v>18.808567951924115</v>
      </c>
      <c r="CG40" s="73">
        <f>((((1-'Calcification Rates'!$H$44)*$A40)*(('Calcification Rates'!$D$44+'Calcification Rates'!$E$44)*0.1))+('Calcification Rates'!$H$44*$A40*('Calcification Rates'!$D$44+'Calcification Rates'!$E$44)))*('Calcification Rates'!$F$44+'Calcification Rates'!$G$44)</f>
        <v>45.358215467924772</v>
      </c>
      <c r="CH40" s="73">
        <f>((((1-'Calcification Rates'!$H$45)*$A40)*'Calcification Rates'!$D$45*0.1)+('Calcification Rates'!$H$45*$A40*'Calcification Rates'!$D$45))*'Calcification Rates'!$F$45</f>
        <v>38.752491200000001</v>
      </c>
      <c r="CI40" s="73">
        <f>((((1-'Calcification Rates'!$H$45)*$A40)*(('Calcification Rates'!$D$45-'Calcification Rates'!$E$45)*0.1))+('Calcification Rates'!$H$45*$A40*('Calcification Rates'!$D$45-'Calcification Rates'!$E$45)))*('Calcification Rates'!$F$45-'Calcification Rates'!$G$45)</f>
        <v>25.517992362224192</v>
      </c>
      <c r="CJ40" s="73">
        <f>((((1-'Calcification Rates'!$H$45)*$A40)*(('Calcification Rates'!$D$45+'Calcification Rates'!$E$45)*0.1))+('Calcification Rates'!$H$45*$A40*('Calcification Rates'!$D$45+'Calcification Rates'!$E$45)))*('Calcification Rates'!$F$45+'Calcification Rates'!$G$45)</f>
        <v>51.986990037775811</v>
      </c>
      <c r="CK40" s="73">
        <f>((((1-'Calcification Rates'!$H$46)*$A40)*'Calcification Rates'!$D$46*0.1)+('Calcification Rates'!$H$46*$A40*'Calcification Rates'!$D$46))*'Calcification Rates'!$F$46</f>
        <v>31.213687160000003</v>
      </c>
      <c r="CL40" s="73">
        <f>((((1-'Calcification Rates'!$H$46)*$A40)*(('Calcification Rates'!$D$46-'Calcification Rates'!$E$46)*0.1))+('Calcification Rates'!$H$46*$A40*('Calcification Rates'!$D$46-'Calcification Rates'!$E$46)))*('Calcification Rates'!$F$46-'Calcification Rates'!$G$46)</f>
        <v>29.274319642551415</v>
      </c>
      <c r="CM40" s="73">
        <f>((((1-'Calcification Rates'!$H$46)*$A40)*(('Calcification Rates'!$D$46+'Calcification Rates'!$E$46)*0.1))+('Calcification Rates'!$H$46*$A40*('Calcification Rates'!$D$46+'Calcification Rates'!$E$46)))*('Calcification Rates'!$F$46+'Calcification Rates'!$G$46)</f>
        <v>33.211210045359927</v>
      </c>
      <c r="CN40" s="73">
        <f>((((1-'Calcification Rates'!$H$47)*$A40)*'Calcification Rates'!$D$47*0.1)+('Calcification Rates'!$H$47*$A40*'Calcification Rates'!$D$47))*'Calcification Rates'!$F$47</f>
        <v>40.694782437400001</v>
      </c>
      <c r="CO40" s="73">
        <f>((((1-'Calcification Rates'!$H$47)*$A40)*(('Calcification Rates'!$D$47-'Calcification Rates'!$E$47)*0.1))+('Calcification Rates'!$H$47*$A40*('Calcification Rates'!$D$47-'Calcification Rates'!$E$47)))*('Calcification Rates'!$F$47-'Calcification Rates'!$G$47)</f>
        <v>24.542397486245804</v>
      </c>
      <c r="CP40" s="73">
        <f>((((1-'Calcification Rates'!$H$47)*$A40)*(('Calcification Rates'!$D$47+'Calcification Rates'!$E$47)*0.1))+('Calcification Rates'!$H$47*$A40*('Calcification Rates'!$D$47+'Calcification Rates'!$E$47)))*('Calcification Rates'!$F$47+'Calcification Rates'!$G$47)</f>
        <v>59.185758114387021</v>
      </c>
      <c r="CQ40" s="73">
        <f>((((((((($A40*2)/PI())/2)+'Calcification Rates'!$D$48)^2)*PI())/2))-((((((($A40*2)/PI())/2)^2)*PI())/2)))*'Calcification Rates'!$F$48</f>
        <v>22.955686226817484</v>
      </c>
      <c r="CR40" s="73">
        <f>((((((((($A40*2)/PI())/2)+('Calcification Rates'!$D$48-'Calcification Rates'!$E$48))^2)*PI())/2))-((((((($A40*2)/PI())/2)^2)*PI())/2)))*('Calcification Rates'!$F$48-'Calcification Rates'!$G$48)</f>
        <v>20.696494127962868</v>
      </c>
      <c r="CS40" s="73">
        <f>((((((((($A40*2)/PI())/2)+('Calcification Rates'!$D$48+'Calcification Rates'!$E$48))^2)*PI())/2))-((((((($A40*2)/PI())/2)^2)*PI())/2)))*('Calcification Rates'!$F$48+'Calcification Rates'!$G$48)</f>
        <v>25.321335515394974</v>
      </c>
      <c r="CT40" s="73">
        <f>((((1-'Calcification Rates'!$H$49)*$A40)*'Calcification Rates'!$D$49*0.1)+('Calcification Rates'!$H$49*$A40*'Calcification Rates'!$D$49))*'Calcification Rates'!$F$49</f>
        <v>31.187278308550006</v>
      </c>
      <c r="CU40" s="73">
        <f>((((1-'Calcification Rates'!$H$49)*$A40)*(('Calcification Rates'!$D$49-'Calcification Rates'!$E$49)*0.1))+('Calcification Rates'!$H$49*$A40*('Calcification Rates'!$D$49-'Calcification Rates'!$E$49)))*('Calcification Rates'!$F$49-'Calcification Rates'!$G$49)</f>
        <v>18.808567951924115</v>
      </c>
      <c r="CV40" s="73">
        <f>((((1-'Calcification Rates'!$H$49)*$A40)*(('Calcification Rates'!$D$49+'Calcification Rates'!$E$49)*0.1))+('Calcification Rates'!$H$49*$A40*('Calcification Rates'!$D$49+'Calcification Rates'!$E$49)))*('Calcification Rates'!$F$49+'Calcification Rates'!$G$49)</f>
        <v>45.358215467924772</v>
      </c>
      <c r="CW40" s="73">
        <f>((((((((($A40*2)/PI())/2)+'Calcification Rates'!$D$50)^2)*PI())/2))-((((((($A40*2)/PI())/2)^2)*PI())/2)))*'Calcification Rates'!$F$50</f>
        <v>22.955686226817484</v>
      </c>
      <c r="CX40" s="73">
        <f>((((((((($A40*2)/PI())/2)+('Calcification Rates'!$D$50-'Calcification Rates'!$E$50))^2)*PI())/2))-((((((($A40*2)/PI())/2)^2)*PI())/2)))*('Calcification Rates'!$F$50-'Calcification Rates'!$G$50)</f>
        <v>20.696494127962868</v>
      </c>
      <c r="CY40" s="73">
        <f>((((((((($A40*2)/PI())/2)+('Calcification Rates'!$D$50+'Calcification Rates'!$E$50))^2)*PI())/2))-((((((($A40*2)/PI())/2)^2)*PI())/2)))*('Calcification Rates'!$F$50+'Calcification Rates'!$G$50)</f>
        <v>25.321335515394974</v>
      </c>
      <c r="CZ40" s="73">
        <f>((((((((($A40*2)/PI())/2)+'Calcification Rates'!$D$51)^2)*PI())/2))-((((((($A40*2)/PI())/2)^2)*PI())/2)))*'Calcification Rates'!$F$51</f>
        <v>22.955686226817484</v>
      </c>
      <c r="DA40" s="73">
        <f>((((((((($A40*2)/PI())/2)+('Calcification Rates'!$D$51-'Calcification Rates'!$E$51))^2)*PI())/2))-((((((($A40*2)/PI())/2)^2)*PI())/2)))*('Calcification Rates'!$F$51-'Calcification Rates'!$G$51)</f>
        <v>20.696494127962868</v>
      </c>
      <c r="DB40" s="73">
        <f>((((((((($A40*2)/PI())/2)+('Calcification Rates'!$D$51+'Calcification Rates'!$E$51))^2)*PI())/2))-((((((($A40*2)/PI())/2)^2)*PI())/2)))*('Calcification Rates'!$F$51+'Calcification Rates'!$G$51)</f>
        <v>25.321335515394974</v>
      </c>
      <c r="DC40" s="73">
        <f>((((((((($A40*2)/PI())/2)+'Calcification Rates'!$D$52)^2)*PI())/2))-((((((($A40*2)/PI())/2)^2)*PI())/2)))*'Calcification Rates'!$F$52</f>
        <v>51.321210823063844</v>
      </c>
      <c r="DD40" s="73">
        <f>((((((((($A40*2)/PI())/2)+('Calcification Rates'!$D$52-'Calcification Rates'!$E$52))^2)*PI())/2))-((((((($A40*2)/PI())/2)^2)*PI())/2)))*('Calcification Rates'!$F$52-'Calcification Rates'!$G$52)</f>
        <v>48.433514720174379</v>
      </c>
      <c r="DE40" s="73">
        <f>((((((((($A40*2)/PI())/2)+('Calcification Rates'!$D$52+'Calcification Rates'!$E$52))^2)*PI())/2))-((((((($A40*2)/PI())/2)^2)*PI())/2)))*('Calcification Rates'!$F$52+'Calcification Rates'!$G$52)</f>
        <v>54.282640913647199</v>
      </c>
      <c r="DF40" s="73">
        <f>((((((((($A40*2)/PI())/2)+'Calcification Rates'!$D$53)^2)*PI())/2))-((((((($A40*2)/PI())/2)^2)*PI())/2)))*'Calcification Rates'!$F$53</f>
        <v>6.7793097122301349</v>
      </c>
      <c r="DG40" s="73">
        <f>((((((((($A40*2)/PI())/2)+('Calcification Rates'!$D$53-'Calcification Rates'!$E$53))^2)*PI())/2))-((((((($A40*2)/PI())/2)^2)*PI())/2)))*('Calcification Rates'!$F$53-'Calcification Rates'!$G$53)</f>
        <v>6.4435309624675945</v>
      </c>
      <c r="DH40" s="73">
        <f>((((((((($A40*2)/PI())/2)+('Calcification Rates'!$D$53+'Calcification Rates'!$E$53))^2)*PI())/2))-((((((($A40*2)/PI())/2)^2)*PI())/2)))*('Calcification Rates'!$F$53+'Calcification Rates'!$G$53)</f>
        <v>7.1210117941032918</v>
      </c>
      <c r="DI40" s="73">
        <f>((((((((($A40*2)/PI())/2)+'Calcification Rates'!$D$54)^2)*PI())/2))-((((((($A40*2)/PI())/2)^2)*PI())/2)))*'Calcification Rates'!$F$54</f>
        <v>6.7793097122301349</v>
      </c>
      <c r="DJ40" s="73">
        <f>((((((((($A40*2)/PI())/2)+('Calcification Rates'!$D$54-'Calcification Rates'!$E$54))^2)*PI())/2))-((((((($A40*2)/PI())/2)^2)*PI())/2)))*('Calcification Rates'!$F$54-'Calcification Rates'!$G$54)</f>
        <v>6.4435309624675945</v>
      </c>
      <c r="DK40" s="73">
        <f>((((((((($A40*2)/PI())/2)+('Calcification Rates'!$D$54+'Calcification Rates'!$E$54))^2)*PI())/2))-((((((($A40*2)/PI())/2)^2)*PI())/2)))*('Calcification Rates'!$F$54+'Calcification Rates'!$G$54)</f>
        <v>7.1210117941032918</v>
      </c>
      <c r="DL40" s="73">
        <f>((((((((($A40*2)/PI())/2)+'Calcification Rates'!$D$55)^2)*PI())/2))-((((((($A40*2)/PI())/2)^2)*PI())/2)))*'Calcification Rates'!$F$55</f>
        <v>8.3133160870256777</v>
      </c>
      <c r="DM40" s="73">
        <f>((((((((($A40*2)/PI())/2)+('Calcification Rates'!$D$55-'Calcification Rates'!$E$55))^2)*PI())/2))-((((((($A40*2)/PI())/2)^2)*PI())/2)))*('Calcification Rates'!$F$55-'Calcification Rates'!$G$55)</f>
        <v>8.2195808870127056</v>
      </c>
      <c r="DN40" s="73">
        <f>((((((((($A40*2)/PI())/2)+('Calcification Rates'!$D$55+'Calcification Rates'!$E$55))^2)*PI())/2))-((((((($A40*2)/PI())/2)^2)*PI())/2)))*('Calcification Rates'!$F$55+'Calcification Rates'!$G$55)</f>
        <v>8.4070611609595201</v>
      </c>
      <c r="DO40" s="73">
        <f>((((1-'Calcification Rates'!$H$56)*$A40)*'Calcification Rates'!$D$56*0.1)+('Calcification Rates'!$H$56*$A40*'Calcification Rates'!$D$56))*'Calcification Rates'!$F$56</f>
        <v>4.0454908300000003</v>
      </c>
      <c r="DP40" s="73">
        <f>((((1-'Calcification Rates'!$H$56)*$A40)*(('Calcification Rates'!$D$56-'Calcification Rates'!$E$56)*0.1))+('Calcification Rates'!$H$56*$A40*('Calcification Rates'!$D$56-'Calcification Rates'!$E$56)))*('Calcification Rates'!$F$56-'Calcification Rates'!$G$56)</f>
        <v>4.0454908300000003</v>
      </c>
      <c r="DQ40" s="73">
        <f>((((1-'Calcification Rates'!$H$56)*$A40)*(('Calcification Rates'!$D$56+'Calcification Rates'!$E$56)*0.1))+('Calcification Rates'!$H$56*$A40*('Calcification Rates'!$D$56+'Calcification Rates'!$E$56)))*('Calcification Rates'!$F$56+'Calcification Rates'!$G$56)</f>
        <v>4.0454908300000003</v>
      </c>
      <c r="DR40" s="73">
        <f>((((1-'Calcification Rates'!$H$57)*$A40)*'Calcification Rates'!$D$57*0.1)+('Calcification Rates'!$H$57*$A40*'Calcification Rates'!$D$57))*'Calcification Rates'!$F$57</f>
        <v>17.152794666666669</v>
      </c>
      <c r="DS40" s="73">
        <f>((((1-'Calcification Rates'!$H$57)*$A40)*(('Calcification Rates'!$D$57-'Calcification Rates'!$E$57)*0.1))+('Calcification Rates'!$H$57*$A40*('Calcification Rates'!$D$57-'Calcification Rates'!$E$57)))*('Calcification Rates'!$F$57-'Calcification Rates'!$G$57)</f>
        <v>16.257249642661392</v>
      </c>
      <c r="DT40" s="73">
        <f>((((1-'Calcification Rates'!$H$57)*$A40)*(('Calcification Rates'!$D$57+'Calcification Rates'!$E$57)*0.1))+('Calcification Rates'!$H$57*$A40*('Calcification Rates'!$D$57+'Calcification Rates'!$E$57)))*('Calcification Rates'!$F$57+'Calcification Rates'!$G$57)</f>
        <v>18.048339690671945</v>
      </c>
      <c r="DU40" s="73">
        <f>((((1-'Calcification Rates'!$H$58)*$A40)*'Calcification Rates'!$D$58*0.1)+('Calcification Rates'!$H$58*$A40*'Calcification Rates'!$D$58))*'Calcification Rates'!$F$58</f>
        <v>17.152794666666669</v>
      </c>
      <c r="DV40" s="73">
        <f>((((1-'Calcification Rates'!$H$58)*$A40)*(('Calcification Rates'!$D$58-'Calcification Rates'!$E$58)*0.1))+('Calcification Rates'!$H$58*$A40*('Calcification Rates'!$D$58-'Calcification Rates'!$E$58)))*('Calcification Rates'!$F$58-'Calcification Rates'!$G$58)</f>
        <v>16.257249642661392</v>
      </c>
      <c r="DW40" s="73">
        <f>((((1-'Calcification Rates'!$H$58)*$A40)*(('Calcification Rates'!$D$58+'Calcification Rates'!$E$58)*0.1))+('Calcification Rates'!$H$58*$A40*('Calcification Rates'!$D$58+'Calcification Rates'!$E$58)))*('Calcification Rates'!$F$58+'Calcification Rates'!$G$58)</f>
        <v>18.048339690671945</v>
      </c>
      <c r="DX40" s="73">
        <f>(2*'Calcification Rates'!$D$59*'Calcification Rates'!$F$59)+0.1*'Calcification Rates'!$D$59*($A40+(2*'Calcification Rates'!$D$59))*'Calcification Rates'!$F$59</f>
        <v>14.526817422222225</v>
      </c>
      <c r="DY40" s="73">
        <f>(2*('Calcification Rates'!$D$59-'Calcification Rates'!$E$59)*('Calcification Rates'!$F$59-'Calcification Rates'!$G$59))+(0.1*('Calcification Rates'!$D$59-'Calcification Rates'!$E$59)*($A40+(2*'Calcification Rates'!$D$59-'Calcification Rates'!$E$59)))*('Calcification Rates'!$F$59-'Calcification Rates'!$G$59)</f>
        <v>13.749878077486382</v>
      </c>
      <c r="DZ40" s="73">
        <f>(2*('Calcification Rates'!$D$59+'Calcification Rates'!$E$59)*('Calcification Rates'!$F$59+'Calcification Rates'!$G$59))+(0.1*('Calcification Rates'!$D$59+'Calcification Rates'!$E$59)*($A40+(2*'Calcification Rates'!$D$59+'Calcification Rates'!$E$59)))*('Calcification Rates'!$F$59+'Calcification Rates'!$G$59)</f>
        <v>15.305794529165354</v>
      </c>
      <c r="EA40" s="73">
        <f>((((((((($A40*2)/PI())/2)+'Calcification Rates'!$D$60)^2)*PI())/2))-((((((($A40*2)/PI())/2)^2)*PI())/2)))*'Calcification Rates'!$F$60</f>
        <v>23.916176284714574</v>
      </c>
      <c r="EB40" s="73">
        <f>((((((((($A40*2)/PI())/2)+('Calcification Rates'!$D$60-'Calcification Rates'!$E$60))^2)*PI())/2))-((((((($A40*2)/PI())/2)^2)*PI())/2)))*('Calcification Rates'!$F$60-'Calcification Rates'!$G$60)</f>
        <v>22.322572495039356</v>
      </c>
      <c r="EC40" s="73">
        <f>((((((((($A40*2)/PI())/2)+('Calcification Rates'!$D$60+'Calcification Rates'!$E$60))^2)*PI())/2))-((((((($A40*2)/PI())/2)^2)*PI())/2)))*('Calcification Rates'!$F$60+'Calcification Rates'!$G$60)</f>
        <v>25.561965796810313</v>
      </c>
      <c r="ED40" s="73">
        <f>$A40*'Calcification Rates'!$D$61*'Calcification Rates'!$F$61</f>
        <v>29.82145401660668</v>
      </c>
      <c r="EE40" s="73">
        <f>$A40*('Calcification Rates'!$D$61-'Calcification Rates'!$E$61)*('Calcification Rates'!$F$61-'Calcification Rates'!$G$61)</f>
        <v>27.326113044614299</v>
      </c>
      <c r="EF40" s="73">
        <f>$A40*('Calcification Rates'!$D$61+'Calcification Rates'!$E$61)*('Calcification Rates'!$F$61+'Calcification Rates'!$G$61)</f>
        <v>32.424782503990279</v>
      </c>
      <c r="EG40" s="73">
        <f>(2*'Calcification Rates'!$D$62*'Calcification Rates'!$F$62)+0.1*'Calcification Rates'!$D$62*($A40+(2*'Calcification Rates'!$D$62))*'Calcification Rates'!$F$62</f>
        <v>74.118965277777775</v>
      </c>
      <c r="EH40" s="73">
        <f>(2*('Calcification Rates'!$D$62-'Calcification Rates'!$E$62)*('Calcification Rates'!$F$62-'Calcification Rates'!$G$62))+(0.1*('Calcification Rates'!$D$62-'Calcification Rates'!$E$62)*($A40+(2*'Calcification Rates'!$D$62-'Calcification Rates'!$E$62)))*('Calcification Rates'!$F$62-'Calcification Rates'!$G$62)</f>
        <v>60.542766046833314</v>
      </c>
      <c r="EI40" s="73">
        <f>(2*('Calcification Rates'!$D$62+'Calcification Rates'!$E$62)*('Calcification Rates'!$F$62+'Calcification Rates'!$G$62))+(0.1*('Calcification Rates'!$D$62+'Calcification Rates'!$E$62)*($A40+(2*'Calcification Rates'!$D$62+'Calcification Rates'!$E$62)))*('Calcification Rates'!$F$62+'Calcification Rates'!$G$62)</f>
        <v>88.882400645401503</v>
      </c>
      <c r="EJ40" s="73">
        <f>(2*'Calcification Rates'!$D$63*'Calcification Rates'!$F$63)+0.1*'Calcification Rates'!$D$63*($A40+(2*'Calcification Rates'!$D$63))*'Calcification Rates'!$F$63</f>
        <v>74.118965277777775</v>
      </c>
      <c r="EK40" s="73">
        <f>(2*('Calcification Rates'!$D$63-'Calcification Rates'!$E$63)*('Calcification Rates'!$F$63-'Calcification Rates'!$G$63))+(0.1*('Calcification Rates'!$D$63-'Calcification Rates'!$E$63)*($A40+(2*'Calcification Rates'!$D$63-'Calcification Rates'!$E$63)))*('Calcification Rates'!$F$63-'Calcification Rates'!$G$63)</f>
        <v>60.542766046833314</v>
      </c>
      <c r="EL40" s="73">
        <f>(2*('Calcification Rates'!$D$63+'Calcification Rates'!$E$63)*('Calcification Rates'!$F$63+'Calcification Rates'!$G$63))+(0.1*('Calcification Rates'!$D$63+'Calcification Rates'!$E$63)*($A40+(2*'Calcification Rates'!$D$63+'Calcification Rates'!$E$63)))*('Calcification Rates'!$F$63+'Calcification Rates'!$G$63)</f>
        <v>88.882400645401503</v>
      </c>
      <c r="EM40" s="73">
        <f>(2*'Calcification Rates'!$D$64*'Calcification Rates'!$F$64)+0.1*'Calcification Rates'!$D$64*($A40+(2*'Calcification Rates'!$D$64))*'Calcification Rates'!$F$64</f>
        <v>74.118965277777775</v>
      </c>
      <c r="EN40" s="73">
        <f>(2*('Calcification Rates'!$D$64-'Calcification Rates'!$E$64)*('Calcification Rates'!$F$64-'Calcification Rates'!$G$64))+(0.1*('Calcification Rates'!$D$64-'Calcification Rates'!$E$64)*($A40+(2*'Calcification Rates'!$D$64-'Calcification Rates'!$E$64)))*('Calcification Rates'!$F$64-'Calcification Rates'!$G$64)</f>
        <v>60.542766046833314</v>
      </c>
      <c r="EO40" s="73">
        <f>(2*('Calcification Rates'!$D$64+'Calcification Rates'!$E$64)*('Calcification Rates'!$F$64+'Calcification Rates'!$G$64))+(0.1*('Calcification Rates'!$D$64+'Calcification Rates'!$E$64)*($A40+(2*'Calcification Rates'!$D$64+'Calcification Rates'!$E$64)))*('Calcification Rates'!$F$64+'Calcification Rates'!$G$64)</f>
        <v>88.882400645401503</v>
      </c>
      <c r="EP40" s="73">
        <f>(2*'Calcification Rates'!$D$65*'Calcification Rates'!$F$65)+0.1*'Calcification Rates'!$D$65*($A40+(2*'Calcification Rates'!$D$65))*'Calcification Rates'!$F$65</f>
        <v>74.118965277777775</v>
      </c>
      <c r="EQ40" s="73">
        <f>(2*('Calcification Rates'!$D$65-'Calcification Rates'!$E$65)*('Calcification Rates'!$F$65-'Calcification Rates'!$G$65))+(0.1*('Calcification Rates'!$D$65-'Calcification Rates'!$E$65)*($A40+(2*'Calcification Rates'!$D$65-'Calcification Rates'!$E$65)))*('Calcification Rates'!$F$65-'Calcification Rates'!$G$65)</f>
        <v>60.542766046833314</v>
      </c>
      <c r="ER40" s="73">
        <f>(2*('Calcification Rates'!$D$65+'Calcification Rates'!$E$65)*('Calcification Rates'!$F$65+'Calcification Rates'!$G$65))+(0.1*('Calcification Rates'!$D$65+'Calcification Rates'!$E$65)*($A40+(2*'Calcification Rates'!$D$65+'Calcification Rates'!$E$65)))*('Calcification Rates'!$F$65+'Calcification Rates'!$G$65)</f>
        <v>88.882400645401503</v>
      </c>
      <c r="ES40" s="73">
        <f>$A40*'Calcification Rates'!$D$66*'Calcification Rates'!$F$66</f>
        <v>29.82145401660668</v>
      </c>
      <c r="ET40" s="73">
        <f>$A40*('Calcification Rates'!$D$66-'Calcification Rates'!$E$66)*('Calcification Rates'!$F$66-'Calcification Rates'!$G$66)</f>
        <v>27.326113044614299</v>
      </c>
      <c r="EU40" s="73">
        <f>$A40*('Calcification Rates'!$D$66+'Calcification Rates'!$E$66)*('Calcification Rates'!$F$66+'Calcification Rates'!$G$66)</f>
        <v>32.424782503990279</v>
      </c>
      <c r="EV40" s="73">
        <f>(2*'Calcification Rates'!$D$67*'Calcification Rates'!$F$67)+0.1*'Calcification Rates'!$D$67*($A40+(2*'Calcification Rates'!$D$67))*'Calcification Rates'!$F$67</f>
        <v>74.118965277777775</v>
      </c>
      <c r="EW40" s="73">
        <f>(2*('Calcification Rates'!$D$67-'Calcification Rates'!$E$67)*('Calcification Rates'!$F$67-'Calcification Rates'!$G$67))+(0.1*('Calcification Rates'!$D$67-'Calcification Rates'!$E$67)*($A40+(2*'Calcification Rates'!$D$67-'Calcification Rates'!$E$67)))*('Calcification Rates'!$F$67-'Calcification Rates'!$G$67)</f>
        <v>60.542766046833314</v>
      </c>
      <c r="EX40" s="73">
        <f>(2*('Calcification Rates'!$D$67+'Calcification Rates'!$E$67)*('Calcification Rates'!$F$67+'Calcification Rates'!$G$67))+(0.1*('Calcification Rates'!$D$67+'Calcification Rates'!$E$67)*($A40+(2*'Calcification Rates'!$D$67+'Calcification Rates'!$E$67)))*('Calcification Rates'!$F$67+'Calcification Rates'!$G$67)</f>
        <v>88.882400645401503</v>
      </c>
      <c r="EY40" s="73">
        <f>((((1-'Calcification Rates'!$H$68)*$A40)*'Calcification Rates'!$D$68*0.1)+('Calcification Rates'!$H$68*$A40*'Calcification Rates'!$D$68))*'Calcification Rates'!$F$68</f>
        <v>8.6992069999999995</v>
      </c>
      <c r="EZ40" s="73">
        <f>((((1-'Calcification Rates'!$H$68)*$A40)*(('Calcification Rates'!$D$68-'Calcification Rates'!$E$68)*0.1))+('Calcification Rates'!$H$68*$A40*('Calcification Rates'!$D$68-'Calcification Rates'!$E$68)))*('Calcification Rates'!$F$68-'Calcification Rates'!$G$68)</f>
        <v>5.4132030227434047</v>
      </c>
      <c r="FA40" s="73">
        <f>((((1-'Calcification Rates'!$H$68)*$A40)*(('Calcification Rates'!$D$68+'Calcification Rates'!$E$68)*0.1))+('Calcification Rates'!$H$68*$A40*('Calcification Rates'!$D$68+'Calcification Rates'!$E$68)))*('Calcification Rates'!$F$68+'Calcification Rates'!$G$68)</f>
        <v>12.312061770188931</v>
      </c>
      <c r="FB40" s="73">
        <f>((((((((($A40*2)/PI())/2)+'Calcification Rates'!$D$69)^2)*PI())/2))-((((((($A40*2)/PI())/2)^2)*PI())/2)))*'Calcification Rates'!$F$69</f>
        <v>59.16087776699721</v>
      </c>
      <c r="FC40" s="73">
        <f>((((((((($A40*2)/PI())/2)+('Calcification Rates'!$D$69-'Calcification Rates'!$E$69))^2)*PI())/2))-((((((($A40*2)/PI())/2)^2)*PI())/2)))*('Calcification Rates'!$F$69-'Calcification Rates'!$G$69)</f>
        <v>55.996188463085609</v>
      </c>
      <c r="FD40" s="73">
        <f>((((((((($A40*2)/PI())/2)+('Calcification Rates'!$D$69+'Calcification Rates'!$E$69))^2)*PI())/2))-((((((($A40*2)/PI())/2)^2)*PI())/2)))*('Calcification Rates'!$F$69+'Calcification Rates'!$G$69)</f>
        <v>62.372803308385031</v>
      </c>
      <c r="FE40" s="73">
        <f>((((((((($A40*2)/PI())/2)+'Calcification Rates'!$D$70)^2)*PI())/2))-((((((($A40*2)/PI())/2)^2)*PI())/2)))*'Calcification Rates'!$F$70</f>
        <v>46.084448290124719</v>
      </c>
      <c r="FF40" s="73">
        <f>((((((((($A40*2)/PI())/2)+('Calcification Rates'!$D$70-'Calcification Rates'!$E$70))^2)*PI())/2))-((((((($A40*2)/PI())/2)^2)*PI())/2)))*('Calcification Rates'!$F$70-'Calcification Rates'!$G$70)</f>
        <v>39.670279607054766</v>
      </c>
      <c r="FG40" s="73">
        <f>((((((((($A40*2)/PI())/2)+('Calcification Rates'!$D$70+'Calcification Rates'!$E$70))^2)*PI())/2))-((((((($A40*2)/PI())/2)^2)*PI())/2)))*('Calcification Rates'!$F$70+'Calcification Rates'!$G$70)</f>
        <v>52.62471472527784</v>
      </c>
      <c r="FH40" s="73">
        <f>((((((((($A40*2)/PI())/2)+'Calcification Rates'!$D$71)^2)*PI())/2))-((((((($A40*2)/PI())/2)^2)*PI())/2)))*'Calcification Rates'!$F$71</f>
        <v>26.007316221087745</v>
      </c>
      <c r="FI40" s="73">
        <f>((((((((($A40*2)/PI())/2)+('Calcification Rates'!$D$71-'Calcification Rates'!$E$71))^2)*PI())/2))-((((((($A40*2)/PI())/2)^2)*PI())/2)))*('Calcification Rates'!$F$71-'Calcification Rates'!$G$71)</f>
        <v>23.975152626883069</v>
      </c>
      <c r="FJ40" s="73">
        <f>((((((((($A40*2)/PI())/2)+('Calcification Rates'!$D$71+'Calcification Rates'!$E$71))^2)*PI())/2))-((((((($A40*2)/PI())/2)^2)*PI())/2)))*('Calcification Rates'!$F$71+'Calcification Rates'!$G$71)</f>
        <v>28.120736315076215</v>
      </c>
      <c r="FK40" s="73">
        <f>$A40*'Calcification Rates'!$D$72*'Calcification Rates'!$F$72</f>
        <v>0.89310687499999997</v>
      </c>
      <c r="FL40" s="73">
        <f>$A40*('Calcification Rates'!$D$72-'Calcification Rates'!$E$72)*('Calcification Rates'!$F$72-'Calcification Rates'!$G$72)</f>
        <v>0.58042907255678244</v>
      </c>
      <c r="FM40" s="73">
        <f>$A40*('Calcification Rates'!$D$72+'Calcification Rates'!$E$72)*('Calcification Rates'!$F$72+'Calcification Rates'!$G$72)</f>
        <v>1.2057846774432175</v>
      </c>
      <c r="FN40" s="73">
        <f>$A40*'Calcification Rates'!$D$74*'Calcification Rates'!$F$74</f>
        <v>0.89310687499999997</v>
      </c>
      <c r="FO40" s="73">
        <f>$A40*('Calcification Rates'!$D$74-'Calcification Rates'!$E$74)*('Calcification Rates'!$F$74-'Calcification Rates'!$G$74)</f>
        <v>0.58042907255678244</v>
      </c>
      <c r="FP40" s="73">
        <f>$A40*('Calcification Rates'!$D$74+'Calcification Rates'!$E$74)*('Calcification Rates'!$F$74+'Calcification Rates'!$G$74)</f>
        <v>1.2057846774432175</v>
      </c>
      <c r="FQ40" s="73">
        <f>$A40*'Calcification Rates'!$D$75*'Calcification Rates'!$F$75</f>
        <v>25.776941051136362</v>
      </c>
      <c r="FR40" s="73">
        <f>$A40*('Calcification Rates'!$D$75-'Calcification Rates'!$E$75)*('Calcification Rates'!$F$75-'Calcification Rates'!$G$75)</f>
        <v>24.005047293169252</v>
      </c>
      <c r="FS40" s="73">
        <f>$A40*('Calcification Rates'!$D$75+'Calcification Rates'!$E$75)*('Calcification Rates'!$F$75+'Calcification Rates'!$G$75)</f>
        <v>27.60278852091718</v>
      </c>
      <c r="FT40" s="73">
        <f>((((((((($A40*2)/PI())/2)+'Calcification Rates'!$D$76)^2)*PI())/2))-((((((($A40*2)/PI())/2)^2)*PI())/2)))*'Calcification Rates'!$F$76</f>
        <v>26.258512856617763</v>
      </c>
      <c r="FU40" s="73">
        <f>((((((((($A40*2)/PI())/2)+('Calcification Rates'!$D$76-'Calcification Rates'!$E$76))^2)*PI())/2))-((((((($A40*2)/PI())/2)^2)*PI())/2)))*('Calcification Rates'!$F$76-'Calcification Rates'!$G$76)</f>
        <v>24.443731693519045</v>
      </c>
      <c r="FV40" s="73">
        <f>((((((((($A40*2)/PI())/2)+('Calcification Rates'!$D$76+'Calcification Rates'!$E$76))^2)*PI())/2))-((((((($A40*2)/PI())/2)^2)*PI())/2)))*('Calcification Rates'!$F$76+'Calcification Rates'!$G$76)</f>
        <v>28.129722140940373</v>
      </c>
      <c r="FW40" s="73">
        <f>(2*'Calcification Rates'!$D$77*'Calcification Rates'!$F$77)+0.1*'Calcification Rates'!$D$77*($A40+(2*'Calcification Rates'!$D$77))*'Calcification Rates'!$F$77</f>
        <v>74.118965277777775</v>
      </c>
      <c r="FX40" s="73">
        <f>(2*('Calcification Rates'!$D$77-'Calcification Rates'!$E$77)*('Calcification Rates'!$F$77-'Calcification Rates'!$G$77))+(0.1*('Calcification Rates'!$D$77-'Calcification Rates'!$E$77)*($A40+(2*'Calcification Rates'!$D$77-'Calcification Rates'!$E$77)))*('Calcification Rates'!$F$77-'Calcification Rates'!$G$77)</f>
        <v>70.52172596784655</v>
      </c>
      <c r="FY40" s="73">
        <f>(2*('Calcification Rates'!$D$77+'Calcification Rates'!$E$77)*('Calcification Rates'!$F$77+'Calcification Rates'!$G$77))+(0.1*('Calcification Rates'!$D$77+'Calcification Rates'!$E$77)*($A40+(2*'Calcification Rates'!$D$77+'Calcification Rates'!$E$77)))*('Calcification Rates'!$F$77+'Calcification Rates'!$G$77)</f>
        <v>77.732407751472309</v>
      </c>
      <c r="FZ40" s="73">
        <f>((((1-'Calcification Rates'!$H$78)*$A40)*'Calcification Rates'!$D$78*0.1)+('Calcification Rates'!$H$78*$A40*'Calcification Rates'!$D$78))*'Calcification Rates'!$F$78</f>
        <v>13.550988223499997</v>
      </c>
      <c r="GA40" s="73">
        <f>((((1-'Calcification Rates'!$H$78)*$A40)*(('Calcification Rates'!$D$78-'Calcification Rates'!$E$78)*0.1))+('Calcification Rates'!$H$78*$A40*('Calcification Rates'!$D$78-'Calcification Rates'!$E$78)))*('Calcification Rates'!$F$78-'Calcification Rates'!$G$78)</f>
        <v>13.081853241242175</v>
      </c>
      <c r="GB40" s="73">
        <f>((((1-'Calcification Rates'!$H$78)*$A40)*(('Calcification Rates'!$D$78+'Calcification Rates'!$E$78)*0.1))+('Calcification Rates'!$H$78*$A40*('Calcification Rates'!$D$78+'Calcification Rates'!$E$78)))*('Calcification Rates'!$F$78+'Calcification Rates'!$G$78)</f>
        <v>14.020123205757825</v>
      </c>
      <c r="GC40" s="73">
        <f>((((1-'Calcification Rates'!$H$79)*$A40)*'Calcification Rates'!$D$79*0.1)+('Calcification Rates'!$H$79*$A40*'Calcification Rates'!$D$79))*'Calcification Rates'!$F$79</f>
        <v>15.411718140000003</v>
      </c>
      <c r="GD40" s="73">
        <f>((((1-'Calcification Rates'!$H$79)*$A40)*(('Calcification Rates'!$D$79-'Calcification Rates'!$E$79)*0.1))+('Calcification Rates'!$H$79*$A40*('Calcification Rates'!$D$79-'Calcification Rates'!$E$79)))*('Calcification Rates'!$F$79-'Calcification Rates'!$G$79)</f>
        <v>14.767443074697045</v>
      </c>
      <c r="GE40" s="73">
        <f>((((1-'Calcification Rates'!$H$79)*$A40)*(('Calcification Rates'!$D$79+'Calcification Rates'!$E$79)*0.1))+('Calcification Rates'!$H$79*$A40*('Calcification Rates'!$D$79+'Calcification Rates'!$E$79)))*('Calcification Rates'!$F$79+'Calcification Rates'!$G$79)</f>
        <v>16.055993205302958</v>
      </c>
      <c r="GF40" s="73">
        <f>((((1-'Calcification Rates'!$H$80)*$A40)*'Calcification Rates'!$D$80*0.1)+('Calcification Rates'!$H$80*$A40*'Calcification Rates'!$D$80))*'Calcification Rates'!$F$80</f>
        <v>18.135909050999999</v>
      </c>
      <c r="GG40" s="73">
        <f>((((1-'Calcification Rates'!$H$80)*$A40)*(('Calcification Rates'!$D$80-'Calcification Rates'!$E$80)*0.1))+('Calcification Rates'!$H$80*$A40*('Calcification Rates'!$D$80-'Calcification Rates'!$E$80)))*('Calcification Rates'!$F$80-'Calcification Rates'!$G$80)</f>
        <v>17.508044187527119</v>
      </c>
      <c r="GH40" s="73">
        <f>((((1-'Calcification Rates'!$H$80)*$A40)*(('Calcification Rates'!$D$80+'Calcification Rates'!$E$80)*0.1))+('Calcification Rates'!$H$80*$A40*('Calcification Rates'!$D$80+'Calcification Rates'!$E$80)))*('Calcification Rates'!$F$80+'Calcification Rates'!$G$80)</f>
        <v>18.763773914472875</v>
      </c>
      <c r="GI40" s="73">
        <f>((((((((($A40*2)/PI())/2)+'Calcification Rates'!$D$81)^2)*PI())/2))-((((((($A40*2)/PI())/2)^2)*PI())/2)))*'Calcification Rates'!$F$81</f>
        <v>22.251183673529646</v>
      </c>
      <c r="GJ40" s="73">
        <f>((((((((($A40*2)/PI())/2)+('Calcification Rates'!$D$81-'Calcification Rates'!$E$81))^2)*PI())/2))-((((((($A40*2)/PI())/2)^2)*PI())/2)))*('Calcification Rates'!$F$81-'Calcification Rates'!$G$81)</f>
        <v>21.5222734532834</v>
      </c>
      <c r="GK40" s="73">
        <f>((((((((($A40*2)/PI())/2)+('Calcification Rates'!$D$81+'Calcification Rates'!$E$81))^2)*PI())/2))-((((((($A40*2)/PI())/2)^2)*PI())/2)))*('Calcification Rates'!$F$81+'Calcification Rates'!$G$81)</f>
        <v>22.980986341065432</v>
      </c>
      <c r="GL40" s="73">
        <f>((((((((($A40*2)/PI())/2)+'Calcification Rates'!$D$82)^2)*PI())/2))-((((((($A40*2)/PI())/2)^2)*PI())/2)))*'Calcification Rates'!$F$82</f>
        <v>22.823691171160579</v>
      </c>
      <c r="GM40" s="73">
        <f>((((((((($A40*2)/PI())/2)+('Calcification Rates'!$D$82-'Calcification Rates'!$E$82))^2)*PI())/2))-((((((($A40*2)/PI())/2)^2)*PI())/2)))*('Calcification Rates'!$F$82-'Calcification Rates'!$G$82)</f>
        <v>22.255985742651955</v>
      </c>
      <c r="GN40" s="73">
        <f>((((((((($A40*2)/PI())/2)+('Calcification Rates'!$D$82+'Calcification Rates'!$E$82))^2)*PI())/2))-((((((($A40*2)/PI())/2)^2)*PI())/2)))*('Calcification Rates'!$F$82+'Calcification Rates'!$G$82)</f>
        <v>23.391936767474792</v>
      </c>
      <c r="GO40" s="73">
        <f>((((((((($A40*2)/PI())/2)+'Calcification Rates'!$D$87)^2)*PI())/2))-((((((($A40*2)/PI())/2)^2)*PI())/2)))*'Calcification Rates'!$F$87</f>
        <v>15.284145386789902</v>
      </c>
      <c r="GP40" s="73">
        <f>((((((((($A40*2)/PI())/2)+('Calcification Rates'!$D$87-'Calcification Rates'!$E$87))^2)*PI())/2))-((((((($A40*2)/PI())/2)^2)*PI())/2)))*('Calcification Rates'!$F$87-'Calcification Rates'!$G$87)</f>
        <v>13.294110315939358</v>
      </c>
      <c r="GQ40" s="73">
        <f>((((((((($A40*2)/PI())/2)+('Calcification Rates'!$D$87+'Calcification Rates'!$E$87))^2)*PI())/2))-((((((($A40*2)/PI())/2)^2)*PI())/2)))*('Calcification Rates'!$F$87+'Calcification Rates'!$G$87)</f>
        <v>17.380407092606433</v>
      </c>
      <c r="GR40" s="73">
        <f>((((((((($A40*2)/PI())/2)+'Calcification Rates'!$D$88)^2)*PI())/2))-((((((($A40*2)/PI())/2)^2)*PI())/2)))*'Calcification Rates'!$F$88</f>
        <v>15.284145386789902</v>
      </c>
      <c r="GS40" s="73">
        <f>((((((((($A40*2)/PI())/2)+('Calcification Rates'!$D$88-'Calcification Rates'!$E$88))^2)*PI())/2))-((((((($A40*2)/PI())/2)^2)*PI())/2)))*('Calcification Rates'!$F$88-'Calcification Rates'!$G$88)</f>
        <v>13.294110315939358</v>
      </c>
      <c r="GT40" s="73">
        <f>((((((((($A40*2)/PI())/2)+('Calcification Rates'!$D$88+'Calcification Rates'!$E$88))^2)*PI())/2))-((((((($A40*2)/PI())/2)^2)*PI())/2)))*('Calcification Rates'!$F$88+'Calcification Rates'!$G$88)</f>
        <v>17.380407092606433</v>
      </c>
      <c r="GU40" s="73">
        <f>((((((((($A40*2)/PI())/2)+'Calcification Rates'!$D$89)^2)*PI())/2))-((((((($A40*2)/PI())/2)^2)*PI())/2)))*'Calcification Rates'!$F$89</f>
        <v>21.378858047829652</v>
      </c>
      <c r="GV40" s="73">
        <f>((((((((($A40*2)/PI())/2)+('Calcification Rates'!$D$89-'Calcification Rates'!$E$89))^2)*PI())/2))-((((((($A40*2)/PI())/2)^2)*PI())/2)))*('Calcification Rates'!$F$89-'Calcification Rates'!$G$89)</f>
        <v>19.058689197031878</v>
      </c>
      <c r="GW40" s="73">
        <f>((((((((($A40*2)/PI())/2)+('Calcification Rates'!$D$89+'Calcification Rates'!$E$89))^2)*PI())/2))-((((((($A40*2)/PI())/2)^2)*PI())/2)))*('Calcification Rates'!$F$89+'Calcification Rates'!$G$89)</f>
        <v>23.785779274410878</v>
      </c>
      <c r="GX40" s="73">
        <f>((((((((($A40*2)/PI())/2)+'Calcification Rates'!$D$90)^2)*PI())/2))-((((((($A40*2)/PI())/2)^2)*PI())/2)))*'Calcification Rates'!$F$90</f>
        <v>21.378858047829652</v>
      </c>
      <c r="GY40" s="73">
        <f>((((((((($A40*2)/PI())/2)+('Calcification Rates'!$D$90-'Calcification Rates'!$E$90))^2)*PI())/2))-((((((($A40*2)/PI())/2)^2)*PI())/2)))*('Calcification Rates'!$F$90-'Calcification Rates'!$G$90)</f>
        <v>19.058689197031878</v>
      </c>
      <c r="GZ40" s="73">
        <f>((((((((($A40*2)/PI())/2)+('Calcification Rates'!$D$90+'Calcification Rates'!$E$90))^2)*PI())/2))-((((((($A40*2)/PI())/2)^2)*PI())/2)))*('Calcification Rates'!$F$90+'Calcification Rates'!$G$90)</f>
        <v>23.785779274410878</v>
      </c>
      <c r="HA40" s="73">
        <f>((((((((($A40*2)/PI())/2)+'Calcification Rates'!$D$92)^2)*PI())/2))-((((((($A40*2)/PI())/2)^2)*PI())/2)))*'Calcification Rates'!$F$92</f>
        <v>54.328668492402052</v>
      </c>
      <c r="HB40" s="73">
        <f>((((((((($A40*2)/PI())/2)+('Calcification Rates'!$D$92-'Calcification Rates'!$E$92))^2)*PI())/2))-((((((($A40*2)/PI())/2)^2)*PI())/2)))*('Calcification Rates'!$F$92-'Calcification Rates'!$G$92)</f>
        <v>52.226644739851025</v>
      </c>
      <c r="HC40" s="73">
        <f>((((((((($A40*2)/PI())/2)+('Calcification Rates'!$D$92+'Calcification Rates'!$E$92))^2)*PI())/2))-((((((($A40*2)/PI())/2)^2)*PI())/2)))*('Calcification Rates'!$F$92+'Calcification Rates'!$G$92)</f>
        <v>56.430692244953086</v>
      </c>
      <c r="HD40" s="73">
        <f>$A40*'Calcification Rates'!$D$93*'Calcification Rates'!$F$93</f>
        <v>15.700631167287854</v>
      </c>
      <c r="HE40" s="73">
        <f>$A40*('Calcification Rates'!$D$93-'Calcification Rates'!$E$93)*('Calcification Rates'!$F$93-'Calcification Rates'!$G$93)</f>
        <v>13.798921530380186</v>
      </c>
      <c r="HF40" s="73">
        <f>$A40*('Calcification Rates'!$D$93+'Calcification Rates'!$E$93)*('Calcification Rates'!$F$93+'Calcification Rates'!$G$93)</f>
        <v>17.706522109314072</v>
      </c>
      <c r="HG40" s="73">
        <f>$A40*'Calcification Rates'!$D$95*'Calcification Rates'!$F$95</f>
        <v>20.018304738292013</v>
      </c>
      <c r="HH40" s="73">
        <f>$A40*('Calcification Rates'!$D$95-'Calcification Rates'!$E$95)*('Calcification Rates'!$F$95-'Calcification Rates'!$G$95)</f>
        <v>17.468823384481297</v>
      </c>
      <c r="HI40" s="73">
        <f>$A40*('Calcification Rates'!$D$95+'Calcification Rates'!$E$95)*('Calcification Rates'!$F$95+'Calcification Rates'!$G$95)</f>
        <v>22.710663310551027</v>
      </c>
      <c r="HJ40" s="73">
        <f>((((1-'Calcification Rates'!$H$96)*$A40)*'Calcification Rates'!$D$96*0.1)+('Calcification Rates'!$H$96*$A40*'Calcification Rates'!$D$96))*'Calcification Rates'!$F$96</f>
        <v>9.5170211499999997</v>
      </c>
      <c r="HK40" s="73">
        <f>((((1-'Calcification Rates'!$H$96)*$A40)*(('Calcification Rates'!$D$96-'Calcification Rates'!$E$96)*0.1))+('Calcification Rates'!$H$96*$A40*('Calcification Rates'!$D$96-'Calcification Rates'!$E$96)))*('Calcification Rates'!$F$96-'Calcification Rates'!$G$96)</f>
        <v>8.3133305203690089</v>
      </c>
      <c r="HL40" s="73">
        <f>((((1-'Calcification Rates'!$H$96)*$A40)*(('Calcification Rates'!$D$96+'Calcification Rates'!$E$96)*0.1))+('Calcification Rates'!$H$96*$A40*('Calcification Rates'!$D$96+'Calcification Rates'!$E$96)))*('Calcification Rates'!$F$96+'Calcification Rates'!$G$96)</f>
        <v>10.794749603689111</v>
      </c>
      <c r="HM40" s="73">
        <f>((((1-'Calcification Rates'!$H$98)*$A40)*'Calcification Rates'!$D$98*0.1)+('Calcification Rates'!$H$98*$A40*'Calcification Rates'!$D$98))*'Calcification Rates'!$F$98</f>
        <v>9.5170211499999997</v>
      </c>
      <c r="HN40" s="73">
        <f>((((1-'Calcification Rates'!$H$98)*$A40)*(('Calcification Rates'!$D$98-'Calcification Rates'!$E$98)*0.1))+('Calcification Rates'!$H$98*$A40*('Calcification Rates'!$D$98-'Calcification Rates'!$E$98)))*('Calcification Rates'!$F$98-'Calcification Rates'!$G$98)</f>
        <v>5.7395691034251177</v>
      </c>
      <c r="HO40" s="73">
        <f>((((1-'Calcification Rates'!$H$98)*$A40)*(('Calcification Rates'!$D$98+'Calcification Rates'!$E$98)*0.1))+('Calcification Rates'!$H$98*$A40*('Calcification Rates'!$D$98+'Calcification Rates'!$E$98)))*('Calcification Rates'!$F$98+'Calcification Rates'!$G$98)</f>
        <v>13.841384030492756</v>
      </c>
    </row>
    <row r="41" spans="1:223" x14ac:dyDescent="0.3">
      <c r="A41" s="42">
        <v>39</v>
      </c>
      <c r="B41" s="73">
        <f>((((1-'Calcification Rates'!$H$11)*$A41)*'Calcification Rates'!$D$11*0.1)+('Calcification Rates'!$H$11*$A41*'Calcification Rates'!$D$11))*'Calcification Rates'!$F$11</f>
        <v>107.30091008000001</v>
      </c>
      <c r="C41" s="73">
        <f>((((1-'Calcification Rates'!$H$11)*$A41)*(('Calcification Rates'!$D$11-'Calcification Rates'!$E$11)*0.1))+('Calcification Rates'!$H$11*$A41*('Calcification Rates'!$D$11-'Calcification Rates'!$E$11)))*('Calcification Rates'!$F$11-'Calcification Rates'!$G$11)</f>
        <v>87.147121361434458</v>
      </c>
      <c r="D41" s="73">
        <f>((((1-'Calcification Rates'!$H$11)*$A41)*(('Calcification Rates'!$D$11+'Calcification Rates'!$E$11)*0.1))+('Calcification Rates'!$H$11*$A41*('Calcification Rates'!$D$11+'Calcification Rates'!$E$11)))*('Calcification Rates'!$F$11+'Calcification Rates'!$G$11)</f>
        <v>128.08076796290138</v>
      </c>
      <c r="E41" s="73">
        <f>(((((1-'Calcification Rates'!$H$12)*$A41)*'Calcification Rates'!$D$12*0.1)+('Calcification Rates'!$H$12*$A41*'Calcification Rates'!$D$12))*'Calcification Rates'!$F$12)*0.5</f>
        <v>56.505021485714281</v>
      </c>
      <c r="F41" s="73">
        <f>(((((1-'Calcification Rates'!$H$12)*$A41)*(('Calcification Rates'!$D$12-'Calcification Rates'!$E$12)*0.1))+('Calcification Rates'!$H$12*$A41*('Calcification Rates'!$D$12-'Calcification Rates'!$E$12)))*('Calcification Rates'!$F$12-'Calcification Rates'!$G$12))*0.5</f>
        <v>51.932463244867499</v>
      </c>
      <c r="G41" s="73">
        <f>(((((1-'Calcification Rates'!$H$12)*$A41)*(('Calcification Rates'!$D$12+'Calcification Rates'!$E$12)*0.1))+('Calcification Rates'!$H$12*$A41*('Calcification Rates'!$D$12+'Calcification Rates'!$E$12)))*('Calcification Rates'!$F$12+'Calcification Rates'!$G$12))*0.5</f>
        <v>61.1569178361705</v>
      </c>
      <c r="H41" s="73">
        <f>(((((1-'Calcification Rates'!$H$13)*$A41)*'Calcification Rates'!$D$13*0.1)+('Calcification Rates'!$H$13*$A41*'Calcification Rates'!$D$13))*'Calcification Rates'!$F$13)*0.5</f>
        <v>45.466835918400001</v>
      </c>
      <c r="I41" s="73">
        <f>(((((1-'Calcification Rates'!$H$13)*$A41)*(('Calcification Rates'!$D$13-'Calcification Rates'!$E$13)*0.1))+('Calcification Rates'!$H$13*$A41*('Calcification Rates'!$D$13-'Calcification Rates'!$E$13)))*('Calcification Rates'!$F$13-'Calcification Rates'!$G$13))*0.5</f>
        <v>38.477802742786629</v>
      </c>
      <c r="J41" s="73">
        <f>(((((1-'Calcification Rates'!$H$13)*$A41)*(('Calcification Rates'!$D$13+'Calcification Rates'!$E$13)*0.1))+('Calcification Rates'!$H$13*$A41*('Calcification Rates'!$D$13+'Calcification Rates'!$E$13)))*('Calcification Rates'!$F$13+'Calcification Rates'!$G$13))*0.5</f>
        <v>53.032169373546694</v>
      </c>
      <c r="K41" s="73">
        <f>((((((((($A41*2)/PI())/2)+'Calcification Rates'!$D$14)^2)*PI())/2))-((((((($A41*2)/PI())/2)^2)*PI())/2)))*'Calcification Rates'!$F$14</f>
        <v>23.21965661385866</v>
      </c>
      <c r="L41" s="73">
        <f>((((((((($A41*2)/PI())/2)+('Calcification Rates'!$D$14-'Calcification Rates'!$E$14))^2)*PI())/2))-((((((($A41*2)/PI())/2)^2)*PI())/2)))*('Calcification Rates'!$F$14-'Calcification Rates'!$G$14)</f>
        <v>22.405237970486521</v>
      </c>
      <c r="M41" s="73">
        <f>((((((((($A41*2)/PI())/2)+('Calcification Rates'!$D$14+'Calcification Rates'!$E$14))^2)*PI())/2))-((((((($A41*2)/PI())/2)^2)*PI())/2)))*('Calcification Rates'!$F$14+'Calcification Rates'!$G$14)</f>
        <v>24.034755408523743</v>
      </c>
      <c r="N41" s="73">
        <f>((((((((($A41*2)/PI())/2)+'Calcification Rates'!$D$15)^2)*PI())/2))-((((((($A41*2)/PI())/2)^2)*PI())/2)))*'Calcification Rates'!$F$15</f>
        <v>23.552229820567575</v>
      </c>
      <c r="O41" s="73">
        <f>((((((((($A41*2)/PI())/2)+('Calcification Rates'!$D$15-'Calcification Rates'!$E$15))^2)*PI())/2))-((((((($A41*2)/PI())/2)^2)*PI())/2)))*('Calcification Rates'!$F$15-'Calcification Rates'!$G$15)</f>
        <v>21.234561900673967</v>
      </c>
      <c r="P41" s="73">
        <f>((((((((($A41*2)/PI())/2)+('Calcification Rates'!$D$15+'Calcification Rates'!$E$15))^2)*PI())/2))-((((((($A41*2)/PI())/2)^2)*PI())/2)))*('Calcification Rates'!$F$15+'Calcification Rates'!$G$15)</f>
        <v>25.979069535635304</v>
      </c>
      <c r="Q41" s="73">
        <f>(2*'Calcification Rates'!$D$16*'Calcification Rates'!$F$16)+0.1*'Calcification Rates'!$D$16*($A41+(2*'Calcification Rates'!$D$16))*'Calcification Rates'!$F$16</f>
        <v>6.6952783333333334</v>
      </c>
      <c r="R41" s="73">
        <f>(2*('Calcification Rates'!$D$16-'Calcification Rates'!$E$16)*('Calcification Rates'!$F$16-'Calcification Rates'!$G$16))+(0.1*('Calcification Rates'!$D$16-'Calcification Rates'!$E$16)*($A41+(2*'Calcification Rates'!$D$16-'Calcification Rates'!$E$16)))*('Calcification Rates'!$F$16-'Calcification Rates'!$G$16)</f>
        <v>5.7510261216666967</v>
      </c>
      <c r="S41" s="73">
        <f>(2*('Calcification Rates'!$D$16+'Calcification Rates'!$E$16)*('Calcification Rates'!$F$16+'Calcification Rates'!$G$16))+(0.1*('Calcification Rates'!$D$16+'Calcification Rates'!$E$16)*($A41+(2*'Calcification Rates'!$D$16+'Calcification Rates'!$E$16)))*('Calcification Rates'!$F$16+'Calcification Rates'!$G$16)</f>
        <v>7.6631185002334412</v>
      </c>
      <c r="T41" s="73">
        <f>(2*'Calcification Rates'!$D$17*'Calcification Rates'!$F$17)+0.1*'Calcification Rates'!$D$17*($A41+(2*'Calcification Rates'!$D$17))*'Calcification Rates'!$F$17</f>
        <v>6.1880602777777778</v>
      </c>
      <c r="U41" s="73">
        <f>(2*('Calcification Rates'!$D$17-'Calcification Rates'!$E$17)*('Calcification Rates'!$F$17-'Calcification Rates'!$G$17))+(0.1*('Calcification Rates'!$D$17-'Calcification Rates'!$E$17)*($A41+(2*'Calcification Rates'!$D$17-'Calcification Rates'!$E$17)))*('Calcification Rates'!$F$17-'Calcification Rates'!$G$17)</f>
        <v>5.2507187691333623</v>
      </c>
      <c r="V41" s="73">
        <f>(2*('Calcification Rates'!$D$17+'Calcification Rates'!$E$17)*('Calcification Rates'!$F$17+'Calcification Rates'!$G$17))+(0.1*('Calcification Rates'!$D$17+'Calcification Rates'!$E$17)*($A41+(2*'Calcification Rates'!$D$17+'Calcification Rates'!$E$17)))*('Calcification Rates'!$F$17+'Calcification Rates'!$G$17)</f>
        <v>7.1489882477001077</v>
      </c>
      <c r="W41" s="73">
        <f>((((((((($A41*2)/PI())/2)+'Calcification Rates'!$D$18)^2)*PI())/2))-((((((($A41*2)/PI())/2)^2)*PI())/2)))*'Calcification Rates'!$F$18</f>
        <v>23.552229820567575</v>
      </c>
      <c r="X41" s="73">
        <f>((((((((($A41*2)/PI())/2)+('Calcification Rates'!$D$18-'Calcification Rates'!$E$18))^2)*PI())/2))-((((((($A41*2)/PI())/2)^2)*PI())/2)))*('Calcification Rates'!$F$18-'Calcification Rates'!$G$18)</f>
        <v>21.234561900673967</v>
      </c>
      <c r="Y41" s="73">
        <f>((((((((($A41*2)/PI())/2)+('Calcification Rates'!$D$18+'Calcification Rates'!$E$18))^2)*PI())/2))-((((((($A41*2)/PI())/2)^2)*PI())/2)))*('Calcification Rates'!$F$18+'Calcification Rates'!$G$18)</f>
        <v>25.979069535635304</v>
      </c>
      <c r="Z41" s="73">
        <f>(2*'Calcification Rates'!$D$19*'Calcification Rates'!$F$19)+0.1*'Calcification Rates'!$D$19*($A41+(2*'Calcification Rates'!$D$19))*'Calcification Rates'!$F$19</f>
        <v>6.1880602777777778</v>
      </c>
      <c r="AA41" s="73">
        <f>(2*('Calcification Rates'!$D$19-'Calcification Rates'!$E$19)*('Calcification Rates'!$F$19-'Calcification Rates'!$G$19))+(0.1*('Calcification Rates'!$D$19-'Calcification Rates'!$E$19)*($A41+(2*'Calcification Rates'!$D$19-'Calcification Rates'!$E$19)))*('Calcification Rates'!$F$19-'Calcification Rates'!$G$19)</f>
        <v>5.2507187691333623</v>
      </c>
      <c r="AB41" s="73">
        <f>(2*('Calcification Rates'!$D$19+'Calcification Rates'!$E$19)*('Calcification Rates'!$F$19+'Calcification Rates'!$G$19))+(0.1*('Calcification Rates'!$D$19+'Calcification Rates'!$E$19)*($A41+(2*'Calcification Rates'!$D$19+'Calcification Rates'!$E$19)))*('Calcification Rates'!$F$19+'Calcification Rates'!$G$19)</f>
        <v>7.1489882477001077</v>
      </c>
      <c r="AC41" s="73">
        <f>(((((1-'Calcification Rates'!$H$20)*$A41)*'Calcification Rates'!$D$20*0.1)+('Calcification Rates'!$H$20*$A41*'Calcification Rates'!$D$20))*'Calcification Rates'!$F$20)*0.5</f>
        <v>3.153176162499999</v>
      </c>
      <c r="AD41" s="73">
        <f>(((((1-'Calcification Rates'!$H$20)*$A41)*(('Calcification Rates'!$D$20-'Calcification Rates'!$E$20)*0.1))+('Calcification Rates'!$H$20*$A41*('Calcification Rates'!$D$20-'Calcification Rates'!$E$20)))*('Calcification Rates'!$F$20-'Calcification Rates'!$G$20))*0.5</f>
        <v>2.6758377466754064</v>
      </c>
      <c r="AE41" s="73">
        <f>(((((1-'Calcification Rates'!$H$20)*$A41)*(('Calcification Rates'!$D$20+'Calcification Rates'!$E$20)*0.1))+('Calcification Rates'!$H$20*$A41*('Calcification Rates'!$D$20+'Calcification Rates'!$E$20)))*('Calcification Rates'!$F$20+'Calcification Rates'!$G$20))*0.5</f>
        <v>3.64242794099445</v>
      </c>
      <c r="AF41" s="73">
        <f>(2*'Calcification Rates'!$D$21*'Calcification Rates'!$F$21)+0.1*'Calcification Rates'!$D$21*($A41+(2*'Calcification Rates'!$D$21))*'Calcification Rates'!$F$21</f>
        <v>7.1010527777777783</v>
      </c>
      <c r="AG41" s="73">
        <f>(2*('Calcification Rates'!$D$21-'Calcification Rates'!$E$21)*('Calcification Rates'!$F$21-'Calcification Rates'!$G$21))+(0.1*('Calcification Rates'!$D$21-'Calcification Rates'!$E$21)*($A41+(2*'Calcification Rates'!$D$21-'Calcification Rates'!$E$21)))*('Calcification Rates'!$F$21-'Calcification Rates'!$G$21)</f>
        <v>6.948268511982933</v>
      </c>
      <c r="AH41" s="73">
        <f>(2*('Calcification Rates'!$D$21+'Calcification Rates'!$E$21)*('Calcification Rates'!$F$21+'Calcification Rates'!$G$21))+(0.1*('Calcification Rates'!$D$21+'Calcification Rates'!$E$21)*($A41+(2*'Calcification Rates'!$D$21+'Calcification Rates'!$E$21)))*('Calcification Rates'!$F$21+'Calcification Rates'!$G$21)</f>
        <v>7.2554061237503999</v>
      </c>
      <c r="AI41" s="73">
        <f>$A41*'Calcification Rates'!$D$23*'Calcification Rates'!$F$23</f>
        <v>0.91660968749999994</v>
      </c>
      <c r="AJ41" s="73">
        <f>$A41*('Calcification Rates'!$D$23-'Calcification Rates'!$E$23)*('Calcification Rates'!$F$23-'Calcification Rates'!$G$23)</f>
        <v>0.59570352183459252</v>
      </c>
      <c r="AK41" s="73">
        <f>$A41*('Calcification Rates'!$D$23+'Calcification Rates'!$E$23)*('Calcification Rates'!$F$23+'Calcification Rates'!$G$23)</f>
        <v>1.2375158531654074</v>
      </c>
      <c r="AL41" s="73">
        <f>((((1-'Calcification Rates'!$H$24)*$A41)*'Calcification Rates'!$D$24*0.1)+('Calcification Rates'!$H$24*$A41*'Calcification Rates'!$D$24))*'Calcification Rates'!$F$24</f>
        <v>41.765697764699993</v>
      </c>
      <c r="AM41" s="73">
        <f>((((1-'Calcification Rates'!$H$24)*$A41)*(('Calcification Rates'!$D$24-'Calcification Rates'!$E$24)*0.1))+('Calcification Rates'!$H$24*$A41*('Calcification Rates'!$D$24-'Calcification Rates'!$E$24)))*('Calcification Rates'!$F$24-'Calcification Rates'!$G$24)</f>
        <v>25.188250051673329</v>
      </c>
      <c r="AN41" s="73">
        <f>((((1-'Calcification Rates'!$H$24)*$A41)*(('Calcification Rates'!$D$24+'Calcification Rates'!$E$24)*0.1))+('Calcification Rates'!$H$24*$A41*('Calcification Rates'!$D$24+'Calcification Rates'!$E$24)))*('Calcification Rates'!$F$24+'Calcification Rates'!$G$24)</f>
        <v>60.743278064765633</v>
      </c>
      <c r="AO41" s="73">
        <f>((((((((($A41*2)/PI())/2)+'Calcification Rates'!$D$25)^2)*PI())/2))-((((((($A41*2)/PI())/2)^2)*PI())/2)))*'Calcification Rates'!$F$25</f>
        <v>19.909673618800973</v>
      </c>
      <c r="AP41" s="73">
        <f>((((((((($A41*2)/PI())/2)+('Calcification Rates'!$D$25-'Calcification Rates'!$E$25))^2)*PI())/2))-((((((($A41*2)/PI())/2)^2)*PI())/2)))*('Calcification Rates'!$F$25-'Calcification Rates'!$G$25)</f>
        <v>16.27247646262845</v>
      </c>
      <c r="AQ41" s="73">
        <f>((((((((($A41*2)/PI())/2)+('Calcification Rates'!$D$25+'Calcification Rates'!$E$25))^2)*PI())/2))-((((((($A41*2)/PI())/2)^2)*PI())/2)))*('Calcification Rates'!$F$25+'Calcification Rates'!$G$25)</f>
        <v>23.669377701976977</v>
      </c>
      <c r="AR41" s="73">
        <f>((((1-'Calcification Rates'!$H$28)*$A41)*'Calcification Rates'!$D$28*0.1)+('Calcification Rates'!$H$28*$A41*'Calcification Rates'!$D$28))*'Calcification Rates'!$F$28</f>
        <v>6.7224783036582414</v>
      </c>
      <c r="AS41" s="73">
        <f>((((1-'Calcification Rates'!$H$28)*$A41)*(('Calcification Rates'!$D$28-'Calcification Rates'!$E$28)*0.1))+('Calcification Rates'!$H$28*$A41*('Calcification Rates'!$D$28-'Calcification Rates'!$E$28)))*('Calcification Rates'!$F$28-'Calcification Rates'!$G$28)</f>
        <v>6.0591013260481246</v>
      </c>
      <c r="AT41" s="73">
        <f>((((1-'Calcification Rates'!$H$28)*$A41)*(('Calcification Rates'!$D$28+'Calcification Rates'!$E$28)*0.1))+('Calcification Rates'!$H$28*$A41*('Calcification Rates'!$D$28+'Calcification Rates'!$E$28)))*('Calcification Rates'!$F$28+'Calcification Rates'!$G$28)</f>
        <v>7.4183176687184798</v>
      </c>
      <c r="AU41" s="73">
        <f>((((((((($A41*2)/PI())/2)+'Calcification Rates'!$D$29)^2)*PI())/2))-((((((($A41*2)/PI())/2)^2)*PI())/2)))*'Calcification Rates'!$F$29</f>
        <v>98.369584784196434</v>
      </c>
      <c r="AV41" s="73">
        <f>((((((((($A41*2)/PI())/2)+('Calcification Rates'!$D$29-'Calcification Rates'!$E$29))^2)*PI())/2))-((((((($A41*2)/PI())/2)^2)*PI())/2)))*('Calcification Rates'!$F$29-'Calcification Rates'!$G$29)</f>
        <v>81.183379819975599</v>
      </c>
      <c r="AW41" s="73">
        <f>((((((((($A41*2)/PI())/2)+('Calcification Rates'!$D$29+'Calcification Rates'!$E$29))^2)*PI())/2))-((((((($A41*2)/PI())/2)^2)*PI())/2)))*('Calcification Rates'!$F$29+'Calcification Rates'!$G$29)</f>
        <v>117.09206610241601</v>
      </c>
      <c r="AX41" s="73">
        <f>((((((((($A41*2)/PI())/2)+'Calcification Rates'!$D$30)^2)*PI())/2))-((((((($A41*2)/PI())/2)^2)*PI())/2)))*'Calcification Rates'!$F$30</f>
        <v>23.128077886833296</v>
      </c>
      <c r="AY41" s="73">
        <f>((((((((($A41*2)/PI())/2)+('Calcification Rates'!$D$30-'Calcification Rates'!$E$30))^2)*PI())/2))-((((((($A41*2)/PI())/2)^2)*PI())/2)))*('Calcification Rates'!$F$30-'Calcification Rates'!$G$30)</f>
        <v>20.530192366578095</v>
      </c>
      <c r="AZ41" s="73">
        <f>((((((((($A41*2)/PI())/2)+('Calcification Rates'!$D$30+'Calcification Rates'!$E$30))^2)*PI())/2))-((((((($A41*2)/PI())/2)^2)*PI())/2)))*('Calcification Rates'!$F$30+'Calcification Rates'!$G$30)</f>
        <v>25.779808682185703</v>
      </c>
      <c r="BA41" s="73">
        <f>((((1-'Calcification Rates'!$H$31)*$A41)*'Calcification Rates'!$D$31*0.1)+('Calcification Rates'!$H$31*$A41*'Calcification Rates'!$D$31))*'Calcification Rates'!$F$31</f>
        <v>7.1902739999999996</v>
      </c>
      <c r="BB41" s="73">
        <f>((((1-'Calcification Rates'!$H$31)*$A41)*(('Calcification Rates'!$D$31-'Calcification Rates'!$E$31)*0.1))+('Calcification Rates'!$H$31*$A41*('Calcification Rates'!$D$31-'Calcification Rates'!$E$31)))*('Calcification Rates'!$F$31-'Calcification Rates'!$G$31)</f>
        <v>7.1902739999999996</v>
      </c>
      <c r="BC41" s="73">
        <f>((((1-'Calcification Rates'!$H$31)*$A41)*(('Calcification Rates'!$D$31+'Calcification Rates'!$E$31)*0.1))+('Calcification Rates'!$H$31*$A41*('Calcification Rates'!$D$31+'Calcification Rates'!$E$31)))*('Calcification Rates'!$F$31+'Calcification Rates'!$G$31)</f>
        <v>7.1902739999999996</v>
      </c>
      <c r="BD41" s="73">
        <f>$A41*'Calcification Rates'!$D$32*'Calcification Rates'!$F$32</f>
        <v>30.213385634419062</v>
      </c>
      <c r="BE41" s="73">
        <f>$A41*('Calcification Rates'!$D$32-'Calcification Rates'!$E$32)*('Calcification Rates'!$F$32-'Calcification Rates'!$G$32)</f>
        <v>29.044403290273912</v>
      </c>
      <c r="BF41" s="73">
        <f>$A41*('Calcification Rates'!$D$32+'Calcification Rates'!$E$32)*('Calcification Rates'!$F$32+'Calcification Rates'!$G$32)</f>
        <v>31.382367978564215</v>
      </c>
      <c r="BG41" s="73">
        <f>((((1-'Calcification Rates'!$H$34)*$A41)*'Calcification Rates'!$D$34*0.1)+('Calcification Rates'!$H$34*$A41*'Calcification Rates'!$D$34))*'Calcification Rates'!$F$34</f>
        <v>9.7674690750000011</v>
      </c>
      <c r="BH41" s="73">
        <f>((((1-'Calcification Rates'!$H$34)*$A41)*(('Calcification Rates'!$D$34-'Calcification Rates'!$E$34)*0.1))+('Calcification Rates'!$H$34*$A41*('Calcification Rates'!$D$34-'Calcification Rates'!$E$34)))*('Calcification Rates'!$F$34-'Calcification Rates'!$G$34)</f>
        <v>3.7195799858827541</v>
      </c>
      <c r="BI41" s="73">
        <f>((((1-'Calcification Rates'!$H$34)*$A41)*(('Calcification Rates'!$D$34+'Calcification Rates'!$E$34)*0.1))+('Calcification Rates'!$H$34*$A41*('Calcification Rates'!$D$34+'Calcification Rates'!$E$34)))*('Calcification Rates'!$F$34+'Calcification Rates'!$G$34)</f>
        <v>18.628601825297569</v>
      </c>
      <c r="BJ41" s="73">
        <f>(2*'Calcification Rates'!$D$35*'Calcification Rates'!$F$35)+0.1*'Calcification Rates'!$D$35*($A41+(2*'Calcification Rates'!$D$35))*'Calcification Rates'!$F$35</f>
        <v>3.5561529550371098</v>
      </c>
      <c r="BK41" s="73">
        <f>(2*('Calcification Rates'!$D$35-'Calcification Rates'!$E$35)*('Calcification Rates'!$F$35-'Calcification Rates'!$G$35))+(0.1*('Calcification Rates'!$D$35-'Calcification Rates'!$E$35)*($A41+(2*'Calcification Rates'!$D$35-'Calcification Rates'!$E$35)))*('Calcification Rates'!$F$35-'Calcification Rates'!$G$35)</f>
        <v>3.2069918701828772</v>
      </c>
      <c r="BL41" s="73">
        <f>(2*('Calcification Rates'!$D$35+'Calcification Rates'!$E$35)*('Calcification Rates'!$F$35+'Calcification Rates'!$G$35))+(0.1*('Calcification Rates'!$D$35+'Calcification Rates'!$E$35)*($A41+(2*'Calcification Rates'!$D$35+'Calcification Rates'!$E$35)))*('Calcification Rates'!$F$35+'Calcification Rates'!$G$35)</f>
        <v>3.9216235872842704</v>
      </c>
      <c r="BM41" s="73">
        <f>((((((((($A41*2)/PI())/2)+'Calcification Rates'!$D$36)^2)*PI())/2))-((((((($A41*2)/PI())/2)^2)*PI())/2)))*'Calcification Rates'!$F$36</f>
        <v>31.230604158351561</v>
      </c>
      <c r="BN41" s="73">
        <f>((((((((($A41*2)/PI())/2)+('Calcification Rates'!$D$36-'Calcification Rates'!$E$36))^2)*PI())/2))-((((((($A41*2)/PI())/2)^2)*PI())/2)))*('Calcification Rates'!$F$36-'Calcification Rates'!$G$36)</f>
        <v>28.590577863240082</v>
      </c>
      <c r="BO41" s="73">
        <f>((((((((($A41*2)/PI())/2)+('Calcification Rates'!$D$36+'Calcification Rates'!$E$36))^2)*PI())/2))-((((((($A41*2)/PI())/2)^2)*PI())/2)))*('Calcification Rates'!$F$36+'Calcification Rates'!$G$36)</f>
        <v>33.988716201068591</v>
      </c>
      <c r="BP41" s="73">
        <f>(2*'Calcification Rates'!$D$37*'Calcification Rates'!$F$37)+0.1*'Calcification Rates'!$D$37*($A41+(2*'Calcification Rates'!$D$37))*'Calcification Rates'!$F$37</f>
        <v>75.214319444444442</v>
      </c>
      <c r="BQ41" s="73">
        <f>(2*('Calcification Rates'!$D$37-'Calcification Rates'!$E$37)*('Calcification Rates'!$F$37-'Calcification Rates'!$G$37))+(0.1*('Calcification Rates'!$D$37-'Calcification Rates'!$E$37)*($A41+(2*'Calcification Rates'!$D$37-'Calcification Rates'!$E$37)))*('Calcification Rates'!$F$37-'Calcification Rates'!$G$37)</f>
        <v>61.446209630898672</v>
      </c>
      <c r="BR41" s="73">
        <f>(2*('Calcification Rates'!$D$37+'Calcification Rates'!$E$37)*('Calcification Rates'!$F$37+'Calcification Rates'!$G$37))+(0.1*('Calcification Rates'!$D$37+'Calcification Rates'!$E$37)*($A41+(2*'Calcification Rates'!$D$37+'Calcification Rates'!$E$37)))*('Calcification Rates'!$F$37+'Calcification Rates'!$G$37)</f>
        <v>90.183372551803757</v>
      </c>
      <c r="BS41" s="73">
        <f>(2*'Calcification Rates'!$D$38*'Calcification Rates'!$F$38)+0.1*'Calcification Rates'!$D$38*($A41+(2*'Calcification Rates'!$D$38))*'Calcification Rates'!$F$38</f>
        <v>72.019888888888886</v>
      </c>
      <c r="BT41" s="73">
        <f>(2*('Calcification Rates'!$D$38-'Calcification Rates'!$E$38)*('Calcification Rates'!$F$38-'Calcification Rates'!$G$38))+(0.1*('Calcification Rates'!$D$38-'Calcification Rates'!$E$38)*($A41+(2*'Calcification Rates'!$D$38-'Calcification Rates'!$E$38)))*('Calcification Rates'!$F$38-'Calcification Rates'!$G$38)</f>
        <v>57.708930567073857</v>
      </c>
      <c r="BU41" s="73">
        <f>(2*('Calcification Rates'!$D$38+'Calcification Rates'!$E$38)*('Calcification Rates'!$F$38+'Calcification Rates'!$G$38))+(0.1*('Calcification Rates'!$D$38+'Calcification Rates'!$E$38)*($A41+(2*'Calcification Rates'!$D$38+'Calcification Rates'!$E$38)))*('Calcification Rates'!$F$38+'Calcification Rates'!$G$38)</f>
        <v>87.861706047696373</v>
      </c>
      <c r="BV41" s="73">
        <f>((((((((($A41*2)/PI())/2)+'Calcification Rates'!$D$39)^2)*PI())/2))-((((((($A41*2)/PI())/2)^2)*PI())/2)))*'Calcification Rates'!$F$39</f>
        <v>16.801418127652472</v>
      </c>
      <c r="BW41" s="73">
        <f>((((((((($A41*2)/PI())/2)+('Calcification Rates'!$D$39-'Calcification Rates'!$E$39))^2)*PI())/2))-((((((($A41*2)/PI())/2)^2)*PI())/2)))*('Calcification Rates'!$F$39-'Calcification Rates'!$G$39)</f>
        <v>16.151356549467355</v>
      </c>
      <c r="BX41" s="73">
        <f>((((((((($A41*2)/PI())/2)+('Calcification Rates'!$D$39+'Calcification Rates'!$E$39))^2)*PI())/2))-((((((($A41*2)/PI())/2)^2)*PI())/2)))*('Calcification Rates'!$F$39+'Calcification Rates'!$G$39)</f>
        <v>17.451479705837592</v>
      </c>
      <c r="BY41" s="73">
        <f>((((((((($A41*2)/PI())/2)+'Calcification Rates'!$D$40)^2)*PI())/2))-((((((($A41*2)/PI())/2)^2)*PI())/2)))*'Calcification Rates'!$F$40</f>
        <v>30.821835316144508</v>
      </c>
      <c r="BZ41" s="73">
        <f>((((((((($A41*2)/PI())/2)+('Calcification Rates'!$D$40-'Calcification Rates'!$E$40))^2)*PI())/2))-((((((($A41*2)/PI())/2)^2)*PI())/2)))*('Calcification Rates'!$F$40-'Calcification Rates'!$G$40)</f>
        <v>29.6293115210728</v>
      </c>
      <c r="CA41" s="73">
        <f>((((((((($A41*2)/PI())/2)+('Calcification Rates'!$D$40+'Calcification Rates'!$E$40))^2)*PI())/2))-((((((($A41*2)/PI())/2)^2)*PI())/2)))*('Calcification Rates'!$F$40+'Calcification Rates'!$G$40)</f>
        <v>32.014359111216216</v>
      </c>
      <c r="CB41" s="73">
        <f>$A41*'Calcification Rates'!$D$23*'Calcification Rates'!$F$23</f>
        <v>0.91660968749999994</v>
      </c>
      <c r="CC41" s="73">
        <f>$A41*('Calcification Rates'!$D$23-'Calcification Rates'!$E$23)*('Calcification Rates'!$F$23-'Calcification Rates'!$G$23)</f>
        <v>0.59570352183459252</v>
      </c>
      <c r="CD41" s="73">
        <f>$A41*('Calcification Rates'!$D$23+'Calcification Rates'!$E$23)*('Calcification Rates'!$F$23+'Calcification Rates'!$G$23)</f>
        <v>1.2375158531654074</v>
      </c>
      <c r="CE41" s="73">
        <f>((((1-'Calcification Rates'!$H$44)*$A41)*'Calcification Rates'!$D$44*0.1)+('Calcification Rates'!$H$44*$A41*'Calcification Rates'!$D$44))*'Calcification Rates'!$F$44</f>
        <v>32.007996158775001</v>
      </c>
      <c r="CF41" s="73">
        <f>((((1-'Calcification Rates'!$H$44)*$A41)*(('Calcification Rates'!$D$44-'Calcification Rates'!$E$44)*0.1))+('Calcification Rates'!$H$44*$A41*('Calcification Rates'!$D$44-'Calcification Rates'!$E$44)))*('Calcification Rates'!$F$44-'Calcification Rates'!$G$44)</f>
        <v>19.303530266448433</v>
      </c>
      <c r="CG41" s="73">
        <f>((((1-'Calcification Rates'!$H$44)*$A41)*(('Calcification Rates'!$D$44+'Calcification Rates'!$E$44)*0.1))+('Calcification Rates'!$H$44*$A41*('Calcification Rates'!$D$44+'Calcification Rates'!$E$44)))*('Calcification Rates'!$F$44+'Calcification Rates'!$G$44)</f>
        <v>46.551852717080685</v>
      </c>
      <c r="CH41" s="73">
        <f>((((1-'Calcification Rates'!$H$45)*$A41)*'Calcification Rates'!$D$45*0.1)+('Calcification Rates'!$H$45*$A41*'Calcification Rates'!$D$45))*'Calcification Rates'!$F$45</f>
        <v>39.772293600000005</v>
      </c>
      <c r="CI41" s="73">
        <f>((((1-'Calcification Rates'!$H$45)*$A41)*(('Calcification Rates'!$D$45-'Calcification Rates'!$E$45)*0.1))+('Calcification Rates'!$H$45*$A41*('Calcification Rates'!$D$45-'Calcification Rates'!$E$45)))*('Calcification Rates'!$F$45-'Calcification Rates'!$G$45)</f>
        <v>26.189518477019565</v>
      </c>
      <c r="CJ41" s="73">
        <f>((((1-'Calcification Rates'!$H$45)*$A41)*(('Calcification Rates'!$D$45+'Calcification Rates'!$E$45)*0.1))+('Calcification Rates'!$H$45*$A41*('Calcification Rates'!$D$45+'Calcification Rates'!$E$45)))*('Calcification Rates'!$F$45+'Calcification Rates'!$G$45)</f>
        <v>53.355068722980441</v>
      </c>
      <c r="CK41" s="73">
        <f>((((1-'Calcification Rates'!$H$46)*$A41)*'Calcification Rates'!$D$46*0.1)+('Calcification Rates'!$H$46*$A41*'Calcification Rates'!$D$46))*'Calcification Rates'!$F$46</f>
        <v>32.035099980000005</v>
      </c>
      <c r="CL41" s="73">
        <f>((((1-'Calcification Rates'!$H$46)*$A41)*(('Calcification Rates'!$D$46-'Calcification Rates'!$E$46)*0.1))+('Calcification Rates'!$H$46*$A41*('Calcification Rates'!$D$46-'Calcification Rates'!$E$46)))*('Calcification Rates'!$F$46-'Calcification Rates'!$G$46)</f>
        <v>30.044696475250142</v>
      </c>
      <c r="CM41" s="73">
        <f>((((1-'Calcification Rates'!$H$46)*$A41)*(('Calcification Rates'!$D$46+'Calcification Rates'!$E$46)*0.1))+('Calcification Rates'!$H$46*$A41*('Calcification Rates'!$D$46+'Calcification Rates'!$E$46)))*('Calcification Rates'!$F$46+'Calcification Rates'!$G$46)</f>
        <v>34.085189257079925</v>
      </c>
      <c r="CN41" s="73">
        <f>((((1-'Calcification Rates'!$H$47)*$A41)*'Calcification Rates'!$D$47*0.1)+('Calcification Rates'!$H$47*$A41*'Calcification Rates'!$D$47))*'Calcification Rates'!$F$47</f>
        <v>41.765697764699993</v>
      </c>
      <c r="CO41" s="73">
        <f>((((1-'Calcification Rates'!$H$47)*$A41)*(('Calcification Rates'!$D$47-'Calcification Rates'!$E$47)*0.1))+('Calcification Rates'!$H$47*$A41*('Calcification Rates'!$D$47-'Calcification Rates'!$E$47)))*('Calcification Rates'!$F$47-'Calcification Rates'!$G$47)</f>
        <v>25.188250051673329</v>
      </c>
      <c r="CP41" s="73">
        <f>((((1-'Calcification Rates'!$H$47)*$A41)*(('Calcification Rates'!$D$47+'Calcification Rates'!$E$47)*0.1))+('Calcification Rates'!$H$47*$A41*('Calcification Rates'!$D$47+'Calcification Rates'!$E$47)))*('Calcification Rates'!$F$47+'Calcification Rates'!$G$47)</f>
        <v>60.743278064765633</v>
      </c>
      <c r="CQ41" s="73">
        <f>((((((((($A41*2)/PI())/2)+'Calcification Rates'!$D$48)^2)*PI())/2))-((((((($A41*2)/PI())/2)^2)*PI())/2)))*'Calcification Rates'!$F$48</f>
        <v>23.552229820567575</v>
      </c>
      <c r="CR41" s="73">
        <f>((((((((($A41*2)/PI())/2)+('Calcification Rates'!$D$48-'Calcification Rates'!$E$48))^2)*PI())/2))-((((((($A41*2)/PI())/2)^2)*PI())/2)))*('Calcification Rates'!$F$48-'Calcification Rates'!$G$48)</f>
        <v>21.234561900673967</v>
      </c>
      <c r="CS41" s="73">
        <f>((((((((($A41*2)/PI())/2)+('Calcification Rates'!$D$48+'Calcification Rates'!$E$48))^2)*PI())/2))-((((((($A41*2)/PI())/2)^2)*PI())/2)))*('Calcification Rates'!$F$48+'Calcification Rates'!$G$48)</f>
        <v>25.979069535635304</v>
      </c>
      <c r="CT41" s="73">
        <f>((((1-'Calcification Rates'!$H$49)*$A41)*'Calcification Rates'!$D$49*0.1)+('Calcification Rates'!$H$49*$A41*'Calcification Rates'!$D$49))*'Calcification Rates'!$F$49</f>
        <v>32.007996158775001</v>
      </c>
      <c r="CU41" s="73">
        <f>((((1-'Calcification Rates'!$H$49)*$A41)*(('Calcification Rates'!$D$49-'Calcification Rates'!$E$49)*0.1))+('Calcification Rates'!$H$49*$A41*('Calcification Rates'!$D$49-'Calcification Rates'!$E$49)))*('Calcification Rates'!$F$49-'Calcification Rates'!$G$49)</f>
        <v>19.303530266448433</v>
      </c>
      <c r="CV41" s="73">
        <f>((((1-'Calcification Rates'!$H$49)*$A41)*(('Calcification Rates'!$D$49+'Calcification Rates'!$E$49)*0.1))+('Calcification Rates'!$H$49*$A41*('Calcification Rates'!$D$49+'Calcification Rates'!$E$49)))*('Calcification Rates'!$F$49+'Calcification Rates'!$G$49)</f>
        <v>46.551852717080685</v>
      </c>
      <c r="CW41" s="73">
        <f>((((((((($A41*2)/PI())/2)+'Calcification Rates'!$D$50)^2)*PI())/2))-((((((($A41*2)/PI())/2)^2)*PI())/2)))*'Calcification Rates'!$F$50</f>
        <v>23.552229820567575</v>
      </c>
      <c r="CX41" s="73">
        <f>((((((((($A41*2)/PI())/2)+('Calcification Rates'!$D$50-'Calcification Rates'!$E$50))^2)*PI())/2))-((((((($A41*2)/PI())/2)^2)*PI())/2)))*('Calcification Rates'!$F$50-'Calcification Rates'!$G$50)</f>
        <v>21.234561900673967</v>
      </c>
      <c r="CY41" s="73">
        <f>((((((((($A41*2)/PI())/2)+('Calcification Rates'!$D$50+'Calcification Rates'!$E$50))^2)*PI())/2))-((((((($A41*2)/PI())/2)^2)*PI())/2)))*('Calcification Rates'!$F$50+'Calcification Rates'!$G$50)</f>
        <v>25.979069535635304</v>
      </c>
      <c r="CZ41" s="73">
        <f>((((((((($A41*2)/PI())/2)+'Calcification Rates'!$D$51)^2)*PI())/2))-((((((($A41*2)/PI())/2)^2)*PI())/2)))*'Calcification Rates'!$F$51</f>
        <v>23.552229820567575</v>
      </c>
      <c r="DA41" s="73">
        <f>((((((((($A41*2)/PI())/2)+('Calcification Rates'!$D$51-'Calcification Rates'!$E$51))^2)*PI())/2))-((((((($A41*2)/PI())/2)^2)*PI())/2)))*('Calcification Rates'!$F$51-'Calcification Rates'!$G$51)</f>
        <v>21.234561900673967</v>
      </c>
      <c r="DB41" s="73">
        <f>((((((((($A41*2)/PI())/2)+('Calcification Rates'!$D$51+'Calcification Rates'!$E$51))^2)*PI())/2))-((((((($A41*2)/PI())/2)^2)*PI())/2)))*('Calcification Rates'!$F$51+'Calcification Rates'!$G$51)</f>
        <v>25.979069535635304</v>
      </c>
      <c r="DC41" s="73">
        <f>((((((((($A41*2)/PI())/2)+'Calcification Rates'!$D$52)^2)*PI())/2))-((((((($A41*2)/PI())/2)^2)*PI())/2)))*'Calcification Rates'!$F$52</f>
        <v>52.626325788844682</v>
      </c>
      <c r="DD41" s="73">
        <f>((((((((($A41*2)/PI())/2)+('Calcification Rates'!$D$52-'Calcification Rates'!$E$52))^2)*PI())/2))-((((((($A41*2)/PI())/2)^2)*PI())/2)))*('Calcification Rates'!$F$52-'Calcification Rates'!$G$52)</f>
        <v>49.665928568274943</v>
      </c>
      <c r="DE41" s="73">
        <f>((((((((($A41*2)/PI())/2)+('Calcification Rates'!$D$52+'Calcification Rates'!$E$52))^2)*PI())/2))-((((((($A41*2)/PI())/2)^2)*PI())/2)))*('Calcification Rates'!$F$52+'Calcification Rates'!$G$52)</f>
        <v>55.662244421874931</v>
      </c>
      <c r="DF41" s="73">
        <f>((((((((($A41*2)/PI())/2)+'Calcification Rates'!$D$53)^2)*PI())/2))-((((((($A41*2)/PI())/2)^2)*PI())/2)))*'Calcification Rates'!$F$53</f>
        <v>6.9568714554969784</v>
      </c>
      <c r="DG41" s="73">
        <f>((((((((($A41*2)/PI())/2)+('Calcification Rates'!$D$53-'Calcification Rates'!$E$53))^2)*PI())/2))-((((((($A41*2)/PI())/2)^2)*PI())/2)))*('Calcification Rates'!$F$53-'Calcification Rates'!$G$53)</f>
        <v>6.6123070153916013</v>
      </c>
      <c r="DH41" s="73">
        <f>((((((((($A41*2)/PI())/2)+('Calcification Rates'!$D$53+'Calcification Rates'!$E$53))^2)*PI())/2))-((((((($A41*2)/PI())/2)^2)*PI())/2)))*('Calcification Rates'!$F$53+'Calcification Rates'!$G$53)</f>
        <v>7.3075134319904151</v>
      </c>
      <c r="DI41" s="73">
        <f>((((((((($A41*2)/PI())/2)+'Calcification Rates'!$D$54)^2)*PI())/2))-((((((($A41*2)/PI())/2)^2)*PI())/2)))*'Calcification Rates'!$F$54</f>
        <v>6.9568714554969784</v>
      </c>
      <c r="DJ41" s="73">
        <f>((((((((($A41*2)/PI())/2)+('Calcification Rates'!$D$54-'Calcification Rates'!$E$54))^2)*PI())/2))-((((((($A41*2)/PI())/2)^2)*PI())/2)))*('Calcification Rates'!$F$54-'Calcification Rates'!$G$54)</f>
        <v>6.6123070153916013</v>
      </c>
      <c r="DK41" s="73">
        <f>((((((((($A41*2)/PI())/2)+('Calcification Rates'!$D$54+'Calcification Rates'!$E$54))^2)*PI())/2))-((((((($A41*2)/PI())/2)^2)*PI())/2)))*('Calcification Rates'!$F$54+'Calcification Rates'!$G$54)</f>
        <v>7.3075134319904151</v>
      </c>
      <c r="DL41" s="73">
        <f>((((((((($A41*2)/PI())/2)+'Calcification Rates'!$D$55)^2)*PI())/2))-((((((($A41*2)/PI())/2)^2)*PI())/2)))*'Calcification Rates'!$F$55</f>
        <v>8.5310560870256147</v>
      </c>
      <c r="DM41" s="73">
        <f>((((((((($A41*2)/PI())/2)+('Calcification Rates'!$D$55-'Calcification Rates'!$E$55))^2)*PI())/2))-((((((($A41*2)/PI())/2)^2)*PI())/2)))*('Calcification Rates'!$F$55-'Calcification Rates'!$G$55)</f>
        <v>8.43487719378615</v>
      </c>
      <c r="DN41" s="73">
        <f>((((((((($A41*2)/PI())/2)+('Calcification Rates'!$D$55+'Calcification Rates'!$E$55))^2)*PI())/2))-((((((($A41*2)/PI())/2)^2)*PI())/2)))*('Calcification Rates'!$F$55+'Calcification Rates'!$G$55)</f>
        <v>8.6272448541861682</v>
      </c>
      <c r="DO41" s="73">
        <f>((((1-'Calcification Rates'!$H$56)*$A41)*'Calcification Rates'!$D$56*0.1)+('Calcification Rates'!$H$56*$A41*'Calcification Rates'!$D$56))*'Calcification Rates'!$F$56</f>
        <v>4.1519511150000001</v>
      </c>
      <c r="DP41" s="73">
        <f>((((1-'Calcification Rates'!$H$56)*$A41)*(('Calcification Rates'!$D$56-'Calcification Rates'!$E$56)*0.1))+('Calcification Rates'!$H$56*$A41*('Calcification Rates'!$D$56-'Calcification Rates'!$E$56)))*('Calcification Rates'!$F$56-'Calcification Rates'!$G$56)</f>
        <v>4.1519511150000001</v>
      </c>
      <c r="DQ41" s="73">
        <f>((((1-'Calcification Rates'!$H$56)*$A41)*(('Calcification Rates'!$D$56+'Calcification Rates'!$E$56)*0.1))+('Calcification Rates'!$H$56*$A41*('Calcification Rates'!$D$56+'Calcification Rates'!$E$56)))*('Calcification Rates'!$F$56+'Calcification Rates'!$G$56)</f>
        <v>4.1519511150000001</v>
      </c>
      <c r="DR41" s="73">
        <f>((((1-'Calcification Rates'!$H$57)*$A41)*'Calcification Rates'!$D$57*0.1)+('Calcification Rates'!$H$57*$A41*'Calcification Rates'!$D$57))*'Calcification Rates'!$F$57</f>
        <v>17.604184000000004</v>
      </c>
      <c r="DS41" s="73">
        <f>((((1-'Calcification Rates'!$H$57)*$A41)*(('Calcification Rates'!$D$57-'Calcification Rates'!$E$57)*0.1))+('Calcification Rates'!$H$57*$A41*('Calcification Rates'!$D$57-'Calcification Rates'!$E$57)))*('Calcification Rates'!$F$57-'Calcification Rates'!$G$57)</f>
        <v>16.685072001678797</v>
      </c>
      <c r="DT41" s="73">
        <f>((((1-'Calcification Rates'!$H$57)*$A41)*(('Calcification Rates'!$D$57+'Calcification Rates'!$E$57)*0.1))+('Calcification Rates'!$H$57*$A41*('Calcification Rates'!$D$57+'Calcification Rates'!$E$57)))*('Calcification Rates'!$F$57+'Calcification Rates'!$G$57)</f>
        <v>18.523295998321206</v>
      </c>
      <c r="DU41" s="73">
        <f>((((1-'Calcification Rates'!$H$58)*$A41)*'Calcification Rates'!$D$58*0.1)+('Calcification Rates'!$H$58*$A41*'Calcification Rates'!$D$58))*'Calcification Rates'!$F$58</f>
        <v>17.604184000000004</v>
      </c>
      <c r="DV41" s="73">
        <f>((((1-'Calcification Rates'!$H$58)*$A41)*(('Calcification Rates'!$D$58-'Calcification Rates'!$E$58)*0.1))+('Calcification Rates'!$H$58*$A41*('Calcification Rates'!$D$58-'Calcification Rates'!$E$58)))*('Calcification Rates'!$F$58-'Calcification Rates'!$G$58)</f>
        <v>16.685072001678797</v>
      </c>
      <c r="DW41" s="73">
        <f>((((1-'Calcification Rates'!$H$58)*$A41)*(('Calcification Rates'!$D$58+'Calcification Rates'!$E$58)*0.1))+('Calcification Rates'!$H$58*$A41*('Calcification Rates'!$D$58+'Calcification Rates'!$E$58)))*('Calcification Rates'!$F$58+'Calcification Rates'!$G$58)</f>
        <v>18.523295998321206</v>
      </c>
      <c r="DX41" s="73">
        <f>(2*'Calcification Rates'!$D$59*'Calcification Rates'!$F$59)+0.1*'Calcification Rates'!$D$59*($A41+(2*'Calcification Rates'!$D$59))*'Calcification Rates'!$F$59</f>
        <v>14.764390755555558</v>
      </c>
      <c r="DY41" s="73">
        <f>(2*('Calcification Rates'!$D$59-'Calcification Rates'!$E$59)*('Calcification Rates'!$F$59-'Calcification Rates'!$G$59))+(0.1*('Calcification Rates'!$D$59-'Calcification Rates'!$E$59)*($A41+(2*'Calcification Rates'!$D$59-'Calcification Rates'!$E$59)))*('Calcification Rates'!$F$59-'Calcification Rates'!$G$59)</f>
        <v>13.975047740127122</v>
      </c>
      <c r="DZ41" s="73">
        <f>(2*('Calcification Rates'!$D$59+'Calcification Rates'!$E$59)*('Calcification Rates'!$F$59+'Calcification Rates'!$G$59))+(0.1*('Calcification Rates'!$D$59+'Calcification Rates'!$E$59)*($A41+(2*'Calcification Rates'!$D$59+'Calcification Rates'!$E$59)))*('Calcification Rates'!$F$59+'Calcification Rates'!$G$59)</f>
        <v>15.55577153319128</v>
      </c>
      <c r="EA41" s="73">
        <f>((((((((($A41*2)/PI())/2)+'Calcification Rates'!$D$60)^2)*PI())/2))-((((((($A41*2)/PI())/2)^2)*PI())/2)))*'Calcification Rates'!$F$60</f>
        <v>24.53584128471465</v>
      </c>
      <c r="EB41" s="73">
        <f>((((((((($A41*2)/PI())/2)+('Calcification Rates'!$D$60-'Calcification Rates'!$E$60))^2)*PI())/2))-((((((($A41*2)/PI())/2)^2)*PI())/2)))*('Calcification Rates'!$F$60-'Calcification Rates'!$G$60)</f>
        <v>22.90117389779569</v>
      </c>
      <c r="EC41" s="73">
        <f>((((((((($A41*2)/PI())/2)+('Calcification Rates'!$D$60+'Calcification Rates'!$E$60))^2)*PI())/2))-((((((($A41*2)/PI())/2)^2)*PI())/2)))*('Calcification Rates'!$F$60+'Calcification Rates'!$G$60)</f>
        <v>26.224013857704346</v>
      </c>
      <c r="ED41" s="73">
        <f>$A41*'Calcification Rates'!$D$61*'Calcification Rates'!$F$61</f>
        <v>30.606229122306857</v>
      </c>
      <c r="EE41" s="73">
        <f>$A41*('Calcification Rates'!$D$61-'Calcification Rates'!$E$61)*('Calcification Rates'!$F$61-'Calcification Rates'!$G$61)</f>
        <v>28.045221282630468</v>
      </c>
      <c r="EF41" s="73">
        <f>$A41*('Calcification Rates'!$D$61+'Calcification Rates'!$E$61)*('Calcification Rates'!$F$61+'Calcification Rates'!$G$61)</f>
        <v>33.278066254095286</v>
      </c>
      <c r="EG41" s="73">
        <f>(2*'Calcification Rates'!$D$62*'Calcification Rates'!$F$62)+0.1*'Calcification Rates'!$D$62*($A41+(2*'Calcification Rates'!$D$62))*'Calcification Rates'!$F$62</f>
        <v>75.214319444444442</v>
      </c>
      <c r="EH41" s="73">
        <f>(2*('Calcification Rates'!$D$62-'Calcification Rates'!$E$62)*('Calcification Rates'!$F$62-'Calcification Rates'!$G$62))+(0.1*('Calcification Rates'!$D$62-'Calcification Rates'!$E$62)*($A41+(2*'Calcification Rates'!$D$62-'Calcification Rates'!$E$62)))*('Calcification Rates'!$F$62-'Calcification Rates'!$G$62)</f>
        <v>61.446209630898672</v>
      </c>
      <c r="EI41" s="73">
        <f>(2*('Calcification Rates'!$D$62+'Calcification Rates'!$E$62)*('Calcification Rates'!$F$62+'Calcification Rates'!$G$62))+(0.1*('Calcification Rates'!$D$62+'Calcification Rates'!$E$62)*($A41+(2*'Calcification Rates'!$D$62+'Calcification Rates'!$E$62)))*('Calcification Rates'!$F$62+'Calcification Rates'!$G$62)</f>
        <v>90.183372551803757</v>
      </c>
      <c r="EJ41" s="73">
        <f>(2*'Calcification Rates'!$D$63*'Calcification Rates'!$F$63)+0.1*'Calcification Rates'!$D$63*($A41+(2*'Calcification Rates'!$D$63))*'Calcification Rates'!$F$63</f>
        <v>75.214319444444442</v>
      </c>
      <c r="EK41" s="73">
        <f>(2*('Calcification Rates'!$D$63-'Calcification Rates'!$E$63)*('Calcification Rates'!$F$63-'Calcification Rates'!$G$63))+(0.1*('Calcification Rates'!$D$63-'Calcification Rates'!$E$63)*($A41+(2*'Calcification Rates'!$D$63-'Calcification Rates'!$E$63)))*('Calcification Rates'!$F$63-'Calcification Rates'!$G$63)</f>
        <v>61.446209630898672</v>
      </c>
      <c r="EL41" s="73">
        <f>(2*('Calcification Rates'!$D$63+'Calcification Rates'!$E$63)*('Calcification Rates'!$F$63+'Calcification Rates'!$G$63))+(0.1*('Calcification Rates'!$D$63+'Calcification Rates'!$E$63)*($A41+(2*'Calcification Rates'!$D$63+'Calcification Rates'!$E$63)))*('Calcification Rates'!$F$63+'Calcification Rates'!$G$63)</f>
        <v>90.183372551803757</v>
      </c>
      <c r="EM41" s="73">
        <f>(2*'Calcification Rates'!$D$64*'Calcification Rates'!$F$64)+0.1*'Calcification Rates'!$D$64*($A41+(2*'Calcification Rates'!$D$64))*'Calcification Rates'!$F$64</f>
        <v>75.214319444444442</v>
      </c>
      <c r="EN41" s="73">
        <f>(2*('Calcification Rates'!$D$64-'Calcification Rates'!$E$64)*('Calcification Rates'!$F$64-'Calcification Rates'!$G$64))+(0.1*('Calcification Rates'!$D$64-'Calcification Rates'!$E$64)*($A41+(2*'Calcification Rates'!$D$64-'Calcification Rates'!$E$64)))*('Calcification Rates'!$F$64-'Calcification Rates'!$G$64)</f>
        <v>61.446209630898672</v>
      </c>
      <c r="EO41" s="73">
        <f>(2*('Calcification Rates'!$D$64+'Calcification Rates'!$E$64)*('Calcification Rates'!$F$64+'Calcification Rates'!$G$64))+(0.1*('Calcification Rates'!$D$64+'Calcification Rates'!$E$64)*($A41+(2*'Calcification Rates'!$D$64+'Calcification Rates'!$E$64)))*('Calcification Rates'!$F$64+'Calcification Rates'!$G$64)</f>
        <v>90.183372551803757</v>
      </c>
      <c r="EP41" s="73">
        <f>(2*'Calcification Rates'!$D$65*'Calcification Rates'!$F$65)+0.1*'Calcification Rates'!$D$65*($A41+(2*'Calcification Rates'!$D$65))*'Calcification Rates'!$F$65</f>
        <v>75.214319444444442</v>
      </c>
      <c r="EQ41" s="73">
        <f>(2*('Calcification Rates'!$D$65-'Calcification Rates'!$E$65)*('Calcification Rates'!$F$65-'Calcification Rates'!$G$65))+(0.1*('Calcification Rates'!$D$65-'Calcification Rates'!$E$65)*($A41+(2*'Calcification Rates'!$D$65-'Calcification Rates'!$E$65)))*('Calcification Rates'!$F$65-'Calcification Rates'!$G$65)</f>
        <v>61.446209630898672</v>
      </c>
      <c r="ER41" s="73">
        <f>(2*('Calcification Rates'!$D$65+'Calcification Rates'!$E$65)*('Calcification Rates'!$F$65+'Calcification Rates'!$G$65))+(0.1*('Calcification Rates'!$D$65+'Calcification Rates'!$E$65)*($A41+(2*'Calcification Rates'!$D$65+'Calcification Rates'!$E$65)))*('Calcification Rates'!$F$65+'Calcification Rates'!$G$65)</f>
        <v>90.183372551803757</v>
      </c>
      <c r="ES41" s="73">
        <f>$A41*'Calcification Rates'!$D$66*'Calcification Rates'!$F$66</f>
        <v>30.606229122306857</v>
      </c>
      <c r="ET41" s="73">
        <f>$A41*('Calcification Rates'!$D$66-'Calcification Rates'!$E$66)*('Calcification Rates'!$F$66-'Calcification Rates'!$G$66)</f>
        <v>28.045221282630468</v>
      </c>
      <c r="EU41" s="73">
        <f>$A41*('Calcification Rates'!$D$66+'Calcification Rates'!$E$66)*('Calcification Rates'!$F$66+'Calcification Rates'!$G$66)</f>
        <v>33.278066254095286</v>
      </c>
      <c r="EV41" s="73">
        <f>(2*'Calcification Rates'!$D$67*'Calcification Rates'!$F$67)+0.1*'Calcification Rates'!$D$67*($A41+(2*'Calcification Rates'!$D$67))*'Calcification Rates'!$F$67</f>
        <v>75.214319444444442</v>
      </c>
      <c r="EW41" s="73">
        <f>(2*('Calcification Rates'!$D$67-'Calcification Rates'!$E$67)*('Calcification Rates'!$F$67-'Calcification Rates'!$G$67))+(0.1*('Calcification Rates'!$D$67-'Calcification Rates'!$E$67)*($A41+(2*'Calcification Rates'!$D$67-'Calcification Rates'!$E$67)))*('Calcification Rates'!$F$67-'Calcification Rates'!$G$67)</f>
        <v>61.446209630898672</v>
      </c>
      <c r="EX41" s="73">
        <f>(2*('Calcification Rates'!$D$67+'Calcification Rates'!$E$67)*('Calcification Rates'!$F$67+'Calcification Rates'!$G$67))+(0.1*('Calcification Rates'!$D$67+'Calcification Rates'!$E$67)*($A41+(2*'Calcification Rates'!$D$67+'Calcification Rates'!$E$67)))*('Calcification Rates'!$F$67+'Calcification Rates'!$G$67)</f>
        <v>90.183372551803757</v>
      </c>
      <c r="EY41" s="73">
        <f>((((1-'Calcification Rates'!$H$68)*$A41)*'Calcification Rates'!$D$68*0.1)+('Calcification Rates'!$H$68*$A41*'Calcification Rates'!$D$68))*'Calcification Rates'!$F$68</f>
        <v>8.9281335000000013</v>
      </c>
      <c r="EZ41" s="73">
        <f>((((1-'Calcification Rates'!$H$68)*$A41)*(('Calcification Rates'!$D$68-'Calcification Rates'!$E$68)*0.1))+('Calcification Rates'!$H$68*$A41*('Calcification Rates'!$D$68-'Calcification Rates'!$E$68)))*('Calcification Rates'!$F$68-'Calcification Rates'!$G$68)</f>
        <v>5.5556557338682317</v>
      </c>
      <c r="FA41" s="73">
        <f>((((1-'Calcification Rates'!$H$68)*$A41)*(('Calcification Rates'!$D$68+'Calcification Rates'!$E$68)*0.1))+('Calcification Rates'!$H$68*$A41*('Calcification Rates'!$D$68+'Calcification Rates'!$E$68)))*('Calcification Rates'!$F$68+'Calcification Rates'!$G$68)</f>
        <v>12.636063395720218</v>
      </c>
      <c r="FB41" s="73">
        <f>((((((((($A41*2)/PI())/2)+'Calcification Rates'!$D$69)^2)*PI())/2))-((((((($A41*2)/PI())/2)^2)*PI())/2)))*'Calcification Rates'!$F$69</f>
        <v>60.660813848026606</v>
      </c>
      <c r="FC41" s="73">
        <f>((((((((($A41*2)/PI())/2)+('Calcification Rates'!$D$69-'Calcification Rates'!$E$69))^2)*PI())/2))-((((((($A41*2)/PI())/2)^2)*PI())/2)))*('Calcification Rates'!$F$69-'Calcification Rates'!$G$69)</f>
        <v>57.416329104442354</v>
      </c>
      <c r="FD41" s="73">
        <f>((((((((($A41*2)/PI())/2)+('Calcification Rates'!$D$69+'Calcification Rates'!$E$69))^2)*PI())/2))-((((((($A41*2)/PI())/2)^2)*PI())/2)))*('Calcification Rates'!$F$69+'Calcification Rates'!$G$69)</f>
        <v>63.953682569812763</v>
      </c>
      <c r="FE41" s="73">
        <f>((((((((($A41*2)/PI())/2)+'Calcification Rates'!$D$70)^2)*PI())/2))-((((((($A41*2)/PI())/2)^2)*PI())/2)))*'Calcification Rates'!$F$70</f>
        <v>47.252295801235853</v>
      </c>
      <c r="FF41" s="73">
        <f>((((((((($A41*2)/PI())/2)+('Calcification Rates'!$D$70-'Calcification Rates'!$E$70))^2)*PI())/2))-((((((($A41*2)/PI())/2)^2)*PI())/2)))*('Calcification Rates'!$F$70-'Calcification Rates'!$G$70)</f>
        <v>40.675959319345871</v>
      </c>
      <c r="FG41" s="73">
        <f>((((((((($A41*2)/PI())/2)+('Calcification Rates'!$D$70+'Calcification Rates'!$E$70))^2)*PI())/2))-((((((($A41*2)/PI())/2)^2)*PI())/2)))*('Calcification Rates'!$F$70+'Calcification Rates'!$G$70)</f>
        <v>53.957802917465102</v>
      </c>
      <c r="FH41" s="73">
        <f>((((((((($A41*2)/PI())/2)+'Calcification Rates'!$D$71)^2)*PI())/2))-((((((($A41*2)/PI())/2)^2)*PI())/2)))*'Calcification Rates'!$F$71</f>
        <v>26.682426932626214</v>
      </c>
      <c r="FI41" s="73">
        <f>((((((((($A41*2)/PI())/2)+('Calcification Rates'!$D$71-'Calcification Rates'!$E$71))^2)*PI())/2))-((((((($A41*2)/PI())/2)^2)*PI())/2)))*('Calcification Rates'!$F$71-'Calcification Rates'!$G$71)</f>
        <v>24.597790637706407</v>
      </c>
      <c r="FJ41" s="73">
        <f>((((((((($A41*2)/PI())/2)+('Calcification Rates'!$D$71+'Calcification Rates'!$E$71))^2)*PI())/2))-((((((($A41*2)/PI())/2)^2)*PI())/2)))*('Calcification Rates'!$F$71+'Calcification Rates'!$G$71)</f>
        <v>28.85038103984699</v>
      </c>
      <c r="FK41" s="73">
        <f>$A41*'Calcification Rates'!$D$72*'Calcification Rates'!$F$72</f>
        <v>0.91660968749999994</v>
      </c>
      <c r="FL41" s="73">
        <f>$A41*('Calcification Rates'!$D$72-'Calcification Rates'!$E$72)*('Calcification Rates'!$F$72-'Calcification Rates'!$G$72)</f>
        <v>0.59570352183459252</v>
      </c>
      <c r="FM41" s="73">
        <f>$A41*('Calcification Rates'!$D$72+'Calcification Rates'!$E$72)*('Calcification Rates'!$F$72+'Calcification Rates'!$G$72)</f>
        <v>1.2375158531654074</v>
      </c>
      <c r="FN41" s="73">
        <f>$A41*'Calcification Rates'!$D$74*'Calcification Rates'!$F$74</f>
        <v>0.91660968749999994</v>
      </c>
      <c r="FO41" s="73">
        <f>$A41*('Calcification Rates'!$D$74-'Calcification Rates'!$E$74)*('Calcification Rates'!$F$74-'Calcification Rates'!$G$74)</f>
        <v>0.59570352183459252</v>
      </c>
      <c r="FP41" s="73">
        <f>$A41*('Calcification Rates'!$D$74+'Calcification Rates'!$E$74)*('Calcification Rates'!$F$74+'Calcification Rates'!$G$74)</f>
        <v>1.2375158531654074</v>
      </c>
      <c r="FQ41" s="73">
        <f>$A41*'Calcification Rates'!$D$75*'Calcification Rates'!$F$75</f>
        <v>26.455281605113633</v>
      </c>
      <c r="FR41" s="73">
        <f>$A41*('Calcification Rates'!$D$75-'Calcification Rates'!$E$75)*('Calcification Rates'!$F$75-'Calcification Rates'!$G$75)</f>
        <v>24.636759064042128</v>
      </c>
      <c r="FS41" s="73">
        <f>$A41*('Calcification Rates'!$D$75+'Calcification Rates'!$E$75)*('Calcification Rates'!$F$75+'Calcification Rates'!$G$75)</f>
        <v>28.329177692520265</v>
      </c>
      <c r="FT41" s="73">
        <f>((((((((($A41*2)/PI())/2)+'Calcification Rates'!$D$76)^2)*PI())/2))-((((((($A41*2)/PI())/2)^2)*PI())/2)))*'Calcification Rates'!$F$76</f>
        <v>26.936853410595017</v>
      </c>
      <c r="FU41" s="73">
        <f>((((((((($A41*2)/PI())/2)+('Calcification Rates'!$D$76-'Calcification Rates'!$E$76))^2)*PI())/2))-((((((($A41*2)/PI())/2)^2)*PI())/2)))*('Calcification Rates'!$F$76-'Calcification Rates'!$G$76)</f>
        <v>25.075443464391967</v>
      </c>
      <c r="FV41" s="73">
        <f>((((((((($A41*2)/PI())/2)+('Calcification Rates'!$D$76+'Calcification Rates'!$E$76))^2)*PI())/2))-((((((($A41*2)/PI())/2)^2)*PI())/2)))*('Calcification Rates'!$F$76+'Calcification Rates'!$G$76)</f>
        <v>28.856111312543462</v>
      </c>
      <c r="FW41" s="73">
        <f>(2*'Calcification Rates'!$D$77*'Calcification Rates'!$F$77)+0.1*'Calcification Rates'!$D$77*($A41+(2*'Calcification Rates'!$D$77))*'Calcification Rates'!$F$77</f>
        <v>75.214319444444442</v>
      </c>
      <c r="FX41" s="73">
        <f>(2*('Calcification Rates'!$D$77-'Calcification Rates'!$E$77)*('Calcification Rates'!$F$77-'Calcification Rates'!$G$77))+(0.1*('Calcification Rates'!$D$77-'Calcification Rates'!$E$77)*($A41+(2*'Calcification Rates'!$D$77-'Calcification Rates'!$E$77)))*('Calcification Rates'!$F$77-'Calcification Rates'!$G$77)</f>
        <v>71.564082538126769</v>
      </c>
      <c r="FY41" s="73">
        <f>(2*('Calcification Rates'!$D$77+'Calcification Rates'!$E$77)*('Calcification Rates'!$F$77+'Calcification Rates'!$G$77))+(0.1*('Calcification Rates'!$D$77+'Calcification Rates'!$E$77)*($A41+(2*'Calcification Rates'!$D$77+'Calcification Rates'!$E$77)))*('Calcification Rates'!$F$77+'Calcification Rates'!$G$77)</f>
        <v>78.880982301496033</v>
      </c>
      <c r="FZ41" s="73">
        <f>((((1-'Calcification Rates'!$H$78)*$A41)*'Calcification Rates'!$D$78*0.1)+('Calcification Rates'!$H$78*$A41*'Calcification Rates'!$D$78))*'Calcification Rates'!$F$78</f>
        <v>13.90759317675</v>
      </c>
      <c r="GA41" s="73">
        <f>((((1-'Calcification Rates'!$H$78)*$A41)*(('Calcification Rates'!$D$78-'Calcification Rates'!$E$78)*0.1))+('Calcification Rates'!$H$78*$A41*('Calcification Rates'!$D$78-'Calcification Rates'!$E$78)))*('Calcification Rates'!$F$78-'Calcification Rates'!$G$78)</f>
        <v>13.426112537064338</v>
      </c>
      <c r="GB41" s="73">
        <f>((((1-'Calcification Rates'!$H$78)*$A41)*(('Calcification Rates'!$D$78+'Calcification Rates'!$E$78)*0.1))+('Calcification Rates'!$H$78*$A41*('Calcification Rates'!$D$78+'Calcification Rates'!$E$78)))*('Calcification Rates'!$F$78+'Calcification Rates'!$G$78)</f>
        <v>14.389073816435662</v>
      </c>
      <c r="GC41" s="73">
        <f>((((1-'Calcification Rates'!$H$79)*$A41)*'Calcification Rates'!$D$79*0.1)+('Calcification Rates'!$H$79*$A41*'Calcification Rates'!$D$79))*'Calcification Rates'!$F$79</f>
        <v>15.817289670000003</v>
      </c>
      <c r="GD41" s="73">
        <f>((((1-'Calcification Rates'!$H$79)*$A41)*(('Calcification Rates'!$D$79-'Calcification Rates'!$E$79)*0.1))+('Calcification Rates'!$H$79*$A41*('Calcification Rates'!$D$79-'Calcification Rates'!$E$79)))*('Calcification Rates'!$F$79-'Calcification Rates'!$G$79)</f>
        <v>15.156059997715387</v>
      </c>
      <c r="GE41" s="73">
        <f>((((1-'Calcification Rates'!$H$79)*$A41)*(('Calcification Rates'!$D$79+'Calcification Rates'!$E$79)*0.1))+('Calcification Rates'!$H$79*$A41*('Calcification Rates'!$D$79+'Calcification Rates'!$E$79)))*('Calcification Rates'!$F$79+'Calcification Rates'!$G$79)</f>
        <v>16.478519342284613</v>
      </c>
      <c r="GF41" s="73">
        <f>((((1-'Calcification Rates'!$H$80)*$A41)*'Calcification Rates'!$D$80*0.1)+('Calcification Rates'!$H$80*$A41*'Calcification Rates'!$D$80))*'Calcification Rates'!$F$80</f>
        <v>18.613169815499994</v>
      </c>
      <c r="GG41" s="73">
        <f>((((1-'Calcification Rates'!$H$80)*$A41)*(('Calcification Rates'!$D$80-'Calcification Rates'!$E$80)*0.1))+('Calcification Rates'!$H$80*$A41*('Calcification Rates'!$D$80-'Calcification Rates'!$E$80)))*('Calcification Rates'!$F$80-'Calcification Rates'!$G$80)</f>
        <v>17.968782192462044</v>
      </c>
      <c r="GH41" s="73">
        <f>((((1-'Calcification Rates'!$H$80)*$A41)*(('Calcification Rates'!$D$80+'Calcification Rates'!$E$80)*0.1))+('Calcification Rates'!$H$80*$A41*('Calcification Rates'!$D$80+'Calcification Rates'!$E$80)))*('Calcification Rates'!$F$80+'Calcification Rates'!$G$80)</f>
        <v>19.257557438537948</v>
      </c>
      <c r="GI41" s="73">
        <f>((((((((($A41*2)/PI())/2)+'Calcification Rates'!$D$81)^2)*PI())/2))-((((((($A41*2)/PI())/2)^2)*PI())/2)))*'Calcification Rates'!$F$81</f>
        <v>22.825383673529643</v>
      </c>
      <c r="GJ41" s="73">
        <f>((((((((($A41*2)/PI())/2)+('Calcification Rates'!$D$81-'Calcification Rates'!$E$81))^2)*PI())/2))-((((((($A41*2)/PI())/2)^2)*PI())/2)))*('Calcification Rates'!$F$81-'Calcification Rates'!$G$81)</f>
        <v>22.078010253283455</v>
      </c>
      <c r="GK41" s="73">
        <f>((((((((($A41*2)/PI())/2)+('Calcification Rates'!$D$81+'Calcification Rates'!$E$81))^2)*PI())/2))-((((((($A41*2)/PI())/2)^2)*PI())/2)))*('Calcification Rates'!$F$81+'Calcification Rates'!$G$81)</f>
        <v>23.573649541065503</v>
      </c>
      <c r="GL41" s="73">
        <f>((((((((($A41*2)/PI())/2)+'Calcification Rates'!$D$82)^2)*PI())/2))-((((((($A41*2)/PI())/2)^2)*PI())/2)))*'Calcification Rates'!$F$82</f>
        <v>23.412376885446257</v>
      </c>
      <c r="GM41" s="73">
        <f>((((((((($A41*2)/PI())/2)+('Calcification Rates'!$D$82-'Calcification Rates'!$E$82))^2)*PI())/2))-((((((($A41*2)/PI())/2)^2)*PI())/2)))*('Calcification Rates'!$F$82-'Calcification Rates'!$G$82)</f>
        <v>22.830307303524261</v>
      </c>
      <c r="GN41" s="73">
        <f>((((((((($A41*2)/PI())/2)+('Calcification Rates'!$D$82+'Calcification Rates'!$E$82))^2)*PI())/2))-((((((($A41*2)/PI())/2)^2)*PI())/2)))*('Calcification Rates'!$F$82+'Calcification Rates'!$G$82)</f>
        <v>23.994986635174051</v>
      </c>
      <c r="GO41" s="73">
        <f>((((((((($A41*2)/PI())/2)+'Calcification Rates'!$D$87)^2)*PI())/2))-((((((($A41*2)/PI())/2)^2)*PI())/2)))*'Calcification Rates'!$F$87</f>
        <v>15.681330595123296</v>
      </c>
      <c r="GP41" s="73">
        <f>((((((((($A41*2)/PI())/2)+('Calcification Rates'!$D$87-'Calcification Rates'!$E$87))^2)*PI())/2))-((((((($A41*2)/PI())/2)^2)*PI())/2)))*('Calcification Rates'!$F$87-'Calcification Rates'!$G$87)</f>
        <v>13.639730800435261</v>
      </c>
      <c r="GQ41" s="73">
        <f>((((((((($A41*2)/PI())/2)+('Calcification Rates'!$D$87+'Calcification Rates'!$E$87))^2)*PI())/2))-((((((($A41*2)/PI())/2)^2)*PI())/2)))*('Calcification Rates'!$F$87+'Calcification Rates'!$G$87)</f>
        <v>17.831871630228601</v>
      </c>
      <c r="GR41" s="73">
        <f>((((((((($A41*2)/PI())/2)+'Calcification Rates'!$D$88)^2)*PI())/2))-((((((($A41*2)/PI())/2)^2)*PI())/2)))*'Calcification Rates'!$F$88</f>
        <v>15.681330595123296</v>
      </c>
      <c r="GS41" s="73">
        <f>((((((((($A41*2)/PI())/2)+('Calcification Rates'!$D$88-'Calcification Rates'!$E$88))^2)*PI())/2))-((((((($A41*2)/PI())/2)^2)*PI())/2)))*('Calcification Rates'!$F$88-'Calcification Rates'!$G$88)</f>
        <v>13.639730800435261</v>
      </c>
      <c r="GT41" s="73">
        <f>((((((((($A41*2)/PI())/2)+('Calcification Rates'!$D$88+'Calcification Rates'!$E$88))^2)*PI())/2))-((((((($A41*2)/PI())/2)^2)*PI())/2)))*('Calcification Rates'!$F$88+'Calcification Rates'!$G$88)</f>
        <v>17.831871630228601</v>
      </c>
      <c r="GU41" s="73">
        <f>((((((((($A41*2)/PI())/2)+'Calcification Rates'!$D$89)^2)*PI())/2))-((((((($A41*2)/PI())/2)^2)*PI())/2)))*'Calcification Rates'!$F$89</f>
        <v>21.933038240137353</v>
      </c>
      <c r="GV41" s="73">
        <f>((((((((($A41*2)/PI())/2)+('Calcification Rates'!$D$89-'Calcification Rates'!$E$89))^2)*PI())/2))-((((((($A41*2)/PI())/2)^2)*PI())/2)))*('Calcification Rates'!$F$89-'Calcification Rates'!$G$89)</f>
        <v>19.552894723321938</v>
      </c>
      <c r="GW41" s="73">
        <f>((((((((($A41*2)/PI())/2)+('Calcification Rates'!$D$89+'Calcification Rates'!$E$89))^2)*PI())/2))-((((((($A41*2)/PI())/2)^2)*PI())/2)))*('Calcification Rates'!$F$89+'Calcification Rates'!$G$89)</f>
        <v>24.402141274813175</v>
      </c>
      <c r="GX41" s="73">
        <f>((((((((($A41*2)/PI())/2)+'Calcification Rates'!$D$90)^2)*PI())/2))-((((((($A41*2)/PI())/2)^2)*PI())/2)))*'Calcification Rates'!$F$90</f>
        <v>21.933038240137353</v>
      </c>
      <c r="GY41" s="73">
        <f>((((((((($A41*2)/PI())/2)+('Calcification Rates'!$D$90-'Calcification Rates'!$E$90))^2)*PI())/2))-((((((($A41*2)/PI())/2)^2)*PI())/2)))*('Calcification Rates'!$F$90-'Calcification Rates'!$G$90)</f>
        <v>19.552894723321938</v>
      </c>
      <c r="GZ41" s="73">
        <f>((((((((($A41*2)/PI())/2)+('Calcification Rates'!$D$90+'Calcification Rates'!$E$90))^2)*PI())/2))-((((((($A41*2)/PI())/2)^2)*PI())/2)))*('Calcification Rates'!$F$90+'Calcification Rates'!$G$90)</f>
        <v>24.402141274813175</v>
      </c>
      <c r="HA41" s="73">
        <f>((((((((($A41*2)/PI())/2)+'Calcification Rates'!$D$92)^2)*PI())/2))-((((((($A41*2)/PI())/2)^2)*PI())/2)))*'Calcification Rates'!$F$92</f>
        <v>55.707638400844885</v>
      </c>
      <c r="HB41" s="73">
        <f>((((((((($A41*2)/PI())/2)+('Calcification Rates'!$D$92-'Calcification Rates'!$E$92))^2)*PI())/2))-((((((($A41*2)/PI())/2)^2)*PI())/2)))*('Calcification Rates'!$F$92-'Calcification Rates'!$G$92)</f>
        <v>53.552261095150811</v>
      </c>
      <c r="HC41" s="73">
        <f>((((((((($A41*2)/PI())/2)+('Calcification Rates'!$D$92+'Calcification Rates'!$E$92))^2)*PI())/2))-((((((($A41*2)/PI())/2)^2)*PI())/2)))*('Calcification Rates'!$F$92+'Calcification Rates'!$G$92)</f>
        <v>57.863015706538953</v>
      </c>
      <c r="HD41" s="73">
        <f>$A41*'Calcification Rates'!$D$93*'Calcification Rates'!$F$93</f>
        <v>16.113805671690169</v>
      </c>
      <c r="HE41" s="73">
        <f>$A41*('Calcification Rates'!$D$93-'Calcification Rates'!$E$93)*('Calcification Rates'!$F$93-'Calcification Rates'!$G$93)</f>
        <v>14.162051044337561</v>
      </c>
      <c r="HF41" s="73">
        <f>$A41*('Calcification Rates'!$D$93+'Calcification Rates'!$E$93)*('Calcification Rates'!$F$93+'Calcification Rates'!$G$93)</f>
        <v>18.172483217453916</v>
      </c>
      <c r="HG41" s="73">
        <f>$A41*'Calcification Rates'!$D$95*'Calcification Rates'!$F$95</f>
        <v>20.545102231404961</v>
      </c>
      <c r="HH41" s="73">
        <f>$A41*('Calcification Rates'!$D$95-'Calcification Rates'!$E$95)*('Calcification Rates'!$F$95-'Calcification Rates'!$G$95)</f>
        <v>17.92852926302028</v>
      </c>
      <c r="HI41" s="73">
        <f>$A41*('Calcification Rates'!$D$95+'Calcification Rates'!$E$95)*('Calcification Rates'!$F$95+'Calcification Rates'!$G$95)</f>
        <v>23.308312345039212</v>
      </c>
      <c r="HJ41" s="73">
        <f>((((1-'Calcification Rates'!$H$96)*$A41)*'Calcification Rates'!$D$96*0.1)+('Calcification Rates'!$H$96*$A41*'Calcification Rates'!$D$96))*'Calcification Rates'!$F$96</f>
        <v>9.7674690750000011</v>
      </c>
      <c r="HK41" s="73">
        <f>((((1-'Calcification Rates'!$H$96)*$A41)*(('Calcification Rates'!$D$96-'Calcification Rates'!$E$96)*0.1))+('Calcification Rates'!$H$96*$A41*('Calcification Rates'!$D$96-'Calcification Rates'!$E$96)))*('Calcification Rates'!$F$96-'Calcification Rates'!$G$96)</f>
        <v>8.5321023761681936</v>
      </c>
      <c r="HL41" s="73">
        <f>((((1-'Calcification Rates'!$H$96)*$A41)*(('Calcification Rates'!$D$96+'Calcification Rates'!$E$96)*0.1))+('Calcification Rates'!$H$96*$A41*('Calcification Rates'!$D$96+'Calcification Rates'!$E$96)))*('Calcification Rates'!$F$96+'Calcification Rates'!$G$96)</f>
        <v>11.078821961680932</v>
      </c>
      <c r="HM41" s="73">
        <f>((((1-'Calcification Rates'!$H$98)*$A41)*'Calcification Rates'!$D$98*0.1)+('Calcification Rates'!$H$98*$A41*'Calcification Rates'!$D$98))*'Calcification Rates'!$F$98</f>
        <v>9.7674690750000011</v>
      </c>
      <c r="HN41" s="73">
        <f>((((1-'Calcification Rates'!$H$98)*$A41)*(('Calcification Rates'!$D$98-'Calcification Rates'!$E$98)*0.1))+('Calcification Rates'!$H$98*$A41*('Calcification Rates'!$D$98-'Calcification Rates'!$E$98)))*('Calcification Rates'!$F$98-'Calcification Rates'!$G$98)</f>
        <v>5.8906103956205156</v>
      </c>
      <c r="HO41" s="73">
        <f>((((1-'Calcification Rates'!$H$98)*$A41)*(('Calcification Rates'!$D$98+'Calcification Rates'!$E$98)*0.1))+('Calcification Rates'!$H$98*$A41*('Calcification Rates'!$D$98+'Calcification Rates'!$E$98)))*('Calcification Rates'!$F$98+'Calcification Rates'!$G$98)</f>
        <v>14.205630978663621</v>
      </c>
    </row>
    <row r="42" spans="1:223" x14ac:dyDescent="0.3">
      <c r="A42" s="42">
        <v>40</v>
      </c>
      <c r="B42" s="73">
        <f>((((1-'Calcification Rates'!$H$11)*$A42)*'Calcification Rates'!$D$11*0.1)+('Calcification Rates'!$H$11*$A42*'Calcification Rates'!$D$11))*'Calcification Rates'!$F$11</f>
        <v>110.05221546666667</v>
      </c>
      <c r="C42" s="73">
        <f>((((1-'Calcification Rates'!$H$11)*$A42)*(('Calcification Rates'!$D$11-'Calcification Rates'!$E$11)*0.1))+('Calcification Rates'!$H$11*$A42*('Calcification Rates'!$D$11-'Calcification Rates'!$E$11)))*('Calcification Rates'!$F$11-'Calcification Rates'!$G$11)</f>
        <v>89.381662934804567</v>
      </c>
      <c r="D42" s="73">
        <f>((((1-'Calcification Rates'!$H$11)*$A42)*(('Calcification Rates'!$D$11+'Calcification Rates'!$E$11)*0.1))+('Calcification Rates'!$H$11*$A42*('Calcification Rates'!$D$11+'Calcification Rates'!$E$11)))*('Calcification Rates'!$F$11+'Calcification Rates'!$G$11)</f>
        <v>131.36489021836039</v>
      </c>
      <c r="E42" s="73">
        <f>(((((1-'Calcification Rates'!$H$12)*$A42)*'Calcification Rates'!$D$12*0.1)+('Calcification Rates'!$H$12*$A42*'Calcification Rates'!$D$12))*'Calcification Rates'!$F$12)*0.5</f>
        <v>57.953868190476179</v>
      </c>
      <c r="F42" s="73">
        <f>(((((1-'Calcification Rates'!$H$12)*$A42)*(('Calcification Rates'!$D$12-'Calcification Rates'!$E$12)*0.1))+('Calcification Rates'!$H$12*$A42*('Calcification Rates'!$D$12-'Calcification Rates'!$E$12)))*('Calcification Rates'!$F$12-'Calcification Rates'!$G$12))*0.5</f>
        <v>53.264064866530767</v>
      </c>
      <c r="G42" s="73">
        <f>(((((1-'Calcification Rates'!$H$12)*$A42)*(('Calcification Rates'!$D$12+'Calcification Rates'!$E$12)*0.1))+('Calcification Rates'!$H$12*$A42*('Calcification Rates'!$D$12+'Calcification Rates'!$E$12)))*('Calcification Rates'!$F$12+'Calcification Rates'!$G$12))*0.5</f>
        <v>62.725043934533851</v>
      </c>
      <c r="H42" s="73">
        <f>(((((1-'Calcification Rates'!$H$13)*$A42)*'Calcification Rates'!$D$13*0.1)+('Calcification Rates'!$H$13*$A42*'Calcification Rates'!$D$13))*'Calcification Rates'!$F$13)*0.5</f>
        <v>46.632652223999997</v>
      </c>
      <c r="I42" s="73">
        <f>(((((1-'Calcification Rates'!$H$13)*$A42)*(('Calcification Rates'!$D$13-'Calcification Rates'!$E$13)*0.1))+('Calcification Rates'!$H$13*$A42*('Calcification Rates'!$D$13-'Calcification Rates'!$E$13)))*('Calcification Rates'!$F$13-'Calcification Rates'!$G$13))*0.5</f>
        <v>39.464413069524745</v>
      </c>
      <c r="J42" s="73">
        <f>(((((1-'Calcification Rates'!$H$13)*$A42)*(('Calcification Rates'!$D$13+'Calcification Rates'!$E$13)*0.1))+('Calcification Rates'!$H$13*$A42*('Calcification Rates'!$D$13+'Calcification Rates'!$E$13)))*('Calcification Rates'!$F$13+'Calcification Rates'!$G$13))*0.5</f>
        <v>54.391968588253029</v>
      </c>
      <c r="K42" s="73">
        <f>((((((((($A42*2)/PI())/2)+'Calcification Rates'!$D$14)^2)*PI())/2))-((((((($A42*2)/PI())/2)^2)*PI())/2)))*'Calcification Rates'!$F$14</f>
        <v>23.807776613858586</v>
      </c>
      <c r="L42" s="73">
        <f>((((((((($A42*2)/PI())/2)+('Calcification Rates'!$D$14-'Calcification Rates'!$E$14))^2)*PI())/2))-((((((($A42*2)/PI())/2)^2)*PI())/2)))*('Calcification Rates'!$F$14-'Calcification Rates'!$G$14)</f>
        <v>22.972969791290378</v>
      </c>
      <c r="M42" s="73">
        <f>((((((((($A42*2)/PI())/2)+('Calcification Rates'!$D$14+'Calcification Rates'!$E$14))^2)*PI())/2))-((((((($A42*2)/PI())/2)^2)*PI())/2)))*('Calcification Rates'!$F$14+'Calcification Rates'!$G$14)</f>
        <v>24.643263587719847</v>
      </c>
      <c r="N42" s="73">
        <f>((((((((($A42*2)/PI())/2)+'Calcification Rates'!$D$15)^2)*PI())/2))-((((((($A42*2)/PI())/2)^2)*PI())/2)))*'Calcification Rates'!$F$15</f>
        <v>24.1487734143175</v>
      </c>
      <c r="O42" s="73">
        <f>((((((((($A42*2)/PI())/2)+('Calcification Rates'!$D$15-'Calcification Rates'!$E$15))^2)*PI())/2))-((((((($A42*2)/PI())/2)^2)*PI())/2)))*('Calcification Rates'!$F$15-'Calcification Rates'!$G$15)</f>
        <v>21.772629673385065</v>
      </c>
      <c r="P42" s="73">
        <f>((((((((($A42*2)/PI())/2)+('Calcification Rates'!$D$15+'Calcification Rates'!$E$15))^2)*PI())/2))-((((((($A42*2)/PI())/2)^2)*PI())/2)))*('Calcification Rates'!$F$15+'Calcification Rates'!$G$15)</f>
        <v>26.636803555875513</v>
      </c>
      <c r="Q42" s="73">
        <f>(2*'Calcification Rates'!$D$16*'Calcification Rates'!$F$16)+0.1*'Calcification Rates'!$D$16*($A42+(2*'Calcification Rates'!$D$16))*'Calcification Rates'!$F$16</f>
        <v>6.8069283333333335</v>
      </c>
      <c r="R42" s="73">
        <f>(2*('Calcification Rates'!$D$16-'Calcification Rates'!$E$16)*('Calcification Rates'!$F$16-'Calcification Rates'!$G$16))+(0.1*('Calcification Rates'!$D$16-'Calcification Rates'!$E$16)*($A42+(2*'Calcification Rates'!$D$16-'Calcification Rates'!$E$16)))*('Calcification Rates'!$F$16-'Calcification Rates'!$G$16)</f>
        <v>5.8469402866618836</v>
      </c>
      <c r="S42" s="73">
        <f>(2*('Calcification Rates'!$D$16+'Calcification Rates'!$E$16)*('Calcification Rates'!$F$16+'Calcification Rates'!$G$16))+(0.1*('Calcification Rates'!$D$16+'Calcification Rates'!$E$16)*($A42+(2*'Calcification Rates'!$D$16+'Calcification Rates'!$E$16)))*('Calcification Rates'!$F$16+'Calcification Rates'!$G$16)</f>
        <v>7.7908942150566194</v>
      </c>
      <c r="T42" s="73">
        <f>(2*'Calcification Rates'!$D$17*'Calcification Rates'!$F$17)+0.1*'Calcification Rates'!$D$17*($A42+(2*'Calcification Rates'!$D$17))*'Calcification Rates'!$F$17</f>
        <v>6.2912519444444435</v>
      </c>
      <c r="U42" s="73">
        <f>(2*('Calcification Rates'!$D$17-'Calcification Rates'!$E$17)*('Calcification Rates'!$F$17-'Calcification Rates'!$G$17))+(0.1*('Calcification Rates'!$D$17-'Calcification Rates'!$E$17)*($A42+(2*'Calcification Rates'!$D$17-'Calcification Rates'!$E$17)))*('Calcification Rates'!$F$17-'Calcification Rates'!$G$17)</f>
        <v>5.3382889341285491</v>
      </c>
      <c r="V42" s="73">
        <f>(2*('Calcification Rates'!$D$17+'Calcification Rates'!$E$17)*('Calcification Rates'!$F$17+'Calcification Rates'!$G$17))+(0.1*('Calcification Rates'!$D$17+'Calcification Rates'!$E$17)*($A42+(2*'Calcification Rates'!$D$17+'Calcification Rates'!$E$17)))*('Calcification Rates'!$F$17+'Calcification Rates'!$G$17)</f>
        <v>7.2681912958566199</v>
      </c>
      <c r="W42" s="73">
        <f>((((((((($A42*2)/PI())/2)+'Calcification Rates'!$D$18)^2)*PI())/2))-((((((($A42*2)/PI())/2)^2)*PI())/2)))*'Calcification Rates'!$F$18</f>
        <v>24.1487734143175</v>
      </c>
      <c r="X42" s="73">
        <f>((((((((($A42*2)/PI())/2)+('Calcification Rates'!$D$18-'Calcification Rates'!$E$18))^2)*PI())/2))-((((((($A42*2)/PI())/2)^2)*PI())/2)))*('Calcification Rates'!$F$18-'Calcification Rates'!$G$18)</f>
        <v>21.772629673385065</v>
      </c>
      <c r="Y42" s="73">
        <f>((((((((($A42*2)/PI())/2)+('Calcification Rates'!$D$18+'Calcification Rates'!$E$18))^2)*PI())/2))-((((((($A42*2)/PI())/2)^2)*PI())/2)))*('Calcification Rates'!$F$18+'Calcification Rates'!$G$18)</f>
        <v>26.636803555875513</v>
      </c>
      <c r="Z42" s="73">
        <f>(2*'Calcification Rates'!$D$19*'Calcification Rates'!$F$19)+0.1*'Calcification Rates'!$D$19*($A42+(2*'Calcification Rates'!$D$19))*'Calcification Rates'!$F$19</f>
        <v>6.2912519444444435</v>
      </c>
      <c r="AA42" s="73">
        <f>(2*('Calcification Rates'!$D$19-'Calcification Rates'!$E$19)*('Calcification Rates'!$F$19-'Calcification Rates'!$G$19))+(0.1*('Calcification Rates'!$D$19-'Calcification Rates'!$E$19)*($A42+(2*'Calcification Rates'!$D$19-'Calcification Rates'!$E$19)))*('Calcification Rates'!$F$19-'Calcification Rates'!$G$19)</f>
        <v>5.3382889341285491</v>
      </c>
      <c r="AB42" s="73">
        <f>(2*('Calcification Rates'!$D$19+'Calcification Rates'!$E$19)*('Calcification Rates'!$F$19+'Calcification Rates'!$G$19))+(0.1*('Calcification Rates'!$D$19+'Calcification Rates'!$E$19)*($A42+(2*'Calcification Rates'!$D$19+'Calcification Rates'!$E$19)))*('Calcification Rates'!$F$19+'Calcification Rates'!$G$19)</f>
        <v>7.2681912958566199</v>
      </c>
      <c r="AC42" s="73">
        <f>(((((1-'Calcification Rates'!$H$20)*$A42)*'Calcification Rates'!$D$20*0.1)+('Calcification Rates'!$H$20*$A42*'Calcification Rates'!$D$20))*'Calcification Rates'!$F$20)*0.5</f>
        <v>3.2340268333333331</v>
      </c>
      <c r="AD42" s="73">
        <f>(((((1-'Calcification Rates'!$H$20)*$A42)*(('Calcification Rates'!$D$20-'Calcification Rates'!$E$20)*0.1))+('Calcification Rates'!$H$20*$A42*('Calcification Rates'!$D$20-'Calcification Rates'!$E$20)))*('Calcification Rates'!$F$20-'Calcification Rates'!$G$20))*0.5</f>
        <v>2.7444489709491351</v>
      </c>
      <c r="AE42" s="73">
        <f>(((((1-'Calcification Rates'!$H$20)*$A42)*(('Calcification Rates'!$D$20+'Calcification Rates'!$E$20)*0.1))+('Calcification Rates'!$H$20*$A42*('Calcification Rates'!$D$20+'Calcification Rates'!$E$20)))*('Calcification Rates'!$F$20+'Calcification Rates'!$G$20))*0.5</f>
        <v>3.735823529225077</v>
      </c>
      <c r="AF42" s="73">
        <f>(2*'Calcification Rates'!$D$21*'Calcification Rates'!$F$21)+0.1*'Calcification Rates'!$D$21*($A42+(2*'Calcification Rates'!$D$21))*'Calcification Rates'!$F$21</f>
        <v>7.2194694444444449</v>
      </c>
      <c r="AG42" s="73">
        <f>(2*('Calcification Rates'!$D$21-'Calcification Rates'!$E$21)*('Calcification Rates'!$F$21-'Calcification Rates'!$G$21))+(0.1*('Calcification Rates'!$D$21-'Calcification Rates'!$E$21)*($A42+(2*'Calcification Rates'!$D$21-'Calcification Rates'!$E$21)))*('Calcification Rates'!$F$21-'Calcification Rates'!$G$21)</f>
        <v>7.0641499839829329</v>
      </c>
      <c r="AH42" s="73">
        <f>(2*('Calcification Rates'!$D$21+'Calcification Rates'!$E$21)*('Calcification Rates'!$F$21+'Calcification Rates'!$G$21))+(0.1*('Calcification Rates'!$D$21+'Calcification Rates'!$E$21)*($A42+(2*'Calcification Rates'!$D$21+'Calcification Rates'!$E$21)))*('Calcification Rates'!$F$21+'Calcification Rates'!$G$21)</f>
        <v>7.3763835957503998</v>
      </c>
      <c r="AI42" s="73">
        <f>$A42*'Calcification Rates'!$D$23*'Calcification Rates'!$F$23</f>
        <v>0.94011249999999991</v>
      </c>
      <c r="AJ42" s="73">
        <f>$A42*('Calcification Rates'!$D$23-'Calcification Rates'!$E$23)*('Calcification Rates'!$F$23-'Calcification Rates'!$G$23)</f>
        <v>0.6109779711124026</v>
      </c>
      <c r="AK42" s="73">
        <f>$A42*('Calcification Rates'!$D$23+'Calcification Rates'!$E$23)*('Calcification Rates'!$F$23+'Calcification Rates'!$G$23)</f>
        <v>1.2692470288875972</v>
      </c>
      <c r="AL42" s="73">
        <f>((((1-'Calcification Rates'!$H$24)*$A42)*'Calcification Rates'!$D$24*0.1)+('Calcification Rates'!$H$24*$A42*'Calcification Rates'!$D$24))*'Calcification Rates'!$F$24</f>
        <v>42.836613092</v>
      </c>
      <c r="AM42" s="73">
        <f>((((1-'Calcification Rates'!$H$24)*$A42)*(('Calcification Rates'!$D$24-'Calcification Rates'!$E$24)*0.1))+('Calcification Rates'!$H$24*$A42*('Calcification Rates'!$D$24-'Calcification Rates'!$E$24)))*('Calcification Rates'!$F$24-'Calcification Rates'!$G$24)</f>
        <v>25.834102617100847</v>
      </c>
      <c r="AN42" s="73">
        <f>((((1-'Calcification Rates'!$H$24)*$A42)*(('Calcification Rates'!$D$24+'Calcification Rates'!$E$24)*0.1))+('Calcification Rates'!$H$24*$A42*('Calcification Rates'!$D$24+'Calcification Rates'!$E$24)))*('Calcification Rates'!$F$24+'Calcification Rates'!$G$24)</f>
        <v>62.300798015144238</v>
      </c>
      <c r="AO42" s="73">
        <f>((((((((($A42*2)/PI())/2)+'Calcification Rates'!$D$25)^2)*PI())/2))-((((((($A42*2)/PI())/2)^2)*PI())/2)))*'Calcification Rates'!$F$25</f>
        <v>20.407438433615802</v>
      </c>
      <c r="AP42" s="73">
        <f>((((((((($A42*2)/PI())/2)+('Calcification Rates'!$D$25-'Calcification Rates'!$E$25))^2)*PI())/2))-((((((($A42*2)/PI())/2)^2)*PI())/2)))*('Calcification Rates'!$F$25-'Calcification Rates'!$G$25)</f>
        <v>16.679488769208234</v>
      </c>
      <c r="AQ42" s="73">
        <f>((((((((($A42*2)/PI())/2)+('Calcification Rates'!$D$25+'Calcification Rates'!$E$25))^2)*PI())/2))-((((((($A42*2)/PI())/2)^2)*PI())/2)))*('Calcification Rates'!$F$25+'Calcification Rates'!$G$25)</f>
        <v>24.260875518122926</v>
      </c>
      <c r="AR42" s="73">
        <f>((((1-'Calcification Rates'!$H$28)*$A42)*'Calcification Rates'!$D$28*0.1)+('Calcification Rates'!$H$28*$A42*'Calcification Rates'!$D$28))*'Calcification Rates'!$F$28</f>
        <v>6.8948495422135814</v>
      </c>
      <c r="AS42" s="73">
        <f>((((1-'Calcification Rates'!$H$28)*$A42)*(('Calcification Rates'!$D$28-'Calcification Rates'!$E$28)*0.1))+('Calcification Rates'!$H$28*$A42*('Calcification Rates'!$D$28-'Calcification Rates'!$E$28)))*('Calcification Rates'!$F$28-'Calcification Rates'!$G$28)</f>
        <v>6.2144628985108969</v>
      </c>
      <c r="AT42" s="73">
        <f>((((1-'Calcification Rates'!$H$28)*$A42)*(('Calcification Rates'!$D$28+'Calcification Rates'!$E$28)*0.1))+('Calcification Rates'!$H$28*$A42*('Calcification Rates'!$D$28+'Calcification Rates'!$E$28)))*('Calcification Rates'!$F$28+'Calcification Rates'!$G$28)</f>
        <v>7.6085309422753635</v>
      </c>
      <c r="AU42" s="73">
        <f>((((((((($A42*2)/PI())/2)+'Calcification Rates'!$D$29)^2)*PI())/2))-((((((($A42*2)/PI())/2)^2)*PI())/2)))*'Calcification Rates'!$F$29</f>
        <v>100.78370978419652</v>
      </c>
      <c r="AV42" s="73">
        <f>((((((((($A42*2)/PI())/2)+('Calcification Rates'!$D$29-'Calcification Rates'!$E$29))^2)*PI())/2))-((((((($A42*2)/PI())/2)^2)*PI())/2)))*('Calcification Rates'!$F$29-'Calcification Rates'!$G$29)</f>
        <v>83.181078093145544</v>
      </c>
      <c r="AW42" s="73">
        <f>((((((((($A42*2)/PI())/2)+('Calcification Rates'!$D$29+'Calcification Rates'!$E$29))^2)*PI())/2))-((((((($A42*2)/PI())/2)^2)*PI())/2)))*('Calcification Rates'!$F$29+'Calcification Rates'!$G$29)</f>
        <v>119.95799653433806</v>
      </c>
      <c r="AX42" s="73">
        <f>((((((((($A42*2)/PI())/2)+'Calcification Rates'!$D$30)^2)*PI())/2))-((((((($A42*2)/PI())/2)^2)*PI())/2)))*'Calcification Rates'!$F$30</f>
        <v>23.711517886833278</v>
      </c>
      <c r="AY42" s="73">
        <f>((((((((($A42*2)/PI())/2)+('Calcification Rates'!$D$30-'Calcification Rates'!$E$30))^2)*PI())/2))-((((((($A42*2)/PI())/2)^2)*PI())/2)))*('Calcification Rates'!$F$30-'Calcification Rates'!$G$30)</f>
        <v>21.048190648302953</v>
      </c>
      <c r="AZ42" s="73">
        <f>((((((((($A42*2)/PI())/2)+('Calcification Rates'!$D$30+'Calcification Rates'!$E$30))^2)*PI())/2))-((((((($A42*2)/PI())/2)^2)*PI())/2)))*('Calcification Rates'!$F$30+'Calcification Rates'!$G$30)</f>
        <v>26.430024787686367</v>
      </c>
      <c r="BA42" s="73">
        <f>((((1-'Calcification Rates'!$H$31)*$A42)*'Calcification Rates'!$D$31*0.1)+('Calcification Rates'!$H$31*$A42*'Calcification Rates'!$D$31))*'Calcification Rates'!$F$31</f>
        <v>7.3746400000000012</v>
      </c>
      <c r="BB42" s="73">
        <f>((((1-'Calcification Rates'!$H$31)*$A42)*(('Calcification Rates'!$D$31-'Calcification Rates'!$E$31)*0.1))+('Calcification Rates'!$H$31*$A42*('Calcification Rates'!$D$31-'Calcification Rates'!$E$31)))*('Calcification Rates'!$F$31-'Calcification Rates'!$G$31)</f>
        <v>7.3746399999999994</v>
      </c>
      <c r="BC42" s="73">
        <f>((((1-'Calcification Rates'!$H$31)*$A42)*(('Calcification Rates'!$D$31+'Calcification Rates'!$E$31)*0.1))+('Calcification Rates'!$H$31*$A42*('Calcification Rates'!$D$31+'Calcification Rates'!$E$31)))*('Calcification Rates'!$F$31+'Calcification Rates'!$G$31)</f>
        <v>7.3746399999999994</v>
      </c>
      <c r="BD42" s="73">
        <f>$A42*'Calcification Rates'!$D$32*'Calcification Rates'!$F$32</f>
        <v>30.988087830173399</v>
      </c>
      <c r="BE42" s="73">
        <f>$A42*('Calcification Rates'!$D$32-'Calcification Rates'!$E$32)*('Calcification Rates'!$F$32-'Calcification Rates'!$G$32)</f>
        <v>29.789131579768117</v>
      </c>
      <c r="BF42" s="73">
        <f>$A42*('Calcification Rates'!$D$32+'Calcification Rates'!$E$32)*('Calcification Rates'!$F$32+'Calcification Rates'!$G$32)</f>
        <v>32.18704408057868</v>
      </c>
      <c r="BG42" s="73">
        <f>((((1-'Calcification Rates'!$H$34)*$A42)*'Calcification Rates'!$D$34*0.1)+('Calcification Rates'!$H$34*$A42*'Calcification Rates'!$D$34))*'Calcification Rates'!$F$34</f>
        <v>10.017917000000001</v>
      </c>
      <c r="BH42" s="73">
        <f>((((1-'Calcification Rates'!$H$34)*$A42)*(('Calcification Rates'!$D$34-'Calcification Rates'!$E$34)*0.1))+('Calcification Rates'!$H$34*$A42*('Calcification Rates'!$D$34-'Calcification Rates'!$E$34)))*('Calcification Rates'!$F$34-'Calcification Rates'!$G$34)</f>
        <v>3.8149538316746194</v>
      </c>
      <c r="BI42" s="73">
        <f>((((1-'Calcification Rates'!$H$34)*$A42)*(('Calcification Rates'!$D$34+'Calcification Rates'!$E$34)*0.1))+('Calcification Rates'!$H$34*$A42*('Calcification Rates'!$D$34+'Calcification Rates'!$E$34)))*('Calcification Rates'!$F$34+'Calcification Rates'!$G$34)</f>
        <v>19.106258282356478</v>
      </c>
      <c r="BJ42" s="73">
        <f>(2*'Calcification Rates'!$D$35*'Calcification Rates'!$F$35)+0.1*'Calcification Rates'!$D$35*($A42+(2*'Calcification Rates'!$D$35))*'Calcification Rates'!$F$35</f>
        <v>3.615807314412109</v>
      </c>
      <c r="BK42" s="73">
        <f>(2*('Calcification Rates'!$D$35-'Calcification Rates'!$E$35)*('Calcification Rates'!$F$35-'Calcification Rates'!$G$35))+(0.1*('Calcification Rates'!$D$35-'Calcification Rates'!$E$35)*($A42+(2*'Calcification Rates'!$D$35-'Calcification Rates'!$E$35)))*('Calcification Rates'!$F$35-'Calcification Rates'!$G$35)</f>
        <v>3.2607986474539823</v>
      </c>
      <c r="BL42" s="73">
        <f>(2*('Calcification Rates'!$D$35+'Calcification Rates'!$E$35)*('Calcification Rates'!$F$35+'Calcification Rates'!$G$35))+(0.1*('Calcification Rates'!$D$35+'Calcification Rates'!$E$35)*($A42+(2*'Calcification Rates'!$D$35+'Calcification Rates'!$E$35)))*('Calcification Rates'!$F$35+'Calcification Rates'!$G$35)</f>
        <v>3.9873969893083019</v>
      </c>
      <c r="BM42" s="73">
        <f>((((((((($A42*2)/PI())/2)+'Calcification Rates'!$D$36)^2)*PI())/2))-((((((($A42*2)/PI())/2)^2)*PI())/2)))*'Calcification Rates'!$F$36</f>
        <v>32.015379264051795</v>
      </c>
      <c r="BN42" s="73">
        <f>((((((((($A42*2)/PI())/2)+('Calcification Rates'!$D$36-'Calcification Rates'!$E$36))^2)*PI())/2))-((((((($A42*2)/PI())/2)^2)*PI())/2)))*('Calcification Rates'!$F$36-'Calcification Rates'!$G$36)</f>
        <v>29.309686101256297</v>
      </c>
      <c r="BO42" s="73">
        <f>((((((((($A42*2)/PI())/2)+('Calcification Rates'!$D$36+'Calcification Rates'!$E$36))^2)*PI())/2))-((((((($A42*2)/PI())/2)^2)*PI())/2)))*('Calcification Rates'!$F$36+'Calcification Rates'!$G$36)</f>
        <v>34.84199995117357</v>
      </c>
      <c r="BP42" s="73">
        <f>(2*'Calcification Rates'!$D$37*'Calcification Rates'!$F$37)+0.1*'Calcification Rates'!$D$37*($A42+(2*'Calcification Rates'!$D$37))*'Calcification Rates'!$F$37</f>
        <v>76.309673611111094</v>
      </c>
      <c r="BQ42" s="73">
        <f>(2*('Calcification Rates'!$D$37-'Calcification Rates'!$E$37)*('Calcification Rates'!$F$37-'Calcification Rates'!$G$37))+(0.1*('Calcification Rates'!$D$37-'Calcification Rates'!$E$37)*($A42+(2*'Calcification Rates'!$D$37-'Calcification Rates'!$E$37)))*('Calcification Rates'!$F$37-'Calcification Rates'!$G$37)</f>
        <v>62.349653214964029</v>
      </c>
      <c r="BR42" s="73">
        <f>(2*('Calcification Rates'!$D$37+'Calcification Rates'!$E$37)*('Calcification Rates'!$F$37+'Calcification Rates'!$G$37))+(0.1*('Calcification Rates'!$D$37+'Calcification Rates'!$E$37)*($A42+(2*'Calcification Rates'!$D$37+'Calcification Rates'!$E$37)))*('Calcification Rates'!$F$37+'Calcification Rates'!$G$37)</f>
        <v>91.48434445820601</v>
      </c>
      <c r="BS42" s="73">
        <f>(2*'Calcification Rates'!$D$38*'Calcification Rates'!$F$38)+0.1*'Calcification Rates'!$D$38*($A42+(2*'Calcification Rates'!$D$38))*'Calcification Rates'!$F$38</f>
        <v>73.068722222222206</v>
      </c>
      <c r="BT42" s="73">
        <f>(2*('Calcification Rates'!$D$38-'Calcification Rates'!$E$38)*('Calcification Rates'!$F$38-'Calcification Rates'!$G$38))+(0.1*('Calcification Rates'!$D$38-'Calcification Rates'!$E$38)*($A42+(2*'Calcification Rates'!$D$38-'Calcification Rates'!$E$38)))*('Calcification Rates'!$F$38-'Calcification Rates'!$G$38)</f>
        <v>58.557424939261765</v>
      </c>
      <c r="BU42" s="73">
        <f>(2*('Calcification Rates'!$D$38+'Calcification Rates'!$E$38)*('Calcification Rates'!$F$38+'Calcification Rates'!$G$38))+(0.1*('Calcification Rates'!$D$38+'Calcification Rates'!$E$38)*($A42+(2*'Calcification Rates'!$D$38+'Calcification Rates'!$E$38)))*('Calcification Rates'!$F$38+'Calcification Rates'!$G$38)</f>
        <v>89.129185938747966</v>
      </c>
      <c r="BV42" s="73">
        <f>((((((((($A42*2)/PI())/2)+'Calcification Rates'!$D$39)^2)*PI())/2))-((((((($A42*2)/PI())/2)^2)*PI())/2)))*'Calcification Rates'!$F$39</f>
        <v>17.227504335317366</v>
      </c>
      <c r="BW42" s="73">
        <f>((((((((($A42*2)/PI())/2)+('Calcification Rates'!$D$39-'Calcification Rates'!$E$39))^2)*PI())/2))-((((((($A42*2)/PI())/2)^2)*PI())/2)))*('Calcification Rates'!$F$39-'Calcification Rates'!$G$39)</f>
        <v>16.560957108689173</v>
      </c>
      <c r="BX42" s="73">
        <f>((((((((($A42*2)/PI())/2)+('Calcification Rates'!$D$39+'Calcification Rates'!$E$39))^2)*PI())/2))-((((((($A42*2)/PI())/2)^2)*PI())/2)))*('Calcification Rates'!$F$39+'Calcification Rates'!$G$39)</f>
        <v>17.894051561945556</v>
      </c>
      <c r="BY42" s="73">
        <f>((((((((($A42*2)/PI())/2)+'Calcification Rates'!$D$40)^2)*PI())/2))-((((((($A42*2)/PI())/2)^2)*PI())/2)))*'Calcification Rates'!$F$40</f>
        <v>31.596537511898799</v>
      </c>
      <c r="BZ42" s="73">
        <f>((((((((($A42*2)/PI())/2)+('Calcification Rates'!$D$40-'Calcification Rates'!$E$40))^2)*PI())/2))-((((((($A42*2)/PI())/2)^2)*PI())/2)))*('Calcification Rates'!$F$40-'Calcification Rates'!$G$40)</f>
        <v>30.374039810566963</v>
      </c>
      <c r="CA42" s="73">
        <f>((((((((($A42*2)/PI())/2)+('Calcification Rates'!$D$40+'Calcification Rates'!$E$40))^2)*PI())/2))-((((((($A42*2)/PI())/2)^2)*PI())/2)))*('Calcification Rates'!$F$40+'Calcification Rates'!$G$40)</f>
        <v>32.819035213230634</v>
      </c>
      <c r="CB42" s="73">
        <f>$A42*'Calcification Rates'!$D$23*'Calcification Rates'!$F$23</f>
        <v>0.94011249999999991</v>
      </c>
      <c r="CC42" s="73">
        <f>$A42*('Calcification Rates'!$D$23-'Calcification Rates'!$E$23)*('Calcification Rates'!$F$23-'Calcification Rates'!$G$23)</f>
        <v>0.6109779711124026</v>
      </c>
      <c r="CD42" s="73">
        <f>$A42*('Calcification Rates'!$D$23+'Calcification Rates'!$E$23)*('Calcification Rates'!$F$23+'Calcification Rates'!$G$23)</f>
        <v>1.2692470288875972</v>
      </c>
      <c r="CE42" s="73">
        <f>((((1-'Calcification Rates'!$H$44)*$A42)*'Calcification Rates'!$D$44*0.1)+('Calcification Rates'!$H$44*$A42*'Calcification Rates'!$D$44))*'Calcification Rates'!$F$44</f>
        <v>32.828714009000002</v>
      </c>
      <c r="CF42" s="73">
        <f>((((1-'Calcification Rates'!$H$44)*$A42)*(('Calcification Rates'!$D$44-'Calcification Rates'!$E$44)*0.1))+('Calcification Rates'!$H$44*$A42*('Calcification Rates'!$D$44-'Calcification Rates'!$E$44)))*('Calcification Rates'!$F$44-'Calcification Rates'!$G$44)</f>
        <v>19.798492580972749</v>
      </c>
      <c r="CG42" s="73">
        <f>((((1-'Calcification Rates'!$H$44)*$A42)*(('Calcification Rates'!$D$44+'Calcification Rates'!$E$44)*0.1))+('Calcification Rates'!$H$44*$A42*('Calcification Rates'!$D$44+'Calcification Rates'!$E$44)))*('Calcification Rates'!$F$44+'Calcification Rates'!$G$44)</f>
        <v>47.74548996623659</v>
      </c>
      <c r="CH42" s="73">
        <f>((((1-'Calcification Rates'!$H$45)*$A42)*'Calcification Rates'!$D$45*0.1)+('Calcification Rates'!$H$45*$A42*'Calcification Rates'!$D$45))*'Calcification Rates'!$F$45</f>
        <v>40.792096000000001</v>
      </c>
      <c r="CI42" s="73">
        <f>((((1-'Calcification Rates'!$H$45)*$A42)*(('Calcification Rates'!$D$45-'Calcification Rates'!$E$45)*0.1))+('Calcification Rates'!$H$45*$A42*('Calcification Rates'!$D$45-'Calcification Rates'!$E$45)))*('Calcification Rates'!$F$45-'Calcification Rates'!$G$45)</f>
        <v>26.861044591814935</v>
      </c>
      <c r="CJ42" s="73">
        <f>((((1-'Calcification Rates'!$H$45)*$A42)*(('Calcification Rates'!$D$45+'Calcification Rates'!$E$45)*0.1))+('Calcification Rates'!$H$45*$A42*('Calcification Rates'!$D$45+'Calcification Rates'!$E$45)))*('Calcification Rates'!$F$45+'Calcification Rates'!$G$45)</f>
        <v>54.723147408185056</v>
      </c>
      <c r="CK42" s="73">
        <f>((((1-'Calcification Rates'!$H$46)*$A42)*'Calcification Rates'!$D$46*0.1)+('Calcification Rates'!$H$46*$A42*'Calcification Rates'!$D$46))*'Calcification Rates'!$F$46</f>
        <v>32.856512800000004</v>
      </c>
      <c r="CL42" s="73">
        <f>((((1-'Calcification Rates'!$H$46)*$A42)*(('Calcification Rates'!$D$46-'Calcification Rates'!$E$46)*0.1))+('Calcification Rates'!$H$46*$A42*('Calcification Rates'!$D$46-'Calcification Rates'!$E$46)))*('Calcification Rates'!$F$46-'Calcification Rates'!$G$46)</f>
        <v>30.815073307948861</v>
      </c>
      <c r="CM42" s="73">
        <f>((((1-'Calcification Rates'!$H$46)*$A42)*(('Calcification Rates'!$D$46+'Calcification Rates'!$E$46)*0.1))+('Calcification Rates'!$H$46*$A42*('Calcification Rates'!$D$46+'Calcification Rates'!$E$46)))*('Calcification Rates'!$F$46+'Calcification Rates'!$G$46)</f>
        <v>34.959168468799923</v>
      </c>
      <c r="CN42" s="73">
        <f>((((1-'Calcification Rates'!$H$47)*$A42)*'Calcification Rates'!$D$47*0.1)+('Calcification Rates'!$H$47*$A42*'Calcification Rates'!$D$47))*'Calcification Rates'!$F$47</f>
        <v>42.836613092</v>
      </c>
      <c r="CO42" s="73">
        <f>((((1-'Calcification Rates'!$H$47)*$A42)*(('Calcification Rates'!$D$47-'Calcification Rates'!$E$47)*0.1))+('Calcification Rates'!$H$47*$A42*('Calcification Rates'!$D$47-'Calcification Rates'!$E$47)))*('Calcification Rates'!$F$47-'Calcification Rates'!$G$47)</f>
        <v>25.834102617100847</v>
      </c>
      <c r="CP42" s="73">
        <f>((((1-'Calcification Rates'!$H$47)*$A42)*(('Calcification Rates'!$D$47+'Calcification Rates'!$E$47)*0.1))+('Calcification Rates'!$H$47*$A42*('Calcification Rates'!$D$47+'Calcification Rates'!$E$47)))*('Calcification Rates'!$F$47+'Calcification Rates'!$G$47)</f>
        <v>62.300798015144238</v>
      </c>
      <c r="CQ42" s="73">
        <f>((((((((($A42*2)/PI())/2)+'Calcification Rates'!$D$48)^2)*PI())/2))-((((((($A42*2)/PI())/2)^2)*PI())/2)))*'Calcification Rates'!$F$48</f>
        <v>24.1487734143175</v>
      </c>
      <c r="CR42" s="73">
        <f>((((((((($A42*2)/PI())/2)+('Calcification Rates'!$D$48-'Calcification Rates'!$E$48))^2)*PI())/2))-((((((($A42*2)/PI())/2)^2)*PI())/2)))*('Calcification Rates'!$F$48-'Calcification Rates'!$G$48)</f>
        <v>21.772629673385065</v>
      </c>
      <c r="CS42" s="73">
        <f>((((((((($A42*2)/PI())/2)+('Calcification Rates'!$D$48+'Calcification Rates'!$E$48))^2)*PI())/2))-((((((($A42*2)/PI())/2)^2)*PI())/2)))*('Calcification Rates'!$F$48+'Calcification Rates'!$G$48)</f>
        <v>26.636803555875513</v>
      </c>
      <c r="CT42" s="73">
        <f>((((1-'Calcification Rates'!$H$49)*$A42)*'Calcification Rates'!$D$49*0.1)+('Calcification Rates'!$H$49*$A42*'Calcification Rates'!$D$49))*'Calcification Rates'!$F$49</f>
        <v>32.828714009000002</v>
      </c>
      <c r="CU42" s="73">
        <f>((((1-'Calcification Rates'!$H$49)*$A42)*(('Calcification Rates'!$D$49-'Calcification Rates'!$E$49)*0.1))+('Calcification Rates'!$H$49*$A42*('Calcification Rates'!$D$49-'Calcification Rates'!$E$49)))*('Calcification Rates'!$F$49-'Calcification Rates'!$G$49)</f>
        <v>19.798492580972749</v>
      </c>
      <c r="CV42" s="73">
        <f>((((1-'Calcification Rates'!$H$49)*$A42)*(('Calcification Rates'!$D$49+'Calcification Rates'!$E$49)*0.1))+('Calcification Rates'!$H$49*$A42*('Calcification Rates'!$D$49+'Calcification Rates'!$E$49)))*('Calcification Rates'!$F$49+'Calcification Rates'!$G$49)</f>
        <v>47.74548996623659</v>
      </c>
      <c r="CW42" s="73">
        <f>((((((((($A42*2)/PI())/2)+'Calcification Rates'!$D$50)^2)*PI())/2))-((((((($A42*2)/PI())/2)^2)*PI())/2)))*'Calcification Rates'!$F$50</f>
        <v>24.1487734143175</v>
      </c>
      <c r="CX42" s="73">
        <f>((((((((($A42*2)/PI())/2)+('Calcification Rates'!$D$50-'Calcification Rates'!$E$50))^2)*PI())/2))-((((((($A42*2)/PI())/2)^2)*PI())/2)))*('Calcification Rates'!$F$50-'Calcification Rates'!$G$50)</f>
        <v>21.772629673385065</v>
      </c>
      <c r="CY42" s="73">
        <f>((((((((($A42*2)/PI())/2)+('Calcification Rates'!$D$50+'Calcification Rates'!$E$50))^2)*PI())/2))-((((((($A42*2)/PI())/2)^2)*PI())/2)))*('Calcification Rates'!$F$50+'Calcification Rates'!$G$50)</f>
        <v>26.636803555875513</v>
      </c>
      <c r="CZ42" s="73">
        <f>((((((((($A42*2)/PI())/2)+'Calcification Rates'!$D$51)^2)*PI())/2))-((((((($A42*2)/PI())/2)^2)*PI())/2)))*'Calcification Rates'!$F$51</f>
        <v>24.1487734143175</v>
      </c>
      <c r="DA42" s="73">
        <f>((((((((($A42*2)/PI())/2)+('Calcification Rates'!$D$51-'Calcification Rates'!$E$51))^2)*PI())/2))-((((((($A42*2)/PI())/2)^2)*PI())/2)))*('Calcification Rates'!$F$51-'Calcification Rates'!$G$51)</f>
        <v>21.772629673385065</v>
      </c>
      <c r="DB42" s="73">
        <f>((((((((($A42*2)/PI())/2)+('Calcification Rates'!$D$51+'Calcification Rates'!$E$51))^2)*PI())/2))-((((((($A42*2)/PI())/2)^2)*PI())/2)))*('Calcification Rates'!$F$51+'Calcification Rates'!$G$51)</f>
        <v>26.636803555875513</v>
      </c>
      <c r="DC42" s="73">
        <f>((((((((($A42*2)/PI())/2)+'Calcification Rates'!$D$52)^2)*PI())/2))-((((((($A42*2)/PI())/2)^2)*PI())/2)))*'Calcification Rates'!$F$52</f>
        <v>53.931440754625349</v>
      </c>
      <c r="DD42" s="73">
        <f>((((((((($A42*2)/PI())/2)+('Calcification Rates'!$D$52-'Calcification Rates'!$E$52))^2)*PI())/2))-((((((($A42*2)/PI())/2)^2)*PI())/2)))*('Calcification Rates'!$F$52-'Calcification Rates'!$G$52)</f>
        <v>50.898342416375506</v>
      </c>
      <c r="DE42" s="73">
        <f>((((((((($A42*2)/PI())/2)+('Calcification Rates'!$D$52+'Calcification Rates'!$E$52))^2)*PI())/2))-((((((($A42*2)/PI())/2)^2)*PI())/2)))*('Calcification Rates'!$F$52+'Calcification Rates'!$G$52)</f>
        <v>57.04184793010257</v>
      </c>
      <c r="DF42" s="73">
        <f>((((((((($A42*2)/PI())/2)+'Calcification Rates'!$D$53)^2)*PI())/2))-((((((($A42*2)/PI())/2)^2)*PI())/2)))*'Calcification Rates'!$F$53</f>
        <v>7.1344331987638654</v>
      </c>
      <c r="DG42" s="73">
        <f>((((((((($A42*2)/PI())/2)+('Calcification Rates'!$D$53-'Calcification Rates'!$E$53))^2)*PI())/2))-((((((($A42*2)/PI())/2)^2)*PI())/2)))*('Calcification Rates'!$F$53-'Calcification Rates'!$G$53)</f>
        <v>6.7810830683156089</v>
      </c>
      <c r="DH42" s="73">
        <f>((((((((($A42*2)/PI())/2)+('Calcification Rates'!$D$53+'Calcification Rates'!$E$53))^2)*PI())/2))-((((((($A42*2)/PI())/2)^2)*PI())/2)))*('Calcification Rates'!$F$53+'Calcification Rates'!$G$53)</f>
        <v>7.4940150698774026</v>
      </c>
      <c r="DI42" s="73">
        <f>((((((((($A42*2)/PI())/2)+'Calcification Rates'!$D$54)^2)*PI())/2))-((((((($A42*2)/PI())/2)^2)*PI())/2)))*'Calcification Rates'!$F$54</f>
        <v>7.1344331987638654</v>
      </c>
      <c r="DJ42" s="73">
        <f>((((((((($A42*2)/PI())/2)+('Calcification Rates'!$D$54-'Calcification Rates'!$E$54))^2)*PI())/2))-((((((($A42*2)/PI())/2)^2)*PI())/2)))*('Calcification Rates'!$F$54-'Calcification Rates'!$G$54)</f>
        <v>6.7810830683156089</v>
      </c>
      <c r="DK42" s="73">
        <f>((((((((($A42*2)/PI())/2)+('Calcification Rates'!$D$54+'Calcification Rates'!$E$54))^2)*PI())/2))-((((((($A42*2)/PI())/2)^2)*PI())/2)))*('Calcification Rates'!$F$54+'Calcification Rates'!$G$54)</f>
        <v>7.4940150698774026</v>
      </c>
      <c r="DL42" s="73">
        <f>((((((((($A42*2)/PI())/2)+'Calcification Rates'!$D$55)^2)*PI())/2))-((((((($A42*2)/PI())/2)^2)*PI())/2)))*'Calcification Rates'!$F$55</f>
        <v>8.7487960870256067</v>
      </c>
      <c r="DM42" s="73">
        <f>((((((((($A42*2)/PI())/2)+('Calcification Rates'!$D$55-'Calcification Rates'!$E$55))^2)*PI())/2))-((((((($A42*2)/PI())/2)^2)*PI())/2)))*('Calcification Rates'!$F$55-'Calcification Rates'!$G$55)</f>
        <v>8.6501735005595943</v>
      </c>
      <c r="DN42" s="73">
        <f>((((((((($A42*2)/PI())/2)+('Calcification Rates'!$D$55+'Calcification Rates'!$E$55))^2)*PI())/2))-((((((($A42*2)/PI())/2)^2)*PI())/2)))*('Calcification Rates'!$F$55+'Calcification Rates'!$G$55)</f>
        <v>8.8474285474126528</v>
      </c>
      <c r="DO42" s="73">
        <f>((((1-'Calcification Rates'!$H$56)*$A42)*'Calcification Rates'!$D$56*0.1)+('Calcification Rates'!$H$56*$A42*'Calcification Rates'!$D$56))*'Calcification Rates'!$F$56</f>
        <v>4.2584114000000008</v>
      </c>
      <c r="DP42" s="73">
        <f>((((1-'Calcification Rates'!$H$56)*$A42)*(('Calcification Rates'!$D$56-'Calcification Rates'!$E$56)*0.1))+('Calcification Rates'!$H$56*$A42*('Calcification Rates'!$D$56-'Calcification Rates'!$E$56)))*('Calcification Rates'!$F$56-'Calcification Rates'!$G$56)</f>
        <v>4.2584114000000008</v>
      </c>
      <c r="DQ42" s="73">
        <f>((((1-'Calcification Rates'!$H$56)*$A42)*(('Calcification Rates'!$D$56+'Calcification Rates'!$E$56)*0.1))+('Calcification Rates'!$H$56*$A42*('Calcification Rates'!$D$56+'Calcification Rates'!$E$56)))*('Calcification Rates'!$F$56+'Calcification Rates'!$G$56)</f>
        <v>4.2584114000000008</v>
      </c>
      <c r="DR42" s="73">
        <f>((((1-'Calcification Rates'!$H$57)*$A42)*'Calcification Rates'!$D$57*0.1)+('Calcification Rates'!$H$57*$A42*'Calcification Rates'!$D$57))*'Calcification Rates'!$F$57</f>
        <v>18.055573333333335</v>
      </c>
      <c r="DS42" s="73">
        <f>((((1-'Calcification Rates'!$H$57)*$A42)*(('Calcification Rates'!$D$57-'Calcification Rates'!$E$57)*0.1))+('Calcification Rates'!$H$57*$A42*('Calcification Rates'!$D$57-'Calcification Rates'!$E$57)))*('Calcification Rates'!$F$57-'Calcification Rates'!$G$57)</f>
        <v>17.112894360696203</v>
      </c>
      <c r="DT42" s="73">
        <f>((((1-'Calcification Rates'!$H$57)*$A42)*(('Calcification Rates'!$D$57+'Calcification Rates'!$E$57)*0.1))+('Calcification Rates'!$H$57*$A42*('Calcification Rates'!$D$57+'Calcification Rates'!$E$57)))*('Calcification Rates'!$F$57+'Calcification Rates'!$G$57)</f>
        <v>18.998252305970468</v>
      </c>
      <c r="DU42" s="73">
        <f>((((1-'Calcification Rates'!$H$58)*$A42)*'Calcification Rates'!$D$58*0.1)+('Calcification Rates'!$H$58*$A42*'Calcification Rates'!$D$58))*'Calcification Rates'!$F$58</f>
        <v>18.055573333333335</v>
      </c>
      <c r="DV42" s="73">
        <f>((((1-'Calcification Rates'!$H$58)*$A42)*(('Calcification Rates'!$D$58-'Calcification Rates'!$E$58)*0.1))+('Calcification Rates'!$H$58*$A42*('Calcification Rates'!$D$58-'Calcification Rates'!$E$58)))*('Calcification Rates'!$F$58-'Calcification Rates'!$G$58)</f>
        <v>17.112894360696203</v>
      </c>
      <c r="DW42" s="73">
        <f>((((1-'Calcification Rates'!$H$58)*$A42)*(('Calcification Rates'!$D$58+'Calcification Rates'!$E$58)*0.1))+('Calcification Rates'!$H$58*$A42*('Calcification Rates'!$D$58+'Calcification Rates'!$E$58)))*('Calcification Rates'!$F$58+'Calcification Rates'!$G$58)</f>
        <v>18.998252305970468</v>
      </c>
      <c r="DX42" s="73">
        <f>(2*'Calcification Rates'!$D$59*'Calcification Rates'!$F$59)+0.1*'Calcification Rates'!$D$59*($A42+(2*'Calcification Rates'!$D$59))*'Calcification Rates'!$F$59</f>
        <v>15.001964088888892</v>
      </c>
      <c r="DY42" s="73">
        <f>(2*('Calcification Rates'!$D$59-'Calcification Rates'!$E$59)*('Calcification Rates'!$F$59-'Calcification Rates'!$G$59))+(0.1*('Calcification Rates'!$D$59-'Calcification Rates'!$E$59)*($A42+(2*'Calcification Rates'!$D$59-'Calcification Rates'!$E$59)))*('Calcification Rates'!$F$59-'Calcification Rates'!$G$59)</f>
        <v>14.200217402767862</v>
      </c>
      <c r="DZ42" s="73">
        <f>(2*('Calcification Rates'!$D$59+'Calcification Rates'!$E$59)*('Calcification Rates'!$F$59+'Calcification Rates'!$G$59))+(0.1*('Calcification Rates'!$D$59+'Calcification Rates'!$E$59)*($A42+(2*'Calcification Rates'!$D$59+'Calcification Rates'!$E$59)))*('Calcification Rates'!$F$59+'Calcification Rates'!$G$59)</f>
        <v>15.805748537217209</v>
      </c>
      <c r="EA42" s="73">
        <f>((((((((($A42*2)/PI())/2)+'Calcification Rates'!$D$60)^2)*PI())/2))-((((((($A42*2)/PI())/2)^2)*PI())/2)))*'Calcification Rates'!$F$60</f>
        <v>25.155506284714541</v>
      </c>
      <c r="EB42" s="73">
        <f>((((((((($A42*2)/PI())/2)+('Calcification Rates'!$D$60-'Calcification Rates'!$E$60))^2)*PI())/2))-((((((($A42*2)/PI())/2)^2)*PI())/2)))*('Calcification Rates'!$F$60-'Calcification Rates'!$G$60)</f>
        <v>23.479775300551893</v>
      </c>
      <c r="EC42" s="73">
        <f>((((((((($A42*2)/PI())/2)+('Calcification Rates'!$D$60+'Calcification Rates'!$E$60))^2)*PI())/2))-((((((($A42*2)/PI())/2)^2)*PI())/2)))*('Calcification Rates'!$F$60+'Calcification Rates'!$G$60)</f>
        <v>26.886061918598426</v>
      </c>
      <c r="ED42" s="73">
        <f>$A42*'Calcification Rates'!$D$61*'Calcification Rates'!$F$61</f>
        <v>31.391004228007031</v>
      </c>
      <c r="EE42" s="73">
        <f>$A42*('Calcification Rates'!$D$61-'Calcification Rates'!$E$61)*('Calcification Rates'!$F$61-'Calcification Rates'!$G$61)</f>
        <v>28.76432952064663</v>
      </c>
      <c r="EF42" s="73">
        <f>$A42*('Calcification Rates'!$D$61+'Calcification Rates'!$E$61)*('Calcification Rates'!$F$61+'Calcification Rates'!$G$61)</f>
        <v>34.131350004200293</v>
      </c>
      <c r="EG42" s="73">
        <f>(2*'Calcification Rates'!$D$62*'Calcification Rates'!$F$62)+0.1*'Calcification Rates'!$D$62*($A42+(2*'Calcification Rates'!$D$62))*'Calcification Rates'!$F$62</f>
        <v>76.309673611111094</v>
      </c>
      <c r="EH42" s="73">
        <f>(2*('Calcification Rates'!$D$62-'Calcification Rates'!$E$62)*('Calcification Rates'!$F$62-'Calcification Rates'!$G$62))+(0.1*('Calcification Rates'!$D$62-'Calcification Rates'!$E$62)*($A42+(2*'Calcification Rates'!$D$62-'Calcification Rates'!$E$62)))*('Calcification Rates'!$F$62-'Calcification Rates'!$G$62)</f>
        <v>62.349653214964029</v>
      </c>
      <c r="EI42" s="73">
        <f>(2*('Calcification Rates'!$D$62+'Calcification Rates'!$E$62)*('Calcification Rates'!$F$62+'Calcification Rates'!$G$62))+(0.1*('Calcification Rates'!$D$62+'Calcification Rates'!$E$62)*($A42+(2*'Calcification Rates'!$D$62+'Calcification Rates'!$E$62)))*('Calcification Rates'!$F$62+'Calcification Rates'!$G$62)</f>
        <v>91.48434445820601</v>
      </c>
      <c r="EJ42" s="73">
        <f>(2*'Calcification Rates'!$D$63*'Calcification Rates'!$F$63)+0.1*'Calcification Rates'!$D$63*($A42+(2*'Calcification Rates'!$D$63))*'Calcification Rates'!$F$63</f>
        <v>76.309673611111094</v>
      </c>
      <c r="EK42" s="73">
        <f>(2*('Calcification Rates'!$D$63-'Calcification Rates'!$E$63)*('Calcification Rates'!$F$63-'Calcification Rates'!$G$63))+(0.1*('Calcification Rates'!$D$63-'Calcification Rates'!$E$63)*($A42+(2*'Calcification Rates'!$D$63-'Calcification Rates'!$E$63)))*('Calcification Rates'!$F$63-'Calcification Rates'!$G$63)</f>
        <v>62.349653214964029</v>
      </c>
      <c r="EL42" s="73">
        <f>(2*('Calcification Rates'!$D$63+'Calcification Rates'!$E$63)*('Calcification Rates'!$F$63+'Calcification Rates'!$G$63))+(0.1*('Calcification Rates'!$D$63+'Calcification Rates'!$E$63)*($A42+(2*'Calcification Rates'!$D$63+'Calcification Rates'!$E$63)))*('Calcification Rates'!$F$63+'Calcification Rates'!$G$63)</f>
        <v>91.48434445820601</v>
      </c>
      <c r="EM42" s="73">
        <f>(2*'Calcification Rates'!$D$64*'Calcification Rates'!$F$64)+0.1*'Calcification Rates'!$D$64*($A42+(2*'Calcification Rates'!$D$64))*'Calcification Rates'!$F$64</f>
        <v>76.309673611111094</v>
      </c>
      <c r="EN42" s="73">
        <f>(2*('Calcification Rates'!$D$64-'Calcification Rates'!$E$64)*('Calcification Rates'!$F$64-'Calcification Rates'!$G$64))+(0.1*('Calcification Rates'!$D$64-'Calcification Rates'!$E$64)*($A42+(2*'Calcification Rates'!$D$64-'Calcification Rates'!$E$64)))*('Calcification Rates'!$F$64-'Calcification Rates'!$G$64)</f>
        <v>62.349653214964029</v>
      </c>
      <c r="EO42" s="73">
        <f>(2*('Calcification Rates'!$D$64+'Calcification Rates'!$E$64)*('Calcification Rates'!$F$64+'Calcification Rates'!$G$64))+(0.1*('Calcification Rates'!$D$64+'Calcification Rates'!$E$64)*($A42+(2*'Calcification Rates'!$D$64+'Calcification Rates'!$E$64)))*('Calcification Rates'!$F$64+'Calcification Rates'!$G$64)</f>
        <v>91.48434445820601</v>
      </c>
      <c r="EP42" s="73">
        <f>(2*'Calcification Rates'!$D$65*'Calcification Rates'!$F$65)+0.1*'Calcification Rates'!$D$65*($A42+(2*'Calcification Rates'!$D$65))*'Calcification Rates'!$F$65</f>
        <v>76.309673611111094</v>
      </c>
      <c r="EQ42" s="73">
        <f>(2*('Calcification Rates'!$D$65-'Calcification Rates'!$E$65)*('Calcification Rates'!$F$65-'Calcification Rates'!$G$65))+(0.1*('Calcification Rates'!$D$65-'Calcification Rates'!$E$65)*($A42+(2*'Calcification Rates'!$D$65-'Calcification Rates'!$E$65)))*('Calcification Rates'!$F$65-'Calcification Rates'!$G$65)</f>
        <v>62.349653214964029</v>
      </c>
      <c r="ER42" s="73">
        <f>(2*('Calcification Rates'!$D$65+'Calcification Rates'!$E$65)*('Calcification Rates'!$F$65+'Calcification Rates'!$G$65))+(0.1*('Calcification Rates'!$D$65+'Calcification Rates'!$E$65)*($A42+(2*'Calcification Rates'!$D$65+'Calcification Rates'!$E$65)))*('Calcification Rates'!$F$65+'Calcification Rates'!$G$65)</f>
        <v>91.48434445820601</v>
      </c>
      <c r="ES42" s="73">
        <f>$A42*'Calcification Rates'!$D$66*'Calcification Rates'!$F$66</f>
        <v>31.391004228007031</v>
      </c>
      <c r="ET42" s="73">
        <f>$A42*('Calcification Rates'!$D$66-'Calcification Rates'!$E$66)*('Calcification Rates'!$F$66-'Calcification Rates'!$G$66)</f>
        <v>28.76432952064663</v>
      </c>
      <c r="EU42" s="73">
        <f>$A42*('Calcification Rates'!$D$66+'Calcification Rates'!$E$66)*('Calcification Rates'!$F$66+'Calcification Rates'!$G$66)</f>
        <v>34.131350004200293</v>
      </c>
      <c r="EV42" s="73">
        <f>(2*'Calcification Rates'!$D$67*'Calcification Rates'!$F$67)+0.1*'Calcification Rates'!$D$67*($A42+(2*'Calcification Rates'!$D$67))*'Calcification Rates'!$F$67</f>
        <v>76.309673611111094</v>
      </c>
      <c r="EW42" s="73">
        <f>(2*('Calcification Rates'!$D$67-'Calcification Rates'!$E$67)*('Calcification Rates'!$F$67-'Calcification Rates'!$G$67))+(0.1*('Calcification Rates'!$D$67-'Calcification Rates'!$E$67)*($A42+(2*'Calcification Rates'!$D$67-'Calcification Rates'!$E$67)))*('Calcification Rates'!$F$67-'Calcification Rates'!$G$67)</f>
        <v>62.349653214964029</v>
      </c>
      <c r="EX42" s="73">
        <f>(2*('Calcification Rates'!$D$67+'Calcification Rates'!$E$67)*('Calcification Rates'!$F$67+'Calcification Rates'!$G$67))+(0.1*('Calcification Rates'!$D$67+'Calcification Rates'!$E$67)*($A42+(2*'Calcification Rates'!$D$67+'Calcification Rates'!$E$67)))*('Calcification Rates'!$F$67+'Calcification Rates'!$G$67)</f>
        <v>91.48434445820601</v>
      </c>
      <c r="EY42" s="73">
        <f>((((1-'Calcification Rates'!$H$68)*$A42)*'Calcification Rates'!$D$68*0.1)+('Calcification Rates'!$H$68*$A42*'Calcification Rates'!$D$68))*'Calcification Rates'!$F$68</f>
        <v>9.1570600000000013</v>
      </c>
      <c r="EZ42" s="73">
        <f>((((1-'Calcification Rates'!$H$68)*$A42)*(('Calcification Rates'!$D$68-'Calcification Rates'!$E$68)*0.1))+('Calcification Rates'!$H$68*$A42*('Calcification Rates'!$D$68-'Calcification Rates'!$E$68)))*('Calcification Rates'!$F$68-'Calcification Rates'!$G$68)</f>
        <v>5.6981084449930579</v>
      </c>
      <c r="FA42" s="73">
        <f>((((1-'Calcification Rates'!$H$68)*$A42)*(('Calcification Rates'!$D$68+'Calcification Rates'!$E$68)*0.1))+('Calcification Rates'!$H$68*$A42*('Calcification Rates'!$D$68+'Calcification Rates'!$E$68)))*('Calcification Rates'!$F$68+'Calcification Rates'!$G$68)</f>
        <v>12.960065021251506</v>
      </c>
      <c r="FB42" s="73">
        <f>((((((((($A42*2)/PI())/2)+'Calcification Rates'!$D$69)^2)*PI())/2))-((((((($A42*2)/PI())/2)^2)*PI())/2)))*'Calcification Rates'!$F$69</f>
        <v>62.160749929056095</v>
      </c>
      <c r="FC42" s="73">
        <f>((((((((($A42*2)/PI())/2)+('Calcification Rates'!$D$69-'Calcification Rates'!$E$69))^2)*PI())/2))-((((((($A42*2)/PI())/2)^2)*PI())/2)))*('Calcification Rates'!$F$69-'Calcification Rates'!$G$69)</f>
        <v>58.836469745799192</v>
      </c>
      <c r="FD42" s="73">
        <f>((((((((($A42*2)/PI())/2)+('Calcification Rates'!$D$69+'Calcification Rates'!$E$69))^2)*PI())/2))-((((((($A42*2)/PI())/2)^2)*PI())/2)))*('Calcification Rates'!$F$69+'Calcification Rates'!$G$69)</f>
        <v>65.534561831240495</v>
      </c>
      <c r="FE42" s="73">
        <f>((((((((($A42*2)/PI())/2)+'Calcification Rates'!$D$70)^2)*PI())/2))-((((((($A42*2)/PI())/2)^2)*PI())/2)))*'Calcification Rates'!$F$70</f>
        <v>48.420143312346923</v>
      </c>
      <c r="FF42" s="73">
        <f>((((((((($A42*2)/PI())/2)+('Calcification Rates'!$D$70-'Calcification Rates'!$E$70))^2)*PI())/2))-((((((($A42*2)/PI())/2)^2)*PI())/2)))*('Calcification Rates'!$F$70-'Calcification Rates'!$G$70)</f>
        <v>41.681639031636919</v>
      </c>
      <c r="FG42" s="73">
        <f>((((((((($A42*2)/PI())/2)+('Calcification Rates'!$D$70+'Calcification Rates'!$E$70))^2)*PI())/2))-((((((($A42*2)/PI())/2)^2)*PI())/2)))*('Calcification Rates'!$F$70+'Calcification Rates'!$G$70)</f>
        <v>55.290891109652364</v>
      </c>
      <c r="FH42" s="73">
        <f>((((((((($A42*2)/PI())/2)+'Calcification Rates'!$D$71)^2)*PI())/2))-((((((($A42*2)/PI())/2)^2)*PI())/2)))*'Calcification Rates'!$F$71</f>
        <v>27.357537644164626</v>
      </c>
      <c r="FI42" s="73">
        <f>((((((((($A42*2)/PI())/2)+('Calcification Rates'!$D$71-'Calcification Rates'!$E$71))^2)*PI())/2))-((((((($A42*2)/PI())/2)^2)*PI())/2)))*('Calcification Rates'!$F$71-'Calcification Rates'!$G$71)</f>
        <v>25.22042864852974</v>
      </c>
      <c r="FJ42" s="73">
        <f>((((((((($A42*2)/PI())/2)+('Calcification Rates'!$D$71+'Calcification Rates'!$E$71))^2)*PI())/2))-((((((($A42*2)/PI())/2)^2)*PI())/2)))*('Calcification Rates'!$F$71+'Calcification Rates'!$G$71)</f>
        <v>29.580025764617641</v>
      </c>
      <c r="FK42" s="73">
        <f>$A42*'Calcification Rates'!$D$72*'Calcification Rates'!$F$72</f>
        <v>0.94011249999999991</v>
      </c>
      <c r="FL42" s="73">
        <f>$A42*('Calcification Rates'!$D$72-'Calcification Rates'!$E$72)*('Calcification Rates'!$F$72-'Calcification Rates'!$G$72)</f>
        <v>0.6109779711124026</v>
      </c>
      <c r="FM42" s="73">
        <f>$A42*('Calcification Rates'!$D$72+'Calcification Rates'!$E$72)*('Calcification Rates'!$F$72+'Calcification Rates'!$G$72)</f>
        <v>1.2692470288875972</v>
      </c>
      <c r="FN42" s="73">
        <f>$A42*'Calcification Rates'!$D$74*'Calcification Rates'!$F$74</f>
        <v>0.94011249999999991</v>
      </c>
      <c r="FO42" s="73">
        <f>$A42*('Calcification Rates'!$D$74-'Calcification Rates'!$E$74)*('Calcification Rates'!$F$74-'Calcification Rates'!$G$74)</f>
        <v>0.6109779711124026</v>
      </c>
      <c r="FP42" s="73">
        <f>$A42*('Calcification Rates'!$D$74+'Calcification Rates'!$E$74)*('Calcification Rates'!$F$74+'Calcification Rates'!$G$74)</f>
        <v>1.2692470288875972</v>
      </c>
      <c r="FQ42" s="73">
        <f>$A42*'Calcification Rates'!$D$75*'Calcification Rates'!$F$75</f>
        <v>27.133622159090905</v>
      </c>
      <c r="FR42" s="73">
        <f>$A42*('Calcification Rates'!$D$75-'Calcification Rates'!$E$75)*('Calcification Rates'!$F$75-'Calcification Rates'!$G$75)</f>
        <v>25.268470834915007</v>
      </c>
      <c r="FS42" s="73">
        <f>$A42*('Calcification Rates'!$D$75+'Calcification Rates'!$E$75)*('Calcification Rates'!$F$75+'Calcification Rates'!$G$75)</f>
        <v>29.055566864123353</v>
      </c>
      <c r="FT42" s="73">
        <f>((((((((($A42*2)/PI())/2)+'Calcification Rates'!$D$76)^2)*PI())/2))-((((((($A42*2)/PI())/2)^2)*PI())/2)))*'Calcification Rates'!$F$76</f>
        <v>27.615193964572317</v>
      </c>
      <c r="FU42" s="73">
        <f>((((((((($A42*2)/PI())/2)+('Calcification Rates'!$D$76-'Calcification Rates'!$E$76))^2)*PI())/2))-((((((($A42*2)/PI())/2)^2)*PI())/2)))*('Calcification Rates'!$F$76-'Calcification Rates'!$G$76)</f>
        <v>25.707155235264846</v>
      </c>
      <c r="FV42" s="73">
        <f>((((((((($A42*2)/PI())/2)+('Calcification Rates'!$D$76+'Calcification Rates'!$E$76))^2)*PI())/2))-((((((($A42*2)/PI())/2)^2)*PI())/2)))*('Calcification Rates'!$F$76+'Calcification Rates'!$G$76)</f>
        <v>29.582500484146596</v>
      </c>
      <c r="FW42" s="73">
        <f>(2*'Calcification Rates'!$D$77*'Calcification Rates'!$F$77)+0.1*'Calcification Rates'!$D$77*($A42+(2*'Calcification Rates'!$D$77))*'Calcification Rates'!$F$77</f>
        <v>76.309673611111094</v>
      </c>
      <c r="FX42" s="73">
        <f>(2*('Calcification Rates'!$D$77-'Calcification Rates'!$E$77)*('Calcification Rates'!$F$77-'Calcification Rates'!$G$77))+(0.1*('Calcification Rates'!$D$77-'Calcification Rates'!$E$77)*($A42+(2*'Calcification Rates'!$D$77-'Calcification Rates'!$E$77)))*('Calcification Rates'!$F$77-'Calcification Rates'!$G$77)</f>
        <v>72.606439108407002</v>
      </c>
      <c r="FY42" s="73">
        <f>(2*('Calcification Rates'!$D$77+'Calcification Rates'!$E$77)*('Calcification Rates'!$F$77+'Calcification Rates'!$G$77))+(0.1*('Calcification Rates'!$D$77+'Calcification Rates'!$E$77)*($A42+(2*'Calcification Rates'!$D$77+'Calcification Rates'!$E$77)))*('Calcification Rates'!$F$77+'Calcification Rates'!$G$77)</f>
        <v>80.029556851519743</v>
      </c>
      <c r="FZ42" s="73">
        <f>((((1-'Calcification Rates'!$H$78)*$A42)*'Calcification Rates'!$D$78*0.1)+('Calcification Rates'!$H$78*$A42*'Calcification Rates'!$D$78))*'Calcification Rates'!$F$78</f>
        <v>14.26419813</v>
      </c>
      <c r="GA42" s="73">
        <f>((((1-'Calcification Rates'!$H$78)*$A42)*(('Calcification Rates'!$D$78-'Calcification Rates'!$E$78)*0.1))+('Calcification Rates'!$H$78*$A42*('Calcification Rates'!$D$78-'Calcification Rates'!$E$78)))*('Calcification Rates'!$F$78-'Calcification Rates'!$G$78)</f>
        <v>13.770371832886502</v>
      </c>
      <c r="GB42" s="73">
        <f>((((1-'Calcification Rates'!$H$78)*$A42)*(('Calcification Rates'!$D$78+'Calcification Rates'!$E$78)*0.1))+('Calcification Rates'!$H$78*$A42*('Calcification Rates'!$D$78+'Calcification Rates'!$E$78)))*('Calcification Rates'!$F$78+'Calcification Rates'!$G$78)</f>
        <v>14.758024427113499</v>
      </c>
      <c r="GC42" s="73">
        <f>((((1-'Calcification Rates'!$H$79)*$A42)*'Calcification Rates'!$D$79*0.1)+('Calcification Rates'!$H$79*$A42*'Calcification Rates'!$D$79))*'Calcification Rates'!$F$79</f>
        <v>16.222861200000001</v>
      </c>
      <c r="GD42" s="73">
        <f>((((1-'Calcification Rates'!$H$79)*$A42)*(('Calcification Rates'!$D$79-'Calcification Rates'!$E$79)*0.1))+('Calcification Rates'!$H$79*$A42*('Calcification Rates'!$D$79-'Calcification Rates'!$E$79)))*('Calcification Rates'!$F$79-'Calcification Rates'!$G$79)</f>
        <v>15.544676920733732</v>
      </c>
      <c r="GE42" s="73">
        <f>((((1-'Calcification Rates'!$H$79)*$A42)*(('Calcification Rates'!$D$79+'Calcification Rates'!$E$79)*0.1))+('Calcification Rates'!$H$79*$A42*('Calcification Rates'!$D$79+'Calcification Rates'!$E$79)))*('Calcification Rates'!$F$79+'Calcification Rates'!$G$79)</f>
        <v>16.901045479266273</v>
      </c>
      <c r="GF42" s="73">
        <f>((((1-'Calcification Rates'!$H$80)*$A42)*'Calcification Rates'!$D$80*0.1)+('Calcification Rates'!$H$80*$A42*'Calcification Rates'!$D$80))*'Calcification Rates'!$F$80</f>
        <v>19.09043058</v>
      </c>
      <c r="GG42" s="73">
        <f>((((1-'Calcification Rates'!$H$80)*$A42)*(('Calcification Rates'!$D$80-'Calcification Rates'!$E$80)*0.1))+('Calcification Rates'!$H$80*$A42*('Calcification Rates'!$D$80-'Calcification Rates'!$E$80)))*('Calcification Rates'!$F$80-'Calcification Rates'!$G$80)</f>
        <v>18.429520197396968</v>
      </c>
      <c r="GH42" s="73">
        <f>((((1-'Calcification Rates'!$H$80)*$A42)*(('Calcification Rates'!$D$80+'Calcification Rates'!$E$80)*0.1))+('Calcification Rates'!$H$80*$A42*('Calcification Rates'!$D$80+'Calcification Rates'!$E$80)))*('Calcification Rates'!$F$80+'Calcification Rates'!$G$80)</f>
        <v>19.751340962603027</v>
      </c>
      <c r="GI42" s="73">
        <f>((((((((($A42*2)/PI())/2)+'Calcification Rates'!$D$81)^2)*PI())/2))-((((((($A42*2)/PI())/2)^2)*PI())/2)))*'Calcification Rates'!$F$81</f>
        <v>23.399583673529673</v>
      </c>
      <c r="GJ42" s="73">
        <f>((((((((($A42*2)/PI())/2)+('Calcification Rates'!$D$81-'Calcification Rates'!$E$81))^2)*PI())/2))-((((((($A42*2)/PI())/2)^2)*PI())/2)))*('Calcification Rates'!$F$81-'Calcification Rates'!$G$81)</f>
        <v>22.633747053283447</v>
      </c>
      <c r="GK42" s="73">
        <f>((((((((($A42*2)/PI())/2)+('Calcification Rates'!$D$81+'Calcification Rates'!$E$81))^2)*PI())/2))-((((((($A42*2)/PI())/2)^2)*PI())/2)))*('Calcification Rates'!$F$81+'Calcification Rates'!$G$81)</f>
        <v>24.166312741065507</v>
      </c>
      <c r="GL42" s="73">
        <f>((((((((($A42*2)/PI())/2)+'Calcification Rates'!$D$82)^2)*PI())/2))-((((((($A42*2)/PI())/2)^2)*PI())/2)))*'Calcification Rates'!$F$82</f>
        <v>24.00106259973197</v>
      </c>
      <c r="GM42" s="73">
        <f>((((((((($A42*2)/PI())/2)+('Calcification Rates'!$D$82-'Calcification Rates'!$E$82))^2)*PI())/2))-((((((($A42*2)/PI())/2)^2)*PI())/2)))*('Calcification Rates'!$F$82-'Calcification Rates'!$G$82)</f>
        <v>23.4046288643965</v>
      </c>
      <c r="GN42" s="73">
        <f>((((((((($A42*2)/PI())/2)+('Calcification Rates'!$D$82+'Calcification Rates'!$E$82))^2)*PI())/2))-((((((($A42*2)/PI())/2)^2)*PI())/2)))*('Calcification Rates'!$F$82+'Calcification Rates'!$G$82)</f>
        <v>24.598036502873242</v>
      </c>
      <c r="GO42" s="73">
        <f>((((((((($A42*2)/PI())/2)+'Calcification Rates'!$D$87)^2)*PI())/2))-((((((($A42*2)/PI())/2)^2)*PI())/2)))*'Calcification Rates'!$F$87</f>
        <v>16.078515803456579</v>
      </c>
      <c r="GP42" s="73">
        <f>((((((((($A42*2)/PI())/2)+('Calcification Rates'!$D$87-'Calcification Rates'!$E$87))^2)*PI())/2))-((((((($A42*2)/PI())/2)^2)*PI())/2)))*('Calcification Rates'!$F$87-'Calcification Rates'!$G$87)</f>
        <v>13.985351284931165</v>
      </c>
      <c r="GQ42" s="73">
        <f>((((((((($A42*2)/PI())/2)+('Calcification Rates'!$D$87+'Calcification Rates'!$E$87))^2)*PI())/2))-((((((($A42*2)/PI())/2)^2)*PI())/2)))*('Calcification Rates'!$F$87+'Calcification Rates'!$G$87)</f>
        <v>18.283336167850685</v>
      </c>
      <c r="GR42" s="73">
        <f>((((((((($A42*2)/PI())/2)+'Calcification Rates'!$D$88)^2)*PI())/2))-((((((($A42*2)/PI())/2)^2)*PI())/2)))*'Calcification Rates'!$F$88</f>
        <v>16.078515803456579</v>
      </c>
      <c r="GS42" s="73">
        <f>((((((((($A42*2)/PI())/2)+('Calcification Rates'!$D$88-'Calcification Rates'!$E$88))^2)*PI())/2))-((((((($A42*2)/PI())/2)^2)*PI())/2)))*('Calcification Rates'!$F$88-'Calcification Rates'!$G$88)</f>
        <v>13.985351284931165</v>
      </c>
      <c r="GT42" s="73">
        <f>((((((((($A42*2)/PI())/2)+('Calcification Rates'!$D$88+'Calcification Rates'!$E$88))^2)*PI())/2))-((((((($A42*2)/PI())/2)^2)*PI())/2)))*('Calcification Rates'!$F$88+'Calcification Rates'!$G$88)</f>
        <v>18.283336167850685</v>
      </c>
      <c r="GU42" s="73">
        <f>((((((((($A42*2)/PI())/2)+'Calcification Rates'!$D$89)^2)*PI())/2))-((((((($A42*2)/PI())/2)^2)*PI())/2)))*'Calcification Rates'!$F$89</f>
        <v>22.487218432444973</v>
      </c>
      <c r="GV42" s="73">
        <f>((((((((($A42*2)/PI())/2)+('Calcification Rates'!$D$89-'Calcification Rates'!$E$89))^2)*PI())/2))-((((((($A42*2)/PI())/2)^2)*PI())/2)))*('Calcification Rates'!$F$89-'Calcification Rates'!$G$89)</f>
        <v>20.047100249611919</v>
      </c>
      <c r="GW42" s="73">
        <f>((((((((($A42*2)/PI())/2)+('Calcification Rates'!$D$89+'Calcification Rates'!$E$89))^2)*PI())/2))-((((((($A42*2)/PI())/2)^2)*PI())/2)))*('Calcification Rates'!$F$89+'Calcification Rates'!$G$89)</f>
        <v>25.018503275215565</v>
      </c>
      <c r="GX42" s="73">
        <f>((((((((($A42*2)/PI())/2)+'Calcification Rates'!$D$90)^2)*PI())/2))-((((((($A42*2)/PI())/2)^2)*PI())/2)))*'Calcification Rates'!$F$90</f>
        <v>22.487218432444973</v>
      </c>
      <c r="GY42" s="73">
        <f>((((((((($A42*2)/PI())/2)+('Calcification Rates'!$D$90-'Calcification Rates'!$E$90))^2)*PI())/2))-((((((($A42*2)/PI())/2)^2)*PI())/2)))*('Calcification Rates'!$F$90-'Calcification Rates'!$G$90)</f>
        <v>20.047100249611919</v>
      </c>
      <c r="GZ42" s="73">
        <f>((((((((($A42*2)/PI())/2)+('Calcification Rates'!$D$90+'Calcification Rates'!$E$90))^2)*PI())/2))-((((((($A42*2)/PI())/2)^2)*PI())/2)))*('Calcification Rates'!$F$90+'Calcification Rates'!$G$90)</f>
        <v>25.018503275215565</v>
      </c>
      <c r="HA42" s="73">
        <f>((((((((($A42*2)/PI())/2)+'Calcification Rates'!$D$92)^2)*PI())/2))-((((((($A42*2)/PI())/2)^2)*PI())/2)))*'Calcification Rates'!$F$92</f>
        <v>57.086608309287442</v>
      </c>
      <c r="HB42" s="73">
        <f>((((((((($A42*2)/PI())/2)+('Calcification Rates'!$D$92-'Calcification Rates'!$E$92))^2)*PI())/2))-((((((($A42*2)/PI())/2)^2)*PI())/2)))*('Calcification Rates'!$F$92-'Calcification Rates'!$G$92)</f>
        <v>54.877877450450349</v>
      </c>
      <c r="HC42" s="73">
        <f>((((((((($A42*2)/PI())/2)+('Calcification Rates'!$D$92+'Calcification Rates'!$E$92))^2)*PI())/2))-((((((($A42*2)/PI())/2)^2)*PI())/2)))*('Calcification Rates'!$F$92+'Calcification Rates'!$G$92)</f>
        <v>59.295339168124542</v>
      </c>
      <c r="HD42" s="73">
        <f>$A42*'Calcification Rates'!$D$93*'Calcification Rates'!$F$93</f>
        <v>16.526980176092479</v>
      </c>
      <c r="HE42" s="73">
        <f>$A42*('Calcification Rates'!$D$93-'Calcification Rates'!$E$93)*('Calcification Rates'!$F$93-'Calcification Rates'!$G$93)</f>
        <v>14.525180558294931</v>
      </c>
      <c r="HF42" s="73">
        <f>$A42*('Calcification Rates'!$D$93+'Calcification Rates'!$E$93)*('Calcification Rates'!$F$93+'Calcification Rates'!$G$93)</f>
        <v>18.638444325593763</v>
      </c>
      <c r="HG42" s="73">
        <f>$A42*'Calcification Rates'!$D$95*'Calcification Rates'!$F$95</f>
        <v>21.071899724517909</v>
      </c>
      <c r="HH42" s="73">
        <f>$A42*('Calcification Rates'!$D$95-'Calcification Rates'!$E$95)*('Calcification Rates'!$F$95-'Calcification Rates'!$G$95)</f>
        <v>18.38823514155926</v>
      </c>
      <c r="HI42" s="73">
        <f>$A42*('Calcification Rates'!$D$95+'Calcification Rates'!$E$95)*('Calcification Rates'!$F$95+'Calcification Rates'!$G$95)</f>
        <v>23.905961379527394</v>
      </c>
      <c r="HJ42" s="73">
        <f>((((1-'Calcification Rates'!$H$96)*$A42)*'Calcification Rates'!$D$96*0.1)+('Calcification Rates'!$H$96*$A42*'Calcification Rates'!$D$96))*'Calcification Rates'!$F$96</f>
        <v>10.017917000000001</v>
      </c>
      <c r="HK42" s="73">
        <f>((((1-'Calcification Rates'!$H$96)*$A42)*(('Calcification Rates'!$D$96-'Calcification Rates'!$E$96)*0.1))+('Calcification Rates'!$H$96*$A42*('Calcification Rates'!$D$96-'Calcification Rates'!$E$96)))*('Calcification Rates'!$F$96-'Calcification Rates'!$G$96)</f>
        <v>8.7508742319673782</v>
      </c>
      <c r="HL42" s="73">
        <f>((((1-'Calcification Rates'!$H$96)*$A42)*(('Calcification Rates'!$D$96+'Calcification Rates'!$E$96)*0.1))+('Calcification Rates'!$H$96*$A42*('Calcification Rates'!$D$96+'Calcification Rates'!$E$96)))*('Calcification Rates'!$F$96+'Calcification Rates'!$G$96)</f>
        <v>11.362894319672748</v>
      </c>
      <c r="HM42" s="73">
        <f>((((1-'Calcification Rates'!$H$98)*$A42)*'Calcification Rates'!$D$98*0.1)+('Calcification Rates'!$H$98*$A42*'Calcification Rates'!$D$98))*'Calcification Rates'!$F$98</f>
        <v>10.017917000000001</v>
      </c>
      <c r="HN42" s="73">
        <f>((((1-'Calcification Rates'!$H$98)*$A42)*(('Calcification Rates'!$D$98-'Calcification Rates'!$E$98)*0.1))+('Calcification Rates'!$H$98*$A42*('Calcification Rates'!$D$98-'Calcification Rates'!$E$98)))*('Calcification Rates'!$F$98-'Calcification Rates'!$G$98)</f>
        <v>6.0416516878159134</v>
      </c>
      <c r="HO42" s="73">
        <f>((((1-'Calcification Rates'!$H$98)*$A42)*(('Calcification Rates'!$D$98+'Calcification Rates'!$E$98)*0.1))+('Calcification Rates'!$H$98*$A42*('Calcification Rates'!$D$98+'Calcification Rates'!$E$98)))*('Calcification Rates'!$F$98+'Calcification Rates'!$G$98)</f>
        <v>14.569877926834481</v>
      </c>
    </row>
    <row r="43" spans="1:223" x14ac:dyDescent="0.3">
      <c r="A43" s="42">
        <v>41</v>
      </c>
      <c r="B43" s="73">
        <f>((((1-'Calcification Rates'!$H$11)*$A43)*'Calcification Rates'!$D$11*0.1)+('Calcification Rates'!$H$11*$A43*'Calcification Rates'!$D$11))*'Calcification Rates'!$F$11</f>
        <v>112.80352085333334</v>
      </c>
      <c r="C43" s="73">
        <f>((((1-'Calcification Rates'!$H$11)*$A43)*(('Calcification Rates'!$D$11-'Calcification Rates'!$E$11)*0.1))+('Calcification Rates'!$H$11*$A43*('Calcification Rates'!$D$11-'Calcification Rates'!$E$11)))*('Calcification Rates'!$F$11-'Calcification Rates'!$G$11)</f>
        <v>91.616204508174675</v>
      </c>
      <c r="D43" s="73">
        <f>((((1-'Calcification Rates'!$H$11)*$A43)*(('Calcification Rates'!$D$11+'Calcification Rates'!$E$11)*0.1))+('Calcification Rates'!$H$11*$A43*('Calcification Rates'!$D$11+'Calcification Rates'!$E$11)))*('Calcification Rates'!$F$11+'Calcification Rates'!$G$11)</f>
        <v>134.6490124738194</v>
      </c>
      <c r="E43" s="73">
        <f>(((((1-'Calcification Rates'!$H$12)*$A43)*'Calcification Rates'!$D$12*0.1)+('Calcification Rates'!$H$12*$A43*'Calcification Rates'!$D$12))*'Calcification Rates'!$F$12)*0.5</f>
        <v>59.402714895238084</v>
      </c>
      <c r="F43" s="73">
        <f>(((((1-'Calcification Rates'!$H$12)*$A43)*(('Calcification Rates'!$D$12-'Calcification Rates'!$E$12)*0.1))+('Calcification Rates'!$H$12*$A43*('Calcification Rates'!$D$12-'Calcification Rates'!$E$12)))*('Calcification Rates'!$F$12-'Calcification Rates'!$G$12))*0.5</f>
        <v>54.595666488194034</v>
      </c>
      <c r="G43" s="73">
        <f>(((((1-'Calcification Rates'!$H$12)*$A43)*(('Calcification Rates'!$D$12+'Calcification Rates'!$E$12)*0.1))+('Calcification Rates'!$H$12*$A43*('Calcification Rates'!$D$12+'Calcification Rates'!$E$12)))*('Calcification Rates'!$F$12+'Calcification Rates'!$G$12))*0.5</f>
        <v>64.293170032897194</v>
      </c>
      <c r="H43" s="73">
        <f>(((((1-'Calcification Rates'!$H$13)*$A43)*'Calcification Rates'!$D$13*0.1)+('Calcification Rates'!$H$13*$A43*'Calcification Rates'!$D$13))*'Calcification Rates'!$F$13)*0.5</f>
        <v>47.798468529599994</v>
      </c>
      <c r="I43" s="73">
        <f>(((((1-'Calcification Rates'!$H$13)*$A43)*(('Calcification Rates'!$D$13-'Calcification Rates'!$E$13)*0.1))+('Calcification Rates'!$H$13*$A43*('Calcification Rates'!$D$13-'Calcification Rates'!$E$13)))*('Calcification Rates'!$F$13-'Calcification Rates'!$G$13))*0.5</f>
        <v>40.451023396262862</v>
      </c>
      <c r="J43" s="73">
        <f>(((((1-'Calcification Rates'!$H$13)*$A43)*(('Calcification Rates'!$D$13+'Calcification Rates'!$E$13)*0.1))+('Calcification Rates'!$H$13*$A43*('Calcification Rates'!$D$13+'Calcification Rates'!$E$13)))*('Calcification Rates'!$F$13+'Calcification Rates'!$G$13))*0.5</f>
        <v>55.75176780295935</v>
      </c>
      <c r="K43" s="73">
        <f>((((((((($A43*2)/PI())/2)+'Calcification Rates'!$D$14)^2)*PI())/2))-((((((($A43*2)/PI())/2)^2)*PI())/2)))*'Calcification Rates'!$F$14</f>
        <v>24.395896613858675</v>
      </c>
      <c r="L43" s="73">
        <f>((((((((($A43*2)/PI())/2)+('Calcification Rates'!$D$14-'Calcification Rates'!$E$14))^2)*PI())/2))-((((((($A43*2)/PI())/2)^2)*PI())/2)))*('Calcification Rates'!$F$14-'Calcification Rates'!$G$14)</f>
        <v>23.540701612094125</v>
      </c>
      <c r="M43" s="73">
        <f>((((((((($A43*2)/PI())/2)+('Calcification Rates'!$D$14+'Calcification Rates'!$E$14))^2)*PI())/2))-((((((($A43*2)/PI())/2)^2)*PI())/2)))*('Calcification Rates'!$F$14+'Calcification Rates'!$G$14)</f>
        <v>25.251771766916061</v>
      </c>
      <c r="N43" s="73">
        <f>((((((((($A43*2)/PI())/2)+'Calcification Rates'!$D$15)^2)*PI())/2))-((((((($A43*2)/PI())/2)^2)*PI())/2)))*'Calcification Rates'!$F$15</f>
        <v>24.745317008067591</v>
      </c>
      <c r="O43" s="73">
        <f>((((((((($A43*2)/PI())/2)+('Calcification Rates'!$D$15-'Calcification Rates'!$E$15))^2)*PI())/2))-((((((($A43*2)/PI())/2)^2)*PI())/2)))*('Calcification Rates'!$F$15-'Calcification Rates'!$G$15)</f>
        <v>22.310697446096061</v>
      </c>
      <c r="P43" s="73">
        <f>((((((((($A43*2)/PI())/2)+('Calcification Rates'!$D$15+'Calcification Rates'!$E$15))^2)*PI())/2))-((((((($A43*2)/PI())/2)^2)*PI())/2)))*('Calcification Rates'!$F$15+'Calcification Rates'!$G$15)</f>
        <v>27.29453757611584</v>
      </c>
      <c r="Q43" s="73">
        <f>(2*'Calcification Rates'!$D$16*'Calcification Rates'!$F$16)+0.1*'Calcification Rates'!$D$16*($A43+(2*'Calcification Rates'!$D$16))*'Calcification Rates'!$F$16</f>
        <v>6.9185783333333326</v>
      </c>
      <c r="R43" s="73">
        <f>(2*('Calcification Rates'!$D$16-'Calcification Rates'!$E$16)*('Calcification Rates'!$F$16-'Calcification Rates'!$G$16))+(0.1*('Calcification Rates'!$D$16-'Calcification Rates'!$E$16)*($A43+(2*'Calcification Rates'!$D$16-'Calcification Rates'!$E$16)))*('Calcification Rates'!$F$16-'Calcification Rates'!$G$16)</f>
        <v>5.9428544516570687</v>
      </c>
      <c r="S43" s="73">
        <f>(2*('Calcification Rates'!$D$16+'Calcification Rates'!$E$16)*('Calcification Rates'!$F$16+'Calcification Rates'!$G$16))+(0.1*('Calcification Rates'!$D$16+'Calcification Rates'!$E$16)*($A43+(2*'Calcification Rates'!$D$16+'Calcification Rates'!$E$16)))*('Calcification Rates'!$F$16+'Calcification Rates'!$G$16)</f>
        <v>7.9186699298797976</v>
      </c>
      <c r="T43" s="73">
        <f>(2*'Calcification Rates'!$D$17*'Calcification Rates'!$F$17)+0.1*'Calcification Rates'!$D$17*($A43+(2*'Calcification Rates'!$D$17))*'Calcification Rates'!$F$17</f>
        <v>6.3944436111111091</v>
      </c>
      <c r="U43" s="73">
        <f>(2*('Calcification Rates'!$D$17-'Calcification Rates'!$E$17)*('Calcification Rates'!$F$17-'Calcification Rates'!$G$17))+(0.1*('Calcification Rates'!$D$17-'Calcification Rates'!$E$17)*($A43+(2*'Calcification Rates'!$D$17-'Calcification Rates'!$E$17)))*('Calcification Rates'!$F$17-'Calcification Rates'!$G$17)</f>
        <v>5.425859099123735</v>
      </c>
      <c r="V43" s="73">
        <f>(2*('Calcification Rates'!$D$17+'Calcification Rates'!$E$17)*('Calcification Rates'!$F$17+'Calcification Rates'!$G$17))+(0.1*('Calcification Rates'!$D$17+'Calcification Rates'!$E$17)*($A43+(2*'Calcification Rates'!$D$17+'Calcification Rates'!$E$17)))*('Calcification Rates'!$F$17+'Calcification Rates'!$G$17)</f>
        <v>7.3873943440131304</v>
      </c>
      <c r="W43" s="73">
        <f>((((((((($A43*2)/PI())/2)+'Calcification Rates'!$D$18)^2)*PI())/2))-((((((($A43*2)/PI())/2)^2)*PI())/2)))*'Calcification Rates'!$F$18</f>
        <v>24.745317008067591</v>
      </c>
      <c r="X43" s="73">
        <f>((((((((($A43*2)/PI())/2)+('Calcification Rates'!$D$18-'Calcification Rates'!$E$18))^2)*PI())/2))-((((((($A43*2)/PI())/2)^2)*PI())/2)))*('Calcification Rates'!$F$18-'Calcification Rates'!$G$18)</f>
        <v>22.310697446096061</v>
      </c>
      <c r="Y43" s="73">
        <f>((((((((($A43*2)/PI())/2)+('Calcification Rates'!$D$18+'Calcification Rates'!$E$18))^2)*PI())/2))-((((((($A43*2)/PI())/2)^2)*PI())/2)))*('Calcification Rates'!$F$18+'Calcification Rates'!$G$18)</f>
        <v>27.29453757611584</v>
      </c>
      <c r="Z43" s="73">
        <f>(2*'Calcification Rates'!$D$19*'Calcification Rates'!$F$19)+0.1*'Calcification Rates'!$D$19*($A43+(2*'Calcification Rates'!$D$19))*'Calcification Rates'!$F$19</f>
        <v>6.3944436111111091</v>
      </c>
      <c r="AA43" s="73">
        <f>(2*('Calcification Rates'!$D$19-'Calcification Rates'!$E$19)*('Calcification Rates'!$F$19-'Calcification Rates'!$G$19))+(0.1*('Calcification Rates'!$D$19-'Calcification Rates'!$E$19)*($A43+(2*'Calcification Rates'!$D$19-'Calcification Rates'!$E$19)))*('Calcification Rates'!$F$19-'Calcification Rates'!$G$19)</f>
        <v>5.425859099123735</v>
      </c>
      <c r="AB43" s="73">
        <f>(2*('Calcification Rates'!$D$19+'Calcification Rates'!$E$19)*('Calcification Rates'!$F$19+'Calcification Rates'!$G$19))+(0.1*('Calcification Rates'!$D$19+'Calcification Rates'!$E$19)*($A43+(2*'Calcification Rates'!$D$19+'Calcification Rates'!$E$19)))*('Calcification Rates'!$F$19+'Calcification Rates'!$G$19)</f>
        <v>7.3873943440131304</v>
      </c>
      <c r="AC43" s="73">
        <f>(((((1-'Calcification Rates'!$H$20)*$A43)*'Calcification Rates'!$D$20*0.1)+('Calcification Rates'!$H$20*$A43*'Calcification Rates'!$D$20))*'Calcification Rates'!$F$20)*0.5</f>
        <v>3.3148775041666667</v>
      </c>
      <c r="AD43" s="73">
        <f>(((((1-'Calcification Rates'!$H$20)*$A43)*(('Calcification Rates'!$D$20-'Calcification Rates'!$E$20)*0.1))+('Calcification Rates'!$H$20*$A43*('Calcification Rates'!$D$20-'Calcification Rates'!$E$20)))*('Calcification Rates'!$F$20-'Calcification Rates'!$G$20))*0.5</f>
        <v>2.8130601952228633</v>
      </c>
      <c r="AE43" s="73">
        <f>(((((1-'Calcification Rates'!$H$20)*$A43)*(('Calcification Rates'!$D$20+'Calcification Rates'!$E$20)*0.1))+('Calcification Rates'!$H$20*$A43*('Calcification Rates'!$D$20+'Calcification Rates'!$E$20)))*('Calcification Rates'!$F$20+'Calcification Rates'!$G$20))*0.5</f>
        <v>3.829219117455704</v>
      </c>
      <c r="AF43" s="73">
        <f>(2*'Calcification Rates'!$D$21*'Calcification Rates'!$F$21)+0.1*'Calcification Rates'!$D$21*($A43+(2*'Calcification Rates'!$D$21))*'Calcification Rates'!$F$21</f>
        <v>7.3378861111111107</v>
      </c>
      <c r="AG43" s="73">
        <f>(2*('Calcification Rates'!$D$21-'Calcification Rates'!$E$21)*('Calcification Rates'!$F$21-'Calcification Rates'!$G$21))+(0.1*('Calcification Rates'!$D$21-'Calcification Rates'!$E$21)*($A43+(2*'Calcification Rates'!$D$21-'Calcification Rates'!$E$21)))*('Calcification Rates'!$F$21-'Calcification Rates'!$G$21)</f>
        <v>7.1800314559829328</v>
      </c>
      <c r="AH43" s="73">
        <f>(2*('Calcification Rates'!$D$21+'Calcification Rates'!$E$21)*('Calcification Rates'!$F$21+'Calcification Rates'!$G$21))+(0.1*('Calcification Rates'!$D$21+'Calcification Rates'!$E$21)*($A43+(2*'Calcification Rates'!$D$21+'Calcification Rates'!$E$21)))*('Calcification Rates'!$F$21+'Calcification Rates'!$G$21)</f>
        <v>7.4973610677503997</v>
      </c>
      <c r="AI43" s="73">
        <f>$A43*'Calcification Rates'!$D$23*'Calcification Rates'!$F$23</f>
        <v>0.96361531249999988</v>
      </c>
      <c r="AJ43" s="73">
        <f>$A43*('Calcification Rates'!$D$23-'Calcification Rates'!$E$23)*('Calcification Rates'!$F$23-'Calcification Rates'!$G$23)</f>
        <v>0.62625242039021267</v>
      </c>
      <c r="AK43" s="73">
        <f>$A43*('Calcification Rates'!$D$23+'Calcification Rates'!$E$23)*('Calcification Rates'!$F$23+'Calcification Rates'!$G$23)</f>
        <v>1.3009782046097873</v>
      </c>
      <c r="AL43" s="73">
        <f>((((1-'Calcification Rates'!$H$24)*$A43)*'Calcification Rates'!$D$24*0.1)+('Calcification Rates'!$H$24*$A43*'Calcification Rates'!$D$24))*'Calcification Rates'!$F$24</f>
        <v>43.9075284193</v>
      </c>
      <c r="AM43" s="73">
        <f>((((1-'Calcification Rates'!$H$24)*$A43)*(('Calcification Rates'!$D$24-'Calcification Rates'!$E$24)*0.1))+('Calcification Rates'!$H$24*$A43*('Calcification Rates'!$D$24-'Calcification Rates'!$E$24)))*('Calcification Rates'!$F$24-'Calcification Rates'!$G$24)</f>
        <v>26.479955182528368</v>
      </c>
      <c r="AN43" s="73">
        <f>((((1-'Calcification Rates'!$H$24)*$A43)*(('Calcification Rates'!$D$24+'Calcification Rates'!$E$24)*0.1))+('Calcification Rates'!$H$24*$A43*('Calcification Rates'!$D$24+'Calcification Rates'!$E$24)))*('Calcification Rates'!$F$24+'Calcification Rates'!$G$24)</f>
        <v>63.858317965522843</v>
      </c>
      <c r="AO43" s="73">
        <f>((((((((($A43*2)/PI())/2)+'Calcification Rates'!$D$25)^2)*PI())/2))-((((((($A43*2)/PI())/2)^2)*PI())/2)))*'Calcification Rates'!$F$25</f>
        <v>20.905203248430606</v>
      </c>
      <c r="AP43" s="73">
        <f>((((((((($A43*2)/PI())/2)+('Calcification Rates'!$D$25-'Calcification Rates'!$E$25))^2)*PI())/2))-((((((($A43*2)/PI())/2)^2)*PI())/2)))*('Calcification Rates'!$F$25-'Calcification Rates'!$G$25)</f>
        <v>17.086501075788036</v>
      </c>
      <c r="AQ43" s="73">
        <f>((((((((($A43*2)/PI())/2)+('Calcification Rates'!$D$25+'Calcification Rates'!$E$25))^2)*PI())/2))-((((((($A43*2)/PI())/2)^2)*PI())/2)))*('Calcification Rates'!$F$25+'Calcification Rates'!$G$25)</f>
        <v>24.852373334268798</v>
      </c>
      <c r="AR43" s="73">
        <f>((((1-'Calcification Rates'!$H$28)*$A43)*'Calcification Rates'!$D$28*0.1)+('Calcification Rates'!$H$28*$A43*'Calcification Rates'!$D$28))*'Calcification Rates'!$F$28</f>
        <v>7.0672207807689214</v>
      </c>
      <c r="AS43" s="73">
        <f>((((1-'Calcification Rates'!$H$28)*$A43)*(('Calcification Rates'!$D$28-'Calcification Rates'!$E$28)*0.1))+('Calcification Rates'!$H$28*$A43*('Calcification Rates'!$D$28-'Calcification Rates'!$E$28)))*('Calcification Rates'!$F$28-'Calcification Rates'!$G$28)</f>
        <v>6.3698244709736702</v>
      </c>
      <c r="AT43" s="73">
        <f>((((1-'Calcification Rates'!$H$28)*$A43)*(('Calcification Rates'!$D$28+'Calcification Rates'!$E$28)*0.1))+('Calcification Rates'!$H$28*$A43*('Calcification Rates'!$D$28+'Calcification Rates'!$E$28)))*('Calcification Rates'!$F$28+'Calcification Rates'!$G$28)</f>
        <v>7.7987442158322473</v>
      </c>
      <c r="AU43" s="73">
        <f>((((((((($A43*2)/PI())/2)+'Calcification Rates'!$D$29)^2)*PI())/2))-((((((($A43*2)/PI())/2)^2)*PI())/2)))*'Calcification Rates'!$F$29</f>
        <v>103.19783478419642</v>
      </c>
      <c r="AV43" s="73">
        <f>((((((((($A43*2)/PI())/2)+('Calcification Rates'!$D$29-'Calcification Rates'!$E$29))^2)*PI())/2))-((((((($A43*2)/PI())/2)^2)*PI())/2)))*('Calcification Rates'!$F$29-'Calcification Rates'!$G$29)</f>
        <v>85.178776366315645</v>
      </c>
      <c r="AW43" s="73">
        <f>((((((((($A43*2)/PI())/2)+('Calcification Rates'!$D$29+'Calcification Rates'!$E$29))^2)*PI())/2))-((((((($A43*2)/PI())/2)^2)*PI())/2)))*('Calcification Rates'!$F$29+'Calcification Rates'!$G$29)</f>
        <v>122.82392696626005</v>
      </c>
      <c r="AX43" s="73">
        <f>((((((((($A43*2)/PI())/2)+'Calcification Rates'!$D$30)^2)*PI())/2))-((((((($A43*2)/PI())/2)^2)*PI())/2)))*'Calcification Rates'!$F$30</f>
        <v>24.294957886833298</v>
      </c>
      <c r="AY43" s="73">
        <f>((((((((($A43*2)/PI())/2)+('Calcification Rates'!$D$30-'Calcification Rates'!$E$30))^2)*PI())/2))-((((((($A43*2)/PI())/2)^2)*PI())/2)))*('Calcification Rates'!$F$30-'Calcification Rates'!$G$30)</f>
        <v>21.566188930027774</v>
      </c>
      <c r="AZ43" s="73">
        <f>((((((((($A43*2)/PI())/2)+('Calcification Rates'!$D$30+'Calcification Rates'!$E$30))^2)*PI())/2))-((((((($A43*2)/PI())/2)^2)*PI())/2)))*('Calcification Rates'!$F$30+'Calcification Rates'!$G$30)</f>
        <v>27.080240893187078</v>
      </c>
      <c r="BA43" s="73">
        <f>((((1-'Calcification Rates'!$H$31)*$A43)*'Calcification Rates'!$D$31*0.1)+('Calcification Rates'!$H$31*$A43*'Calcification Rates'!$D$31))*'Calcification Rates'!$F$31</f>
        <v>7.559006000000001</v>
      </c>
      <c r="BB43" s="73">
        <f>((((1-'Calcification Rates'!$H$31)*$A43)*(('Calcification Rates'!$D$31-'Calcification Rates'!$E$31)*0.1))+('Calcification Rates'!$H$31*$A43*('Calcification Rates'!$D$31-'Calcification Rates'!$E$31)))*('Calcification Rates'!$F$31-'Calcification Rates'!$G$31)</f>
        <v>7.5590060000000001</v>
      </c>
      <c r="BC43" s="73">
        <f>((((1-'Calcification Rates'!$H$31)*$A43)*(('Calcification Rates'!$D$31+'Calcification Rates'!$E$31)*0.1))+('Calcification Rates'!$H$31*$A43*('Calcification Rates'!$D$31+'Calcification Rates'!$E$31)))*('Calcification Rates'!$F$31+'Calcification Rates'!$G$31)</f>
        <v>7.5590060000000001</v>
      </c>
      <c r="BD43" s="73">
        <f>$A43*'Calcification Rates'!$D$32*'Calcification Rates'!$F$32</f>
        <v>31.762790025927735</v>
      </c>
      <c r="BE43" s="73">
        <f>$A43*('Calcification Rates'!$D$32-'Calcification Rates'!$E$32)*('Calcification Rates'!$F$32-'Calcification Rates'!$G$32)</f>
        <v>30.533859869262319</v>
      </c>
      <c r="BF43" s="73">
        <f>$A43*('Calcification Rates'!$D$32+'Calcification Rates'!$E$32)*('Calcification Rates'!$F$32+'Calcification Rates'!$G$32)</f>
        <v>32.991720182593149</v>
      </c>
      <c r="BG43" s="73">
        <f>((((1-'Calcification Rates'!$H$34)*$A43)*'Calcification Rates'!$D$34*0.1)+('Calcification Rates'!$H$34*$A43*'Calcification Rates'!$D$34))*'Calcification Rates'!$F$34</f>
        <v>10.268364925000002</v>
      </c>
      <c r="BH43" s="73">
        <f>((((1-'Calcification Rates'!$H$34)*$A43)*(('Calcification Rates'!$D$34-'Calcification Rates'!$E$34)*0.1))+('Calcification Rates'!$H$34*$A43*('Calcification Rates'!$D$34-'Calcification Rates'!$E$34)))*('Calcification Rates'!$F$34-'Calcification Rates'!$G$34)</f>
        <v>3.9103276774664848</v>
      </c>
      <c r="BI43" s="73">
        <f>((((1-'Calcification Rates'!$H$34)*$A43)*(('Calcification Rates'!$D$34+'Calcification Rates'!$E$34)*0.1))+('Calcification Rates'!$H$34*$A43*('Calcification Rates'!$D$34+'Calcification Rates'!$E$34)))*('Calcification Rates'!$F$34+'Calcification Rates'!$G$34)</f>
        <v>19.583914739415391</v>
      </c>
      <c r="BJ43" s="73">
        <f>(2*'Calcification Rates'!$D$35*'Calcification Rates'!$F$35)+0.1*'Calcification Rates'!$D$35*($A43+(2*'Calcification Rates'!$D$35))*'Calcification Rates'!$F$35</f>
        <v>3.6754616737871091</v>
      </c>
      <c r="BK43" s="73">
        <f>(2*('Calcification Rates'!$D$35-'Calcification Rates'!$E$35)*('Calcification Rates'!$F$35-'Calcification Rates'!$G$35))+(0.1*('Calcification Rates'!$D$35-'Calcification Rates'!$E$35)*($A43+(2*'Calcification Rates'!$D$35-'Calcification Rates'!$E$35)))*('Calcification Rates'!$F$35-'Calcification Rates'!$G$35)</f>
        <v>3.3146054247250873</v>
      </c>
      <c r="BL43" s="73">
        <f>(2*('Calcification Rates'!$D$35+'Calcification Rates'!$E$35)*('Calcification Rates'!$F$35+'Calcification Rates'!$G$35))+(0.1*('Calcification Rates'!$D$35+'Calcification Rates'!$E$35)*($A43+(2*'Calcification Rates'!$D$35+'Calcification Rates'!$E$35)))*('Calcification Rates'!$F$35+'Calcification Rates'!$G$35)</f>
        <v>4.0531703913323325</v>
      </c>
      <c r="BM43" s="73">
        <f>((((((((($A43*2)/PI())/2)+'Calcification Rates'!$D$36)^2)*PI())/2))-((((((($A43*2)/PI())/2)^2)*PI())/2)))*'Calcification Rates'!$F$36</f>
        <v>32.800154369751894</v>
      </c>
      <c r="BN43" s="73">
        <f>((((((((($A43*2)/PI())/2)+('Calcification Rates'!$D$36-'Calcification Rates'!$E$36))^2)*PI())/2))-((((((($A43*2)/PI())/2)^2)*PI())/2)))*('Calcification Rates'!$F$36-'Calcification Rates'!$G$36)</f>
        <v>30.028794339272469</v>
      </c>
      <c r="BO43" s="73">
        <f>((((((((($A43*2)/PI())/2)+('Calcification Rates'!$D$36+'Calcification Rates'!$E$36))^2)*PI())/2))-((((((($A43*2)/PI())/2)^2)*PI())/2)))*('Calcification Rates'!$F$36+'Calcification Rates'!$G$36)</f>
        <v>35.695283701278598</v>
      </c>
      <c r="BP43" s="73">
        <f>(2*'Calcification Rates'!$D$37*'Calcification Rates'!$F$37)+0.1*'Calcification Rates'!$D$37*($A43+(2*'Calcification Rates'!$D$37))*'Calcification Rates'!$F$37</f>
        <v>77.405027777777761</v>
      </c>
      <c r="BQ43" s="73">
        <f>(2*('Calcification Rates'!$D$37-'Calcification Rates'!$E$37)*('Calcification Rates'!$F$37-'Calcification Rates'!$G$37))+(0.1*('Calcification Rates'!$D$37-'Calcification Rates'!$E$37)*($A43+(2*'Calcification Rates'!$D$37-'Calcification Rates'!$E$37)))*('Calcification Rates'!$F$37-'Calcification Rates'!$G$37)</f>
        <v>63.253096799029386</v>
      </c>
      <c r="BR43" s="73">
        <f>(2*('Calcification Rates'!$D$37+'Calcification Rates'!$E$37)*('Calcification Rates'!$F$37+'Calcification Rates'!$G$37))+(0.1*('Calcification Rates'!$D$37+'Calcification Rates'!$E$37)*($A43+(2*'Calcification Rates'!$D$37+'Calcification Rates'!$E$37)))*('Calcification Rates'!$F$37+'Calcification Rates'!$G$37)</f>
        <v>92.785316364608249</v>
      </c>
      <c r="BS43" s="73">
        <f>(2*'Calcification Rates'!$D$38*'Calcification Rates'!$F$38)+0.1*'Calcification Rates'!$D$38*($A43+(2*'Calcification Rates'!$D$38))*'Calcification Rates'!$F$38</f>
        <v>74.117555555555541</v>
      </c>
      <c r="BT43" s="73">
        <f>(2*('Calcification Rates'!$D$38-'Calcification Rates'!$E$38)*('Calcification Rates'!$F$38-'Calcification Rates'!$G$38))+(0.1*('Calcification Rates'!$D$38-'Calcification Rates'!$E$38)*($A43+(2*'Calcification Rates'!$D$38-'Calcification Rates'!$E$38)))*('Calcification Rates'!$F$38-'Calcification Rates'!$G$38)</f>
        <v>59.405919311449679</v>
      </c>
      <c r="BU43" s="73">
        <f>(2*('Calcification Rates'!$D$38+'Calcification Rates'!$E$38)*('Calcification Rates'!$F$38+'Calcification Rates'!$G$38))+(0.1*('Calcification Rates'!$D$38+'Calcification Rates'!$E$38)*($A43+(2*'Calcification Rates'!$D$38+'Calcification Rates'!$E$38)))*('Calcification Rates'!$F$38+'Calcification Rates'!$G$38)</f>
        <v>90.396665829799559</v>
      </c>
      <c r="BV43" s="73">
        <f>((((((((($A43*2)/PI())/2)+'Calcification Rates'!$D$39)^2)*PI())/2))-((((((($A43*2)/PI())/2)^2)*PI())/2)))*'Calcification Rates'!$F$39</f>
        <v>17.653590542982215</v>
      </c>
      <c r="BW43" s="73">
        <f>((((((((($A43*2)/PI())/2)+('Calcification Rates'!$D$39-'Calcification Rates'!$E$39))^2)*PI())/2))-((((((($A43*2)/PI())/2)^2)*PI())/2)))*('Calcification Rates'!$F$39-'Calcification Rates'!$G$39)</f>
        <v>16.970557667910953</v>
      </c>
      <c r="BX43" s="73">
        <f>((((((((($A43*2)/PI())/2)+('Calcification Rates'!$D$39+'Calcification Rates'!$E$39))^2)*PI())/2))-((((((($A43*2)/PI())/2)^2)*PI())/2)))*('Calcification Rates'!$F$39+'Calcification Rates'!$G$39)</f>
        <v>18.336623418053478</v>
      </c>
      <c r="BY43" s="73">
        <f>((((((((($A43*2)/PI())/2)+'Calcification Rates'!$D$40)^2)*PI())/2))-((((((($A43*2)/PI())/2)^2)*PI())/2)))*'Calcification Rates'!$F$40</f>
        <v>32.371239707653132</v>
      </c>
      <c r="BZ43" s="73">
        <f>((((((((($A43*2)/PI())/2)+('Calcification Rates'!$D$40-'Calcification Rates'!$E$40))^2)*PI())/2))-((((((($A43*2)/PI())/2)^2)*PI())/2)))*('Calcification Rates'!$F$40-'Calcification Rates'!$G$40)</f>
        <v>31.118768100061164</v>
      </c>
      <c r="CA43" s="73">
        <f>((((((((($A43*2)/PI())/2)+('Calcification Rates'!$D$40+'Calcification Rates'!$E$40))^2)*PI())/2))-((((((($A43*2)/PI())/2)^2)*PI())/2)))*('Calcification Rates'!$F$40+'Calcification Rates'!$G$40)</f>
        <v>33.623711315245103</v>
      </c>
      <c r="CB43" s="73">
        <f>$A43*'Calcification Rates'!$D$23*'Calcification Rates'!$F$23</f>
        <v>0.96361531249999988</v>
      </c>
      <c r="CC43" s="73">
        <f>$A43*('Calcification Rates'!$D$23-'Calcification Rates'!$E$23)*('Calcification Rates'!$F$23-'Calcification Rates'!$G$23)</f>
        <v>0.62625242039021267</v>
      </c>
      <c r="CD43" s="73">
        <f>$A43*('Calcification Rates'!$D$23+'Calcification Rates'!$E$23)*('Calcification Rates'!$F$23+'Calcification Rates'!$G$23)</f>
        <v>1.3009782046097873</v>
      </c>
      <c r="CE43" s="73">
        <f>((((1-'Calcification Rates'!$H$44)*$A43)*'Calcification Rates'!$D$44*0.1)+('Calcification Rates'!$H$44*$A43*'Calcification Rates'!$D$44))*'Calcification Rates'!$F$44</f>
        <v>33.649431859225004</v>
      </c>
      <c r="CF43" s="73">
        <f>((((1-'Calcification Rates'!$H$44)*$A43)*(('Calcification Rates'!$D$44-'Calcification Rates'!$E$44)*0.1))+('Calcification Rates'!$H$44*$A43*('Calcification Rates'!$D$44-'Calcification Rates'!$E$44)))*('Calcification Rates'!$F$44-'Calcification Rates'!$G$44)</f>
        <v>20.293454895497067</v>
      </c>
      <c r="CG43" s="73">
        <f>((((1-'Calcification Rates'!$H$44)*$A43)*(('Calcification Rates'!$D$44+'Calcification Rates'!$E$44)*0.1))+('Calcification Rates'!$H$44*$A43*('Calcification Rates'!$D$44+'Calcification Rates'!$E$44)))*('Calcification Rates'!$F$44+'Calcification Rates'!$G$44)</f>
        <v>48.939127215392503</v>
      </c>
      <c r="CH43" s="73">
        <f>((((1-'Calcification Rates'!$H$45)*$A43)*'Calcification Rates'!$D$45*0.1)+('Calcification Rates'!$H$45*$A43*'Calcification Rates'!$D$45))*'Calcification Rates'!$F$45</f>
        <v>41.811898399999997</v>
      </c>
      <c r="CI43" s="73">
        <f>((((1-'Calcification Rates'!$H$45)*$A43)*(('Calcification Rates'!$D$45-'Calcification Rates'!$E$45)*0.1))+('Calcification Rates'!$H$45*$A43*('Calcification Rates'!$D$45-'Calcification Rates'!$E$45)))*('Calcification Rates'!$F$45-'Calcification Rates'!$G$45)</f>
        <v>27.532570706610311</v>
      </c>
      <c r="CJ43" s="73">
        <f>((((1-'Calcification Rates'!$H$45)*$A43)*(('Calcification Rates'!$D$45+'Calcification Rates'!$E$45)*0.1))+('Calcification Rates'!$H$45*$A43*('Calcification Rates'!$D$45+'Calcification Rates'!$E$45)))*('Calcification Rates'!$F$45+'Calcification Rates'!$G$45)</f>
        <v>56.091226093389686</v>
      </c>
      <c r="CK43" s="73">
        <f>((((1-'Calcification Rates'!$H$46)*$A43)*'Calcification Rates'!$D$46*0.1)+('Calcification Rates'!$H$46*$A43*'Calcification Rates'!$D$46))*'Calcification Rates'!$F$46</f>
        <v>33.677925620000003</v>
      </c>
      <c r="CL43" s="73">
        <f>((((1-'Calcification Rates'!$H$46)*$A43)*(('Calcification Rates'!$D$46-'Calcification Rates'!$E$46)*0.1))+('Calcification Rates'!$H$46*$A43*('Calcification Rates'!$D$46-'Calcification Rates'!$E$46)))*('Calcification Rates'!$F$46-'Calcification Rates'!$G$46)</f>
        <v>31.58545014064758</v>
      </c>
      <c r="CM43" s="73">
        <f>((((1-'Calcification Rates'!$H$46)*$A43)*(('Calcification Rates'!$D$46+'Calcification Rates'!$E$46)*0.1))+('Calcification Rates'!$H$46*$A43*('Calcification Rates'!$D$46+'Calcification Rates'!$E$46)))*('Calcification Rates'!$F$46+'Calcification Rates'!$G$46)</f>
        <v>35.833147680519915</v>
      </c>
      <c r="CN43" s="73">
        <f>((((1-'Calcification Rates'!$H$47)*$A43)*'Calcification Rates'!$D$47*0.1)+('Calcification Rates'!$H$47*$A43*'Calcification Rates'!$D$47))*'Calcification Rates'!$F$47</f>
        <v>43.9075284193</v>
      </c>
      <c r="CO43" s="73">
        <f>((((1-'Calcification Rates'!$H$47)*$A43)*(('Calcification Rates'!$D$47-'Calcification Rates'!$E$47)*0.1))+('Calcification Rates'!$H$47*$A43*('Calcification Rates'!$D$47-'Calcification Rates'!$E$47)))*('Calcification Rates'!$F$47-'Calcification Rates'!$G$47)</f>
        <v>26.479955182528368</v>
      </c>
      <c r="CP43" s="73">
        <f>((((1-'Calcification Rates'!$H$47)*$A43)*(('Calcification Rates'!$D$47+'Calcification Rates'!$E$47)*0.1))+('Calcification Rates'!$H$47*$A43*('Calcification Rates'!$D$47+'Calcification Rates'!$E$47)))*('Calcification Rates'!$F$47+'Calcification Rates'!$G$47)</f>
        <v>63.858317965522843</v>
      </c>
      <c r="CQ43" s="73">
        <f>((((((((($A43*2)/PI())/2)+'Calcification Rates'!$D$48)^2)*PI())/2))-((((((($A43*2)/PI())/2)^2)*PI())/2)))*'Calcification Rates'!$F$48</f>
        <v>24.745317008067591</v>
      </c>
      <c r="CR43" s="73">
        <f>((((((((($A43*2)/PI())/2)+('Calcification Rates'!$D$48-'Calcification Rates'!$E$48))^2)*PI())/2))-((((((($A43*2)/PI())/2)^2)*PI())/2)))*('Calcification Rates'!$F$48-'Calcification Rates'!$G$48)</f>
        <v>22.310697446096061</v>
      </c>
      <c r="CS43" s="73">
        <f>((((((((($A43*2)/PI())/2)+('Calcification Rates'!$D$48+'Calcification Rates'!$E$48))^2)*PI())/2))-((((((($A43*2)/PI())/2)^2)*PI())/2)))*('Calcification Rates'!$F$48+'Calcification Rates'!$G$48)</f>
        <v>27.29453757611584</v>
      </c>
      <c r="CT43" s="73">
        <f>((((1-'Calcification Rates'!$H$49)*$A43)*'Calcification Rates'!$D$49*0.1)+('Calcification Rates'!$H$49*$A43*'Calcification Rates'!$D$49))*'Calcification Rates'!$F$49</f>
        <v>33.649431859225004</v>
      </c>
      <c r="CU43" s="73">
        <f>((((1-'Calcification Rates'!$H$49)*$A43)*(('Calcification Rates'!$D$49-'Calcification Rates'!$E$49)*0.1))+('Calcification Rates'!$H$49*$A43*('Calcification Rates'!$D$49-'Calcification Rates'!$E$49)))*('Calcification Rates'!$F$49-'Calcification Rates'!$G$49)</f>
        <v>20.293454895497067</v>
      </c>
      <c r="CV43" s="73">
        <f>((((1-'Calcification Rates'!$H$49)*$A43)*(('Calcification Rates'!$D$49+'Calcification Rates'!$E$49)*0.1))+('Calcification Rates'!$H$49*$A43*('Calcification Rates'!$D$49+'Calcification Rates'!$E$49)))*('Calcification Rates'!$F$49+'Calcification Rates'!$G$49)</f>
        <v>48.939127215392503</v>
      </c>
      <c r="CW43" s="73">
        <f>((((((((($A43*2)/PI())/2)+'Calcification Rates'!$D$50)^2)*PI())/2))-((((((($A43*2)/PI())/2)^2)*PI())/2)))*'Calcification Rates'!$F$50</f>
        <v>24.745317008067591</v>
      </c>
      <c r="CX43" s="73">
        <f>((((((((($A43*2)/PI())/2)+('Calcification Rates'!$D$50-'Calcification Rates'!$E$50))^2)*PI())/2))-((((((($A43*2)/PI())/2)^2)*PI())/2)))*('Calcification Rates'!$F$50-'Calcification Rates'!$G$50)</f>
        <v>22.310697446096061</v>
      </c>
      <c r="CY43" s="73">
        <f>((((((((($A43*2)/PI())/2)+('Calcification Rates'!$D$50+'Calcification Rates'!$E$50))^2)*PI())/2))-((((((($A43*2)/PI())/2)^2)*PI())/2)))*('Calcification Rates'!$F$50+'Calcification Rates'!$G$50)</f>
        <v>27.29453757611584</v>
      </c>
      <c r="CZ43" s="73">
        <f>((((((((($A43*2)/PI())/2)+'Calcification Rates'!$D$51)^2)*PI())/2))-((((((($A43*2)/PI())/2)^2)*PI())/2)))*'Calcification Rates'!$F$51</f>
        <v>24.745317008067591</v>
      </c>
      <c r="DA43" s="73">
        <f>((((((((($A43*2)/PI())/2)+('Calcification Rates'!$D$51-'Calcification Rates'!$E$51))^2)*PI())/2))-((((((($A43*2)/PI())/2)^2)*PI())/2)))*('Calcification Rates'!$F$51-'Calcification Rates'!$G$51)</f>
        <v>22.310697446096061</v>
      </c>
      <c r="DB43" s="73">
        <f>((((((((($A43*2)/PI())/2)+('Calcification Rates'!$D$51+'Calcification Rates'!$E$51))^2)*PI())/2))-((((((($A43*2)/PI())/2)^2)*PI())/2)))*('Calcification Rates'!$F$51+'Calcification Rates'!$G$51)</f>
        <v>27.29453757611584</v>
      </c>
      <c r="DC43" s="73">
        <f>((((((((($A43*2)/PI())/2)+'Calcification Rates'!$D$52)^2)*PI())/2))-((((((($A43*2)/PI())/2)^2)*PI())/2)))*'Calcification Rates'!$F$52</f>
        <v>55.236555720406052</v>
      </c>
      <c r="DD43" s="73">
        <f>((((((((($A43*2)/PI())/2)+('Calcification Rates'!$D$52-'Calcification Rates'!$E$52))^2)*PI())/2))-((((((($A43*2)/PI())/2)^2)*PI())/2)))*('Calcification Rates'!$F$52-'Calcification Rates'!$G$52)</f>
        <v>52.130756264476112</v>
      </c>
      <c r="DE43" s="73">
        <f>((((((((($A43*2)/PI())/2)+('Calcification Rates'!$D$52+'Calcification Rates'!$E$52))^2)*PI())/2))-((((((($A43*2)/PI())/2)^2)*PI())/2)))*('Calcification Rates'!$F$52+'Calcification Rates'!$G$52)</f>
        <v>58.421451438330166</v>
      </c>
      <c r="DF43" s="73">
        <f>((((((((($A43*2)/PI())/2)+'Calcification Rates'!$D$53)^2)*PI())/2))-((((((($A43*2)/PI())/2)^2)*PI())/2)))*'Calcification Rates'!$F$53</f>
        <v>7.3119949420307524</v>
      </c>
      <c r="DG43" s="73">
        <f>((((((((($A43*2)/PI())/2)+('Calcification Rates'!$D$53-'Calcification Rates'!$E$53))^2)*PI())/2))-((((((($A43*2)/PI())/2)^2)*PI())/2)))*('Calcification Rates'!$F$53-'Calcification Rates'!$G$53)</f>
        <v>6.9498591212395313</v>
      </c>
      <c r="DH43" s="73">
        <f>((((((((($A43*2)/PI())/2)+('Calcification Rates'!$D$53+'Calcification Rates'!$E$53))^2)*PI())/2))-((((((($A43*2)/PI())/2)^2)*PI())/2)))*('Calcification Rates'!$F$53+'Calcification Rates'!$G$53)</f>
        <v>7.680516707764526</v>
      </c>
      <c r="DI43" s="73">
        <f>((((((((($A43*2)/PI())/2)+'Calcification Rates'!$D$54)^2)*PI())/2))-((((((($A43*2)/PI())/2)^2)*PI())/2)))*'Calcification Rates'!$F$54</f>
        <v>7.3119949420307524</v>
      </c>
      <c r="DJ43" s="73">
        <f>((((((((($A43*2)/PI())/2)+('Calcification Rates'!$D$54-'Calcification Rates'!$E$54))^2)*PI())/2))-((((((($A43*2)/PI())/2)^2)*PI())/2)))*('Calcification Rates'!$F$54-'Calcification Rates'!$G$54)</f>
        <v>6.9498591212395313</v>
      </c>
      <c r="DK43" s="73">
        <f>((((((((($A43*2)/PI())/2)+('Calcification Rates'!$D$54+'Calcification Rates'!$E$54))^2)*PI())/2))-((((((($A43*2)/PI())/2)^2)*PI())/2)))*('Calcification Rates'!$F$54+'Calcification Rates'!$G$54)</f>
        <v>7.680516707764526</v>
      </c>
      <c r="DL43" s="73">
        <f>((((((((($A43*2)/PI())/2)+'Calcification Rates'!$D$55)^2)*PI())/2))-((((((($A43*2)/PI())/2)^2)*PI())/2)))*'Calcification Rates'!$F$55</f>
        <v>8.9665360870255988</v>
      </c>
      <c r="DM43" s="73">
        <f>((((((((($A43*2)/PI())/2)+('Calcification Rates'!$D$55-'Calcification Rates'!$E$55))^2)*PI())/2))-((((((($A43*2)/PI())/2)^2)*PI())/2)))*('Calcification Rates'!$F$55-'Calcification Rates'!$G$55)</f>
        <v>8.8654698073329303</v>
      </c>
      <c r="DN43" s="73">
        <f>((((((((($A43*2)/PI())/2)+('Calcification Rates'!$D$55+'Calcification Rates'!$E$55))^2)*PI())/2))-((((((($A43*2)/PI())/2)^2)*PI())/2)))*('Calcification Rates'!$F$55+'Calcification Rates'!$G$55)</f>
        <v>9.0676122406393009</v>
      </c>
      <c r="DO43" s="73">
        <f>((((1-'Calcification Rates'!$H$56)*$A43)*'Calcification Rates'!$D$56*0.1)+('Calcification Rates'!$H$56*$A43*'Calcification Rates'!$D$56))*'Calcification Rates'!$F$56</f>
        <v>4.3648716849999989</v>
      </c>
      <c r="DP43" s="73">
        <f>((((1-'Calcification Rates'!$H$56)*$A43)*(('Calcification Rates'!$D$56-'Calcification Rates'!$E$56)*0.1))+('Calcification Rates'!$H$56*$A43*('Calcification Rates'!$D$56-'Calcification Rates'!$E$56)))*('Calcification Rates'!$F$56-'Calcification Rates'!$G$56)</f>
        <v>4.3648716850000007</v>
      </c>
      <c r="DQ43" s="73">
        <f>((((1-'Calcification Rates'!$H$56)*$A43)*(('Calcification Rates'!$D$56+'Calcification Rates'!$E$56)*0.1))+('Calcification Rates'!$H$56*$A43*('Calcification Rates'!$D$56+'Calcification Rates'!$E$56)))*('Calcification Rates'!$F$56+'Calcification Rates'!$G$56)</f>
        <v>4.3648716850000007</v>
      </c>
      <c r="DR43" s="73">
        <f>((((1-'Calcification Rates'!$H$57)*$A43)*'Calcification Rates'!$D$57*0.1)+('Calcification Rates'!$H$57*$A43*'Calcification Rates'!$D$57))*'Calcification Rates'!$F$57</f>
        <v>18.50696266666667</v>
      </c>
      <c r="DS43" s="73">
        <f>((((1-'Calcification Rates'!$H$57)*$A43)*(('Calcification Rates'!$D$57-'Calcification Rates'!$E$57)*0.1))+('Calcification Rates'!$H$57*$A43*('Calcification Rates'!$D$57-'Calcification Rates'!$E$57)))*('Calcification Rates'!$F$57-'Calcification Rates'!$G$57)</f>
        <v>17.540716719713611</v>
      </c>
      <c r="DT43" s="73">
        <f>((((1-'Calcification Rates'!$H$57)*$A43)*(('Calcification Rates'!$D$57+'Calcification Rates'!$E$57)*0.1))+('Calcification Rates'!$H$57*$A43*('Calcification Rates'!$D$57+'Calcification Rates'!$E$57)))*('Calcification Rates'!$F$57+'Calcification Rates'!$G$57)</f>
        <v>19.473208613619729</v>
      </c>
      <c r="DU43" s="73">
        <f>((((1-'Calcification Rates'!$H$58)*$A43)*'Calcification Rates'!$D$58*0.1)+('Calcification Rates'!$H$58*$A43*'Calcification Rates'!$D$58))*'Calcification Rates'!$F$58</f>
        <v>18.50696266666667</v>
      </c>
      <c r="DV43" s="73">
        <f>((((1-'Calcification Rates'!$H$58)*$A43)*(('Calcification Rates'!$D$58-'Calcification Rates'!$E$58)*0.1))+('Calcification Rates'!$H$58*$A43*('Calcification Rates'!$D$58-'Calcification Rates'!$E$58)))*('Calcification Rates'!$F$58-'Calcification Rates'!$G$58)</f>
        <v>17.540716719713611</v>
      </c>
      <c r="DW43" s="73">
        <f>((((1-'Calcification Rates'!$H$58)*$A43)*(('Calcification Rates'!$D$58+'Calcification Rates'!$E$58)*0.1))+('Calcification Rates'!$H$58*$A43*('Calcification Rates'!$D$58+'Calcification Rates'!$E$58)))*('Calcification Rates'!$F$58+'Calcification Rates'!$G$58)</f>
        <v>19.473208613619729</v>
      </c>
      <c r="DX43" s="73">
        <f>(2*'Calcification Rates'!$D$59*'Calcification Rates'!$F$59)+0.1*'Calcification Rates'!$D$59*($A43+(2*'Calcification Rates'!$D$59))*'Calcification Rates'!$F$59</f>
        <v>15.239537422222224</v>
      </c>
      <c r="DY43" s="73">
        <f>(2*('Calcification Rates'!$D$59-'Calcification Rates'!$E$59)*('Calcification Rates'!$F$59-'Calcification Rates'!$G$59))+(0.1*('Calcification Rates'!$D$59-'Calcification Rates'!$E$59)*($A43+(2*'Calcification Rates'!$D$59-'Calcification Rates'!$E$59)))*('Calcification Rates'!$F$59-'Calcification Rates'!$G$59)</f>
        <v>14.425387065408602</v>
      </c>
      <c r="DZ43" s="73">
        <f>(2*('Calcification Rates'!$D$59+'Calcification Rates'!$E$59)*('Calcification Rates'!$F$59+'Calcification Rates'!$G$59))+(0.1*('Calcification Rates'!$D$59+'Calcification Rates'!$E$59)*($A43+(2*'Calcification Rates'!$D$59+'Calcification Rates'!$E$59)))*('Calcification Rates'!$F$59+'Calcification Rates'!$G$59)</f>
        <v>16.055725541243135</v>
      </c>
      <c r="EA43" s="73">
        <f>((((((((($A43*2)/PI())/2)+'Calcification Rates'!$D$60)^2)*PI())/2))-((((((($A43*2)/PI())/2)^2)*PI())/2)))*'Calcification Rates'!$F$60</f>
        <v>25.775171284714574</v>
      </c>
      <c r="EB43" s="73">
        <f>((((((((($A43*2)/PI())/2)+('Calcification Rates'!$D$60-'Calcification Rates'!$E$60))^2)*PI())/2))-((((((($A43*2)/PI())/2)^2)*PI())/2)))*('Calcification Rates'!$F$60-'Calcification Rates'!$G$60)</f>
        <v>24.058376703308138</v>
      </c>
      <c r="EC43" s="73">
        <f>((((((((($A43*2)/PI())/2)+('Calcification Rates'!$D$60+'Calcification Rates'!$E$60))^2)*PI())/2))-((((((($A43*2)/PI())/2)^2)*PI())/2)))*('Calcification Rates'!$F$60+'Calcification Rates'!$G$60)</f>
        <v>27.548109979492455</v>
      </c>
      <c r="ED43" s="73">
        <f>$A43*'Calcification Rates'!$D$61*'Calcification Rates'!$F$61</f>
        <v>32.175779333707204</v>
      </c>
      <c r="EE43" s="73">
        <f>$A43*('Calcification Rates'!$D$61-'Calcification Rates'!$E$61)*('Calcification Rates'!$F$61-'Calcification Rates'!$G$61)</f>
        <v>29.483437758662799</v>
      </c>
      <c r="EF43" s="73">
        <f>$A43*('Calcification Rates'!$D$61+'Calcification Rates'!$E$61)*('Calcification Rates'!$F$61+'Calcification Rates'!$G$61)</f>
        <v>34.9846337543053</v>
      </c>
      <c r="EG43" s="73">
        <f>(2*'Calcification Rates'!$D$62*'Calcification Rates'!$F$62)+0.1*'Calcification Rates'!$D$62*($A43+(2*'Calcification Rates'!$D$62))*'Calcification Rates'!$F$62</f>
        <v>77.405027777777761</v>
      </c>
      <c r="EH43" s="73">
        <f>(2*('Calcification Rates'!$D$62-'Calcification Rates'!$E$62)*('Calcification Rates'!$F$62-'Calcification Rates'!$G$62))+(0.1*('Calcification Rates'!$D$62-'Calcification Rates'!$E$62)*($A43+(2*'Calcification Rates'!$D$62-'Calcification Rates'!$E$62)))*('Calcification Rates'!$F$62-'Calcification Rates'!$G$62)</f>
        <v>63.253096799029386</v>
      </c>
      <c r="EI43" s="73">
        <f>(2*('Calcification Rates'!$D$62+'Calcification Rates'!$E$62)*('Calcification Rates'!$F$62+'Calcification Rates'!$G$62))+(0.1*('Calcification Rates'!$D$62+'Calcification Rates'!$E$62)*($A43+(2*'Calcification Rates'!$D$62+'Calcification Rates'!$E$62)))*('Calcification Rates'!$F$62+'Calcification Rates'!$G$62)</f>
        <v>92.785316364608249</v>
      </c>
      <c r="EJ43" s="73">
        <f>(2*'Calcification Rates'!$D$63*'Calcification Rates'!$F$63)+0.1*'Calcification Rates'!$D$63*($A43+(2*'Calcification Rates'!$D$63))*'Calcification Rates'!$F$63</f>
        <v>77.405027777777761</v>
      </c>
      <c r="EK43" s="73">
        <f>(2*('Calcification Rates'!$D$63-'Calcification Rates'!$E$63)*('Calcification Rates'!$F$63-'Calcification Rates'!$G$63))+(0.1*('Calcification Rates'!$D$63-'Calcification Rates'!$E$63)*($A43+(2*'Calcification Rates'!$D$63-'Calcification Rates'!$E$63)))*('Calcification Rates'!$F$63-'Calcification Rates'!$G$63)</f>
        <v>63.253096799029386</v>
      </c>
      <c r="EL43" s="73">
        <f>(2*('Calcification Rates'!$D$63+'Calcification Rates'!$E$63)*('Calcification Rates'!$F$63+'Calcification Rates'!$G$63))+(0.1*('Calcification Rates'!$D$63+'Calcification Rates'!$E$63)*($A43+(2*'Calcification Rates'!$D$63+'Calcification Rates'!$E$63)))*('Calcification Rates'!$F$63+'Calcification Rates'!$G$63)</f>
        <v>92.785316364608249</v>
      </c>
      <c r="EM43" s="73">
        <f>(2*'Calcification Rates'!$D$64*'Calcification Rates'!$F$64)+0.1*'Calcification Rates'!$D$64*($A43+(2*'Calcification Rates'!$D$64))*'Calcification Rates'!$F$64</f>
        <v>77.405027777777761</v>
      </c>
      <c r="EN43" s="73">
        <f>(2*('Calcification Rates'!$D$64-'Calcification Rates'!$E$64)*('Calcification Rates'!$F$64-'Calcification Rates'!$G$64))+(0.1*('Calcification Rates'!$D$64-'Calcification Rates'!$E$64)*($A43+(2*'Calcification Rates'!$D$64-'Calcification Rates'!$E$64)))*('Calcification Rates'!$F$64-'Calcification Rates'!$G$64)</f>
        <v>63.253096799029386</v>
      </c>
      <c r="EO43" s="73">
        <f>(2*('Calcification Rates'!$D$64+'Calcification Rates'!$E$64)*('Calcification Rates'!$F$64+'Calcification Rates'!$G$64))+(0.1*('Calcification Rates'!$D$64+'Calcification Rates'!$E$64)*($A43+(2*'Calcification Rates'!$D$64+'Calcification Rates'!$E$64)))*('Calcification Rates'!$F$64+'Calcification Rates'!$G$64)</f>
        <v>92.785316364608249</v>
      </c>
      <c r="EP43" s="73">
        <f>(2*'Calcification Rates'!$D$65*'Calcification Rates'!$F$65)+0.1*'Calcification Rates'!$D$65*($A43+(2*'Calcification Rates'!$D$65))*'Calcification Rates'!$F$65</f>
        <v>77.405027777777761</v>
      </c>
      <c r="EQ43" s="73">
        <f>(2*('Calcification Rates'!$D$65-'Calcification Rates'!$E$65)*('Calcification Rates'!$F$65-'Calcification Rates'!$G$65))+(0.1*('Calcification Rates'!$D$65-'Calcification Rates'!$E$65)*($A43+(2*'Calcification Rates'!$D$65-'Calcification Rates'!$E$65)))*('Calcification Rates'!$F$65-'Calcification Rates'!$G$65)</f>
        <v>63.253096799029386</v>
      </c>
      <c r="ER43" s="73">
        <f>(2*('Calcification Rates'!$D$65+'Calcification Rates'!$E$65)*('Calcification Rates'!$F$65+'Calcification Rates'!$G$65))+(0.1*('Calcification Rates'!$D$65+'Calcification Rates'!$E$65)*($A43+(2*'Calcification Rates'!$D$65+'Calcification Rates'!$E$65)))*('Calcification Rates'!$F$65+'Calcification Rates'!$G$65)</f>
        <v>92.785316364608249</v>
      </c>
      <c r="ES43" s="73">
        <f>$A43*'Calcification Rates'!$D$66*'Calcification Rates'!$F$66</f>
        <v>32.175779333707204</v>
      </c>
      <c r="ET43" s="73">
        <f>$A43*('Calcification Rates'!$D$66-'Calcification Rates'!$E$66)*('Calcification Rates'!$F$66-'Calcification Rates'!$G$66)</f>
        <v>29.483437758662799</v>
      </c>
      <c r="EU43" s="73">
        <f>$A43*('Calcification Rates'!$D$66+'Calcification Rates'!$E$66)*('Calcification Rates'!$F$66+'Calcification Rates'!$G$66)</f>
        <v>34.9846337543053</v>
      </c>
      <c r="EV43" s="73">
        <f>(2*'Calcification Rates'!$D$67*'Calcification Rates'!$F$67)+0.1*'Calcification Rates'!$D$67*($A43+(2*'Calcification Rates'!$D$67))*'Calcification Rates'!$F$67</f>
        <v>77.405027777777761</v>
      </c>
      <c r="EW43" s="73">
        <f>(2*('Calcification Rates'!$D$67-'Calcification Rates'!$E$67)*('Calcification Rates'!$F$67-'Calcification Rates'!$G$67))+(0.1*('Calcification Rates'!$D$67-'Calcification Rates'!$E$67)*($A43+(2*'Calcification Rates'!$D$67-'Calcification Rates'!$E$67)))*('Calcification Rates'!$F$67-'Calcification Rates'!$G$67)</f>
        <v>63.253096799029386</v>
      </c>
      <c r="EX43" s="73">
        <f>(2*('Calcification Rates'!$D$67+'Calcification Rates'!$E$67)*('Calcification Rates'!$F$67+'Calcification Rates'!$G$67))+(0.1*('Calcification Rates'!$D$67+'Calcification Rates'!$E$67)*($A43+(2*'Calcification Rates'!$D$67+'Calcification Rates'!$E$67)))*('Calcification Rates'!$F$67+'Calcification Rates'!$G$67)</f>
        <v>92.785316364608249</v>
      </c>
      <c r="EY43" s="73">
        <f>((((1-'Calcification Rates'!$H$68)*$A43)*'Calcification Rates'!$D$68*0.1)+('Calcification Rates'!$H$68*$A43*'Calcification Rates'!$D$68))*'Calcification Rates'!$F$68</f>
        <v>9.3859865000000013</v>
      </c>
      <c r="EZ43" s="73">
        <f>((((1-'Calcification Rates'!$H$68)*$A43)*(('Calcification Rates'!$D$68-'Calcification Rates'!$E$68)*0.1))+('Calcification Rates'!$H$68*$A43*('Calcification Rates'!$D$68-'Calcification Rates'!$E$68)))*('Calcification Rates'!$F$68-'Calcification Rates'!$G$68)</f>
        <v>5.8405611561178841</v>
      </c>
      <c r="FA43" s="73">
        <f>((((1-'Calcification Rates'!$H$68)*$A43)*(('Calcification Rates'!$D$68+'Calcification Rates'!$E$68)*0.1))+('Calcification Rates'!$H$68*$A43*('Calcification Rates'!$D$68+'Calcification Rates'!$E$68)))*('Calcification Rates'!$F$68+'Calcification Rates'!$G$68)</f>
        <v>13.284066646782794</v>
      </c>
      <c r="FB43" s="73">
        <f>((((((((($A43*2)/PI())/2)+'Calcification Rates'!$D$69)^2)*PI())/2))-((((((($A43*2)/PI())/2)^2)*PI())/2)))*'Calcification Rates'!$F$69</f>
        <v>63.660686010085442</v>
      </c>
      <c r="FC43" s="73">
        <f>((((((((($A43*2)/PI())/2)+('Calcification Rates'!$D$69-'Calcification Rates'!$E$69))^2)*PI())/2))-((((((($A43*2)/PI())/2)^2)*PI())/2)))*('Calcification Rates'!$F$69-'Calcification Rates'!$G$69)</f>
        <v>60.25661038715598</v>
      </c>
      <c r="FD43" s="73">
        <f>((((((((($A43*2)/PI())/2)+('Calcification Rates'!$D$69+'Calcification Rates'!$E$69))^2)*PI())/2))-((((((($A43*2)/PI())/2)^2)*PI())/2)))*('Calcification Rates'!$F$69+'Calcification Rates'!$G$69)</f>
        <v>67.115441092668092</v>
      </c>
      <c r="FE43" s="73">
        <f>((((((((($A43*2)/PI())/2)+'Calcification Rates'!$D$70)^2)*PI())/2))-((((((($A43*2)/PI())/2)^2)*PI())/2)))*'Calcification Rates'!$F$70</f>
        <v>49.587990823458092</v>
      </c>
      <c r="FF43" s="73">
        <f>((((((((($A43*2)/PI())/2)+('Calcification Rates'!$D$70-'Calcification Rates'!$E$70))^2)*PI())/2))-((((((($A43*2)/PI())/2)^2)*PI())/2)))*('Calcification Rates'!$F$70-'Calcification Rates'!$G$70)</f>
        <v>42.68731874392806</v>
      </c>
      <c r="FG43" s="73">
        <f>((((((((($A43*2)/PI())/2)+('Calcification Rates'!$D$70+'Calcification Rates'!$E$70))^2)*PI())/2))-((((((($A43*2)/PI())/2)^2)*PI())/2)))*('Calcification Rates'!$F$70+'Calcification Rates'!$G$70)</f>
        <v>56.623979301839668</v>
      </c>
      <c r="FH43" s="73">
        <f>((((((((($A43*2)/PI())/2)+'Calcification Rates'!$D$71)^2)*PI())/2))-((((((($A43*2)/PI())/2)^2)*PI())/2)))*'Calcification Rates'!$F$71</f>
        <v>28.032648355703156</v>
      </c>
      <c r="FI43" s="73">
        <f>((((((((($A43*2)/PI())/2)+('Calcification Rates'!$D$71-'Calcification Rates'!$E$71))^2)*PI())/2))-((((((($A43*2)/PI())/2)^2)*PI())/2)))*('Calcification Rates'!$F$71-'Calcification Rates'!$G$71)</f>
        <v>25.843066659353131</v>
      </c>
      <c r="FJ43" s="73">
        <f>((((((((($A43*2)/PI())/2)+('Calcification Rates'!$D$71+'Calcification Rates'!$E$71))^2)*PI())/2))-((((((($A43*2)/PI())/2)^2)*PI())/2)))*('Calcification Rates'!$F$71+'Calcification Rates'!$G$71)</f>
        <v>30.309670489388477</v>
      </c>
      <c r="FK43" s="73">
        <f>$A43*'Calcification Rates'!$D$72*'Calcification Rates'!$F$72</f>
        <v>0.96361531249999988</v>
      </c>
      <c r="FL43" s="73">
        <f>$A43*('Calcification Rates'!$D$72-'Calcification Rates'!$E$72)*('Calcification Rates'!$F$72-'Calcification Rates'!$G$72)</f>
        <v>0.62625242039021267</v>
      </c>
      <c r="FM43" s="73">
        <f>$A43*('Calcification Rates'!$D$72+'Calcification Rates'!$E$72)*('Calcification Rates'!$F$72+'Calcification Rates'!$G$72)</f>
        <v>1.3009782046097873</v>
      </c>
      <c r="FN43" s="73">
        <f>$A43*'Calcification Rates'!$D$74*'Calcification Rates'!$F$74</f>
        <v>0.96361531249999988</v>
      </c>
      <c r="FO43" s="73">
        <f>$A43*('Calcification Rates'!$D$74-'Calcification Rates'!$E$74)*('Calcification Rates'!$F$74-'Calcification Rates'!$G$74)</f>
        <v>0.62625242039021267</v>
      </c>
      <c r="FP43" s="73">
        <f>$A43*('Calcification Rates'!$D$74+'Calcification Rates'!$E$74)*('Calcification Rates'!$F$74+'Calcification Rates'!$G$74)</f>
        <v>1.3009782046097873</v>
      </c>
      <c r="FQ43" s="73">
        <f>$A43*'Calcification Rates'!$D$75*'Calcification Rates'!$F$75</f>
        <v>27.811962713068176</v>
      </c>
      <c r="FR43" s="73">
        <f>$A43*('Calcification Rates'!$D$75-'Calcification Rates'!$E$75)*('Calcification Rates'!$F$75-'Calcification Rates'!$G$75)</f>
        <v>25.900182605787879</v>
      </c>
      <c r="FS43" s="73">
        <f>$A43*('Calcification Rates'!$D$75+'Calcification Rates'!$E$75)*('Calcification Rates'!$F$75+'Calcification Rates'!$G$75)</f>
        <v>29.781956035726434</v>
      </c>
      <c r="FT43" s="73">
        <f>((((((((($A43*2)/PI())/2)+'Calcification Rates'!$D$76)^2)*PI())/2))-((((((($A43*2)/PI())/2)^2)*PI())/2)))*'Calcification Rates'!$F$76</f>
        <v>28.293534518549571</v>
      </c>
      <c r="FU43" s="73">
        <f>((((((((($A43*2)/PI())/2)+('Calcification Rates'!$D$76-'Calcification Rates'!$E$76))^2)*PI())/2))-((((((($A43*2)/PI())/2)^2)*PI())/2)))*('Calcification Rates'!$F$76-'Calcification Rates'!$G$76)</f>
        <v>26.338867006137686</v>
      </c>
      <c r="FV43" s="73">
        <f>((((((((($A43*2)/PI())/2)+('Calcification Rates'!$D$76+'Calcification Rates'!$E$76))^2)*PI())/2))-((((((($A43*2)/PI())/2)^2)*PI())/2)))*('Calcification Rates'!$F$76+'Calcification Rates'!$G$76)</f>
        <v>30.308889655749592</v>
      </c>
      <c r="FW43" s="73">
        <f>(2*'Calcification Rates'!$D$77*'Calcification Rates'!$F$77)+0.1*'Calcification Rates'!$D$77*($A43+(2*'Calcification Rates'!$D$77))*'Calcification Rates'!$F$77</f>
        <v>77.405027777777761</v>
      </c>
      <c r="FX43" s="73">
        <f>(2*('Calcification Rates'!$D$77-'Calcification Rates'!$E$77)*('Calcification Rates'!$F$77-'Calcification Rates'!$G$77))+(0.1*('Calcification Rates'!$D$77-'Calcification Rates'!$E$77)*($A43+(2*'Calcification Rates'!$D$77-'Calcification Rates'!$E$77)))*('Calcification Rates'!$F$77-'Calcification Rates'!$G$77)</f>
        <v>73.648795678687222</v>
      </c>
      <c r="FY43" s="73">
        <f>(2*('Calcification Rates'!$D$77+'Calcification Rates'!$E$77)*('Calcification Rates'!$F$77+'Calcification Rates'!$G$77))+(0.1*('Calcification Rates'!$D$77+'Calcification Rates'!$E$77)*($A43+(2*'Calcification Rates'!$D$77+'Calcification Rates'!$E$77)))*('Calcification Rates'!$F$77+'Calcification Rates'!$G$77)</f>
        <v>81.178131401543453</v>
      </c>
      <c r="FZ43" s="73">
        <f>((((1-'Calcification Rates'!$H$78)*$A43)*'Calcification Rates'!$D$78*0.1)+('Calcification Rates'!$H$78*$A43*'Calcification Rates'!$D$78))*'Calcification Rates'!$F$78</f>
        <v>14.620803083249999</v>
      </c>
      <c r="GA43" s="73">
        <f>((((1-'Calcification Rates'!$H$78)*$A43)*(('Calcification Rates'!$D$78-'Calcification Rates'!$E$78)*0.1))+('Calcification Rates'!$H$78*$A43*('Calcification Rates'!$D$78-'Calcification Rates'!$E$78)))*('Calcification Rates'!$F$78-'Calcification Rates'!$G$78)</f>
        <v>14.114631128708663</v>
      </c>
      <c r="GB43" s="73">
        <f>((((1-'Calcification Rates'!$H$78)*$A43)*(('Calcification Rates'!$D$78+'Calcification Rates'!$E$78)*0.1))+('Calcification Rates'!$H$78*$A43*('Calcification Rates'!$D$78+'Calcification Rates'!$E$78)))*('Calcification Rates'!$F$78+'Calcification Rates'!$G$78)</f>
        <v>15.126975037791336</v>
      </c>
      <c r="GC43" s="73">
        <f>((((1-'Calcification Rates'!$H$79)*$A43)*'Calcification Rates'!$D$79*0.1)+('Calcification Rates'!$H$79*$A43*'Calcification Rates'!$D$79))*'Calcification Rates'!$F$79</f>
        <v>16.62843273</v>
      </c>
      <c r="GD43" s="73">
        <f>((((1-'Calcification Rates'!$H$79)*$A43)*(('Calcification Rates'!$D$79-'Calcification Rates'!$E$79)*0.1))+('Calcification Rates'!$H$79*$A43*('Calcification Rates'!$D$79-'Calcification Rates'!$E$79)))*('Calcification Rates'!$F$79-'Calcification Rates'!$G$79)</f>
        <v>15.933293843752075</v>
      </c>
      <c r="GE43" s="73">
        <f>((((1-'Calcification Rates'!$H$79)*$A43)*(('Calcification Rates'!$D$79+'Calcification Rates'!$E$79)*0.1))+('Calcification Rates'!$H$79*$A43*('Calcification Rates'!$D$79+'Calcification Rates'!$E$79)))*('Calcification Rates'!$F$79+'Calcification Rates'!$G$79)</f>
        <v>17.323571616247929</v>
      </c>
      <c r="GF43" s="73">
        <f>((((1-'Calcification Rates'!$H$80)*$A43)*'Calcification Rates'!$D$80*0.1)+('Calcification Rates'!$H$80*$A43*'Calcification Rates'!$D$80))*'Calcification Rates'!$F$80</f>
        <v>19.567691344499998</v>
      </c>
      <c r="GG43" s="73">
        <f>((((1-'Calcification Rates'!$H$80)*$A43)*(('Calcification Rates'!$D$80-'Calcification Rates'!$E$80)*0.1))+('Calcification Rates'!$H$80*$A43*('Calcification Rates'!$D$80-'Calcification Rates'!$E$80)))*('Calcification Rates'!$F$80-'Calcification Rates'!$G$80)</f>
        <v>18.890258202331893</v>
      </c>
      <c r="GH43" s="73">
        <f>((((1-'Calcification Rates'!$H$80)*$A43)*(('Calcification Rates'!$D$80+'Calcification Rates'!$E$80)*0.1))+('Calcification Rates'!$H$80*$A43*('Calcification Rates'!$D$80+'Calcification Rates'!$E$80)))*('Calcification Rates'!$F$80+'Calcification Rates'!$G$80)</f>
        <v>20.245124486668104</v>
      </c>
      <c r="GI43" s="73">
        <f>((((((((($A43*2)/PI())/2)+'Calcification Rates'!$D$81)^2)*PI())/2))-((((((($A43*2)/PI())/2)^2)*PI())/2)))*'Calcification Rates'!$F$81</f>
        <v>23.97378367352967</v>
      </c>
      <c r="GJ43" s="73">
        <f>((((((((($A43*2)/PI())/2)+('Calcification Rates'!$D$81-'Calcification Rates'!$E$81))^2)*PI())/2))-((((((($A43*2)/PI())/2)^2)*PI())/2)))*('Calcification Rates'!$F$81-'Calcification Rates'!$G$81)</f>
        <v>23.189483853283466</v>
      </c>
      <c r="GK43" s="73">
        <f>((((((((($A43*2)/PI())/2)+('Calcification Rates'!$D$81+'Calcification Rates'!$E$81))^2)*PI())/2))-((((((($A43*2)/PI())/2)^2)*PI())/2)))*('Calcification Rates'!$F$81+'Calcification Rates'!$G$81)</f>
        <v>24.758975941065476</v>
      </c>
      <c r="GL43" s="73">
        <f>((((((((($A43*2)/PI())/2)+'Calcification Rates'!$D$82)^2)*PI())/2))-((((((($A43*2)/PI())/2)^2)*PI())/2)))*'Calcification Rates'!$F$82</f>
        <v>24.589748314017719</v>
      </c>
      <c r="GM43" s="73">
        <f>((((((((($A43*2)/PI())/2)+('Calcification Rates'!$D$82-'Calcification Rates'!$E$82))^2)*PI())/2))-((((((($A43*2)/PI())/2)^2)*PI())/2)))*('Calcification Rates'!$F$82-'Calcification Rates'!$G$82)</f>
        <v>23.978950425268771</v>
      </c>
      <c r="GN43" s="73">
        <f>((((((((($A43*2)/PI())/2)+('Calcification Rates'!$D$82+'Calcification Rates'!$E$82))^2)*PI())/2))-((((((($A43*2)/PI())/2)^2)*PI())/2)))*('Calcification Rates'!$F$82+'Calcification Rates'!$G$82)</f>
        <v>25.201086370572465</v>
      </c>
      <c r="GO43" s="73">
        <f>((((((((($A43*2)/PI())/2)+'Calcification Rates'!$D$87)^2)*PI())/2))-((((((($A43*2)/PI())/2)^2)*PI())/2)))*'Calcification Rates'!$F$87</f>
        <v>16.475701011789972</v>
      </c>
      <c r="GP43" s="73">
        <f>((((((((($A43*2)/PI())/2)+('Calcification Rates'!$D$87-'Calcification Rates'!$E$87))^2)*PI())/2))-((((((($A43*2)/PI())/2)^2)*PI())/2)))*('Calcification Rates'!$F$87-'Calcification Rates'!$G$87)</f>
        <v>14.330971769427</v>
      </c>
      <c r="GQ43" s="73">
        <f>((((((((($A43*2)/PI())/2)+('Calcification Rates'!$D$87+'Calcification Rates'!$E$87))^2)*PI())/2))-((((((($A43*2)/PI())/2)^2)*PI())/2)))*('Calcification Rates'!$F$87+'Calcification Rates'!$G$87)</f>
        <v>18.734800705472853</v>
      </c>
      <c r="GR43" s="73">
        <f>((((((((($A43*2)/PI())/2)+'Calcification Rates'!$D$88)^2)*PI())/2))-((((((($A43*2)/PI())/2)^2)*PI())/2)))*'Calcification Rates'!$F$88</f>
        <v>16.475701011789972</v>
      </c>
      <c r="GS43" s="73">
        <f>((((((((($A43*2)/PI())/2)+('Calcification Rates'!$D$88-'Calcification Rates'!$E$88))^2)*PI())/2))-((((((($A43*2)/PI())/2)^2)*PI())/2)))*('Calcification Rates'!$F$88-'Calcification Rates'!$G$88)</f>
        <v>14.330971769427</v>
      </c>
      <c r="GT43" s="73">
        <f>((((((((($A43*2)/PI())/2)+('Calcification Rates'!$D$88+'Calcification Rates'!$E$88))^2)*PI())/2))-((((((($A43*2)/PI())/2)^2)*PI())/2)))*('Calcification Rates'!$F$88+'Calcification Rates'!$G$88)</f>
        <v>18.734800705472853</v>
      </c>
      <c r="GU43" s="73">
        <f>((((((((($A43*2)/PI())/2)+'Calcification Rates'!$D$89)^2)*PI())/2))-((((((($A43*2)/PI())/2)^2)*PI())/2)))*'Calcification Rates'!$F$89</f>
        <v>23.041398624752716</v>
      </c>
      <c r="GV43" s="73">
        <f>((((((((($A43*2)/PI())/2)+('Calcification Rates'!$D$89-'Calcification Rates'!$E$89))^2)*PI())/2))-((((((($A43*2)/PI())/2)^2)*PI())/2)))*('Calcification Rates'!$F$89-'Calcification Rates'!$G$89)</f>
        <v>20.541305775901936</v>
      </c>
      <c r="GW43" s="73">
        <f>((((((((($A43*2)/PI())/2)+('Calcification Rates'!$D$89+'Calcification Rates'!$E$89))^2)*PI())/2))-((((((($A43*2)/PI())/2)^2)*PI())/2)))*('Calcification Rates'!$F$89+'Calcification Rates'!$G$89)</f>
        <v>25.634865275617813</v>
      </c>
      <c r="GX43" s="73">
        <f>((((((((($A43*2)/PI())/2)+'Calcification Rates'!$D$90)^2)*PI())/2))-((((((($A43*2)/PI())/2)^2)*PI())/2)))*'Calcification Rates'!$F$90</f>
        <v>23.041398624752716</v>
      </c>
      <c r="GY43" s="73">
        <f>((((((((($A43*2)/PI())/2)+('Calcification Rates'!$D$90-'Calcification Rates'!$E$90))^2)*PI())/2))-((((((($A43*2)/PI())/2)^2)*PI())/2)))*('Calcification Rates'!$F$90-'Calcification Rates'!$G$90)</f>
        <v>20.541305775901936</v>
      </c>
      <c r="GZ43" s="73">
        <f>((((((((($A43*2)/PI())/2)+('Calcification Rates'!$D$90+'Calcification Rates'!$E$90))^2)*PI())/2))-((((((($A43*2)/PI())/2)^2)*PI())/2)))*('Calcification Rates'!$F$90+'Calcification Rates'!$G$90)</f>
        <v>25.634865275617813</v>
      </c>
      <c r="HA43" s="73">
        <f>((((((((($A43*2)/PI())/2)+'Calcification Rates'!$D$92)^2)*PI())/2))-((((((($A43*2)/PI())/2)^2)*PI())/2)))*'Calcification Rates'!$F$92</f>
        <v>58.465578217730226</v>
      </c>
      <c r="HB43" s="73">
        <f>((((((((($A43*2)/PI())/2)+('Calcification Rates'!$D$92-'Calcification Rates'!$E$92))^2)*PI())/2))-((((((($A43*2)/PI())/2)^2)*PI())/2)))*('Calcification Rates'!$F$92-'Calcification Rates'!$G$92)</f>
        <v>56.203493805750092</v>
      </c>
      <c r="HC43" s="73">
        <f>((((((((($A43*2)/PI())/2)+('Calcification Rates'!$D$92+'Calcification Rates'!$E$92))^2)*PI())/2))-((((((($A43*2)/PI())/2)^2)*PI())/2)))*('Calcification Rates'!$F$92+'Calcification Rates'!$G$92)</f>
        <v>60.727662629710366</v>
      </c>
      <c r="HD43" s="73">
        <f>$A43*'Calcification Rates'!$D$93*'Calcification Rates'!$F$93</f>
        <v>16.940154680494793</v>
      </c>
      <c r="HE43" s="73">
        <f>$A43*('Calcification Rates'!$D$93-'Calcification Rates'!$E$93)*('Calcification Rates'!$F$93-'Calcification Rates'!$G$93)</f>
        <v>14.888310072252304</v>
      </c>
      <c r="HF43" s="73">
        <f>$A43*('Calcification Rates'!$D$93+'Calcification Rates'!$E$93)*('Calcification Rates'!$F$93+'Calcification Rates'!$G$93)</f>
        <v>19.104405433733604</v>
      </c>
      <c r="HG43" s="73">
        <f>$A43*'Calcification Rates'!$D$95*'Calcification Rates'!$F$95</f>
        <v>21.598697217630857</v>
      </c>
      <c r="HH43" s="73">
        <f>$A43*('Calcification Rates'!$D$95-'Calcification Rates'!$E$95)*('Calcification Rates'!$F$95-'Calcification Rates'!$G$95)</f>
        <v>18.84794102009824</v>
      </c>
      <c r="HI43" s="73">
        <f>$A43*('Calcification Rates'!$D$95+'Calcification Rates'!$E$95)*('Calcification Rates'!$F$95+'Calcification Rates'!$G$95)</f>
        <v>24.503610414015583</v>
      </c>
      <c r="HJ43" s="73">
        <f>((((1-'Calcification Rates'!$H$96)*$A43)*'Calcification Rates'!$D$96*0.1)+('Calcification Rates'!$H$96*$A43*'Calcification Rates'!$D$96))*'Calcification Rates'!$F$96</f>
        <v>10.268364925000002</v>
      </c>
      <c r="HK43" s="73">
        <f>((((1-'Calcification Rates'!$H$96)*$A43)*(('Calcification Rates'!$D$96-'Calcification Rates'!$E$96)*0.1))+('Calcification Rates'!$H$96*$A43*('Calcification Rates'!$D$96-'Calcification Rates'!$E$96)))*('Calcification Rates'!$F$96-'Calcification Rates'!$G$96)</f>
        <v>8.9696460877665629</v>
      </c>
      <c r="HL43" s="73">
        <f>((((1-'Calcification Rates'!$H$96)*$A43)*(('Calcification Rates'!$D$96+'Calcification Rates'!$E$96)*0.1))+('Calcification Rates'!$H$96*$A43*('Calcification Rates'!$D$96+'Calcification Rates'!$E$96)))*('Calcification Rates'!$F$96+'Calcification Rates'!$G$96)</f>
        <v>11.646966677664567</v>
      </c>
      <c r="HM43" s="73">
        <f>((((1-'Calcification Rates'!$H$98)*$A43)*'Calcification Rates'!$D$98*0.1)+('Calcification Rates'!$H$98*$A43*'Calcification Rates'!$D$98))*'Calcification Rates'!$F$98</f>
        <v>10.268364925000002</v>
      </c>
      <c r="HN43" s="73">
        <f>((((1-'Calcification Rates'!$H$98)*$A43)*(('Calcification Rates'!$D$98-'Calcification Rates'!$E$98)*0.1))+('Calcification Rates'!$H$98*$A43*('Calcification Rates'!$D$98-'Calcification Rates'!$E$98)))*('Calcification Rates'!$F$98-'Calcification Rates'!$G$98)</f>
        <v>6.1926929800113122</v>
      </c>
      <c r="HO43" s="73">
        <f>((((1-'Calcification Rates'!$H$98)*$A43)*(('Calcification Rates'!$D$98+'Calcification Rates'!$E$98)*0.1))+('Calcification Rates'!$H$98*$A43*('Calcification Rates'!$D$98+'Calcification Rates'!$E$98)))*('Calcification Rates'!$F$98+'Calcification Rates'!$G$98)</f>
        <v>14.934124875005343</v>
      </c>
    </row>
    <row r="44" spans="1:223" x14ac:dyDescent="0.3">
      <c r="A44" s="42">
        <v>42</v>
      </c>
      <c r="B44" s="73">
        <f>((((1-'Calcification Rates'!$H$11)*$A44)*'Calcification Rates'!$D$11*0.1)+('Calcification Rates'!$H$11*$A44*'Calcification Rates'!$D$11))*'Calcification Rates'!$F$11</f>
        <v>115.55482624</v>
      </c>
      <c r="C44" s="73">
        <f>((((1-'Calcification Rates'!$H$11)*$A44)*(('Calcification Rates'!$D$11-'Calcification Rates'!$E$11)*0.1))+('Calcification Rates'!$H$11*$A44*('Calcification Rates'!$D$11-'Calcification Rates'!$E$11)))*('Calcification Rates'!$F$11-'Calcification Rates'!$G$11)</f>
        <v>93.850746081544798</v>
      </c>
      <c r="D44" s="73">
        <f>((((1-'Calcification Rates'!$H$11)*$A44)*(('Calcification Rates'!$D$11+'Calcification Rates'!$E$11)*0.1))+('Calcification Rates'!$H$11*$A44*('Calcification Rates'!$D$11+'Calcification Rates'!$E$11)))*('Calcification Rates'!$F$11+'Calcification Rates'!$G$11)</f>
        <v>137.93313472927841</v>
      </c>
      <c r="E44" s="73">
        <f>(((((1-'Calcification Rates'!$H$12)*$A44)*'Calcification Rates'!$D$12*0.1)+('Calcification Rates'!$H$12*$A44*'Calcification Rates'!$D$12))*'Calcification Rates'!$F$12)*0.5</f>
        <v>60.851561599999989</v>
      </c>
      <c r="F44" s="73">
        <f>(((((1-'Calcification Rates'!$H$12)*$A44)*(('Calcification Rates'!$D$12-'Calcification Rates'!$E$12)*0.1))+('Calcification Rates'!$H$12*$A44*('Calcification Rates'!$D$12-'Calcification Rates'!$E$12)))*('Calcification Rates'!$F$12-'Calcification Rates'!$G$12))*0.5</f>
        <v>55.927268109857302</v>
      </c>
      <c r="G44" s="73">
        <f>(((((1-'Calcification Rates'!$H$12)*$A44)*(('Calcification Rates'!$D$12+'Calcification Rates'!$E$12)*0.1))+('Calcification Rates'!$H$12*$A44*('Calcification Rates'!$D$12+'Calcification Rates'!$E$12)))*('Calcification Rates'!$F$12+'Calcification Rates'!$G$12))*0.5</f>
        <v>65.861296131260545</v>
      </c>
      <c r="H44" s="73">
        <f>(((((1-'Calcification Rates'!$H$13)*$A44)*'Calcification Rates'!$D$13*0.1)+('Calcification Rates'!$H$13*$A44*'Calcification Rates'!$D$13))*'Calcification Rates'!$F$13)*0.5</f>
        <v>48.964284835199997</v>
      </c>
      <c r="I44" s="73">
        <f>(((((1-'Calcification Rates'!$H$13)*$A44)*(('Calcification Rates'!$D$13-'Calcification Rates'!$E$13)*0.1))+('Calcification Rates'!$H$13*$A44*('Calcification Rates'!$D$13-'Calcification Rates'!$E$13)))*('Calcification Rates'!$F$13-'Calcification Rates'!$G$13))*0.5</f>
        <v>41.437633723000978</v>
      </c>
      <c r="J44" s="73">
        <f>(((((1-'Calcification Rates'!$H$13)*$A44)*(('Calcification Rates'!$D$13+'Calcification Rates'!$E$13)*0.1))+('Calcification Rates'!$H$13*$A44*('Calcification Rates'!$D$13+'Calcification Rates'!$E$13)))*('Calcification Rates'!$F$13+'Calcification Rates'!$G$13))*0.5</f>
        <v>57.111567017665664</v>
      </c>
      <c r="K44" s="73">
        <f>((((((((($A44*2)/PI())/2)+'Calcification Rates'!$D$14)^2)*PI())/2))-((((((($A44*2)/PI())/2)^2)*PI())/2)))*'Calcification Rates'!$F$14</f>
        <v>24.984016613858547</v>
      </c>
      <c r="L44" s="73">
        <f>((((((((($A44*2)/PI())/2)+('Calcification Rates'!$D$14-'Calcification Rates'!$E$14))^2)*PI())/2))-((((((($A44*2)/PI())/2)^2)*PI())/2)))*('Calcification Rates'!$F$14-'Calcification Rates'!$G$14)</f>
        <v>24.108433432897872</v>
      </c>
      <c r="M44" s="73">
        <f>((((((((($A44*2)/PI())/2)+('Calcification Rates'!$D$14+'Calcification Rates'!$E$14))^2)*PI())/2))-((((((($A44*2)/PI())/2)^2)*PI())/2)))*('Calcification Rates'!$F$14+'Calcification Rates'!$G$14)</f>
        <v>25.860279946112385</v>
      </c>
      <c r="N44" s="73">
        <f>((((((((($A44*2)/PI())/2)+'Calcification Rates'!$D$15)^2)*PI())/2))-((((((($A44*2)/PI())/2)^2)*PI())/2)))*'Calcification Rates'!$F$15</f>
        <v>25.341860601817459</v>
      </c>
      <c r="O44" s="73">
        <f>((((((((($A44*2)/PI())/2)+('Calcification Rates'!$D$15-'Calcification Rates'!$E$15))^2)*PI())/2))-((((((($A44*2)/PI())/2)^2)*PI())/2)))*('Calcification Rates'!$F$15-'Calcification Rates'!$G$15)</f>
        <v>22.848765218807056</v>
      </c>
      <c r="P44" s="73">
        <f>((((((((($A44*2)/PI())/2)+('Calcification Rates'!$D$15+'Calcification Rates'!$E$15))^2)*PI())/2))-((((((($A44*2)/PI())/2)^2)*PI())/2)))*('Calcification Rates'!$F$15+'Calcification Rates'!$G$15)</f>
        <v>27.952271596356287</v>
      </c>
      <c r="Q44" s="73">
        <f>(2*'Calcification Rates'!$D$16*'Calcification Rates'!$F$16)+0.1*'Calcification Rates'!$D$16*($A44+(2*'Calcification Rates'!$D$16))*'Calcification Rates'!$F$16</f>
        <v>7.0302283333333326</v>
      </c>
      <c r="R44" s="73">
        <f>(2*('Calcification Rates'!$D$16-'Calcification Rates'!$E$16)*('Calcification Rates'!$F$16-'Calcification Rates'!$G$16))+(0.1*('Calcification Rates'!$D$16-'Calcification Rates'!$E$16)*($A44+(2*'Calcification Rates'!$D$16-'Calcification Rates'!$E$16)))*('Calcification Rates'!$F$16-'Calcification Rates'!$G$16)</f>
        <v>6.0387686166522556</v>
      </c>
      <c r="S44" s="73">
        <f>(2*('Calcification Rates'!$D$16+'Calcification Rates'!$E$16)*('Calcification Rates'!$F$16+'Calcification Rates'!$G$16))+(0.1*('Calcification Rates'!$D$16+'Calcification Rates'!$E$16)*($A44+(2*'Calcification Rates'!$D$16+'Calcification Rates'!$E$16)))*('Calcification Rates'!$F$16+'Calcification Rates'!$G$16)</f>
        <v>8.0464456447029775</v>
      </c>
      <c r="T44" s="73">
        <f>(2*'Calcification Rates'!$D$17*'Calcification Rates'!$F$17)+0.1*'Calcification Rates'!$D$17*($A44+(2*'Calcification Rates'!$D$17))*'Calcification Rates'!$F$17</f>
        <v>6.4976352777777766</v>
      </c>
      <c r="U44" s="73">
        <f>(2*('Calcification Rates'!$D$17-'Calcification Rates'!$E$17)*('Calcification Rates'!$F$17-'Calcification Rates'!$G$17))+(0.1*('Calcification Rates'!$D$17-'Calcification Rates'!$E$17)*($A44+(2*'Calcification Rates'!$D$17-'Calcification Rates'!$E$17)))*('Calcification Rates'!$F$17-'Calcification Rates'!$G$17)</f>
        <v>5.5134292641189209</v>
      </c>
      <c r="V44" s="73">
        <f>(2*('Calcification Rates'!$D$17+'Calcification Rates'!$E$17)*('Calcification Rates'!$F$17+'Calcification Rates'!$G$17))+(0.1*('Calcification Rates'!$D$17+'Calcification Rates'!$E$17)*($A44+(2*'Calcification Rates'!$D$17+'Calcification Rates'!$E$17)))*('Calcification Rates'!$F$17+'Calcification Rates'!$G$17)</f>
        <v>7.5065973921696436</v>
      </c>
      <c r="W44" s="73">
        <f>((((((((($A44*2)/PI())/2)+'Calcification Rates'!$D$18)^2)*PI())/2))-((((((($A44*2)/PI())/2)^2)*PI())/2)))*'Calcification Rates'!$F$18</f>
        <v>25.341860601817459</v>
      </c>
      <c r="X44" s="73">
        <f>((((((((($A44*2)/PI())/2)+('Calcification Rates'!$D$18-'Calcification Rates'!$E$18))^2)*PI())/2))-((((((($A44*2)/PI())/2)^2)*PI())/2)))*('Calcification Rates'!$F$18-'Calcification Rates'!$G$18)</f>
        <v>22.848765218807056</v>
      </c>
      <c r="Y44" s="73">
        <f>((((((((($A44*2)/PI())/2)+('Calcification Rates'!$D$18+'Calcification Rates'!$E$18))^2)*PI())/2))-((((((($A44*2)/PI())/2)^2)*PI())/2)))*('Calcification Rates'!$F$18+'Calcification Rates'!$G$18)</f>
        <v>27.952271596356287</v>
      </c>
      <c r="Z44" s="73">
        <f>(2*'Calcification Rates'!$D$19*'Calcification Rates'!$F$19)+0.1*'Calcification Rates'!$D$19*($A44+(2*'Calcification Rates'!$D$19))*'Calcification Rates'!$F$19</f>
        <v>6.4976352777777766</v>
      </c>
      <c r="AA44" s="73">
        <f>(2*('Calcification Rates'!$D$19-'Calcification Rates'!$E$19)*('Calcification Rates'!$F$19-'Calcification Rates'!$G$19))+(0.1*('Calcification Rates'!$D$19-'Calcification Rates'!$E$19)*($A44+(2*'Calcification Rates'!$D$19-'Calcification Rates'!$E$19)))*('Calcification Rates'!$F$19-'Calcification Rates'!$G$19)</f>
        <v>5.5134292641189209</v>
      </c>
      <c r="AB44" s="73">
        <f>(2*('Calcification Rates'!$D$19+'Calcification Rates'!$E$19)*('Calcification Rates'!$F$19+'Calcification Rates'!$G$19))+(0.1*('Calcification Rates'!$D$19+'Calcification Rates'!$E$19)*($A44+(2*'Calcification Rates'!$D$19+'Calcification Rates'!$E$19)))*('Calcification Rates'!$F$19+'Calcification Rates'!$G$19)</f>
        <v>7.5065973921696436</v>
      </c>
      <c r="AC44" s="73">
        <f>(((((1-'Calcification Rates'!$H$20)*$A44)*'Calcification Rates'!$D$20*0.1)+('Calcification Rates'!$H$20*$A44*'Calcification Rates'!$D$20))*'Calcification Rates'!$F$20)*0.5</f>
        <v>3.3957281749999995</v>
      </c>
      <c r="AD44" s="73">
        <f>(((((1-'Calcification Rates'!$H$20)*$A44)*(('Calcification Rates'!$D$20-'Calcification Rates'!$E$20)*0.1))+('Calcification Rates'!$H$20*$A44*('Calcification Rates'!$D$20-'Calcification Rates'!$E$20)))*('Calcification Rates'!$F$20-'Calcification Rates'!$G$20))*0.5</f>
        <v>2.881671419496592</v>
      </c>
      <c r="AE44" s="73">
        <f>(((((1-'Calcification Rates'!$H$20)*$A44)*(('Calcification Rates'!$D$20+'Calcification Rates'!$E$20)*0.1))+('Calcification Rates'!$H$20*$A44*('Calcification Rates'!$D$20+'Calcification Rates'!$E$20)))*('Calcification Rates'!$F$20+'Calcification Rates'!$G$20))*0.5</f>
        <v>3.9226147056863305</v>
      </c>
      <c r="AF44" s="73">
        <f>(2*'Calcification Rates'!$D$21*'Calcification Rates'!$F$21)+0.1*'Calcification Rates'!$D$21*($A44+(2*'Calcification Rates'!$D$21))*'Calcification Rates'!$F$21</f>
        <v>7.4563027777777782</v>
      </c>
      <c r="AG44" s="73">
        <f>(2*('Calcification Rates'!$D$21-'Calcification Rates'!$E$21)*('Calcification Rates'!$F$21-'Calcification Rates'!$G$21))+(0.1*('Calcification Rates'!$D$21-'Calcification Rates'!$E$21)*($A44+(2*'Calcification Rates'!$D$21-'Calcification Rates'!$E$21)))*('Calcification Rates'!$F$21-'Calcification Rates'!$G$21)</f>
        <v>7.2959129279829327</v>
      </c>
      <c r="AH44" s="73">
        <f>(2*('Calcification Rates'!$D$21+'Calcification Rates'!$E$21)*('Calcification Rates'!$F$21+'Calcification Rates'!$G$21))+(0.1*('Calcification Rates'!$D$21+'Calcification Rates'!$E$21)*($A44+(2*'Calcification Rates'!$D$21+'Calcification Rates'!$E$21)))*('Calcification Rates'!$F$21+'Calcification Rates'!$G$21)</f>
        <v>7.6183385397504004</v>
      </c>
      <c r="AI44" s="73">
        <f>$A44*'Calcification Rates'!$D$23*'Calcification Rates'!$F$23</f>
        <v>0.98711812499999985</v>
      </c>
      <c r="AJ44" s="73">
        <f>$A44*('Calcification Rates'!$D$23-'Calcification Rates'!$E$23)*('Calcification Rates'!$F$23-'Calcification Rates'!$G$23)</f>
        <v>0.64152686966802264</v>
      </c>
      <c r="AK44" s="73">
        <f>$A44*('Calcification Rates'!$D$23+'Calcification Rates'!$E$23)*('Calcification Rates'!$F$23+'Calcification Rates'!$G$23)</f>
        <v>1.3327093803319772</v>
      </c>
      <c r="AL44" s="73">
        <f>((((1-'Calcification Rates'!$H$24)*$A44)*'Calcification Rates'!$D$24*0.1)+('Calcification Rates'!$H$24*$A44*'Calcification Rates'!$D$24))*'Calcification Rates'!$F$24</f>
        <v>44.9784437466</v>
      </c>
      <c r="AM44" s="73">
        <f>((((1-'Calcification Rates'!$H$24)*$A44)*(('Calcification Rates'!$D$24-'Calcification Rates'!$E$24)*0.1))+('Calcification Rates'!$H$24*$A44*('Calcification Rates'!$D$24-'Calcification Rates'!$E$24)))*('Calcification Rates'!$F$24-'Calcification Rates'!$G$24)</f>
        <v>27.125807747955889</v>
      </c>
      <c r="AN44" s="73">
        <f>((((1-'Calcification Rates'!$H$24)*$A44)*(('Calcification Rates'!$D$24+'Calcification Rates'!$E$24)*0.1))+('Calcification Rates'!$H$24*$A44*('Calcification Rates'!$D$24+'Calcification Rates'!$E$24)))*('Calcification Rates'!$F$24+'Calcification Rates'!$G$24)</f>
        <v>65.415837915901449</v>
      </c>
      <c r="AO44" s="73">
        <f>((((((((($A44*2)/PI())/2)+'Calcification Rates'!$D$25)^2)*PI())/2))-((((((($A44*2)/PI())/2)^2)*PI())/2)))*'Calcification Rates'!$F$25</f>
        <v>21.402968063245453</v>
      </c>
      <c r="AP44" s="73">
        <f>((((((((($A44*2)/PI())/2)+('Calcification Rates'!$D$25-'Calcification Rates'!$E$25))^2)*PI())/2))-((((((($A44*2)/PI())/2)^2)*PI())/2)))*('Calcification Rates'!$F$25-'Calcification Rates'!$G$25)</f>
        <v>17.493513382367837</v>
      </c>
      <c r="AQ44" s="73">
        <f>((((((((($A44*2)/PI())/2)+('Calcification Rates'!$D$25+'Calcification Rates'!$E$25))^2)*PI())/2))-((((((($A44*2)/PI())/2)^2)*PI())/2)))*('Calcification Rates'!$F$25+'Calcification Rates'!$G$25)</f>
        <v>25.443871150414719</v>
      </c>
      <c r="AR44" s="73">
        <f>((((1-'Calcification Rates'!$H$28)*$A44)*'Calcification Rates'!$D$28*0.1)+('Calcification Rates'!$H$28*$A44*'Calcification Rates'!$D$28))*'Calcification Rates'!$F$28</f>
        <v>7.2395920193242604</v>
      </c>
      <c r="AS44" s="73">
        <f>((((1-'Calcification Rates'!$H$28)*$A44)*(('Calcification Rates'!$D$28-'Calcification Rates'!$E$28)*0.1))+('Calcification Rates'!$H$28*$A44*('Calcification Rates'!$D$28-'Calcification Rates'!$E$28)))*('Calcification Rates'!$F$28-'Calcification Rates'!$G$28)</f>
        <v>6.5251860434364426</v>
      </c>
      <c r="AT44" s="73">
        <f>((((1-'Calcification Rates'!$H$28)*$A44)*(('Calcification Rates'!$D$28+'Calcification Rates'!$E$28)*0.1))+('Calcification Rates'!$H$28*$A44*('Calcification Rates'!$D$28+'Calcification Rates'!$E$28)))*('Calcification Rates'!$F$28+'Calcification Rates'!$G$28)</f>
        <v>7.9889574893891329</v>
      </c>
      <c r="AU44" s="73">
        <f>((((((((($A44*2)/PI())/2)+'Calcification Rates'!$D$29)^2)*PI())/2))-((((((($A44*2)/PI())/2)^2)*PI())/2)))*'Calcification Rates'!$F$29</f>
        <v>105.61195978419656</v>
      </c>
      <c r="AV44" s="73">
        <f>((((((((($A44*2)/PI())/2)+('Calcification Rates'!$D$29-'Calcification Rates'!$E$29))^2)*PI())/2))-((((((($A44*2)/PI())/2)^2)*PI())/2)))*('Calcification Rates'!$F$29-'Calcification Rates'!$G$29)</f>
        <v>87.176474639485747</v>
      </c>
      <c r="AW44" s="73">
        <f>((((((((($A44*2)/PI())/2)+('Calcification Rates'!$D$29+'Calcification Rates'!$E$29))^2)*PI())/2))-((((((($A44*2)/PI())/2)^2)*PI())/2)))*('Calcification Rates'!$F$29+'Calcification Rates'!$G$29)</f>
        <v>125.68985739818217</v>
      </c>
      <c r="AX44" s="73">
        <f>((((((((($A44*2)/PI())/2)+'Calcification Rates'!$D$30)^2)*PI())/2))-((((((($A44*2)/PI())/2)^2)*PI())/2)))*'Calcification Rates'!$F$30</f>
        <v>24.878397886833319</v>
      </c>
      <c r="AY44" s="73">
        <f>((((((((($A44*2)/PI())/2)+('Calcification Rates'!$D$30-'Calcification Rates'!$E$30))^2)*PI())/2))-((((((($A44*2)/PI())/2)^2)*PI())/2)))*('Calcification Rates'!$F$30-'Calcification Rates'!$G$30)</f>
        <v>22.084187211752671</v>
      </c>
      <c r="AZ44" s="73">
        <f>((((((((($A44*2)/PI())/2)+('Calcification Rates'!$D$30+'Calcification Rates'!$E$30))^2)*PI())/2))-((((((($A44*2)/PI())/2)^2)*PI())/2)))*('Calcification Rates'!$F$30+'Calcification Rates'!$G$30)</f>
        <v>27.730456998687881</v>
      </c>
      <c r="BA44" s="73">
        <f>((((1-'Calcification Rates'!$H$31)*$A44)*'Calcification Rates'!$D$31*0.1)+('Calcification Rates'!$H$31*$A44*'Calcification Rates'!$D$31))*'Calcification Rates'!$F$31</f>
        <v>7.7433720000000008</v>
      </c>
      <c r="BB44" s="73">
        <f>((((1-'Calcification Rates'!$H$31)*$A44)*(('Calcification Rates'!$D$31-'Calcification Rates'!$E$31)*0.1))+('Calcification Rates'!$H$31*$A44*('Calcification Rates'!$D$31-'Calcification Rates'!$E$31)))*('Calcification Rates'!$F$31-'Calcification Rates'!$G$31)</f>
        <v>7.7433719999999999</v>
      </c>
      <c r="BC44" s="73">
        <f>((((1-'Calcification Rates'!$H$31)*$A44)*(('Calcification Rates'!$D$31+'Calcification Rates'!$E$31)*0.1))+('Calcification Rates'!$H$31*$A44*('Calcification Rates'!$D$31+'Calcification Rates'!$E$31)))*('Calcification Rates'!$F$31+'Calcification Rates'!$G$31)</f>
        <v>7.7433719999999999</v>
      </c>
      <c r="BD44" s="73">
        <f>$A44*'Calcification Rates'!$D$32*'Calcification Rates'!$F$32</f>
        <v>32.537492221682072</v>
      </c>
      <c r="BE44" s="73">
        <f>$A44*('Calcification Rates'!$D$32-'Calcification Rates'!$E$32)*('Calcification Rates'!$F$32-'Calcification Rates'!$G$32)</f>
        <v>31.27858815875652</v>
      </c>
      <c r="BF44" s="73">
        <f>$A44*('Calcification Rates'!$D$32+'Calcification Rates'!$E$32)*('Calcification Rates'!$F$32+'Calcification Rates'!$G$32)</f>
        <v>33.796396284607617</v>
      </c>
      <c r="BG44" s="73">
        <f>((((1-'Calcification Rates'!$H$34)*$A44)*'Calcification Rates'!$D$34*0.1)+('Calcification Rates'!$H$34*$A44*'Calcification Rates'!$D$34))*'Calcification Rates'!$F$34</f>
        <v>10.51881285</v>
      </c>
      <c r="BH44" s="73">
        <f>((((1-'Calcification Rates'!$H$34)*$A44)*(('Calcification Rates'!$D$34-'Calcification Rates'!$E$34)*0.1))+('Calcification Rates'!$H$34*$A44*('Calcification Rates'!$D$34-'Calcification Rates'!$E$34)))*('Calcification Rates'!$F$34-'Calcification Rates'!$G$34)</f>
        <v>4.0057015232583506</v>
      </c>
      <c r="BI44" s="73">
        <f>((((1-'Calcification Rates'!$H$34)*$A44)*(('Calcification Rates'!$D$34+'Calcification Rates'!$E$34)*0.1))+('Calcification Rates'!$H$34*$A44*('Calcification Rates'!$D$34+'Calcification Rates'!$E$34)))*('Calcification Rates'!$F$34+'Calcification Rates'!$G$34)</f>
        <v>20.061571196474304</v>
      </c>
      <c r="BJ44" s="73">
        <f>(2*'Calcification Rates'!$D$35*'Calcification Rates'!$F$35)+0.1*'Calcification Rates'!$D$35*($A44+(2*'Calcification Rates'!$D$35))*'Calcification Rates'!$F$35</f>
        <v>3.7351160331621092</v>
      </c>
      <c r="BK44" s="73">
        <f>(2*('Calcification Rates'!$D$35-'Calcification Rates'!$E$35)*('Calcification Rates'!$F$35-'Calcification Rates'!$G$35))+(0.1*('Calcification Rates'!$D$35-'Calcification Rates'!$E$35)*($A44+(2*'Calcification Rates'!$D$35-'Calcification Rates'!$E$35)))*('Calcification Rates'!$F$35-'Calcification Rates'!$G$35)</f>
        <v>3.3684122019961915</v>
      </c>
      <c r="BL44" s="73">
        <f>(2*('Calcification Rates'!$D$35+'Calcification Rates'!$E$35)*('Calcification Rates'!$F$35+'Calcification Rates'!$G$35))+(0.1*('Calcification Rates'!$D$35+'Calcification Rates'!$E$35)*($A44+(2*'Calcification Rates'!$D$35+'Calcification Rates'!$E$35)))*('Calcification Rates'!$F$35+'Calcification Rates'!$G$35)</f>
        <v>4.1189437933563635</v>
      </c>
      <c r="BM44" s="73">
        <f>((((((((($A44*2)/PI())/2)+'Calcification Rates'!$D$36)^2)*PI())/2))-((((((($A44*2)/PI())/2)^2)*PI())/2)))*'Calcification Rates'!$F$36</f>
        <v>33.584929475452171</v>
      </c>
      <c r="BN44" s="73">
        <f>((((((((($A44*2)/PI())/2)+('Calcification Rates'!$D$36-'Calcification Rates'!$E$36))^2)*PI())/2))-((((((($A44*2)/PI())/2)^2)*PI())/2)))*('Calcification Rates'!$F$36-'Calcification Rates'!$G$36)</f>
        <v>30.747902577288645</v>
      </c>
      <c r="BO44" s="73">
        <f>((((((((($A44*2)/PI())/2)+('Calcification Rates'!$D$36+'Calcification Rates'!$E$36))^2)*PI())/2))-((((((($A44*2)/PI())/2)^2)*PI())/2)))*('Calcification Rates'!$F$36+'Calcification Rates'!$G$36)</f>
        <v>36.548567451383626</v>
      </c>
      <c r="BP44" s="73">
        <f>(2*'Calcification Rates'!$D$37*'Calcification Rates'!$F$37)+0.1*'Calcification Rates'!$D$37*($A44+(2*'Calcification Rates'!$D$37))*'Calcification Rates'!$F$37</f>
        <v>78.500381944444442</v>
      </c>
      <c r="BQ44" s="73">
        <f>(2*('Calcification Rates'!$D$37-'Calcification Rates'!$E$37)*('Calcification Rates'!$F$37-'Calcification Rates'!$G$37))+(0.1*('Calcification Rates'!$D$37-'Calcification Rates'!$E$37)*($A44+(2*'Calcification Rates'!$D$37-'Calcification Rates'!$E$37)))*('Calcification Rates'!$F$37-'Calcification Rates'!$G$37)</f>
        <v>64.15654038309475</v>
      </c>
      <c r="BR44" s="73">
        <f>(2*('Calcification Rates'!$D$37+'Calcification Rates'!$E$37)*('Calcification Rates'!$F$37+'Calcification Rates'!$G$37))+(0.1*('Calcification Rates'!$D$37+'Calcification Rates'!$E$37)*($A44+(2*'Calcification Rates'!$D$37+'Calcification Rates'!$E$37)))*('Calcification Rates'!$F$37+'Calcification Rates'!$G$37)</f>
        <v>94.086288271010488</v>
      </c>
      <c r="BS44" s="73">
        <f>(2*'Calcification Rates'!$D$38*'Calcification Rates'!$F$38)+0.1*'Calcification Rates'!$D$38*($A44+(2*'Calcification Rates'!$D$38))*'Calcification Rates'!$F$38</f>
        <v>75.166388888888875</v>
      </c>
      <c r="BT44" s="73">
        <f>(2*('Calcification Rates'!$D$38-'Calcification Rates'!$E$38)*('Calcification Rates'!$F$38-'Calcification Rates'!$G$38))+(0.1*('Calcification Rates'!$D$38-'Calcification Rates'!$E$38)*($A44+(2*'Calcification Rates'!$D$38-'Calcification Rates'!$E$38)))*('Calcification Rates'!$F$38-'Calcification Rates'!$G$38)</f>
        <v>60.254413683637587</v>
      </c>
      <c r="BU44" s="73">
        <f>(2*('Calcification Rates'!$D$38+'Calcification Rates'!$E$38)*('Calcification Rates'!$F$38+'Calcification Rates'!$G$38))+(0.1*('Calcification Rates'!$D$38+'Calcification Rates'!$E$38)*($A44+(2*'Calcification Rates'!$D$38+'Calcification Rates'!$E$38)))*('Calcification Rates'!$F$38+'Calcification Rates'!$G$38)</f>
        <v>91.664145720851138</v>
      </c>
      <c r="BV44" s="73">
        <f>((((((((($A44*2)/PI())/2)+'Calcification Rates'!$D$39)^2)*PI())/2))-((((((($A44*2)/PI())/2)^2)*PI())/2)))*'Calcification Rates'!$F$39</f>
        <v>18.079676750647064</v>
      </c>
      <c r="BW44" s="73">
        <f>((((((((($A44*2)/PI())/2)+('Calcification Rates'!$D$39-'Calcification Rates'!$E$39))^2)*PI())/2))-((((((($A44*2)/PI())/2)^2)*PI())/2)))*('Calcification Rates'!$F$39-'Calcification Rates'!$G$39)</f>
        <v>17.380158227132732</v>
      </c>
      <c r="BX44" s="73">
        <f>((((((((($A44*2)/PI())/2)+('Calcification Rates'!$D$39+'Calcification Rates'!$E$39))^2)*PI())/2))-((((((($A44*2)/PI())/2)^2)*PI())/2)))*('Calcification Rates'!$F$39+'Calcification Rates'!$G$39)</f>
        <v>18.779195274161395</v>
      </c>
      <c r="BY44" s="73">
        <f>((((((((($A44*2)/PI())/2)+'Calcification Rates'!$D$40)^2)*PI())/2))-((((((($A44*2)/PI())/2)^2)*PI())/2)))*'Calcification Rates'!$F$40</f>
        <v>33.145941903407468</v>
      </c>
      <c r="BZ44" s="73">
        <f>((((((((($A44*2)/PI())/2)+('Calcification Rates'!$D$40-'Calcification Rates'!$E$40))^2)*PI())/2))-((((((($A44*2)/PI())/2)^2)*PI())/2)))*('Calcification Rates'!$F$40-'Calcification Rates'!$G$40)</f>
        <v>31.863496389555369</v>
      </c>
      <c r="CA44" s="73">
        <f>((((((((($A44*2)/PI())/2)+('Calcification Rates'!$D$40+'Calcification Rates'!$E$40))^2)*PI())/2))-((((((($A44*2)/PI())/2)^2)*PI())/2)))*('Calcification Rates'!$F$40+'Calcification Rates'!$G$40)</f>
        <v>34.428387417259572</v>
      </c>
      <c r="CB44" s="73">
        <f>$A44*'Calcification Rates'!$D$23*'Calcification Rates'!$F$23</f>
        <v>0.98711812499999985</v>
      </c>
      <c r="CC44" s="73">
        <f>$A44*('Calcification Rates'!$D$23-'Calcification Rates'!$E$23)*('Calcification Rates'!$F$23-'Calcification Rates'!$G$23)</f>
        <v>0.64152686966802264</v>
      </c>
      <c r="CD44" s="73">
        <f>$A44*('Calcification Rates'!$D$23+'Calcification Rates'!$E$23)*('Calcification Rates'!$F$23+'Calcification Rates'!$G$23)</f>
        <v>1.3327093803319772</v>
      </c>
      <c r="CE44" s="73">
        <f>((((1-'Calcification Rates'!$H$44)*$A44)*'Calcification Rates'!$D$44*0.1)+('Calcification Rates'!$H$44*$A44*'Calcification Rates'!$D$44))*'Calcification Rates'!$F$44</f>
        <v>34.470149709449998</v>
      </c>
      <c r="CF44" s="73">
        <f>((((1-'Calcification Rates'!$H$44)*$A44)*(('Calcification Rates'!$D$44-'Calcification Rates'!$E$44)*0.1))+('Calcification Rates'!$H$44*$A44*('Calcification Rates'!$D$44-'Calcification Rates'!$E$44)))*('Calcification Rates'!$F$44-'Calcification Rates'!$G$44)</f>
        <v>20.788417210021386</v>
      </c>
      <c r="CG44" s="73">
        <f>((((1-'Calcification Rates'!$H$44)*$A44)*(('Calcification Rates'!$D$44+'Calcification Rates'!$E$44)*0.1))+('Calcification Rates'!$H$44*$A44*('Calcification Rates'!$D$44+'Calcification Rates'!$E$44)))*('Calcification Rates'!$F$44+'Calcification Rates'!$G$44)</f>
        <v>50.132764464548423</v>
      </c>
      <c r="CH44" s="73">
        <f>((((1-'Calcification Rates'!$H$45)*$A44)*'Calcification Rates'!$D$45*0.1)+('Calcification Rates'!$H$45*$A44*'Calcification Rates'!$D$45))*'Calcification Rates'!$F$45</f>
        <v>42.831700799999993</v>
      </c>
      <c r="CI44" s="73">
        <f>((((1-'Calcification Rates'!$H$45)*$A44)*(('Calcification Rates'!$D$45-'Calcification Rates'!$E$45)*0.1))+('Calcification Rates'!$H$45*$A44*('Calcification Rates'!$D$45-'Calcification Rates'!$E$45)))*('Calcification Rates'!$F$45-'Calcification Rates'!$G$45)</f>
        <v>28.204096821405681</v>
      </c>
      <c r="CJ44" s="73">
        <f>((((1-'Calcification Rates'!$H$45)*$A44)*(('Calcification Rates'!$D$45+'Calcification Rates'!$E$45)*0.1))+('Calcification Rates'!$H$45*$A44*('Calcification Rates'!$D$45+'Calcification Rates'!$E$45)))*('Calcification Rates'!$F$45+'Calcification Rates'!$G$45)</f>
        <v>57.459304778594309</v>
      </c>
      <c r="CK44" s="73">
        <f>((((1-'Calcification Rates'!$H$46)*$A44)*'Calcification Rates'!$D$46*0.1)+('Calcification Rates'!$H$46*$A44*'Calcification Rates'!$D$46))*'Calcification Rates'!$F$46</f>
        <v>34.49933844000001</v>
      </c>
      <c r="CL44" s="73">
        <f>((((1-'Calcification Rates'!$H$46)*$A44)*(('Calcification Rates'!$D$46-'Calcification Rates'!$E$46)*0.1))+('Calcification Rates'!$H$46*$A44*('Calcification Rates'!$D$46-'Calcification Rates'!$E$46)))*('Calcification Rates'!$F$46-'Calcification Rates'!$G$46)</f>
        <v>32.355826973346304</v>
      </c>
      <c r="CM44" s="73">
        <f>((((1-'Calcification Rates'!$H$46)*$A44)*(('Calcification Rates'!$D$46+'Calcification Rates'!$E$46)*0.1))+('Calcification Rates'!$H$46*$A44*('Calcification Rates'!$D$46+'Calcification Rates'!$E$46)))*('Calcification Rates'!$F$46+'Calcification Rates'!$G$46)</f>
        <v>36.707126892239913</v>
      </c>
      <c r="CN44" s="73">
        <f>((((1-'Calcification Rates'!$H$47)*$A44)*'Calcification Rates'!$D$47*0.1)+('Calcification Rates'!$H$47*$A44*'Calcification Rates'!$D$47))*'Calcification Rates'!$F$47</f>
        <v>44.9784437466</v>
      </c>
      <c r="CO44" s="73">
        <f>((((1-'Calcification Rates'!$H$47)*$A44)*(('Calcification Rates'!$D$47-'Calcification Rates'!$E$47)*0.1))+('Calcification Rates'!$H$47*$A44*('Calcification Rates'!$D$47-'Calcification Rates'!$E$47)))*('Calcification Rates'!$F$47-'Calcification Rates'!$G$47)</f>
        <v>27.125807747955889</v>
      </c>
      <c r="CP44" s="73">
        <f>((((1-'Calcification Rates'!$H$47)*$A44)*(('Calcification Rates'!$D$47+'Calcification Rates'!$E$47)*0.1))+('Calcification Rates'!$H$47*$A44*('Calcification Rates'!$D$47+'Calcification Rates'!$E$47)))*('Calcification Rates'!$F$47+'Calcification Rates'!$G$47)</f>
        <v>65.415837915901449</v>
      </c>
      <c r="CQ44" s="73">
        <f>((((((((($A44*2)/PI())/2)+'Calcification Rates'!$D$48)^2)*PI())/2))-((((((($A44*2)/PI())/2)^2)*PI())/2)))*'Calcification Rates'!$F$48</f>
        <v>25.341860601817459</v>
      </c>
      <c r="CR44" s="73">
        <f>((((((((($A44*2)/PI())/2)+('Calcification Rates'!$D$48-'Calcification Rates'!$E$48))^2)*PI())/2))-((((((($A44*2)/PI())/2)^2)*PI())/2)))*('Calcification Rates'!$F$48-'Calcification Rates'!$G$48)</f>
        <v>22.848765218807056</v>
      </c>
      <c r="CS44" s="73">
        <f>((((((((($A44*2)/PI())/2)+('Calcification Rates'!$D$48+'Calcification Rates'!$E$48))^2)*PI())/2))-((((((($A44*2)/PI())/2)^2)*PI())/2)))*('Calcification Rates'!$F$48+'Calcification Rates'!$G$48)</f>
        <v>27.952271596356287</v>
      </c>
      <c r="CT44" s="73">
        <f>((((1-'Calcification Rates'!$H$49)*$A44)*'Calcification Rates'!$D$49*0.1)+('Calcification Rates'!$H$49*$A44*'Calcification Rates'!$D$49))*'Calcification Rates'!$F$49</f>
        <v>34.470149709449998</v>
      </c>
      <c r="CU44" s="73">
        <f>((((1-'Calcification Rates'!$H$49)*$A44)*(('Calcification Rates'!$D$49-'Calcification Rates'!$E$49)*0.1))+('Calcification Rates'!$H$49*$A44*('Calcification Rates'!$D$49-'Calcification Rates'!$E$49)))*('Calcification Rates'!$F$49-'Calcification Rates'!$G$49)</f>
        <v>20.788417210021386</v>
      </c>
      <c r="CV44" s="73">
        <f>((((1-'Calcification Rates'!$H$49)*$A44)*(('Calcification Rates'!$D$49+'Calcification Rates'!$E$49)*0.1))+('Calcification Rates'!$H$49*$A44*('Calcification Rates'!$D$49+'Calcification Rates'!$E$49)))*('Calcification Rates'!$F$49+'Calcification Rates'!$G$49)</f>
        <v>50.132764464548423</v>
      </c>
      <c r="CW44" s="73">
        <f>((((((((($A44*2)/PI())/2)+'Calcification Rates'!$D$50)^2)*PI())/2))-((((((($A44*2)/PI())/2)^2)*PI())/2)))*'Calcification Rates'!$F$50</f>
        <v>25.341860601817459</v>
      </c>
      <c r="CX44" s="73">
        <f>((((((((($A44*2)/PI())/2)+('Calcification Rates'!$D$50-'Calcification Rates'!$E$50))^2)*PI())/2))-((((((($A44*2)/PI())/2)^2)*PI())/2)))*('Calcification Rates'!$F$50-'Calcification Rates'!$G$50)</f>
        <v>22.848765218807056</v>
      </c>
      <c r="CY44" s="73">
        <f>((((((((($A44*2)/PI())/2)+('Calcification Rates'!$D$50+'Calcification Rates'!$E$50))^2)*PI())/2))-((((((($A44*2)/PI())/2)^2)*PI())/2)))*('Calcification Rates'!$F$50+'Calcification Rates'!$G$50)</f>
        <v>27.952271596356287</v>
      </c>
      <c r="CZ44" s="73">
        <f>((((((((($A44*2)/PI())/2)+'Calcification Rates'!$D$51)^2)*PI())/2))-((((((($A44*2)/PI())/2)^2)*PI())/2)))*'Calcification Rates'!$F$51</f>
        <v>25.341860601817459</v>
      </c>
      <c r="DA44" s="73">
        <f>((((((((($A44*2)/PI())/2)+('Calcification Rates'!$D$51-'Calcification Rates'!$E$51))^2)*PI())/2))-((((((($A44*2)/PI())/2)^2)*PI())/2)))*('Calcification Rates'!$F$51-'Calcification Rates'!$G$51)</f>
        <v>22.848765218807056</v>
      </c>
      <c r="DB44" s="73">
        <f>((((((((($A44*2)/PI())/2)+('Calcification Rates'!$D$51+'Calcification Rates'!$E$51))^2)*PI())/2))-((((((($A44*2)/PI())/2)^2)*PI())/2)))*('Calcification Rates'!$F$51+'Calcification Rates'!$G$51)</f>
        <v>27.952271596356287</v>
      </c>
      <c r="DC44" s="73">
        <f>((((((((($A44*2)/PI())/2)+'Calcification Rates'!$D$52)^2)*PI())/2))-((((((($A44*2)/PI())/2)^2)*PI())/2)))*'Calcification Rates'!$F$52</f>
        <v>56.541670686186848</v>
      </c>
      <c r="DD44" s="73">
        <f>((((((((($A44*2)/PI())/2)+('Calcification Rates'!$D$52-'Calcification Rates'!$E$52))^2)*PI())/2))-((((((($A44*2)/PI())/2)^2)*PI())/2)))*('Calcification Rates'!$F$52-'Calcification Rates'!$G$52)</f>
        <v>53.363170112576633</v>
      </c>
      <c r="DE44" s="73">
        <f>((((((((($A44*2)/PI())/2)+('Calcification Rates'!$D$52+'Calcification Rates'!$E$52))^2)*PI())/2))-((((((($A44*2)/PI())/2)^2)*PI())/2)))*('Calcification Rates'!$F$52+'Calcification Rates'!$G$52)</f>
        <v>59.801054946557848</v>
      </c>
      <c r="DF44" s="73">
        <f>((((((((($A44*2)/PI())/2)+'Calcification Rates'!$D$53)^2)*PI())/2))-((((((($A44*2)/PI())/2)^2)*PI())/2)))*'Calcification Rates'!$F$53</f>
        <v>7.4895566852976394</v>
      </c>
      <c r="DG44" s="73">
        <f>((((((((($A44*2)/PI())/2)+('Calcification Rates'!$D$53-'Calcification Rates'!$E$53))^2)*PI())/2))-((((((($A44*2)/PI())/2)^2)*PI())/2)))*('Calcification Rates'!$F$53-'Calcification Rates'!$G$53)</f>
        <v>7.1186351741635381</v>
      </c>
      <c r="DH44" s="73">
        <f>((((((((($A44*2)/PI())/2)+('Calcification Rates'!$D$53+'Calcification Rates'!$E$53))^2)*PI())/2))-((((((($A44*2)/PI())/2)^2)*PI())/2)))*('Calcification Rates'!$F$53+'Calcification Rates'!$G$53)</f>
        <v>7.8670183456515588</v>
      </c>
      <c r="DI44" s="73">
        <f>((((((((($A44*2)/PI())/2)+'Calcification Rates'!$D$54)^2)*PI())/2))-((((((($A44*2)/PI())/2)^2)*PI())/2)))*'Calcification Rates'!$F$54</f>
        <v>7.4895566852976394</v>
      </c>
      <c r="DJ44" s="73">
        <f>((((((((($A44*2)/PI())/2)+('Calcification Rates'!$D$54-'Calcification Rates'!$E$54))^2)*PI())/2))-((((((($A44*2)/PI())/2)^2)*PI())/2)))*('Calcification Rates'!$F$54-'Calcification Rates'!$G$54)</f>
        <v>7.1186351741635381</v>
      </c>
      <c r="DK44" s="73">
        <f>((((((((($A44*2)/PI())/2)+('Calcification Rates'!$D$54+'Calcification Rates'!$E$54))^2)*PI())/2))-((((((($A44*2)/PI())/2)^2)*PI())/2)))*('Calcification Rates'!$F$54+'Calcification Rates'!$G$54)</f>
        <v>7.8670183456515588</v>
      </c>
      <c r="DL44" s="73">
        <f>((((((((($A44*2)/PI())/2)+'Calcification Rates'!$D$55)^2)*PI())/2))-((((((($A44*2)/PI())/2)^2)*PI())/2)))*'Calcification Rates'!$F$55</f>
        <v>9.1842760870255908</v>
      </c>
      <c r="DM44" s="73">
        <f>((((((((($A44*2)/PI())/2)+('Calcification Rates'!$D$55-'Calcification Rates'!$E$55))^2)*PI())/2))-((((((($A44*2)/PI())/2)^2)*PI())/2)))*('Calcification Rates'!$F$55-'Calcification Rates'!$G$55)</f>
        <v>9.0807661141063765</v>
      </c>
      <c r="DN44" s="73">
        <f>((((((((($A44*2)/PI())/2)+('Calcification Rates'!$D$55+'Calcification Rates'!$E$55))^2)*PI())/2))-((((((($A44*2)/PI())/2)^2)*PI())/2)))*('Calcification Rates'!$F$55+'Calcification Rates'!$G$55)</f>
        <v>9.2877959338658389</v>
      </c>
      <c r="DO44" s="73">
        <f>((((1-'Calcification Rates'!$H$56)*$A44)*'Calcification Rates'!$D$56*0.1)+('Calcification Rates'!$H$56*$A44*'Calcification Rates'!$D$56))*'Calcification Rates'!$F$56</f>
        <v>4.4713319700000005</v>
      </c>
      <c r="DP44" s="73">
        <f>((((1-'Calcification Rates'!$H$56)*$A44)*(('Calcification Rates'!$D$56-'Calcification Rates'!$E$56)*0.1))+('Calcification Rates'!$H$56*$A44*('Calcification Rates'!$D$56-'Calcification Rates'!$E$56)))*('Calcification Rates'!$F$56-'Calcification Rates'!$G$56)</f>
        <v>4.4713319700000005</v>
      </c>
      <c r="DQ44" s="73">
        <f>((((1-'Calcification Rates'!$H$56)*$A44)*(('Calcification Rates'!$D$56+'Calcification Rates'!$E$56)*0.1))+('Calcification Rates'!$H$56*$A44*('Calcification Rates'!$D$56+'Calcification Rates'!$E$56)))*('Calcification Rates'!$F$56+'Calcification Rates'!$G$56)</f>
        <v>4.4713319700000005</v>
      </c>
      <c r="DR44" s="73">
        <f>((((1-'Calcification Rates'!$H$57)*$A44)*'Calcification Rates'!$D$57*0.1)+('Calcification Rates'!$H$57*$A44*'Calcification Rates'!$D$57))*'Calcification Rates'!$F$57</f>
        <v>18.958352000000005</v>
      </c>
      <c r="DS44" s="73">
        <f>((((1-'Calcification Rates'!$H$57)*$A44)*(('Calcification Rates'!$D$57-'Calcification Rates'!$E$57)*0.1))+('Calcification Rates'!$H$57*$A44*('Calcification Rates'!$D$57-'Calcification Rates'!$E$57)))*('Calcification Rates'!$F$57-'Calcification Rates'!$G$57)</f>
        <v>17.968539078731016</v>
      </c>
      <c r="DT44" s="73">
        <f>((((1-'Calcification Rates'!$H$57)*$A44)*(('Calcification Rates'!$D$57+'Calcification Rates'!$E$57)*0.1))+('Calcification Rates'!$H$57*$A44*('Calcification Rates'!$D$57+'Calcification Rates'!$E$57)))*('Calcification Rates'!$F$57+'Calcification Rates'!$G$57)</f>
        <v>19.948164921268994</v>
      </c>
      <c r="DU44" s="73">
        <f>((((1-'Calcification Rates'!$H$58)*$A44)*'Calcification Rates'!$D$58*0.1)+('Calcification Rates'!$H$58*$A44*'Calcification Rates'!$D$58))*'Calcification Rates'!$F$58</f>
        <v>18.958352000000005</v>
      </c>
      <c r="DV44" s="73">
        <f>((((1-'Calcification Rates'!$H$58)*$A44)*(('Calcification Rates'!$D$58-'Calcification Rates'!$E$58)*0.1))+('Calcification Rates'!$H$58*$A44*('Calcification Rates'!$D$58-'Calcification Rates'!$E$58)))*('Calcification Rates'!$F$58-'Calcification Rates'!$G$58)</f>
        <v>17.968539078731016</v>
      </c>
      <c r="DW44" s="73">
        <f>((((1-'Calcification Rates'!$H$58)*$A44)*(('Calcification Rates'!$D$58+'Calcification Rates'!$E$58)*0.1))+('Calcification Rates'!$H$58*$A44*('Calcification Rates'!$D$58+'Calcification Rates'!$E$58)))*('Calcification Rates'!$F$58+'Calcification Rates'!$G$58)</f>
        <v>19.948164921268994</v>
      </c>
      <c r="DX44" s="73">
        <f>(2*'Calcification Rates'!$D$59*'Calcification Rates'!$F$59)+0.1*'Calcification Rates'!$D$59*($A44+(2*'Calcification Rates'!$D$59))*'Calcification Rates'!$F$59</f>
        <v>15.477110755555557</v>
      </c>
      <c r="DY44" s="73">
        <f>(2*('Calcification Rates'!$D$59-'Calcification Rates'!$E$59)*('Calcification Rates'!$F$59-'Calcification Rates'!$G$59))+(0.1*('Calcification Rates'!$D$59-'Calcification Rates'!$E$59)*($A44+(2*'Calcification Rates'!$D$59-'Calcification Rates'!$E$59)))*('Calcification Rates'!$F$59-'Calcification Rates'!$G$59)</f>
        <v>14.650556728049342</v>
      </c>
      <c r="DZ44" s="73">
        <f>(2*('Calcification Rates'!$D$59+'Calcification Rates'!$E$59)*('Calcification Rates'!$F$59+'Calcification Rates'!$G$59))+(0.1*('Calcification Rates'!$D$59+'Calcification Rates'!$E$59)*($A44+(2*'Calcification Rates'!$D$59+'Calcification Rates'!$E$59)))*('Calcification Rates'!$F$59+'Calcification Rates'!$G$59)</f>
        <v>16.305702545269064</v>
      </c>
      <c r="EA44" s="73">
        <f>((((((((($A44*2)/PI())/2)+'Calcification Rates'!$D$60)^2)*PI())/2))-((((((($A44*2)/PI())/2)^2)*PI())/2)))*'Calcification Rates'!$F$60</f>
        <v>26.394836284714604</v>
      </c>
      <c r="EB44" s="73">
        <f>((((((((($A44*2)/PI())/2)+('Calcification Rates'!$D$60-'Calcification Rates'!$E$60))^2)*PI())/2))-((((((($A44*2)/PI())/2)^2)*PI())/2)))*('Calcification Rates'!$F$60-'Calcification Rates'!$G$60)</f>
        <v>24.636978106064383</v>
      </c>
      <c r="EC44" s="73">
        <f>((((((((($A44*2)/PI())/2)+('Calcification Rates'!$D$60+'Calcification Rates'!$E$60))^2)*PI())/2))-((((((($A44*2)/PI())/2)^2)*PI())/2)))*('Calcification Rates'!$F$60+'Calcification Rates'!$G$60)</f>
        <v>28.210158040386585</v>
      </c>
      <c r="ED44" s="73">
        <f>$A44*'Calcification Rates'!$D$61*'Calcification Rates'!$F$61</f>
        <v>32.960554439407382</v>
      </c>
      <c r="EE44" s="73">
        <f>$A44*('Calcification Rates'!$D$61-'Calcification Rates'!$E$61)*('Calcification Rates'!$F$61-'Calcification Rates'!$G$61)</f>
        <v>30.20254599667896</v>
      </c>
      <c r="EF44" s="73">
        <f>$A44*('Calcification Rates'!$D$61+'Calcification Rates'!$E$61)*('Calcification Rates'!$F$61+'Calcification Rates'!$G$61)</f>
        <v>35.837917504410306</v>
      </c>
      <c r="EG44" s="73">
        <f>(2*'Calcification Rates'!$D$62*'Calcification Rates'!$F$62)+0.1*'Calcification Rates'!$D$62*($A44+(2*'Calcification Rates'!$D$62))*'Calcification Rates'!$F$62</f>
        <v>78.500381944444442</v>
      </c>
      <c r="EH44" s="73">
        <f>(2*('Calcification Rates'!$D$62-'Calcification Rates'!$E$62)*('Calcification Rates'!$F$62-'Calcification Rates'!$G$62))+(0.1*('Calcification Rates'!$D$62-'Calcification Rates'!$E$62)*($A44+(2*'Calcification Rates'!$D$62-'Calcification Rates'!$E$62)))*('Calcification Rates'!$F$62-'Calcification Rates'!$G$62)</f>
        <v>64.15654038309475</v>
      </c>
      <c r="EI44" s="73">
        <f>(2*('Calcification Rates'!$D$62+'Calcification Rates'!$E$62)*('Calcification Rates'!$F$62+'Calcification Rates'!$G$62))+(0.1*('Calcification Rates'!$D$62+'Calcification Rates'!$E$62)*($A44+(2*'Calcification Rates'!$D$62+'Calcification Rates'!$E$62)))*('Calcification Rates'!$F$62+'Calcification Rates'!$G$62)</f>
        <v>94.086288271010488</v>
      </c>
      <c r="EJ44" s="73">
        <f>(2*'Calcification Rates'!$D$63*'Calcification Rates'!$F$63)+0.1*'Calcification Rates'!$D$63*($A44+(2*'Calcification Rates'!$D$63))*'Calcification Rates'!$F$63</f>
        <v>78.500381944444442</v>
      </c>
      <c r="EK44" s="73">
        <f>(2*('Calcification Rates'!$D$63-'Calcification Rates'!$E$63)*('Calcification Rates'!$F$63-'Calcification Rates'!$G$63))+(0.1*('Calcification Rates'!$D$63-'Calcification Rates'!$E$63)*($A44+(2*'Calcification Rates'!$D$63-'Calcification Rates'!$E$63)))*('Calcification Rates'!$F$63-'Calcification Rates'!$G$63)</f>
        <v>64.15654038309475</v>
      </c>
      <c r="EL44" s="73">
        <f>(2*('Calcification Rates'!$D$63+'Calcification Rates'!$E$63)*('Calcification Rates'!$F$63+'Calcification Rates'!$G$63))+(0.1*('Calcification Rates'!$D$63+'Calcification Rates'!$E$63)*($A44+(2*'Calcification Rates'!$D$63+'Calcification Rates'!$E$63)))*('Calcification Rates'!$F$63+'Calcification Rates'!$G$63)</f>
        <v>94.086288271010488</v>
      </c>
      <c r="EM44" s="73">
        <f>(2*'Calcification Rates'!$D$64*'Calcification Rates'!$F$64)+0.1*'Calcification Rates'!$D$64*($A44+(2*'Calcification Rates'!$D$64))*'Calcification Rates'!$F$64</f>
        <v>78.500381944444442</v>
      </c>
      <c r="EN44" s="73">
        <f>(2*('Calcification Rates'!$D$64-'Calcification Rates'!$E$64)*('Calcification Rates'!$F$64-'Calcification Rates'!$G$64))+(0.1*('Calcification Rates'!$D$64-'Calcification Rates'!$E$64)*($A44+(2*'Calcification Rates'!$D$64-'Calcification Rates'!$E$64)))*('Calcification Rates'!$F$64-'Calcification Rates'!$G$64)</f>
        <v>64.15654038309475</v>
      </c>
      <c r="EO44" s="73">
        <f>(2*('Calcification Rates'!$D$64+'Calcification Rates'!$E$64)*('Calcification Rates'!$F$64+'Calcification Rates'!$G$64))+(0.1*('Calcification Rates'!$D$64+'Calcification Rates'!$E$64)*($A44+(2*'Calcification Rates'!$D$64+'Calcification Rates'!$E$64)))*('Calcification Rates'!$F$64+'Calcification Rates'!$G$64)</f>
        <v>94.086288271010488</v>
      </c>
      <c r="EP44" s="73">
        <f>(2*'Calcification Rates'!$D$65*'Calcification Rates'!$F$65)+0.1*'Calcification Rates'!$D$65*($A44+(2*'Calcification Rates'!$D$65))*'Calcification Rates'!$F$65</f>
        <v>78.500381944444442</v>
      </c>
      <c r="EQ44" s="73">
        <f>(2*('Calcification Rates'!$D$65-'Calcification Rates'!$E$65)*('Calcification Rates'!$F$65-'Calcification Rates'!$G$65))+(0.1*('Calcification Rates'!$D$65-'Calcification Rates'!$E$65)*($A44+(2*'Calcification Rates'!$D$65-'Calcification Rates'!$E$65)))*('Calcification Rates'!$F$65-'Calcification Rates'!$G$65)</f>
        <v>64.15654038309475</v>
      </c>
      <c r="ER44" s="73">
        <f>(2*('Calcification Rates'!$D$65+'Calcification Rates'!$E$65)*('Calcification Rates'!$F$65+'Calcification Rates'!$G$65))+(0.1*('Calcification Rates'!$D$65+'Calcification Rates'!$E$65)*($A44+(2*'Calcification Rates'!$D$65+'Calcification Rates'!$E$65)))*('Calcification Rates'!$F$65+'Calcification Rates'!$G$65)</f>
        <v>94.086288271010488</v>
      </c>
      <c r="ES44" s="73">
        <f>$A44*'Calcification Rates'!$D$66*'Calcification Rates'!$F$66</f>
        <v>32.960554439407382</v>
      </c>
      <c r="ET44" s="73">
        <f>$A44*('Calcification Rates'!$D$66-'Calcification Rates'!$E$66)*('Calcification Rates'!$F$66-'Calcification Rates'!$G$66)</f>
        <v>30.20254599667896</v>
      </c>
      <c r="EU44" s="73">
        <f>$A44*('Calcification Rates'!$D$66+'Calcification Rates'!$E$66)*('Calcification Rates'!$F$66+'Calcification Rates'!$G$66)</f>
        <v>35.837917504410306</v>
      </c>
      <c r="EV44" s="73">
        <f>(2*'Calcification Rates'!$D$67*'Calcification Rates'!$F$67)+0.1*'Calcification Rates'!$D$67*($A44+(2*'Calcification Rates'!$D$67))*'Calcification Rates'!$F$67</f>
        <v>78.500381944444442</v>
      </c>
      <c r="EW44" s="73">
        <f>(2*('Calcification Rates'!$D$67-'Calcification Rates'!$E$67)*('Calcification Rates'!$F$67-'Calcification Rates'!$G$67))+(0.1*('Calcification Rates'!$D$67-'Calcification Rates'!$E$67)*($A44+(2*'Calcification Rates'!$D$67-'Calcification Rates'!$E$67)))*('Calcification Rates'!$F$67-'Calcification Rates'!$G$67)</f>
        <v>64.15654038309475</v>
      </c>
      <c r="EX44" s="73">
        <f>(2*('Calcification Rates'!$D$67+'Calcification Rates'!$E$67)*('Calcification Rates'!$F$67+'Calcification Rates'!$G$67))+(0.1*('Calcification Rates'!$D$67+'Calcification Rates'!$E$67)*($A44+(2*'Calcification Rates'!$D$67+'Calcification Rates'!$E$67)))*('Calcification Rates'!$F$67+'Calcification Rates'!$G$67)</f>
        <v>94.086288271010488</v>
      </c>
      <c r="EY44" s="73">
        <f>((((1-'Calcification Rates'!$H$68)*$A44)*'Calcification Rates'!$D$68*0.1)+('Calcification Rates'!$H$68*$A44*'Calcification Rates'!$D$68))*'Calcification Rates'!$F$68</f>
        <v>9.6149129999999996</v>
      </c>
      <c r="EZ44" s="73">
        <f>((((1-'Calcification Rates'!$H$68)*$A44)*(('Calcification Rates'!$D$68-'Calcification Rates'!$E$68)*0.1))+('Calcification Rates'!$H$68*$A44*('Calcification Rates'!$D$68-'Calcification Rates'!$E$68)))*('Calcification Rates'!$F$68-'Calcification Rates'!$G$68)</f>
        <v>5.9830138672427102</v>
      </c>
      <c r="FA44" s="73">
        <f>((((1-'Calcification Rates'!$H$68)*$A44)*(('Calcification Rates'!$D$68+'Calcification Rates'!$E$68)*0.1))+('Calcification Rates'!$H$68*$A44*('Calcification Rates'!$D$68+'Calcification Rates'!$E$68)))*('Calcification Rates'!$F$68+'Calcification Rates'!$G$68)</f>
        <v>13.608068272314082</v>
      </c>
      <c r="FB44" s="73">
        <f>((((((((($A44*2)/PI())/2)+'Calcification Rates'!$D$69)^2)*PI())/2))-((((((($A44*2)/PI())/2)^2)*PI())/2)))*'Calcification Rates'!$F$69</f>
        <v>65.160622091114888</v>
      </c>
      <c r="FC44" s="73">
        <f>((((((((($A44*2)/PI())/2)+('Calcification Rates'!$D$69-'Calcification Rates'!$E$69))^2)*PI())/2))-((((((($A44*2)/PI())/2)^2)*PI())/2)))*('Calcification Rates'!$F$69-'Calcification Rates'!$G$69)</f>
        <v>61.676751028512768</v>
      </c>
      <c r="FD44" s="73">
        <f>((((((((($A44*2)/PI())/2)+('Calcification Rates'!$D$69+'Calcification Rates'!$E$69))^2)*PI())/2))-((((((($A44*2)/PI())/2)^2)*PI())/2)))*('Calcification Rates'!$F$69+'Calcification Rates'!$G$69)</f>
        <v>68.696320354095675</v>
      </c>
      <c r="FE44" s="73">
        <f>((((((((($A44*2)/PI())/2)+'Calcification Rates'!$D$70)^2)*PI())/2))-((((((($A44*2)/PI())/2)^2)*PI())/2)))*'Calcification Rates'!$F$70</f>
        <v>50.755838334569191</v>
      </c>
      <c r="FF44" s="73">
        <f>((((((((($A44*2)/PI())/2)+('Calcification Rates'!$D$70-'Calcification Rates'!$E$70))^2)*PI())/2))-((((((($A44*2)/PI())/2)^2)*PI())/2)))*('Calcification Rates'!$F$70-'Calcification Rates'!$G$70)</f>
        <v>43.692998456219193</v>
      </c>
      <c r="FG44" s="73">
        <f>((((((((($A44*2)/PI())/2)+('Calcification Rates'!$D$70+'Calcification Rates'!$E$70))^2)*PI())/2))-((((((($A44*2)/PI())/2)^2)*PI())/2)))*('Calcification Rates'!$F$70+'Calcification Rates'!$G$70)</f>
        <v>57.957067494026973</v>
      </c>
      <c r="FH44" s="73">
        <f>((((((((($A44*2)/PI())/2)+'Calcification Rates'!$D$71)^2)*PI())/2))-((((((($A44*2)/PI())/2)^2)*PI())/2)))*'Calcification Rates'!$F$71</f>
        <v>28.707759067241568</v>
      </c>
      <c r="FI44" s="73">
        <f>((((((((($A44*2)/PI())/2)+('Calcification Rates'!$D$71-'Calcification Rates'!$E$71))^2)*PI())/2))-((((((($A44*2)/PI())/2)^2)*PI())/2)))*('Calcification Rates'!$F$71-'Calcification Rates'!$G$71)</f>
        <v>26.465704670176521</v>
      </c>
      <c r="FJ44" s="73">
        <f>((((((((($A44*2)/PI())/2)+('Calcification Rates'!$D$71+'Calcification Rates'!$E$71))^2)*PI())/2))-((((((($A44*2)/PI())/2)^2)*PI())/2)))*('Calcification Rates'!$F$71+'Calcification Rates'!$G$71)</f>
        <v>31.039315214159192</v>
      </c>
      <c r="FK44" s="73">
        <f>$A44*'Calcification Rates'!$D$72*'Calcification Rates'!$F$72</f>
        <v>0.98711812499999985</v>
      </c>
      <c r="FL44" s="73">
        <f>$A44*('Calcification Rates'!$D$72-'Calcification Rates'!$E$72)*('Calcification Rates'!$F$72-'Calcification Rates'!$G$72)</f>
        <v>0.64152686966802264</v>
      </c>
      <c r="FM44" s="73">
        <f>$A44*('Calcification Rates'!$D$72+'Calcification Rates'!$E$72)*('Calcification Rates'!$F$72+'Calcification Rates'!$G$72)</f>
        <v>1.3327093803319772</v>
      </c>
      <c r="FN44" s="73">
        <f>$A44*'Calcification Rates'!$D$74*'Calcification Rates'!$F$74</f>
        <v>0.98711812499999985</v>
      </c>
      <c r="FO44" s="73">
        <f>$A44*('Calcification Rates'!$D$74-'Calcification Rates'!$E$74)*('Calcification Rates'!$F$74-'Calcification Rates'!$G$74)</f>
        <v>0.64152686966802264</v>
      </c>
      <c r="FP44" s="73">
        <f>$A44*('Calcification Rates'!$D$74+'Calcification Rates'!$E$74)*('Calcification Rates'!$F$74+'Calcification Rates'!$G$74)</f>
        <v>1.3327093803319772</v>
      </c>
      <c r="FQ44" s="73">
        <f>$A44*'Calcification Rates'!$D$75*'Calcification Rates'!$F$75</f>
        <v>28.490303267045455</v>
      </c>
      <c r="FR44" s="73">
        <f>$A44*('Calcification Rates'!$D$75-'Calcification Rates'!$E$75)*('Calcification Rates'!$F$75-'Calcification Rates'!$G$75)</f>
        <v>26.531894376660755</v>
      </c>
      <c r="FS44" s="73">
        <f>$A44*('Calcification Rates'!$D$75+'Calcification Rates'!$E$75)*('Calcification Rates'!$F$75+'Calcification Rates'!$G$75)</f>
        <v>30.508345207329516</v>
      </c>
      <c r="FT44" s="73">
        <f>((((((((($A44*2)/PI())/2)+'Calcification Rates'!$D$76)^2)*PI())/2))-((((((($A44*2)/PI())/2)^2)*PI())/2)))*'Calcification Rates'!$F$76</f>
        <v>28.971875072526828</v>
      </c>
      <c r="FU44" s="73">
        <f>((((((((($A44*2)/PI())/2)+('Calcification Rates'!$D$76-'Calcification Rates'!$E$76))^2)*PI())/2))-((((((($A44*2)/PI())/2)^2)*PI())/2)))*('Calcification Rates'!$F$76-'Calcification Rates'!$G$76)</f>
        <v>26.970578777010605</v>
      </c>
      <c r="FV44" s="73">
        <f>((((((((($A44*2)/PI())/2)+('Calcification Rates'!$D$76+'Calcification Rates'!$E$76))^2)*PI())/2))-((((((($A44*2)/PI())/2)^2)*PI())/2)))*('Calcification Rates'!$F$76+'Calcification Rates'!$G$76)</f>
        <v>31.035278827352769</v>
      </c>
      <c r="FW44" s="73">
        <f>(2*'Calcification Rates'!$D$77*'Calcification Rates'!$F$77)+0.1*'Calcification Rates'!$D$77*($A44+(2*'Calcification Rates'!$D$77))*'Calcification Rates'!$F$77</f>
        <v>78.500381944444442</v>
      </c>
      <c r="FX44" s="73">
        <f>(2*('Calcification Rates'!$D$77-'Calcification Rates'!$E$77)*('Calcification Rates'!$F$77-'Calcification Rates'!$G$77))+(0.1*('Calcification Rates'!$D$77-'Calcification Rates'!$E$77)*($A44+(2*'Calcification Rates'!$D$77-'Calcification Rates'!$E$77)))*('Calcification Rates'!$F$77-'Calcification Rates'!$G$77)</f>
        <v>74.691152248967441</v>
      </c>
      <c r="FY44" s="73">
        <f>(2*('Calcification Rates'!$D$77+'Calcification Rates'!$E$77)*('Calcification Rates'!$F$77+'Calcification Rates'!$G$77))+(0.1*('Calcification Rates'!$D$77+'Calcification Rates'!$E$77)*($A44+(2*'Calcification Rates'!$D$77+'Calcification Rates'!$E$77)))*('Calcification Rates'!$F$77+'Calcification Rates'!$G$77)</f>
        <v>82.326705951567163</v>
      </c>
      <c r="FZ44" s="73">
        <f>((((1-'Calcification Rates'!$H$78)*$A44)*'Calcification Rates'!$D$78*0.1)+('Calcification Rates'!$H$78*$A44*'Calcification Rates'!$D$78))*'Calcification Rates'!$F$78</f>
        <v>14.9774080365</v>
      </c>
      <c r="GA44" s="73">
        <f>((((1-'Calcification Rates'!$H$78)*$A44)*(('Calcification Rates'!$D$78-'Calcification Rates'!$E$78)*0.1))+('Calcification Rates'!$H$78*$A44*('Calcification Rates'!$D$78-'Calcification Rates'!$E$78)))*('Calcification Rates'!$F$78-'Calcification Rates'!$G$78)</f>
        <v>14.458890424530825</v>
      </c>
      <c r="GB44" s="73">
        <f>((((1-'Calcification Rates'!$H$78)*$A44)*(('Calcification Rates'!$D$78+'Calcification Rates'!$E$78)*0.1))+('Calcification Rates'!$H$78*$A44*('Calcification Rates'!$D$78+'Calcification Rates'!$E$78)))*('Calcification Rates'!$F$78+'Calcification Rates'!$G$78)</f>
        <v>15.495925648469173</v>
      </c>
      <c r="GC44" s="73">
        <f>((((1-'Calcification Rates'!$H$79)*$A44)*'Calcification Rates'!$D$79*0.1)+('Calcification Rates'!$H$79*$A44*'Calcification Rates'!$D$79))*'Calcification Rates'!$F$79</f>
        <v>17.03400426</v>
      </c>
      <c r="GD44" s="73">
        <f>((((1-'Calcification Rates'!$H$79)*$A44)*(('Calcification Rates'!$D$79-'Calcification Rates'!$E$79)*0.1))+('Calcification Rates'!$H$79*$A44*('Calcification Rates'!$D$79-'Calcification Rates'!$E$79)))*('Calcification Rates'!$F$79-'Calcification Rates'!$G$79)</f>
        <v>16.321910766770419</v>
      </c>
      <c r="GE44" s="73">
        <f>((((1-'Calcification Rates'!$H$79)*$A44)*(('Calcification Rates'!$D$79+'Calcification Rates'!$E$79)*0.1))+('Calcification Rates'!$H$79*$A44*('Calcification Rates'!$D$79+'Calcification Rates'!$E$79)))*('Calcification Rates'!$F$79+'Calcification Rates'!$G$79)</f>
        <v>17.746097753229584</v>
      </c>
      <c r="GF44" s="73">
        <f>((((1-'Calcification Rates'!$H$80)*$A44)*'Calcification Rates'!$D$80*0.1)+('Calcification Rates'!$H$80*$A44*'Calcification Rates'!$D$80))*'Calcification Rates'!$F$80</f>
        <v>20.044952108999997</v>
      </c>
      <c r="GG44" s="73">
        <f>((((1-'Calcification Rates'!$H$80)*$A44)*(('Calcification Rates'!$D$80-'Calcification Rates'!$E$80)*0.1))+('Calcification Rates'!$H$80*$A44*('Calcification Rates'!$D$80-'Calcification Rates'!$E$80)))*('Calcification Rates'!$F$80-'Calcification Rates'!$G$80)</f>
        <v>19.350996207266817</v>
      </c>
      <c r="GH44" s="73">
        <f>((((1-'Calcification Rates'!$H$80)*$A44)*(('Calcification Rates'!$D$80+'Calcification Rates'!$E$80)*0.1))+('Calcification Rates'!$H$80*$A44*('Calcification Rates'!$D$80+'Calcification Rates'!$E$80)))*('Calcification Rates'!$F$80+'Calcification Rates'!$G$80)</f>
        <v>20.738908010733176</v>
      </c>
      <c r="GI44" s="73">
        <f>((((((((($A44*2)/PI())/2)+'Calcification Rates'!$D$81)^2)*PI())/2))-((((((($A44*2)/PI())/2)^2)*PI())/2)))*'Calcification Rates'!$F$81</f>
        <v>24.547983673529664</v>
      </c>
      <c r="GJ44" s="73">
        <f>((((((((($A44*2)/PI())/2)+('Calcification Rates'!$D$81-'Calcification Rates'!$E$81))^2)*PI())/2))-((((((($A44*2)/PI())/2)^2)*PI())/2)))*('Calcification Rates'!$F$81-'Calcification Rates'!$G$81)</f>
        <v>23.745220653283489</v>
      </c>
      <c r="GK44" s="73">
        <f>((((((((($A44*2)/PI())/2)+('Calcification Rates'!$D$81+'Calcification Rates'!$E$81))^2)*PI())/2))-((((((($A44*2)/PI())/2)^2)*PI())/2)))*('Calcification Rates'!$F$81+'Calcification Rates'!$G$81)</f>
        <v>25.351639141065448</v>
      </c>
      <c r="GL44" s="73">
        <f>((((((((($A44*2)/PI())/2)+'Calcification Rates'!$D$82)^2)*PI())/2))-((((((($A44*2)/PI())/2)^2)*PI())/2)))*'Calcification Rates'!$F$82</f>
        <v>25.178434028303467</v>
      </c>
      <c r="GM44" s="73">
        <f>((((((((($A44*2)/PI())/2)+('Calcification Rates'!$D$82-'Calcification Rates'!$E$82))^2)*PI())/2))-((((((($A44*2)/PI())/2)^2)*PI())/2)))*('Calcification Rates'!$F$82-'Calcification Rates'!$G$82)</f>
        <v>24.553271986140974</v>
      </c>
      <c r="GN44" s="73">
        <f>((((((((($A44*2)/PI())/2)+('Calcification Rates'!$D$82+'Calcification Rates'!$E$82))^2)*PI())/2))-((((((($A44*2)/PI())/2)^2)*PI())/2)))*('Calcification Rates'!$F$82+'Calcification Rates'!$G$82)</f>
        <v>25.804136238271621</v>
      </c>
      <c r="GO44" s="73">
        <f>((((((((($A44*2)/PI())/2)+'Calcification Rates'!$D$87)^2)*PI())/2))-((((((($A44*2)/PI())/2)^2)*PI())/2)))*'Calcification Rates'!$F$87</f>
        <v>16.87288622012322</v>
      </c>
      <c r="GP44" s="73">
        <f>((((((((($A44*2)/PI())/2)+('Calcification Rates'!$D$87-'Calcification Rates'!$E$87))^2)*PI())/2))-((((((($A44*2)/PI())/2)^2)*PI())/2)))*('Calcification Rates'!$F$87-'Calcification Rates'!$G$87)</f>
        <v>14.676592253922836</v>
      </c>
      <c r="GQ44" s="73">
        <f>((((((((($A44*2)/PI())/2)+('Calcification Rates'!$D$87+'Calcification Rates'!$E$87))^2)*PI())/2))-((((((($A44*2)/PI())/2)^2)*PI())/2)))*('Calcification Rates'!$F$87+'Calcification Rates'!$G$87)</f>
        <v>19.1862652430951</v>
      </c>
      <c r="GR44" s="73">
        <f>((((((((($A44*2)/PI())/2)+'Calcification Rates'!$D$88)^2)*PI())/2))-((((((($A44*2)/PI())/2)^2)*PI())/2)))*'Calcification Rates'!$F$88</f>
        <v>16.87288622012322</v>
      </c>
      <c r="GS44" s="73">
        <f>((((((((($A44*2)/PI())/2)+('Calcification Rates'!$D$88-'Calcification Rates'!$E$88))^2)*PI())/2))-((((((($A44*2)/PI())/2)^2)*PI())/2)))*('Calcification Rates'!$F$88-'Calcification Rates'!$G$88)</f>
        <v>14.676592253922836</v>
      </c>
      <c r="GT44" s="73">
        <f>((((((((($A44*2)/PI())/2)+('Calcification Rates'!$D$88+'Calcification Rates'!$E$88))^2)*PI())/2))-((((((($A44*2)/PI())/2)^2)*PI())/2)))*('Calcification Rates'!$F$88+'Calcification Rates'!$G$88)</f>
        <v>19.1862652430951</v>
      </c>
      <c r="GU44" s="73">
        <f>((((((((($A44*2)/PI())/2)+'Calcification Rates'!$D$89)^2)*PI())/2))-((((((($A44*2)/PI())/2)^2)*PI())/2)))*'Calcification Rates'!$F$89</f>
        <v>23.595578817060375</v>
      </c>
      <c r="GV44" s="73">
        <f>((((((((($A44*2)/PI())/2)+('Calcification Rates'!$D$89-'Calcification Rates'!$E$89))^2)*PI())/2))-((((((($A44*2)/PI())/2)^2)*PI())/2)))*('Calcification Rates'!$F$89-'Calcification Rates'!$G$89)</f>
        <v>21.035511302191956</v>
      </c>
      <c r="GW44" s="73">
        <f>((((((((($A44*2)/PI())/2)+('Calcification Rates'!$D$89+'Calcification Rates'!$E$89))^2)*PI())/2))-((((((($A44*2)/PI())/2)^2)*PI())/2)))*('Calcification Rates'!$F$89+'Calcification Rates'!$G$89)</f>
        <v>26.251227276020249</v>
      </c>
      <c r="GX44" s="73">
        <f>((((((((($A44*2)/PI())/2)+'Calcification Rates'!$D$90)^2)*PI())/2))-((((((($A44*2)/PI())/2)^2)*PI())/2)))*'Calcification Rates'!$F$90</f>
        <v>23.595578817060375</v>
      </c>
      <c r="GY44" s="73">
        <f>((((((((($A44*2)/PI())/2)+('Calcification Rates'!$D$90-'Calcification Rates'!$E$90))^2)*PI())/2))-((((((($A44*2)/PI())/2)^2)*PI())/2)))*('Calcification Rates'!$F$90-'Calcification Rates'!$G$90)</f>
        <v>21.035511302191956</v>
      </c>
      <c r="GZ44" s="73">
        <f>((((((((($A44*2)/PI())/2)+('Calcification Rates'!$D$90+'Calcification Rates'!$E$90))^2)*PI())/2))-((((((($A44*2)/PI())/2)^2)*PI())/2)))*('Calcification Rates'!$F$90+'Calcification Rates'!$G$90)</f>
        <v>26.251227276020249</v>
      </c>
      <c r="HA44" s="73">
        <f>((((((((($A44*2)/PI())/2)+'Calcification Rates'!$D$92)^2)*PI())/2))-((((((($A44*2)/PI())/2)^2)*PI())/2)))*'Calcification Rates'!$F$92</f>
        <v>59.844548126173009</v>
      </c>
      <c r="HB44" s="73">
        <f>((((((((($A44*2)/PI())/2)+('Calcification Rates'!$D$92-'Calcification Rates'!$E$92))^2)*PI())/2))-((((((($A44*2)/PI())/2)^2)*PI())/2)))*('Calcification Rates'!$F$92-'Calcification Rates'!$G$92)</f>
        <v>57.529110161049836</v>
      </c>
      <c r="HC44" s="73">
        <f>((((((((($A44*2)/PI())/2)+('Calcification Rates'!$D$92+'Calcification Rates'!$E$92))^2)*PI())/2))-((((((($A44*2)/PI())/2)^2)*PI())/2)))*('Calcification Rates'!$F$92+'Calcification Rates'!$G$92)</f>
        <v>62.159986091296183</v>
      </c>
      <c r="HD44" s="73">
        <f>$A44*'Calcification Rates'!$D$93*'Calcification Rates'!$F$93</f>
        <v>17.353329184897103</v>
      </c>
      <c r="HE44" s="73">
        <f>$A44*('Calcification Rates'!$D$93-'Calcification Rates'!$E$93)*('Calcification Rates'!$F$93-'Calcification Rates'!$G$93)</f>
        <v>15.251439586209679</v>
      </c>
      <c r="HF44" s="73">
        <f>$A44*('Calcification Rates'!$D$93+'Calcification Rates'!$E$93)*('Calcification Rates'!$F$93+'Calcification Rates'!$G$93)</f>
        <v>19.570366541873447</v>
      </c>
      <c r="HG44" s="73">
        <f>$A44*'Calcification Rates'!$D$95*'Calcification Rates'!$F$95</f>
        <v>22.125494710743805</v>
      </c>
      <c r="HH44" s="73">
        <f>$A44*('Calcification Rates'!$D$95-'Calcification Rates'!$E$95)*('Calcification Rates'!$F$95-'Calcification Rates'!$G$95)</f>
        <v>19.307646898637223</v>
      </c>
      <c r="HI44" s="73">
        <f>$A44*('Calcification Rates'!$D$95+'Calcification Rates'!$E$95)*('Calcification Rates'!$F$95+'Calcification Rates'!$G$95)</f>
        <v>25.101259448503765</v>
      </c>
      <c r="HJ44" s="73">
        <f>((((1-'Calcification Rates'!$H$96)*$A44)*'Calcification Rates'!$D$96*0.1)+('Calcification Rates'!$H$96*$A44*'Calcification Rates'!$D$96))*'Calcification Rates'!$F$96</f>
        <v>10.51881285</v>
      </c>
      <c r="HK44" s="73">
        <f>((((1-'Calcification Rates'!$H$96)*$A44)*(('Calcification Rates'!$D$96-'Calcification Rates'!$E$96)*0.1))+('Calcification Rates'!$H$96*$A44*('Calcification Rates'!$D$96-'Calcification Rates'!$E$96)))*('Calcification Rates'!$F$96-'Calcification Rates'!$G$96)</f>
        <v>9.1884179435657476</v>
      </c>
      <c r="HL44" s="73">
        <f>((((1-'Calcification Rates'!$H$96)*$A44)*(('Calcification Rates'!$D$96+'Calcification Rates'!$E$96)*0.1))+('Calcification Rates'!$H$96*$A44*('Calcification Rates'!$D$96+'Calcification Rates'!$E$96)))*('Calcification Rates'!$F$96+'Calcification Rates'!$G$96)</f>
        <v>11.931039035656386</v>
      </c>
      <c r="HM44" s="73">
        <f>((((1-'Calcification Rates'!$H$98)*$A44)*'Calcification Rates'!$D$98*0.1)+('Calcification Rates'!$H$98*$A44*'Calcification Rates'!$D$98))*'Calcification Rates'!$F$98</f>
        <v>10.51881285</v>
      </c>
      <c r="HN44" s="73">
        <f>((((1-'Calcification Rates'!$H$98)*$A44)*(('Calcification Rates'!$D$98-'Calcification Rates'!$E$98)*0.1))+('Calcification Rates'!$H$98*$A44*('Calcification Rates'!$D$98-'Calcification Rates'!$E$98)))*('Calcification Rates'!$F$98-'Calcification Rates'!$G$98)</f>
        <v>6.34373427220671</v>
      </c>
      <c r="HO44" s="73">
        <f>((((1-'Calcification Rates'!$H$98)*$A44)*(('Calcification Rates'!$D$98+'Calcification Rates'!$E$98)*0.1))+('Calcification Rates'!$H$98*$A44*('Calcification Rates'!$D$98+'Calcification Rates'!$E$98)))*('Calcification Rates'!$F$98+'Calcification Rates'!$G$98)</f>
        <v>15.298371823176206</v>
      </c>
    </row>
    <row r="45" spans="1:223" x14ac:dyDescent="0.3">
      <c r="A45" s="42">
        <v>43</v>
      </c>
      <c r="B45" s="73">
        <f>((((1-'Calcification Rates'!$H$11)*$A45)*'Calcification Rates'!$D$11*0.1)+('Calcification Rates'!$H$11*$A45*'Calcification Rates'!$D$11))*'Calcification Rates'!$F$11</f>
        <v>118.30613162666667</v>
      </c>
      <c r="C45" s="73">
        <f>((((1-'Calcification Rates'!$H$11)*$A45)*(('Calcification Rates'!$D$11-'Calcification Rates'!$E$11)*0.1))+('Calcification Rates'!$H$11*$A45*('Calcification Rates'!$D$11-'Calcification Rates'!$E$11)))*('Calcification Rates'!$F$11-'Calcification Rates'!$G$11)</f>
        <v>96.085287654914907</v>
      </c>
      <c r="D45" s="73">
        <f>((((1-'Calcification Rates'!$H$11)*$A45)*(('Calcification Rates'!$D$11+'Calcification Rates'!$E$11)*0.1))+('Calcification Rates'!$H$11*$A45*('Calcification Rates'!$D$11+'Calcification Rates'!$E$11)))*('Calcification Rates'!$F$11+'Calcification Rates'!$G$11)</f>
        <v>141.21725698473742</v>
      </c>
      <c r="E45" s="73">
        <f>(((((1-'Calcification Rates'!$H$12)*$A45)*'Calcification Rates'!$D$12*0.1)+('Calcification Rates'!$H$12*$A45*'Calcification Rates'!$D$12))*'Calcification Rates'!$F$12)*0.5</f>
        <v>62.300408304761895</v>
      </c>
      <c r="F45" s="73">
        <f>(((((1-'Calcification Rates'!$H$12)*$A45)*(('Calcification Rates'!$D$12-'Calcification Rates'!$E$12)*0.1))+('Calcification Rates'!$H$12*$A45*('Calcification Rates'!$D$12-'Calcification Rates'!$E$12)))*('Calcification Rates'!$F$12-'Calcification Rates'!$G$12))*0.5</f>
        <v>57.258869731520569</v>
      </c>
      <c r="G45" s="73">
        <f>(((((1-'Calcification Rates'!$H$12)*$A45)*(('Calcification Rates'!$D$12+'Calcification Rates'!$E$12)*0.1))+('Calcification Rates'!$H$12*$A45*('Calcification Rates'!$D$12+'Calcification Rates'!$E$12)))*('Calcification Rates'!$F$12+'Calcification Rates'!$G$12))*0.5</f>
        <v>67.429422229623896</v>
      </c>
      <c r="H45" s="73">
        <f>(((((1-'Calcification Rates'!$H$13)*$A45)*'Calcification Rates'!$D$13*0.1)+('Calcification Rates'!$H$13*$A45*'Calcification Rates'!$D$13))*'Calcification Rates'!$F$13)*0.5</f>
        <v>50.130101140799994</v>
      </c>
      <c r="I45" s="73">
        <f>(((((1-'Calcification Rates'!$H$13)*$A45)*(('Calcification Rates'!$D$13-'Calcification Rates'!$E$13)*0.1))+('Calcification Rates'!$H$13*$A45*('Calcification Rates'!$D$13-'Calcification Rates'!$E$13)))*('Calcification Rates'!$F$13-'Calcification Rates'!$G$13))*0.5</f>
        <v>42.424244049739102</v>
      </c>
      <c r="J45" s="73">
        <f>(((((1-'Calcification Rates'!$H$13)*$A45)*(('Calcification Rates'!$D$13+'Calcification Rates'!$E$13)*0.1))+('Calcification Rates'!$H$13*$A45*('Calcification Rates'!$D$13+'Calcification Rates'!$E$13)))*('Calcification Rates'!$F$13+'Calcification Rates'!$G$13))*0.5</f>
        <v>58.471366232371992</v>
      </c>
      <c r="K45" s="73">
        <f>((((((((($A45*2)/PI())/2)+'Calcification Rates'!$D$14)^2)*PI())/2))-((((((($A45*2)/PI())/2)^2)*PI())/2)))*'Calcification Rates'!$F$14</f>
        <v>25.572136613858635</v>
      </c>
      <c r="L45" s="73">
        <f>((((((((($A45*2)/PI())/2)+('Calcification Rates'!$D$14-'Calcification Rates'!$E$14))^2)*PI())/2))-((((((($A45*2)/PI())/2)^2)*PI())/2)))*('Calcification Rates'!$F$14-'Calcification Rates'!$G$14)</f>
        <v>24.676165253701729</v>
      </c>
      <c r="M45" s="73">
        <f>((((((((($A45*2)/PI())/2)+('Calcification Rates'!$D$14+'Calcification Rates'!$E$14))^2)*PI())/2))-((((((($A45*2)/PI())/2)^2)*PI())/2)))*('Calcification Rates'!$F$14+'Calcification Rates'!$G$14)</f>
        <v>26.468788125308599</v>
      </c>
      <c r="N45" s="73">
        <f>((((((((($A45*2)/PI())/2)+'Calcification Rates'!$D$15)^2)*PI())/2))-((((((($A45*2)/PI())/2)^2)*PI())/2)))*'Calcification Rates'!$F$15</f>
        <v>25.93840419556755</v>
      </c>
      <c r="O45" s="73">
        <f>((((((((($A45*2)/PI())/2)+('Calcification Rates'!$D$15-'Calcification Rates'!$E$15))^2)*PI())/2))-((((((($A45*2)/PI())/2)^2)*PI())/2)))*('Calcification Rates'!$F$15-'Calcification Rates'!$G$15)</f>
        <v>23.386832991518155</v>
      </c>
      <c r="P45" s="73">
        <f>((((((((($A45*2)/PI())/2)+('Calcification Rates'!$D$15+'Calcification Rates'!$E$15))^2)*PI())/2))-((((((($A45*2)/PI())/2)^2)*PI())/2)))*('Calcification Rates'!$F$15+'Calcification Rates'!$G$15)</f>
        <v>28.610005616596617</v>
      </c>
      <c r="Q45" s="73">
        <f>(2*'Calcification Rates'!$D$16*'Calcification Rates'!$F$16)+0.1*'Calcification Rates'!$D$16*($A45+(2*'Calcification Rates'!$D$16))*'Calcification Rates'!$F$16</f>
        <v>7.1418783333333327</v>
      </c>
      <c r="R45" s="73">
        <f>(2*('Calcification Rates'!$D$16-'Calcification Rates'!$E$16)*('Calcification Rates'!$F$16-'Calcification Rates'!$G$16))+(0.1*('Calcification Rates'!$D$16-'Calcification Rates'!$E$16)*($A45+(2*'Calcification Rates'!$D$16-'Calcification Rates'!$E$16)))*('Calcification Rates'!$F$16-'Calcification Rates'!$G$16)</f>
        <v>6.1346827816474416</v>
      </c>
      <c r="S45" s="73">
        <f>(2*('Calcification Rates'!$D$16+'Calcification Rates'!$E$16)*('Calcification Rates'!$F$16+'Calcification Rates'!$G$16))+(0.1*('Calcification Rates'!$D$16+'Calcification Rates'!$E$16)*($A45+(2*'Calcification Rates'!$D$16+'Calcification Rates'!$E$16)))*('Calcification Rates'!$F$16+'Calcification Rates'!$G$16)</f>
        <v>8.1742213595261557</v>
      </c>
      <c r="T45" s="73">
        <f>(2*'Calcification Rates'!$D$17*'Calcification Rates'!$F$17)+0.1*'Calcification Rates'!$D$17*($A45+(2*'Calcification Rates'!$D$17))*'Calcification Rates'!$F$17</f>
        <v>6.6008269444444441</v>
      </c>
      <c r="U45" s="73">
        <f>(2*('Calcification Rates'!$D$17-'Calcification Rates'!$E$17)*('Calcification Rates'!$F$17-'Calcification Rates'!$G$17))+(0.1*('Calcification Rates'!$D$17-'Calcification Rates'!$E$17)*($A45+(2*'Calcification Rates'!$D$17-'Calcification Rates'!$E$17)))*('Calcification Rates'!$F$17-'Calcification Rates'!$G$17)</f>
        <v>5.6009994291141076</v>
      </c>
      <c r="V45" s="73">
        <f>(2*('Calcification Rates'!$D$17+'Calcification Rates'!$E$17)*('Calcification Rates'!$F$17+'Calcification Rates'!$G$17))+(0.1*('Calcification Rates'!$D$17+'Calcification Rates'!$E$17)*($A45+(2*'Calcification Rates'!$D$17+'Calcification Rates'!$E$17)))*('Calcification Rates'!$F$17+'Calcification Rates'!$G$17)</f>
        <v>7.625800440326155</v>
      </c>
      <c r="W45" s="73">
        <f>((((((((($A45*2)/PI())/2)+'Calcification Rates'!$D$18)^2)*PI())/2))-((((((($A45*2)/PI())/2)^2)*PI())/2)))*'Calcification Rates'!$F$18</f>
        <v>25.93840419556755</v>
      </c>
      <c r="X45" s="73">
        <f>((((((((($A45*2)/PI())/2)+('Calcification Rates'!$D$18-'Calcification Rates'!$E$18))^2)*PI())/2))-((((((($A45*2)/PI())/2)^2)*PI())/2)))*('Calcification Rates'!$F$18-'Calcification Rates'!$G$18)</f>
        <v>23.386832991518155</v>
      </c>
      <c r="Y45" s="73">
        <f>((((((((($A45*2)/PI())/2)+('Calcification Rates'!$D$18+'Calcification Rates'!$E$18))^2)*PI())/2))-((((((($A45*2)/PI())/2)^2)*PI())/2)))*('Calcification Rates'!$F$18+'Calcification Rates'!$G$18)</f>
        <v>28.610005616596617</v>
      </c>
      <c r="Z45" s="73">
        <f>(2*'Calcification Rates'!$D$19*'Calcification Rates'!$F$19)+0.1*'Calcification Rates'!$D$19*($A45+(2*'Calcification Rates'!$D$19))*'Calcification Rates'!$F$19</f>
        <v>6.6008269444444441</v>
      </c>
      <c r="AA45" s="73">
        <f>(2*('Calcification Rates'!$D$19-'Calcification Rates'!$E$19)*('Calcification Rates'!$F$19-'Calcification Rates'!$G$19))+(0.1*('Calcification Rates'!$D$19-'Calcification Rates'!$E$19)*($A45+(2*'Calcification Rates'!$D$19-'Calcification Rates'!$E$19)))*('Calcification Rates'!$F$19-'Calcification Rates'!$G$19)</f>
        <v>5.6009994291141076</v>
      </c>
      <c r="AB45" s="73">
        <f>(2*('Calcification Rates'!$D$19+'Calcification Rates'!$E$19)*('Calcification Rates'!$F$19+'Calcification Rates'!$G$19))+(0.1*('Calcification Rates'!$D$19+'Calcification Rates'!$E$19)*($A45+(2*'Calcification Rates'!$D$19+'Calcification Rates'!$E$19)))*('Calcification Rates'!$F$19+'Calcification Rates'!$G$19)</f>
        <v>7.625800440326155</v>
      </c>
      <c r="AC45" s="73">
        <f>(((((1-'Calcification Rates'!$H$20)*$A45)*'Calcification Rates'!$D$20*0.1)+('Calcification Rates'!$H$20*$A45*'Calcification Rates'!$D$20))*'Calcification Rates'!$F$20)*0.5</f>
        <v>3.4765788458333331</v>
      </c>
      <c r="AD45" s="73">
        <f>(((((1-'Calcification Rates'!$H$20)*$A45)*(('Calcification Rates'!$D$20-'Calcification Rates'!$E$20)*0.1))+('Calcification Rates'!$H$20*$A45*('Calcification Rates'!$D$20-'Calcification Rates'!$E$20)))*('Calcification Rates'!$F$20-'Calcification Rates'!$G$20))*0.5</f>
        <v>2.9502826437703207</v>
      </c>
      <c r="AE45" s="73">
        <f>(((((1-'Calcification Rates'!$H$20)*$A45)*(('Calcification Rates'!$D$20+'Calcification Rates'!$E$20)*0.1))+('Calcification Rates'!$H$20*$A45*('Calcification Rates'!$D$20+'Calcification Rates'!$E$20)))*('Calcification Rates'!$F$20+'Calcification Rates'!$G$20))*0.5</f>
        <v>4.0160102939169571</v>
      </c>
      <c r="AF45" s="73">
        <f>(2*'Calcification Rates'!$D$21*'Calcification Rates'!$F$21)+0.1*'Calcification Rates'!$D$21*($A45+(2*'Calcification Rates'!$D$21))*'Calcification Rates'!$F$21</f>
        <v>7.5747194444444448</v>
      </c>
      <c r="AG45" s="73">
        <f>(2*('Calcification Rates'!$D$21-'Calcification Rates'!$E$21)*('Calcification Rates'!$F$21-'Calcification Rates'!$G$21))+(0.1*('Calcification Rates'!$D$21-'Calcification Rates'!$E$21)*($A45+(2*'Calcification Rates'!$D$21-'Calcification Rates'!$E$21)))*('Calcification Rates'!$F$21-'Calcification Rates'!$G$21)</f>
        <v>7.4117943999829325</v>
      </c>
      <c r="AH45" s="73">
        <f>(2*('Calcification Rates'!$D$21+'Calcification Rates'!$E$21)*('Calcification Rates'!$F$21+'Calcification Rates'!$G$21))+(0.1*('Calcification Rates'!$D$21+'Calcification Rates'!$E$21)*($A45+(2*'Calcification Rates'!$D$21+'Calcification Rates'!$E$21)))*('Calcification Rates'!$F$21+'Calcification Rates'!$G$21)</f>
        <v>7.7393160117504003</v>
      </c>
      <c r="AI45" s="73">
        <f>$A45*'Calcification Rates'!$D$23*'Calcification Rates'!$F$23</f>
        <v>1.0106209374999999</v>
      </c>
      <c r="AJ45" s="73">
        <f>$A45*('Calcification Rates'!$D$23-'Calcification Rates'!$E$23)*('Calcification Rates'!$F$23-'Calcification Rates'!$G$23)</f>
        <v>0.65680131894583271</v>
      </c>
      <c r="AK45" s="73">
        <f>$A45*('Calcification Rates'!$D$23+'Calcification Rates'!$E$23)*('Calcification Rates'!$F$23+'Calcification Rates'!$G$23)</f>
        <v>1.364440556054167</v>
      </c>
      <c r="AL45" s="73">
        <f>((((1-'Calcification Rates'!$H$24)*$A45)*'Calcification Rates'!$D$24*0.1)+('Calcification Rates'!$H$24*$A45*'Calcification Rates'!$D$24))*'Calcification Rates'!$F$24</f>
        <v>46.0493590739</v>
      </c>
      <c r="AM45" s="73">
        <f>((((1-'Calcification Rates'!$H$24)*$A45)*(('Calcification Rates'!$D$24-'Calcification Rates'!$E$24)*0.1))+('Calcification Rates'!$H$24*$A45*('Calcification Rates'!$D$24-'Calcification Rates'!$E$24)))*('Calcification Rates'!$F$24-'Calcification Rates'!$G$24)</f>
        <v>27.771660313383411</v>
      </c>
      <c r="AN45" s="73">
        <f>((((1-'Calcification Rates'!$H$24)*$A45)*(('Calcification Rates'!$D$24+'Calcification Rates'!$E$24)*0.1))+('Calcification Rates'!$H$24*$A45*('Calcification Rates'!$D$24+'Calcification Rates'!$E$24)))*('Calcification Rates'!$F$24+'Calcification Rates'!$G$24)</f>
        <v>66.973357866280054</v>
      </c>
      <c r="AO45" s="73">
        <f>((((((((($A45*2)/PI())/2)+'Calcification Rates'!$D$25)^2)*PI())/2))-((((((($A45*2)/PI())/2)^2)*PI())/2)))*'Calcification Rates'!$F$25</f>
        <v>21.900732878060261</v>
      </c>
      <c r="AP45" s="73">
        <f>((((((((($A45*2)/PI())/2)+('Calcification Rates'!$D$25-'Calcification Rates'!$E$25))^2)*PI())/2))-((((((($A45*2)/PI())/2)^2)*PI())/2)))*('Calcification Rates'!$F$25-'Calcification Rates'!$G$25)</f>
        <v>17.900525688947603</v>
      </c>
      <c r="AQ45" s="73">
        <f>((((((((($A45*2)/PI())/2)+('Calcification Rates'!$D$25+'Calcification Rates'!$E$25))^2)*PI())/2))-((((((($A45*2)/PI())/2)^2)*PI())/2)))*('Calcification Rates'!$F$25+'Calcification Rates'!$G$25)</f>
        <v>26.035368966560643</v>
      </c>
      <c r="AR45" s="73">
        <f>((((1-'Calcification Rates'!$H$28)*$A45)*'Calcification Rates'!$D$28*0.1)+('Calcification Rates'!$H$28*$A45*'Calcification Rates'!$D$28))*'Calcification Rates'!$F$28</f>
        <v>7.4119632578796004</v>
      </c>
      <c r="AS45" s="73">
        <f>((((1-'Calcification Rates'!$H$28)*$A45)*(('Calcification Rates'!$D$28-'Calcification Rates'!$E$28)*0.1))+('Calcification Rates'!$H$28*$A45*('Calcification Rates'!$D$28-'Calcification Rates'!$E$28)))*('Calcification Rates'!$F$28-'Calcification Rates'!$G$28)</f>
        <v>6.6805476158992141</v>
      </c>
      <c r="AT45" s="73">
        <f>((((1-'Calcification Rates'!$H$28)*$A45)*(('Calcification Rates'!$D$28+'Calcification Rates'!$E$28)*0.1))+('Calcification Rates'!$H$28*$A45*('Calcification Rates'!$D$28+'Calcification Rates'!$E$28)))*('Calcification Rates'!$F$28+'Calcification Rates'!$G$28)</f>
        <v>8.1791707629460166</v>
      </c>
      <c r="AU45" s="73">
        <f>((((((((($A45*2)/PI())/2)+'Calcification Rates'!$D$29)^2)*PI())/2))-((((((($A45*2)/PI())/2)^2)*PI())/2)))*'Calcification Rates'!$F$29</f>
        <v>108.02608478419658</v>
      </c>
      <c r="AV45" s="73">
        <f>((((((((($A45*2)/PI())/2)+('Calcification Rates'!$D$29-'Calcification Rates'!$E$29))^2)*PI())/2))-((((((($A45*2)/PI())/2)^2)*PI())/2)))*('Calcification Rates'!$F$29-'Calcification Rates'!$G$29)</f>
        <v>89.174172912655948</v>
      </c>
      <c r="AW45" s="73">
        <f>((((((((($A45*2)/PI())/2)+('Calcification Rates'!$D$29+'Calcification Rates'!$E$29))^2)*PI())/2))-((((((($A45*2)/PI())/2)^2)*PI())/2)))*('Calcification Rates'!$F$29+'Calcification Rates'!$G$29)</f>
        <v>128.55578783010415</v>
      </c>
      <c r="AX45" s="73">
        <f>((((((((($A45*2)/PI())/2)+'Calcification Rates'!$D$30)^2)*PI())/2))-((((((($A45*2)/PI())/2)^2)*PI())/2)))*'Calcification Rates'!$F$30</f>
        <v>25.461837886833344</v>
      </c>
      <c r="AY45" s="73">
        <f>((((((((($A45*2)/PI())/2)+('Calcification Rates'!$D$30-'Calcification Rates'!$E$30))^2)*PI())/2))-((((((($A45*2)/PI())/2)^2)*PI())/2)))*('Calcification Rates'!$F$30-'Calcification Rates'!$G$30)</f>
        <v>22.602185493477492</v>
      </c>
      <c r="AZ45" s="73">
        <f>((((((((($A45*2)/PI())/2)+('Calcification Rates'!$D$30+'Calcification Rates'!$E$30))^2)*PI())/2))-((((((($A45*2)/PI())/2)^2)*PI())/2)))*('Calcification Rates'!$F$30+'Calcification Rates'!$G$30)</f>
        <v>28.380673104188681</v>
      </c>
      <c r="BA45" s="73">
        <f>((((1-'Calcification Rates'!$H$31)*$A45)*'Calcification Rates'!$D$31*0.1)+('Calcification Rates'!$H$31*$A45*'Calcification Rates'!$D$31))*'Calcification Rates'!$F$31</f>
        <v>7.9277379999999997</v>
      </c>
      <c r="BB45" s="73">
        <f>((((1-'Calcification Rates'!$H$31)*$A45)*(('Calcification Rates'!$D$31-'Calcification Rates'!$E$31)*0.1))+('Calcification Rates'!$H$31*$A45*('Calcification Rates'!$D$31-'Calcification Rates'!$E$31)))*('Calcification Rates'!$F$31-'Calcification Rates'!$G$31)</f>
        <v>7.9277379999999997</v>
      </c>
      <c r="BC45" s="73">
        <f>((((1-'Calcification Rates'!$H$31)*$A45)*(('Calcification Rates'!$D$31+'Calcification Rates'!$E$31)*0.1))+('Calcification Rates'!$H$31*$A45*('Calcification Rates'!$D$31+'Calcification Rates'!$E$31)))*('Calcification Rates'!$F$31+'Calcification Rates'!$G$31)</f>
        <v>7.9277379999999997</v>
      </c>
      <c r="BD45" s="73">
        <f>$A45*'Calcification Rates'!$D$32*'Calcification Rates'!$F$32</f>
        <v>33.312194417436402</v>
      </c>
      <c r="BE45" s="73">
        <f>$A45*('Calcification Rates'!$D$32-'Calcification Rates'!$E$32)*('Calcification Rates'!$F$32-'Calcification Rates'!$G$32)</f>
        <v>32.023316448250725</v>
      </c>
      <c r="BF45" s="73">
        <f>$A45*('Calcification Rates'!$D$32+'Calcification Rates'!$E$32)*('Calcification Rates'!$F$32+'Calcification Rates'!$G$32)</f>
        <v>34.601072386622086</v>
      </c>
      <c r="BG45" s="73">
        <f>((((1-'Calcification Rates'!$H$34)*$A45)*'Calcification Rates'!$D$34*0.1)+('Calcification Rates'!$H$34*$A45*'Calcification Rates'!$D$34))*'Calcification Rates'!$F$34</f>
        <v>10.769260774999999</v>
      </c>
      <c r="BH45" s="73">
        <f>((((1-'Calcification Rates'!$H$34)*$A45)*(('Calcification Rates'!$D$34-'Calcification Rates'!$E$34)*0.1))+('Calcification Rates'!$H$34*$A45*('Calcification Rates'!$D$34-'Calcification Rates'!$E$34)))*('Calcification Rates'!$F$34-'Calcification Rates'!$G$34)</f>
        <v>4.101075369050216</v>
      </c>
      <c r="BI45" s="73">
        <f>((((1-'Calcification Rates'!$H$34)*$A45)*(('Calcification Rates'!$D$34+'Calcification Rates'!$E$34)*0.1))+('Calcification Rates'!$H$34*$A45*('Calcification Rates'!$D$34+'Calcification Rates'!$E$34)))*('Calcification Rates'!$F$34+'Calcification Rates'!$G$34)</f>
        <v>20.539227653533214</v>
      </c>
      <c r="BJ45" s="73">
        <f>(2*'Calcification Rates'!$D$35*'Calcification Rates'!$F$35)+0.1*'Calcification Rates'!$D$35*($A45+(2*'Calcification Rates'!$D$35))*'Calcification Rates'!$F$35</f>
        <v>3.7947703925371092</v>
      </c>
      <c r="BK45" s="73">
        <f>(2*('Calcification Rates'!$D$35-'Calcification Rates'!$E$35)*('Calcification Rates'!$F$35-'Calcification Rates'!$G$35))+(0.1*('Calcification Rates'!$D$35-'Calcification Rates'!$E$35)*($A45+(2*'Calcification Rates'!$D$35-'Calcification Rates'!$E$35)))*('Calcification Rates'!$F$35-'Calcification Rates'!$G$35)</f>
        <v>3.4222189792672966</v>
      </c>
      <c r="BL45" s="73">
        <f>(2*('Calcification Rates'!$D$35+'Calcification Rates'!$E$35)*('Calcification Rates'!$F$35+'Calcification Rates'!$G$35))+(0.1*('Calcification Rates'!$D$35+'Calcification Rates'!$E$35)*($A45+(2*'Calcification Rates'!$D$35+'Calcification Rates'!$E$35)))*('Calcification Rates'!$F$35+'Calcification Rates'!$G$35)</f>
        <v>4.1847171953803954</v>
      </c>
      <c r="BM45" s="73">
        <f>((((((((($A45*2)/PI())/2)+'Calcification Rates'!$D$36)^2)*PI())/2))-((((((($A45*2)/PI())/2)^2)*PI())/2)))*'Calcification Rates'!$F$36</f>
        <v>34.369704581152362</v>
      </c>
      <c r="BN45" s="73">
        <f>((((((((($A45*2)/PI())/2)+('Calcification Rates'!$D$36-'Calcification Rates'!$E$36))^2)*PI())/2))-((((((($A45*2)/PI())/2)^2)*PI())/2)))*('Calcification Rates'!$F$36-'Calcification Rates'!$G$36)</f>
        <v>31.467010815304818</v>
      </c>
      <c r="BO45" s="73">
        <f>((((((((($A45*2)/PI())/2)+('Calcification Rates'!$D$36+'Calcification Rates'!$E$36))^2)*PI())/2))-((((((($A45*2)/PI())/2)^2)*PI())/2)))*('Calcification Rates'!$F$36+'Calcification Rates'!$G$36)</f>
        <v>37.401851201488647</v>
      </c>
      <c r="BP45" s="73">
        <f>(2*'Calcification Rates'!$D$37*'Calcification Rates'!$F$37)+0.1*'Calcification Rates'!$D$37*($A45+(2*'Calcification Rates'!$D$37))*'Calcification Rates'!$F$37</f>
        <v>79.595736111111108</v>
      </c>
      <c r="BQ45" s="73">
        <f>(2*('Calcification Rates'!$D$37-'Calcification Rates'!$E$37)*('Calcification Rates'!$F$37-'Calcification Rates'!$G$37))+(0.1*('Calcification Rates'!$D$37-'Calcification Rates'!$E$37)*($A45+(2*'Calcification Rates'!$D$37-'Calcification Rates'!$E$37)))*('Calcification Rates'!$F$37-'Calcification Rates'!$G$37)</f>
        <v>65.059983967160107</v>
      </c>
      <c r="BR45" s="73">
        <f>(2*('Calcification Rates'!$D$37+'Calcification Rates'!$E$37)*('Calcification Rates'!$F$37+'Calcification Rates'!$G$37))+(0.1*('Calcification Rates'!$D$37+'Calcification Rates'!$E$37)*($A45+(2*'Calcification Rates'!$D$37+'Calcification Rates'!$E$37)))*('Calcification Rates'!$F$37+'Calcification Rates'!$G$37)</f>
        <v>95.387260177412742</v>
      </c>
      <c r="BS45" s="73">
        <f>(2*'Calcification Rates'!$D$38*'Calcification Rates'!$F$38)+0.1*'Calcification Rates'!$D$38*($A45+(2*'Calcification Rates'!$D$38))*'Calcification Rates'!$F$38</f>
        <v>76.215222222222224</v>
      </c>
      <c r="BT45" s="73">
        <f>(2*('Calcification Rates'!$D$38-'Calcification Rates'!$E$38)*('Calcification Rates'!$F$38-'Calcification Rates'!$G$38))+(0.1*('Calcification Rates'!$D$38-'Calcification Rates'!$E$38)*($A45+(2*'Calcification Rates'!$D$38-'Calcification Rates'!$E$38)))*('Calcification Rates'!$F$38-'Calcification Rates'!$G$38)</f>
        <v>61.102908055825509</v>
      </c>
      <c r="BU45" s="73">
        <f>(2*('Calcification Rates'!$D$38+'Calcification Rates'!$E$38)*('Calcification Rates'!$F$38+'Calcification Rates'!$G$38))+(0.1*('Calcification Rates'!$D$38+'Calcification Rates'!$E$38)*($A45+(2*'Calcification Rates'!$D$38+'Calcification Rates'!$E$38)))*('Calcification Rates'!$F$38+'Calcification Rates'!$G$38)</f>
        <v>92.931625611902746</v>
      </c>
      <c r="BV45" s="73">
        <f>((((((((($A45*2)/PI())/2)+'Calcification Rates'!$D$39)^2)*PI())/2))-((((((($A45*2)/PI())/2)^2)*PI())/2)))*'Calcification Rates'!$F$39</f>
        <v>18.505762958312001</v>
      </c>
      <c r="BW45" s="73">
        <f>((((((((($A45*2)/PI())/2)+('Calcification Rates'!$D$39-'Calcification Rates'!$E$39))^2)*PI())/2))-((((((($A45*2)/PI())/2)^2)*PI())/2)))*('Calcification Rates'!$F$39-'Calcification Rates'!$G$39)</f>
        <v>17.789758786354593</v>
      </c>
      <c r="BX45" s="73">
        <f>((((((((($A45*2)/PI())/2)+('Calcification Rates'!$D$39+'Calcification Rates'!$E$39))^2)*PI())/2))-((((((($A45*2)/PI())/2)^2)*PI())/2)))*('Calcification Rates'!$F$39+'Calcification Rates'!$G$39)</f>
        <v>19.221767130269409</v>
      </c>
      <c r="BY45" s="73">
        <f>((((((((($A45*2)/PI())/2)+'Calcification Rates'!$D$40)^2)*PI())/2))-((((((($A45*2)/PI())/2)^2)*PI())/2)))*'Calcification Rates'!$F$40</f>
        <v>33.920644099161805</v>
      </c>
      <c r="BZ45" s="73">
        <f>((((((((($A45*2)/PI())/2)+('Calcification Rates'!$D$40-'Calcification Rates'!$E$40))^2)*PI())/2))-((((((($A45*2)/PI())/2)^2)*PI())/2)))*('Calcification Rates'!$F$40-'Calcification Rates'!$G$40)</f>
        <v>32.60822467904957</v>
      </c>
      <c r="CA45" s="73">
        <f>((((((((($A45*2)/PI())/2)+('Calcification Rates'!$D$40+'Calcification Rates'!$E$40))^2)*PI())/2))-((((((($A45*2)/PI())/2)^2)*PI())/2)))*('Calcification Rates'!$F$40+'Calcification Rates'!$G$40)</f>
        <v>35.23306351927404</v>
      </c>
      <c r="CB45" s="73">
        <f>$A45*'Calcification Rates'!$D$23*'Calcification Rates'!$F$23</f>
        <v>1.0106209374999999</v>
      </c>
      <c r="CC45" s="73">
        <f>$A45*('Calcification Rates'!$D$23-'Calcification Rates'!$E$23)*('Calcification Rates'!$F$23-'Calcification Rates'!$G$23)</f>
        <v>0.65680131894583271</v>
      </c>
      <c r="CD45" s="73">
        <f>$A45*('Calcification Rates'!$D$23+'Calcification Rates'!$E$23)*('Calcification Rates'!$F$23+'Calcification Rates'!$G$23)</f>
        <v>1.364440556054167</v>
      </c>
      <c r="CE45" s="73">
        <f>((((1-'Calcification Rates'!$H$44)*$A45)*'Calcification Rates'!$D$44*0.1)+('Calcification Rates'!$H$44*$A45*'Calcification Rates'!$D$44))*'Calcification Rates'!$F$44</f>
        <v>35.290867559675</v>
      </c>
      <c r="CF45" s="73">
        <f>((((1-'Calcification Rates'!$H$44)*$A45)*(('Calcification Rates'!$D$44-'Calcification Rates'!$E$44)*0.1))+('Calcification Rates'!$H$44*$A45*('Calcification Rates'!$D$44-'Calcification Rates'!$E$44)))*('Calcification Rates'!$F$44-'Calcification Rates'!$G$44)</f>
        <v>21.283379524545705</v>
      </c>
      <c r="CG45" s="73">
        <f>((((1-'Calcification Rates'!$H$44)*$A45)*(('Calcification Rates'!$D$44+'Calcification Rates'!$E$44)*0.1))+('Calcification Rates'!$H$44*$A45*('Calcification Rates'!$D$44+'Calcification Rates'!$E$44)))*('Calcification Rates'!$F$44+'Calcification Rates'!$G$44)</f>
        <v>51.326401713704335</v>
      </c>
      <c r="CH45" s="73">
        <f>((((1-'Calcification Rates'!$H$45)*$A45)*'Calcification Rates'!$D$45*0.1)+('Calcification Rates'!$H$45*$A45*'Calcification Rates'!$D$45))*'Calcification Rates'!$F$45</f>
        <v>43.851503199999989</v>
      </c>
      <c r="CI45" s="73">
        <f>((((1-'Calcification Rates'!$H$45)*$A45)*(('Calcification Rates'!$D$45-'Calcification Rates'!$E$45)*0.1))+('Calcification Rates'!$H$45*$A45*('Calcification Rates'!$D$45-'Calcification Rates'!$E$45)))*('Calcification Rates'!$F$45-'Calcification Rates'!$G$45)</f>
        <v>28.875622936201054</v>
      </c>
      <c r="CJ45" s="73">
        <f>((((1-'Calcification Rates'!$H$45)*$A45)*(('Calcification Rates'!$D$45+'Calcification Rates'!$E$45)*0.1))+('Calcification Rates'!$H$45*$A45*('Calcification Rates'!$D$45+'Calcification Rates'!$E$45)))*('Calcification Rates'!$F$45+'Calcification Rates'!$G$45)</f>
        <v>58.827383463798931</v>
      </c>
      <c r="CK45" s="73">
        <f>((((1-'Calcification Rates'!$H$46)*$A45)*'Calcification Rates'!$D$46*0.1)+('Calcification Rates'!$H$46*$A45*'Calcification Rates'!$D$46))*'Calcification Rates'!$F$46</f>
        <v>35.320751260000009</v>
      </c>
      <c r="CL45" s="73">
        <f>((((1-'Calcification Rates'!$H$46)*$A45)*(('Calcification Rates'!$D$46-'Calcification Rates'!$E$46)*0.1))+('Calcification Rates'!$H$46*$A45*('Calcification Rates'!$D$46-'Calcification Rates'!$E$46)))*('Calcification Rates'!$F$46-'Calcification Rates'!$G$46)</f>
        <v>33.126203806045027</v>
      </c>
      <c r="CM45" s="73">
        <f>((((1-'Calcification Rates'!$H$46)*$A45)*(('Calcification Rates'!$D$46+'Calcification Rates'!$E$46)*0.1))+('Calcification Rates'!$H$46*$A45*('Calcification Rates'!$D$46+'Calcification Rates'!$E$46)))*('Calcification Rates'!$F$46+'Calcification Rates'!$G$46)</f>
        <v>37.581106103959918</v>
      </c>
      <c r="CN45" s="73">
        <f>((((1-'Calcification Rates'!$H$47)*$A45)*'Calcification Rates'!$D$47*0.1)+('Calcification Rates'!$H$47*$A45*'Calcification Rates'!$D$47))*'Calcification Rates'!$F$47</f>
        <v>46.0493590739</v>
      </c>
      <c r="CO45" s="73">
        <f>((((1-'Calcification Rates'!$H$47)*$A45)*(('Calcification Rates'!$D$47-'Calcification Rates'!$E$47)*0.1))+('Calcification Rates'!$H$47*$A45*('Calcification Rates'!$D$47-'Calcification Rates'!$E$47)))*('Calcification Rates'!$F$47-'Calcification Rates'!$G$47)</f>
        <v>27.771660313383411</v>
      </c>
      <c r="CP45" s="73">
        <f>((((1-'Calcification Rates'!$H$47)*$A45)*(('Calcification Rates'!$D$47+'Calcification Rates'!$E$47)*0.1))+('Calcification Rates'!$H$47*$A45*('Calcification Rates'!$D$47+'Calcification Rates'!$E$47)))*('Calcification Rates'!$F$47+'Calcification Rates'!$G$47)</f>
        <v>66.973357866280054</v>
      </c>
      <c r="CQ45" s="73">
        <f>((((((((($A45*2)/PI())/2)+'Calcification Rates'!$D$48)^2)*PI())/2))-((((((($A45*2)/PI())/2)^2)*PI())/2)))*'Calcification Rates'!$F$48</f>
        <v>25.93840419556755</v>
      </c>
      <c r="CR45" s="73">
        <f>((((((((($A45*2)/PI())/2)+('Calcification Rates'!$D$48-'Calcification Rates'!$E$48))^2)*PI())/2))-((((((($A45*2)/PI())/2)^2)*PI())/2)))*('Calcification Rates'!$F$48-'Calcification Rates'!$G$48)</f>
        <v>23.386832991518155</v>
      </c>
      <c r="CS45" s="73">
        <f>((((((((($A45*2)/PI())/2)+('Calcification Rates'!$D$48+'Calcification Rates'!$E$48))^2)*PI())/2))-((((((($A45*2)/PI())/2)^2)*PI())/2)))*('Calcification Rates'!$F$48+'Calcification Rates'!$G$48)</f>
        <v>28.610005616596617</v>
      </c>
      <c r="CT45" s="73">
        <f>((((1-'Calcification Rates'!$H$49)*$A45)*'Calcification Rates'!$D$49*0.1)+('Calcification Rates'!$H$49*$A45*'Calcification Rates'!$D$49))*'Calcification Rates'!$F$49</f>
        <v>35.290867559675</v>
      </c>
      <c r="CU45" s="73">
        <f>((((1-'Calcification Rates'!$H$49)*$A45)*(('Calcification Rates'!$D$49-'Calcification Rates'!$E$49)*0.1))+('Calcification Rates'!$H$49*$A45*('Calcification Rates'!$D$49-'Calcification Rates'!$E$49)))*('Calcification Rates'!$F$49-'Calcification Rates'!$G$49)</f>
        <v>21.283379524545705</v>
      </c>
      <c r="CV45" s="73">
        <f>((((1-'Calcification Rates'!$H$49)*$A45)*(('Calcification Rates'!$D$49+'Calcification Rates'!$E$49)*0.1))+('Calcification Rates'!$H$49*$A45*('Calcification Rates'!$D$49+'Calcification Rates'!$E$49)))*('Calcification Rates'!$F$49+'Calcification Rates'!$G$49)</f>
        <v>51.326401713704335</v>
      </c>
      <c r="CW45" s="73">
        <f>((((((((($A45*2)/PI())/2)+'Calcification Rates'!$D$50)^2)*PI())/2))-((((((($A45*2)/PI())/2)^2)*PI())/2)))*'Calcification Rates'!$F$50</f>
        <v>25.93840419556755</v>
      </c>
      <c r="CX45" s="73">
        <f>((((((((($A45*2)/PI())/2)+('Calcification Rates'!$D$50-'Calcification Rates'!$E$50))^2)*PI())/2))-((((((($A45*2)/PI())/2)^2)*PI())/2)))*('Calcification Rates'!$F$50-'Calcification Rates'!$G$50)</f>
        <v>23.386832991518155</v>
      </c>
      <c r="CY45" s="73">
        <f>((((((((($A45*2)/PI())/2)+('Calcification Rates'!$D$50+'Calcification Rates'!$E$50))^2)*PI())/2))-((((((($A45*2)/PI())/2)^2)*PI())/2)))*('Calcification Rates'!$F$50+'Calcification Rates'!$G$50)</f>
        <v>28.610005616596617</v>
      </c>
      <c r="CZ45" s="73">
        <f>((((((((($A45*2)/PI())/2)+'Calcification Rates'!$D$51)^2)*PI())/2))-((((((($A45*2)/PI())/2)^2)*PI())/2)))*'Calcification Rates'!$F$51</f>
        <v>25.93840419556755</v>
      </c>
      <c r="DA45" s="73">
        <f>((((((((($A45*2)/PI())/2)+('Calcification Rates'!$D$51-'Calcification Rates'!$E$51))^2)*PI())/2))-((((((($A45*2)/PI())/2)^2)*PI())/2)))*('Calcification Rates'!$F$51-'Calcification Rates'!$G$51)</f>
        <v>23.386832991518155</v>
      </c>
      <c r="DB45" s="73">
        <f>((((((((($A45*2)/PI())/2)+('Calcification Rates'!$D$51+'Calcification Rates'!$E$51))^2)*PI())/2))-((((((($A45*2)/PI())/2)^2)*PI())/2)))*('Calcification Rates'!$F$51+'Calcification Rates'!$G$51)</f>
        <v>28.610005616596617</v>
      </c>
      <c r="DC45" s="73">
        <f>((((((((($A45*2)/PI())/2)+'Calcification Rates'!$D$52)^2)*PI())/2))-((((((($A45*2)/PI())/2)^2)*PI())/2)))*'Calcification Rates'!$F$52</f>
        <v>57.846785651967821</v>
      </c>
      <c r="DD45" s="73">
        <f>((((((((($A45*2)/PI())/2)+('Calcification Rates'!$D$52-'Calcification Rates'!$E$52))^2)*PI())/2))-((((((($A45*2)/PI())/2)^2)*PI())/2)))*('Calcification Rates'!$F$52-'Calcification Rates'!$G$52)</f>
        <v>54.595583960677239</v>
      </c>
      <c r="DE45" s="73">
        <f>((((((((($A45*2)/PI())/2)+('Calcification Rates'!$D$52+'Calcification Rates'!$E$52))^2)*PI())/2))-((((((($A45*2)/PI())/2)^2)*PI())/2)))*('Calcification Rates'!$F$52+'Calcification Rates'!$G$52)</f>
        <v>61.180658454785537</v>
      </c>
      <c r="DF45" s="73">
        <f>((((((((($A45*2)/PI())/2)+'Calcification Rates'!$D$53)^2)*PI())/2))-((((((($A45*2)/PI())/2)^2)*PI())/2)))*'Calcification Rates'!$F$53</f>
        <v>7.6671184285646143</v>
      </c>
      <c r="DG45" s="73">
        <f>((((((((($A45*2)/PI())/2)+('Calcification Rates'!$D$53-'Calcification Rates'!$E$53))^2)*PI())/2))-((((((($A45*2)/PI())/2)^2)*PI())/2)))*('Calcification Rates'!$F$53-'Calcification Rates'!$G$53)</f>
        <v>7.2874112270875449</v>
      </c>
      <c r="DH45" s="73">
        <f>((((((((($A45*2)/PI())/2)+('Calcification Rates'!$D$53+'Calcification Rates'!$E$53))^2)*PI())/2))-((((((($A45*2)/PI())/2)^2)*PI())/2)))*('Calcification Rates'!$F$53+'Calcification Rates'!$G$53)</f>
        <v>8.053519983538683</v>
      </c>
      <c r="DI45" s="73">
        <f>((((((((($A45*2)/PI())/2)+'Calcification Rates'!$D$54)^2)*PI())/2))-((((((($A45*2)/PI())/2)^2)*PI())/2)))*'Calcification Rates'!$F$54</f>
        <v>7.6671184285646143</v>
      </c>
      <c r="DJ45" s="73">
        <f>((((((((($A45*2)/PI())/2)+('Calcification Rates'!$D$54-'Calcification Rates'!$E$54))^2)*PI())/2))-((((((($A45*2)/PI())/2)^2)*PI())/2)))*('Calcification Rates'!$F$54-'Calcification Rates'!$G$54)</f>
        <v>7.2874112270875449</v>
      </c>
      <c r="DK45" s="73">
        <f>((((((((($A45*2)/PI())/2)+('Calcification Rates'!$D$54+'Calcification Rates'!$E$54))^2)*PI())/2))-((((((($A45*2)/PI())/2)^2)*PI())/2)))*('Calcification Rates'!$F$54+'Calcification Rates'!$G$54)</f>
        <v>8.053519983538683</v>
      </c>
      <c r="DL45" s="73">
        <f>((((((((($A45*2)/PI())/2)+'Calcification Rates'!$D$55)^2)*PI())/2))-((((((($A45*2)/PI())/2)^2)*PI())/2)))*'Calcification Rates'!$F$55</f>
        <v>9.4020160870256912</v>
      </c>
      <c r="DM45" s="73">
        <f>((((((((($A45*2)/PI())/2)+('Calcification Rates'!$D$55-'Calcification Rates'!$E$55))^2)*PI())/2))-((((((($A45*2)/PI())/2)^2)*PI())/2)))*('Calcification Rates'!$F$55-'Calcification Rates'!$G$55)</f>
        <v>9.2960624208798208</v>
      </c>
      <c r="DN45" s="73">
        <f>((((((((($A45*2)/PI())/2)+('Calcification Rates'!$D$55+'Calcification Rates'!$E$55))^2)*PI())/2))-((((((($A45*2)/PI())/2)^2)*PI())/2)))*('Calcification Rates'!$F$55+'Calcification Rates'!$G$55)</f>
        <v>9.507979627092487</v>
      </c>
      <c r="DO45" s="73">
        <f>((((1-'Calcification Rates'!$H$56)*$A45)*'Calcification Rates'!$D$56*0.1)+('Calcification Rates'!$H$56*$A45*'Calcification Rates'!$D$56))*'Calcification Rates'!$F$56</f>
        <v>4.5777922550000003</v>
      </c>
      <c r="DP45" s="73">
        <f>((((1-'Calcification Rates'!$H$56)*$A45)*(('Calcification Rates'!$D$56-'Calcification Rates'!$E$56)*0.1))+('Calcification Rates'!$H$56*$A45*('Calcification Rates'!$D$56-'Calcification Rates'!$E$56)))*('Calcification Rates'!$F$56-'Calcification Rates'!$G$56)</f>
        <v>4.5777922550000003</v>
      </c>
      <c r="DQ45" s="73">
        <f>((((1-'Calcification Rates'!$H$56)*$A45)*(('Calcification Rates'!$D$56+'Calcification Rates'!$E$56)*0.1))+('Calcification Rates'!$H$56*$A45*('Calcification Rates'!$D$56+'Calcification Rates'!$E$56)))*('Calcification Rates'!$F$56+'Calcification Rates'!$G$56)</f>
        <v>4.5777922550000003</v>
      </c>
      <c r="DR45" s="73">
        <f>((((1-'Calcification Rates'!$H$57)*$A45)*'Calcification Rates'!$D$57*0.1)+('Calcification Rates'!$H$57*$A45*'Calcification Rates'!$D$57))*'Calcification Rates'!$F$57</f>
        <v>19.409741333333336</v>
      </c>
      <c r="DS45" s="73">
        <f>((((1-'Calcification Rates'!$H$57)*$A45)*(('Calcification Rates'!$D$57-'Calcification Rates'!$E$57)*0.1))+('Calcification Rates'!$H$57*$A45*('Calcification Rates'!$D$57-'Calcification Rates'!$E$57)))*('Calcification Rates'!$F$57-'Calcification Rates'!$G$57)</f>
        <v>18.396361437748418</v>
      </c>
      <c r="DT45" s="73">
        <f>((((1-'Calcification Rates'!$H$57)*$A45)*(('Calcification Rates'!$D$57+'Calcification Rates'!$E$57)*0.1))+('Calcification Rates'!$H$57*$A45*('Calcification Rates'!$D$57+'Calcification Rates'!$E$57)))*('Calcification Rates'!$F$57+'Calcification Rates'!$G$57)</f>
        <v>20.423121228918255</v>
      </c>
      <c r="DU45" s="73">
        <f>((((1-'Calcification Rates'!$H$58)*$A45)*'Calcification Rates'!$D$58*0.1)+('Calcification Rates'!$H$58*$A45*'Calcification Rates'!$D$58))*'Calcification Rates'!$F$58</f>
        <v>19.409741333333336</v>
      </c>
      <c r="DV45" s="73">
        <f>((((1-'Calcification Rates'!$H$58)*$A45)*(('Calcification Rates'!$D$58-'Calcification Rates'!$E$58)*0.1))+('Calcification Rates'!$H$58*$A45*('Calcification Rates'!$D$58-'Calcification Rates'!$E$58)))*('Calcification Rates'!$F$58-'Calcification Rates'!$G$58)</f>
        <v>18.396361437748418</v>
      </c>
      <c r="DW45" s="73">
        <f>((((1-'Calcification Rates'!$H$58)*$A45)*(('Calcification Rates'!$D$58+'Calcification Rates'!$E$58)*0.1))+('Calcification Rates'!$H$58*$A45*('Calcification Rates'!$D$58+'Calcification Rates'!$E$58)))*('Calcification Rates'!$F$58+'Calcification Rates'!$G$58)</f>
        <v>20.423121228918255</v>
      </c>
      <c r="DX45" s="73">
        <f>(2*'Calcification Rates'!$D$59*'Calcification Rates'!$F$59)+0.1*'Calcification Rates'!$D$59*($A45+(2*'Calcification Rates'!$D$59))*'Calcification Rates'!$F$59</f>
        <v>15.714684088888893</v>
      </c>
      <c r="DY45" s="73">
        <f>(2*('Calcification Rates'!$D$59-'Calcification Rates'!$E$59)*('Calcification Rates'!$F$59-'Calcification Rates'!$G$59))+(0.1*('Calcification Rates'!$D$59-'Calcification Rates'!$E$59)*($A45+(2*'Calcification Rates'!$D$59-'Calcification Rates'!$E$59)))*('Calcification Rates'!$F$59-'Calcification Rates'!$G$59)</f>
        <v>14.875726390690081</v>
      </c>
      <c r="DZ45" s="73">
        <f>(2*('Calcification Rates'!$D$59+'Calcification Rates'!$E$59)*('Calcification Rates'!$F$59+'Calcification Rates'!$G$59))+(0.1*('Calcification Rates'!$D$59+'Calcification Rates'!$E$59)*($A45+(2*'Calcification Rates'!$D$59+'Calcification Rates'!$E$59)))*('Calcification Rates'!$F$59+'Calcification Rates'!$G$59)</f>
        <v>16.55567954929499</v>
      </c>
      <c r="EA45" s="73">
        <f>((((((((($A45*2)/PI())/2)+'Calcification Rates'!$D$60)^2)*PI())/2))-((((((($A45*2)/PI())/2)^2)*PI())/2)))*'Calcification Rates'!$F$60</f>
        <v>27.014501284714637</v>
      </c>
      <c r="EB45" s="73">
        <f>((((((((($A45*2)/PI())/2)+('Calcification Rates'!$D$60-'Calcification Rates'!$E$60))^2)*PI())/2))-((((((($A45*2)/PI())/2)^2)*PI())/2)))*('Calcification Rates'!$F$60-'Calcification Rates'!$G$60)</f>
        <v>25.215579508820628</v>
      </c>
      <c r="EC45" s="73">
        <f>((((((((($A45*2)/PI())/2)+('Calcification Rates'!$D$60+'Calcification Rates'!$E$60))^2)*PI())/2))-((((((($A45*2)/PI())/2)^2)*PI())/2)))*('Calcification Rates'!$F$60+'Calcification Rates'!$G$60)</f>
        <v>28.872206101280714</v>
      </c>
      <c r="ED45" s="73">
        <f>$A45*'Calcification Rates'!$D$61*'Calcification Rates'!$F$61</f>
        <v>33.745329545107559</v>
      </c>
      <c r="EE45" s="73">
        <f>$A45*('Calcification Rates'!$D$61-'Calcification Rates'!$E$61)*('Calcification Rates'!$F$61-'Calcification Rates'!$G$61)</f>
        <v>30.921654234695129</v>
      </c>
      <c r="EF45" s="73">
        <f>$A45*('Calcification Rates'!$D$61+'Calcification Rates'!$E$61)*('Calcification Rates'!$F$61+'Calcification Rates'!$G$61)</f>
        <v>36.69120125451532</v>
      </c>
      <c r="EG45" s="73">
        <f>(2*'Calcification Rates'!$D$62*'Calcification Rates'!$F$62)+0.1*'Calcification Rates'!$D$62*($A45+(2*'Calcification Rates'!$D$62))*'Calcification Rates'!$F$62</f>
        <v>79.595736111111108</v>
      </c>
      <c r="EH45" s="73">
        <f>(2*('Calcification Rates'!$D$62-'Calcification Rates'!$E$62)*('Calcification Rates'!$F$62-'Calcification Rates'!$G$62))+(0.1*('Calcification Rates'!$D$62-'Calcification Rates'!$E$62)*($A45+(2*'Calcification Rates'!$D$62-'Calcification Rates'!$E$62)))*('Calcification Rates'!$F$62-'Calcification Rates'!$G$62)</f>
        <v>65.059983967160107</v>
      </c>
      <c r="EI45" s="73">
        <f>(2*('Calcification Rates'!$D$62+'Calcification Rates'!$E$62)*('Calcification Rates'!$F$62+'Calcification Rates'!$G$62))+(0.1*('Calcification Rates'!$D$62+'Calcification Rates'!$E$62)*($A45+(2*'Calcification Rates'!$D$62+'Calcification Rates'!$E$62)))*('Calcification Rates'!$F$62+'Calcification Rates'!$G$62)</f>
        <v>95.387260177412742</v>
      </c>
      <c r="EJ45" s="73">
        <f>(2*'Calcification Rates'!$D$63*'Calcification Rates'!$F$63)+0.1*'Calcification Rates'!$D$63*($A45+(2*'Calcification Rates'!$D$63))*'Calcification Rates'!$F$63</f>
        <v>79.595736111111108</v>
      </c>
      <c r="EK45" s="73">
        <f>(2*('Calcification Rates'!$D$63-'Calcification Rates'!$E$63)*('Calcification Rates'!$F$63-'Calcification Rates'!$G$63))+(0.1*('Calcification Rates'!$D$63-'Calcification Rates'!$E$63)*($A45+(2*'Calcification Rates'!$D$63-'Calcification Rates'!$E$63)))*('Calcification Rates'!$F$63-'Calcification Rates'!$G$63)</f>
        <v>65.059983967160107</v>
      </c>
      <c r="EL45" s="73">
        <f>(2*('Calcification Rates'!$D$63+'Calcification Rates'!$E$63)*('Calcification Rates'!$F$63+'Calcification Rates'!$G$63))+(0.1*('Calcification Rates'!$D$63+'Calcification Rates'!$E$63)*($A45+(2*'Calcification Rates'!$D$63+'Calcification Rates'!$E$63)))*('Calcification Rates'!$F$63+'Calcification Rates'!$G$63)</f>
        <v>95.387260177412742</v>
      </c>
      <c r="EM45" s="73">
        <f>(2*'Calcification Rates'!$D$64*'Calcification Rates'!$F$64)+0.1*'Calcification Rates'!$D$64*($A45+(2*'Calcification Rates'!$D$64))*'Calcification Rates'!$F$64</f>
        <v>79.595736111111108</v>
      </c>
      <c r="EN45" s="73">
        <f>(2*('Calcification Rates'!$D$64-'Calcification Rates'!$E$64)*('Calcification Rates'!$F$64-'Calcification Rates'!$G$64))+(0.1*('Calcification Rates'!$D$64-'Calcification Rates'!$E$64)*($A45+(2*'Calcification Rates'!$D$64-'Calcification Rates'!$E$64)))*('Calcification Rates'!$F$64-'Calcification Rates'!$G$64)</f>
        <v>65.059983967160107</v>
      </c>
      <c r="EO45" s="73">
        <f>(2*('Calcification Rates'!$D$64+'Calcification Rates'!$E$64)*('Calcification Rates'!$F$64+'Calcification Rates'!$G$64))+(0.1*('Calcification Rates'!$D$64+'Calcification Rates'!$E$64)*($A45+(2*'Calcification Rates'!$D$64+'Calcification Rates'!$E$64)))*('Calcification Rates'!$F$64+'Calcification Rates'!$G$64)</f>
        <v>95.387260177412742</v>
      </c>
      <c r="EP45" s="73">
        <f>(2*'Calcification Rates'!$D$65*'Calcification Rates'!$F$65)+0.1*'Calcification Rates'!$D$65*($A45+(2*'Calcification Rates'!$D$65))*'Calcification Rates'!$F$65</f>
        <v>79.595736111111108</v>
      </c>
      <c r="EQ45" s="73">
        <f>(2*('Calcification Rates'!$D$65-'Calcification Rates'!$E$65)*('Calcification Rates'!$F$65-'Calcification Rates'!$G$65))+(0.1*('Calcification Rates'!$D$65-'Calcification Rates'!$E$65)*($A45+(2*'Calcification Rates'!$D$65-'Calcification Rates'!$E$65)))*('Calcification Rates'!$F$65-'Calcification Rates'!$G$65)</f>
        <v>65.059983967160107</v>
      </c>
      <c r="ER45" s="73">
        <f>(2*('Calcification Rates'!$D$65+'Calcification Rates'!$E$65)*('Calcification Rates'!$F$65+'Calcification Rates'!$G$65))+(0.1*('Calcification Rates'!$D$65+'Calcification Rates'!$E$65)*($A45+(2*'Calcification Rates'!$D$65+'Calcification Rates'!$E$65)))*('Calcification Rates'!$F$65+'Calcification Rates'!$G$65)</f>
        <v>95.387260177412742</v>
      </c>
      <c r="ES45" s="73">
        <f>$A45*'Calcification Rates'!$D$66*'Calcification Rates'!$F$66</f>
        <v>33.745329545107559</v>
      </c>
      <c r="ET45" s="73">
        <f>$A45*('Calcification Rates'!$D$66-'Calcification Rates'!$E$66)*('Calcification Rates'!$F$66-'Calcification Rates'!$G$66)</f>
        <v>30.921654234695129</v>
      </c>
      <c r="EU45" s="73">
        <f>$A45*('Calcification Rates'!$D$66+'Calcification Rates'!$E$66)*('Calcification Rates'!$F$66+'Calcification Rates'!$G$66)</f>
        <v>36.69120125451532</v>
      </c>
      <c r="EV45" s="73">
        <f>(2*'Calcification Rates'!$D$67*'Calcification Rates'!$F$67)+0.1*'Calcification Rates'!$D$67*($A45+(2*'Calcification Rates'!$D$67))*'Calcification Rates'!$F$67</f>
        <v>79.595736111111108</v>
      </c>
      <c r="EW45" s="73">
        <f>(2*('Calcification Rates'!$D$67-'Calcification Rates'!$E$67)*('Calcification Rates'!$F$67-'Calcification Rates'!$G$67))+(0.1*('Calcification Rates'!$D$67-'Calcification Rates'!$E$67)*($A45+(2*'Calcification Rates'!$D$67-'Calcification Rates'!$E$67)))*('Calcification Rates'!$F$67-'Calcification Rates'!$G$67)</f>
        <v>65.059983967160107</v>
      </c>
      <c r="EX45" s="73">
        <f>(2*('Calcification Rates'!$D$67+'Calcification Rates'!$E$67)*('Calcification Rates'!$F$67+'Calcification Rates'!$G$67))+(0.1*('Calcification Rates'!$D$67+'Calcification Rates'!$E$67)*($A45+(2*'Calcification Rates'!$D$67+'Calcification Rates'!$E$67)))*('Calcification Rates'!$F$67+'Calcification Rates'!$G$67)</f>
        <v>95.387260177412742</v>
      </c>
      <c r="EY45" s="73">
        <f>((((1-'Calcification Rates'!$H$68)*$A45)*'Calcification Rates'!$D$68*0.1)+('Calcification Rates'!$H$68*$A45*'Calcification Rates'!$D$68))*'Calcification Rates'!$F$68</f>
        <v>9.8438394999999996</v>
      </c>
      <c r="EZ45" s="73">
        <f>((((1-'Calcification Rates'!$H$68)*$A45)*(('Calcification Rates'!$D$68-'Calcification Rates'!$E$68)*0.1))+('Calcification Rates'!$H$68*$A45*('Calcification Rates'!$D$68-'Calcification Rates'!$E$68)))*('Calcification Rates'!$F$68-'Calcification Rates'!$G$68)</f>
        <v>6.1254665783675364</v>
      </c>
      <c r="FA45" s="73">
        <f>((((1-'Calcification Rates'!$H$68)*$A45)*(('Calcification Rates'!$D$68+'Calcification Rates'!$E$68)*0.1))+('Calcification Rates'!$H$68*$A45*('Calcification Rates'!$D$68+'Calcification Rates'!$E$68)))*('Calcification Rates'!$F$68+'Calcification Rates'!$G$68)</f>
        <v>13.93206989784537</v>
      </c>
      <c r="FB45" s="73">
        <f>((((((((($A45*2)/PI())/2)+'Calcification Rates'!$D$69)^2)*PI())/2))-((((((($A45*2)/PI())/2)^2)*PI())/2)))*'Calcification Rates'!$F$69</f>
        <v>66.660558172144334</v>
      </c>
      <c r="FC45" s="73">
        <f>((((((((($A45*2)/PI())/2)+('Calcification Rates'!$D$69-'Calcification Rates'!$E$69))^2)*PI())/2))-((((((($A45*2)/PI())/2)^2)*PI())/2)))*('Calcification Rates'!$F$69-'Calcification Rates'!$G$69)</f>
        <v>63.096891669869557</v>
      </c>
      <c r="FD45" s="73">
        <f>((((((((($A45*2)/PI())/2)+('Calcification Rates'!$D$69+'Calcification Rates'!$E$69))^2)*PI())/2))-((((((($A45*2)/PI())/2)^2)*PI())/2)))*('Calcification Rates'!$F$69+'Calcification Rates'!$G$69)</f>
        <v>70.277199615523372</v>
      </c>
      <c r="FE45" s="73">
        <f>((((((((($A45*2)/PI())/2)+'Calcification Rates'!$D$70)^2)*PI())/2))-((((((($A45*2)/PI())/2)^2)*PI())/2)))*'Calcification Rates'!$F$70</f>
        <v>51.923685845680367</v>
      </c>
      <c r="FF45" s="73">
        <f>((((((((($A45*2)/PI())/2)+('Calcification Rates'!$D$70-'Calcification Rates'!$E$70))^2)*PI())/2))-((((((($A45*2)/PI())/2)^2)*PI())/2)))*('Calcification Rates'!$F$70-'Calcification Rates'!$G$70)</f>
        <v>44.698678168510334</v>
      </c>
      <c r="FG45" s="73">
        <f>((((((((($A45*2)/PI())/2)+('Calcification Rates'!$D$70+'Calcification Rates'!$E$70))^2)*PI())/2))-((((((($A45*2)/PI())/2)^2)*PI())/2)))*('Calcification Rates'!$F$70+'Calcification Rates'!$G$70)</f>
        <v>59.290155686214277</v>
      </c>
      <c r="FH45" s="73">
        <f>((((((((($A45*2)/PI())/2)+'Calcification Rates'!$D$71)^2)*PI())/2))-((((((($A45*2)/PI())/2)^2)*PI())/2)))*'Calcification Rates'!$F$71</f>
        <v>29.382869778780094</v>
      </c>
      <c r="FI45" s="73">
        <f>((((((((($A45*2)/PI())/2)+('Calcification Rates'!$D$71-'Calcification Rates'!$E$71))^2)*PI())/2))-((((((($A45*2)/PI())/2)^2)*PI())/2)))*('Calcification Rates'!$F$71-'Calcification Rates'!$G$71)</f>
        <v>27.088342680999801</v>
      </c>
      <c r="FJ45" s="73">
        <f>((((((((($A45*2)/PI())/2)+('Calcification Rates'!$D$71+'Calcification Rates'!$E$71))^2)*PI())/2))-((((((($A45*2)/PI())/2)^2)*PI())/2)))*('Calcification Rates'!$F$71+'Calcification Rates'!$G$71)</f>
        <v>31.768959938930024</v>
      </c>
      <c r="FK45" s="73">
        <f>$A45*'Calcification Rates'!$D$72*'Calcification Rates'!$F$72</f>
        <v>1.0106209374999999</v>
      </c>
      <c r="FL45" s="73">
        <f>$A45*('Calcification Rates'!$D$72-'Calcification Rates'!$E$72)*('Calcification Rates'!$F$72-'Calcification Rates'!$G$72)</f>
        <v>0.65680131894583271</v>
      </c>
      <c r="FM45" s="73">
        <f>$A45*('Calcification Rates'!$D$72+'Calcification Rates'!$E$72)*('Calcification Rates'!$F$72+'Calcification Rates'!$G$72)</f>
        <v>1.364440556054167</v>
      </c>
      <c r="FN45" s="73">
        <f>$A45*'Calcification Rates'!$D$74*'Calcification Rates'!$F$74</f>
        <v>1.0106209374999999</v>
      </c>
      <c r="FO45" s="73">
        <f>$A45*('Calcification Rates'!$D$74-'Calcification Rates'!$E$74)*('Calcification Rates'!$F$74-'Calcification Rates'!$G$74)</f>
        <v>0.65680131894583271</v>
      </c>
      <c r="FP45" s="73">
        <f>$A45*('Calcification Rates'!$D$74+'Calcification Rates'!$E$74)*('Calcification Rates'!$F$74+'Calcification Rates'!$G$74)</f>
        <v>1.364440556054167</v>
      </c>
      <c r="FQ45" s="73">
        <f>$A45*'Calcification Rates'!$D$75*'Calcification Rates'!$F$75</f>
        <v>29.168643821022727</v>
      </c>
      <c r="FR45" s="73">
        <f>$A45*('Calcification Rates'!$D$75-'Calcification Rates'!$E$75)*('Calcification Rates'!$F$75-'Calcification Rates'!$G$75)</f>
        <v>27.163606147533631</v>
      </c>
      <c r="FS45" s="73">
        <f>$A45*('Calcification Rates'!$D$75+'Calcification Rates'!$E$75)*('Calcification Rates'!$F$75+'Calcification Rates'!$G$75)</f>
        <v>31.234734378932597</v>
      </c>
      <c r="FT45" s="73">
        <f>((((((((($A45*2)/PI())/2)+'Calcification Rates'!$D$76)^2)*PI())/2))-((((((($A45*2)/PI())/2)^2)*PI())/2)))*'Calcification Rates'!$F$76</f>
        <v>29.650215626504167</v>
      </c>
      <c r="FU45" s="73">
        <f>((((((((($A45*2)/PI())/2)+('Calcification Rates'!$D$76-'Calcification Rates'!$E$76))^2)*PI())/2))-((((((($A45*2)/PI())/2)^2)*PI())/2)))*('Calcification Rates'!$F$76-'Calcification Rates'!$G$76)</f>
        <v>27.602290547883523</v>
      </c>
      <c r="FV45" s="73">
        <f>((((((((($A45*2)/PI())/2)+('Calcification Rates'!$D$76+'Calcification Rates'!$E$76))^2)*PI())/2))-((((((($A45*2)/PI())/2)^2)*PI())/2)))*('Calcification Rates'!$F$76+'Calcification Rates'!$G$76)</f>
        <v>31.761667998955858</v>
      </c>
      <c r="FW45" s="73">
        <f>(2*'Calcification Rates'!$D$77*'Calcification Rates'!$F$77)+0.1*'Calcification Rates'!$D$77*($A45+(2*'Calcification Rates'!$D$77))*'Calcification Rates'!$F$77</f>
        <v>79.595736111111108</v>
      </c>
      <c r="FX45" s="73">
        <f>(2*('Calcification Rates'!$D$77-'Calcification Rates'!$E$77)*('Calcification Rates'!$F$77-'Calcification Rates'!$G$77))+(0.1*('Calcification Rates'!$D$77-'Calcification Rates'!$E$77)*($A45+(2*'Calcification Rates'!$D$77-'Calcification Rates'!$E$77)))*('Calcification Rates'!$F$77-'Calcification Rates'!$G$77)</f>
        <v>75.733508819247675</v>
      </c>
      <c r="FY45" s="73">
        <f>(2*('Calcification Rates'!$D$77+'Calcification Rates'!$E$77)*('Calcification Rates'!$F$77+'Calcification Rates'!$G$77))+(0.1*('Calcification Rates'!$D$77+'Calcification Rates'!$E$77)*($A45+(2*'Calcification Rates'!$D$77+'Calcification Rates'!$E$77)))*('Calcification Rates'!$F$77+'Calcification Rates'!$G$77)</f>
        <v>83.475280501590873</v>
      </c>
      <c r="FZ45" s="73">
        <f>((((1-'Calcification Rates'!$H$78)*$A45)*'Calcification Rates'!$D$78*0.1)+('Calcification Rates'!$H$78*$A45*'Calcification Rates'!$D$78))*'Calcification Rates'!$F$78</f>
        <v>15.334012989749997</v>
      </c>
      <c r="GA45" s="73">
        <f>((((1-'Calcification Rates'!$H$78)*$A45)*(('Calcification Rates'!$D$78-'Calcification Rates'!$E$78)*0.1))+('Calcification Rates'!$H$78*$A45*('Calcification Rates'!$D$78-'Calcification Rates'!$E$78)))*('Calcification Rates'!$F$78-'Calcification Rates'!$G$78)</f>
        <v>14.803149720352987</v>
      </c>
      <c r="GB45" s="73">
        <f>((((1-'Calcification Rates'!$H$78)*$A45)*(('Calcification Rates'!$D$78+'Calcification Rates'!$E$78)*0.1))+('Calcification Rates'!$H$78*$A45*('Calcification Rates'!$D$78+'Calcification Rates'!$E$78)))*('Calcification Rates'!$F$78+'Calcification Rates'!$G$78)</f>
        <v>15.86487625914701</v>
      </c>
      <c r="GC45" s="73">
        <f>((((1-'Calcification Rates'!$H$79)*$A45)*'Calcification Rates'!$D$79*0.1)+('Calcification Rates'!$H$79*$A45*'Calcification Rates'!$D$79))*'Calcification Rates'!$F$79</f>
        <v>17.439575790000003</v>
      </c>
      <c r="GD45" s="73">
        <f>((((1-'Calcification Rates'!$H$79)*$A45)*(('Calcification Rates'!$D$79-'Calcification Rates'!$E$79)*0.1))+('Calcification Rates'!$H$79*$A45*('Calcification Rates'!$D$79-'Calcification Rates'!$E$79)))*('Calcification Rates'!$F$79-'Calcification Rates'!$G$79)</f>
        <v>16.710527689788762</v>
      </c>
      <c r="GE45" s="73">
        <f>((((1-'Calcification Rates'!$H$79)*$A45)*(('Calcification Rates'!$D$79+'Calcification Rates'!$E$79)*0.1))+('Calcification Rates'!$H$79*$A45*('Calcification Rates'!$D$79+'Calcification Rates'!$E$79)))*('Calcification Rates'!$F$79+'Calcification Rates'!$G$79)</f>
        <v>18.16862389021124</v>
      </c>
      <c r="GF45" s="73">
        <f>((((1-'Calcification Rates'!$H$80)*$A45)*'Calcification Rates'!$D$80*0.1)+('Calcification Rates'!$H$80*$A45*'Calcification Rates'!$D$80))*'Calcification Rates'!$F$80</f>
        <v>20.522212873499999</v>
      </c>
      <c r="GG45" s="73">
        <f>((((1-'Calcification Rates'!$H$80)*$A45)*(('Calcification Rates'!$D$80-'Calcification Rates'!$E$80)*0.1))+('Calcification Rates'!$H$80*$A45*('Calcification Rates'!$D$80-'Calcification Rates'!$E$80)))*('Calcification Rates'!$F$80-'Calcification Rates'!$G$80)</f>
        <v>19.811734212201742</v>
      </c>
      <c r="GH45" s="73">
        <f>((((1-'Calcification Rates'!$H$80)*$A45)*(('Calcification Rates'!$D$80+'Calcification Rates'!$E$80)*0.1))+('Calcification Rates'!$H$80*$A45*('Calcification Rates'!$D$80+'Calcification Rates'!$E$80)))*('Calcification Rates'!$F$80+'Calcification Rates'!$G$80)</f>
        <v>21.232691534798249</v>
      </c>
      <c r="GI45" s="73">
        <f>((((((((($A45*2)/PI())/2)+'Calcification Rates'!$D$81)^2)*PI())/2))-((((((($A45*2)/PI())/2)^2)*PI())/2)))*'Calcification Rates'!$F$81</f>
        <v>25.122183673529662</v>
      </c>
      <c r="GJ45" s="73">
        <f>((((((((($A45*2)/PI())/2)+('Calcification Rates'!$D$81-'Calcification Rates'!$E$81))^2)*PI())/2))-((((((($A45*2)/PI())/2)^2)*PI())/2)))*('Calcification Rates'!$F$81-'Calcification Rates'!$G$81)</f>
        <v>24.300957453283512</v>
      </c>
      <c r="GK45" s="73">
        <f>((((((((($A45*2)/PI())/2)+('Calcification Rates'!$D$81+'Calcification Rates'!$E$81))^2)*PI())/2))-((((((($A45*2)/PI())/2)^2)*PI())/2)))*('Calcification Rates'!$F$81+'Calcification Rates'!$G$81)</f>
        <v>25.944302341065484</v>
      </c>
      <c r="GL45" s="73">
        <f>((((((((($A45*2)/PI())/2)+'Calcification Rates'!$D$82)^2)*PI())/2))-((((((($A45*2)/PI())/2)^2)*PI())/2)))*'Calcification Rates'!$F$82</f>
        <v>25.767119742589149</v>
      </c>
      <c r="GM45" s="73">
        <f>((((((((($A45*2)/PI())/2)+('Calcification Rates'!$D$82-'Calcification Rates'!$E$82))^2)*PI())/2))-((((((($A45*2)/PI())/2)^2)*PI())/2)))*('Calcification Rates'!$F$82-'Calcification Rates'!$G$82)</f>
        <v>25.127593547013248</v>
      </c>
      <c r="GN45" s="73">
        <f>((((((((($A45*2)/PI())/2)+('Calcification Rates'!$D$82+'Calcification Rates'!$E$82))^2)*PI())/2))-((((((($A45*2)/PI())/2)^2)*PI())/2)))*('Calcification Rates'!$F$82+'Calcification Rates'!$G$82)</f>
        <v>26.407186105970844</v>
      </c>
      <c r="GO45" s="73">
        <f>((((((((($A45*2)/PI())/2)+'Calcification Rates'!$D$87)^2)*PI())/2))-((((((($A45*2)/PI())/2)^2)*PI())/2)))*'Calcification Rates'!$F$87</f>
        <v>17.270071428456614</v>
      </c>
      <c r="GP45" s="73">
        <f>((((((((($A45*2)/PI())/2)+('Calcification Rates'!$D$87-'Calcification Rates'!$E$87))^2)*PI())/2))-((((((($A45*2)/PI())/2)^2)*PI())/2)))*('Calcification Rates'!$F$87-'Calcification Rates'!$G$87)</f>
        <v>15.022212738418739</v>
      </c>
      <c r="GQ45" s="73">
        <f>((((((((($A45*2)/PI())/2)+('Calcification Rates'!$D$87+'Calcification Rates'!$E$87))^2)*PI())/2))-((((((($A45*2)/PI())/2)^2)*PI())/2)))*('Calcification Rates'!$F$87+'Calcification Rates'!$G$87)</f>
        <v>19.637729780717265</v>
      </c>
      <c r="GR45" s="73">
        <f>((((((((($A45*2)/PI())/2)+'Calcification Rates'!$D$88)^2)*PI())/2))-((((((($A45*2)/PI())/2)^2)*PI())/2)))*'Calcification Rates'!$F$88</f>
        <v>17.270071428456614</v>
      </c>
      <c r="GS45" s="73">
        <f>((((((((($A45*2)/PI())/2)+('Calcification Rates'!$D$88-'Calcification Rates'!$E$88))^2)*PI())/2))-((((((($A45*2)/PI())/2)^2)*PI())/2)))*('Calcification Rates'!$F$88-'Calcification Rates'!$G$88)</f>
        <v>15.022212738418739</v>
      </c>
      <c r="GT45" s="73">
        <f>((((((((($A45*2)/PI())/2)+('Calcification Rates'!$D$88+'Calcification Rates'!$E$88))^2)*PI())/2))-((((((($A45*2)/PI())/2)^2)*PI())/2)))*('Calcification Rates'!$F$88+'Calcification Rates'!$G$88)</f>
        <v>19.637729780717265</v>
      </c>
      <c r="GU45" s="73">
        <f>((((((((($A45*2)/PI())/2)+'Calcification Rates'!$D$89)^2)*PI())/2))-((((((($A45*2)/PI())/2)^2)*PI())/2)))*'Calcification Rates'!$F$89</f>
        <v>24.149759009368118</v>
      </c>
      <c r="GV45" s="73">
        <f>((((((((($A45*2)/PI())/2)+('Calcification Rates'!$D$89-'Calcification Rates'!$E$89))^2)*PI())/2))-((((((($A45*2)/PI())/2)^2)*PI())/2)))*('Calcification Rates'!$F$89-'Calcification Rates'!$G$89)</f>
        <v>21.529716828481977</v>
      </c>
      <c r="GW45" s="73">
        <f>((((((((($A45*2)/PI())/2)+('Calcification Rates'!$D$89+'Calcification Rates'!$E$89))^2)*PI())/2))-((((((($A45*2)/PI())/2)^2)*PI())/2)))*('Calcification Rates'!$F$89+'Calcification Rates'!$G$89)</f>
        <v>26.867589276422592</v>
      </c>
      <c r="GX45" s="73">
        <f>((((((((($A45*2)/PI())/2)+'Calcification Rates'!$D$90)^2)*PI())/2))-((((((($A45*2)/PI())/2)^2)*PI())/2)))*'Calcification Rates'!$F$90</f>
        <v>24.149759009368118</v>
      </c>
      <c r="GY45" s="73">
        <f>((((((((($A45*2)/PI())/2)+('Calcification Rates'!$D$90-'Calcification Rates'!$E$90))^2)*PI())/2))-((((((($A45*2)/PI())/2)^2)*PI())/2)))*('Calcification Rates'!$F$90-'Calcification Rates'!$G$90)</f>
        <v>21.529716828481977</v>
      </c>
      <c r="GZ45" s="73">
        <f>((((((((($A45*2)/PI())/2)+('Calcification Rates'!$D$90+'Calcification Rates'!$E$90))^2)*PI())/2))-((((((($A45*2)/PI())/2)^2)*PI())/2)))*('Calcification Rates'!$F$90+'Calcification Rates'!$G$90)</f>
        <v>26.867589276422592</v>
      </c>
      <c r="HA45" s="73">
        <f>((((((((($A45*2)/PI())/2)+'Calcification Rates'!$D$92)^2)*PI())/2))-((((((($A45*2)/PI())/2)^2)*PI())/2)))*'Calcification Rates'!$F$92</f>
        <v>61.223518034615708</v>
      </c>
      <c r="HB45" s="73">
        <f>((((((((($A45*2)/PI())/2)+('Calcification Rates'!$D$92-'Calcification Rates'!$E$92))^2)*PI())/2))-((((((($A45*2)/PI())/2)^2)*PI())/2)))*('Calcification Rates'!$F$92-'Calcification Rates'!$G$92)</f>
        <v>58.854726516349494</v>
      </c>
      <c r="HC45" s="73">
        <f>((((((((($A45*2)/PI())/2)+('Calcification Rates'!$D$92+'Calcification Rates'!$E$92))^2)*PI())/2))-((((((($A45*2)/PI())/2)^2)*PI())/2)))*('Calcification Rates'!$F$92+'Calcification Rates'!$G$92)</f>
        <v>63.592309552881915</v>
      </c>
      <c r="HD45" s="73">
        <f>$A45*'Calcification Rates'!$D$93*'Calcification Rates'!$F$93</f>
        <v>17.766503689299416</v>
      </c>
      <c r="HE45" s="73">
        <f>$A45*('Calcification Rates'!$D$93-'Calcification Rates'!$E$93)*('Calcification Rates'!$F$93-'Calcification Rates'!$G$93)</f>
        <v>15.614569100167053</v>
      </c>
      <c r="HF45" s="73">
        <f>$A45*('Calcification Rates'!$D$93+'Calcification Rates'!$E$93)*('Calcification Rates'!$F$93+'Calcification Rates'!$G$93)</f>
        <v>20.036327650013291</v>
      </c>
      <c r="HG45" s="73">
        <f>$A45*'Calcification Rates'!$D$95*'Calcification Rates'!$F$95</f>
        <v>22.652292203856753</v>
      </c>
      <c r="HH45" s="73">
        <f>$A45*('Calcification Rates'!$D$95-'Calcification Rates'!$E$95)*('Calcification Rates'!$F$95-'Calcification Rates'!$G$95)</f>
        <v>19.767352777176207</v>
      </c>
      <c r="HI45" s="73">
        <f>$A45*('Calcification Rates'!$D$95+'Calcification Rates'!$E$95)*('Calcification Rates'!$F$95+'Calcification Rates'!$G$95)</f>
        <v>25.69890848299195</v>
      </c>
      <c r="HJ45" s="73">
        <f>((((1-'Calcification Rates'!$H$96)*$A45)*'Calcification Rates'!$D$96*0.1)+('Calcification Rates'!$H$96*$A45*'Calcification Rates'!$D$96))*'Calcification Rates'!$F$96</f>
        <v>10.769260774999999</v>
      </c>
      <c r="HK45" s="73">
        <f>((((1-'Calcification Rates'!$H$96)*$A45)*(('Calcification Rates'!$D$96-'Calcification Rates'!$E$96)*0.1))+('Calcification Rates'!$H$96*$A45*('Calcification Rates'!$D$96-'Calcification Rates'!$E$96)))*('Calcification Rates'!$F$96-'Calcification Rates'!$G$96)</f>
        <v>9.4071897993649305</v>
      </c>
      <c r="HL45" s="73">
        <f>((((1-'Calcification Rates'!$H$96)*$A45)*(('Calcification Rates'!$D$96+'Calcification Rates'!$E$96)*0.1))+('Calcification Rates'!$H$96*$A45*('Calcification Rates'!$D$96+'Calcification Rates'!$E$96)))*('Calcification Rates'!$F$96+'Calcification Rates'!$G$96)</f>
        <v>12.215111393648206</v>
      </c>
      <c r="HM45" s="73">
        <f>((((1-'Calcification Rates'!$H$98)*$A45)*'Calcification Rates'!$D$98*0.1)+('Calcification Rates'!$H$98*$A45*'Calcification Rates'!$D$98))*'Calcification Rates'!$F$98</f>
        <v>10.769260774999999</v>
      </c>
      <c r="HN45" s="73">
        <f>((((1-'Calcification Rates'!$H$98)*$A45)*(('Calcification Rates'!$D$98-'Calcification Rates'!$E$98)*0.1))+('Calcification Rates'!$H$98*$A45*('Calcification Rates'!$D$98-'Calcification Rates'!$E$98)))*('Calcification Rates'!$F$98-'Calcification Rates'!$G$98)</f>
        <v>6.494775564402107</v>
      </c>
      <c r="HO45" s="73">
        <f>((((1-'Calcification Rates'!$H$98)*$A45)*(('Calcification Rates'!$D$98+'Calcification Rates'!$E$98)*0.1))+('Calcification Rates'!$H$98*$A45*('Calcification Rates'!$D$98+'Calcification Rates'!$E$98)))*('Calcification Rates'!$F$98+'Calcification Rates'!$G$98)</f>
        <v>15.662618771347068</v>
      </c>
    </row>
    <row r="46" spans="1:223" x14ac:dyDescent="0.3">
      <c r="A46" s="42">
        <v>44</v>
      </c>
      <c r="B46" s="73">
        <f>((((1-'Calcification Rates'!$H$11)*$A46)*'Calcification Rates'!$D$11*0.1)+('Calcification Rates'!$H$11*$A46*'Calcification Rates'!$D$11))*'Calcification Rates'!$F$11</f>
        <v>121.05743701333336</v>
      </c>
      <c r="C46" s="73">
        <f>((((1-'Calcification Rates'!$H$11)*$A46)*(('Calcification Rates'!$D$11-'Calcification Rates'!$E$11)*0.1))+('Calcification Rates'!$H$11*$A46*('Calcification Rates'!$D$11-'Calcification Rates'!$E$11)))*('Calcification Rates'!$F$11-'Calcification Rates'!$G$11)</f>
        <v>98.31982922828503</v>
      </c>
      <c r="D46" s="73">
        <f>((((1-'Calcification Rates'!$H$11)*$A46)*(('Calcification Rates'!$D$11+'Calcification Rates'!$E$11)*0.1))+('Calcification Rates'!$H$11*$A46*('Calcification Rates'!$D$11+'Calcification Rates'!$E$11)))*('Calcification Rates'!$F$11+'Calcification Rates'!$G$11)</f>
        <v>144.50137924019643</v>
      </c>
      <c r="E46" s="73">
        <f>(((((1-'Calcification Rates'!$H$12)*$A46)*'Calcification Rates'!$D$12*0.1)+('Calcification Rates'!$H$12*$A46*'Calcification Rates'!$D$12))*'Calcification Rates'!$F$12)*0.5</f>
        <v>63.7492550095238</v>
      </c>
      <c r="F46" s="73">
        <f>(((((1-'Calcification Rates'!$H$12)*$A46)*(('Calcification Rates'!$D$12-'Calcification Rates'!$E$12)*0.1))+('Calcification Rates'!$H$12*$A46*('Calcification Rates'!$D$12-'Calcification Rates'!$E$12)))*('Calcification Rates'!$F$12-'Calcification Rates'!$G$12))*0.5</f>
        <v>58.590471353183844</v>
      </c>
      <c r="G46" s="73">
        <f>(((((1-'Calcification Rates'!$H$12)*$A46)*(('Calcification Rates'!$D$12+'Calcification Rates'!$E$12)*0.1))+('Calcification Rates'!$H$12*$A46*('Calcification Rates'!$D$12+'Calcification Rates'!$E$12)))*('Calcification Rates'!$F$12+'Calcification Rates'!$G$12))*0.5</f>
        <v>68.997548327987232</v>
      </c>
      <c r="H46" s="73">
        <f>(((((1-'Calcification Rates'!$H$13)*$A46)*'Calcification Rates'!$D$13*0.1)+('Calcification Rates'!$H$13*$A46*'Calcification Rates'!$D$13))*'Calcification Rates'!$F$13)*0.5</f>
        <v>51.295917446399997</v>
      </c>
      <c r="I46" s="73">
        <f>(((((1-'Calcification Rates'!$H$13)*$A46)*(('Calcification Rates'!$D$13-'Calcification Rates'!$E$13)*0.1))+('Calcification Rates'!$H$13*$A46*('Calcification Rates'!$D$13-'Calcification Rates'!$E$13)))*('Calcification Rates'!$F$13-'Calcification Rates'!$G$13))*0.5</f>
        <v>43.410854376477225</v>
      </c>
      <c r="J46" s="73">
        <f>(((((1-'Calcification Rates'!$H$13)*$A46)*(('Calcification Rates'!$D$13+'Calcification Rates'!$E$13)*0.1))+('Calcification Rates'!$H$13*$A46*('Calcification Rates'!$D$13+'Calcification Rates'!$E$13)))*('Calcification Rates'!$F$13+'Calcification Rates'!$G$13))*0.5</f>
        <v>59.831165447078327</v>
      </c>
      <c r="K46" s="73">
        <f>((((((((($A46*2)/PI())/2)+'Calcification Rates'!$D$14)^2)*PI())/2))-((((((($A46*2)/PI())/2)^2)*PI())/2)))*'Calcification Rates'!$F$14</f>
        <v>26.160256613858618</v>
      </c>
      <c r="L46" s="73">
        <f>((((((((($A46*2)/PI())/2)+('Calcification Rates'!$D$14-'Calcification Rates'!$E$14))^2)*PI())/2))-((((((($A46*2)/PI())/2)^2)*PI())/2)))*('Calcification Rates'!$F$14-'Calcification Rates'!$G$14)</f>
        <v>25.243897074505476</v>
      </c>
      <c r="M46" s="73">
        <f>((((((((($A46*2)/PI())/2)+('Calcification Rates'!$D$14+'Calcification Rates'!$E$14))^2)*PI())/2))-((((((($A46*2)/PI())/2)^2)*PI())/2)))*('Calcification Rates'!$F$14+'Calcification Rates'!$G$14)</f>
        <v>27.077296304504706</v>
      </c>
      <c r="N46" s="73">
        <f>((((((((($A46*2)/PI())/2)+'Calcification Rates'!$D$15)^2)*PI())/2))-((((((($A46*2)/PI())/2)^2)*PI())/2)))*'Calcification Rates'!$F$15</f>
        <v>26.534947789317531</v>
      </c>
      <c r="O46" s="73">
        <f>((((((((($A46*2)/PI())/2)+('Calcification Rates'!$D$15-'Calcification Rates'!$E$15))^2)*PI())/2))-((((((($A46*2)/PI())/2)^2)*PI())/2)))*('Calcification Rates'!$F$15-'Calcification Rates'!$G$15)</f>
        <v>23.92490076422915</v>
      </c>
      <c r="P46" s="73">
        <f>((((((((($A46*2)/PI())/2)+('Calcification Rates'!$D$15+'Calcification Rates'!$E$15))^2)*PI())/2))-((((((($A46*2)/PI())/2)^2)*PI())/2)))*('Calcification Rates'!$F$15+'Calcification Rates'!$G$15)</f>
        <v>29.267739636836826</v>
      </c>
      <c r="Q46" s="73">
        <f>(2*'Calcification Rates'!$D$16*'Calcification Rates'!$F$16)+0.1*'Calcification Rates'!$D$16*($A46+(2*'Calcification Rates'!$D$16))*'Calcification Rates'!$F$16</f>
        <v>7.2535283333333327</v>
      </c>
      <c r="R46" s="73">
        <f>(2*('Calcification Rates'!$D$16-'Calcification Rates'!$E$16)*('Calcification Rates'!$F$16-'Calcification Rates'!$G$16))+(0.1*('Calcification Rates'!$D$16-'Calcification Rates'!$E$16)*($A46+(2*'Calcification Rates'!$D$16-'Calcification Rates'!$E$16)))*('Calcification Rates'!$F$16-'Calcification Rates'!$G$16)</f>
        <v>6.2305969466426276</v>
      </c>
      <c r="S46" s="73">
        <f>(2*('Calcification Rates'!$D$16+'Calcification Rates'!$E$16)*('Calcification Rates'!$F$16+'Calcification Rates'!$G$16))+(0.1*('Calcification Rates'!$D$16+'Calcification Rates'!$E$16)*($A46+(2*'Calcification Rates'!$D$16+'Calcification Rates'!$E$16)))*('Calcification Rates'!$F$16+'Calcification Rates'!$G$16)</f>
        <v>8.3019970743493339</v>
      </c>
      <c r="T46" s="73">
        <f>(2*'Calcification Rates'!$D$17*'Calcification Rates'!$F$17)+0.1*'Calcification Rates'!$D$17*($A46+(2*'Calcification Rates'!$D$17))*'Calcification Rates'!$F$17</f>
        <v>6.7040186111111097</v>
      </c>
      <c r="U46" s="73">
        <f>(2*('Calcification Rates'!$D$17-'Calcification Rates'!$E$17)*('Calcification Rates'!$F$17-'Calcification Rates'!$G$17))+(0.1*('Calcification Rates'!$D$17-'Calcification Rates'!$E$17)*($A46+(2*'Calcification Rates'!$D$17-'Calcification Rates'!$E$17)))*('Calcification Rates'!$F$17-'Calcification Rates'!$G$17)</f>
        <v>5.6885695941092935</v>
      </c>
      <c r="V46" s="73">
        <f>(2*('Calcification Rates'!$D$17+'Calcification Rates'!$E$17)*('Calcification Rates'!$F$17+'Calcification Rates'!$G$17))+(0.1*('Calcification Rates'!$D$17+'Calcification Rates'!$E$17)*($A46+(2*'Calcification Rates'!$D$17+'Calcification Rates'!$E$17)))*('Calcification Rates'!$F$17+'Calcification Rates'!$G$17)</f>
        <v>7.7450034884826655</v>
      </c>
      <c r="W46" s="73">
        <f>((((((((($A46*2)/PI())/2)+'Calcification Rates'!$D$18)^2)*PI())/2))-((((((($A46*2)/PI())/2)^2)*PI())/2)))*'Calcification Rates'!$F$18</f>
        <v>26.534947789317531</v>
      </c>
      <c r="X46" s="73">
        <f>((((((((($A46*2)/PI())/2)+('Calcification Rates'!$D$18-'Calcification Rates'!$E$18))^2)*PI())/2))-((((((($A46*2)/PI())/2)^2)*PI())/2)))*('Calcification Rates'!$F$18-'Calcification Rates'!$G$18)</f>
        <v>23.92490076422915</v>
      </c>
      <c r="Y46" s="73">
        <f>((((((((($A46*2)/PI())/2)+('Calcification Rates'!$D$18+'Calcification Rates'!$E$18))^2)*PI())/2))-((((((($A46*2)/PI())/2)^2)*PI())/2)))*('Calcification Rates'!$F$18+'Calcification Rates'!$G$18)</f>
        <v>29.267739636836826</v>
      </c>
      <c r="Z46" s="73">
        <f>(2*'Calcification Rates'!$D$19*'Calcification Rates'!$F$19)+0.1*'Calcification Rates'!$D$19*($A46+(2*'Calcification Rates'!$D$19))*'Calcification Rates'!$F$19</f>
        <v>6.7040186111111097</v>
      </c>
      <c r="AA46" s="73">
        <f>(2*('Calcification Rates'!$D$19-'Calcification Rates'!$E$19)*('Calcification Rates'!$F$19-'Calcification Rates'!$G$19))+(0.1*('Calcification Rates'!$D$19-'Calcification Rates'!$E$19)*($A46+(2*'Calcification Rates'!$D$19-'Calcification Rates'!$E$19)))*('Calcification Rates'!$F$19-'Calcification Rates'!$G$19)</f>
        <v>5.6885695941092935</v>
      </c>
      <c r="AB46" s="73">
        <f>(2*('Calcification Rates'!$D$19+'Calcification Rates'!$E$19)*('Calcification Rates'!$F$19+'Calcification Rates'!$G$19))+(0.1*('Calcification Rates'!$D$19+'Calcification Rates'!$E$19)*($A46+(2*'Calcification Rates'!$D$19+'Calcification Rates'!$E$19)))*('Calcification Rates'!$F$19+'Calcification Rates'!$G$19)</f>
        <v>7.7450034884826655</v>
      </c>
      <c r="AC46" s="73">
        <f>(((((1-'Calcification Rates'!$H$20)*$A46)*'Calcification Rates'!$D$20*0.1)+('Calcification Rates'!$H$20*$A46*'Calcification Rates'!$D$20))*'Calcification Rates'!$F$20)*0.5</f>
        <v>3.5574295166666663</v>
      </c>
      <c r="AD46" s="73">
        <f>(((((1-'Calcification Rates'!$H$20)*$A46)*(('Calcification Rates'!$D$20-'Calcification Rates'!$E$20)*0.1))+('Calcification Rates'!$H$20*$A46*('Calcification Rates'!$D$20-'Calcification Rates'!$E$20)))*('Calcification Rates'!$F$20-'Calcification Rates'!$G$20))*0.5</f>
        <v>3.0188938680440485</v>
      </c>
      <c r="AE46" s="73">
        <f>(((((1-'Calcification Rates'!$H$20)*$A46)*(('Calcification Rates'!$D$20+'Calcification Rates'!$E$20)*0.1))+('Calcification Rates'!$H$20*$A46*('Calcification Rates'!$D$20+'Calcification Rates'!$E$20)))*('Calcification Rates'!$F$20+'Calcification Rates'!$G$20))*0.5</f>
        <v>4.109405882147585</v>
      </c>
      <c r="AF46" s="73">
        <f>(2*'Calcification Rates'!$D$21*'Calcification Rates'!$F$21)+0.1*'Calcification Rates'!$D$21*($A46+(2*'Calcification Rates'!$D$21))*'Calcification Rates'!$F$21</f>
        <v>7.6931361111111114</v>
      </c>
      <c r="AG46" s="73">
        <f>(2*('Calcification Rates'!$D$21-'Calcification Rates'!$E$21)*('Calcification Rates'!$F$21-'Calcification Rates'!$G$21))+(0.1*('Calcification Rates'!$D$21-'Calcification Rates'!$E$21)*($A46+(2*'Calcification Rates'!$D$21-'Calcification Rates'!$E$21)))*('Calcification Rates'!$F$21-'Calcification Rates'!$G$21)</f>
        <v>7.5276758719829324</v>
      </c>
      <c r="AH46" s="73">
        <f>(2*('Calcification Rates'!$D$21+'Calcification Rates'!$E$21)*('Calcification Rates'!$F$21+'Calcification Rates'!$G$21))+(0.1*('Calcification Rates'!$D$21+'Calcification Rates'!$E$21)*($A46+(2*'Calcification Rates'!$D$21+'Calcification Rates'!$E$21)))*('Calcification Rates'!$F$21+'Calcification Rates'!$G$21)</f>
        <v>7.8602934837504002</v>
      </c>
      <c r="AI46" s="73">
        <f>$A46*'Calcification Rates'!$D$23*'Calcification Rates'!$F$23</f>
        <v>1.03412375</v>
      </c>
      <c r="AJ46" s="73">
        <f>$A46*('Calcification Rates'!$D$23-'Calcification Rates'!$E$23)*('Calcification Rates'!$F$23-'Calcification Rates'!$G$23)</f>
        <v>0.67207576822364279</v>
      </c>
      <c r="AK46" s="73">
        <f>$A46*('Calcification Rates'!$D$23+'Calcification Rates'!$E$23)*('Calcification Rates'!$F$23+'Calcification Rates'!$G$23)</f>
        <v>1.3961717317763571</v>
      </c>
      <c r="AL46" s="73">
        <f>((((1-'Calcification Rates'!$H$24)*$A46)*'Calcification Rates'!$D$24*0.1)+('Calcification Rates'!$H$24*$A46*'Calcification Rates'!$D$24))*'Calcification Rates'!$F$24</f>
        <v>47.120274401199993</v>
      </c>
      <c r="AM46" s="73">
        <f>((((1-'Calcification Rates'!$H$24)*$A46)*(('Calcification Rates'!$D$24-'Calcification Rates'!$E$24)*0.1))+('Calcification Rates'!$H$24*$A46*('Calcification Rates'!$D$24-'Calcification Rates'!$E$24)))*('Calcification Rates'!$F$24-'Calcification Rates'!$G$24)</f>
        <v>28.417512878810928</v>
      </c>
      <c r="AN46" s="73">
        <f>((((1-'Calcification Rates'!$H$24)*$A46)*(('Calcification Rates'!$D$24+'Calcification Rates'!$E$24)*0.1))+('Calcification Rates'!$H$24*$A46*('Calcification Rates'!$D$24+'Calcification Rates'!$E$24)))*('Calcification Rates'!$F$24+'Calcification Rates'!$G$24)</f>
        <v>68.530877816658659</v>
      </c>
      <c r="AO46" s="73">
        <f>((((((((($A46*2)/PI())/2)+'Calcification Rates'!$D$25)^2)*PI())/2))-((((((($A46*2)/PI())/2)^2)*PI())/2)))*'Calcification Rates'!$F$25</f>
        <v>22.398497692875019</v>
      </c>
      <c r="AP46" s="73">
        <f>((((((((($A46*2)/PI())/2)+('Calcification Rates'!$D$25-'Calcification Rates'!$E$25))^2)*PI())/2))-((((((($A46*2)/PI())/2)^2)*PI())/2)))*('Calcification Rates'!$F$25-'Calcification Rates'!$G$25)</f>
        <v>18.307537995527404</v>
      </c>
      <c r="AQ46" s="73">
        <f>((((((((($A46*2)/PI())/2)+('Calcification Rates'!$D$25+'Calcification Rates'!$E$25))^2)*PI())/2))-((((((($A46*2)/PI())/2)^2)*PI())/2)))*('Calcification Rates'!$F$25+'Calcification Rates'!$G$25)</f>
        <v>26.626866782706514</v>
      </c>
      <c r="AR46" s="73">
        <f>((((1-'Calcification Rates'!$H$28)*$A46)*'Calcification Rates'!$D$28*0.1)+('Calcification Rates'!$H$28*$A46*'Calcification Rates'!$D$28))*'Calcification Rates'!$F$28</f>
        <v>7.5843344964349404</v>
      </c>
      <c r="AS46" s="73">
        <f>((((1-'Calcification Rates'!$H$28)*$A46)*(('Calcification Rates'!$D$28-'Calcification Rates'!$E$28)*0.1))+('Calcification Rates'!$H$28*$A46*('Calcification Rates'!$D$28-'Calcification Rates'!$E$28)))*('Calcification Rates'!$F$28-'Calcification Rates'!$G$28)</f>
        <v>6.8359091883619874</v>
      </c>
      <c r="AT46" s="73">
        <f>((((1-'Calcification Rates'!$H$28)*$A46)*(('Calcification Rates'!$D$28+'Calcification Rates'!$E$28)*0.1))+('Calcification Rates'!$H$28*$A46*('Calcification Rates'!$D$28+'Calcification Rates'!$E$28)))*('Calcification Rates'!$F$28+'Calcification Rates'!$G$28)</f>
        <v>8.3693840365029004</v>
      </c>
      <c r="AU46" s="73">
        <f>((((((((($A46*2)/PI())/2)+'Calcification Rates'!$D$29)^2)*PI())/2))-((((((($A46*2)/PI())/2)^2)*PI())/2)))*'Calcification Rates'!$F$29</f>
        <v>110.44020978419637</v>
      </c>
      <c r="AV46" s="73">
        <f>((((((((($A46*2)/PI())/2)+('Calcification Rates'!$D$29-'Calcification Rates'!$E$29))^2)*PI())/2))-((((((($A46*2)/PI())/2)^2)*PI())/2)))*('Calcification Rates'!$F$29-'Calcification Rates'!$G$29)</f>
        <v>91.171871185826049</v>
      </c>
      <c r="AW46" s="73">
        <f>((((((((($A46*2)/PI())/2)+('Calcification Rates'!$D$29+'Calcification Rates'!$E$29))^2)*PI())/2))-((((((($A46*2)/PI())/2)^2)*PI())/2)))*('Calcification Rates'!$F$29+'Calcification Rates'!$G$29)</f>
        <v>131.42171826202613</v>
      </c>
      <c r="AX46" s="73">
        <f>((((((((($A46*2)/PI())/2)+'Calcification Rates'!$D$30)^2)*PI())/2))-((((((($A46*2)/PI())/2)^2)*PI())/2)))*'Calcification Rates'!$F$30</f>
        <v>26.045277886833283</v>
      </c>
      <c r="AY46" s="73">
        <f>((((((((($A46*2)/PI())/2)+('Calcification Rates'!$D$30-'Calcification Rates'!$E$30))^2)*PI())/2))-((((((($A46*2)/PI())/2)^2)*PI())/2)))*('Calcification Rates'!$F$30-'Calcification Rates'!$G$30)</f>
        <v>23.120183775202243</v>
      </c>
      <c r="AZ46" s="73">
        <f>((((((((($A46*2)/PI())/2)+('Calcification Rates'!$D$30+'Calcification Rates'!$E$30))^2)*PI())/2))-((((((($A46*2)/PI())/2)^2)*PI())/2)))*('Calcification Rates'!$F$30+'Calcification Rates'!$G$30)</f>
        <v>29.030889209689395</v>
      </c>
      <c r="BA46" s="73">
        <f>((((1-'Calcification Rates'!$H$31)*$A46)*'Calcification Rates'!$D$31*0.1)+('Calcification Rates'!$H$31*$A46*'Calcification Rates'!$D$31))*'Calcification Rates'!$F$31</f>
        <v>8.1121040000000004</v>
      </c>
      <c r="BB46" s="73">
        <f>((((1-'Calcification Rates'!$H$31)*$A46)*(('Calcification Rates'!$D$31-'Calcification Rates'!$E$31)*0.1))+('Calcification Rates'!$H$31*$A46*('Calcification Rates'!$D$31-'Calcification Rates'!$E$31)))*('Calcification Rates'!$F$31-'Calcification Rates'!$G$31)</f>
        <v>8.1121039999999986</v>
      </c>
      <c r="BC46" s="73">
        <f>((((1-'Calcification Rates'!$H$31)*$A46)*(('Calcification Rates'!$D$31+'Calcification Rates'!$E$31)*0.1))+('Calcification Rates'!$H$31*$A46*('Calcification Rates'!$D$31+'Calcification Rates'!$E$31)))*('Calcification Rates'!$F$31+'Calcification Rates'!$G$31)</f>
        <v>8.1121039999999986</v>
      </c>
      <c r="BD46" s="73">
        <f>$A46*'Calcification Rates'!$D$32*'Calcification Rates'!$F$32</f>
        <v>34.086896613190738</v>
      </c>
      <c r="BE46" s="73">
        <f>$A46*('Calcification Rates'!$D$32-'Calcification Rates'!$E$32)*('Calcification Rates'!$F$32-'Calcification Rates'!$G$32)</f>
        <v>32.76804473774493</v>
      </c>
      <c r="BF46" s="73">
        <f>$A46*('Calcification Rates'!$D$32+'Calcification Rates'!$E$32)*('Calcification Rates'!$F$32+'Calcification Rates'!$G$32)</f>
        <v>35.405748488636547</v>
      </c>
      <c r="BG46" s="73">
        <f>((((1-'Calcification Rates'!$H$34)*$A46)*'Calcification Rates'!$D$34*0.1)+('Calcification Rates'!$H$34*$A46*'Calcification Rates'!$D$34))*'Calcification Rates'!$F$34</f>
        <v>11.019708700000001</v>
      </c>
      <c r="BH46" s="73">
        <f>((((1-'Calcification Rates'!$H$34)*$A46)*(('Calcification Rates'!$D$34-'Calcification Rates'!$E$34)*0.1))+('Calcification Rates'!$H$34*$A46*('Calcification Rates'!$D$34-'Calcification Rates'!$E$34)))*('Calcification Rates'!$F$34-'Calcification Rates'!$G$34)</f>
        <v>4.1964492148420813</v>
      </c>
      <c r="BI46" s="73">
        <f>((((1-'Calcification Rates'!$H$34)*$A46)*(('Calcification Rates'!$D$34+'Calcification Rates'!$E$34)*0.1))+('Calcification Rates'!$H$34*$A46*('Calcification Rates'!$D$34+'Calcification Rates'!$E$34)))*('Calcification Rates'!$F$34+'Calcification Rates'!$G$34)</f>
        <v>21.01688411059213</v>
      </c>
      <c r="BJ46" s="73">
        <f>(2*'Calcification Rates'!$D$35*'Calcification Rates'!$F$35)+0.1*'Calcification Rates'!$D$35*($A46+(2*'Calcification Rates'!$D$35))*'Calcification Rates'!$F$35</f>
        <v>3.8544247519121093</v>
      </c>
      <c r="BK46" s="73">
        <f>(2*('Calcification Rates'!$D$35-'Calcification Rates'!$E$35)*('Calcification Rates'!$F$35-'Calcification Rates'!$G$35))+(0.1*('Calcification Rates'!$D$35-'Calcification Rates'!$E$35)*($A46+(2*'Calcification Rates'!$D$35-'Calcification Rates'!$E$35)))*('Calcification Rates'!$F$35-'Calcification Rates'!$G$35)</f>
        <v>3.4760257565384007</v>
      </c>
      <c r="BL46" s="73">
        <f>(2*('Calcification Rates'!$D$35+'Calcification Rates'!$E$35)*('Calcification Rates'!$F$35+'Calcification Rates'!$G$35))+(0.1*('Calcification Rates'!$D$35+'Calcification Rates'!$E$35)*($A46+(2*'Calcification Rates'!$D$35+'Calcification Rates'!$E$35)))*('Calcification Rates'!$F$35+'Calcification Rates'!$G$35)</f>
        <v>4.2504905974044256</v>
      </c>
      <c r="BM46" s="73">
        <f>((((((((($A46*2)/PI())/2)+'Calcification Rates'!$D$36)^2)*PI())/2))-((((((($A46*2)/PI())/2)^2)*PI())/2)))*'Calcification Rates'!$F$36</f>
        <v>35.154479686852461</v>
      </c>
      <c r="BN46" s="73">
        <f>((((((((($A46*2)/PI())/2)+('Calcification Rates'!$D$36-'Calcification Rates'!$E$36))^2)*PI())/2))-((((((($A46*2)/PI())/2)^2)*PI())/2)))*('Calcification Rates'!$F$36-'Calcification Rates'!$G$36)</f>
        <v>32.186119053320994</v>
      </c>
      <c r="BO46" s="73">
        <f>((((((((($A46*2)/PI())/2)+('Calcification Rates'!$D$36+'Calcification Rates'!$E$36))^2)*PI())/2))-((((((($A46*2)/PI())/2)^2)*PI())/2)))*('Calcification Rates'!$F$36+'Calcification Rates'!$G$36)</f>
        <v>38.255134951593675</v>
      </c>
      <c r="BP46" s="73">
        <f>(2*'Calcification Rates'!$D$37*'Calcification Rates'!$F$37)+0.1*'Calcification Rates'!$D$37*($A46+(2*'Calcification Rates'!$D$37))*'Calcification Rates'!$F$37</f>
        <v>80.691090277777761</v>
      </c>
      <c r="BQ46" s="73">
        <f>(2*('Calcification Rates'!$D$37-'Calcification Rates'!$E$37)*('Calcification Rates'!$F$37-'Calcification Rates'!$G$37))+(0.1*('Calcification Rates'!$D$37-'Calcification Rates'!$E$37)*($A46+(2*'Calcification Rates'!$D$37-'Calcification Rates'!$E$37)))*('Calcification Rates'!$F$37-'Calcification Rates'!$G$37)</f>
        <v>65.963427551225465</v>
      </c>
      <c r="BR46" s="73">
        <f>(2*('Calcification Rates'!$D$37+'Calcification Rates'!$E$37)*('Calcification Rates'!$F$37+'Calcification Rates'!$G$37))+(0.1*('Calcification Rates'!$D$37+'Calcification Rates'!$E$37)*($A46+(2*'Calcification Rates'!$D$37+'Calcification Rates'!$E$37)))*('Calcification Rates'!$F$37+'Calcification Rates'!$G$37)</f>
        <v>96.688232083814995</v>
      </c>
      <c r="BS46" s="73">
        <f>(2*'Calcification Rates'!$D$38*'Calcification Rates'!$F$38)+0.1*'Calcification Rates'!$D$38*($A46+(2*'Calcification Rates'!$D$38))*'Calcification Rates'!$F$38</f>
        <v>77.264055555555544</v>
      </c>
      <c r="BT46" s="73">
        <f>(2*('Calcification Rates'!$D$38-'Calcification Rates'!$E$38)*('Calcification Rates'!$F$38-'Calcification Rates'!$G$38))+(0.1*('Calcification Rates'!$D$38-'Calcification Rates'!$E$38)*($A46+(2*'Calcification Rates'!$D$38-'Calcification Rates'!$E$38)))*('Calcification Rates'!$F$38-'Calcification Rates'!$G$38)</f>
        <v>61.951402428013417</v>
      </c>
      <c r="BU46" s="73">
        <f>(2*('Calcification Rates'!$D$38+'Calcification Rates'!$E$38)*('Calcification Rates'!$F$38+'Calcification Rates'!$G$38))+(0.1*('Calcification Rates'!$D$38+'Calcification Rates'!$E$38)*($A46+(2*'Calcification Rates'!$D$38+'Calcification Rates'!$E$38)))*('Calcification Rates'!$F$38+'Calcification Rates'!$G$38)</f>
        <v>94.199105502954325</v>
      </c>
      <c r="BV46" s="73">
        <f>((((((((($A46*2)/PI())/2)+'Calcification Rates'!$D$39)^2)*PI())/2))-((((((($A46*2)/PI())/2)^2)*PI())/2)))*'Calcification Rates'!$F$39</f>
        <v>18.93184916597685</v>
      </c>
      <c r="BW46" s="73">
        <f>((((((((($A46*2)/PI())/2)+('Calcification Rates'!$D$39-'Calcification Rates'!$E$39))^2)*PI())/2))-((((((($A46*2)/PI())/2)^2)*PI())/2)))*('Calcification Rates'!$F$39-'Calcification Rates'!$G$39)</f>
        <v>18.199359345576372</v>
      </c>
      <c r="BX46" s="73">
        <f>((((((((($A46*2)/PI())/2)+('Calcification Rates'!$D$39+'Calcification Rates'!$E$39))^2)*PI())/2))-((((((($A46*2)/PI())/2)^2)*PI())/2)))*('Calcification Rates'!$F$39+'Calcification Rates'!$G$39)</f>
        <v>19.664338986377331</v>
      </c>
      <c r="BY46" s="73">
        <f>((((((((($A46*2)/PI())/2)+'Calcification Rates'!$D$40)^2)*PI())/2))-((((((($A46*2)/PI())/2)^2)*PI())/2)))*'Calcification Rates'!$F$40</f>
        <v>34.695346294916142</v>
      </c>
      <c r="BZ46" s="73">
        <f>((((((((($A46*2)/PI())/2)+('Calcification Rates'!$D$40-'Calcification Rates'!$E$40))^2)*PI())/2))-((((((($A46*2)/PI())/2)^2)*PI())/2)))*('Calcification Rates'!$F$40-'Calcification Rates'!$G$40)</f>
        <v>33.352952968543775</v>
      </c>
      <c r="CA46" s="73">
        <f>((((((((($A46*2)/PI())/2)+('Calcification Rates'!$D$40+'Calcification Rates'!$E$40))^2)*PI())/2))-((((((($A46*2)/PI())/2)^2)*PI())/2)))*('Calcification Rates'!$F$40+'Calcification Rates'!$G$40)</f>
        <v>36.037739621288502</v>
      </c>
      <c r="CB46" s="73">
        <f>$A46*'Calcification Rates'!$D$23*'Calcification Rates'!$F$23</f>
        <v>1.03412375</v>
      </c>
      <c r="CC46" s="73">
        <f>$A46*('Calcification Rates'!$D$23-'Calcification Rates'!$E$23)*('Calcification Rates'!$F$23-'Calcification Rates'!$G$23)</f>
        <v>0.67207576822364279</v>
      </c>
      <c r="CD46" s="73">
        <f>$A46*('Calcification Rates'!$D$23+'Calcification Rates'!$E$23)*('Calcification Rates'!$F$23+'Calcification Rates'!$G$23)</f>
        <v>1.3961717317763571</v>
      </c>
      <c r="CE46" s="73">
        <f>((((1-'Calcification Rates'!$H$44)*$A46)*'Calcification Rates'!$D$44*0.1)+('Calcification Rates'!$H$44*$A46*'Calcification Rates'!$D$44))*'Calcification Rates'!$F$44</f>
        <v>36.111585409900002</v>
      </c>
      <c r="CF46" s="73">
        <f>((((1-'Calcification Rates'!$H$44)*$A46)*(('Calcification Rates'!$D$44-'Calcification Rates'!$E$44)*0.1))+('Calcification Rates'!$H$44*$A46*('Calcification Rates'!$D$44-'Calcification Rates'!$E$44)))*('Calcification Rates'!$F$44-'Calcification Rates'!$G$44)</f>
        <v>21.778341839070023</v>
      </c>
      <c r="CG46" s="73">
        <f>((((1-'Calcification Rates'!$H$44)*$A46)*(('Calcification Rates'!$D$44+'Calcification Rates'!$E$44)*0.1))+('Calcification Rates'!$H$44*$A46*('Calcification Rates'!$D$44+'Calcification Rates'!$E$44)))*('Calcification Rates'!$F$44+'Calcification Rates'!$G$44)</f>
        <v>52.520038962860255</v>
      </c>
      <c r="CH46" s="73">
        <f>((((1-'Calcification Rates'!$H$45)*$A46)*'Calcification Rates'!$D$45*0.1)+('Calcification Rates'!$H$45*$A46*'Calcification Rates'!$D$45))*'Calcification Rates'!$F$45</f>
        <v>44.871305599999999</v>
      </c>
      <c r="CI46" s="73">
        <f>((((1-'Calcification Rates'!$H$45)*$A46)*(('Calcification Rates'!$D$45-'Calcification Rates'!$E$45)*0.1))+('Calcification Rates'!$H$45*$A46*('Calcification Rates'!$D$45-'Calcification Rates'!$E$45)))*('Calcification Rates'!$F$45-'Calcification Rates'!$G$45)</f>
        <v>29.547149050996431</v>
      </c>
      <c r="CJ46" s="73">
        <f>((((1-'Calcification Rates'!$H$45)*$A46)*(('Calcification Rates'!$D$45+'Calcification Rates'!$E$45)*0.1))+('Calcification Rates'!$H$45*$A46*('Calcification Rates'!$D$45+'Calcification Rates'!$E$45)))*('Calcification Rates'!$F$45+'Calcification Rates'!$G$45)</f>
        <v>60.195462149003568</v>
      </c>
      <c r="CK46" s="73">
        <f>((((1-'Calcification Rates'!$H$46)*$A46)*'Calcification Rates'!$D$46*0.1)+('Calcification Rates'!$H$46*$A46*'Calcification Rates'!$D$46))*'Calcification Rates'!$F$46</f>
        <v>36.142164080000008</v>
      </c>
      <c r="CL46" s="73">
        <f>((((1-'Calcification Rates'!$H$46)*$A46)*(('Calcification Rates'!$D$46-'Calcification Rates'!$E$46)*0.1))+('Calcification Rates'!$H$46*$A46*('Calcification Rates'!$D$46-'Calcification Rates'!$E$46)))*('Calcification Rates'!$F$46-'Calcification Rates'!$G$46)</f>
        <v>33.896580638743742</v>
      </c>
      <c r="CM46" s="73">
        <f>((((1-'Calcification Rates'!$H$46)*$A46)*(('Calcification Rates'!$D$46+'Calcification Rates'!$E$46)*0.1))+('Calcification Rates'!$H$46*$A46*('Calcification Rates'!$D$46+'Calcification Rates'!$E$46)))*('Calcification Rates'!$F$46+'Calcification Rates'!$G$46)</f>
        <v>38.455085315679909</v>
      </c>
      <c r="CN46" s="73">
        <f>((((1-'Calcification Rates'!$H$47)*$A46)*'Calcification Rates'!$D$47*0.1)+('Calcification Rates'!$H$47*$A46*'Calcification Rates'!$D$47))*'Calcification Rates'!$F$47</f>
        <v>47.120274401199993</v>
      </c>
      <c r="CO46" s="73">
        <f>((((1-'Calcification Rates'!$H$47)*$A46)*(('Calcification Rates'!$D$47-'Calcification Rates'!$E$47)*0.1))+('Calcification Rates'!$H$47*$A46*('Calcification Rates'!$D$47-'Calcification Rates'!$E$47)))*('Calcification Rates'!$F$47-'Calcification Rates'!$G$47)</f>
        <v>28.417512878810928</v>
      </c>
      <c r="CP46" s="73">
        <f>((((1-'Calcification Rates'!$H$47)*$A46)*(('Calcification Rates'!$D$47+'Calcification Rates'!$E$47)*0.1))+('Calcification Rates'!$H$47*$A46*('Calcification Rates'!$D$47+'Calcification Rates'!$E$47)))*('Calcification Rates'!$F$47+'Calcification Rates'!$G$47)</f>
        <v>68.530877816658659</v>
      </c>
      <c r="CQ46" s="73">
        <f>((((((((($A46*2)/PI())/2)+'Calcification Rates'!$D$48)^2)*PI())/2))-((((((($A46*2)/PI())/2)^2)*PI())/2)))*'Calcification Rates'!$F$48</f>
        <v>26.534947789317531</v>
      </c>
      <c r="CR46" s="73">
        <f>((((((((($A46*2)/PI())/2)+('Calcification Rates'!$D$48-'Calcification Rates'!$E$48))^2)*PI())/2))-((((((($A46*2)/PI())/2)^2)*PI())/2)))*('Calcification Rates'!$F$48-'Calcification Rates'!$G$48)</f>
        <v>23.92490076422915</v>
      </c>
      <c r="CS46" s="73">
        <f>((((((((($A46*2)/PI())/2)+('Calcification Rates'!$D$48+'Calcification Rates'!$E$48))^2)*PI())/2))-((((((($A46*2)/PI())/2)^2)*PI())/2)))*('Calcification Rates'!$F$48+'Calcification Rates'!$G$48)</f>
        <v>29.267739636836826</v>
      </c>
      <c r="CT46" s="73">
        <f>((((1-'Calcification Rates'!$H$49)*$A46)*'Calcification Rates'!$D$49*0.1)+('Calcification Rates'!$H$49*$A46*'Calcification Rates'!$D$49))*'Calcification Rates'!$F$49</f>
        <v>36.111585409900002</v>
      </c>
      <c r="CU46" s="73">
        <f>((((1-'Calcification Rates'!$H$49)*$A46)*(('Calcification Rates'!$D$49-'Calcification Rates'!$E$49)*0.1))+('Calcification Rates'!$H$49*$A46*('Calcification Rates'!$D$49-'Calcification Rates'!$E$49)))*('Calcification Rates'!$F$49-'Calcification Rates'!$G$49)</f>
        <v>21.778341839070023</v>
      </c>
      <c r="CV46" s="73">
        <f>((((1-'Calcification Rates'!$H$49)*$A46)*(('Calcification Rates'!$D$49+'Calcification Rates'!$E$49)*0.1))+('Calcification Rates'!$H$49*$A46*('Calcification Rates'!$D$49+'Calcification Rates'!$E$49)))*('Calcification Rates'!$F$49+'Calcification Rates'!$G$49)</f>
        <v>52.520038962860255</v>
      </c>
      <c r="CW46" s="73">
        <f>((((((((($A46*2)/PI())/2)+'Calcification Rates'!$D$50)^2)*PI())/2))-((((((($A46*2)/PI())/2)^2)*PI())/2)))*'Calcification Rates'!$F$50</f>
        <v>26.534947789317531</v>
      </c>
      <c r="CX46" s="73">
        <f>((((((((($A46*2)/PI())/2)+('Calcification Rates'!$D$50-'Calcification Rates'!$E$50))^2)*PI())/2))-((((((($A46*2)/PI())/2)^2)*PI())/2)))*('Calcification Rates'!$F$50-'Calcification Rates'!$G$50)</f>
        <v>23.92490076422915</v>
      </c>
      <c r="CY46" s="73">
        <f>((((((((($A46*2)/PI())/2)+('Calcification Rates'!$D$50+'Calcification Rates'!$E$50))^2)*PI())/2))-((((((($A46*2)/PI())/2)^2)*PI())/2)))*('Calcification Rates'!$F$50+'Calcification Rates'!$G$50)</f>
        <v>29.267739636836826</v>
      </c>
      <c r="CZ46" s="73">
        <f>((((((((($A46*2)/PI())/2)+'Calcification Rates'!$D$51)^2)*PI())/2))-((((((($A46*2)/PI())/2)^2)*PI())/2)))*'Calcification Rates'!$F$51</f>
        <v>26.534947789317531</v>
      </c>
      <c r="DA46" s="73">
        <f>((((((((($A46*2)/PI())/2)+('Calcification Rates'!$D$51-'Calcification Rates'!$E$51))^2)*PI())/2))-((((((($A46*2)/PI())/2)^2)*PI())/2)))*('Calcification Rates'!$F$51-'Calcification Rates'!$G$51)</f>
        <v>23.92490076422915</v>
      </c>
      <c r="DB46" s="73">
        <f>((((((((($A46*2)/PI())/2)+('Calcification Rates'!$D$51+'Calcification Rates'!$E$51))^2)*PI())/2))-((((((($A46*2)/PI())/2)^2)*PI())/2)))*('Calcification Rates'!$F$51+'Calcification Rates'!$G$51)</f>
        <v>29.267739636836826</v>
      </c>
      <c r="DC46" s="73">
        <f>((((((((($A46*2)/PI())/2)+'Calcification Rates'!$D$52)^2)*PI())/2))-((((((($A46*2)/PI())/2)^2)*PI())/2)))*'Calcification Rates'!$F$52</f>
        <v>59.151900617748446</v>
      </c>
      <c r="DD46" s="73">
        <f>((((((((($A46*2)/PI())/2)+('Calcification Rates'!$D$52-'Calcification Rates'!$E$52))^2)*PI())/2))-((((((($A46*2)/PI())/2)^2)*PI())/2)))*('Calcification Rates'!$F$52-'Calcification Rates'!$G$52)</f>
        <v>55.827997808777759</v>
      </c>
      <c r="DE46" s="73">
        <f>((((((((($A46*2)/PI())/2)+('Calcification Rates'!$D$52+'Calcification Rates'!$E$52))^2)*PI())/2))-((((((($A46*2)/PI())/2)^2)*PI())/2)))*('Calcification Rates'!$F$52+'Calcification Rates'!$G$52)</f>
        <v>62.560261963013218</v>
      </c>
      <c r="DF46" s="73">
        <f>((((((((($A46*2)/PI())/2)+'Calcification Rates'!$D$53)^2)*PI())/2))-((((((($A46*2)/PI())/2)^2)*PI())/2)))*'Calcification Rates'!$F$53</f>
        <v>7.8446801718314134</v>
      </c>
      <c r="DG46" s="73">
        <f>((((((((($A46*2)/PI())/2)+('Calcification Rates'!$D$53-'Calcification Rates'!$E$53))^2)*PI())/2))-((((((($A46*2)/PI())/2)^2)*PI())/2)))*('Calcification Rates'!$F$53-'Calcification Rates'!$G$53)</f>
        <v>7.4561872800115516</v>
      </c>
      <c r="DH46" s="73">
        <f>((((((((($A46*2)/PI())/2)+('Calcification Rates'!$D$53+'Calcification Rates'!$E$53))^2)*PI())/2))-((((((($A46*2)/PI())/2)^2)*PI())/2)))*('Calcification Rates'!$F$53+'Calcification Rates'!$G$53)</f>
        <v>8.2400216214257149</v>
      </c>
      <c r="DI46" s="73">
        <f>((((((((($A46*2)/PI())/2)+'Calcification Rates'!$D$54)^2)*PI())/2))-((((((($A46*2)/PI())/2)^2)*PI())/2)))*'Calcification Rates'!$F$54</f>
        <v>7.8446801718314134</v>
      </c>
      <c r="DJ46" s="73">
        <f>((((((((($A46*2)/PI())/2)+('Calcification Rates'!$D$54-'Calcification Rates'!$E$54))^2)*PI())/2))-((((((($A46*2)/PI())/2)^2)*PI())/2)))*('Calcification Rates'!$F$54-'Calcification Rates'!$G$54)</f>
        <v>7.4561872800115516</v>
      </c>
      <c r="DK46" s="73">
        <f>((((((((($A46*2)/PI())/2)+('Calcification Rates'!$D$54+'Calcification Rates'!$E$54))^2)*PI())/2))-((((((($A46*2)/PI())/2)^2)*PI())/2)))*('Calcification Rates'!$F$54+'Calcification Rates'!$G$54)</f>
        <v>8.2400216214257149</v>
      </c>
      <c r="DL46" s="73">
        <f>((((((((($A46*2)/PI())/2)+'Calcification Rates'!$D$55)^2)*PI())/2))-((((((($A46*2)/PI())/2)^2)*PI())/2)))*'Calcification Rates'!$F$55</f>
        <v>9.6197560870255749</v>
      </c>
      <c r="DM46" s="73">
        <f>((((((((($A46*2)/PI())/2)+('Calcification Rates'!$D$55-'Calcification Rates'!$E$55))^2)*PI())/2))-((((((($A46*2)/PI())/2)^2)*PI())/2)))*('Calcification Rates'!$F$55-'Calcification Rates'!$G$55)</f>
        <v>9.5113587276532652</v>
      </c>
      <c r="DN46" s="73">
        <f>((((((((($A46*2)/PI())/2)+('Calcification Rates'!$D$55+'Calcification Rates'!$E$55))^2)*PI())/2))-((((((($A46*2)/PI())/2)^2)*PI())/2)))*('Calcification Rates'!$F$55+'Calcification Rates'!$G$55)</f>
        <v>9.7281633203190268</v>
      </c>
      <c r="DO46" s="73">
        <f>((((1-'Calcification Rates'!$H$56)*$A46)*'Calcification Rates'!$D$56*0.1)+('Calcification Rates'!$H$56*$A46*'Calcification Rates'!$D$56))*'Calcification Rates'!$F$56</f>
        <v>4.684252540000001</v>
      </c>
      <c r="DP46" s="73">
        <f>((((1-'Calcification Rates'!$H$56)*$A46)*(('Calcification Rates'!$D$56-'Calcification Rates'!$E$56)*0.1))+('Calcification Rates'!$H$56*$A46*('Calcification Rates'!$D$56-'Calcification Rates'!$E$56)))*('Calcification Rates'!$F$56-'Calcification Rates'!$G$56)</f>
        <v>4.6842525399999992</v>
      </c>
      <c r="DQ46" s="73">
        <f>((((1-'Calcification Rates'!$H$56)*$A46)*(('Calcification Rates'!$D$56+'Calcification Rates'!$E$56)*0.1))+('Calcification Rates'!$H$56*$A46*('Calcification Rates'!$D$56+'Calcification Rates'!$E$56)))*('Calcification Rates'!$F$56+'Calcification Rates'!$G$56)</f>
        <v>4.6842525399999992</v>
      </c>
      <c r="DR46" s="73">
        <f>((((1-'Calcification Rates'!$H$57)*$A46)*'Calcification Rates'!$D$57*0.1)+('Calcification Rates'!$H$57*$A46*'Calcification Rates'!$D$57))*'Calcification Rates'!$F$57</f>
        <v>19.861130666666671</v>
      </c>
      <c r="DS46" s="73">
        <f>((((1-'Calcification Rates'!$H$57)*$A46)*(('Calcification Rates'!$D$57-'Calcification Rates'!$E$57)*0.1))+('Calcification Rates'!$H$57*$A46*('Calcification Rates'!$D$57-'Calcification Rates'!$E$57)))*('Calcification Rates'!$F$57-'Calcification Rates'!$G$57)</f>
        <v>18.824183796765826</v>
      </c>
      <c r="DT46" s="73">
        <f>((((1-'Calcification Rates'!$H$57)*$A46)*(('Calcification Rates'!$D$57+'Calcification Rates'!$E$57)*0.1))+('Calcification Rates'!$H$57*$A46*('Calcification Rates'!$D$57+'Calcification Rates'!$E$57)))*('Calcification Rates'!$F$57+'Calcification Rates'!$G$57)</f>
        <v>20.898077536567516</v>
      </c>
      <c r="DU46" s="73">
        <f>((((1-'Calcification Rates'!$H$58)*$A46)*'Calcification Rates'!$D$58*0.1)+('Calcification Rates'!$H$58*$A46*'Calcification Rates'!$D$58))*'Calcification Rates'!$F$58</f>
        <v>19.861130666666671</v>
      </c>
      <c r="DV46" s="73">
        <f>((((1-'Calcification Rates'!$H$58)*$A46)*(('Calcification Rates'!$D$58-'Calcification Rates'!$E$58)*0.1))+('Calcification Rates'!$H$58*$A46*('Calcification Rates'!$D$58-'Calcification Rates'!$E$58)))*('Calcification Rates'!$F$58-'Calcification Rates'!$G$58)</f>
        <v>18.824183796765826</v>
      </c>
      <c r="DW46" s="73">
        <f>((((1-'Calcification Rates'!$H$58)*$A46)*(('Calcification Rates'!$D$58+'Calcification Rates'!$E$58)*0.1))+('Calcification Rates'!$H$58*$A46*('Calcification Rates'!$D$58+'Calcification Rates'!$E$58)))*('Calcification Rates'!$F$58+'Calcification Rates'!$G$58)</f>
        <v>20.898077536567516</v>
      </c>
      <c r="DX46" s="73">
        <f>(2*'Calcification Rates'!$D$59*'Calcification Rates'!$F$59)+0.1*'Calcification Rates'!$D$59*($A46+(2*'Calcification Rates'!$D$59))*'Calcification Rates'!$F$59</f>
        <v>15.952257422222225</v>
      </c>
      <c r="DY46" s="73">
        <f>(2*('Calcification Rates'!$D$59-'Calcification Rates'!$E$59)*('Calcification Rates'!$F$59-'Calcification Rates'!$G$59))+(0.1*('Calcification Rates'!$D$59-'Calcification Rates'!$E$59)*($A46+(2*'Calcification Rates'!$D$59-'Calcification Rates'!$E$59)))*('Calcification Rates'!$F$59-'Calcification Rates'!$G$59)</f>
        <v>15.100896053330819</v>
      </c>
      <c r="DZ46" s="73">
        <f>(2*('Calcification Rates'!$D$59+'Calcification Rates'!$E$59)*('Calcification Rates'!$F$59+'Calcification Rates'!$G$59))+(0.1*('Calcification Rates'!$D$59+'Calcification Rates'!$E$59)*($A46+(2*'Calcification Rates'!$D$59+'Calcification Rates'!$E$59)))*('Calcification Rates'!$F$59+'Calcification Rates'!$G$59)</f>
        <v>16.805656553320919</v>
      </c>
      <c r="EA46" s="73">
        <f>((((((((($A46*2)/PI())/2)+'Calcification Rates'!$D$60)^2)*PI())/2))-((((((($A46*2)/PI())/2)^2)*PI())/2)))*'Calcification Rates'!$F$60</f>
        <v>27.634166284714574</v>
      </c>
      <c r="EB46" s="73">
        <f>((((((((($A46*2)/PI())/2)+('Calcification Rates'!$D$60-'Calcification Rates'!$E$60))^2)*PI())/2))-((((((($A46*2)/PI())/2)^2)*PI())/2)))*('Calcification Rates'!$F$60-'Calcification Rates'!$G$60)</f>
        <v>25.794180911576873</v>
      </c>
      <c r="EC46" s="73">
        <f>((((((((($A46*2)/PI())/2)+('Calcification Rates'!$D$60+'Calcification Rates'!$E$60))^2)*PI())/2))-((((((($A46*2)/PI())/2)^2)*PI())/2)))*('Calcification Rates'!$F$60+'Calcification Rates'!$G$60)</f>
        <v>29.534254162174648</v>
      </c>
      <c r="ED46" s="73">
        <f>$A46*'Calcification Rates'!$D$61*'Calcification Rates'!$F$61</f>
        <v>34.530104650807736</v>
      </c>
      <c r="EE46" s="73">
        <f>$A46*('Calcification Rates'!$D$61-'Calcification Rates'!$E$61)*('Calcification Rates'!$F$61-'Calcification Rates'!$G$61)</f>
        <v>31.640762472711291</v>
      </c>
      <c r="EF46" s="73">
        <f>$A46*('Calcification Rates'!$D$61+'Calcification Rates'!$E$61)*('Calcification Rates'!$F$61+'Calcification Rates'!$G$61)</f>
        <v>37.54448500462032</v>
      </c>
      <c r="EG46" s="73">
        <f>(2*'Calcification Rates'!$D$62*'Calcification Rates'!$F$62)+0.1*'Calcification Rates'!$D$62*($A46+(2*'Calcification Rates'!$D$62))*'Calcification Rates'!$F$62</f>
        <v>80.691090277777761</v>
      </c>
      <c r="EH46" s="73">
        <f>(2*('Calcification Rates'!$D$62-'Calcification Rates'!$E$62)*('Calcification Rates'!$F$62-'Calcification Rates'!$G$62))+(0.1*('Calcification Rates'!$D$62-'Calcification Rates'!$E$62)*($A46+(2*'Calcification Rates'!$D$62-'Calcification Rates'!$E$62)))*('Calcification Rates'!$F$62-'Calcification Rates'!$G$62)</f>
        <v>65.963427551225465</v>
      </c>
      <c r="EI46" s="73">
        <f>(2*('Calcification Rates'!$D$62+'Calcification Rates'!$E$62)*('Calcification Rates'!$F$62+'Calcification Rates'!$G$62))+(0.1*('Calcification Rates'!$D$62+'Calcification Rates'!$E$62)*($A46+(2*'Calcification Rates'!$D$62+'Calcification Rates'!$E$62)))*('Calcification Rates'!$F$62+'Calcification Rates'!$G$62)</f>
        <v>96.688232083814995</v>
      </c>
      <c r="EJ46" s="73">
        <f>(2*'Calcification Rates'!$D$63*'Calcification Rates'!$F$63)+0.1*'Calcification Rates'!$D$63*($A46+(2*'Calcification Rates'!$D$63))*'Calcification Rates'!$F$63</f>
        <v>80.691090277777761</v>
      </c>
      <c r="EK46" s="73">
        <f>(2*('Calcification Rates'!$D$63-'Calcification Rates'!$E$63)*('Calcification Rates'!$F$63-'Calcification Rates'!$G$63))+(0.1*('Calcification Rates'!$D$63-'Calcification Rates'!$E$63)*($A46+(2*'Calcification Rates'!$D$63-'Calcification Rates'!$E$63)))*('Calcification Rates'!$F$63-'Calcification Rates'!$G$63)</f>
        <v>65.963427551225465</v>
      </c>
      <c r="EL46" s="73">
        <f>(2*('Calcification Rates'!$D$63+'Calcification Rates'!$E$63)*('Calcification Rates'!$F$63+'Calcification Rates'!$G$63))+(0.1*('Calcification Rates'!$D$63+'Calcification Rates'!$E$63)*($A46+(2*'Calcification Rates'!$D$63+'Calcification Rates'!$E$63)))*('Calcification Rates'!$F$63+'Calcification Rates'!$G$63)</f>
        <v>96.688232083814995</v>
      </c>
      <c r="EM46" s="73">
        <f>(2*'Calcification Rates'!$D$64*'Calcification Rates'!$F$64)+0.1*'Calcification Rates'!$D$64*($A46+(2*'Calcification Rates'!$D$64))*'Calcification Rates'!$F$64</f>
        <v>80.691090277777761</v>
      </c>
      <c r="EN46" s="73">
        <f>(2*('Calcification Rates'!$D$64-'Calcification Rates'!$E$64)*('Calcification Rates'!$F$64-'Calcification Rates'!$G$64))+(0.1*('Calcification Rates'!$D$64-'Calcification Rates'!$E$64)*($A46+(2*'Calcification Rates'!$D$64-'Calcification Rates'!$E$64)))*('Calcification Rates'!$F$64-'Calcification Rates'!$G$64)</f>
        <v>65.963427551225465</v>
      </c>
      <c r="EO46" s="73">
        <f>(2*('Calcification Rates'!$D$64+'Calcification Rates'!$E$64)*('Calcification Rates'!$F$64+'Calcification Rates'!$G$64))+(0.1*('Calcification Rates'!$D$64+'Calcification Rates'!$E$64)*($A46+(2*'Calcification Rates'!$D$64+'Calcification Rates'!$E$64)))*('Calcification Rates'!$F$64+'Calcification Rates'!$G$64)</f>
        <v>96.688232083814995</v>
      </c>
      <c r="EP46" s="73">
        <f>(2*'Calcification Rates'!$D$65*'Calcification Rates'!$F$65)+0.1*'Calcification Rates'!$D$65*($A46+(2*'Calcification Rates'!$D$65))*'Calcification Rates'!$F$65</f>
        <v>80.691090277777761</v>
      </c>
      <c r="EQ46" s="73">
        <f>(2*('Calcification Rates'!$D$65-'Calcification Rates'!$E$65)*('Calcification Rates'!$F$65-'Calcification Rates'!$G$65))+(0.1*('Calcification Rates'!$D$65-'Calcification Rates'!$E$65)*($A46+(2*'Calcification Rates'!$D$65-'Calcification Rates'!$E$65)))*('Calcification Rates'!$F$65-'Calcification Rates'!$G$65)</f>
        <v>65.963427551225465</v>
      </c>
      <c r="ER46" s="73">
        <f>(2*('Calcification Rates'!$D$65+'Calcification Rates'!$E$65)*('Calcification Rates'!$F$65+'Calcification Rates'!$G$65))+(0.1*('Calcification Rates'!$D$65+'Calcification Rates'!$E$65)*($A46+(2*'Calcification Rates'!$D$65+'Calcification Rates'!$E$65)))*('Calcification Rates'!$F$65+'Calcification Rates'!$G$65)</f>
        <v>96.688232083814995</v>
      </c>
      <c r="ES46" s="73">
        <f>$A46*'Calcification Rates'!$D$66*'Calcification Rates'!$F$66</f>
        <v>34.530104650807736</v>
      </c>
      <c r="ET46" s="73">
        <f>$A46*('Calcification Rates'!$D$66-'Calcification Rates'!$E$66)*('Calcification Rates'!$F$66-'Calcification Rates'!$G$66)</f>
        <v>31.640762472711291</v>
      </c>
      <c r="EU46" s="73">
        <f>$A46*('Calcification Rates'!$D$66+'Calcification Rates'!$E$66)*('Calcification Rates'!$F$66+'Calcification Rates'!$G$66)</f>
        <v>37.54448500462032</v>
      </c>
      <c r="EV46" s="73">
        <f>(2*'Calcification Rates'!$D$67*'Calcification Rates'!$F$67)+0.1*'Calcification Rates'!$D$67*($A46+(2*'Calcification Rates'!$D$67))*'Calcification Rates'!$F$67</f>
        <v>80.691090277777761</v>
      </c>
      <c r="EW46" s="73">
        <f>(2*('Calcification Rates'!$D$67-'Calcification Rates'!$E$67)*('Calcification Rates'!$F$67-'Calcification Rates'!$G$67))+(0.1*('Calcification Rates'!$D$67-'Calcification Rates'!$E$67)*($A46+(2*'Calcification Rates'!$D$67-'Calcification Rates'!$E$67)))*('Calcification Rates'!$F$67-'Calcification Rates'!$G$67)</f>
        <v>65.963427551225465</v>
      </c>
      <c r="EX46" s="73">
        <f>(2*('Calcification Rates'!$D$67+'Calcification Rates'!$E$67)*('Calcification Rates'!$F$67+'Calcification Rates'!$G$67))+(0.1*('Calcification Rates'!$D$67+'Calcification Rates'!$E$67)*($A46+(2*'Calcification Rates'!$D$67+'Calcification Rates'!$E$67)))*('Calcification Rates'!$F$67+'Calcification Rates'!$G$67)</f>
        <v>96.688232083814995</v>
      </c>
      <c r="EY46" s="73">
        <f>((((1-'Calcification Rates'!$H$68)*$A46)*'Calcification Rates'!$D$68*0.1)+('Calcification Rates'!$H$68*$A46*'Calcification Rates'!$D$68))*'Calcification Rates'!$F$68</f>
        <v>10.072766</v>
      </c>
      <c r="EZ46" s="73">
        <f>((((1-'Calcification Rates'!$H$68)*$A46)*(('Calcification Rates'!$D$68-'Calcification Rates'!$E$68)*0.1))+('Calcification Rates'!$H$68*$A46*('Calcification Rates'!$D$68-'Calcification Rates'!$E$68)))*('Calcification Rates'!$F$68-'Calcification Rates'!$G$68)</f>
        <v>6.2679192894923643</v>
      </c>
      <c r="FA46" s="73">
        <f>((((1-'Calcification Rates'!$H$68)*$A46)*(('Calcification Rates'!$D$68+'Calcification Rates'!$E$68)*0.1))+('Calcification Rates'!$H$68*$A46*('Calcification Rates'!$D$68+'Calcification Rates'!$E$68)))*('Calcification Rates'!$F$68+'Calcification Rates'!$G$68)</f>
        <v>14.256071523376656</v>
      </c>
      <c r="FB46" s="73">
        <f>((((((((($A46*2)/PI())/2)+'Calcification Rates'!$D$69)^2)*PI())/2))-((((((($A46*2)/PI())/2)^2)*PI())/2)))*'Calcification Rates'!$F$69</f>
        <v>68.160494253173681</v>
      </c>
      <c r="FC46" s="73">
        <f>((((((((($A46*2)/PI())/2)+('Calcification Rates'!$D$69-'Calcification Rates'!$E$69))^2)*PI())/2))-((((((($A46*2)/PI())/2)^2)*PI())/2)))*('Calcification Rates'!$F$69-'Calcification Rates'!$G$69)</f>
        <v>64.517032311226345</v>
      </c>
      <c r="FD46" s="73">
        <f>((((((((($A46*2)/PI())/2)+('Calcification Rates'!$D$69+'Calcification Rates'!$E$69))^2)*PI())/2))-((((((($A46*2)/PI())/2)^2)*PI())/2)))*('Calcification Rates'!$F$69+'Calcification Rates'!$G$69)</f>
        <v>71.858078876950955</v>
      </c>
      <c r="FE46" s="73">
        <f>((((((((($A46*2)/PI())/2)+'Calcification Rates'!$D$70)^2)*PI())/2))-((((((($A46*2)/PI())/2)^2)*PI())/2)))*'Calcification Rates'!$F$70</f>
        <v>53.091533356791395</v>
      </c>
      <c r="FF46" s="73">
        <f>((((((((($A46*2)/PI())/2)+('Calcification Rates'!$D$70-'Calcification Rates'!$E$70))^2)*PI())/2))-((((((($A46*2)/PI())/2)^2)*PI())/2)))*('Calcification Rates'!$F$70-'Calcification Rates'!$G$70)</f>
        <v>45.70435788080141</v>
      </c>
      <c r="FG46" s="73">
        <f>((((((((($A46*2)/PI())/2)+('Calcification Rates'!$D$70+'Calcification Rates'!$E$70))^2)*PI())/2))-((((((($A46*2)/PI())/2)^2)*PI())/2)))*('Calcification Rates'!$F$70+'Calcification Rates'!$G$70)</f>
        <v>60.623243878401496</v>
      </c>
      <c r="FH46" s="73">
        <f>((((((((($A46*2)/PI())/2)+'Calcification Rates'!$D$71)^2)*PI())/2))-((((((($A46*2)/PI())/2)^2)*PI())/2)))*'Calcification Rates'!$F$71</f>
        <v>30.05798049031851</v>
      </c>
      <c r="FI46" s="73">
        <f>((((((((($A46*2)/PI())/2)+('Calcification Rates'!$D$71-'Calcification Rates'!$E$71))^2)*PI())/2))-((((((($A46*2)/PI())/2)^2)*PI())/2)))*('Calcification Rates'!$F$71-'Calcification Rates'!$G$71)</f>
        <v>27.710980691823082</v>
      </c>
      <c r="FJ46" s="73">
        <f>((((((((($A46*2)/PI())/2)+('Calcification Rates'!$D$71+'Calcification Rates'!$E$71))^2)*PI())/2))-((((((($A46*2)/PI())/2)^2)*PI())/2)))*('Calcification Rates'!$F$71+'Calcification Rates'!$G$71)</f>
        <v>32.498604663700739</v>
      </c>
      <c r="FK46" s="73">
        <f>$A46*'Calcification Rates'!$D$72*'Calcification Rates'!$F$72</f>
        <v>1.03412375</v>
      </c>
      <c r="FL46" s="73">
        <f>$A46*('Calcification Rates'!$D$72-'Calcification Rates'!$E$72)*('Calcification Rates'!$F$72-'Calcification Rates'!$G$72)</f>
        <v>0.67207576822364279</v>
      </c>
      <c r="FM46" s="73">
        <f>$A46*('Calcification Rates'!$D$72+'Calcification Rates'!$E$72)*('Calcification Rates'!$F$72+'Calcification Rates'!$G$72)</f>
        <v>1.3961717317763571</v>
      </c>
      <c r="FN46" s="73">
        <f>$A46*'Calcification Rates'!$D$74*'Calcification Rates'!$F$74</f>
        <v>1.03412375</v>
      </c>
      <c r="FO46" s="73">
        <f>$A46*('Calcification Rates'!$D$74-'Calcification Rates'!$E$74)*('Calcification Rates'!$F$74-'Calcification Rates'!$G$74)</f>
        <v>0.67207576822364279</v>
      </c>
      <c r="FP46" s="73">
        <f>$A46*('Calcification Rates'!$D$74+'Calcification Rates'!$E$74)*('Calcification Rates'!$F$74+'Calcification Rates'!$G$74)</f>
        <v>1.3961717317763571</v>
      </c>
      <c r="FQ46" s="73">
        <f>$A46*'Calcification Rates'!$D$75*'Calcification Rates'!$F$75</f>
        <v>29.846984374999998</v>
      </c>
      <c r="FR46" s="73">
        <f>$A46*('Calcification Rates'!$D$75-'Calcification Rates'!$E$75)*('Calcification Rates'!$F$75-'Calcification Rates'!$G$75)</f>
        <v>27.795317918406504</v>
      </c>
      <c r="FS46" s="73">
        <f>$A46*('Calcification Rates'!$D$75+'Calcification Rates'!$E$75)*('Calcification Rates'!$F$75+'Calcification Rates'!$G$75)</f>
        <v>31.961123550535685</v>
      </c>
      <c r="FT46" s="73">
        <f>((((((((($A46*2)/PI())/2)+'Calcification Rates'!$D$76)^2)*PI())/2))-((((((($A46*2)/PI())/2)^2)*PI())/2)))*'Calcification Rates'!$F$76</f>
        <v>30.328556180481424</v>
      </c>
      <c r="FU46" s="73">
        <f>((((((((($A46*2)/PI())/2)+('Calcification Rates'!$D$76-'Calcification Rates'!$E$76))^2)*PI())/2))-((((((($A46*2)/PI())/2)^2)*PI())/2)))*('Calcification Rates'!$F$76-'Calcification Rates'!$G$76)</f>
        <v>28.234002318756364</v>
      </c>
      <c r="FV46" s="73">
        <f>((((((((($A46*2)/PI())/2)+('Calcification Rates'!$D$76+'Calcification Rates'!$E$76))^2)*PI())/2))-((((((($A46*2)/PI())/2)^2)*PI())/2)))*('Calcification Rates'!$F$76+'Calcification Rates'!$G$76)</f>
        <v>32.488057170558854</v>
      </c>
      <c r="FW46" s="73">
        <f>(2*'Calcification Rates'!$D$77*'Calcification Rates'!$F$77)+0.1*'Calcification Rates'!$D$77*($A46+(2*'Calcification Rates'!$D$77))*'Calcification Rates'!$F$77</f>
        <v>80.691090277777761</v>
      </c>
      <c r="FX46" s="73">
        <f>(2*('Calcification Rates'!$D$77-'Calcification Rates'!$E$77)*('Calcification Rates'!$F$77-'Calcification Rates'!$G$77))+(0.1*('Calcification Rates'!$D$77-'Calcification Rates'!$E$77)*($A46+(2*'Calcification Rates'!$D$77-'Calcification Rates'!$E$77)))*('Calcification Rates'!$F$77-'Calcification Rates'!$G$77)</f>
        <v>76.775865389527894</v>
      </c>
      <c r="FY46" s="73">
        <f>(2*('Calcification Rates'!$D$77+'Calcification Rates'!$E$77)*('Calcification Rates'!$F$77+'Calcification Rates'!$G$77))+(0.1*('Calcification Rates'!$D$77+'Calcification Rates'!$E$77)*($A46+(2*'Calcification Rates'!$D$77+'Calcification Rates'!$E$77)))*('Calcification Rates'!$F$77+'Calcification Rates'!$G$77)</f>
        <v>84.623855051614598</v>
      </c>
      <c r="FZ46" s="73">
        <f>((((1-'Calcification Rates'!$H$78)*$A46)*'Calcification Rates'!$D$78*0.1)+('Calcification Rates'!$H$78*$A46*'Calcification Rates'!$D$78))*'Calcification Rates'!$F$78</f>
        <v>15.690617942999998</v>
      </c>
      <c r="GA46" s="73">
        <f>((((1-'Calcification Rates'!$H$78)*$A46)*(('Calcification Rates'!$D$78-'Calcification Rates'!$E$78)*0.1))+('Calcification Rates'!$H$78*$A46*('Calcification Rates'!$D$78-'Calcification Rates'!$E$78)))*('Calcification Rates'!$F$78-'Calcification Rates'!$G$78)</f>
        <v>15.14740901617515</v>
      </c>
      <c r="GB46" s="73">
        <f>((((1-'Calcification Rates'!$H$78)*$A46)*(('Calcification Rates'!$D$78+'Calcification Rates'!$E$78)*0.1))+('Calcification Rates'!$H$78*$A46*('Calcification Rates'!$D$78+'Calcification Rates'!$E$78)))*('Calcification Rates'!$F$78+'Calcification Rates'!$G$78)</f>
        <v>16.233826869824849</v>
      </c>
      <c r="GC46" s="73">
        <f>((((1-'Calcification Rates'!$H$79)*$A46)*'Calcification Rates'!$D$79*0.1)+('Calcification Rates'!$H$79*$A46*'Calcification Rates'!$D$79))*'Calcification Rates'!$F$79</f>
        <v>17.845147320000002</v>
      </c>
      <c r="GD46" s="73">
        <f>((((1-'Calcification Rates'!$H$79)*$A46)*(('Calcification Rates'!$D$79-'Calcification Rates'!$E$79)*0.1))+('Calcification Rates'!$H$79*$A46*('Calcification Rates'!$D$79-'Calcification Rates'!$E$79)))*('Calcification Rates'!$F$79-'Calcification Rates'!$G$79)</f>
        <v>17.099144612807105</v>
      </c>
      <c r="GE46" s="73">
        <f>((((1-'Calcification Rates'!$H$79)*$A46)*(('Calcification Rates'!$D$79+'Calcification Rates'!$E$79)*0.1))+('Calcification Rates'!$H$79*$A46*('Calcification Rates'!$D$79+'Calcification Rates'!$E$79)))*('Calcification Rates'!$F$79+'Calcification Rates'!$G$79)</f>
        <v>18.591150027192896</v>
      </c>
      <c r="GF46" s="73">
        <f>((((1-'Calcification Rates'!$H$80)*$A46)*'Calcification Rates'!$D$80*0.1)+('Calcification Rates'!$H$80*$A46*'Calcification Rates'!$D$80))*'Calcification Rates'!$F$80</f>
        <v>20.999473637999998</v>
      </c>
      <c r="GG46" s="73">
        <f>((((1-'Calcification Rates'!$H$80)*$A46)*(('Calcification Rates'!$D$80-'Calcification Rates'!$E$80)*0.1))+('Calcification Rates'!$H$80*$A46*('Calcification Rates'!$D$80-'Calcification Rates'!$E$80)))*('Calcification Rates'!$F$80-'Calcification Rates'!$G$80)</f>
        <v>20.272472217136666</v>
      </c>
      <c r="GH46" s="73">
        <f>((((1-'Calcification Rates'!$H$80)*$A46)*(('Calcification Rates'!$D$80+'Calcification Rates'!$E$80)*0.1))+('Calcification Rates'!$H$80*$A46*('Calcification Rates'!$D$80+'Calcification Rates'!$E$80)))*('Calcification Rates'!$F$80+'Calcification Rates'!$G$80)</f>
        <v>21.726475058863326</v>
      </c>
      <c r="GI46" s="73">
        <f>((((((((($A46*2)/PI())/2)+'Calcification Rates'!$D$81)^2)*PI())/2))-((((((($A46*2)/PI())/2)^2)*PI())/2)))*'Calcification Rates'!$F$81</f>
        <v>25.696383673529656</v>
      </c>
      <c r="GJ46" s="73">
        <f>((((((((($A46*2)/PI())/2)+('Calcification Rates'!$D$81-'Calcification Rates'!$E$81))^2)*PI())/2))-((((((($A46*2)/PI())/2)^2)*PI())/2)))*('Calcification Rates'!$F$81-'Calcification Rates'!$G$81)</f>
        <v>24.856694253283468</v>
      </c>
      <c r="GK46" s="73">
        <f>((((((((($A46*2)/PI())/2)+('Calcification Rates'!$D$81+'Calcification Rates'!$E$81))^2)*PI())/2))-((((((($A46*2)/PI())/2)^2)*PI())/2)))*('Calcification Rates'!$F$81+'Calcification Rates'!$G$81)</f>
        <v>26.536965541065456</v>
      </c>
      <c r="GL46" s="73">
        <f>((((((((($A46*2)/PI())/2)+'Calcification Rates'!$D$82)^2)*PI())/2))-((((((($A46*2)/PI())/2)^2)*PI())/2)))*'Calcification Rates'!$F$82</f>
        <v>26.355805456874826</v>
      </c>
      <c r="GM46" s="73">
        <f>((((((((($A46*2)/PI())/2)+('Calcification Rates'!$D$82-'Calcification Rates'!$E$82))^2)*PI())/2))-((((((($A46*2)/PI())/2)^2)*PI())/2)))*('Calcification Rates'!$F$82-'Calcification Rates'!$G$82)</f>
        <v>25.701915107885384</v>
      </c>
      <c r="GN46" s="73">
        <f>((((((((($A46*2)/PI())/2)+('Calcification Rates'!$D$82+'Calcification Rates'!$E$82))^2)*PI())/2))-((((((($A46*2)/PI())/2)^2)*PI())/2)))*('Calcification Rates'!$F$82+'Calcification Rates'!$G$82)</f>
        <v>27.01023597367</v>
      </c>
      <c r="GO46" s="73">
        <f>((((((((($A46*2)/PI())/2)+'Calcification Rates'!$D$87)^2)*PI())/2))-((((((($A46*2)/PI())/2)^2)*PI())/2)))*'Calcification Rates'!$F$87</f>
        <v>17.667256636789936</v>
      </c>
      <c r="GP46" s="73">
        <f>((((((((($A46*2)/PI())/2)+('Calcification Rates'!$D$87-'Calcification Rates'!$E$87))^2)*PI())/2))-((((((($A46*2)/PI())/2)^2)*PI())/2)))*('Calcification Rates'!$F$87-'Calcification Rates'!$G$87)</f>
        <v>15.367833222914575</v>
      </c>
      <c r="GQ46" s="73">
        <f>((((((((($A46*2)/PI())/2)+('Calcification Rates'!$D$87+'Calcification Rates'!$E$87))^2)*PI())/2))-((((((($A46*2)/PI())/2)^2)*PI())/2)))*('Calcification Rates'!$F$87+'Calcification Rates'!$G$87)</f>
        <v>20.089194318339352</v>
      </c>
      <c r="GR46" s="73">
        <f>((((((((($A46*2)/PI())/2)+'Calcification Rates'!$D$88)^2)*PI())/2))-((((((($A46*2)/PI())/2)^2)*PI())/2)))*'Calcification Rates'!$F$88</f>
        <v>17.667256636789936</v>
      </c>
      <c r="GS46" s="73">
        <f>((((((((($A46*2)/PI())/2)+('Calcification Rates'!$D$88-'Calcification Rates'!$E$88))^2)*PI())/2))-((((((($A46*2)/PI())/2)^2)*PI())/2)))*('Calcification Rates'!$F$88-'Calcification Rates'!$G$88)</f>
        <v>15.367833222914575</v>
      </c>
      <c r="GT46" s="73">
        <f>((((((((($A46*2)/PI())/2)+('Calcification Rates'!$D$88+'Calcification Rates'!$E$88))^2)*PI())/2))-((((((($A46*2)/PI())/2)^2)*PI())/2)))*('Calcification Rates'!$F$88+'Calcification Rates'!$G$88)</f>
        <v>20.089194318339352</v>
      </c>
      <c r="GU46" s="73">
        <f>((((((((($A46*2)/PI())/2)+'Calcification Rates'!$D$89)^2)*PI())/2))-((((((($A46*2)/PI())/2)^2)*PI())/2)))*'Calcification Rates'!$F$89</f>
        <v>24.703939201675777</v>
      </c>
      <c r="GV46" s="73">
        <f>((((((((($A46*2)/PI())/2)+('Calcification Rates'!$D$89-'Calcification Rates'!$E$89))^2)*PI())/2))-((((((($A46*2)/PI())/2)^2)*PI())/2)))*('Calcification Rates'!$F$89-'Calcification Rates'!$G$89)</f>
        <v>22.023922354771997</v>
      </c>
      <c r="GW46" s="73">
        <f>((((((((($A46*2)/PI())/2)+('Calcification Rates'!$D$89+'Calcification Rates'!$E$89))^2)*PI())/2))-((((((($A46*2)/PI())/2)^2)*PI())/2)))*('Calcification Rates'!$F$89+'Calcification Rates'!$G$89)</f>
        <v>27.483951276824843</v>
      </c>
      <c r="GX46" s="73">
        <f>((((((((($A46*2)/PI())/2)+'Calcification Rates'!$D$90)^2)*PI())/2))-((((((($A46*2)/PI())/2)^2)*PI())/2)))*'Calcification Rates'!$F$90</f>
        <v>24.703939201675777</v>
      </c>
      <c r="GY46" s="73">
        <f>((((((((($A46*2)/PI())/2)+('Calcification Rates'!$D$90-'Calcification Rates'!$E$90))^2)*PI())/2))-((((((($A46*2)/PI())/2)^2)*PI())/2)))*('Calcification Rates'!$F$90-'Calcification Rates'!$G$90)</f>
        <v>22.023922354771997</v>
      </c>
      <c r="GZ46" s="73">
        <f>((((((((($A46*2)/PI())/2)+('Calcification Rates'!$D$90+'Calcification Rates'!$E$90))^2)*PI())/2))-((((((($A46*2)/PI())/2)^2)*PI())/2)))*('Calcification Rates'!$F$90+'Calcification Rates'!$G$90)</f>
        <v>27.483951276824843</v>
      </c>
      <c r="HA46" s="73">
        <f>((((((((($A46*2)/PI())/2)+'Calcification Rates'!$D$92)^2)*PI())/2))-((((((($A46*2)/PI())/2)^2)*PI())/2)))*'Calcification Rates'!$F$92</f>
        <v>62.602487943058399</v>
      </c>
      <c r="HB46" s="73">
        <f>((((((((($A46*2)/PI())/2)+('Calcification Rates'!$D$92-'Calcification Rates'!$E$92))^2)*PI())/2))-((((((($A46*2)/PI())/2)^2)*PI())/2)))*('Calcification Rates'!$F$92-'Calcification Rates'!$G$92)</f>
        <v>60.18034287164916</v>
      </c>
      <c r="HC46" s="73">
        <f>((((((((($A46*2)/PI())/2)+('Calcification Rates'!$D$92+'Calcification Rates'!$E$92))^2)*PI())/2))-((((((($A46*2)/PI())/2)^2)*PI())/2)))*('Calcification Rates'!$F$92+'Calcification Rates'!$G$92)</f>
        <v>65.024633014467639</v>
      </c>
      <c r="HD46" s="73">
        <f>$A46*'Calcification Rates'!$D$93*'Calcification Rates'!$F$93</f>
        <v>18.179678193701726</v>
      </c>
      <c r="HE46" s="73">
        <f>$A46*('Calcification Rates'!$D$93-'Calcification Rates'!$E$93)*('Calcification Rates'!$F$93-'Calcification Rates'!$G$93)</f>
        <v>15.977698614124426</v>
      </c>
      <c r="HF46" s="73">
        <f>$A46*('Calcification Rates'!$D$93+'Calcification Rates'!$E$93)*('Calcification Rates'!$F$93+'Calcification Rates'!$G$93)</f>
        <v>20.502288758153135</v>
      </c>
      <c r="HG46" s="73">
        <f>$A46*'Calcification Rates'!$D$95*'Calcification Rates'!$F$95</f>
        <v>23.179089696969701</v>
      </c>
      <c r="HH46" s="73">
        <f>$A46*('Calcification Rates'!$D$95-'Calcification Rates'!$E$95)*('Calcification Rates'!$F$95-'Calcification Rates'!$G$95)</f>
        <v>20.227058655715187</v>
      </c>
      <c r="HI46" s="73">
        <f>$A46*('Calcification Rates'!$D$95+'Calcification Rates'!$E$95)*('Calcification Rates'!$F$95+'Calcification Rates'!$G$95)</f>
        <v>26.296557517480135</v>
      </c>
      <c r="HJ46" s="73">
        <f>((((1-'Calcification Rates'!$H$96)*$A46)*'Calcification Rates'!$D$96*0.1)+('Calcification Rates'!$H$96*$A46*'Calcification Rates'!$D$96))*'Calcification Rates'!$F$96</f>
        <v>11.019708700000001</v>
      </c>
      <c r="HK46" s="73">
        <f>((((1-'Calcification Rates'!$H$96)*$A46)*(('Calcification Rates'!$D$96-'Calcification Rates'!$E$96)*0.1))+('Calcification Rates'!$H$96*$A46*('Calcification Rates'!$D$96-'Calcification Rates'!$E$96)))*('Calcification Rates'!$F$96-'Calcification Rates'!$G$96)</f>
        <v>9.6259616551641152</v>
      </c>
      <c r="HL46" s="73">
        <f>((((1-'Calcification Rates'!$H$96)*$A46)*(('Calcification Rates'!$D$96+'Calcification Rates'!$E$96)*0.1))+('Calcification Rates'!$H$96*$A46*('Calcification Rates'!$D$96+'Calcification Rates'!$E$96)))*('Calcification Rates'!$F$96+'Calcification Rates'!$G$96)</f>
        <v>12.499183751640025</v>
      </c>
      <c r="HM46" s="73">
        <f>((((1-'Calcification Rates'!$H$98)*$A46)*'Calcification Rates'!$D$98*0.1)+('Calcification Rates'!$H$98*$A46*'Calcification Rates'!$D$98))*'Calcification Rates'!$F$98</f>
        <v>11.019708700000001</v>
      </c>
      <c r="HN46" s="73">
        <f>((((1-'Calcification Rates'!$H$98)*$A46)*(('Calcification Rates'!$D$98-'Calcification Rates'!$E$98)*0.1))+('Calcification Rates'!$H$98*$A46*('Calcification Rates'!$D$98-'Calcification Rates'!$E$98)))*('Calcification Rates'!$F$98-'Calcification Rates'!$G$98)</f>
        <v>6.6458168565975049</v>
      </c>
      <c r="HO46" s="73">
        <f>((((1-'Calcification Rates'!$H$98)*$A46)*(('Calcification Rates'!$D$98+'Calcification Rates'!$E$98)*0.1))+('Calcification Rates'!$H$98*$A46*('Calcification Rates'!$D$98+'Calcification Rates'!$E$98)))*('Calcification Rates'!$F$98+'Calcification Rates'!$G$98)</f>
        <v>16.026865719517932</v>
      </c>
    </row>
    <row r="47" spans="1:223" x14ac:dyDescent="0.3">
      <c r="A47" s="42">
        <v>45</v>
      </c>
      <c r="B47" s="73">
        <f>((((1-'Calcification Rates'!$H$11)*$A47)*'Calcification Rates'!$D$11*0.1)+('Calcification Rates'!$H$11*$A47*'Calcification Rates'!$D$11))*'Calcification Rates'!$F$11</f>
        <v>123.80874240000001</v>
      </c>
      <c r="C47" s="73">
        <f>((((1-'Calcification Rates'!$H$11)*$A47)*(('Calcification Rates'!$D$11-'Calcification Rates'!$E$11)*0.1))+('Calcification Rates'!$H$11*$A47*('Calcification Rates'!$D$11-'Calcification Rates'!$E$11)))*('Calcification Rates'!$F$11-'Calcification Rates'!$G$11)</f>
        <v>100.55437080165515</v>
      </c>
      <c r="D47" s="73">
        <f>((((1-'Calcification Rates'!$H$11)*$A47)*(('Calcification Rates'!$D$11+'Calcification Rates'!$E$11)*0.1))+('Calcification Rates'!$H$11*$A47*('Calcification Rates'!$D$11+'Calcification Rates'!$E$11)))*('Calcification Rates'!$F$11+'Calcification Rates'!$G$11)</f>
        <v>147.78550149565544</v>
      </c>
      <c r="E47" s="73">
        <f>(((((1-'Calcification Rates'!$H$12)*$A47)*'Calcification Rates'!$D$12*0.1)+('Calcification Rates'!$H$12*$A47*'Calcification Rates'!$D$12))*'Calcification Rates'!$F$12)*0.5</f>
        <v>65.198101714285698</v>
      </c>
      <c r="F47" s="73">
        <f>(((((1-'Calcification Rates'!$H$12)*$A47)*(('Calcification Rates'!$D$12-'Calcification Rates'!$E$12)*0.1))+('Calcification Rates'!$H$12*$A47*('Calcification Rates'!$D$12-'Calcification Rates'!$E$12)))*('Calcification Rates'!$F$12-'Calcification Rates'!$G$12))*0.5</f>
        <v>59.922072974847111</v>
      </c>
      <c r="G47" s="73">
        <f>(((((1-'Calcification Rates'!$H$12)*$A47)*(('Calcification Rates'!$D$12+'Calcification Rates'!$E$12)*0.1))+('Calcification Rates'!$H$12*$A47*('Calcification Rates'!$D$12+'Calcification Rates'!$E$12)))*('Calcification Rates'!$F$12+'Calcification Rates'!$G$12))*0.5</f>
        <v>70.565674426350583</v>
      </c>
      <c r="H47" s="73">
        <f>(((((1-'Calcification Rates'!$H$13)*$A47)*'Calcification Rates'!$D$13*0.1)+('Calcification Rates'!$H$13*$A47*'Calcification Rates'!$D$13))*'Calcification Rates'!$F$13)*0.5</f>
        <v>52.461733751999994</v>
      </c>
      <c r="I47" s="73">
        <f>(((((1-'Calcification Rates'!$H$13)*$A47)*(('Calcification Rates'!$D$13-'Calcification Rates'!$E$13)*0.1))+('Calcification Rates'!$H$13*$A47*('Calcification Rates'!$D$13-'Calcification Rates'!$E$13)))*('Calcification Rates'!$F$13-'Calcification Rates'!$G$13))*0.5</f>
        <v>44.397464703215341</v>
      </c>
      <c r="J47" s="73">
        <f>(((((1-'Calcification Rates'!$H$13)*$A47)*(('Calcification Rates'!$D$13+'Calcification Rates'!$E$13)*0.1))+('Calcification Rates'!$H$13*$A47*('Calcification Rates'!$D$13+'Calcification Rates'!$E$13)))*('Calcification Rates'!$F$13+'Calcification Rates'!$G$13))*0.5</f>
        <v>61.190964661784648</v>
      </c>
      <c r="K47" s="73">
        <f>((((((((($A47*2)/PI())/2)+'Calcification Rates'!$D$14)^2)*PI())/2))-((((((($A47*2)/PI())/2)^2)*PI())/2)))*'Calcification Rates'!$F$14</f>
        <v>26.7483766138586</v>
      </c>
      <c r="L47" s="73">
        <f>((((((((($A47*2)/PI())/2)+('Calcification Rates'!$D$14-'Calcification Rates'!$E$14))^2)*PI())/2))-((((((($A47*2)/PI())/2)^2)*PI())/2)))*('Calcification Rates'!$F$14-'Calcification Rates'!$G$14)</f>
        <v>25.811628895309223</v>
      </c>
      <c r="M47" s="73">
        <f>((((((((($A47*2)/PI())/2)+('Calcification Rates'!$D$14+'Calcification Rates'!$E$14))^2)*PI())/2))-((((((($A47*2)/PI())/2)^2)*PI())/2)))*('Calcification Rates'!$F$14+'Calcification Rates'!$G$14)</f>
        <v>27.68580448370081</v>
      </c>
      <c r="N47" s="73">
        <f>((((((((($A47*2)/PI())/2)+'Calcification Rates'!$D$15)^2)*PI())/2))-((((((($A47*2)/PI())/2)^2)*PI())/2)))*'Calcification Rates'!$F$15</f>
        <v>27.131491383067512</v>
      </c>
      <c r="O47" s="73">
        <f>((((((((($A47*2)/PI())/2)+('Calcification Rates'!$D$15-'Calcification Rates'!$E$15))^2)*PI())/2))-((((((($A47*2)/PI())/2)^2)*PI())/2)))*('Calcification Rates'!$F$15-'Calcification Rates'!$G$15)</f>
        <v>24.462968536940146</v>
      </c>
      <c r="P47" s="73">
        <f>((((((((($A47*2)/PI())/2)+('Calcification Rates'!$D$15+'Calcification Rates'!$E$15))^2)*PI())/2))-((((((($A47*2)/PI())/2)^2)*PI())/2)))*('Calcification Rates'!$F$15+'Calcification Rates'!$G$15)</f>
        <v>29.925473657077035</v>
      </c>
      <c r="Q47" s="73">
        <f>(2*'Calcification Rates'!$D$16*'Calcification Rates'!$F$16)+0.1*'Calcification Rates'!$D$16*($A47+(2*'Calcification Rates'!$D$16))*'Calcification Rates'!$F$16</f>
        <v>7.3651783333333327</v>
      </c>
      <c r="R47" s="73">
        <f>(2*('Calcification Rates'!$D$16-'Calcification Rates'!$E$16)*('Calcification Rates'!$F$16-'Calcification Rates'!$G$16))+(0.1*('Calcification Rates'!$D$16-'Calcification Rates'!$E$16)*($A47+(2*'Calcification Rates'!$D$16-'Calcification Rates'!$E$16)))*('Calcification Rates'!$F$16-'Calcification Rates'!$G$16)</f>
        <v>6.3265111116378145</v>
      </c>
      <c r="S47" s="73">
        <f>(2*('Calcification Rates'!$D$16+'Calcification Rates'!$E$16)*('Calcification Rates'!$F$16+'Calcification Rates'!$G$16))+(0.1*('Calcification Rates'!$D$16+'Calcification Rates'!$E$16)*($A47+(2*'Calcification Rates'!$D$16+'Calcification Rates'!$E$16)))*('Calcification Rates'!$F$16+'Calcification Rates'!$G$16)</f>
        <v>8.429772789172512</v>
      </c>
      <c r="T47" s="73">
        <f>(2*'Calcification Rates'!$D$17*'Calcification Rates'!$F$17)+0.1*'Calcification Rates'!$D$17*($A47+(2*'Calcification Rates'!$D$17))*'Calcification Rates'!$F$17</f>
        <v>6.8072102777777772</v>
      </c>
      <c r="U47" s="73">
        <f>(2*('Calcification Rates'!$D$17-'Calcification Rates'!$E$17)*('Calcification Rates'!$F$17-'Calcification Rates'!$G$17))+(0.1*('Calcification Rates'!$D$17-'Calcification Rates'!$E$17)*($A47+(2*'Calcification Rates'!$D$17-'Calcification Rates'!$E$17)))*('Calcification Rates'!$F$17-'Calcification Rates'!$G$17)</f>
        <v>5.7761397591044794</v>
      </c>
      <c r="V47" s="73">
        <f>(2*('Calcification Rates'!$D$17+'Calcification Rates'!$E$17)*('Calcification Rates'!$F$17+'Calcification Rates'!$G$17))+(0.1*('Calcification Rates'!$D$17+'Calcification Rates'!$E$17)*($A47+(2*'Calcification Rates'!$D$17+'Calcification Rates'!$E$17)))*('Calcification Rates'!$F$17+'Calcification Rates'!$G$17)</f>
        <v>7.8642065366391787</v>
      </c>
      <c r="W47" s="73">
        <f>((((((((($A47*2)/PI())/2)+'Calcification Rates'!$D$18)^2)*PI())/2))-((((((($A47*2)/PI())/2)^2)*PI())/2)))*'Calcification Rates'!$F$18</f>
        <v>27.131491383067512</v>
      </c>
      <c r="X47" s="73">
        <f>((((((((($A47*2)/PI())/2)+('Calcification Rates'!$D$18-'Calcification Rates'!$E$18))^2)*PI())/2))-((((((($A47*2)/PI())/2)^2)*PI())/2)))*('Calcification Rates'!$F$18-'Calcification Rates'!$G$18)</f>
        <v>24.462968536940146</v>
      </c>
      <c r="Y47" s="73">
        <f>((((((((($A47*2)/PI())/2)+('Calcification Rates'!$D$18+'Calcification Rates'!$E$18))^2)*PI())/2))-((((((($A47*2)/PI())/2)^2)*PI())/2)))*('Calcification Rates'!$F$18+'Calcification Rates'!$G$18)</f>
        <v>29.925473657077035</v>
      </c>
      <c r="Z47" s="73">
        <f>(2*'Calcification Rates'!$D$19*'Calcification Rates'!$F$19)+0.1*'Calcification Rates'!$D$19*($A47+(2*'Calcification Rates'!$D$19))*'Calcification Rates'!$F$19</f>
        <v>6.8072102777777772</v>
      </c>
      <c r="AA47" s="73">
        <f>(2*('Calcification Rates'!$D$19-'Calcification Rates'!$E$19)*('Calcification Rates'!$F$19-'Calcification Rates'!$G$19))+(0.1*('Calcification Rates'!$D$19-'Calcification Rates'!$E$19)*($A47+(2*'Calcification Rates'!$D$19-'Calcification Rates'!$E$19)))*('Calcification Rates'!$F$19-'Calcification Rates'!$G$19)</f>
        <v>5.7761397591044794</v>
      </c>
      <c r="AB47" s="73">
        <f>(2*('Calcification Rates'!$D$19+'Calcification Rates'!$E$19)*('Calcification Rates'!$F$19+'Calcification Rates'!$G$19))+(0.1*('Calcification Rates'!$D$19+'Calcification Rates'!$E$19)*($A47+(2*'Calcification Rates'!$D$19+'Calcification Rates'!$E$19)))*('Calcification Rates'!$F$19+'Calcification Rates'!$G$19)</f>
        <v>7.8642065366391787</v>
      </c>
      <c r="AC47" s="73">
        <f>(((((1-'Calcification Rates'!$H$20)*$A47)*'Calcification Rates'!$D$20*0.1)+('Calcification Rates'!$H$20*$A47*'Calcification Rates'!$D$20))*'Calcification Rates'!$F$20)*0.5</f>
        <v>3.6382801874999995</v>
      </c>
      <c r="AD47" s="73">
        <f>(((((1-'Calcification Rates'!$H$20)*$A47)*(('Calcification Rates'!$D$20-'Calcification Rates'!$E$20)*0.1))+('Calcification Rates'!$H$20*$A47*('Calcification Rates'!$D$20-'Calcification Rates'!$E$20)))*('Calcification Rates'!$F$20-'Calcification Rates'!$G$20))*0.5</f>
        <v>3.0875050923177771</v>
      </c>
      <c r="AE47" s="73">
        <f>(((((1-'Calcification Rates'!$H$20)*$A47)*(('Calcification Rates'!$D$20+'Calcification Rates'!$E$20)*0.1))+('Calcification Rates'!$H$20*$A47*('Calcification Rates'!$D$20+'Calcification Rates'!$E$20)))*('Calcification Rates'!$F$20+'Calcification Rates'!$G$20))*0.5</f>
        <v>4.2028014703782111</v>
      </c>
      <c r="AF47" s="73">
        <f>(2*'Calcification Rates'!$D$21*'Calcification Rates'!$F$21)+0.1*'Calcification Rates'!$D$21*($A47+(2*'Calcification Rates'!$D$21))*'Calcification Rates'!$F$21</f>
        <v>7.811552777777778</v>
      </c>
      <c r="AG47" s="73">
        <f>(2*('Calcification Rates'!$D$21-'Calcification Rates'!$E$21)*('Calcification Rates'!$F$21-'Calcification Rates'!$G$21))+(0.1*('Calcification Rates'!$D$21-'Calcification Rates'!$E$21)*($A47+(2*'Calcification Rates'!$D$21-'Calcification Rates'!$E$21)))*('Calcification Rates'!$F$21-'Calcification Rates'!$G$21)</f>
        <v>7.6435573439829341</v>
      </c>
      <c r="AH47" s="73">
        <f>(2*('Calcification Rates'!$D$21+'Calcification Rates'!$E$21)*('Calcification Rates'!$F$21+'Calcification Rates'!$G$21))+(0.1*('Calcification Rates'!$D$21+'Calcification Rates'!$E$21)*($A47+(2*'Calcification Rates'!$D$21+'Calcification Rates'!$E$21)))*('Calcification Rates'!$F$21+'Calcification Rates'!$G$21)</f>
        <v>7.9812709557504009</v>
      </c>
      <c r="AI47" s="73">
        <f>$A47*'Calcification Rates'!$D$23*'Calcification Rates'!$F$23</f>
        <v>1.0576265624999999</v>
      </c>
      <c r="AJ47" s="73">
        <f>$A47*('Calcification Rates'!$D$23-'Calcification Rates'!$E$23)*('Calcification Rates'!$F$23-'Calcification Rates'!$G$23)</f>
        <v>0.68735021750145286</v>
      </c>
      <c r="AK47" s="73">
        <f>$A47*('Calcification Rates'!$D$23+'Calcification Rates'!$E$23)*('Calcification Rates'!$F$23+'Calcification Rates'!$G$23)</f>
        <v>1.427902907498547</v>
      </c>
      <c r="AL47" s="73">
        <f>((((1-'Calcification Rates'!$H$24)*$A47)*'Calcification Rates'!$D$24*0.1)+('Calcification Rates'!$H$24*$A47*'Calcification Rates'!$D$24))*'Calcification Rates'!$F$24</f>
        <v>48.191189728499999</v>
      </c>
      <c r="AM47" s="73">
        <f>((((1-'Calcification Rates'!$H$24)*$A47)*(('Calcification Rates'!$D$24-'Calcification Rates'!$E$24)*0.1))+('Calcification Rates'!$H$24*$A47*('Calcification Rates'!$D$24-'Calcification Rates'!$E$24)))*('Calcification Rates'!$F$24-'Calcification Rates'!$G$24)</f>
        <v>29.06336544423845</v>
      </c>
      <c r="AN47" s="73">
        <f>((((1-'Calcification Rates'!$H$24)*$A47)*(('Calcification Rates'!$D$24+'Calcification Rates'!$E$24)*0.1))+('Calcification Rates'!$H$24*$A47*('Calcification Rates'!$D$24+'Calcification Rates'!$E$24)))*('Calcification Rates'!$F$24+'Calcification Rates'!$G$24)</f>
        <v>70.088397767037279</v>
      </c>
      <c r="AO47" s="73">
        <f>((((((((($A47*2)/PI())/2)+'Calcification Rates'!$D$25)^2)*PI())/2))-((((((($A47*2)/PI())/2)^2)*PI())/2)))*'Calcification Rates'!$F$25</f>
        <v>22.896262507689823</v>
      </c>
      <c r="AP47" s="73">
        <f>((((((((($A47*2)/PI())/2)+('Calcification Rates'!$D$25-'Calcification Rates'!$E$25))^2)*PI())/2))-((((((($A47*2)/PI())/2)^2)*PI())/2)))*('Calcification Rates'!$F$25-'Calcification Rates'!$G$25)</f>
        <v>18.71455030210717</v>
      </c>
      <c r="AQ47" s="73">
        <f>((((((((($A47*2)/PI())/2)+('Calcification Rates'!$D$25+'Calcification Rates'!$E$25))^2)*PI())/2))-((((((($A47*2)/PI())/2)^2)*PI())/2)))*('Calcification Rates'!$F$25+'Calcification Rates'!$G$25)</f>
        <v>27.218364598852439</v>
      </c>
      <c r="AR47" s="73">
        <f>((((1-'Calcification Rates'!$H$28)*$A47)*'Calcification Rates'!$D$28*0.1)+('Calcification Rates'!$H$28*$A47*'Calcification Rates'!$D$28))*'Calcification Rates'!$F$28</f>
        <v>7.7567057349902795</v>
      </c>
      <c r="AS47" s="73">
        <f>((((1-'Calcification Rates'!$H$28)*$A47)*(('Calcification Rates'!$D$28-'Calcification Rates'!$E$28)*0.1))+('Calcification Rates'!$H$28*$A47*('Calcification Rates'!$D$28-'Calcification Rates'!$E$28)))*('Calcification Rates'!$F$28-'Calcification Rates'!$G$28)</f>
        <v>6.9912707608247597</v>
      </c>
      <c r="AT47" s="73">
        <f>((((1-'Calcification Rates'!$H$28)*$A47)*(('Calcification Rates'!$D$28+'Calcification Rates'!$E$28)*0.1))+('Calcification Rates'!$H$28*$A47*('Calcification Rates'!$D$28+'Calcification Rates'!$E$28)))*('Calcification Rates'!$F$28+'Calcification Rates'!$G$28)</f>
        <v>8.5595973100597842</v>
      </c>
      <c r="AU47" s="73">
        <f>((((((((($A47*2)/PI())/2)+'Calcification Rates'!$D$29)^2)*PI())/2))-((((((($A47*2)/PI())/2)^2)*PI())/2)))*'Calcification Rates'!$F$29</f>
        <v>112.8543347841964</v>
      </c>
      <c r="AV47" s="73">
        <f>((((((((($A47*2)/PI())/2)+('Calcification Rates'!$D$29-'Calcification Rates'!$E$29))^2)*PI())/2))-((((((($A47*2)/PI())/2)^2)*PI())/2)))*('Calcification Rates'!$F$29-'Calcification Rates'!$G$29)</f>
        <v>93.169569458996037</v>
      </c>
      <c r="AW47" s="73">
        <f>((((((((($A47*2)/PI())/2)+('Calcification Rates'!$D$29+'Calcification Rates'!$E$29))^2)*PI())/2))-((((((($A47*2)/PI())/2)^2)*PI())/2)))*('Calcification Rates'!$F$29+'Calcification Rates'!$G$29)</f>
        <v>134.28764869394811</v>
      </c>
      <c r="AX47" s="73">
        <f>((((((((($A47*2)/PI())/2)+'Calcification Rates'!$D$30)^2)*PI())/2))-((((((($A47*2)/PI())/2)^2)*PI())/2)))*'Calcification Rates'!$F$30</f>
        <v>26.628717886833307</v>
      </c>
      <c r="AY47" s="73">
        <f>((((((((($A47*2)/PI())/2)+('Calcification Rates'!$D$30-'Calcification Rates'!$E$30))^2)*PI())/2))-((((((($A47*2)/PI())/2)^2)*PI())/2)))*('Calcification Rates'!$F$30-'Calcification Rates'!$G$30)</f>
        <v>23.63818205692699</v>
      </c>
      <c r="AZ47" s="73">
        <f>((((((((($A47*2)/PI())/2)+('Calcification Rates'!$D$30+'Calcification Rates'!$E$30))^2)*PI())/2))-((((((($A47*2)/PI())/2)^2)*PI())/2)))*('Calcification Rates'!$F$30+'Calcification Rates'!$G$30)</f>
        <v>29.681105315190017</v>
      </c>
      <c r="BA47" s="73">
        <f>((((1-'Calcification Rates'!$H$31)*$A47)*'Calcification Rates'!$D$31*0.1)+('Calcification Rates'!$H$31*$A47*'Calcification Rates'!$D$31))*'Calcification Rates'!$F$31</f>
        <v>8.2964699999999993</v>
      </c>
      <c r="BB47" s="73">
        <f>((((1-'Calcification Rates'!$H$31)*$A47)*(('Calcification Rates'!$D$31-'Calcification Rates'!$E$31)*0.1))+('Calcification Rates'!$H$31*$A47*('Calcification Rates'!$D$31-'Calcification Rates'!$E$31)))*('Calcification Rates'!$F$31-'Calcification Rates'!$G$31)</f>
        <v>8.2964699999999993</v>
      </c>
      <c r="BC47" s="73">
        <f>((((1-'Calcification Rates'!$H$31)*$A47)*(('Calcification Rates'!$D$31+'Calcification Rates'!$E$31)*0.1))+('Calcification Rates'!$H$31*$A47*('Calcification Rates'!$D$31+'Calcification Rates'!$E$31)))*('Calcification Rates'!$F$31+'Calcification Rates'!$G$31)</f>
        <v>8.2964699999999993</v>
      </c>
      <c r="BD47" s="73">
        <f>$A47*'Calcification Rates'!$D$32*'Calcification Rates'!$F$32</f>
        <v>34.861598808945075</v>
      </c>
      <c r="BE47" s="73">
        <f>$A47*('Calcification Rates'!$D$32-'Calcification Rates'!$E$32)*('Calcification Rates'!$F$32-'Calcification Rates'!$G$32)</f>
        <v>33.512773027239128</v>
      </c>
      <c r="BF47" s="73">
        <f>$A47*('Calcification Rates'!$D$32+'Calcification Rates'!$E$32)*('Calcification Rates'!$F$32+'Calcification Rates'!$G$32)</f>
        <v>36.210424590651016</v>
      </c>
      <c r="BG47" s="73">
        <f>((((1-'Calcification Rates'!$H$34)*$A47)*'Calcification Rates'!$D$34*0.1)+('Calcification Rates'!$H$34*$A47*'Calcification Rates'!$D$34))*'Calcification Rates'!$F$34</f>
        <v>11.270156625</v>
      </c>
      <c r="BH47" s="73">
        <f>((((1-'Calcification Rates'!$H$34)*$A47)*(('Calcification Rates'!$D$34-'Calcification Rates'!$E$34)*0.1))+('Calcification Rates'!$H$34*$A47*('Calcification Rates'!$D$34-'Calcification Rates'!$E$34)))*('Calcification Rates'!$F$34-'Calcification Rates'!$G$34)</f>
        <v>4.2918230606339467</v>
      </c>
      <c r="BI47" s="73">
        <f>((((1-'Calcification Rates'!$H$34)*$A47)*(('Calcification Rates'!$D$34+'Calcification Rates'!$E$34)*0.1))+('Calcification Rates'!$H$34*$A47*('Calcification Rates'!$D$34+'Calcification Rates'!$E$34)))*('Calcification Rates'!$F$34+'Calcification Rates'!$G$34)</f>
        <v>21.49454056765104</v>
      </c>
      <c r="BJ47" s="73">
        <f>(2*'Calcification Rates'!$D$35*'Calcification Rates'!$F$35)+0.1*'Calcification Rates'!$D$35*($A47+(2*'Calcification Rates'!$D$35))*'Calcification Rates'!$F$35</f>
        <v>3.9140791112871094</v>
      </c>
      <c r="BK47" s="73">
        <f>(2*('Calcification Rates'!$D$35-'Calcification Rates'!$E$35)*('Calcification Rates'!$F$35-'Calcification Rates'!$G$35))+(0.1*('Calcification Rates'!$D$35-'Calcification Rates'!$E$35)*($A47+(2*'Calcification Rates'!$D$35-'Calcification Rates'!$E$35)))*('Calcification Rates'!$F$35-'Calcification Rates'!$G$35)</f>
        <v>3.5298325338095058</v>
      </c>
      <c r="BL47" s="73">
        <f>(2*('Calcification Rates'!$D$35+'Calcification Rates'!$E$35)*('Calcification Rates'!$F$35+'Calcification Rates'!$G$35))+(0.1*('Calcification Rates'!$D$35+'Calcification Rates'!$E$35)*($A47+(2*'Calcification Rates'!$D$35+'Calcification Rates'!$E$35)))*('Calcification Rates'!$F$35+'Calcification Rates'!$G$35)</f>
        <v>4.3162639994284575</v>
      </c>
      <c r="BM47" s="73">
        <f>((((((((($A47*2)/PI())/2)+'Calcification Rates'!$D$36)^2)*PI())/2))-((((((($A47*2)/PI())/2)^2)*PI())/2)))*'Calcification Rates'!$F$36</f>
        <v>35.939254792552561</v>
      </c>
      <c r="BN47" s="73">
        <f>((((((((($A47*2)/PI())/2)+('Calcification Rates'!$D$36-'Calcification Rates'!$E$36))^2)*PI())/2))-((((((($A47*2)/PI())/2)^2)*PI())/2)))*('Calcification Rates'!$F$36-'Calcification Rates'!$G$36)</f>
        <v>32.905227291337077</v>
      </c>
      <c r="BO47" s="73">
        <f>((((((((($A47*2)/PI())/2)+('Calcification Rates'!$D$36+'Calcification Rates'!$E$36))^2)*PI())/2))-((((((($A47*2)/PI())/2)^2)*PI())/2)))*('Calcification Rates'!$F$36+'Calcification Rates'!$G$36)</f>
        <v>39.108418701698611</v>
      </c>
      <c r="BP47" s="73">
        <f>(2*'Calcification Rates'!$D$37*'Calcification Rates'!$F$37)+0.1*'Calcification Rates'!$D$37*($A47+(2*'Calcification Rates'!$D$37))*'Calcification Rates'!$F$37</f>
        <v>81.786444444444427</v>
      </c>
      <c r="BQ47" s="73">
        <f>(2*('Calcification Rates'!$D$37-'Calcification Rates'!$E$37)*('Calcification Rates'!$F$37-'Calcification Rates'!$G$37))+(0.1*('Calcification Rates'!$D$37-'Calcification Rates'!$E$37)*($A47+(2*'Calcification Rates'!$D$37-'Calcification Rates'!$E$37)))*('Calcification Rates'!$F$37-'Calcification Rates'!$G$37)</f>
        <v>66.866871135290836</v>
      </c>
      <c r="BR47" s="73">
        <f>(2*('Calcification Rates'!$D$37+'Calcification Rates'!$E$37)*('Calcification Rates'!$F$37+'Calcification Rates'!$G$37))+(0.1*('Calcification Rates'!$D$37+'Calcification Rates'!$E$37)*($A47+(2*'Calcification Rates'!$D$37+'Calcification Rates'!$E$37)))*('Calcification Rates'!$F$37+'Calcification Rates'!$G$37)</f>
        <v>97.989203990217234</v>
      </c>
      <c r="BS47" s="73">
        <f>(2*'Calcification Rates'!$D$38*'Calcification Rates'!$F$38)+0.1*'Calcification Rates'!$D$38*($A47+(2*'Calcification Rates'!$D$38))*'Calcification Rates'!$F$38</f>
        <v>78.312888888888878</v>
      </c>
      <c r="BT47" s="73">
        <f>(2*('Calcification Rates'!$D$38-'Calcification Rates'!$E$38)*('Calcification Rates'!$F$38-'Calcification Rates'!$G$38))+(0.1*('Calcification Rates'!$D$38-'Calcification Rates'!$E$38)*($A47+(2*'Calcification Rates'!$D$38-'Calcification Rates'!$E$38)))*('Calcification Rates'!$F$38-'Calcification Rates'!$G$38)</f>
        <v>62.799896800201324</v>
      </c>
      <c r="BU47" s="73">
        <f>(2*('Calcification Rates'!$D$38+'Calcification Rates'!$E$38)*('Calcification Rates'!$F$38+'Calcification Rates'!$G$38))+(0.1*('Calcification Rates'!$D$38+'Calcification Rates'!$E$38)*($A47+(2*'Calcification Rates'!$D$38+'Calcification Rates'!$E$38)))*('Calcification Rates'!$F$38+'Calcification Rates'!$G$38)</f>
        <v>95.466585394005932</v>
      </c>
      <c r="BV47" s="73">
        <f>((((((((($A47*2)/PI())/2)+'Calcification Rates'!$D$39)^2)*PI())/2))-((((((($A47*2)/PI())/2)^2)*PI())/2)))*'Calcification Rates'!$F$39</f>
        <v>19.357935373641698</v>
      </c>
      <c r="BW47" s="73">
        <f>((((((((($A47*2)/PI())/2)+('Calcification Rates'!$D$39-'Calcification Rates'!$E$39))^2)*PI())/2))-((((((($A47*2)/PI())/2)^2)*PI())/2)))*('Calcification Rates'!$F$39-'Calcification Rates'!$G$39)</f>
        <v>18.608959904798148</v>
      </c>
      <c r="BX47" s="73">
        <f>((((((((($A47*2)/PI())/2)+('Calcification Rates'!$D$39+'Calcification Rates'!$E$39))^2)*PI())/2))-((((((($A47*2)/PI())/2)^2)*PI())/2)))*('Calcification Rates'!$F$39+'Calcification Rates'!$G$39)</f>
        <v>20.106910842485249</v>
      </c>
      <c r="BY47" s="73">
        <f>((((((((($A47*2)/PI())/2)+'Calcification Rates'!$D$40)^2)*PI())/2))-((((((($A47*2)/PI())/2)^2)*PI())/2)))*'Calcification Rates'!$F$40</f>
        <v>35.470048490670386</v>
      </c>
      <c r="BZ47" s="73">
        <f>((((((((($A47*2)/PI())/2)+('Calcification Rates'!$D$40-'Calcification Rates'!$E$40))^2)*PI())/2))-((((((($A47*2)/PI())/2)^2)*PI())/2)))*('Calcification Rates'!$F$40-'Calcification Rates'!$G$40)</f>
        <v>34.097681258037895</v>
      </c>
      <c r="CA47" s="73">
        <f>((((((((($A47*2)/PI())/2)+('Calcification Rates'!$D$40+'Calcification Rates'!$E$40))^2)*PI())/2))-((((((($A47*2)/PI())/2)^2)*PI())/2)))*('Calcification Rates'!$F$40+'Calcification Rates'!$G$40)</f>
        <v>36.842415723302878</v>
      </c>
      <c r="CB47" s="73">
        <f>$A47*'Calcification Rates'!$D$23*'Calcification Rates'!$F$23</f>
        <v>1.0576265624999999</v>
      </c>
      <c r="CC47" s="73">
        <f>$A47*('Calcification Rates'!$D$23-'Calcification Rates'!$E$23)*('Calcification Rates'!$F$23-'Calcification Rates'!$G$23)</f>
        <v>0.68735021750145286</v>
      </c>
      <c r="CD47" s="73">
        <f>$A47*('Calcification Rates'!$D$23+'Calcification Rates'!$E$23)*('Calcification Rates'!$F$23+'Calcification Rates'!$G$23)</f>
        <v>1.427902907498547</v>
      </c>
      <c r="CE47" s="73">
        <f>((((1-'Calcification Rates'!$H$44)*$A47)*'Calcification Rates'!$D$44*0.1)+('Calcification Rates'!$H$44*$A47*'Calcification Rates'!$D$44))*'Calcification Rates'!$F$44</f>
        <v>36.932303260125003</v>
      </c>
      <c r="CF47" s="73">
        <f>((((1-'Calcification Rates'!$H$44)*$A47)*(('Calcification Rates'!$D$44-'Calcification Rates'!$E$44)*0.1))+('Calcification Rates'!$H$44*$A47*('Calcification Rates'!$D$44-'Calcification Rates'!$E$44)))*('Calcification Rates'!$F$44-'Calcification Rates'!$G$44)</f>
        <v>22.273304153594342</v>
      </c>
      <c r="CG47" s="73">
        <f>((((1-'Calcification Rates'!$H$44)*$A47)*(('Calcification Rates'!$D$44+'Calcification Rates'!$E$44)*0.1))+('Calcification Rates'!$H$44*$A47*('Calcification Rates'!$D$44+'Calcification Rates'!$E$44)))*('Calcification Rates'!$F$44+'Calcification Rates'!$G$44)</f>
        <v>53.713676212016168</v>
      </c>
      <c r="CH47" s="73">
        <f>((((1-'Calcification Rates'!$H$45)*$A47)*'Calcification Rates'!$D$45*0.1)+('Calcification Rates'!$H$45*$A47*'Calcification Rates'!$D$45))*'Calcification Rates'!$F$45</f>
        <v>45.891107999999996</v>
      </c>
      <c r="CI47" s="73">
        <f>((((1-'Calcification Rates'!$H$45)*$A47)*(('Calcification Rates'!$D$45-'Calcification Rates'!$E$45)*0.1))+('Calcification Rates'!$H$45*$A47*('Calcification Rates'!$D$45-'Calcification Rates'!$E$45)))*('Calcification Rates'!$F$45-'Calcification Rates'!$G$45)</f>
        <v>30.218675165791801</v>
      </c>
      <c r="CJ47" s="73">
        <f>((((1-'Calcification Rates'!$H$45)*$A47)*(('Calcification Rates'!$D$45+'Calcification Rates'!$E$45)*0.1))+('Calcification Rates'!$H$45*$A47*('Calcification Rates'!$D$45+'Calcification Rates'!$E$45)))*('Calcification Rates'!$F$45+'Calcification Rates'!$G$45)</f>
        <v>61.56354083420819</v>
      </c>
      <c r="CK47" s="73">
        <f>((((1-'Calcification Rates'!$H$46)*$A47)*'Calcification Rates'!$D$46*0.1)+('Calcification Rates'!$H$46*$A47*'Calcification Rates'!$D$46))*'Calcification Rates'!$F$46</f>
        <v>36.963576900000007</v>
      </c>
      <c r="CL47" s="73">
        <f>((((1-'Calcification Rates'!$H$46)*$A47)*(('Calcification Rates'!$D$46-'Calcification Rates'!$E$46)*0.1))+('Calcification Rates'!$H$46*$A47*('Calcification Rates'!$D$46-'Calcification Rates'!$E$46)))*('Calcification Rates'!$F$46-'Calcification Rates'!$G$46)</f>
        <v>34.666957471442473</v>
      </c>
      <c r="CM47" s="73">
        <f>((((1-'Calcification Rates'!$H$46)*$A47)*(('Calcification Rates'!$D$46+'Calcification Rates'!$E$46)*0.1))+('Calcification Rates'!$H$46*$A47*('Calcification Rates'!$D$46+'Calcification Rates'!$E$46)))*('Calcification Rates'!$F$46+'Calcification Rates'!$G$46)</f>
        <v>39.329064527399915</v>
      </c>
      <c r="CN47" s="73">
        <f>((((1-'Calcification Rates'!$H$47)*$A47)*'Calcification Rates'!$D$47*0.1)+('Calcification Rates'!$H$47*$A47*'Calcification Rates'!$D$47))*'Calcification Rates'!$F$47</f>
        <v>48.191189728499999</v>
      </c>
      <c r="CO47" s="73">
        <f>((((1-'Calcification Rates'!$H$47)*$A47)*(('Calcification Rates'!$D$47-'Calcification Rates'!$E$47)*0.1))+('Calcification Rates'!$H$47*$A47*('Calcification Rates'!$D$47-'Calcification Rates'!$E$47)))*('Calcification Rates'!$F$47-'Calcification Rates'!$G$47)</f>
        <v>29.06336544423845</v>
      </c>
      <c r="CP47" s="73">
        <f>((((1-'Calcification Rates'!$H$47)*$A47)*(('Calcification Rates'!$D$47+'Calcification Rates'!$E$47)*0.1))+('Calcification Rates'!$H$47*$A47*('Calcification Rates'!$D$47+'Calcification Rates'!$E$47)))*('Calcification Rates'!$F$47+'Calcification Rates'!$G$47)</f>
        <v>70.088397767037279</v>
      </c>
      <c r="CQ47" s="73">
        <f>((((((((($A47*2)/PI())/2)+'Calcification Rates'!$D$48)^2)*PI())/2))-((((((($A47*2)/PI())/2)^2)*PI())/2)))*'Calcification Rates'!$F$48</f>
        <v>27.131491383067512</v>
      </c>
      <c r="CR47" s="73">
        <f>((((((((($A47*2)/PI())/2)+('Calcification Rates'!$D$48-'Calcification Rates'!$E$48))^2)*PI())/2))-((((((($A47*2)/PI())/2)^2)*PI())/2)))*('Calcification Rates'!$F$48-'Calcification Rates'!$G$48)</f>
        <v>24.462968536940146</v>
      </c>
      <c r="CS47" s="73">
        <f>((((((((($A47*2)/PI())/2)+('Calcification Rates'!$D$48+'Calcification Rates'!$E$48))^2)*PI())/2))-((((((($A47*2)/PI())/2)^2)*PI())/2)))*('Calcification Rates'!$F$48+'Calcification Rates'!$G$48)</f>
        <v>29.925473657077035</v>
      </c>
      <c r="CT47" s="73">
        <f>((((1-'Calcification Rates'!$H$49)*$A47)*'Calcification Rates'!$D$49*0.1)+('Calcification Rates'!$H$49*$A47*'Calcification Rates'!$D$49))*'Calcification Rates'!$F$49</f>
        <v>36.932303260125003</v>
      </c>
      <c r="CU47" s="73">
        <f>((((1-'Calcification Rates'!$H$49)*$A47)*(('Calcification Rates'!$D$49-'Calcification Rates'!$E$49)*0.1))+('Calcification Rates'!$H$49*$A47*('Calcification Rates'!$D$49-'Calcification Rates'!$E$49)))*('Calcification Rates'!$F$49-'Calcification Rates'!$G$49)</f>
        <v>22.273304153594342</v>
      </c>
      <c r="CV47" s="73">
        <f>((((1-'Calcification Rates'!$H$49)*$A47)*(('Calcification Rates'!$D$49+'Calcification Rates'!$E$49)*0.1))+('Calcification Rates'!$H$49*$A47*('Calcification Rates'!$D$49+'Calcification Rates'!$E$49)))*('Calcification Rates'!$F$49+'Calcification Rates'!$G$49)</f>
        <v>53.713676212016168</v>
      </c>
      <c r="CW47" s="73">
        <f>((((((((($A47*2)/PI())/2)+'Calcification Rates'!$D$50)^2)*PI())/2))-((((((($A47*2)/PI())/2)^2)*PI())/2)))*'Calcification Rates'!$F$50</f>
        <v>27.131491383067512</v>
      </c>
      <c r="CX47" s="73">
        <f>((((((((($A47*2)/PI())/2)+('Calcification Rates'!$D$50-'Calcification Rates'!$E$50))^2)*PI())/2))-((((((($A47*2)/PI())/2)^2)*PI())/2)))*('Calcification Rates'!$F$50-'Calcification Rates'!$G$50)</f>
        <v>24.462968536940146</v>
      </c>
      <c r="CY47" s="73">
        <f>((((((((($A47*2)/PI())/2)+('Calcification Rates'!$D$50+'Calcification Rates'!$E$50))^2)*PI())/2))-((((((($A47*2)/PI())/2)^2)*PI())/2)))*('Calcification Rates'!$F$50+'Calcification Rates'!$G$50)</f>
        <v>29.925473657077035</v>
      </c>
      <c r="CZ47" s="73">
        <f>((((((((($A47*2)/PI())/2)+'Calcification Rates'!$D$51)^2)*PI())/2))-((((((($A47*2)/PI())/2)^2)*PI())/2)))*'Calcification Rates'!$F$51</f>
        <v>27.131491383067512</v>
      </c>
      <c r="DA47" s="73">
        <f>((((((((($A47*2)/PI())/2)+('Calcification Rates'!$D$51-'Calcification Rates'!$E$51))^2)*PI())/2))-((((((($A47*2)/PI())/2)^2)*PI())/2)))*('Calcification Rates'!$F$51-'Calcification Rates'!$G$51)</f>
        <v>24.462968536940146</v>
      </c>
      <c r="DB47" s="73">
        <f>((((((((($A47*2)/PI())/2)+('Calcification Rates'!$D$51+'Calcification Rates'!$E$51))^2)*PI())/2))-((((((($A47*2)/PI())/2)^2)*PI())/2)))*('Calcification Rates'!$F$51+'Calcification Rates'!$G$51)</f>
        <v>29.925473657077035</v>
      </c>
      <c r="DC47" s="73">
        <f>((((((((($A47*2)/PI())/2)+'Calcification Rates'!$D$52)^2)*PI())/2))-((((((($A47*2)/PI())/2)^2)*PI())/2)))*'Calcification Rates'!$F$52</f>
        <v>60.457015583529241</v>
      </c>
      <c r="DD47" s="73">
        <f>((((((((($A47*2)/PI())/2)+('Calcification Rates'!$D$52-'Calcification Rates'!$E$52))^2)*PI())/2))-((((((($A47*2)/PI())/2)^2)*PI())/2)))*('Calcification Rates'!$F$52-'Calcification Rates'!$G$52)</f>
        <v>57.06041165687828</v>
      </c>
      <c r="DE47" s="73">
        <f>((((((((($A47*2)/PI())/2)+('Calcification Rates'!$D$52+'Calcification Rates'!$E$52))^2)*PI())/2))-((((((($A47*2)/PI())/2)^2)*PI())/2)))*('Calcification Rates'!$F$52+'Calcification Rates'!$G$52)</f>
        <v>63.939865471240815</v>
      </c>
      <c r="DF47" s="73">
        <f>((((((((($A47*2)/PI())/2)+'Calcification Rates'!$D$53)^2)*PI())/2))-((((((($A47*2)/PI())/2)^2)*PI())/2)))*'Calcification Rates'!$F$53</f>
        <v>8.0222419150983004</v>
      </c>
      <c r="DG47" s="73">
        <f>((((((((($A47*2)/PI())/2)+('Calcification Rates'!$D$53-'Calcification Rates'!$E$53))^2)*PI())/2))-((((((($A47*2)/PI())/2)^2)*PI())/2)))*('Calcification Rates'!$F$53-'Calcification Rates'!$G$53)</f>
        <v>7.6249633329355593</v>
      </c>
      <c r="DH47" s="73">
        <f>((((((((($A47*2)/PI())/2)+('Calcification Rates'!$D$53+'Calcification Rates'!$E$53))^2)*PI())/2))-((((((($A47*2)/PI())/2)^2)*PI())/2)))*('Calcification Rates'!$F$53+'Calcification Rates'!$G$53)</f>
        <v>8.4265232593127486</v>
      </c>
      <c r="DI47" s="73">
        <f>((((((((($A47*2)/PI())/2)+'Calcification Rates'!$D$54)^2)*PI())/2))-((((((($A47*2)/PI())/2)^2)*PI())/2)))*'Calcification Rates'!$F$54</f>
        <v>8.0222419150983004</v>
      </c>
      <c r="DJ47" s="73">
        <f>((((((((($A47*2)/PI())/2)+('Calcification Rates'!$D$54-'Calcification Rates'!$E$54))^2)*PI())/2))-((((((($A47*2)/PI())/2)^2)*PI())/2)))*('Calcification Rates'!$F$54-'Calcification Rates'!$G$54)</f>
        <v>7.6249633329355593</v>
      </c>
      <c r="DK47" s="73">
        <f>((((((((($A47*2)/PI())/2)+('Calcification Rates'!$D$54+'Calcification Rates'!$E$54))^2)*PI())/2))-((((((($A47*2)/PI())/2)^2)*PI())/2)))*('Calcification Rates'!$F$54+'Calcification Rates'!$G$54)</f>
        <v>8.4265232593127486</v>
      </c>
      <c r="DL47" s="73">
        <f>((((((((($A47*2)/PI())/2)+'Calcification Rates'!$D$55)^2)*PI())/2))-((((((($A47*2)/PI())/2)^2)*PI())/2)))*'Calcification Rates'!$F$55</f>
        <v>9.837496087025567</v>
      </c>
      <c r="DM47" s="73">
        <f>((((((((($A47*2)/PI())/2)+('Calcification Rates'!$D$55-'Calcification Rates'!$E$55))^2)*PI())/2))-((((((($A47*2)/PI())/2)^2)*PI())/2)))*('Calcification Rates'!$F$55-'Calcification Rates'!$G$55)</f>
        <v>9.7266550344267095</v>
      </c>
      <c r="DN47" s="73">
        <f>((((((((($A47*2)/PI())/2)+('Calcification Rates'!$D$55+'Calcification Rates'!$E$55))^2)*PI())/2))-((((((($A47*2)/PI())/2)^2)*PI())/2)))*('Calcification Rates'!$F$55+'Calcification Rates'!$G$55)</f>
        <v>9.9483470135455665</v>
      </c>
      <c r="DO47" s="73">
        <f>((((1-'Calcification Rates'!$H$56)*$A47)*'Calcification Rates'!$D$56*0.1)+('Calcification Rates'!$H$56*$A47*'Calcification Rates'!$D$56))*'Calcification Rates'!$F$56</f>
        <v>4.7907128250000008</v>
      </c>
      <c r="DP47" s="73">
        <f>((((1-'Calcification Rates'!$H$56)*$A47)*(('Calcification Rates'!$D$56-'Calcification Rates'!$E$56)*0.1))+('Calcification Rates'!$H$56*$A47*('Calcification Rates'!$D$56-'Calcification Rates'!$E$56)))*('Calcification Rates'!$F$56-'Calcification Rates'!$G$56)</f>
        <v>4.7907128250000008</v>
      </c>
      <c r="DQ47" s="73">
        <f>((((1-'Calcification Rates'!$H$56)*$A47)*(('Calcification Rates'!$D$56+'Calcification Rates'!$E$56)*0.1))+('Calcification Rates'!$H$56*$A47*('Calcification Rates'!$D$56+'Calcification Rates'!$E$56)))*('Calcification Rates'!$F$56+'Calcification Rates'!$G$56)</f>
        <v>4.7907128250000008</v>
      </c>
      <c r="DR47" s="73">
        <f>((((1-'Calcification Rates'!$H$57)*$A47)*'Calcification Rates'!$D$57*0.1)+('Calcification Rates'!$H$57*$A47*'Calcification Rates'!$D$57))*'Calcification Rates'!$F$57</f>
        <v>20.312520000000003</v>
      </c>
      <c r="DS47" s="73">
        <f>((((1-'Calcification Rates'!$H$57)*$A47)*(('Calcification Rates'!$D$57-'Calcification Rates'!$E$57)*0.1))+('Calcification Rates'!$H$57*$A47*('Calcification Rates'!$D$57-'Calcification Rates'!$E$57)))*('Calcification Rates'!$F$57-'Calcification Rates'!$G$57)</f>
        <v>19.252006155783228</v>
      </c>
      <c r="DT47" s="73">
        <f>((((1-'Calcification Rates'!$H$57)*$A47)*(('Calcification Rates'!$D$57+'Calcification Rates'!$E$57)*0.1))+('Calcification Rates'!$H$57*$A47*('Calcification Rates'!$D$57+'Calcification Rates'!$E$57)))*('Calcification Rates'!$F$57+'Calcification Rates'!$G$57)</f>
        <v>21.373033844216778</v>
      </c>
      <c r="DU47" s="73">
        <f>((((1-'Calcification Rates'!$H$58)*$A47)*'Calcification Rates'!$D$58*0.1)+('Calcification Rates'!$H$58*$A47*'Calcification Rates'!$D$58))*'Calcification Rates'!$F$58</f>
        <v>20.312520000000003</v>
      </c>
      <c r="DV47" s="73">
        <f>((((1-'Calcification Rates'!$H$58)*$A47)*(('Calcification Rates'!$D$58-'Calcification Rates'!$E$58)*0.1))+('Calcification Rates'!$H$58*$A47*('Calcification Rates'!$D$58-'Calcification Rates'!$E$58)))*('Calcification Rates'!$F$58-'Calcification Rates'!$G$58)</f>
        <v>19.252006155783228</v>
      </c>
      <c r="DW47" s="73">
        <f>((((1-'Calcification Rates'!$H$58)*$A47)*(('Calcification Rates'!$D$58+'Calcification Rates'!$E$58)*0.1))+('Calcification Rates'!$H$58*$A47*('Calcification Rates'!$D$58+'Calcification Rates'!$E$58)))*('Calcification Rates'!$F$58+'Calcification Rates'!$G$58)</f>
        <v>21.373033844216778</v>
      </c>
      <c r="DX47" s="73">
        <f>(2*'Calcification Rates'!$D$59*'Calcification Rates'!$F$59)+0.1*'Calcification Rates'!$D$59*($A47+(2*'Calcification Rates'!$D$59))*'Calcification Rates'!$F$59</f>
        <v>16.189830755555558</v>
      </c>
      <c r="DY47" s="73">
        <f>(2*('Calcification Rates'!$D$59-'Calcification Rates'!$E$59)*('Calcification Rates'!$F$59-'Calcification Rates'!$G$59))+(0.1*('Calcification Rates'!$D$59-'Calcification Rates'!$E$59)*($A47+(2*'Calcification Rates'!$D$59-'Calcification Rates'!$E$59)))*('Calcification Rates'!$F$59-'Calcification Rates'!$G$59)</f>
        <v>15.326065715971559</v>
      </c>
      <c r="DZ47" s="73">
        <f>(2*('Calcification Rates'!$D$59+'Calcification Rates'!$E$59)*('Calcification Rates'!$F$59+'Calcification Rates'!$G$59))+(0.1*('Calcification Rates'!$D$59+'Calcification Rates'!$E$59)*($A47+(2*'Calcification Rates'!$D$59+'Calcification Rates'!$E$59)))*('Calcification Rates'!$F$59+'Calcification Rates'!$G$59)</f>
        <v>17.055633557346844</v>
      </c>
      <c r="EA47" s="73">
        <f>((((((((($A47*2)/PI())/2)+'Calcification Rates'!$D$60)^2)*PI())/2))-((((((($A47*2)/PI())/2)^2)*PI())/2)))*'Calcification Rates'!$F$60</f>
        <v>28.253831284714511</v>
      </c>
      <c r="EB47" s="73">
        <f>((((((((($A47*2)/PI())/2)+('Calcification Rates'!$D$60-'Calcification Rates'!$E$60))^2)*PI())/2))-((((((($A47*2)/PI())/2)^2)*PI())/2)))*('Calcification Rates'!$F$60-'Calcification Rates'!$G$60)</f>
        <v>26.372782314333119</v>
      </c>
      <c r="EC47" s="73">
        <f>((((((((($A47*2)/PI())/2)+('Calcification Rates'!$D$60+'Calcification Rates'!$E$60))^2)*PI())/2))-((((((($A47*2)/PI())/2)^2)*PI())/2)))*('Calcification Rates'!$F$60+'Calcification Rates'!$G$60)</f>
        <v>30.196302223068678</v>
      </c>
      <c r="ED47" s="73">
        <f>$A47*'Calcification Rates'!$D$61*'Calcification Rates'!$F$61</f>
        <v>35.314879756507914</v>
      </c>
      <c r="EE47" s="73">
        <f>$A47*('Calcification Rates'!$D$61-'Calcification Rates'!$E$61)*('Calcification Rates'!$F$61-'Calcification Rates'!$G$61)</f>
        <v>32.359870710727463</v>
      </c>
      <c r="EF47" s="73">
        <f>$A47*('Calcification Rates'!$D$61+'Calcification Rates'!$E$61)*('Calcification Rates'!$F$61+'Calcification Rates'!$G$61)</f>
        <v>38.397768754725327</v>
      </c>
      <c r="EG47" s="73">
        <f>(2*'Calcification Rates'!$D$62*'Calcification Rates'!$F$62)+0.1*'Calcification Rates'!$D$62*($A47+(2*'Calcification Rates'!$D$62))*'Calcification Rates'!$F$62</f>
        <v>81.786444444444427</v>
      </c>
      <c r="EH47" s="73">
        <f>(2*('Calcification Rates'!$D$62-'Calcification Rates'!$E$62)*('Calcification Rates'!$F$62-'Calcification Rates'!$G$62))+(0.1*('Calcification Rates'!$D$62-'Calcification Rates'!$E$62)*($A47+(2*'Calcification Rates'!$D$62-'Calcification Rates'!$E$62)))*('Calcification Rates'!$F$62-'Calcification Rates'!$G$62)</f>
        <v>66.866871135290836</v>
      </c>
      <c r="EI47" s="73">
        <f>(2*('Calcification Rates'!$D$62+'Calcification Rates'!$E$62)*('Calcification Rates'!$F$62+'Calcification Rates'!$G$62))+(0.1*('Calcification Rates'!$D$62+'Calcification Rates'!$E$62)*($A47+(2*'Calcification Rates'!$D$62+'Calcification Rates'!$E$62)))*('Calcification Rates'!$F$62+'Calcification Rates'!$G$62)</f>
        <v>97.989203990217234</v>
      </c>
      <c r="EJ47" s="73">
        <f>(2*'Calcification Rates'!$D$63*'Calcification Rates'!$F$63)+0.1*'Calcification Rates'!$D$63*($A47+(2*'Calcification Rates'!$D$63))*'Calcification Rates'!$F$63</f>
        <v>81.786444444444427</v>
      </c>
      <c r="EK47" s="73">
        <f>(2*('Calcification Rates'!$D$63-'Calcification Rates'!$E$63)*('Calcification Rates'!$F$63-'Calcification Rates'!$G$63))+(0.1*('Calcification Rates'!$D$63-'Calcification Rates'!$E$63)*($A47+(2*'Calcification Rates'!$D$63-'Calcification Rates'!$E$63)))*('Calcification Rates'!$F$63-'Calcification Rates'!$G$63)</f>
        <v>66.866871135290836</v>
      </c>
      <c r="EL47" s="73">
        <f>(2*('Calcification Rates'!$D$63+'Calcification Rates'!$E$63)*('Calcification Rates'!$F$63+'Calcification Rates'!$G$63))+(0.1*('Calcification Rates'!$D$63+'Calcification Rates'!$E$63)*($A47+(2*'Calcification Rates'!$D$63+'Calcification Rates'!$E$63)))*('Calcification Rates'!$F$63+'Calcification Rates'!$G$63)</f>
        <v>97.989203990217234</v>
      </c>
      <c r="EM47" s="73">
        <f>(2*'Calcification Rates'!$D$64*'Calcification Rates'!$F$64)+0.1*'Calcification Rates'!$D$64*($A47+(2*'Calcification Rates'!$D$64))*'Calcification Rates'!$F$64</f>
        <v>81.786444444444427</v>
      </c>
      <c r="EN47" s="73">
        <f>(2*('Calcification Rates'!$D$64-'Calcification Rates'!$E$64)*('Calcification Rates'!$F$64-'Calcification Rates'!$G$64))+(0.1*('Calcification Rates'!$D$64-'Calcification Rates'!$E$64)*($A47+(2*'Calcification Rates'!$D$64-'Calcification Rates'!$E$64)))*('Calcification Rates'!$F$64-'Calcification Rates'!$G$64)</f>
        <v>66.866871135290836</v>
      </c>
      <c r="EO47" s="73">
        <f>(2*('Calcification Rates'!$D$64+'Calcification Rates'!$E$64)*('Calcification Rates'!$F$64+'Calcification Rates'!$G$64))+(0.1*('Calcification Rates'!$D$64+'Calcification Rates'!$E$64)*($A47+(2*'Calcification Rates'!$D$64+'Calcification Rates'!$E$64)))*('Calcification Rates'!$F$64+'Calcification Rates'!$G$64)</f>
        <v>97.989203990217234</v>
      </c>
      <c r="EP47" s="73">
        <f>(2*'Calcification Rates'!$D$65*'Calcification Rates'!$F$65)+0.1*'Calcification Rates'!$D$65*($A47+(2*'Calcification Rates'!$D$65))*'Calcification Rates'!$F$65</f>
        <v>81.786444444444427</v>
      </c>
      <c r="EQ47" s="73">
        <f>(2*('Calcification Rates'!$D$65-'Calcification Rates'!$E$65)*('Calcification Rates'!$F$65-'Calcification Rates'!$G$65))+(0.1*('Calcification Rates'!$D$65-'Calcification Rates'!$E$65)*($A47+(2*'Calcification Rates'!$D$65-'Calcification Rates'!$E$65)))*('Calcification Rates'!$F$65-'Calcification Rates'!$G$65)</f>
        <v>66.866871135290836</v>
      </c>
      <c r="ER47" s="73">
        <f>(2*('Calcification Rates'!$D$65+'Calcification Rates'!$E$65)*('Calcification Rates'!$F$65+'Calcification Rates'!$G$65))+(0.1*('Calcification Rates'!$D$65+'Calcification Rates'!$E$65)*($A47+(2*'Calcification Rates'!$D$65+'Calcification Rates'!$E$65)))*('Calcification Rates'!$F$65+'Calcification Rates'!$G$65)</f>
        <v>97.989203990217234</v>
      </c>
      <c r="ES47" s="73">
        <f>$A47*'Calcification Rates'!$D$66*'Calcification Rates'!$F$66</f>
        <v>35.314879756507914</v>
      </c>
      <c r="ET47" s="73">
        <f>$A47*('Calcification Rates'!$D$66-'Calcification Rates'!$E$66)*('Calcification Rates'!$F$66-'Calcification Rates'!$G$66)</f>
        <v>32.359870710727463</v>
      </c>
      <c r="EU47" s="73">
        <f>$A47*('Calcification Rates'!$D$66+'Calcification Rates'!$E$66)*('Calcification Rates'!$F$66+'Calcification Rates'!$G$66)</f>
        <v>38.397768754725327</v>
      </c>
      <c r="EV47" s="73">
        <f>(2*'Calcification Rates'!$D$67*'Calcification Rates'!$F$67)+0.1*'Calcification Rates'!$D$67*($A47+(2*'Calcification Rates'!$D$67))*'Calcification Rates'!$F$67</f>
        <v>81.786444444444427</v>
      </c>
      <c r="EW47" s="73">
        <f>(2*('Calcification Rates'!$D$67-'Calcification Rates'!$E$67)*('Calcification Rates'!$F$67-'Calcification Rates'!$G$67))+(0.1*('Calcification Rates'!$D$67-'Calcification Rates'!$E$67)*($A47+(2*'Calcification Rates'!$D$67-'Calcification Rates'!$E$67)))*('Calcification Rates'!$F$67-'Calcification Rates'!$G$67)</f>
        <v>66.866871135290836</v>
      </c>
      <c r="EX47" s="73">
        <f>(2*('Calcification Rates'!$D$67+'Calcification Rates'!$E$67)*('Calcification Rates'!$F$67+'Calcification Rates'!$G$67))+(0.1*('Calcification Rates'!$D$67+'Calcification Rates'!$E$67)*($A47+(2*'Calcification Rates'!$D$67+'Calcification Rates'!$E$67)))*('Calcification Rates'!$F$67+'Calcification Rates'!$G$67)</f>
        <v>97.989203990217234</v>
      </c>
      <c r="EY47" s="73">
        <f>((((1-'Calcification Rates'!$H$68)*$A47)*'Calcification Rates'!$D$68*0.1)+('Calcification Rates'!$H$68*$A47*'Calcification Rates'!$D$68))*'Calcification Rates'!$F$68</f>
        <v>10.301692500000001</v>
      </c>
      <c r="EZ47" s="73">
        <f>((((1-'Calcification Rates'!$H$68)*$A47)*(('Calcification Rates'!$D$68-'Calcification Rates'!$E$68)*0.1))+('Calcification Rates'!$H$68*$A47*('Calcification Rates'!$D$68-'Calcification Rates'!$E$68)))*('Calcification Rates'!$F$68-'Calcification Rates'!$G$68)</f>
        <v>6.4103720006171905</v>
      </c>
      <c r="FA47" s="73">
        <f>((((1-'Calcification Rates'!$H$68)*$A47)*(('Calcification Rates'!$D$68+'Calcification Rates'!$E$68)*0.1))+('Calcification Rates'!$H$68*$A47*('Calcification Rates'!$D$68+'Calcification Rates'!$E$68)))*('Calcification Rates'!$F$68+'Calcification Rates'!$G$68)</f>
        <v>14.580073148907944</v>
      </c>
      <c r="FB47" s="73">
        <f>((((((((($A47*2)/PI())/2)+'Calcification Rates'!$D$69)^2)*PI())/2))-((((((($A47*2)/PI())/2)^2)*PI())/2)))*'Calcification Rates'!$F$69</f>
        <v>69.660430334203028</v>
      </c>
      <c r="FC47" s="73">
        <f>((((((((($A47*2)/PI())/2)+('Calcification Rates'!$D$69-'Calcification Rates'!$E$69))^2)*PI())/2))-((((((($A47*2)/PI())/2)^2)*PI())/2)))*('Calcification Rates'!$F$69-'Calcification Rates'!$G$69)</f>
        <v>65.93717295258314</v>
      </c>
      <c r="FD47" s="73">
        <f>((((((((($A47*2)/PI())/2)+('Calcification Rates'!$D$69+'Calcification Rates'!$E$69))^2)*PI())/2))-((((((($A47*2)/PI())/2)^2)*PI())/2)))*('Calcification Rates'!$F$69+'Calcification Rates'!$G$69)</f>
        <v>73.438958138378453</v>
      </c>
      <c r="FE47" s="73">
        <f>((((((((($A47*2)/PI())/2)+'Calcification Rates'!$D$70)^2)*PI())/2))-((((((($A47*2)/PI())/2)^2)*PI())/2)))*'Calcification Rates'!$F$70</f>
        <v>54.259380867902493</v>
      </c>
      <c r="FF47" s="73">
        <f>((((((((($A47*2)/PI())/2)+('Calcification Rates'!$D$70-'Calcification Rates'!$E$70))^2)*PI())/2))-((((((($A47*2)/PI())/2)^2)*PI())/2)))*('Calcification Rates'!$F$70-'Calcification Rates'!$G$70)</f>
        <v>46.710037593092487</v>
      </c>
      <c r="FG47" s="73">
        <f>((((((((($A47*2)/PI())/2)+('Calcification Rates'!$D$70+'Calcification Rates'!$E$70))^2)*PI())/2))-((((((($A47*2)/PI())/2)^2)*PI())/2)))*('Calcification Rates'!$F$70+'Calcification Rates'!$G$70)</f>
        <v>61.956332070588722</v>
      </c>
      <c r="FH47" s="73">
        <f>((((((((($A47*2)/PI())/2)+'Calcification Rates'!$D$71)^2)*PI())/2))-((((((($A47*2)/PI())/2)^2)*PI())/2)))*'Calcification Rates'!$F$71</f>
        <v>30.733091201856922</v>
      </c>
      <c r="FI47" s="73">
        <f>((((((((($A47*2)/PI())/2)+('Calcification Rates'!$D$71-'Calcification Rates'!$E$71))^2)*PI())/2))-((((((($A47*2)/PI())/2)^2)*PI())/2)))*('Calcification Rates'!$F$71-'Calcification Rates'!$G$71)</f>
        <v>28.333618702646472</v>
      </c>
      <c r="FJ47" s="73">
        <f>((((((((($A47*2)/PI())/2)+('Calcification Rates'!$D$71+'Calcification Rates'!$E$71))^2)*PI())/2))-((((((($A47*2)/PI())/2)^2)*PI())/2)))*('Calcification Rates'!$F$71+'Calcification Rates'!$G$71)</f>
        <v>33.228249388471333</v>
      </c>
      <c r="FK47" s="73">
        <f>$A47*'Calcification Rates'!$D$72*'Calcification Rates'!$F$72</f>
        <v>1.0576265624999999</v>
      </c>
      <c r="FL47" s="73">
        <f>$A47*('Calcification Rates'!$D$72-'Calcification Rates'!$E$72)*('Calcification Rates'!$F$72-'Calcification Rates'!$G$72)</f>
        <v>0.68735021750145286</v>
      </c>
      <c r="FM47" s="73">
        <f>$A47*('Calcification Rates'!$D$72+'Calcification Rates'!$E$72)*('Calcification Rates'!$F$72+'Calcification Rates'!$G$72)</f>
        <v>1.427902907498547</v>
      </c>
      <c r="FN47" s="73">
        <f>$A47*'Calcification Rates'!$D$74*'Calcification Rates'!$F$74</f>
        <v>1.0576265624999999</v>
      </c>
      <c r="FO47" s="73">
        <f>$A47*('Calcification Rates'!$D$74-'Calcification Rates'!$E$74)*('Calcification Rates'!$F$74-'Calcification Rates'!$G$74)</f>
        <v>0.68735021750145286</v>
      </c>
      <c r="FP47" s="73">
        <f>$A47*('Calcification Rates'!$D$74+'Calcification Rates'!$E$74)*('Calcification Rates'!$F$74+'Calcification Rates'!$G$74)</f>
        <v>1.427902907498547</v>
      </c>
      <c r="FQ47" s="73">
        <f>$A47*'Calcification Rates'!$D$75*'Calcification Rates'!$F$75</f>
        <v>30.52532492897727</v>
      </c>
      <c r="FR47" s="73">
        <f>$A47*('Calcification Rates'!$D$75-'Calcification Rates'!$E$75)*('Calcification Rates'!$F$75-'Calcification Rates'!$G$75)</f>
        <v>28.427029689279379</v>
      </c>
      <c r="FS47" s="73">
        <f>$A47*('Calcification Rates'!$D$75+'Calcification Rates'!$E$75)*('Calcification Rates'!$F$75+'Calcification Rates'!$G$75)</f>
        <v>32.68751272213877</v>
      </c>
      <c r="FT47" s="73">
        <f>((((((((($A47*2)/PI())/2)+'Calcification Rates'!$D$76)^2)*PI())/2))-((((((($A47*2)/PI())/2)^2)*PI())/2)))*'Calcification Rates'!$F$76</f>
        <v>31.006896734458593</v>
      </c>
      <c r="FU47" s="73">
        <f>((((((((($A47*2)/PI())/2)+('Calcification Rates'!$D$76-'Calcification Rates'!$E$76))^2)*PI())/2))-((((((($A47*2)/PI())/2)^2)*PI())/2)))*('Calcification Rates'!$F$76-'Calcification Rates'!$G$76)</f>
        <v>28.865714089629204</v>
      </c>
      <c r="FV47" s="73">
        <f>((((((((($A47*2)/PI())/2)+('Calcification Rates'!$D$76+'Calcification Rates'!$E$76))^2)*PI())/2))-((((((($A47*2)/PI())/2)^2)*PI())/2)))*('Calcification Rates'!$F$76+'Calcification Rates'!$G$76)</f>
        <v>33.214446342161942</v>
      </c>
      <c r="FW47" s="73">
        <f>(2*'Calcification Rates'!$D$77*'Calcification Rates'!$F$77)+0.1*'Calcification Rates'!$D$77*($A47+(2*'Calcification Rates'!$D$77))*'Calcification Rates'!$F$77</f>
        <v>81.786444444444427</v>
      </c>
      <c r="FX47" s="73">
        <f>(2*('Calcification Rates'!$D$77-'Calcification Rates'!$E$77)*('Calcification Rates'!$F$77-'Calcification Rates'!$G$77))+(0.1*('Calcification Rates'!$D$77-'Calcification Rates'!$E$77)*($A47+(2*'Calcification Rates'!$D$77-'Calcification Rates'!$E$77)))*('Calcification Rates'!$F$77-'Calcification Rates'!$G$77)</f>
        <v>77.818221959808113</v>
      </c>
      <c r="FY47" s="73">
        <f>(2*('Calcification Rates'!$D$77+'Calcification Rates'!$E$77)*('Calcification Rates'!$F$77+'Calcification Rates'!$G$77))+(0.1*('Calcification Rates'!$D$77+'Calcification Rates'!$E$77)*($A47+(2*'Calcification Rates'!$D$77+'Calcification Rates'!$E$77)))*('Calcification Rates'!$F$77+'Calcification Rates'!$G$77)</f>
        <v>85.772429601638308</v>
      </c>
      <c r="FZ47" s="73">
        <f>((((1-'Calcification Rates'!$H$78)*$A47)*'Calcification Rates'!$D$78*0.1)+('Calcification Rates'!$H$78*$A47*'Calcification Rates'!$D$78))*'Calcification Rates'!$F$78</f>
        <v>16.047222896249998</v>
      </c>
      <c r="GA47" s="73">
        <f>((((1-'Calcification Rates'!$H$78)*$A47)*(('Calcification Rates'!$D$78-'Calcification Rates'!$E$78)*0.1))+('Calcification Rates'!$H$78*$A47*('Calcification Rates'!$D$78-'Calcification Rates'!$E$78)))*('Calcification Rates'!$F$78-'Calcification Rates'!$G$78)</f>
        <v>15.491668311997312</v>
      </c>
      <c r="GB47" s="73">
        <f>((((1-'Calcification Rates'!$H$78)*$A47)*(('Calcification Rates'!$D$78+'Calcification Rates'!$E$78)*0.1))+('Calcification Rates'!$H$78*$A47*('Calcification Rates'!$D$78+'Calcification Rates'!$E$78)))*('Calcification Rates'!$F$78+'Calcification Rates'!$G$78)</f>
        <v>16.602777480502684</v>
      </c>
      <c r="GC47" s="73">
        <f>((((1-'Calcification Rates'!$H$79)*$A47)*'Calcification Rates'!$D$79*0.1)+('Calcification Rates'!$H$79*$A47*'Calcification Rates'!$D$79))*'Calcification Rates'!$F$79</f>
        <v>18.250718850000002</v>
      </c>
      <c r="GD47" s="73">
        <f>((((1-'Calcification Rates'!$H$79)*$A47)*(('Calcification Rates'!$D$79-'Calcification Rates'!$E$79)*0.1))+('Calcification Rates'!$H$79*$A47*('Calcification Rates'!$D$79-'Calcification Rates'!$E$79)))*('Calcification Rates'!$F$79-'Calcification Rates'!$G$79)</f>
        <v>17.487761535825449</v>
      </c>
      <c r="GE47" s="73">
        <f>((((1-'Calcification Rates'!$H$79)*$A47)*(('Calcification Rates'!$D$79+'Calcification Rates'!$E$79)*0.1))+('Calcification Rates'!$H$79*$A47*('Calcification Rates'!$D$79+'Calcification Rates'!$E$79)))*('Calcification Rates'!$F$79+'Calcification Rates'!$G$79)</f>
        <v>19.013676164174555</v>
      </c>
      <c r="GF47" s="73">
        <f>((((1-'Calcification Rates'!$H$80)*$A47)*'Calcification Rates'!$D$80*0.1)+('Calcification Rates'!$H$80*$A47*'Calcification Rates'!$D$80))*'Calcification Rates'!$F$80</f>
        <v>21.476734402499996</v>
      </c>
      <c r="GG47" s="73">
        <f>((((1-'Calcification Rates'!$H$80)*$A47)*(('Calcification Rates'!$D$80-'Calcification Rates'!$E$80)*0.1))+('Calcification Rates'!$H$80*$A47*('Calcification Rates'!$D$80-'Calcification Rates'!$E$80)))*('Calcification Rates'!$F$80-'Calcification Rates'!$G$80)</f>
        <v>20.733210222071587</v>
      </c>
      <c r="GH47" s="73">
        <f>((((1-'Calcification Rates'!$H$80)*$A47)*(('Calcification Rates'!$D$80+'Calcification Rates'!$E$80)*0.1))+('Calcification Rates'!$H$80*$A47*('Calcification Rates'!$D$80+'Calcification Rates'!$E$80)))*('Calcification Rates'!$F$80+'Calcification Rates'!$G$80)</f>
        <v>22.220258582928402</v>
      </c>
      <c r="GI47" s="73">
        <f>((((((((($A47*2)/PI())/2)+'Calcification Rates'!$D$81)^2)*PI())/2))-((((((($A47*2)/PI())/2)^2)*PI())/2)))*'Calcification Rates'!$F$81</f>
        <v>26.270583673529586</v>
      </c>
      <c r="GJ47" s="73">
        <f>((((((((($A47*2)/PI())/2)+('Calcification Rates'!$D$81-'Calcification Rates'!$E$81))^2)*PI())/2))-((((((($A47*2)/PI())/2)^2)*PI())/2)))*('Calcification Rates'!$F$81-'Calcification Rates'!$G$81)</f>
        <v>25.412431053283488</v>
      </c>
      <c r="GK47" s="73">
        <f>((((((((($A47*2)/PI())/2)+('Calcification Rates'!$D$81+'Calcification Rates'!$E$81))^2)*PI())/2))-((((((($A47*2)/PI())/2)^2)*PI())/2)))*('Calcification Rates'!$F$81+'Calcification Rates'!$G$81)</f>
        <v>27.129628741065424</v>
      </c>
      <c r="GL47" s="73">
        <f>((((((((($A47*2)/PI())/2)+'Calcification Rates'!$D$82)^2)*PI())/2))-((((((($A47*2)/PI())/2)^2)*PI())/2)))*'Calcification Rates'!$F$82</f>
        <v>26.944491171160507</v>
      </c>
      <c r="GM47" s="73">
        <f>((((((((($A47*2)/PI())/2)+('Calcification Rates'!$D$82-'Calcification Rates'!$E$82))^2)*PI())/2))-((((((($A47*2)/PI())/2)^2)*PI())/2)))*('Calcification Rates'!$F$82-'Calcification Rates'!$G$82)</f>
        <v>26.276236668757655</v>
      </c>
      <c r="GN47" s="73">
        <f>((((((((($A47*2)/PI())/2)+('Calcification Rates'!$D$82+'Calcification Rates'!$E$82))^2)*PI())/2))-((((((($A47*2)/PI())/2)^2)*PI())/2)))*('Calcification Rates'!$F$82+'Calcification Rates'!$G$82)</f>
        <v>27.613285841369223</v>
      </c>
      <c r="GO47" s="73">
        <f>((((((((($A47*2)/PI())/2)+'Calcification Rates'!$D$87)^2)*PI())/2))-((((((($A47*2)/PI())/2)^2)*PI())/2)))*'Calcification Rates'!$F$87</f>
        <v>18.064441845123255</v>
      </c>
      <c r="GP47" s="73">
        <f>((((((((($A47*2)/PI())/2)+('Calcification Rates'!$D$87-'Calcification Rates'!$E$87))^2)*PI())/2))-((((((($A47*2)/PI())/2)^2)*PI())/2)))*('Calcification Rates'!$F$87-'Calcification Rates'!$G$87)</f>
        <v>15.713453707410411</v>
      </c>
      <c r="GQ47" s="73">
        <f>((((((((($A47*2)/PI())/2)+('Calcification Rates'!$D$87+'Calcification Rates'!$E$87))^2)*PI())/2))-((((((($A47*2)/PI())/2)^2)*PI())/2)))*('Calcification Rates'!$F$87+'Calcification Rates'!$G$87)</f>
        <v>20.540658855961439</v>
      </c>
      <c r="GR47" s="73">
        <f>((((((((($A47*2)/PI())/2)+'Calcification Rates'!$D$88)^2)*PI())/2))-((((((($A47*2)/PI())/2)^2)*PI())/2)))*'Calcification Rates'!$F$88</f>
        <v>18.064441845123255</v>
      </c>
      <c r="GS47" s="73">
        <f>((((((((($A47*2)/PI())/2)+('Calcification Rates'!$D$88-'Calcification Rates'!$E$88))^2)*PI())/2))-((((((($A47*2)/PI())/2)^2)*PI())/2)))*('Calcification Rates'!$F$88-'Calcification Rates'!$G$88)</f>
        <v>15.713453707410411</v>
      </c>
      <c r="GT47" s="73">
        <f>((((((((($A47*2)/PI())/2)+('Calcification Rates'!$D$88+'Calcification Rates'!$E$88))^2)*PI())/2))-((((((($A47*2)/PI())/2)^2)*PI())/2)))*('Calcification Rates'!$F$88+'Calcification Rates'!$G$88)</f>
        <v>20.540658855961439</v>
      </c>
      <c r="GU47" s="73">
        <f>((((((((($A47*2)/PI())/2)+'Calcification Rates'!$D$89)^2)*PI())/2))-((((((($A47*2)/PI())/2)^2)*PI())/2)))*'Calcification Rates'!$F$89</f>
        <v>25.258119393983439</v>
      </c>
      <c r="GV47" s="73">
        <f>((((((((($A47*2)/PI())/2)+('Calcification Rates'!$D$89-'Calcification Rates'!$E$89))^2)*PI())/2))-((((((($A47*2)/PI())/2)^2)*PI())/2)))*('Calcification Rates'!$F$89-'Calcification Rates'!$G$89)</f>
        <v>22.518127881061936</v>
      </c>
      <c r="GW47" s="73">
        <f>((((((((($A47*2)/PI())/2)+('Calcification Rates'!$D$89+'Calcification Rates'!$E$89))^2)*PI())/2))-((((((($A47*2)/PI())/2)^2)*PI())/2)))*('Calcification Rates'!$F$89+'Calcification Rates'!$G$89)</f>
        <v>28.100313277227187</v>
      </c>
      <c r="GX47" s="73">
        <f>((((((((($A47*2)/PI())/2)+'Calcification Rates'!$D$90)^2)*PI())/2))-((((((($A47*2)/PI())/2)^2)*PI())/2)))*'Calcification Rates'!$F$90</f>
        <v>25.258119393983439</v>
      </c>
      <c r="GY47" s="73">
        <f>((((((((($A47*2)/PI())/2)+('Calcification Rates'!$D$90-'Calcification Rates'!$E$90))^2)*PI())/2))-((((((($A47*2)/PI())/2)^2)*PI())/2)))*('Calcification Rates'!$F$90-'Calcification Rates'!$G$90)</f>
        <v>22.518127881061936</v>
      </c>
      <c r="GZ47" s="73">
        <f>((((((((($A47*2)/PI())/2)+('Calcification Rates'!$D$90+'Calcification Rates'!$E$90))^2)*PI())/2))-((((((($A47*2)/PI())/2)^2)*PI())/2)))*('Calcification Rates'!$F$90+'Calcification Rates'!$G$90)</f>
        <v>28.100313277227187</v>
      </c>
      <c r="HA47" s="73">
        <f>((((((((($A47*2)/PI())/2)+'Calcification Rates'!$D$92)^2)*PI())/2))-((((((($A47*2)/PI())/2)^2)*PI())/2)))*'Calcification Rates'!$F$92</f>
        <v>63.981457851501006</v>
      </c>
      <c r="HB47" s="73">
        <f>((((((((($A47*2)/PI())/2)+('Calcification Rates'!$D$92-'Calcification Rates'!$E$92))^2)*PI())/2))-((((((($A47*2)/PI())/2)^2)*PI())/2)))*('Calcification Rates'!$F$92-'Calcification Rates'!$G$92)</f>
        <v>61.505959226948733</v>
      </c>
      <c r="HC47" s="73">
        <f>((((((((($A47*2)/PI())/2)+('Calcification Rates'!$D$92+'Calcification Rates'!$E$92))^2)*PI())/2))-((((((($A47*2)/PI())/2)^2)*PI())/2)))*('Calcification Rates'!$F$92+'Calcification Rates'!$G$92)</f>
        <v>66.456956476053278</v>
      </c>
      <c r="HD47" s="73">
        <f>$A47*'Calcification Rates'!$D$93*'Calcification Rates'!$F$93</f>
        <v>18.592852698104039</v>
      </c>
      <c r="HE47" s="73">
        <f>$A47*('Calcification Rates'!$D$93-'Calcification Rates'!$E$93)*('Calcification Rates'!$F$93-'Calcification Rates'!$G$93)</f>
        <v>16.3408281280818</v>
      </c>
      <c r="HF47" s="73">
        <f>$A47*('Calcification Rates'!$D$93+'Calcification Rates'!$E$93)*('Calcification Rates'!$F$93+'Calcification Rates'!$G$93)</f>
        <v>20.968249866292979</v>
      </c>
      <c r="HG47" s="73">
        <f>$A47*'Calcification Rates'!$D$95*'Calcification Rates'!$F$95</f>
        <v>23.705887190082649</v>
      </c>
      <c r="HH47" s="73">
        <f>$A47*('Calcification Rates'!$D$95-'Calcification Rates'!$E$95)*('Calcification Rates'!$F$95-'Calcification Rates'!$G$95)</f>
        <v>20.686764534254166</v>
      </c>
      <c r="HI47" s="73">
        <f>$A47*('Calcification Rates'!$D$95+'Calcification Rates'!$E$95)*('Calcification Rates'!$F$95+'Calcification Rates'!$G$95)</f>
        <v>26.89420655196832</v>
      </c>
      <c r="HJ47" s="73">
        <f>((((1-'Calcification Rates'!$H$96)*$A47)*'Calcification Rates'!$D$96*0.1)+('Calcification Rates'!$H$96*$A47*'Calcification Rates'!$D$96))*'Calcification Rates'!$F$96</f>
        <v>11.270156625</v>
      </c>
      <c r="HK47" s="73">
        <f>((((1-'Calcification Rates'!$H$96)*$A47)*(('Calcification Rates'!$D$96-'Calcification Rates'!$E$96)*0.1))+('Calcification Rates'!$H$96*$A47*('Calcification Rates'!$D$96-'Calcification Rates'!$E$96)))*('Calcification Rates'!$F$96-'Calcification Rates'!$G$96)</f>
        <v>9.8447335109632998</v>
      </c>
      <c r="HL47" s="73">
        <f>((((1-'Calcification Rates'!$H$96)*$A47)*(('Calcification Rates'!$D$96+'Calcification Rates'!$E$96)*0.1))+('Calcification Rates'!$H$96*$A47*('Calcification Rates'!$D$96+'Calcification Rates'!$E$96)))*('Calcification Rates'!$F$96+'Calcification Rates'!$G$96)</f>
        <v>12.783256109631843</v>
      </c>
      <c r="HM47" s="73">
        <f>((((1-'Calcification Rates'!$H$98)*$A47)*'Calcification Rates'!$D$98*0.1)+('Calcification Rates'!$H$98*$A47*'Calcification Rates'!$D$98))*'Calcification Rates'!$F$98</f>
        <v>11.270156625</v>
      </c>
      <c r="HN47" s="73">
        <f>((((1-'Calcification Rates'!$H$98)*$A47)*(('Calcification Rates'!$D$98-'Calcification Rates'!$E$98)*0.1))+('Calcification Rates'!$H$98*$A47*('Calcification Rates'!$D$98-'Calcification Rates'!$E$98)))*('Calcification Rates'!$F$98-'Calcification Rates'!$G$98)</f>
        <v>6.7968581487929036</v>
      </c>
      <c r="HO47" s="73">
        <f>((((1-'Calcification Rates'!$H$98)*$A47)*(('Calcification Rates'!$D$98+'Calcification Rates'!$E$98)*0.1))+('Calcification Rates'!$H$98*$A47*('Calcification Rates'!$D$98+'Calcification Rates'!$E$98)))*('Calcification Rates'!$F$98+'Calcification Rates'!$G$98)</f>
        <v>16.391112667688795</v>
      </c>
    </row>
    <row r="48" spans="1:223" x14ac:dyDescent="0.3">
      <c r="A48" s="42">
        <v>46</v>
      </c>
      <c r="B48" s="73">
        <f>((((1-'Calcification Rates'!$H$11)*$A48)*'Calcification Rates'!$D$11*0.1)+('Calcification Rates'!$H$11*$A48*'Calcification Rates'!$D$11))*'Calcification Rates'!$F$11</f>
        <v>126.56004778666667</v>
      </c>
      <c r="C48" s="73">
        <f>((((1-'Calcification Rates'!$H$11)*$A48)*(('Calcification Rates'!$D$11-'Calcification Rates'!$E$11)*0.1))+('Calcification Rates'!$H$11*$A48*('Calcification Rates'!$D$11-'Calcification Rates'!$E$11)))*('Calcification Rates'!$F$11-'Calcification Rates'!$G$11)</f>
        <v>102.78891237502526</v>
      </c>
      <c r="D48" s="73">
        <f>((((1-'Calcification Rates'!$H$11)*$A48)*(('Calcification Rates'!$D$11+'Calcification Rates'!$E$11)*0.1))+('Calcification Rates'!$H$11*$A48*('Calcification Rates'!$D$11+'Calcification Rates'!$E$11)))*('Calcification Rates'!$F$11+'Calcification Rates'!$G$11)</f>
        <v>151.06962375111448</v>
      </c>
      <c r="E48" s="73">
        <f>(((((1-'Calcification Rates'!$H$12)*$A48)*'Calcification Rates'!$D$12*0.1)+('Calcification Rates'!$H$12*$A48*'Calcification Rates'!$D$12))*'Calcification Rates'!$F$12)*0.5</f>
        <v>66.646948419047604</v>
      </c>
      <c r="F48" s="73">
        <f>(((((1-'Calcification Rates'!$H$12)*$A48)*(('Calcification Rates'!$D$12-'Calcification Rates'!$E$12)*0.1))+('Calcification Rates'!$H$12*$A48*('Calcification Rates'!$D$12-'Calcification Rates'!$E$12)))*('Calcification Rates'!$F$12-'Calcification Rates'!$G$12))*0.5</f>
        <v>61.253674596510379</v>
      </c>
      <c r="G48" s="73">
        <f>(((((1-'Calcification Rates'!$H$12)*$A48)*(('Calcification Rates'!$D$12+'Calcification Rates'!$E$12)*0.1))+('Calcification Rates'!$H$12*$A48*('Calcification Rates'!$D$12+'Calcification Rates'!$E$12)))*('Calcification Rates'!$F$12+'Calcification Rates'!$G$12))*0.5</f>
        <v>72.133800524713934</v>
      </c>
      <c r="H48" s="73">
        <f>(((((1-'Calcification Rates'!$H$13)*$A48)*'Calcification Rates'!$D$13*0.1)+('Calcification Rates'!$H$13*$A48*'Calcification Rates'!$D$13))*'Calcification Rates'!$F$13)*0.5</f>
        <v>53.62755005759999</v>
      </c>
      <c r="I48" s="73">
        <f>(((((1-'Calcification Rates'!$H$13)*$A48)*(('Calcification Rates'!$D$13-'Calcification Rates'!$E$13)*0.1))+('Calcification Rates'!$H$13*$A48*('Calcification Rates'!$D$13-'Calcification Rates'!$E$13)))*('Calcification Rates'!$F$13-'Calcification Rates'!$G$13))*0.5</f>
        <v>45.384075029953458</v>
      </c>
      <c r="J48" s="73">
        <f>(((((1-'Calcification Rates'!$H$13)*$A48)*(('Calcification Rates'!$D$13+'Calcification Rates'!$E$13)*0.1))+('Calcification Rates'!$H$13*$A48*('Calcification Rates'!$D$13+'Calcification Rates'!$E$13)))*('Calcification Rates'!$F$13+'Calcification Rates'!$G$13))*0.5</f>
        <v>62.550763876490976</v>
      </c>
      <c r="K48" s="73">
        <f>((((((((($A48*2)/PI())/2)+'Calcification Rates'!$D$14)^2)*PI())/2))-((((((($A48*2)/PI())/2)^2)*PI())/2)))*'Calcification Rates'!$F$14</f>
        <v>27.336496613858579</v>
      </c>
      <c r="L48" s="73">
        <f>((((((((($A48*2)/PI())/2)+('Calcification Rates'!$D$14-'Calcification Rates'!$E$14))^2)*PI())/2))-((((((($A48*2)/PI())/2)^2)*PI())/2)))*('Calcification Rates'!$F$14-'Calcification Rates'!$G$14)</f>
        <v>26.379360716113077</v>
      </c>
      <c r="M48" s="73">
        <f>((((((((($A48*2)/PI())/2)+('Calcification Rates'!$D$14+'Calcification Rates'!$E$14))^2)*PI())/2))-((((((($A48*2)/PI())/2)^2)*PI())/2)))*('Calcification Rates'!$F$14+'Calcification Rates'!$G$14)</f>
        <v>28.294312662897028</v>
      </c>
      <c r="N48" s="73">
        <f>((((((((($A48*2)/PI())/2)+'Calcification Rates'!$D$15)^2)*PI())/2))-((((((($A48*2)/PI())/2)^2)*PI())/2)))*'Calcification Rates'!$F$15</f>
        <v>27.728034976817494</v>
      </c>
      <c r="O48" s="73">
        <f>((((((((($A48*2)/PI())/2)+('Calcification Rates'!$D$15-'Calcification Rates'!$E$15))^2)*PI())/2))-((((((($A48*2)/PI())/2)^2)*PI())/2)))*('Calcification Rates'!$F$15-'Calcification Rates'!$G$15)</f>
        <v>25.001036309651244</v>
      </c>
      <c r="P48" s="73">
        <f>((((((((($A48*2)/PI())/2)+('Calcification Rates'!$D$15+'Calcification Rates'!$E$15))^2)*PI())/2))-((((((($A48*2)/PI())/2)^2)*PI())/2)))*('Calcification Rates'!$F$15+'Calcification Rates'!$G$15)</f>
        <v>30.583207677317365</v>
      </c>
      <c r="Q48" s="73">
        <f>(2*'Calcification Rates'!$D$16*'Calcification Rates'!$F$16)+0.1*'Calcification Rates'!$D$16*($A48+(2*'Calcification Rates'!$D$16))*'Calcification Rates'!$F$16</f>
        <v>7.4768283333333327</v>
      </c>
      <c r="R48" s="73">
        <f>(2*('Calcification Rates'!$D$16-'Calcification Rates'!$E$16)*('Calcification Rates'!$F$16-'Calcification Rates'!$G$16))+(0.1*('Calcification Rates'!$D$16-'Calcification Rates'!$E$16)*($A48+(2*'Calcification Rates'!$D$16-'Calcification Rates'!$E$16)))*('Calcification Rates'!$F$16-'Calcification Rates'!$G$16)</f>
        <v>6.4224252766329997</v>
      </c>
      <c r="S48" s="73">
        <f>(2*('Calcification Rates'!$D$16+'Calcification Rates'!$E$16)*('Calcification Rates'!$F$16+'Calcification Rates'!$G$16))+(0.1*('Calcification Rates'!$D$16+'Calcification Rates'!$E$16)*($A48+(2*'Calcification Rates'!$D$16+'Calcification Rates'!$E$16)))*('Calcification Rates'!$F$16+'Calcification Rates'!$G$16)</f>
        <v>8.5575485039956902</v>
      </c>
      <c r="T48" s="73">
        <f>(2*'Calcification Rates'!$D$17*'Calcification Rates'!$F$17)+0.1*'Calcification Rates'!$D$17*($A48+(2*'Calcification Rates'!$D$17))*'Calcification Rates'!$F$17</f>
        <v>6.9104019444444429</v>
      </c>
      <c r="U48" s="73">
        <f>(2*('Calcification Rates'!$D$17-'Calcification Rates'!$E$17)*('Calcification Rates'!$F$17-'Calcification Rates'!$G$17))+(0.1*('Calcification Rates'!$D$17-'Calcification Rates'!$E$17)*($A48+(2*'Calcification Rates'!$D$17-'Calcification Rates'!$E$17)))*('Calcification Rates'!$F$17-'Calcification Rates'!$G$17)</f>
        <v>5.8637099240996662</v>
      </c>
      <c r="V48" s="73">
        <f>(2*('Calcification Rates'!$D$17+'Calcification Rates'!$E$17)*('Calcification Rates'!$F$17+'Calcification Rates'!$G$17))+(0.1*('Calcification Rates'!$D$17+'Calcification Rates'!$E$17)*($A48+(2*'Calcification Rates'!$D$17+'Calcification Rates'!$E$17)))*('Calcification Rates'!$F$17+'Calcification Rates'!$G$17)</f>
        <v>7.9834095847956901</v>
      </c>
      <c r="W48" s="73">
        <f>((((((((($A48*2)/PI())/2)+'Calcification Rates'!$D$18)^2)*PI())/2))-((((((($A48*2)/PI())/2)^2)*PI())/2)))*'Calcification Rates'!$F$18</f>
        <v>27.728034976817494</v>
      </c>
      <c r="X48" s="73">
        <f>((((((((($A48*2)/PI())/2)+('Calcification Rates'!$D$18-'Calcification Rates'!$E$18))^2)*PI())/2))-((((((($A48*2)/PI())/2)^2)*PI())/2)))*('Calcification Rates'!$F$18-'Calcification Rates'!$G$18)</f>
        <v>25.001036309651244</v>
      </c>
      <c r="Y48" s="73">
        <f>((((((((($A48*2)/PI())/2)+('Calcification Rates'!$D$18+'Calcification Rates'!$E$18))^2)*PI())/2))-((((((($A48*2)/PI())/2)^2)*PI())/2)))*('Calcification Rates'!$F$18+'Calcification Rates'!$G$18)</f>
        <v>30.583207677317365</v>
      </c>
      <c r="Z48" s="73">
        <f>(2*'Calcification Rates'!$D$19*'Calcification Rates'!$F$19)+0.1*'Calcification Rates'!$D$19*($A48+(2*'Calcification Rates'!$D$19))*'Calcification Rates'!$F$19</f>
        <v>6.9104019444444429</v>
      </c>
      <c r="AA48" s="73">
        <f>(2*('Calcification Rates'!$D$19-'Calcification Rates'!$E$19)*('Calcification Rates'!$F$19-'Calcification Rates'!$G$19))+(0.1*('Calcification Rates'!$D$19-'Calcification Rates'!$E$19)*($A48+(2*'Calcification Rates'!$D$19-'Calcification Rates'!$E$19)))*('Calcification Rates'!$F$19-'Calcification Rates'!$G$19)</f>
        <v>5.8637099240996662</v>
      </c>
      <c r="AB48" s="73">
        <f>(2*('Calcification Rates'!$D$19+'Calcification Rates'!$E$19)*('Calcification Rates'!$F$19+'Calcification Rates'!$G$19))+(0.1*('Calcification Rates'!$D$19+'Calcification Rates'!$E$19)*($A48+(2*'Calcification Rates'!$D$19+'Calcification Rates'!$E$19)))*('Calcification Rates'!$F$19+'Calcification Rates'!$G$19)</f>
        <v>7.9834095847956901</v>
      </c>
      <c r="AC48" s="73">
        <f>(((((1-'Calcification Rates'!$H$20)*$A48)*'Calcification Rates'!$D$20*0.1)+('Calcification Rates'!$H$20*$A48*'Calcification Rates'!$D$20))*'Calcification Rates'!$F$20)*0.5</f>
        <v>3.7191308583333331</v>
      </c>
      <c r="AD48" s="73">
        <f>(((((1-'Calcification Rates'!$H$20)*$A48)*(('Calcification Rates'!$D$20-'Calcification Rates'!$E$20)*0.1))+('Calcification Rates'!$H$20*$A48*('Calcification Rates'!$D$20-'Calcification Rates'!$E$20)))*('Calcification Rates'!$F$20-'Calcification Rates'!$G$20))*0.5</f>
        <v>3.1561163165915058</v>
      </c>
      <c r="AE48" s="73">
        <f>(((((1-'Calcification Rates'!$H$20)*$A48)*(('Calcification Rates'!$D$20+'Calcification Rates'!$E$20)*0.1))+('Calcification Rates'!$H$20*$A48*('Calcification Rates'!$D$20+'Calcification Rates'!$E$20)))*('Calcification Rates'!$F$20+'Calcification Rates'!$G$20))*0.5</f>
        <v>4.2961970586088389</v>
      </c>
      <c r="AF48" s="73">
        <f>(2*'Calcification Rates'!$D$21*'Calcification Rates'!$F$21)+0.1*'Calcification Rates'!$D$21*($A48+(2*'Calcification Rates'!$D$21))*'Calcification Rates'!$F$21</f>
        <v>7.9299694444444446</v>
      </c>
      <c r="AG48" s="73">
        <f>(2*('Calcification Rates'!$D$21-'Calcification Rates'!$E$21)*('Calcification Rates'!$F$21-'Calcification Rates'!$G$21))+(0.1*('Calcification Rates'!$D$21-'Calcification Rates'!$E$21)*($A48+(2*'Calcification Rates'!$D$21-'Calcification Rates'!$E$21)))*('Calcification Rates'!$F$21-'Calcification Rates'!$G$21)</f>
        <v>7.7594388159829322</v>
      </c>
      <c r="AH48" s="73">
        <f>(2*('Calcification Rates'!$D$21+'Calcification Rates'!$E$21)*('Calcification Rates'!$F$21+'Calcification Rates'!$G$21))+(0.1*('Calcification Rates'!$D$21+'Calcification Rates'!$E$21)*($A48+(2*'Calcification Rates'!$D$21+'Calcification Rates'!$E$21)))*('Calcification Rates'!$F$21+'Calcification Rates'!$G$21)</f>
        <v>8.1022484277503999</v>
      </c>
      <c r="AI48" s="73">
        <f>$A48*'Calcification Rates'!$D$23*'Calcification Rates'!$F$23</f>
        <v>1.0811293749999999</v>
      </c>
      <c r="AJ48" s="73">
        <f>$A48*('Calcification Rates'!$D$23-'Calcification Rates'!$E$23)*('Calcification Rates'!$F$23-'Calcification Rates'!$G$23)</f>
        <v>0.70262466677926294</v>
      </c>
      <c r="AK48" s="73">
        <f>$A48*('Calcification Rates'!$D$23+'Calcification Rates'!$E$23)*('Calcification Rates'!$F$23+'Calcification Rates'!$G$23)</f>
        <v>1.4596340832207368</v>
      </c>
      <c r="AL48" s="73">
        <f>((((1-'Calcification Rates'!$H$24)*$A48)*'Calcification Rates'!$D$24*0.1)+('Calcification Rates'!$H$24*$A48*'Calcification Rates'!$D$24))*'Calcification Rates'!$F$24</f>
        <v>49.262105055799999</v>
      </c>
      <c r="AM48" s="73">
        <f>((((1-'Calcification Rates'!$H$24)*$A48)*(('Calcification Rates'!$D$24-'Calcification Rates'!$E$24)*0.1))+('Calcification Rates'!$H$24*$A48*('Calcification Rates'!$D$24-'Calcification Rates'!$E$24)))*('Calcification Rates'!$F$24-'Calcification Rates'!$G$24)</f>
        <v>29.709218009665975</v>
      </c>
      <c r="AN48" s="73">
        <f>((((1-'Calcification Rates'!$H$24)*$A48)*(('Calcification Rates'!$D$24+'Calcification Rates'!$E$24)*0.1))+('Calcification Rates'!$H$24*$A48*('Calcification Rates'!$D$24+'Calcification Rates'!$E$24)))*('Calcification Rates'!$F$24+'Calcification Rates'!$G$24)</f>
        <v>71.64591771741587</v>
      </c>
      <c r="AO48" s="73">
        <f>((((((((($A48*2)/PI())/2)+'Calcification Rates'!$D$25)^2)*PI())/2))-((((((($A48*2)/PI())/2)^2)*PI())/2)))*'Calcification Rates'!$F$25</f>
        <v>23.394027322504673</v>
      </c>
      <c r="AP48" s="73">
        <f>((((((((($A48*2)/PI())/2)+('Calcification Rates'!$D$25-'Calcification Rates'!$E$25))^2)*PI())/2))-((((((($A48*2)/PI())/2)^2)*PI())/2)))*('Calcification Rates'!$F$25-'Calcification Rates'!$G$25)</f>
        <v>19.121562608686972</v>
      </c>
      <c r="AQ48" s="73">
        <f>((((((((($A48*2)/PI())/2)+('Calcification Rates'!$D$25+'Calcification Rates'!$E$25))^2)*PI())/2))-((((((($A48*2)/PI())/2)^2)*PI())/2)))*('Calcification Rates'!$F$25+'Calcification Rates'!$G$25)</f>
        <v>27.809862414998364</v>
      </c>
      <c r="AR48" s="73">
        <f>((((1-'Calcification Rates'!$H$28)*$A48)*'Calcification Rates'!$D$28*0.1)+('Calcification Rates'!$H$28*$A48*'Calcification Rates'!$D$28))*'Calcification Rates'!$F$28</f>
        <v>7.9290769735456195</v>
      </c>
      <c r="AS48" s="73">
        <f>((((1-'Calcification Rates'!$H$28)*$A48)*(('Calcification Rates'!$D$28-'Calcification Rates'!$E$28)*0.1))+('Calcification Rates'!$H$28*$A48*('Calcification Rates'!$D$28-'Calcification Rates'!$E$28)))*('Calcification Rates'!$F$28-'Calcification Rates'!$G$28)</f>
        <v>7.1466323332875312</v>
      </c>
      <c r="AT48" s="73">
        <f>((((1-'Calcification Rates'!$H$28)*$A48)*(('Calcification Rates'!$D$28+'Calcification Rates'!$E$28)*0.1))+('Calcification Rates'!$H$28*$A48*('Calcification Rates'!$D$28+'Calcification Rates'!$E$28)))*('Calcification Rates'!$F$28+'Calcification Rates'!$G$28)</f>
        <v>8.749810583616668</v>
      </c>
      <c r="AU48" s="73">
        <f>((((((((($A48*2)/PI())/2)+'Calcification Rates'!$D$29)^2)*PI())/2))-((((((($A48*2)/PI())/2)^2)*PI())/2)))*'Calcification Rates'!$F$29</f>
        <v>115.26845978419641</v>
      </c>
      <c r="AV48" s="73">
        <f>((((((((($A48*2)/PI())/2)+('Calcification Rates'!$D$29-'Calcification Rates'!$E$29))^2)*PI())/2))-((((((($A48*2)/PI())/2)^2)*PI())/2)))*('Calcification Rates'!$F$29-'Calcification Rates'!$G$29)</f>
        <v>95.167267732166252</v>
      </c>
      <c r="AW48" s="73">
        <f>((((((((($A48*2)/PI())/2)+('Calcification Rates'!$D$29+'Calcification Rates'!$E$29))^2)*PI())/2))-((((((($A48*2)/PI())/2)^2)*PI())/2)))*('Calcification Rates'!$F$29+'Calcification Rates'!$G$29)</f>
        <v>137.15357912587024</v>
      </c>
      <c r="AX48" s="73">
        <f>((((((((($A48*2)/PI())/2)+'Calcification Rates'!$D$30)^2)*PI())/2))-((((((($A48*2)/PI())/2)^2)*PI())/2)))*'Calcification Rates'!$F$30</f>
        <v>27.212157886833328</v>
      </c>
      <c r="AY48" s="73">
        <f>((((((((($A48*2)/PI())/2)+('Calcification Rates'!$D$30-'Calcification Rates'!$E$30))^2)*PI())/2))-((((((($A48*2)/PI())/2)^2)*PI())/2)))*('Calcification Rates'!$F$30-'Calcification Rates'!$G$30)</f>
        <v>24.156180338651957</v>
      </c>
      <c r="AZ48" s="73">
        <f>((((((((($A48*2)/PI())/2)+('Calcification Rates'!$D$30+'Calcification Rates'!$E$30))^2)*PI())/2))-((((((($A48*2)/PI())/2)^2)*PI())/2)))*('Calcification Rates'!$F$30+'Calcification Rates'!$G$30)</f>
        <v>30.331321420690905</v>
      </c>
      <c r="BA48" s="73">
        <f>((((1-'Calcification Rates'!$H$31)*$A48)*'Calcification Rates'!$D$31*0.1)+('Calcification Rates'!$H$31*$A48*'Calcification Rates'!$D$31))*'Calcification Rates'!$F$31</f>
        <v>8.4808359999999983</v>
      </c>
      <c r="BB48" s="73">
        <f>((((1-'Calcification Rates'!$H$31)*$A48)*(('Calcification Rates'!$D$31-'Calcification Rates'!$E$31)*0.1))+('Calcification Rates'!$H$31*$A48*('Calcification Rates'!$D$31-'Calcification Rates'!$E$31)))*('Calcification Rates'!$F$31-'Calcification Rates'!$G$31)</f>
        <v>8.4808359999999983</v>
      </c>
      <c r="BC48" s="73">
        <f>((((1-'Calcification Rates'!$H$31)*$A48)*(('Calcification Rates'!$D$31+'Calcification Rates'!$E$31)*0.1))+('Calcification Rates'!$H$31*$A48*('Calcification Rates'!$D$31+'Calcification Rates'!$E$31)))*('Calcification Rates'!$F$31+'Calcification Rates'!$G$31)</f>
        <v>8.4808359999999983</v>
      </c>
      <c r="BD48" s="73">
        <f>$A48*'Calcification Rates'!$D$32*'Calcification Rates'!$F$32</f>
        <v>35.636301004699405</v>
      </c>
      <c r="BE48" s="73">
        <f>$A48*('Calcification Rates'!$D$32-'Calcification Rates'!$E$32)*('Calcification Rates'!$F$32-'Calcification Rates'!$G$32)</f>
        <v>34.257501316733332</v>
      </c>
      <c r="BF48" s="73">
        <f>$A48*('Calcification Rates'!$D$32+'Calcification Rates'!$E$32)*('Calcification Rates'!$F$32+'Calcification Rates'!$G$32)</f>
        <v>37.015100692665484</v>
      </c>
      <c r="BG48" s="73">
        <f>((((1-'Calcification Rates'!$H$34)*$A48)*'Calcification Rates'!$D$34*0.1)+('Calcification Rates'!$H$34*$A48*'Calcification Rates'!$D$34))*'Calcification Rates'!$F$34</f>
        <v>11.520604550000002</v>
      </c>
      <c r="BH48" s="73">
        <f>((((1-'Calcification Rates'!$H$34)*$A48)*(('Calcification Rates'!$D$34-'Calcification Rates'!$E$34)*0.1))+('Calcification Rates'!$H$34*$A48*('Calcification Rates'!$D$34-'Calcification Rates'!$E$34)))*('Calcification Rates'!$F$34-'Calcification Rates'!$G$34)</f>
        <v>4.3871969064258121</v>
      </c>
      <c r="BI48" s="73">
        <f>((((1-'Calcification Rates'!$H$34)*$A48)*(('Calcification Rates'!$D$34+'Calcification Rates'!$E$34)*0.1))+('Calcification Rates'!$H$34*$A48*('Calcification Rates'!$D$34+'Calcification Rates'!$E$34)))*('Calcification Rates'!$F$34+'Calcification Rates'!$G$34)</f>
        <v>21.972197024709953</v>
      </c>
      <c r="BJ48" s="73">
        <f>(2*'Calcification Rates'!$D$35*'Calcification Rates'!$F$35)+0.1*'Calcification Rates'!$D$35*($A48+(2*'Calcification Rates'!$D$35))*'Calcification Rates'!$F$35</f>
        <v>3.9737334706621095</v>
      </c>
      <c r="BK48" s="73">
        <f>(2*('Calcification Rates'!$D$35-'Calcification Rates'!$E$35)*('Calcification Rates'!$F$35-'Calcification Rates'!$G$35))+(0.1*('Calcification Rates'!$D$35-'Calcification Rates'!$E$35)*($A48+(2*'Calcification Rates'!$D$35-'Calcification Rates'!$E$35)))*('Calcification Rates'!$F$35-'Calcification Rates'!$G$35)</f>
        <v>3.58363931108061</v>
      </c>
      <c r="BL48" s="73">
        <f>(2*('Calcification Rates'!$D$35+'Calcification Rates'!$E$35)*('Calcification Rates'!$F$35+'Calcification Rates'!$G$35))+(0.1*('Calcification Rates'!$D$35+'Calcification Rates'!$E$35)*($A48+(2*'Calcification Rates'!$D$35+'Calcification Rates'!$E$35)))*('Calcification Rates'!$F$35+'Calcification Rates'!$G$35)</f>
        <v>4.3820374014524885</v>
      </c>
      <c r="BM48" s="73">
        <f>((((((((($A48*2)/PI())/2)+'Calcification Rates'!$D$36)^2)*PI())/2))-((((((($A48*2)/PI())/2)^2)*PI())/2)))*'Calcification Rates'!$F$36</f>
        <v>36.724029898252837</v>
      </c>
      <c r="BN48" s="73">
        <f>((((((((($A48*2)/PI())/2)+('Calcification Rates'!$D$36-'Calcification Rates'!$E$36))^2)*PI())/2))-((((((($A48*2)/PI())/2)^2)*PI())/2)))*('Calcification Rates'!$F$36-'Calcification Rates'!$G$36)</f>
        <v>33.624335529353338</v>
      </c>
      <c r="BO48" s="73">
        <f>((((((((($A48*2)/PI())/2)+('Calcification Rates'!$D$36+'Calcification Rates'!$E$36))^2)*PI())/2))-((((((($A48*2)/PI())/2)^2)*PI())/2)))*('Calcification Rates'!$F$36+'Calcification Rates'!$G$36)</f>
        <v>39.961702451803632</v>
      </c>
      <c r="BP48" s="73">
        <f>(2*'Calcification Rates'!$D$37*'Calcification Rates'!$F$37)+0.1*'Calcification Rates'!$D$37*($A48+(2*'Calcification Rates'!$D$37))*'Calcification Rates'!$F$37</f>
        <v>82.881798611111108</v>
      </c>
      <c r="BQ48" s="73">
        <f>(2*('Calcification Rates'!$D$37-'Calcification Rates'!$E$37)*('Calcification Rates'!$F$37-'Calcification Rates'!$G$37))+(0.1*('Calcification Rates'!$D$37-'Calcification Rates'!$E$37)*($A48+(2*'Calcification Rates'!$D$37-'Calcification Rates'!$E$37)))*('Calcification Rates'!$F$37-'Calcification Rates'!$G$37)</f>
        <v>67.770314719356179</v>
      </c>
      <c r="BR48" s="73">
        <f>(2*('Calcification Rates'!$D$37+'Calcification Rates'!$E$37)*('Calcification Rates'!$F$37+'Calcification Rates'!$G$37))+(0.1*('Calcification Rates'!$D$37+'Calcification Rates'!$E$37)*($A48+(2*'Calcification Rates'!$D$37+'Calcification Rates'!$E$37)))*('Calcification Rates'!$F$37+'Calcification Rates'!$G$37)</f>
        <v>99.290175896619488</v>
      </c>
      <c r="BS48" s="73">
        <f>(2*'Calcification Rates'!$D$38*'Calcification Rates'!$F$38)+0.1*'Calcification Rates'!$D$38*($A48+(2*'Calcification Rates'!$D$38))*'Calcification Rates'!$F$38</f>
        <v>79.361722222222213</v>
      </c>
      <c r="BT48" s="73">
        <f>(2*('Calcification Rates'!$D$38-'Calcification Rates'!$E$38)*('Calcification Rates'!$F$38-'Calcification Rates'!$G$38))+(0.1*('Calcification Rates'!$D$38-'Calcification Rates'!$E$38)*($A48+(2*'Calcification Rates'!$D$38-'Calcification Rates'!$E$38)))*('Calcification Rates'!$F$38-'Calcification Rates'!$G$38)</f>
        <v>63.648391172389239</v>
      </c>
      <c r="BU48" s="73">
        <f>(2*('Calcification Rates'!$D$38+'Calcification Rates'!$E$38)*('Calcification Rates'!$F$38+'Calcification Rates'!$G$38))+(0.1*('Calcification Rates'!$D$38+'Calcification Rates'!$E$38)*($A48+(2*'Calcification Rates'!$D$38+'Calcification Rates'!$E$38)))*('Calcification Rates'!$F$38+'Calcification Rates'!$G$38)</f>
        <v>96.734065285057511</v>
      </c>
      <c r="BV48" s="73">
        <f>((((((((($A48*2)/PI())/2)+'Calcification Rates'!$D$39)^2)*PI())/2))-((((((($A48*2)/PI())/2)^2)*PI())/2)))*'Calcification Rates'!$F$39</f>
        <v>19.784021581306636</v>
      </c>
      <c r="BW48" s="73">
        <f>((((((((($A48*2)/PI())/2)+('Calcification Rates'!$D$39-'Calcification Rates'!$E$39))^2)*PI())/2))-((((((($A48*2)/PI())/2)^2)*PI())/2)))*('Calcification Rates'!$F$39-'Calcification Rates'!$G$39)</f>
        <v>19.018560464020009</v>
      </c>
      <c r="BX48" s="73">
        <f>((((((((($A48*2)/PI())/2)+('Calcification Rates'!$D$39+'Calcification Rates'!$E$39))^2)*PI())/2))-((((((($A48*2)/PI())/2)^2)*PI())/2)))*('Calcification Rates'!$F$39+'Calcification Rates'!$G$39)</f>
        <v>20.549482698593263</v>
      </c>
      <c r="BY48" s="73">
        <f>((((((((($A48*2)/PI())/2)+'Calcification Rates'!$D$40)^2)*PI())/2))-((((((($A48*2)/PI())/2)^2)*PI())/2)))*'Calcification Rates'!$F$40</f>
        <v>36.244750686424808</v>
      </c>
      <c r="BZ48" s="73">
        <f>((((((((($A48*2)/PI())/2)+('Calcification Rates'!$D$40-'Calcification Rates'!$E$40))^2)*PI())/2))-((((((($A48*2)/PI())/2)^2)*PI())/2)))*('Calcification Rates'!$F$40-'Calcification Rates'!$G$40)</f>
        <v>34.842409547532178</v>
      </c>
      <c r="CA48" s="73">
        <f>((((((((($A48*2)/PI())/2)+('Calcification Rates'!$D$40+'Calcification Rates'!$E$40))^2)*PI())/2))-((((((($A48*2)/PI())/2)^2)*PI())/2)))*('Calcification Rates'!$F$40+'Calcification Rates'!$G$40)</f>
        <v>37.647091825317439</v>
      </c>
      <c r="CB48" s="73">
        <f>$A48*'Calcification Rates'!$D$23*'Calcification Rates'!$F$23</f>
        <v>1.0811293749999999</v>
      </c>
      <c r="CC48" s="73">
        <f>$A48*('Calcification Rates'!$D$23-'Calcification Rates'!$E$23)*('Calcification Rates'!$F$23-'Calcification Rates'!$G$23)</f>
        <v>0.70262466677926294</v>
      </c>
      <c r="CD48" s="73">
        <f>$A48*('Calcification Rates'!$D$23+'Calcification Rates'!$E$23)*('Calcification Rates'!$F$23+'Calcification Rates'!$G$23)</f>
        <v>1.4596340832207368</v>
      </c>
      <c r="CE48" s="73">
        <f>((((1-'Calcification Rates'!$H$44)*$A48)*'Calcification Rates'!$D$44*0.1)+('Calcification Rates'!$H$44*$A48*'Calcification Rates'!$D$44))*'Calcification Rates'!$F$44</f>
        <v>37.753021110349998</v>
      </c>
      <c r="CF48" s="73">
        <f>((((1-'Calcification Rates'!$H$44)*$A48)*(('Calcification Rates'!$D$44-'Calcification Rates'!$E$44)*0.1))+('Calcification Rates'!$H$44*$A48*('Calcification Rates'!$D$44-'Calcification Rates'!$E$44)))*('Calcification Rates'!$F$44-'Calcification Rates'!$G$44)</f>
        <v>22.768266468118664</v>
      </c>
      <c r="CG48" s="73">
        <f>((((1-'Calcification Rates'!$H$44)*$A48)*(('Calcification Rates'!$D$44+'Calcification Rates'!$E$44)*0.1))+('Calcification Rates'!$H$44*$A48*('Calcification Rates'!$D$44+'Calcification Rates'!$E$44)))*('Calcification Rates'!$F$44+'Calcification Rates'!$G$44)</f>
        <v>54.907313461172087</v>
      </c>
      <c r="CH48" s="73">
        <f>((((1-'Calcification Rates'!$H$45)*$A48)*'Calcification Rates'!$D$45*0.1)+('Calcification Rates'!$H$45*$A48*'Calcification Rates'!$D$45))*'Calcification Rates'!$F$45</f>
        <v>46.910910399999999</v>
      </c>
      <c r="CI48" s="73">
        <f>((((1-'Calcification Rates'!$H$45)*$A48)*(('Calcification Rates'!$D$45-'Calcification Rates'!$E$45)*0.1))+('Calcification Rates'!$H$45*$A48*('Calcification Rates'!$D$45-'Calcification Rates'!$E$45)))*('Calcification Rates'!$F$45-'Calcification Rates'!$G$45)</f>
        <v>30.890201280587178</v>
      </c>
      <c r="CJ48" s="73">
        <f>((((1-'Calcification Rates'!$H$45)*$A48)*(('Calcification Rates'!$D$45+'Calcification Rates'!$E$45)*0.1))+('Calcification Rates'!$H$45*$A48*('Calcification Rates'!$D$45+'Calcification Rates'!$E$45)))*('Calcification Rates'!$F$45+'Calcification Rates'!$G$45)</f>
        <v>62.93161951941282</v>
      </c>
      <c r="CK48" s="73">
        <f>((((1-'Calcification Rates'!$H$46)*$A48)*'Calcification Rates'!$D$46*0.1)+('Calcification Rates'!$H$46*$A48*'Calcification Rates'!$D$46))*'Calcification Rates'!$F$46</f>
        <v>37.784989720000006</v>
      </c>
      <c r="CL48" s="73">
        <f>((((1-'Calcification Rates'!$H$46)*$A48)*(('Calcification Rates'!$D$46-'Calcification Rates'!$E$46)*0.1))+('Calcification Rates'!$H$46*$A48*('Calcification Rates'!$D$46-'Calcification Rates'!$E$46)))*('Calcification Rates'!$F$46-'Calcification Rates'!$G$46)</f>
        <v>35.437334304141189</v>
      </c>
      <c r="CM48" s="73">
        <f>((((1-'Calcification Rates'!$H$46)*$A48)*(('Calcification Rates'!$D$46+'Calcification Rates'!$E$46)*0.1))+('Calcification Rates'!$H$46*$A48*('Calcification Rates'!$D$46+'Calcification Rates'!$E$46)))*('Calcification Rates'!$F$46+'Calcification Rates'!$G$46)</f>
        <v>40.203043739119906</v>
      </c>
      <c r="CN48" s="73">
        <f>((((1-'Calcification Rates'!$H$47)*$A48)*'Calcification Rates'!$D$47*0.1)+('Calcification Rates'!$H$47*$A48*'Calcification Rates'!$D$47))*'Calcification Rates'!$F$47</f>
        <v>49.262105055799999</v>
      </c>
      <c r="CO48" s="73">
        <f>((((1-'Calcification Rates'!$H$47)*$A48)*(('Calcification Rates'!$D$47-'Calcification Rates'!$E$47)*0.1))+('Calcification Rates'!$H$47*$A48*('Calcification Rates'!$D$47-'Calcification Rates'!$E$47)))*('Calcification Rates'!$F$47-'Calcification Rates'!$G$47)</f>
        <v>29.709218009665975</v>
      </c>
      <c r="CP48" s="73">
        <f>((((1-'Calcification Rates'!$H$47)*$A48)*(('Calcification Rates'!$D$47+'Calcification Rates'!$E$47)*0.1))+('Calcification Rates'!$H$47*$A48*('Calcification Rates'!$D$47+'Calcification Rates'!$E$47)))*('Calcification Rates'!$F$47+'Calcification Rates'!$G$47)</f>
        <v>71.64591771741587</v>
      </c>
      <c r="CQ48" s="73">
        <f>((((((((($A48*2)/PI())/2)+'Calcification Rates'!$D$48)^2)*PI())/2))-((((((($A48*2)/PI())/2)^2)*PI())/2)))*'Calcification Rates'!$F$48</f>
        <v>27.728034976817494</v>
      </c>
      <c r="CR48" s="73">
        <f>((((((((($A48*2)/PI())/2)+('Calcification Rates'!$D$48-'Calcification Rates'!$E$48))^2)*PI())/2))-((((((($A48*2)/PI())/2)^2)*PI())/2)))*('Calcification Rates'!$F$48-'Calcification Rates'!$G$48)</f>
        <v>25.001036309651244</v>
      </c>
      <c r="CS48" s="73">
        <f>((((((((($A48*2)/PI())/2)+('Calcification Rates'!$D$48+'Calcification Rates'!$E$48))^2)*PI())/2))-((((((($A48*2)/PI())/2)^2)*PI())/2)))*('Calcification Rates'!$F$48+'Calcification Rates'!$G$48)</f>
        <v>30.583207677317365</v>
      </c>
      <c r="CT48" s="73">
        <f>((((1-'Calcification Rates'!$H$49)*$A48)*'Calcification Rates'!$D$49*0.1)+('Calcification Rates'!$H$49*$A48*'Calcification Rates'!$D$49))*'Calcification Rates'!$F$49</f>
        <v>37.753021110349998</v>
      </c>
      <c r="CU48" s="73">
        <f>((((1-'Calcification Rates'!$H$49)*$A48)*(('Calcification Rates'!$D$49-'Calcification Rates'!$E$49)*0.1))+('Calcification Rates'!$H$49*$A48*('Calcification Rates'!$D$49-'Calcification Rates'!$E$49)))*('Calcification Rates'!$F$49-'Calcification Rates'!$G$49)</f>
        <v>22.768266468118664</v>
      </c>
      <c r="CV48" s="73">
        <f>((((1-'Calcification Rates'!$H$49)*$A48)*(('Calcification Rates'!$D$49+'Calcification Rates'!$E$49)*0.1))+('Calcification Rates'!$H$49*$A48*('Calcification Rates'!$D$49+'Calcification Rates'!$E$49)))*('Calcification Rates'!$F$49+'Calcification Rates'!$G$49)</f>
        <v>54.907313461172087</v>
      </c>
      <c r="CW48" s="73">
        <f>((((((((($A48*2)/PI())/2)+'Calcification Rates'!$D$50)^2)*PI())/2))-((((((($A48*2)/PI())/2)^2)*PI())/2)))*'Calcification Rates'!$F$50</f>
        <v>27.728034976817494</v>
      </c>
      <c r="CX48" s="73">
        <f>((((((((($A48*2)/PI())/2)+('Calcification Rates'!$D$50-'Calcification Rates'!$E$50))^2)*PI())/2))-((((((($A48*2)/PI())/2)^2)*PI())/2)))*('Calcification Rates'!$F$50-'Calcification Rates'!$G$50)</f>
        <v>25.001036309651244</v>
      </c>
      <c r="CY48" s="73">
        <f>((((((((($A48*2)/PI())/2)+('Calcification Rates'!$D$50+'Calcification Rates'!$E$50))^2)*PI())/2))-((((((($A48*2)/PI())/2)^2)*PI())/2)))*('Calcification Rates'!$F$50+'Calcification Rates'!$G$50)</f>
        <v>30.583207677317365</v>
      </c>
      <c r="CZ48" s="73">
        <f>((((((((($A48*2)/PI())/2)+'Calcification Rates'!$D$51)^2)*PI())/2))-((((((($A48*2)/PI())/2)^2)*PI())/2)))*'Calcification Rates'!$F$51</f>
        <v>27.728034976817494</v>
      </c>
      <c r="DA48" s="73">
        <f>((((((((($A48*2)/PI())/2)+('Calcification Rates'!$D$51-'Calcification Rates'!$E$51))^2)*PI())/2))-((((((($A48*2)/PI())/2)^2)*PI())/2)))*('Calcification Rates'!$F$51-'Calcification Rates'!$G$51)</f>
        <v>25.001036309651244</v>
      </c>
      <c r="DB48" s="73">
        <f>((((((((($A48*2)/PI())/2)+('Calcification Rates'!$D$51+'Calcification Rates'!$E$51))^2)*PI())/2))-((((((($A48*2)/PI())/2)^2)*PI())/2)))*('Calcification Rates'!$F$51+'Calcification Rates'!$G$51)</f>
        <v>30.583207677317365</v>
      </c>
      <c r="DC48" s="73">
        <f>((((((((($A48*2)/PI())/2)+'Calcification Rates'!$D$52)^2)*PI())/2))-((((((($A48*2)/PI())/2)^2)*PI())/2)))*'Calcification Rates'!$F$52</f>
        <v>61.762130549310122</v>
      </c>
      <c r="DD48" s="73">
        <f>((((((((($A48*2)/PI())/2)+('Calcification Rates'!$D$52-'Calcification Rates'!$E$52))^2)*PI())/2))-((((((($A48*2)/PI())/2)^2)*PI())/2)))*('Calcification Rates'!$F$52-'Calcification Rates'!$G$52)</f>
        <v>58.292825504978801</v>
      </c>
      <c r="DE48" s="73">
        <f>((((((((($A48*2)/PI())/2)+('Calcification Rates'!$D$52+'Calcification Rates'!$E$52))^2)*PI())/2))-((((((($A48*2)/PI())/2)^2)*PI())/2)))*('Calcification Rates'!$F$52+'Calcification Rates'!$G$52)</f>
        <v>65.319468979468496</v>
      </c>
      <c r="DF48" s="73">
        <f>((((((((($A48*2)/PI())/2)+'Calcification Rates'!$D$53)^2)*PI())/2))-((((((($A48*2)/PI())/2)^2)*PI())/2)))*'Calcification Rates'!$F$53</f>
        <v>8.1998036583652762</v>
      </c>
      <c r="DG48" s="73">
        <f>((((((((($A48*2)/PI())/2)+('Calcification Rates'!$D$53-'Calcification Rates'!$E$53))^2)*PI())/2))-((((((($A48*2)/PI())/2)^2)*PI())/2)))*('Calcification Rates'!$F$53-'Calcification Rates'!$G$53)</f>
        <v>7.793739385859566</v>
      </c>
      <c r="DH48" s="73">
        <f>((((((((($A48*2)/PI())/2)+('Calcification Rates'!$D$53+'Calcification Rates'!$E$53))^2)*PI())/2))-((((((($A48*2)/PI())/2)^2)*PI())/2)))*('Calcification Rates'!$F$53+'Calcification Rates'!$G$53)</f>
        <v>8.6130248971998711</v>
      </c>
      <c r="DI48" s="73">
        <f>((((((((($A48*2)/PI())/2)+'Calcification Rates'!$D$54)^2)*PI())/2))-((((((($A48*2)/PI())/2)^2)*PI())/2)))*'Calcification Rates'!$F$54</f>
        <v>8.1998036583652762</v>
      </c>
      <c r="DJ48" s="73">
        <f>((((((((($A48*2)/PI())/2)+('Calcification Rates'!$D$54-'Calcification Rates'!$E$54))^2)*PI())/2))-((((((($A48*2)/PI())/2)^2)*PI())/2)))*('Calcification Rates'!$F$54-'Calcification Rates'!$G$54)</f>
        <v>7.793739385859566</v>
      </c>
      <c r="DK48" s="73">
        <f>((((((((($A48*2)/PI())/2)+('Calcification Rates'!$D$54+'Calcification Rates'!$E$54))^2)*PI())/2))-((((((($A48*2)/PI())/2)^2)*PI())/2)))*('Calcification Rates'!$F$54+'Calcification Rates'!$G$54)</f>
        <v>8.6130248971998711</v>
      </c>
      <c r="DL48" s="73">
        <f>((((((((($A48*2)/PI())/2)+'Calcification Rates'!$D$55)^2)*PI())/2))-((((((($A48*2)/PI())/2)^2)*PI())/2)))*'Calcification Rates'!$F$55</f>
        <v>10.055236087025667</v>
      </c>
      <c r="DM48" s="73">
        <f>((((((((($A48*2)/PI())/2)+('Calcification Rates'!$D$55-'Calcification Rates'!$E$55))^2)*PI())/2))-((((((($A48*2)/PI())/2)^2)*PI())/2)))*('Calcification Rates'!$F$55-'Calcification Rates'!$G$55)</f>
        <v>9.9419513412001539</v>
      </c>
      <c r="DN48" s="73">
        <f>((((((((($A48*2)/PI())/2)+('Calcification Rates'!$D$55+'Calcification Rates'!$E$55))^2)*PI())/2))-((((((($A48*2)/PI())/2)^2)*PI())/2)))*('Calcification Rates'!$F$55+'Calcification Rates'!$G$55)</f>
        <v>10.168530706772213</v>
      </c>
      <c r="DO48" s="73">
        <f>((((1-'Calcification Rates'!$H$56)*$A48)*'Calcification Rates'!$D$56*0.1)+('Calcification Rates'!$H$56*$A48*'Calcification Rates'!$D$56))*'Calcification Rates'!$F$56</f>
        <v>4.8971731100000007</v>
      </c>
      <c r="DP48" s="73">
        <f>((((1-'Calcification Rates'!$H$56)*$A48)*(('Calcification Rates'!$D$56-'Calcification Rates'!$E$56)*0.1))+('Calcification Rates'!$H$56*$A48*('Calcification Rates'!$D$56-'Calcification Rates'!$E$56)))*('Calcification Rates'!$F$56-'Calcification Rates'!$G$56)</f>
        <v>4.8971731100000007</v>
      </c>
      <c r="DQ48" s="73">
        <f>((((1-'Calcification Rates'!$H$56)*$A48)*(('Calcification Rates'!$D$56+'Calcification Rates'!$E$56)*0.1))+('Calcification Rates'!$H$56*$A48*('Calcification Rates'!$D$56+'Calcification Rates'!$E$56)))*('Calcification Rates'!$F$56+'Calcification Rates'!$G$56)</f>
        <v>4.8971731100000007</v>
      </c>
      <c r="DR48" s="73">
        <f>((((1-'Calcification Rates'!$H$57)*$A48)*'Calcification Rates'!$D$57*0.1)+('Calcification Rates'!$H$57*$A48*'Calcification Rates'!$D$57))*'Calcification Rates'!$F$57</f>
        <v>20.763909333333338</v>
      </c>
      <c r="DS48" s="73">
        <f>((((1-'Calcification Rates'!$H$57)*$A48)*(('Calcification Rates'!$D$57-'Calcification Rates'!$E$57)*0.1))+('Calcification Rates'!$H$57*$A48*('Calcification Rates'!$D$57-'Calcification Rates'!$E$57)))*('Calcification Rates'!$F$57-'Calcification Rates'!$G$57)</f>
        <v>19.679828514800633</v>
      </c>
      <c r="DT48" s="73">
        <f>((((1-'Calcification Rates'!$H$57)*$A48)*(('Calcification Rates'!$D$57+'Calcification Rates'!$E$57)*0.1))+('Calcification Rates'!$H$57*$A48*('Calcification Rates'!$D$57+'Calcification Rates'!$E$57)))*('Calcification Rates'!$F$57+'Calcification Rates'!$G$57)</f>
        <v>21.847990151866036</v>
      </c>
      <c r="DU48" s="73">
        <f>((((1-'Calcification Rates'!$H$58)*$A48)*'Calcification Rates'!$D$58*0.1)+('Calcification Rates'!$H$58*$A48*'Calcification Rates'!$D$58))*'Calcification Rates'!$F$58</f>
        <v>20.763909333333338</v>
      </c>
      <c r="DV48" s="73">
        <f>((((1-'Calcification Rates'!$H$58)*$A48)*(('Calcification Rates'!$D$58-'Calcification Rates'!$E$58)*0.1))+('Calcification Rates'!$H$58*$A48*('Calcification Rates'!$D$58-'Calcification Rates'!$E$58)))*('Calcification Rates'!$F$58-'Calcification Rates'!$G$58)</f>
        <v>19.679828514800633</v>
      </c>
      <c r="DW48" s="73">
        <f>((((1-'Calcification Rates'!$H$58)*$A48)*(('Calcification Rates'!$D$58+'Calcification Rates'!$E$58)*0.1))+('Calcification Rates'!$H$58*$A48*('Calcification Rates'!$D$58+'Calcification Rates'!$E$58)))*('Calcification Rates'!$F$58+'Calcification Rates'!$G$58)</f>
        <v>21.847990151866036</v>
      </c>
      <c r="DX48" s="73">
        <f>(2*'Calcification Rates'!$D$59*'Calcification Rates'!$F$59)+0.1*'Calcification Rates'!$D$59*($A48+(2*'Calcification Rates'!$D$59))*'Calcification Rates'!$F$59</f>
        <v>16.427404088888892</v>
      </c>
      <c r="DY48" s="73">
        <f>(2*('Calcification Rates'!$D$59-'Calcification Rates'!$E$59)*('Calcification Rates'!$F$59-'Calcification Rates'!$G$59))+(0.1*('Calcification Rates'!$D$59-'Calcification Rates'!$E$59)*($A48+(2*'Calcification Rates'!$D$59-'Calcification Rates'!$E$59)))*('Calcification Rates'!$F$59-'Calcification Rates'!$G$59)</f>
        <v>15.551235378612299</v>
      </c>
      <c r="DZ48" s="73">
        <f>(2*('Calcification Rates'!$D$59+'Calcification Rates'!$E$59)*('Calcification Rates'!$F$59+'Calcification Rates'!$G$59))+(0.1*('Calcification Rates'!$D$59+'Calcification Rates'!$E$59)*($A48+(2*'Calcification Rates'!$D$59+'Calcification Rates'!$E$59)))*('Calcification Rates'!$F$59+'Calcification Rates'!$G$59)</f>
        <v>17.305610561372774</v>
      </c>
      <c r="EA48" s="73">
        <f>((((((((($A48*2)/PI())/2)+'Calcification Rates'!$D$60)^2)*PI())/2))-((((((($A48*2)/PI())/2)^2)*PI())/2)))*'Calcification Rates'!$F$60</f>
        <v>28.873496284714545</v>
      </c>
      <c r="EB48" s="73">
        <f>((((((((($A48*2)/PI())/2)+('Calcification Rates'!$D$60-'Calcification Rates'!$E$60))^2)*PI())/2))-((((((($A48*2)/PI())/2)^2)*PI())/2)))*('Calcification Rates'!$F$60-'Calcification Rates'!$G$60)</f>
        <v>26.951383717089364</v>
      </c>
      <c r="EC48" s="73">
        <f>((((((((($A48*2)/PI())/2)+('Calcification Rates'!$D$60+'Calcification Rates'!$E$60))^2)*PI())/2))-((((((($A48*2)/PI())/2)^2)*PI())/2)))*('Calcification Rates'!$F$60+'Calcification Rates'!$G$60)</f>
        <v>30.858350283962807</v>
      </c>
      <c r="ED48" s="73">
        <f>$A48*'Calcification Rates'!$D$61*'Calcification Rates'!$F$61</f>
        <v>36.099654862208084</v>
      </c>
      <c r="EE48" s="73">
        <f>$A48*('Calcification Rates'!$D$61-'Calcification Rates'!$E$61)*('Calcification Rates'!$F$61-'Calcification Rates'!$G$61)</f>
        <v>33.078978948743625</v>
      </c>
      <c r="EF48" s="73">
        <f>$A48*('Calcification Rates'!$D$61+'Calcification Rates'!$E$61)*('Calcification Rates'!$F$61+'Calcification Rates'!$G$61)</f>
        <v>39.251052504830341</v>
      </c>
      <c r="EG48" s="73">
        <f>(2*'Calcification Rates'!$D$62*'Calcification Rates'!$F$62)+0.1*'Calcification Rates'!$D$62*($A48+(2*'Calcification Rates'!$D$62))*'Calcification Rates'!$F$62</f>
        <v>82.881798611111108</v>
      </c>
      <c r="EH48" s="73">
        <f>(2*('Calcification Rates'!$D$62-'Calcification Rates'!$E$62)*('Calcification Rates'!$F$62-'Calcification Rates'!$G$62))+(0.1*('Calcification Rates'!$D$62-'Calcification Rates'!$E$62)*($A48+(2*'Calcification Rates'!$D$62-'Calcification Rates'!$E$62)))*('Calcification Rates'!$F$62-'Calcification Rates'!$G$62)</f>
        <v>67.770314719356179</v>
      </c>
      <c r="EI48" s="73">
        <f>(2*('Calcification Rates'!$D$62+'Calcification Rates'!$E$62)*('Calcification Rates'!$F$62+'Calcification Rates'!$G$62))+(0.1*('Calcification Rates'!$D$62+'Calcification Rates'!$E$62)*($A48+(2*'Calcification Rates'!$D$62+'Calcification Rates'!$E$62)))*('Calcification Rates'!$F$62+'Calcification Rates'!$G$62)</f>
        <v>99.290175896619488</v>
      </c>
      <c r="EJ48" s="73">
        <f>(2*'Calcification Rates'!$D$63*'Calcification Rates'!$F$63)+0.1*'Calcification Rates'!$D$63*($A48+(2*'Calcification Rates'!$D$63))*'Calcification Rates'!$F$63</f>
        <v>82.881798611111108</v>
      </c>
      <c r="EK48" s="73">
        <f>(2*('Calcification Rates'!$D$63-'Calcification Rates'!$E$63)*('Calcification Rates'!$F$63-'Calcification Rates'!$G$63))+(0.1*('Calcification Rates'!$D$63-'Calcification Rates'!$E$63)*($A48+(2*'Calcification Rates'!$D$63-'Calcification Rates'!$E$63)))*('Calcification Rates'!$F$63-'Calcification Rates'!$G$63)</f>
        <v>67.770314719356179</v>
      </c>
      <c r="EL48" s="73">
        <f>(2*('Calcification Rates'!$D$63+'Calcification Rates'!$E$63)*('Calcification Rates'!$F$63+'Calcification Rates'!$G$63))+(0.1*('Calcification Rates'!$D$63+'Calcification Rates'!$E$63)*($A48+(2*'Calcification Rates'!$D$63+'Calcification Rates'!$E$63)))*('Calcification Rates'!$F$63+'Calcification Rates'!$G$63)</f>
        <v>99.290175896619488</v>
      </c>
      <c r="EM48" s="73">
        <f>(2*'Calcification Rates'!$D$64*'Calcification Rates'!$F$64)+0.1*'Calcification Rates'!$D$64*($A48+(2*'Calcification Rates'!$D$64))*'Calcification Rates'!$F$64</f>
        <v>82.881798611111108</v>
      </c>
      <c r="EN48" s="73">
        <f>(2*('Calcification Rates'!$D$64-'Calcification Rates'!$E$64)*('Calcification Rates'!$F$64-'Calcification Rates'!$G$64))+(0.1*('Calcification Rates'!$D$64-'Calcification Rates'!$E$64)*($A48+(2*'Calcification Rates'!$D$64-'Calcification Rates'!$E$64)))*('Calcification Rates'!$F$64-'Calcification Rates'!$G$64)</f>
        <v>67.770314719356179</v>
      </c>
      <c r="EO48" s="73">
        <f>(2*('Calcification Rates'!$D$64+'Calcification Rates'!$E$64)*('Calcification Rates'!$F$64+'Calcification Rates'!$G$64))+(0.1*('Calcification Rates'!$D$64+'Calcification Rates'!$E$64)*($A48+(2*'Calcification Rates'!$D$64+'Calcification Rates'!$E$64)))*('Calcification Rates'!$F$64+'Calcification Rates'!$G$64)</f>
        <v>99.290175896619488</v>
      </c>
      <c r="EP48" s="73">
        <f>(2*'Calcification Rates'!$D$65*'Calcification Rates'!$F$65)+0.1*'Calcification Rates'!$D$65*($A48+(2*'Calcification Rates'!$D$65))*'Calcification Rates'!$F$65</f>
        <v>82.881798611111108</v>
      </c>
      <c r="EQ48" s="73">
        <f>(2*('Calcification Rates'!$D$65-'Calcification Rates'!$E$65)*('Calcification Rates'!$F$65-'Calcification Rates'!$G$65))+(0.1*('Calcification Rates'!$D$65-'Calcification Rates'!$E$65)*($A48+(2*'Calcification Rates'!$D$65-'Calcification Rates'!$E$65)))*('Calcification Rates'!$F$65-'Calcification Rates'!$G$65)</f>
        <v>67.770314719356179</v>
      </c>
      <c r="ER48" s="73">
        <f>(2*('Calcification Rates'!$D$65+'Calcification Rates'!$E$65)*('Calcification Rates'!$F$65+'Calcification Rates'!$G$65))+(0.1*('Calcification Rates'!$D$65+'Calcification Rates'!$E$65)*($A48+(2*'Calcification Rates'!$D$65+'Calcification Rates'!$E$65)))*('Calcification Rates'!$F$65+'Calcification Rates'!$G$65)</f>
        <v>99.290175896619488</v>
      </c>
      <c r="ES48" s="73">
        <f>$A48*'Calcification Rates'!$D$66*'Calcification Rates'!$F$66</f>
        <v>36.099654862208084</v>
      </c>
      <c r="ET48" s="73">
        <f>$A48*('Calcification Rates'!$D$66-'Calcification Rates'!$E$66)*('Calcification Rates'!$F$66-'Calcification Rates'!$G$66)</f>
        <v>33.078978948743625</v>
      </c>
      <c r="EU48" s="73">
        <f>$A48*('Calcification Rates'!$D$66+'Calcification Rates'!$E$66)*('Calcification Rates'!$F$66+'Calcification Rates'!$G$66)</f>
        <v>39.251052504830341</v>
      </c>
      <c r="EV48" s="73">
        <f>(2*'Calcification Rates'!$D$67*'Calcification Rates'!$F$67)+0.1*'Calcification Rates'!$D$67*($A48+(2*'Calcification Rates'!$D$67))*'Calcification Rates'!$F$67</f>
        <v>82.881798611111108</v>
      </c>
      <c r="EW48" s="73">
        <f>(2*('Calcification Rates'!$D$67-'Calcification Rates'!$E$67)*('Calcification Rates'!$F$67-'Calcification Rates'!$G$67))+(0.1*('Calcification Rates'!$D$67-'Calcification Rates'!$E$67)*($A48+(2*'Calcification Rates'!$D$67-'Calcification Rates'!$E$67)))*('Calcification Rates'!$F$67-'Calcification Rates'!$G$67)</f>
        <v>67.770314719356179</v>
      </c>
      <c r="EX48" s="73">
        <f>(2*('Calcification Rates'!$D$67+'Calcification Rates'!$E$67)*('Calcification Rates'!$F$67+'Calcification Rates'!$G$67))+(0.1*('Calcification Rates'!$D$67+'Calcification Rates'!$E$67)*($A48+(2*'Calcification Rates'!$D$67+'Calcification Rates'!$E$67)))*('Calcification Rates'!$F$67+'Calcification Rates'!$G$67)</f>
        <v>99.290175896619488</v>
      </c>
      <c r="EY48" s="73">
        <f>((((1-'Calcification Rates'!$H$68)*$A48)*'Calcification Rates'!$D$68*0.1)+('Calcification Rates'!$H$68*$A48*'Calcification Rates'!$D$68))*'Calcification Rates'!$F$68</f>
        <v>10.530619000000002</v>
      </c>
      <c r="EZ48" s="73">
        <f>((((1-'Calcification Rates'!$H$68)*$A48)*(('Calcification Rates'!$D$68-'Calcification Rates'!$E$68)*0.1))+('Calcification Rates'!$H$68*$A48*('Calcification Rates'!$D$68-'Calcification Rates'!$E$68)))*('Calcification Rates'!$F$68-'Calcification Rates'!$G$68)</f>
        <v>6.5528247117420166</v>
      </c>
      <c r="FA48" s="73">
        <f>((((1-'Calcification Rates'!$H$68)*$A48)*(('Calcification Rates'!$D$68+'Calcification Rates'!$E$68)*0.1))+('Calcification Rates'!$H$68*$A48*('Calcification Rates'!$D$68+'Calcification Rates'!$E$68)))*('Calcification Rates'!$F$68+'Calcification Rates'!$G$68)</f>
        <v>14.904074774439232</v>
      </c>
      <c r="FB48" s="73">
        <f>((((((((($A48*2)/PI())/2)+'Calcification Rates'!$D$69)^2)*PI())/2))-((((((($A48*2)/PI())/2)^2)*PI())/2)))*'Calcification Rates'!$F$69</f>
        <v>71.160366415232573</v>
      </c>
      <c r="FC48" s="73">
        <f>((((((((($A48*2)/PI())/2)+('Calcification Rates'!$D$69-'Calcification Rates'!$E$69))^2)*PI())/2))-((((((($A48*2)/PI())/2)^2)*PI())/2)))*('Calcification Rates'!$F$69-'Calcification Rates'!$G$69)</f>
        <v>67.357313593939921</v>
      </c>
      <c r="FD48" s="73">
        <f>((((((((($A48*2)/PI())/2)+('Calcification Rates'!$D$69+'Calcification Rates'!$E$69))^2)*PI())/2))-((((((($A48*2)/PI())/2)^2)*PI())/2)))*('Calcification Rates'!$F$69+'Calcification Rates'!$G$69)</f>
        <v>75.019837399806136</v>
      </c>
      <c r="FE48" s="73">
        <f>((((((((($A48*2)/PI())/2)+'Calcification Rates'!$D$70)^2)*PI())/2))-((((((($A48*2)/PI())/2)^2)*PI())/2)))*'Calcification Rates'!$F$70</f>
        <v>55.427228379013663</v>
      </c>
      <c r="FF48" s="73">
        <f>((((((((($A48*2)/PI())/2)+('Calcification Rates'!$D$70-'Calcification Rates'!$E$70))^2)*PI())/2))-((((((($A48*2)/PI())/2)^2)*PI())/2)))*('Calcification Rates'!$F$70-'Calcification Rates'!$G$70)</f>
        <v>47.715717305383691</v>
      </c>
      <c r="FG48" s="73">
        <f>((((((((($A48*2)/PI())/2)+('Calcification Rates'!$D$70+'Calcification Rates'!$E$70))^2)*PI())/2))-((((((($A48*2)/PI())/2)^2)*PI())/2)))*('Calcification Rates'!$F$70+'Calcification Rates'!$G$70)</f>
        <v>63.289420262776027</v>
      </c>
      <c r="FH48" s="73">
        <f>((((((((($A48*2)/PI())/2)+'Calcification Rates'!$D$71)^2)*PI())/2))-((((((($A48*2)/PI())/2)^2)*PI())/2)))*'Calcification Rates'!$F$71</f>
        <v>31.408201913395448</v>
      </c>
      <c r="FI48" s="73">
        <f>((((((((($A48*2)/PI())/2)+('Calcification Rates'!$D$71-'Calcification Rates'!$E$71))^2)*PI())/2))-((((((($A48*2)/PI())/2)^2)*PI())/2)))*('Calcification Rates'!$F$71-'Calcification Rates'!$G$71)</f>
        <v>28.956256713469752</v>
      </c>
      <c r="FJ48" s="73">
        <f>((((((((($A48*2)/PI())/2)+('Calcification Rates'!$D$71+'Calcification Rates'!$E$71))^2)*PI())/2))-((((((($A48*2)/PI())/2)^2)*PI())/2)))*('Calcification Rates'!$F$71+'Calcification Rates'!$G$71)</f>
        <v>33.957894113242162</v>
      </c>
      <c r="FK48" s="73">
        <f>$A48*'Calcification Rates'!$D$72*'Calcification Rates'!$F$72</f>
        <v>1.0811293749999999</v>
      </c>
      <c r="FL48" s="73">
        <f>$A48*('Calcification Rates'!$D$72-'Calcification Rates'!$E$72)*('Calcification Rates'!$F$72-'Calcification Rates'!$G$72)</f>
        <v>0.70262466677926294</v>
      </c>
      <c r="FM48" s="73">
        <f>$A48*('Calcification Rates'!$D$72+'Calcification Rates'!$E$72)*('Calcification Rates'!$F$72+'Calcification Rates'!$G$72)</f>
        <v>1.4596340832207368</v>
      </c>
      <c r="FN48" s="73">
        <f>$A48*'Calcification Rates'!$D$74*'Calcification Rates'!$F$74</f>
        <v>1.0811293749999999</v>
      </c>
      <c r="FO48" s="73">
        <f>$A48*('Calcification Rates'!$D$74-'Calcification Rates'!$E$74)*('Calcification Rates'!$F$74-'Calcification Rates'!$G$74)</f>
        <v>0.70262466677926294</v>
      </c>
      <c r="FP48" s="73">
        <f>$A48*('Calcification Rates'!$D$74+'Calcification Rates'!$E$74)*('Calcification Rates'!$F$74+'Calcification Rates'!$G$74)</f>
        <v>1.4596340832207368</v>
      </c>
      <c r="FQ48" s="73">
        <f>$A48*'Calcification Rates'!$D$75*'Calcification Rates'!$F$75</f>
        <v>31.203665482954541</v>
      </c>
      <c r="FR48" s="73">
        <f>$A48*('Calcification Rates'!$D$75-'Calcification Rates'!$E$75)*('Calcification Rates'!$F$75-'Calcification Rates'!$G$75)</f>
        <v>29.058741460152252</v>
      </c>
      <c r="FS48" s="73">
        <f>$A48*('Calcification Rates'!$D$75+'Calcification Rates'!$E$75)*('Calcification Rates'!$F$75+'Calcification Rates'!$G$75)</f>
        <v>33.413901893741851</v>
      </c>
      <c r="FT48" s="73">
        <f>((((((((($A48*2)/PI())/2)+'Calcification Rates'!$D$76)^2)*PI())/2))-((((((($A48*2)/PI())/2)^2)*PI())/2)))*'Calcification Rates'!$F$76</f>
        <v>31.685237288435935</v>
      </c>
      <c r="FU48" s="73">
        <f>((((((((($A48*2)/PI())/2)+('Calcification Rates'!$D$76-'Calcification Rates'!$E$76))^2)*PI())/2))-((((((($A48*2)/PI())/2)^2)*PI())/2)))*('Calcification Rates'!$F$76-'Calcification Rates'!$G$76)</f>
        <v>29.497425860502041</v>
      </c>
      <c r="FV48" s="73">
        <f>((((((((($A48*2)/PI())/2)+('Calcification Rates'!$D$76+'Calcification Rates'!$E$76))^2)*PI())/2))-((((((($A48*2)/PI())/2)^2)*PI())/2)))*('Calcification Rates'!$F$76+'Calcification Rates'!$G$76)</f>
        <v>33.94083551376503</v>
      </c>
      <c r="FW48" s="73">
        <f>(2*'Calcification Rates'!$D$77*'Calcification Rates'!$F$77)+0.1*'Calcification Rates'!$D$77*($A48+(2*'Calcification Rates'!$D$77))*'Calcification Rates'!$F$77</f>
        <v>82.881798611111108</v>
      </c>
      <c r="FX48" s="73">
        <f>(2*('Calcification Rates'!$D$77-'Calcification Rates'!$E$77)*('Calcification Rates'!$F$77-'Calcification Rates'!$G$77))+(0.1*('Calcification Rates'!$D$77-'Calcification Rates'!$E$77)*($A48+(2*'Calcification Rates'!$D$77-'Calcification Rates'!$E$77)))*('Calcification Rates'!$F$77-'Calcification Rates'!$G$77)</f>
        <v>78.860578530088333</v>
      </c>
      <c r="FY48" s="73">
        <f>(2*('Calcification Rates'!$D$77+'Calcification Rates'!$E$77)*('Calcification Rates'!$F$77+'Calcification Rates'!$G$77))+(0.1*('Calcification Rates'!$D$77+'Calcification Rates'!$E$77)*($A48+(2*'Calcification Rates'!$D$77+'Calcification Rates'!$E$77)))*('Calcification Rates'!$F$77+'Calcification Rates'!$G$77)</f>
        <v>86.921004151662018</v>
      </c>
      <c r="FZ48" s="73">
        <f>((((1-'Calcification Rates'!$H$78)*$A48)*'Calcification Rates'!$D$78*0.1)+('Calcification Rates'!$H$78*$A48*'Calcification Rates'!$D$78))*'Calcification Rates'!$F$78</f>
        <v>16.403827849499997</v>
      </c>
      <c r="GA48" s="73">
        <f>((((1-'Calcification Rates'!$H$78)*$A48)*(('Calcification Rates'!$D$78-'Calcification Rates'!$E$78)*0.1))+('Calcification Rates'!$H$78*$A48*('Calcification Rates'!$D$78-'Calcification Rates'!$E$78)))*('Calcification Rates'!$F$78-'Calcification Rates'!$G$78)</f>
        <v>15.835927607819475</v>
      </c>
      <c r="GB48" s="73">
        <f>((((1-'Calcification Rates'!$H$78)*$A48)*(('Calcification Rates'!$D$78+'Calcification Rates'!$E$78)*0.1))+('Calcification Rates'!$H$78*$A48*('Calcification Rates'!$D$78+'Calcification Rates'!$E$78)))*('Calcification Rates'!$F$78+'Calcification Rates'!$G$78)</f>
        <v>16.971728091180523</v>
      </c>
      <c r="GC48" s="73">
        <f>((((1-'Calcification Rates'!$H$79)*$A48)*'Calcification Rates'!$D$79*0.1)+('Calcification Rates'!$H$79*$A48*'Calcification Rates'!$D$79))*'Calcification Rates'!$F$79</f>
        <v>18.656290380000005</v>
      </c>
      <c r="GD48" s="73">
        <f>((((1-'Calcification Rates'!$H$79)*$A48)*(('Calcification Rates'!$D$79-'Calcification Rates'!$E$79)*0.1))+('Calcification Rates'!$H$79*$A48*('Calcification Rates'!$D$79-'Calcification Rates'!$E$79)))*('Calcification Rates'!$F$79-'Calcification Rates'!$G$79)</f>
        <v>17.876378458843792</v>
      </c>
      <c r="GE48" s="73">
        <f>((((1-'Calcification Rates'!$H$79)*$A48)*(('Calcification Rates'!$D$79+'Calcification Rates'!$E$79)*0.1))+('Calcification Rates'!$H$79*$A48*('Calcification Rates'!$D$79+'Calcification Rates'!$E$79)))*('Calcification Rates'!$F$79+'Calcification Rates'!$G$79)</f>
        <v>19.436202301156211</v>
      </c>
      <c r="GF48" s="73">
        <f>((((1-'Calcification Rates'!$H$80)*$A48)*'Calcification Rates'!$D$80*0.1)+('Calcification Rates'!$H$80*$A48*'Calcification Rates'!$D$80))*'Calcification Rates'!$F$80</f>
        <v>21.953995166999995</v>
      </c>
      <c r="GG48" s="73">
        <f>((((1-'Calcification Rates'!$H$80)*$A48)*(('Calcification Rates'!$D$80-'Calcification Rates'!$E$80)*0.1))+('Calcification Rates'!$H$80*$A48*('Calcification Rates'!$D$80-'Calcification Rates'!$E$80)))*('Calcification Rates'!$F$80-'Calcification Rates'!$G$80)</f>
        <v>21.193948227006512</v>
      </c>
      <c r="GH48" s="73">
        <f>((((1-'Calcification Rates'!$H$80)*$A48)*(('Calcification Rates'!$D$80+'Calcification Rates'!$E$80)*0.1))+('Calcification Rates'!$H$80*$A48*('Calcification Rates'!$D$80+'Calcification Rates'!$E$80)))*('Calcification Rates'!$F$80+'Calcification Rates'!$G$80)</f>
        <v>22.714042106993475</v>
      </c>
      <c r="GI48" s="73">
        <f>((((((((($A48*2)/PI())/2)+'Calcification Rates'!$D$81)^2)*PI())/2))-((((((($A48*2)/PI())/2)^2)*PI())/2)))*'Calcification Rates'!$F$81</f>
        <v>26.844783673529651</v>
      </c>
      <c r="GJ48" s="73">
        <f>((((((((($A48*2)/PI())/2)+('Calcification Rates'!$D$81-'Calcification Rates'!$E$81))^2)*PI())/2))-((((((($A48*2)/PI())/2)^2)*PI())/2)))*('Calcification Rates'!$F$81-'Calcification Rates'!$G$81)</f>
        <v>25.968167853283511</v>
      </c>
      <c r="GK48" s="73">
        <f>((((((((($A48*2)/PI())/2)+('Calcification Rates'!$D$81+'Calcification Rates'!$E$81))^2)*PI())/2))-((((((($A48*2)/PI())/2)^2)*PI())/2)))*('Calcification Rates'!$F$81+'Calcification Rates'!$G$81)</f>
        <v>27.722291941065532</v>
      </c>
      <c r="GL48" s="73">
        <f>((((((((($A48*2)/PI())/2)+'Calcification Rates'!$D$82)^2)*PI())/2))-((((((($A48*2)/PI())/2)^2)*PI())/2)))*'Calcification Rates'!$F$82</f>
        <v>27.533176885446323</v>
      </c>
      <c r="GM48" s="73">
        <f>((((((((($A48*2)/PI())/2)+('Calcification Rates'!$D$82-'Calcification Rates'!$E$82))^2)*PI())/2))-((((((($A48*2)/PI())/2)^2)*PI())/2)))*('Calcification Rates'!$F$82-'Calcification Rates'!$G$82)</f>
        <v>26.850558229629929</v>
      </c>
      <c r="GN48" s="73">
        <f>((((((((($A48*2)/PI())/2)+('Calcification Rates'!$D$82+'Calcification Rates'!$E$82))^2)*PI())/2))-((((((($A48*2)/PI())/2)^2)*PI())/2)))*('Calcification Rates'!$F$82+'Calcification Rates'!$G$82)</f>
        <v>28.216335709068449</v>
      </c>
      <c r="GO48" s="73">
        <f>((((((((($A48*2)/PI())/2)+'Calcification Rates'!$D$87)^2)*PI())/2))-((((((($A48*2)/PI())/2)^2)*PI())/2)))*'Calcification Rates'!$F$87</f>
        <v>18.461627053456574</v>
      </c>
      <c r="GP48" s="73">
        <f>((((((((($A48*2)/PI())/2)+('Calcification Rates'!$D$87-'Calcification Rates'!$E$87))^2)*PI())/2))-((((((($A48*2)/PI())/2)^2)*PI())/2)))*('Calcification Rates'!$F$87-'Calcification Rates'!$G$87)</f>
        <v>16.059074191906316</v>
      </c>
      <c r="GQ48" s="73">
        <f>((((((((($A48*2)/PI())/2)+('Calcification Rates'!$D$87+'Calcification Rates'!$E$87))^2)*PI())/2))-((((((($A48*2)/PI())/2)^2)*PI())/2)))*('Calcification Rates'!$F$87+'Calcification Rates'!$G$87)</f>
        <v>20.992123393583604</v>
      </c>
      <c r="GR48" s="73">
        <f>((((((((($A48*2)/PI())/2)+'Calcification Rates'!$D$88)^2)*PI())/2))-((((((($A48*2)/PI())/2)^2)*PI())/2)))*'Calcification Rates'!$F$88</f>
        <v>18.461627053456574</v>
      </c>
      <c r="GS48" s="73">
        <f>((((((((($A48*2)/PI())/2)+('Calcification Rates'!$D$88-'Calcification Rates'!$E$88))^2)*PI())/2))-((((((($A48*2)/PI())/2)^2)*PI())/2)))*('Calcification Rates'!$F$88-'Calcification Rates'!$G$88)</f>
        <v>16.059074191906316</v>
      </c>
      <c r="GT48" s="73">
        <f>((((((((($A48*2)/PI())/2)+('Calcification Rates'!$D$88+'Calcification Rates'!$E$88))^2)*PI())/2))-((((((($A48*2)/PI())/2)^2)*PI())/2)))*('Calcification Rates'!$F$88+'Calcification Rates'!$G$88)</f>
        <v>20.992123393583604</v>
      </c>
      <c r="GU48" s="73">
        <f>((((((((($A48*2)/PI())/2)+'Calcification Rates'!$D$89)^2)*PI())/2))-((((((($A48*2)/PI())/2)^2)*PI())/2)))*'Calcification Rates'!$F$89</f>
        <v>25.812299586291182</v>
      </c>
      <c r="GV48" s="73">
        <f>((((((((($A48*2)/PI())/2)+('Calcification Rates'!$D$89-'Calcification Rates'!$E$89))^2)*PI())/2))-((((((($A48*2)/PI())/2)^2)*PI())/2)))*('Calcification Rates'!$F$89-'Calcification Rates'!$G$89)</f>
        <v>23.012333407351957</v>
      </c>
      <c r="GW48" s="73">
        <f>((((((((($A48*2)/PI())/2)+('Calcification Rates'!$D$89+'Calcification Rates'!$E$89))^2)*PI())/2))-((((((($A48*2)/PI())/2)^2)*PI())/2)))*('Calcification Rates'!$F$89+'Calcification Rates'!$G$89)</f>
        <v>28.716675277629623</v>
      </c>
      <c r="GX48" s="73">
        <f>((((((((($A48*2)/PI())/2)+'Calcification Rates'!$D$90)^2)*PI())/2))-((((((($A48*2)/PI())/2)^2)*PI())/2)))*'Calcification Rates'!$F$90</f>
        <v>25.812299586291182</v>
      </c>
      <c r="GY48" s="73">
        <f>((((((((($A48*2)/PI())/2)+('Calcification Rates'!$D$90-'Calcification Rates'!$E$90))^2)*PI())/2))-((((((($A48*2)/PI())/2)^2)*PI())/2)))*('Calcification Rates'!$F$90-'Calcification Rates'!$G$90)</f>
        <v>23.012333407351957</v>
      </c>
      <c r="GZ48" s="73">
        <f>((((((((($A48*2)/PI())/2)+('Calcification Rates'!$D$90+'Calcification Rates'!$E$90))^2)*PI())/2))-((((((($A48*2)/PI())/2)^2)*PI())/2)))*('Calcification Rates'!$F$90+'Calcification Rates'!$G$90)</f>
        <v>28.716675277629623</v>
      </c>
      <c r="HA48" s="73">
        <f>((((((((($A48*2)/PI())/2)+'Calcification Rates'!$D$92)^2)*PI())/2))-((((((($A48*2)/PI())/2)^2)*PI())/2)))*'Calcification Rates'!$F$92</f>
        <v>65.360427759943875</v>
      </c>
      <c r="HB48" s="73">
        <f>((((((((($A48*2)/PI())/2)+('Calcification Rates'!$D$92-'Calcification Rates'!$E$92))^2)*PI())/2))-((((((($A48*2)/PI())/2)^2)*PI())/2)))*('Calcification Rates'!$F$92-'Calcification Rates'!$G$92)</f>
        <v>62.831575582248561</v>
      </c>
      <c r="HC48" s="73">
        <f>((((((((($A48*2)/PI())/2)+('Calcification Rates'!$D$92+'Calcification Rates'!$E$92))^2)*PI())/2))-((((((($A48*2)/PI())/2)^2)*PI())/2)))*('Calcification Rates'!$F$92+'Calcification Rates'!$G$92)</f>
        <v>67.889279937639188</v>
      </c>
      <c r="HD48" s="73">
        <f>$A48*'Calcification Rates'!$D$93*'Calcification Rates'!$F$93</f>
        <v>19.006027202506349</v>
      </c>
      <c r="HE48" s="73">
        <f>$A48*('Calcification Rates'!$D$93-'Calcification Rates'!$E$93)*('Calcification Rates'!$F$93-'Calcification Rates'!$G$93)</f>
        <v>16.703957642039175</v>
      </c>
      <c r="HF48" s="73">
        <f>$A48*('Calcification Rates'!$D$93+'Calcification Rates'!$E$93)*('Calcification Rates'!$F$93+'Calcification Rates'!$G$93)</f>
        <v>21.434210974432826</v>
      </c>
      <c r="HG48" s="73">
        <f>$A48*'Calcification Rates'!$D$95*'Calcification Rates'!$F$95</f>
        <v>24.232684683195597</v>
      </c>
      <c r="HH48" s="73">
        <f>$A48*('Calcification Rates'!$D$95-'Calcification Rates'!$E$95)*('Calcification Rates'!$F$95-'Calcification Rates'!$G$95)</f>
        <v>21.14647041279315</v>
      </c>
      <c r="HI48" s="73">
        <f>$A48*('Calcification Rates'!$D$95+'Calcification Rates'!$E$95)*('Calcification Rates'!$F$95+'Calcification Rates'!$G$95)</f>
        <v>27.491855586456502</v>
      </c>
      <c r="HJ48" s="73">
        <f>((((1-'Calcification Rates'!$H$96)*$A48)*'Calcification Rates'!$D$96*0.1)+('Calcification Rates'!$H$96*$A48*'Calcification Rates'!$D$96))*'Calcification Rates'!$F$96</f>
        <v>11.520604550000002</v>
      </c>
      <c r="HK48" s="73">
        <f>((((1-'Calcification Rates'!$H$96)*$A48)*(('Calcification Rates'!$D$96-'Calcification Rates'!$E$96)*0.1))+('Calcification Rates'!$H$96*$A48*('Calcification Rates'!$D$96-'Calcification Rates'!$E$96)))*('Calcification Rates'!$F$96-'Calcification Rates'!$G$96)</f>
        <v>10.063505366762485</v>
      </c>
      <c r="HL48" s="73">
        <f>((((1-'Calcification Rates'!$H$96)*$A48)*(('Calcification Rates'!$D$96+'Calcification Rates'!$E$96)*0.1))+('Calcification Rates'!$H$96*$A48*('Calcification Rates'!$D$96+'Calcification Rates'!$E$96)))*('Calcification Rates'!$F$96+'Calcification Rates'!$G$96)</f>
        <v>13.067328467623662</v>
      </c>
      <c r="HM48" s="73">
        <f>((((1-'Calcification Rates'!$H$98)*$A48)*'Calcification Rates'!$D$98*0.1)+('Calcification Rates'!$H$98*$A48*'Calcification Rates'!$D$98))*'Calcification Rates'!$F$98</f>
        <v>11.520604550000002</v>
      </c>
      <c r="HN48" s="73">
        <f>((((1-'Calcification Rates'!$H$98)*$A48)*(('Calcification Rates'!$D$98-'Calcification Rates'!$E$98)*0.1))+('Calcification Rates'!$H$98*$A48*('Calcification Rates'!$D$98-'Calcification Rates'!$E$98)))*('Calcification Rates'!$F$98-'Calcification Rates'!$G$98)</f>
        <v>6.9478994409883006</v>
      </c>
      <c r="HO48" s="73">
        <f>((((1-'Calcification Rates'!$H$98)*$A48)*(('Calcification Rates'!$D$98+'Calcification Rates'!$E$98)*0.1))+('Calcification Rates'!$H$98*$A48*('Calcification Rates'!$D$98+'Calcification Rates'!$E$98)))*('Calcification Rates'!$F$98+'Calcification Rates'!$G$98)</f>
        <v>16.755359615859657</v>
      </c>
    </row>
    <row r="49" spans="1:223" x14ac:dyDescent="0.3">
      <c r="A49" s="42">
        <v>47</v>
      </c>
      <c r="B49" s="73">
        <f>((((1-'Calcification Rates'!$H$11)*$A49)*'Calcification Rates'!$D$11*0.1)+('Calcification Rates'!$H$11*$A49*'Calcification Rates'!$D$11))*'Calcification Rates'!$F$11</f>
        <v>129.31135317333332</v>
      </c>
      <c r="C49" s="73">
        <f>((((1-'Calcification Rates'!$H$11)*$A49)*(('Calcification Rates'!$D$11-'Calcification Rates'!$E$11)*0.1))+('Calcification Rates'!$H$11*$A49*('Calcification Rates'!$D$11-'Calcification Rates'!$E$11)))*('Calcification Rates'!$F$11-'Calcification Rates'!$G$11)</f>
        <v>105.02345394839536</v>
      </c>
      <c r="D49" s="73">
        <f>((((1-'Calcification Rates'!$H$11)*$A49)*(('Calcification Rates'!$D$11+'Calcification Rates'!$E$11)*0.1))+('Calcification Rates'!$H$11*$A49*('Calcification Rates'!$D$11+'Calcification Rates'!$E$11)))*('Calcification Rates'!$F$11+'Calcification Rates'!$G$11)</f>
        <v>154.35374600657349</v>
      </c>
      <c r="E49" s="73">
        <f>(((((1-'Calcification Rates'!$H$12)*$A49)*'Calcification Rates'!$D$12*0.1)+('Calcification Rates'!$H$12*$A49*'Calcification Rates'!$D$12))*'Calcification Rates'!$F$12)*0.5</f>
        <v>68.095795123809523</v>
      </c>
      <c r="F49" s="73">
        <f>(((((1-'Calcification Rates'!$H$12)*$A49)*(('Calcification Rates'!$D$12-'Calcification Rates'!$E$12)*0.1))+('Calcification Rates'!$H$12*$A49*('Calcification Rates'!$D$12-'Calcification Rates'!$E$12)))*('Calcification Rates'!$F$12-'Calcification Rates'!$G$12))*0.5</f>
        <v>62.585276218173661</v>
      </c>
      <c r="G49" s="73">
        <f>(((((1-'Calcification Rates'!$H$12)*$A49)*(('Calcification Rates'!$D$12+'Calcification Rates'!$E$12)*0.1))+('Calcification Rates'!$H$12*$A49*('Calcification Rates'!$D$12+'Calcification Rates'!$E$12)))*('Calcification Rates'!$F$12+'Calcification Rates'!$G$12))*0.5</f>
        <v>73.70192662307727</v>
      </c>
      <c r="H49" s="73">
        <f>(((((1-'Calcification Rates'!$H$13)*$A49)*'Calcification Rates'!$D$13*0.1)+('Calcification Rates'!$H$13*$A49*'Calcification Rates'!$D$13))*'Calcification Rates'!$F$13)*0.5</f>
        <v>54.793366363200001</v>
      </c>
      <c r="I49" s="73">
        <f>(((((1-'Calcification Rates'!$H$13)*$A49)*(('Calcification Rates'!$D$13-'Calcification Rates'!$E$13)*0.1))+('Calcification Rates'!$H$13*$A49*('Calcification Rates'!$D$13-'Calcification Rates'!$E$13)))*('Calcification Rates'!$F$13-'Calcification Rates'!$G$13))*0.5</f>
        <v>46.370685356691574</v>
      </c>
      <c r="J49" s="73">
        <f>(((((1-'Calcification Rates'!$H$13)*$A49)*(('Calcification Rates'!$D$13+'Calcification Rates'!$E$13)*0.1))+('Calcification Rates'!$H$13*$A49*('Calcification Rates'!$D$13+'Calcification Rates'!$E$13)))*('Calcification Rates'!$F$13+'Calcification Rates'!$G$13))*0.5</f>
        <v>63.910563091197311</v>
      </c>
      <c r="K49" s="73">
        <f>((((((((($A49*2)/PI())/2)+'Calcification Rates'!$D$14)^2)*PI())/2))-((((((($A49*2)/PI())/2)^2)*PI())/2)))*'Calcification Rates'!$F$14</f>
        <v>27.924616613858671</v>
      </c>
      <c r="L49" s="73">
        <f>((((((((($A49*2)/PI())/2)+('Calcification Rates'!$D$14-'Calcification Rates'!$E$14))^2)*PI())/2))-((((((($A49*2)/PI())/2)^2)*PI())/2)))*('Calcification Rates'!$F$14-'Calcification Rates'!$G$14)</f>
        <v>26.947092536916934</v>
      </c>
      <c r="M49" s="73">
        <f>((((((((($A49*2)/PI())/2)+('Calcification Rates'!$D$14+'Calcification Rates'!$E$14))^2)*PI())/2))-((((((($A49*2)/PI())/2)^2)*PI())/2)))*('Calcification Rates'!$F$14+'Calcification Rates'!$G$14)</f>
        <v>28.902820842093352</v>
      </c>
      <c r="N49" s="73">
        <f>((((((((($A49*2)/PI())/2)+'Calcification Rates'!$D$15)^2)*PI())/2))-((((((($A49*2)/PI())/2)^2)*PI())/2)))*'Calcification Rates'!$F$15</f>
        <v>28.324578570567585</v>
      </c>
      <c r="O49" s="73">
        <f>((((((((($A49*2)/PI())/2)+('Calcification Rates'!$D$15-'Calcification Rates'!$E$15))^2)*PI())/2))-((((((($A49*2)/PI())/2)^2)*PI())/2)))*('Calcification Rates'!$F$15-'Calcification Rates'!$G$15)</f>
        <v>25.539104082362343</v>
      </c>
      <c r="P49" s="73">
        <f>((((((((($A49*2)/PI())/2)+('Calcification Rates'!$D$15+'Calcification Rates'!$E$15))^2)*PI())/2))-((((((($A49*2)/PI())/2)^2)*PI())/2)))*('Calcification Rates'!$F$15+'Calcification Rates'!$G$15)</f>
        <v>31.240941697557808</v>
      </c>
      <c r="Q49" s="73">
        <f>(2*'Calcification Rates'!$D$16*'Calcification Rates'!$F$16)+0.1*'Calcification Rates'!$D$16*($A49+(2*'Calcification Rates'!$D$16))*'Calcification Rates'!$F$16</f>
        <v>7.5884783333333328</v>
      </c>
      <c r="R49" s="73">
        <f>(2*('Calcification Rates'!$D$16-'Calcification Rates'!$E$16)*('Calcification Rates'!$F$16-'Calcification Rates'!$G$16))+(0.1*('Calcification Rates'!$D$16-'Calcification Rates'!$E$16)*($A49+(2*'Calcification Rates'!$D$16-'Calcification Rates'!$E$16)))*('Calcification Rates'!$F$16-'Calcification Rates'!$G$16)</f>
        <v>6.5183394416281866</v>
      </c>
      <c r="S49" s="73">
        <f>(2*('Calcification Rates'!$D$16+'Calcification Rates'!$E$16)*('Calcification Rates'!$F$16+'Calcification Rates'!$G$16))+(0.1*('Calcification Rates'!$D$16+'Calcification Rates'!$E$16)*($A49+(2*'Calcification Rates'!$D$16+'Calcification Rates'!$E$16)))*('Calcification Rates'!$F$16+'Calcification Rates'!$G$16)</f>
        <v>8.6853242188188684</v>
      </c>
      <c r="T49" s="73">
        <f>(2*'Calcification Rates'!$D$17*'Calcification Rates'!$F$17)+0.1*'Calcification Rates'!$D$17*($A49+(2*'Calcification Rates'!$D$17))*'Calcification Rates'!$F$17</f>
        <v>7.0135936111111103</v>
      </c>
      <c r="U49" s="73">
        <f>(2*('Calcification Rates'!$D$17-'Calcification Rates'!$E$17)*('Calcification Rates'!$F$17-'Calcification Rates'!$G$17))+(0.1*('Calcification Rates'!$D$17-'Calcification Rates'!$E$17)*($A49+(2*'Calcification Rates'!$D$17-'Calcification Rates'!$E$17)))*('Calcification Rates'!$F$17-'Calcification Rates'!$G$17)</f>
        <v>5.951280089094853</v>
      </c>
      <c r="V49" s="73">
        <f>(2*('Calcification Rates'!$D$17+'Calcification Rates'!$E$17)*('Calcification Rates'!$F$17+'Calcification Rates'!$G$17))+(0.1*('Calcification Rates'!$D$17+'Calcification Rates'!$E$17)*($A49+(2*'Calcification Rates'!$D$17+'Calcification Rates'!$E$17)))*('Calcification Rates'!$F$17+'Calcification Rates'!$G$17)</f>
        <v>8.1026126329522015</v>
      </c>
      <c r="W49" s="73">
        <f>((((((((($A49*2)/PI())/2)+'Calcification Rates'!$D$18)^2)*PI())/2))-((((((($A49*2)/PI())/2)^2)*PI())/2)))*'Calcification Rates'!$F$18</f>
        <v>28.324578570567585</v>
      </c>
      <c r="X49" s="73">
        <f>((((((((($A49*2)/PI())/2)+('Calcification Rates'!$D$18-'Calcification Rates'!$E$18))^2)*PI())/2))-((((((($A49*2)/PI())/2)^2)*PI())/2)))*('Calcification Rates'!$F$18-'Calcification Rates'!$G$18)</f>
        <v>25.539104082362343</v>
      </c>
      <c r="Y49" s="73">
        <f>((((((((($A49*2)/PI())/2)+('Calcification Rates'!$D$18+'Calcification Rates'!$E$18))^2)*PI())/2))-((((((($A49*2)/PI())/2)^2)*PI())/2)))*('Calcification Rates'!$F$18+'Calcification Rates'!$G$18)</f>
        <v>31.240941697557808</v>
      </c>
      <c r="Z49" s="73">
        <f>(2*'Calcification Rates'!$D$19*'Calcification Rates'!$F$19)+0.1*'Calcification Rates'!$D$19*($A49+(2*'Calcification Rates'!$D$19))*'Calcification Rates'!$F$19</f>
        <v>7.0135936111111103</v>
      </c>
      <c r="AA49" s="73">
        <f>(2*('Calcification Rates'!$D$19-'Calcification Rates'!$E$19)*('Calcification Rates'!$F$19-'Calcification Rates'!$G$19))+(0.1*('Calcification Rates'!$D$19-'Calcification Rates'!$E$19)*($A49+(2*'Calcification Rates'!$D$19-'Calcification Rates'!$E$19)))*('Calcification Rates'!$F$19-'Calcification Rates'!$G$19)</f>
        <v>5.951280089094853</v>
      </c>
      <c r="AB49" s="73">
        <f>(2*('Calcification Rates'!$D$19+'Calcification Rates'!$E$19)*('Calcification Rates'!$F$19+'Calcification Rates'!$G$19))+(0.1*('Calcification Rates'!$D$19+'Calcification Rates'!$E$19)*($A49+(2*'Calcification Rates'!$D$19+'Calcification Rates'!$E$19)))*('Calcification Rates'!$F$19+'Calcification Rates'!$G$19)</f>
        <v>8.1026126329522015</v>
      </c>
      <c r="AC49" s="73">
        <f>(((((1-'Calcification Rates'!$H$20)*$A49)*'Calcification Rates'!$D$20*0.1)+('Calcification Rates'!$H$20*$A49*'Calcification Rates'!$D$20))*'Calcification Rates'!$F$20)*0.5</f>
        <v>3.7999815291666659</v>
      </c>
      <c r="AD49" s="73">
        <f>(((((1-'Calcification Rates'!$H$20)*$A49)*(('Calcification Rates'!$D$20-'Calcification Rates'!$E$20)*0.1))+('Calcification Rates'!$H$20*$A49*('Calcification Rates'!$D$20-'Calcification Rates'!$E$20)))*('Calcification Rates'!$F$20-'Calcification Rates'!$G$20))*0.5</f>
        <v>3.2247275408652336</v>
      </c>
      <c r="AE49" s="73">
        <f>(((((1-'Calcification Rates'!$H$20)*$A49)*(('Calcification Rates'!$D$20+'Calcification Rates'!$E$20)*0.1))+('Calcification Rates'!$H$20*$A49*('Calcification Rates'!$D$20+'Calcification Rates'!$E$20)))*('Calcification Rates'!$F$20+'Calcification Rates'!$G$20))*0.5</f>
        <v>4.389592646839465</v>
      </c>
      <c r="AF49" s="73">
        <f>(2*'Calcification Rates'!$D$21*'Calcification Rates'!$F$21)+0.1*'Calcification Rates'!$D$21*($A49+(2*'Calcification Rates'!$D$21))*'Calcification Rates'!$F$21</f>
        <v>8.0483861111111104</v>
      </c>
      <c r="AG49" s="73">
        <f>(2*('Calcification Rates'!$D$21-'Calcification Rates'!$E$21)*('Calcification Rates'!$F$21-'Calcification Rates'!$G$21))+(0.1*('Calcification Rates'!$D$21-'Calcification Rates'!$E$21)*($A49+(2*'Calcification Rates'!$D$21-'Calcification Rates'!$E$21)))*('Calcification Rates'!$F$21-'Calcification Rates'!$G$21)</f>
        <v>7.8753202879829338</v>
      </c>
      <c r="AH49" s="73">
        <f>(2*('Calcification Rates'!$D$21+'Calcification Rates'!$E$21)*('Calcification Rates'!$F$21+'Calcification Rates'!$G$21))+(0.1*('Calcification Rates'!$D$21+'Calcification Rates'!$E$21)*($A49+(2*'Calcification Rates'!$D$21+'Calcification Rates'!$E$21)))*('Calcification Rates'!$F$21+'Calcification Rates'!$G$21)</f>
        <v>8.2232258997503997</v>
      </c>
      <c r="AI49" s="73">
        <f>$A49*'Calcification Rates'!$D$23*'Calcification Rates'!$F$23</f>
        <v>1.1046321874999998</v>
      </c>
      <c r="AJ49" s="73">
        <f>$A49*('Calcification Rates'!$D$23-'Calcification Rates'!$E$23)*('Calcification Rates'!$F$23-'Calcification Rates'!$G$23)</f>
        <v>0.71789911605707302</v>
      </c>
      <c r="AK49" s="73">
        <f>$A49*('Calcification Rates'!$D$23+'Calcification Rates'!$E$23)*('Calcification Rates'!$F$23+'Calcification Rates'!$G$23)</f>
        <v>1.4913652589429269</v>
      </c>
      <c r="AL49" s="73">
        <f>((((1-'Calcification Rates'!$H$24)*$A49)*'Calcification Rates'!$D$24*0.1)+('Calcification Rates'!$H$24*$A49*'Calcification Rates'!$D$24))*'Calcification Rates'!$F$24</f>
        <v>50.333020383099992</v>
      </c>
      <c r="AM49" s="73">
        <f>((((1-'Calcification Rates'!$H$24)*$A49)*(('Calcification Rates'!$D$24-'Calcification Rates'!$E$24)*0.1))+('Calcification Rates'!$H$24*$A49*('Calcification Rates'!$D$24-'Calcification Rates'!$E$24)))*('Calcification Rates'!$F$24-'Calcification Rates'!$G$24)</f>
        <v>30.355070575093499</v>
      </c>
      <c r="AN49" s="73">
        <f>((((1-'Calcification Rates'!$H$24)*$A49)*(('Calcification Rates'!$D$24+'Calcification Rates'!$E$24)*0.1))+('Calcification Rates'!$H$24*$A49*('Calcification Rates'!$D$24+'Calcification Rates'!$E$24)))*('Calcification Rates'!$F$24+'Calcification Rates'!$G$24)</f>
        <v>73.203437667794489</v>
      </c>
      <c r="AO49" s="73">
        <f>((((((((($A49*2)/PI())/2)+'Calcification Rates'!$D$25)^2)*PI())/2))-((((((($A49*2)/PI())/2)^2)*PI())/2)))*'Calcification Rates'!$F$25</f>
        <v>23.89179213731952</v>
      </c>
      <c r="AP49" s="73">
        <f>((((((((($A49*2)/PI())/2)+('Calcification Rates'!$D$25-'Calcification Rates'!$E$25))^2)*PI())/2))-((((((($A49*2)/PI())/2)^2)*PI())/2)))*('Calcification Rates'!$F$25-'Calcification Rates'!$G$25)</f>
        <v>19.528574915266777</v>
      </c>
      <c r="AQ49" s="73">
        <f>((((((((($A49*2)/PI())/2)+('Calcification Rates'!$D$25+'Calcification Rates'!$E$25))^2)*PI())/2))-((((((($A49*2)/PI())/2)^2)*PI())/2)))*('Calcification Rates'!$F$25+'Calcification Rates'!$G$25)</f>
        <v>28.401360231144285</v>
      </c>
      <c r="AR49" s="73">
        <f>((((1-'Calcification Rates'!$H$28)*$A49)*'Calcification Rates'!$D$28*0.1)+('Calcification Rates'!$H$28*$A49*'Calcification Rates'!$D$28))*'Calcification Rates'!$F$28</f>
        <v>8.1014482121009586</v>
      </c>
      <c r="AS49" s="73">
        <f>((((1-'Calcification Rates'!$H$28)*$A49)*(('Calcification Rates'!$D$28-'Calcification Rates'!$E$28)*0.1))+('Calcification Rates'!$H$28*$A49*('Calcification Rates'!$D$28-'Calcification Rates'!$E$28)))*('Calcification Rates'!$F$28-'Calcification Rates'!$G$28)</f>
        <v>7.3019939057503045</v>
      </c>
      <c r="AT49" s="73">
        <f>((((1-'Calcification Rates'!$H$28)*$A49)*(('Calcification Rates'!$D$28+'Calcification Rates'!$E$28)*0.1))+('Calcification Rates'!$H$28*$A49*('Calcification Rates'!$D$28+'Calcification Rates'!$E$28)))*('Calcification Rates'!$F$28+'Calcification Rates'!$G$28)</f>
        <v>8.9400238571735517</v>
      </c>
      <c r="AU49" s="73">
        <f>((((((((($A49*2)/PI())/2)+'Calcification Rates'!$D$29)^2)*PI())/2))-((((((($A49*2)/PI())/2)^2)*PI())/2)))*'Calcification Rates'!$F$29</f>
        <v>117.68258478419644</v>
      </c>
      <c r="AV49" s="73">
        <f>((((((((($A49*2)/PI())/2)+('Calcification Rates'!$D$29-'Calcification Rates'!$E$29))^2)*PI())/2))-((((((($A49*2)/PI())/2)^2)*PI())/2)))*('Calcification Rates'!$F$29-'Calcification Rates'!$G$29)</f>
        <v>97.164966005336467</v>
      </c>
      <c r="AW49" s="73">
        <f>((((((((($A49*2)/PI())/2)+('Calcification Rates'!$D$29+'Calcification Rates'!$E$29))^2)*PI())/2))-((((((($A49*2)/PI())/2)^2)*PI())/2)))*('Calcification Rates'!$F$29+'Calcification Rates'!$G$29)</f>
        <v>140.01950955779208</v>
      </c>
      <c r="AX49" s="73">
        <f>((((((((($A49*2)/PI())/2)+'Calcification Rates'!$D$30)^2)*PI())/2))-((((((($A49*2)/PI())/2)^2)*PI())/2)))*'Calcification Rates'!$F$30</f>
        <v>27.795597886833267</v>
      </c>
      <c r="AY49" s="73">
        <f>((((((((($A49*2)/PI())/2)+('Calcification Rates'!$D$30-'Calcification Rates'!$E$30))^2)*PI())/2))-((((((($A49*2)/PI())/2)^2)*PI())/2)))*('Calcification Rates'!$F$30-'Calcification Rates'!$G$30)</f>
        <v>24.674178620376708</v>
      </c>
      <c r="AZ49" s="73">
        <f>((((((((($A49*2)/PI())/2)+('Calcification Rates'!$D$30+'Calcification Rates'!$E$30))^2)*PI())/2))-((((((($A49*2)/PI())/2)^2)*PI())/2)))*('Calcification Rates'!$F$30+'Calcification Rates'!$G$30)</f>
        <v>30.981537526191531</v>
      </c>
      <c r="BA49" s="73">
        <f>((((1-'Calcification Rates'!$H$31)*$A49)*'Calcification Rates'!$D$31*0.1)+('Calcification Rates'!$H$31*$A49*'Calcification Rates'!$D$31))*'Calcification Rates'!$F$31</f>
        <v>8.6652020000000007</v>
      </c>
      <c r="BB49" s="73">
        <f>((((1-'Calcification Rates'!$H$31)*$A49)*(('Calcification Rates'!$D$31-'Calcification Rates'!$E$31)*0.1))+('Calcification Rates'!$H$31*$A49*('Calcification Rates'!$D$31-'Calcification Rates'!$E$31)))*('Calcification Rates'!$F$31-'Calcification Rates'!$G$31)</f>
        <v>8.6652020000000007</v>
      </c>
      <c r="BC49" s="73">
        <f>((((1-'Calcification Rates'!$H$31)*$A49)*(('Calcification Rates'!$D$31+'Calcification Rates'!$E$31)*0.1))+('Calcification Rates'!$H$31*$A49*('Calcification Rates'!$D$31+'Calcification Rates'!$E$31)))*('Calcification Rates'!$F$31+'Calcification Rates'!$G$31)</f>
        <v>8.6652020000000007</v>
      </c>
      <c r="BD49" s="73">
        <f>$A49*'Calcification Rates'!$D$32*'Calcification Rates'!$F$32</f>
        <v>36.411003200453742</v>
      </c>
      <c r="BE49" s="73">
        <f>$A49*('Calcification Rates'!$D$32-'Calcification Rates'!$E$32)*('Calcification Rates'!$F$32-'Calcification Rates'!$G$32)</f>
        <v>35.002229606227537</v>
      </c>
      <c r="BF49" s="73">
        <f>$A49*('Calcification Rates'!$D$32+'Calcification Rates'!$E$32)*('Calcification Rates'!$F$32+'Calcification Rates'!$G$32)</f>
        <v>37.819776794679953</v>
      </c>
      <c r="BG49" s="73">
        <f>((((1-'Calcification Rates'!$H$34)*$A49)*'Calcification Rates'!$D$34*0.1)+('Calcification Rates'!$H$34*$A49*'Calcification Rates'!$D$34))*'Calcification Rates'!$F$34</f>
        <v>11.771052475000001</v>
      </c>
      <c r="BH49" s="73">
        <f>((((1-'Calcification Rates'!$H$34)*$A49)*(('Calcification Rates'!$D$34-'Calcification Rates'!$E$34)*0.1))+('Calcification Rates'!$H$34*$A49*('Calcification Rates'!$D$34-'Calcification Rates'!$E$34)))*('Calcification Rates'!$F$34-'Calcification Rates'!$G$34)</f>
        <v>4.4825707522176783</v>
      </c>
      <c r="BI49" s="73">
        <f>((((1-'Calcification Rates'!$H$34)*$A49)*(('Calcification Rates'!$D$34+'Calcification Rates'!$E$34)*0.1))+('Calcification Rates'!$H$34*$A49*('Calcification Rates'!$D$34+'Calcification Rates'!$E$34)))*('Calcification Rates'!$F$34+'Calcification Rates'!$G$34)</f>
        <v>22.449853481768866</v>
      </c>
      <c r="BJ49" s="73">
        <f>(2*'Calcification Rates'!$D$35*'Calcification Rates'!$F$35)+0.1*'Calcification Rates'!$D$35*($A49+(2*'Calcification Rates'!$D$35))*'Calcification Rates'!$F$35</f>
        <v>4.0333878300371095</v>
      </c>
      <c r="BK49" s="73">
        <f>(2*('Calcification Rates'!$D$35-'Calcification Rates'!$E$35)*('Calcification Rates'!$F$35-'Calcification Rates'!$G$35))+(0.1*('Calcification Rates'!$D$35-'Calcification Rates'!$E$35)*($A49+(2*'Calcification Rates'!$D$35-'Calcification Rates'!$E$35)))*('Calcification Rates'!$F$35-'Calcification Rates'!$G$35)</f>
        <v>3.637446088351715</v>
      </c>
      <c r="BL49" s="73">
        <f>(2*('Calcification Rates'!$D$35+'Calcification Rates'!$E$35)*('Calcification Rates'!$F$35+'Calcification Rates'!$G$35))+(0.1*('Calcification Rates'!$D$35+'Calcification Rates'!$E$35)*($A49+(2*'Calcification Rates'!$D$35+'Calcification Rates'!$E$35)))*('Calcification Rates'!$F$35+'Calcification Rates'!$G$35)</f>
        <v>4.4478108034765196</v>
      </c>
      <c r="BM49" s="73">
        <f>((((((((($A49*2)/PI())/2)+'Calcification Rates'!$D$36)^2)*PI())/2))-((((((($A49*2)/PI())/2)^2)*PI())/2)))*'Calcification Rates'!$F$36</f>
        <v>37.508805003952936</v>
      </c>
      <c r="BN49" s="73">
        <f>((((((((($A49*2)/PI())/2)+('Calcification Rates'!$D$36-'Calcification Rates'!$E$36))^2)*PI())/2))-((((((($A49*2)/PI())/2)^2)*PI())/2)))*('Calcification Rates'!$F$36-'Calcification Rates'!$G$36)</f>
        <v>34.343443767369514</v>
      </c>
      <c r="BO49" s="73">
        <f>((((((((($A49*2)/PI())/2)+('Calcification Rates'!$D$36+'Calcification Rates'!$E$36))^2)*PI())/2))-((((((($A49*2)/PI())/2)^2)*PI())/2)))*('Calcification Rates'!$F$36+'Calcification Rates'!$G$36)</f>
        <v>40.81498620190866</v>
      </c>
      <c r="BP49" s="73">
        <f>(2*'Calcification Rates'!$D$37*'Calcification Rates'!$F$37)+0.1*'Calcification Rates'!$D$37*($A49+(2*'Calcification Rates'!$D$37))*'Calcification Rates'!$F$37</f>
        <v>83.977152777777775</v>
      </c>
      <c r="BQ49" s="73">
        <f>(2*('Calcification Rates'!$D$37-'Calcification Rates'!$E$37)*('Calcification Rates'!$F$37-'Calcification Rates'!$G$37))+(0.1*('Calcification Rates'!$D$37-'Calcification Rates'!$E$37)*($A49+(2*'Calcification Rates'!$D$37-'Calcification Rates'!$E$37)))*('Calcification Rates'!$F$37-'Calcification Rates'!$G$37)</f>
        <v>68.67375830342155</v>
      </c>
      <c r="BR49" s="73">
        <f>(2*('Calcification Rates'!$D$37+'Calcification Rates'!$E$37)*('Calcification Rates'!$F$37+'Calcification Rates'!$G$37))+(0.1*('Calcification Rates'!$D$37+'Calcification Rates'!$E$37)*($A49+(2*'Calcification Rates'!$D$37+'Calcification Rates'!$E$37)))*('Calcification Rates'!$F$37+'Calcification Rates'!$G$37)</f>
        <v>100.59114780302173</v>
      </c>
      <c r="BS49" s="73">
        <f>(2*'Calcification Rates'!$D$38*'Calcification Rates'!$F$38)+0.1*'Calcification Rates'!$D$38*($A49+(2*'Calcification Rates'!$D$38))*'Calcification Rates'!$F$38</f>
        <v>80.410555555555547</v>
      </c>
      <c r="BT49" s="73">
        <f>(2*('Calcification Rates'!$D$38-'Calcification Rates'!$E$38)*('Calcification Rates'!$F$38-'Calcification Rates'!$G$38))+(0.1*('Calcification Rates'!$D$38-'Calcification Rates'!$E$38)*($A49+(2*'Calcification Rates'!$D$38-'Calcification Rates'!$E$38)))*('Calcification Rates'!$F$38-'Calcification Rates'!$G$38)</f>
        <v>64.49688554457714</v>
      </c>
      <c r="BU49" s="73">
        <f>(2*('Calcification Rates'!$D$38+'Calcification Rates'!$E$38)*('Calcification Rates'!$F$38+'Calcification Rates'!$G$38))+(0.1*('Calcification Rates'!$D$38+'Calcification Rates'!$E$38)*($A49+(2*'Calcification Rates'!$D$38+'Calcification Rates'!$E$38)))*('Calcification Rates'!$F$38+'Calcification Rates'!$G$38)</f>
        <v>98.001545176109119</v>
      </c>
      <c r="BV49" s="73">
        <f>((((((((($A49*2)/PI())/2)+'Calcification Rates'!$D$39)^2)*PI())/2))-((((((($A49*2)/PI())/2)^2)*PI())/2)))*'Calcification Rates'!$F$39</f>
        <v>20.210107788971573</v>
      </c>
      <c r="BW49" s="73">
        <f>((((((((($A49*2)/PI())/2)+('Calcification Rates'!$D$39-'Calcification Rates'!$E$39))^2)*PI())/2))-((((((($A49*2)/PI())/2)^2)*PI())/2)))*('Calcification Rates'!$F$39-'Calcification Rates'!$G$39)</f>
        <v>19.428161023241874</v>
      </c>
      <c r="BX49" s="73">
        <f>((((((((($A49*2)/PI())/2)+('Calcification Rates'!$D$39+'Calcification Rates'!$E$39))^2)*PI())/2))-((((((($A49*2)/PI())/2)^2)*PI())/2)))*('Calcification Rates'!$F$39+'Calcification Rates'!$G$39)</f>
        <v>20.992054554701273</v>
      </c>
      <c r="BY49" s="73">
        <f>((((((((($A49*2)/PI())/2)+'Calcification Rates'!$D$40)^2)*PI())/2))-((((((($A49*2)/PI())/2)^2)*PI())/2)))*'Calcification Rates'!$F$40</f>
        <v>37.019452882179145</v>
      </c>
      <c r="BZ49" s="73">
        <f>((((((((($A49*2)/PI())/2)+('Calcification Rates'!$D$40-'Calcification Rates'!$E$40))^2)*PI())/2))-((((((($A49*2)/PI())/2)^2)*PI())/2)))*('Calcification Rates'!$F$40-'Calcification Rates'!$G$40)</f>
        <v>35.587137837026383</v>
      </c>
      <c r="CA49" s="73">
        <f>((((((((($A49*2)/PI())/2)+('Calcification Rates'!$D$40+'Calcification Rates'!$E$40))^2)*PI())/2))-((((((($A49*2)/PI())/2)^2)*PI())/2)))*('Calcification Rates'!$F$40+'Calcification Rates'!$G$40)</f>
        <v>38.451767927331908</v>
      </c>
      <c r="CB49" s="73">
        <f>$A49*'Calcification Rates'!$D$23*'Calcification Rates'!$F$23</f>
        <v>1.1046321874999998</v>
      </c>
      <c r="CC49" s="73">
        <f>$A49*('Calcification Rates'!$D$23-'Calcification Rates'!$E$23)*('Calcification Rates'!$F$23-'Calcification Rates'!$G$23)</f>
        <v>0.71789911605707302</v>
      </c>
      <c r="CD49" s="73">
        <f>$A49*('Calcification Rates'!$D$23+'Calcification Rates'!$E$23)*('Calcification Rates'!$F$23+'Calcification Rates'!$G$23)</f>
        <v>1.4913652589429269</v>
      </c>
      <c r="CE49" s="73">
        <f>((((1-'Calcification Rates'!$H$44)*$A49)*'Calcification Rates'!$D$44*0.1)+('Calcification Rates'!$H$44*$A49*'Calcification Rates'!$D$44))*'Calcification Rates'!$F$44</f>
        <v>38.573738960575</v>
      </c>
      <c r="CF49" s="73">
        <f>((((1-'Calcification Rates'!$H$44)*$A49)*(('Calcification Rates'!$D$44-'Calcification Rates'!$E$44)*0.1))+('Calcification Rates'!$H$44*$A49*('Calcification Rates'!$D$44-'Calcification Rates'!$E$44)))*('Calcification Rates'!$F$44-'Calcification Rates'!$G$44)</f>
        <v>23.26322878264298</v>
      </c>
      <c r="CG49" s="73">
        <f>((((1-'Calcification Rates'!$H$44)*$A49)*(('Calcification Rates'!$D$44+'Calcification Rates'!$E$44)*0.1))+('Calcification Rates'!$H$44*$A49*('Calcification Rates'!$D$44+'Calcification Rates'!$E$44)))*('Calcification Rates'!$F$44+'Calcification Rates'!$G$44)</f>
        <v>56.100950710327993</v>
      </c>
      <c r="CH49" s="73">
        <f>((((1-'Calcification Rates'!$H$45)*$A49)*'Calcification Rates'!$D$45*0.1)+('Calcification Rates'!$H$45*$A49*'Calcification Rates'!$D$45))*'Calcification Rates'!$F$45</f>
        <v>47.930712799999995</v>
      </c>
      <c r="CI49" s="73">
        <f>((((1-'Calcification Rates'!$H$45)*$A49)*(('Calcification Rates'!$D$45-'Calcification Rates'!$E$45)*0.1))+('Calcification Rates'!$H$45*$A49*('Calcification Rates'!$D$45-'Calcification Rates'!$E$45)))*('Calcification Rates'!$F$45-'Calcification Rates'!$G$45)</f>
        <v>31.561727395382551</v>
      </c>
      <c r="CJ49" s="73">
        <f>((((1-'Calcification Rates'!$H$45)*$A49)*(('Calcification Rates'!$D$45+'Calcification Rates'!$E$45)*0.1))+('Calcification Rates'!$H$45*$A49*('Calcification Rates'!$D$45+'Calcification Rates'!$E$45)))*('Calcification Rates'!$F$45+'Calcification Rates'!$G$45)</f>
        <v>64.299698204617442</v>
      </c>
      <c r="CK49" s="73">
        <f>((((1-'Calcification Rates'!$H$46)*$A49)*'Calcification Rates'!$D$46*0.1)+('Calcification Rates'!$H$46*$A49*'Calcification Rates'!$D$46))*'Calcification Rates'!$F$46</f>
        <v>38.606402540000005</v>
      </c>
      <c r="CL49" s="73">
        <f>((((1-'Calcification Rates'!$H$46)*$A49)*(('Calcification Rates'!$D$46-'Calcification Rates'!$E$46)*0.1))+('Calcification Rates'!$H$46*$A49*('Calcification Rates'!$D$46-'Calcification Rates'!$E$46)))*('Calcification Rates'!$F$46-'Calcification Rates'!$G$46)</f>
        <v>36.207711136839912</v>
      </c>
      <c r="CM49" s="73">
        <f>((((1-'Calcification Rates'!$H$46)*$A49)*(('Calcification Rates'!$D$46+'Calcification Rates'!$E$46)*0.1))+('Calcification Rates'!$H$46*$A49*('Calcification Rates'!$D$46+'Calcification Rates'!$E$46)))*('Calcification Rates'!$F$46+'Calcification Rates'!$G$46)</f>
        <v>41.077022950839904</v>
      </c>
      <c r="CN49" s="73">
        <f>((((1-'Calcification Rates'!$H$47)*$A49)*'Calcification Rates'!$D$47*0.1)+('Calcification Rates'!$H$47*$A49*'Calcification Rates'!$D$47))*'Calcification Rates'!$F$47</f>
        <v>50.333020383099992</v>
      </c>
      <c r="CO49" s="73">
        <f>((((1-'Calcification Rates'!$H$47)*$A49)*(('Calcification Rates'!$D$47-'Calcification Rates'!$E$47)*0.1))+('Calcification Rates'!$H$47*$A49*('Calcification Rates'!$D$47-'Calcification Rates'!$E$47)))*('Calcification Rates'!$F$47-'Calcification Rates'!$G$47)</f>
        <v>30.355070575093499</v>
      </c>
      <c r="CP49" s="73">
        <f>((((1-'Calcification Rates'!$H$47)*$A49)*(('Calcification Rates'!$D$47+'Calcification Rates'!$E$47)*0.1))+('Calcification Rates'!$H$47*$A49*('Calcification Rates'!$D$47+'Calcification Rates'!$E$47)))*('Calcification Rates'!$F$47+'Calcification Rates'!$G$47)</f>
        <v>73.203437667794489</v>
      </c>
      <c r="CQ49" s="73">
        <f>((((((((($A49*2)/PI())/2)+'Calcification Rates'!$D$48)^2)*PI())/2))-((((((($A49*2)/PI())/2)^2)*PI())/2)))*'Calcification Rates'!$F$48</f>
        <v>28.324578570567585</v>
      </c>
      <c r="CR49" s="73">
        <f>((((((((($A49*2)/PI())/2)+('Calcification Rates'!$D$48-'Calcification Rates'!$E$48))^2)*PI())/2))-((((((($A49*2)/PI())/2)^2)*PI())/2)))*('Calcification Rates'!$F$48-'Calcification Rates'!$G$48)</f>
        <v>25.539104082362343</v>
      </c>
      <c r="CS49" s="73">
        <f>((((((((($A49*2)/PI())/2)+('Calcification Rates'!$D$48+'Calcification Rates'!$E$48))^2)*PI())/2))-((((((($A49*2)/PI())/2)^2)*PI())/2)))*('Calcification Rates'!$F$48+'Calcification Rates'!$G$48)</f>
        <v>31.240941697557808</v>
      </c>
      <c r="CT49" s="73">
        <f>((((1-'Calcification Rates'!$H$49)*$A49)*'Calcification Rates'!$D$49*0.1)+('Calcification Rates'!$H$49*$A49*'Calcification Rates'!$D$49))*'Calcification Rates'!$F$49</f>
        <v>38.573738960575</v>
      </c>
      <c r="CU49" s="73">
        <f>((((1-'Calcification Rates'!$H$49)*$A49)*(('Calcification Rates'!$D$49-'Calcification Rates'!$E$49)*0.1))+('Calcification Rates'!$H$49*$A49*('Calcification Rates'!$D$49-'Calcification Rates'!$E$49)))*('Calcification Rates'!$F$49-'Calcification Rates'!$G$49)</f>
        <v>23.26322878264298</v>
      </c>
      <c r="CV49" s="73">
        <f>((((1-'Calcification Rates'!$H$49)*$A49)*(('Calcification Rates'!$D$49+'Calcification Rates'!$E$49)*0.1))+('Calcification Rates'!$H$49*$A49*('Calcification Rates'!$D$49+'Calcification Rates'!$E$49)))*('Calcification Rates'!$F$49+'Calcification Rates'!$G$49)</f>
        <v>56.100950710327993</v>
      </c>
      <c r="CW49" s="73">
        <f>((((((((($A49*2)/PI())/2)+'Calcification Rates'!$D$50)^2)*PI())/2))-((((((($A49*2)/PI())/2)^2)*PI())/2)))*'Calcification Rates'!$F$50</f>
        <v>28.324578570567585</v>
      </c>
      <c r="CX49" s="73">
        <f>((((((((($A49*2)/PI())/2)+('Calcification Rates'!$D$50-'Calcification Rates'!$E$50))^2)*PI())/2))-((((((($A49*2)/PI())/2)^2)*PI())/2)))*('Calcification Rates'!$F$50-'Calcification Rates'!$G$50)</f>
        <v>25.539104082362343</v>
      </c>
      <c r="CY49" s="73">
        <f>((((((((($A49*2)/PI())/2)+('Calcification Rates'!$D$50+'Calcification Rates'!$E$50))^2)*PI())/2))-((((((($A49*2)/PI())/2)^2)*PI())/2)))*('Calcification Rates'!$F$50+'Calcification Rates'!$G$50)</f>
        <v>31.240941697557808</v>
      </c>
      <c r="CZ49" s="73">
        <f>((((((((($A49*2)/PI())/2)+'Calcification Rates'!$D$51)^2)*PI())/2))-((((((($A49*2)/PI())/2)^2)*PI())/2)))*'Calcification Rates'!$F$51</f>
        <v>28.324578570567585</v>
      </c>
      <c r="DA49" s="73">
        <f>((((((((($A49*2)/PI())/2)+('Calcification Rates'!$D$51-'Calcification Rates'!$E$51))^2)*PI())/2))-((((((($A49*2)/PI())/2)^2)*PI())/2)))*('Calcification Rates'!$F$51-'Calcification Rates'!$G$51)</f>
        <v>25.539104082362343</v>
      </c>
      <c r="DB49" s="73">
        <f>((((((((($A49*2)/PI())/2)+('Calcification Rates'!$D$51+'Calcification Rates'!$E$51))^2)*PI())/2))-((((((($A49*2)/PI())/2)^2)*PI())/2)))*('Calcification Rates'!$F$51+'Calcification Rates'!$G$51)</f>
        <v>31.240941697557808</v>
      </c>
      <c r="DC49" s="73">
        <f>((((((((($A49*2)/PI())/2)+'Calcification Rates'!$D$52)^2)*PI())/2))-((((((($A49*2)/PI())/2)^2)*PI())/2)))*'Calcification Rates'!$F$52</f>
        <v>63.067245515090917</v>
      </c>
      <c r="DD49" s="73">
        <f>((((((((($A49*2)/PI())/2)+('Calcification Rates'!$D$52-'Calcification Rates'!$E$52))^2)*PI())/2))-((((((($A49*2)/PI())/2)^2)*PI())/2)))*('Calcification Rates'!$F$52-'Calcification Rates'!$G$52)</f>
        <v>59.5252393530794</v>
      </c>
      <c r="DE49" s="73">
        <f>((((((((($A49*2)/PI())/2)+('Calcification Rates'!$D$52+'Calcification Rates'!$E$52))^2)*PI())/2))-((((((($A49*2)/PI())/2)^2)*PI())/2)))*('Calcification Rates'!$F$52+'Calcification Rates'!$G$52)</f>
        <v>66.699072487696185</v>
      </c>
      <c r="DF49" s="73">
        <f>((((((((($A49*2)/PI())/2)+'Calcification Rates'!$D$53)^2)*PI())/2))-((((((($A49*2)/PI())/2)^2)*PI())/2)))*'Calcification Rates'!$F$53</f>
        <v>8.3773654016321633</v>
      </c>
      <c r="DG49" s="73">
        <f>((((((((($A49*2)/PI())/2)+('Calcification Rates'!$D$53-'Calcification Rates'!$E$53))^2)*PI())/2))-((((((($A49*2)/PI())/2)^2)*PI())/2)))*('Calcification Rates'!$F$53-'Calcification Rates'!$G$53)</f>
        <v>7.9625154387835728</v>
      </c>
      <c r="DH49" s="73">
        <f>((((((((($A49*2)/PI())/2)+('Calcification Rates'!$D$53+'Calcification Rates'!$E$53))^2)*PI())/2))-((((((($A49*2)/PI())/2)^2)*PI())/2)))*('Calcification Rates'!$F$53+'Calcification Rates'!$G$53)</f>
        <v>8.7995265350869047</v>
      </c>
      <c r="DI49" s="73">
        <f>((((((((($A49*2)/PI())/2)+'Calcification Rates'!$D$54)^2)*PI())/2))-((((((($A49*2)/PI())/2)^2)*PI())/2)))*'Calcification Rates'!$F$54</f>
        <v>8.3773654016321633</v>
      </c>
      <c r="DJ49" s="73">
        <f>((((((((($A49*2)/PI())/2)+('Calcification Rates'!$D$54-'Calcification Rates'!$E$54))^2)*PI())/2))-((((((($A49*2)/PI())/2)^2)*PI())/2)))*('Calcification Rates'!$F$54-'Calcification Rates'!$G$54)</f>
        <v>7.9625154387835728</v>
      </c>
      <c r="DK49" s="73">
        <f>((((((((($A49*2)/PI())/2)+('Calcification Rates'!$D$54+'Calcification Rates'!$E$54))^2)*PI())/2))-((((((($A49*2)/PI())/2)^2)*PI())/2)))*('Calcification Rates'!$F$54+'Calcification Rates'!$G$54)</f>
        <v>8.7995265350869047</v>
      </c>
      <c r="DL49" s="73">
        <f>((((((((($A49*2)/PI())/2)+'Calcification Rates'!$D$55)^2)*PI())/2))-((((((($A49*2)/PI())/2)^2)*PI())/2)))*'Calcification Rates'!$F$55</f>
        <v>10.272976087025659</v>
      </c>
      <c r="DM49" s="73">
        <f>((((((((($A49*2)/PI())/2)+('Calcification Rates'!$D$55-'Calcification Rates'!$E$55))^2)*PI())/2))-((((((($A49*2)/PI())/2)^2)*PI())/2)))*('Calcification Rates'!$F$55-'Calcification Rates'!$G$55)</f>
        <v>10.1572476479736</v>
      </c>
      <c r="DN49" s="73">
        <f>((((((((($A49*2)/PI())/2)+('Calcification Rates'!$D$55+'Calcification Rates'!$E$55))^2)*PI())/2))-((((((($A49*2)/PI())/2)^2)*PI())/2)))*('Calcification Rates'!$F$55+'Calcification Rates'!$G$55)</f>
        <v>10.388714399998753</v>
      </c>
      <c r="DO49" s="73">
        <f>((((1-'Calcification Rates'!$H$56)*$A49)*'Calcification Rates'!$D$56*0.1)+('Calcification Rates'!$H$56*$A49*'Calcification Rates'!$D$56))*'Calcification Rates'!$F$56</f>
        <v>5.0036333950000005</v>
      </c>
      <c r="DP49" s="73">
        <f>((((1-'Calcification Rates'!$H$56)*$A49)*(('Calcification Rates'!$D$56-'Calcification Rates'!$E$56)*0.1))+('Calcification Rates'!$H$56*$A49*('Calcification Rates'!$D$56-'Calcification Rates'!$E$56)))*('Calcification Rates'!$F$56-'Calcification Rates'!$G$56)</f>
        <v>5.0036333950000005</v>
      </c>
      <c r="DQ49" s="73">
        <f>((((1-'Calcification Rates'!$H$56)*$A49)*(('Calcification Rates'!$D$56+'Calcification Rates'!$E$56)*0.1))+('Calcification Rates'!$H$56*$A49*('Calcification Rates'!$D$56+'Calcification Rates'!$E$56)))*('Calcification Rates'!$F$56+'Calcification Rates'!$G$56)</f>
        <v>5.0036333950000005</v>
      </c>
      <c r="DR49" s="73">
        <f>((((1-'Calcification Rates'!$H$57)*$A49)*'Calcification Rates'!$D$57*0.1)+('Calcification Rates'!$H$57*$A49*'Calcification Rates'!$D$57))*'Calcification Rates'!$F$57</f>
        <v>21.215298666666669</v>
      </c>
      <c r="DS49" s="73">
        <f>((((1-'Calcification Rates'!$H$57)*$A49)*(('Calcification Rates'!$D$57-'Calcification Rates'!$E$57)*0.1))+('Calcification Rates'!$H$57*$A49*('Calcification Rates'!$D$57-'Calcification Rates'!$E$57)))*('Calcification Rates'!$F$57-'Calcification Rates'!$G$57)</f>
        <v>20.107650873818042</v>
      </c>
      <c r="DT49" s="73">
        <f>((((1-'Calcification Rates'!$H$57)*$A49)*(('Calcification Rates'!$D$57+'Calcification Rates'!$E$57)*0.1))+('Calcification Rates'!$H$57*$A49*('Calcification Rates'!$D$57+'Calcification Rates'!$E$57)))*('Calcification Rates'!$F$57+'Calcification Rates'!$G$57)</f>
        <v>22.3229464595153</v>
      </c>
      <c r="DU49" s="73">
        <f>((((1-'Calcification Rates'!$H$58)*$A49)*'Calcification Rates'!$D$58*0.1)+('Calcification Rates'!$H$58*$A49*'Calcification Rates'!$D$58))*'Calcification Rates'!$F$58</f>
        <v>21.215298666666669</v>
      </c>
      <c r="DV49" s="73">
        <f>((((1-'Calcification Rates'!$H$58)*$A49)*(('Calcification Rates'!$D$58-'Calcification Rates'!$E$58)*0.1))+('Calcification Rates'!$H$58*$A49*('Calcification Rates'!$D$58-'Calcification Rates'!$E$58)))*('Calcification Rates'!$F$58-'Calcification Rates'!$G$58)</f>
        <v>20.107650873818042</v>
      </c>
      <c r="DW49" s="73">
        <f>((((1-'Calcification Rates'!$H$58)*$A49)*(('Calcification Rates'!$D$58+'Calcification Rates'!$E$58)*0.1))+('Calcification Rates'!$H$58*$A49*('Calcification Rates'!$D$58+'Calcification Rates'!$E$58)))*('Calcification Rates'!$F$58+'Calcification Rates'!$G$58)</f>
        <v>22.3229464595153</v>
      </c>
      <c r="DX49" s="73">
        <f>(2*'Calcification Rates'!$D$59*'Calcification Rates'!$F$59)+0.1*'Calcification Rates'!$D$59*($A49+(2*'Calcification Rates'!$D$59))*'Calcification Rates'!$F$59</f>
        <v>16.664977422222226</v>
      </c>
      <c r="DY49" s="73">
        <f>(2*('Calcification Rates'!$D$59-'Calcification Rates'!$E$59)*('Calcification Rates'!$F$59-'Calcification Rates'!$G$59))+(0.1*('Calcification Rates'!$D$59-'Calcification Rates'!$E$59)*($A49+(2*'Calcification Rates'!$D$59-'Calcification Rates'!$E$59)))*('Calcification Rates'!$F$59-'Calcification Rates'!$G$59)</f>
        <v>15.776405041253039</v>
      </c>
      <c r="DZ49" s="73">
        <f>(2*('Calcification Rates'!$D$59+'Calcification Rates'!$E$59)*('Calcification Rates'!$F$59+'Calcification Rates'!$G$59))+(0.1*('Calcification Rates'!$D$59+'Calcification Rates'!$E$59)*($A49+(2*'Calcification Rates'!$D$59+'Calcification Rates'!$E$59)))*('Calcification Rates'!$F$59+'Calcification Rates'!$G$59)</f>
        <v>17.555587565398699</v>
      </c>
      <c r="EA49" s="73">
        <f>((((((((($A49*2)/PI())/2)+'Calcification Rates'!$D$60)^2)*PI())/2))-((((((($A49*2)/PI())/2)^2)*PI())/2)))*'Calcification Rates'!$F$60</f>
        <v>29.493161284714574</v>
      </c>
      <c r="EB49" s="73">
        <f>((((((((($A49*2)/PI())/2)+('Calcification Rates'!$D$60-'Calcification Rates'!$E$60))^2)*PI())/2))-((((((($A49*2)/PI())/2)^2)*PI())/2)))*('Calcification Rates'!$F$60-'Calcification Rates'!$G$60)</f>
        <v>27.529985119845609</v>
      </c>
      <c r="EC49" s="73">
        <f>((((((((($A49*2)/PI())/2)+('Calcification Rates'!$D$60+'Calcification Rates'!$E$60))^2)*PI())/2))-((((((($A49*2)/PI())/2)^2)*PI())/2)))*('Calcification Rates'!$F$60+'Calcification Rates'!$G$60)</f>
        <v>31.520398344856837</v>
      </c>
      <c r="ED49" s="73">
        <f>$A49*'Calcification Rates'!$D$61*'Calcification Rates'!$F$61</f>
        <v>36.884429967908261</v>
      </c>
      <c r="EE49" s="73">
        <f>$A49*('Calcification Rates'!$D$61-'Calcification Rates'!$E$61)*('Calcification Rates'!$F$61-'Calcification Rates'!$G$61)</f>
        <v>33.798087186759794</v>
      </c>
      <c r="EF49" s="73">
        <f>$A49*('Calcification Rates'!$D$61+'Calcification Rates'!$E$61)*('Calcification Rates'!$F$61+'Calcification Rates'!$G$61)</f>
        <v>40.104336254935347</v>
      </c>
      <c r="EG49" s="73">
        <f>(2*'Calcification Rates'!$D$62*'Calcification Rates'!$F$62)+0.1*'Calcification Rates'!$D$62*($A49+(2*'Calcification Rates'!$D$62))*'Calcification Rates'!$F$62</f>
        <v>83.977152777777775</v>
      </c>
      <c r="EH49" s="73">
        <f>(2*('Calcification Rates'!$D$62-'Calcification Rates'!$E$62)*('Calcification Rates'!$F$62-'Calcification Rates'!$G$62))+(0.1*('Calcification Rates'!$D$62-'Calcification Rates'!$E$62)*($A49+(2*'Calcification Rates'!$D$62-'Calcification Rates'!$E$62)))*('Calcification Rates'!$F$62-'Calcification Rates'!$G$62)</f>
        <v>68.67375830342155</v>
      </c>
      <c r="EI49" s="73">
        <f>(2*('Calcification Rates'!$D$62+'Calcification Rates'!$E$62)*('Calcification Rates'!$F$62+'Calcification Rates'!$G$62))+(0.1*('Calcification Rates'!$D$62+'Calcification Rates'!$E$62)*($A49+(2*'Calcification Rates'!$D$62+'Calcification Rates'!$E$62)))*('Calcification Rates'!$F$62+'Calcification Rates'!$G$62)</f>
        <v>100.59114780302173</v>
      </c>
      <c r="EJ49" s="73">
        <f>(2*'Calcification Rates'!$D$63*'Calcification Rates'!$F$63)+0.1*'Calcification Rates'!$D$63*($A49+(2*'Calcification Rates'!$D$63))*'Calcification Rates'!$F$63</f>
        <v>83.977152777777775</v>
      </c>
      <c r="EK49" s="73">
        <f>(2*('Calcification Rates'!$D$63-'Calcification Rates'!$E$63)*('Calcification Rates'!$F$63-'Calcification Rates'!$G$63))+(0.1*('Calcification Rates'!$D$63-'Calcification Rates'!$E$63)*($A49+(2*'Calcification Rates'!$D$63-'Calcification Rates'!$E$63)))*('Calcification Rates'!$F$63-'Calcification Rates'!$G$63)</f>
        <v>68.67375830342155</v>
      </c>
      <c r="EL49" s="73">
        <f>(2*('Calcification Rates'!$D$63+'Calcification Rates'!$E$63)*('Calcification Rates'!$F$63+'Calcification Rates'!$G$63))+(0.1*('Calcification Rates'!$D$63+'Calcification Rates'!$E$63)*($A49+(2*'Calcification Rates'!$D$63+'Calcification Rates'!$E$63)))*('Calcification Rates'!$F$63+'Calcification Rates'!$G$63)</f>
        <v>100.59114780302173</v>
      </c>
      <c r="EM49" s="73">
        <f>(2*'Calcification Rates'!$D$64*'Calcification Rates'!$F$64)+0.1*'Calcification Rates'!$D$64*($A49+(2*'Calcification Rates'!$D$64))*'Calcification Rates'!$F$64</f>
        <v>83.977152777777775</v>
      </c>
      <c r="EN49" s="73">
        <f>(2*('Calcification Rates'!$D$64-'Calcification Rates'!$E$64)*('Calcification Rates'!$F$64-'Calcification Rates'!$G$64))+(0.1*('Calcification Rates'!$D$64-'Calcification Rates'!$E$64)*($A49+(2*'Calcification Rates'!$D$64-'Calcification Rates'!$E$64)))*('Calcification Rates'!$F$64-'Calcification Rates'!$G$64)</f>
        <v>68.67375830342155</v>
      </c>
      <c r="EO49" s="73">
        <f>(2*('Calcification Rates'!$D$64+'Calcification Rates'!$E$64)*('Calcification Rates'!$F$64+'Calcification Rates'!$G$64))+(0.1*('Calcification Rates'!$D$64+'Calcification Rates'!$E$64)*($A49+(2*'Calcification Rates'!$D$64+'Calcification Rates'!$E$64)))*('Calcification Rates'!$F$64+'Calcification Rates'!$G$64)</f>
        <v>100.59114780302173</v>
      </c>
      <c r="EP49" s="73">
        <f>(2*'Calcification Rates'!$D$65*'Calcification Rates'!$F$65)+0.1*'Calcification Rates'!$D$65*($A49+(2*'Calcification Rates'!$D$65))*'Calcification Rates'!$F$65</f>
        <v>83.977152777777775</v>
      </c>
      <c r="EQ49" s="73">
        <f>(2*('Calcification Rates'!$D$65-'Calcification Rates'!$E$65)*('Calcification Rates'!$F$65-'Calcification Rates'!$G$65))+(0.1*('Calcification Rates'!$D$65-'Calcification Rates'!$E$65)*($A49+(2*'Calcification Rates'!$D$65-'Calcification Rates'!$E$65)))*('Calcification Rates'!$F$65-'Calcification Rates'!$G$65)</f>
        <v>68.67375830342155</v>
      </c>
      <c r="ER49" s="73">
        <f>(2*('Calcification Rates'!$D$65+'Calcification Rates'!$E$65)*('Calcification Rates'!$F$65+'Calcification Rates'!$G$65))+(0.1*('Calcification Rates'!$D$65+'Calcification Rates'!$E$65)*($A49+(2*'Calcification Rates'!$D$65+'Calcification Rates'!$E$65)))*('Calcification Rates'!$F$65+'Calcification Rates'!$G$65)</f>
        <v>100.59114780302173</v>
      </c>
      <c r="ES49" s="73">
        <f>$A49*'Calcification Rates'!$D$66*'Calcification Rates'!$F$66</f>
        <v>36.884429967908261</v>
      </c>
      <c r="ET49" s="73">
        <f>$A49*('Calcification Rates'!$D$66-'Calcification Rates'!$E$66)*('Calcification Rates'!$F$66-'Calcification Rates'!$G$66)</f>
        <v>33.798087186759794</v>
      </c>
      <c r="EU49" s="73">
        <f>$A49*('Calcification Rates'!$D$66+'Calcification Rates'!$E$66)*('Calcification Rates'!$F$66+'Calcification Rates'!$G$66)</f>
        <v>40.104336254935347</v>
      </c>
      <c r="EV49" s="73">
        <f>(2*'Calcification Rates'!$D$67*'Calcification Rates'!$F$67)+0.1*'Calcification Rates'!$D$67*($A49+(2*'Calcification Rates'!$D$67))*'Calcification Rates'!$F$67</f>
        <v>83.977152777777775</v>
      </c>
      <c r="EW49" s="73">
        <f>(2*('Calcification Rates'!$D$67-'Calcification Rates'!$E$67)*('Calcification Rates'!$F$67-'Calcification Rates'!$G$67))+(0.1*('Calcification Rates'!$D$67-'Calcification Rates'!$E$67)*($A49+(2*'Calcification Rates'!$D$67-'Calcification Rates'!$E$67)))*('Calcification Rates'!$F$67-'Calcification Rates'!$G$67)</f>
        <v>68.67375830342155</v>
      </c>
      <c r="EX49" s="73">
        <f>(2*('Calcification Rates'!$D$67+'Calcification Rates'!$E$67)*('Calcification Rates'!$F$67+'Calcification Rates'!$G$67))+(0.1*('Calcification Rates'!$D$67+'Calcification Rates'!$E$67)*($A49+(2*'Calcification Rates'!$D$67+'Calcification Rates'!$E$67)))*('Calcification Rates'!$F$67+'Calcification Rates'!$G$67)</f>
        <v>100.59114780302173</v>
      </c>
      <c r="EY49" s="73">
        <f>((((1-'Calcification Rates'!$H$68)*$A49)*'Calcification Rates'!$D$68*0.1)+('Calcification Rates'!$H$68*$A49*'Calcification Rates'!$D$68))*'Calcification Rates'!$F$68</f>
        <v>10.7595455</v>
      </c>
      <c r="EZ49" s="73">
        <f>((((1-'Calcification Rates'!$H$68)*$A49)*(('Calcification Rates'!$D$68-'Calcification Rates'!$E$68)*0.1))+('Calcification Rates'!$H$68*$A49*('Calcification Rates'!$D$68-'Calcification Rates'!$E$68)))*('Calcification Rates'!$F$68-'Calcification Rates'!$G$68)</f>
        <v>6.6952774228668428</v>
      </c>
      <c r="FA49" s="73">
        <f>((((1-'Calcification Rates'!$H$68)*$A49)*(('Calcification Rates'!$D$68+'Calcification Rates'!$E$68)*0.1))+('Calcification Rates'!$H$68*$A49*('Calcification Rates'!$D$68+'Calcification Rates'!$E$68)))*('Calcification Rates'!$F$68+'Calcification Rates'!$G$68)</f>
        <v>15.22807639997052</v>
      </c>
      <c r="FB49" s="73">
        <f>((((((((($A49*2)/PI())/2)+'Calcification Rates'!$D$69)^2)*PI())/2))-((((((($A49*2)/PI())/2)^2)*PI())/2)))*'Calcification Rates'!$F$69</f>
        <v>72.66030249626192</v>
      </c>
      <c r="FC49" s="73">
        <f>((((((((($A49*2)/PI())/2)+('Calcification Rates'!$D$69-'Calcification Rates'!$E$69))^2)*PI())/2))-((((((($A49*2)/PI())/2)^2)*PI())/2)))*('Calcification Rates'!$F$69-'Calcification Rates'!$G$69)</f>
        <v>68.777454235296716</v>
      </c>
      <c r="FD49" s="73">
        <f>((((((((($A49*2)/PI())/2)+('Calcification Rates'!$D$69+'Calcification Rates'!$E$69))^2)*PI())/2))-((((((($A49*2)/PI())/2)^2)*PI())/2)))*('Calcification Rates'!$F$69+'Calcification Rates'!$G$69)</f>
        <v>76.600716661233818</v>
      </c>
      <c r="FE49" s="73">
        <f>((((((((($A49*2)/PI())/2)+'Calcification Rates'!$D$70)^2)*PI())/2))-((((((($A49*2)/PI())/2)^2)*PI())/2)))*'Calcification Rates'!$F$70</f>
        <v>56.595075890124768</v>
      </c>
      <c r="FF49" s="73">
        <f>((((((((($A49*2)/PI())/2)+('Calcification Rates'!$D$70-'Calcification Rates'!$E$70))^2)*PI())/2))-((((((($A49*2)/PI())/2)^2)*PI())/2)))*('Calcification Rates'!$F$70-'Calcification Rates'!$G$70)</f>
        <v>48.721397017674768</v>
      </c>
      <c r="FG49" s="73">
        <f>((((((((($A49*2)/PI())/2)+('Calcification Rates'!$D$70+'Calcification Rates'!$E$70))^2)*PI())/2))-((((((($A49*2)/PI())/2)^2)*PI())/2)))*('Calcification Rates'!$F$70+'Calcification Rates'!$G$70)</f>
        <v>64.622508454963324</v>
      </c>
      <c r="FH49" s="73">
        <f>((((((((($A49*2)/PI())/2)+'Calcification Rates'!$D$71)^2)*PI())/2))-((((((($A49*2)/PI())/2)^2)*PI())/2)))*'Calcification Rates'!$F$71</f>
        <v>32.08331262493386</v>
      </c>
      <c r="FI49" s="73">
        <f>((((((((($A49*2)/PI())/2)+('Calcification Rates'!$D$71-'Calcification Rates'!$E$71))^2)*PI())/2))-((((((($A49*2)/PI())/2)^2)*PI())/2)))*('Calcification Rates'!$F$71-'Calcification Rates'!$G$71)</f>
        <v>29.578894724293143</v>
      </c>
      <c r="FJ49" s="73">
        <f>((((((((($A49*2)/PI())/2)+('Calcification Rates'!$D$71+'Calcification Rates'!$E$71))^2)*PI())/2))-((((((($A49*2)/PI())/2)^2)*PI())/2)))*('Calcification Rates'!$F$71+'Calcification Rates'!$G$71)</f>
        <v>34.687538838012998</v>
      </c>
      <c r="FK49" s="73">
        <f>$A49*'Calcification Rates'!$D$72*'Calcification Rates'!$F$72</f>
        <v>1.1046321874999998</v>
      </c>
      <c r="FL49" s="73">
        <f>$A49*('Calcification Rates'!$D$72-'Calcification Rates'!$E$72)*('Calcification Rates'!$F$72-'Calcification Rates'!$G$72)</f>
        <v>0.71789911605707302</v>
      </c>
      <c r="FM49" s="73">
        <f>$A49*('Calcification Rates'!$D$72+'Calcification Rates'!$E$72)*('Calcification Rates'!$F$72+'Calcification Rates'!$G$72)</f>
        <v>1.4913652589429269</v>
      </c>
      <c r="FN49" s="73">
        <f>$A49*'Calcification Rates'!$D$74*'Calcification Rates'!$F$74</f>
        <v>1.1046321874999998</v>
      </c>
      <c r="FO49" s="73">
        <f>$A49*('Calcification Rates'!$D$74-'Calcification Rates'!$E$74)*('Calcification Rates'!$F$74-'Calcification Rates'!$G$74)</f>
        <v>0.71789911605707302</v>
      </c>
      <c r="FP49" s="73">
        <f>$A49*('Calcification Rates'!$D$74+'Calcification Rates'!$E$74)*('Calcification Rates'!$F$74+'Calcification Rates'!$G$74)</f>
        <v>1.4913652589429269</v>
      </c>
      <c r="FQ49" s="73">
        <f>$A49*'Calcification Rates'!$D$75*'Calcification Rates'!$F$75</f>
        <v>31.882006036931816</v>
      </c>
      <c r="FR49" s="73">
        <f>$A49*('Calcification Rates'!$D$75-'Calcification Rates'!$E$75)*('Calcification Rates'!$F$75-'Calcification Rates'!$G$75)</f>
        <v>29.690453231025131</v>
      </c>
      <c r="FS49" s="73">
        <f>$A49*('Calcification Rates'!$D$75+'Calcification Rates'!$E$75)*('Calcification Rates'!$F$75+'Calcification Rates'!$G$75)</f>
        <v>34.140291065344933</v>
      </c>
      <c r="FT49" s="73">
        <f>((((((((($A49*2)/PI())/2)+'Calcification Rates'!$D$76)^2)*PI())/2))-((((((($A49*2)/PI())/2)^2)*PI())/2)))*'Calcification Rates'!$F$76</f>
        <v>32.363577842413193</v>
      </c>
      <c r="FU49" s="73">
        <f>((((((((($A49*2)/PI())/2)+('Calcification Rates'!$D$76-'Calcification Rates'!$E$76))^2)*PI())/2))-((((((($A49*2)/PI())/2)^2)*PI())/2)))*('Calcification Rates'!$F$76-'Calcification Rates'!$G$76)</f>
        <v>30.129137631374963</v>
      </c>
      <c r="FV49" s="73">
        <f>((((((((($A49*2)/PI())/2)+('Calcification Rates'!$D$76+'Calcification Rates'!$E$76))^2)*PI())/2))-((((((($A49*2)/PI())/2)^2)*PI())/2)))*('Calcification Rates'!$F$76+'Calcification Rates'!$G$76)</f>
        <v>34.667224685368119</v>
      </c>
      <c r="FW49" s="73">
        <f>(2*'Calcification Rates'!$D$77*'Calcification Rates'!$F$77)+0.1*'Calcification Rates'!$D$77*($A49+(2*'Calcification Rates'!$D$77))*'Calcification Rates'!$F$77</f>
        <v>83.977152777777775</v>
      </c>
      <c r="FX49" s="73">
        <f>(2*('Calcification Rates'!$D$77-'Calcification Rates'!$E$77)*('Calcification Rates'!$F$77-'Calcification Rates'!$G$77))+(0.1*('Calcification Rates'!$D$77-'Calcification Rates'!$E$77)*($A49+(2*'Calcification Rates'!$D$77-'Calcification Rates'!$E$77)))*('Calcification Rates'!$F$77-'Calcification Rates'!$G$77)</f>
        <v>79.902935100368566</v>
      </c>
      <c r="FY49" s="73">
        <f>(2*('Calcification Rates'!$D$77+'Calcification Rates'!$E$77)*('Calcification Rates'!$F$77+'Calcification Rates'!$G$77))+(0.1*('Calcification Rates'!$D$77+'Calcification Rates'!$E$77)*($A49+(2*'Calcification Rates'!$D$77+'Calcification Rates'!$E$77)))*('Calcification Rates'!$F$77+'Calcification Rates'!$G$77)</f>
        <v>88.069578701685728</v>
      </c>
      <c r="FZ49" s="73">
        <f>((((1-'Calcification Rates'!$H$78)*$A49)*'Calcification Rates'!$D$78*0.1)+('Calcification Rates'!$H$78*$A49*'Calcification Rates'!$D$78))*'Calcification Rates'!$F$78</f>
        <v>16.76043280275</v>
      </c>
      <c r="GA49" s="73">
        <f>((((1-'Calcification Rates'!$H$78)*$A49)*(('Calcification Rates'!$D$78-'Calcification Rates'!$E$78)*0.1))+('Calcification Rates'!$H$78*$A49*('Calcification Rates'!$D$78-'Calcification Rates'!$E$78)))*('Calcification Rates'!$F$78-'Calcification Rates'!$G$78)</f>
        <v>16.180186903641637</v>
      </c>
      <c r="GB49" s="73">
        <f>((((1-'Calcification Rates'!$H$78)*$A49)*(('Calcification Rates'!$D$78+'Calcification Rates'!$E$78)*0.1))+('Calcification Rates'!$H$78*$A49*('Calcification Rates'!$D$78+'Calcification Rates'!$E$78)))*('Calcification Rates'!$F$78+'Calcification Rates'!$G$78)</f>
        <v>17.340678701858359</v>
      </c>
      <c r="GC49" s="73">
        <f>((((1-'Calcification Rates'!$H$79)*$A49)*'Calcification Rates'!$D$79*0.1)+('Calcification Rates'!$H$79*$A49*'Calcification Rates'!$D$79))*'Calcification Rates'!$F$79</f>
        <v>19.061861910000001</v>
      </c>
      <c r="GD49" s="73">
        <f>((((1-'Calcification Rates'!$H$79)*$A49)*(('Calcification Rates'!$D$79-'Calcification Rates'!$E$79)*0.1))+('Calcification Rates'!$H$79*$A49*('Calcification Rates'!$D$79-'Calcification Rates'!$E$79)))*('Calcification Rates'!$F$79-'Calcification Rates'!$G$79)</f>
        <v>18.264995381862136</v>
      </c>
      <c r="GE49" s="73">
        <f>((((1-'Calcification Rates'!$H$79)*$A49)*(('Calcification Rates'!$D$79+'Calcification Rates'!$E$79)*0.1))+('Calcification Rates'!$H$79*$A49*('Calcification Rates'!$D$79+'Calcification Rates'!$E$79)))*('Calcification Rates'!$F$79+'Calcification Rates'!$G$79)</f>
        <v>19.85872843813787</v>
      </c>
      <c r="GF49" s="73">
        <f>((((1-'Calcification Rates'!$H$80)*$A49)*'Calcification Rates'!$D$80*0.1)+('Calcification Rates'!$H$80*$A49*'Calcification Rates'!$D$80))*'Calcification Rates'!$F$80</f>
        <v>22.431255931499997</v>
      </c>
      <c r="GG49" s="73">
        <f>((((1-'Calcification Rates'!$H$80)*$A49)*(('Calcification Rates'!$D$80-'Calcification Rates'!$E$80)*0.1))+('Calcification Rates'!$H$80*$A49*('Calcification Rates'!$D$80-'Calcification Rates'!$E$80)))*('Calcification Rates'!$F$80-'Calcification Rates'!$G$80)</f>
        <v>21.654686231941437</v>
      </c>
      <c r="GH49" s="73">
        <f>((((1-'Calcification Rates'!$H$80)*$A49)*(('Calcification Rates'!$D$80+'Calcification Rates'!$E$80)*0.1))+('Calcification Rates'!$H$80*$A49*('Calcification Rates'!$D$80+'Calcification Rates'!$E$80)))*('Calcification Rates'!$F$80+'Calcification Rates'!$G$80)</f>
        <v>23.207825631058551</v>
      </c>
      <c r="GI49" s="73">
        <f>((((((((($A49*2)/PI())/2)+'Calcification Rates'!$D$81)^2)*PI())/2))-((((((($A49*2)/PI())/2)^2)*PI())/2)))*'Calcification Rates'!$F$81</f>
        <v>27.418983673529645</v>
      </c>
      <c r="GJ49" s="73">
        <f>((((((((($A49*2)/PI())/2)+('Calcification Rates'!$D$81-'Calcification Rates'!$E$81))^2)*PI())/2))-((((((($A49*2)/PI())/2)^2)*PI())/2)))*('Calcification Rates'!$F$81-'Calcification Rates'!$G$81)</f>
        <v>26.523904653283466</v>
      </c>
      <c r="GK49" s="73">
        <f>((((((((($A49*2)/PI())/2)+('Calcification Rates'!$D$81+'Calcification Rates'!$E$81))^2)*PI())/2))-((((((($A49*2)/PI())/2)^2)*PI())/2)))*('Calcification Rates'!$F$81+'Calcification Rates'!$G$81)</f>
        <v>28.3149551410655</v>
      </c>
      <c r="GL49" s="73">
        <f>((((((((($A49*2)/PI())/2)+'Calcification Rates'!$D$82)^2)*PI())/2))-((((((($A49*2)/PI())/2)^2)*PI())/2)))*'Calcification Rates'!$F$82</f>
        <v>28.121862599732001</v>
      </c>
      <c r="GM49" s="73">
        <f>((((((((($A49*2)/PI())/2)+('Calcification Rates'!$D$82-'Calcification Rates'!$E$82))^2)*PI())/2))-((((((($A49*2)/PI())/2)^2)*PI())/2)))*('Calcification Rates'!$F$82-'Calcification Rates'!$G$82)</f>
        <v>27.424879790502132</v>
      </c>
      <c r="GN49" s="73">
        <f>((((((((($A49*2)/PI())/2)+('Calcification Rates'!$D$82+'Calcification Rates'!$E$82))^2)*PI())/2))-((((((($A49*2)/PI())/2)^2)*PI())/2)))*('Calcification Rates'!$F$82+'Calcification Rates'!$G$82)</f>
        <v>28.819385576767601</v>
      </c>
      <c r="GO49" s="73">
        <f>((((((((($A49*2)/PI())/2)+'Calcification Rates'!$D$87)^2)*PI())/2))-((((((($A49*2)/PI())/2)^2)*PI())/2)))*'Calcification Rates'!$F$87</f>
        <v>18.858812261789971</v>
      </c>
      <c r="GP49" s="73">
        <f>((((((((($A49*2)/PI())/2)+('Calcification Rates'!$D$87-'Calcification Rates'!$E$87))^2)*PI())/2))-((((((($A49*2)/PI())/2)^2)*PI())/2)))*('Calcification Rates'!$F$87-'Calcification Rates'!$G$87)</f>
        <v>16.404694676402215</v>
      </c>
      <c r="GQ49" s="73">
        <f>((((((((($A49*2)/PI())/2)+('Calcification Rates'!$D$87+'Calcification Rates'!$E$87))^2)*PI())/2))-((((((($A49*2)/PI())/2)^2)*PI())/2)))*('Calcification Rates'!$F$87+'Calcification Rates'!$G$87)</f>
        <v>21.443587931205851</v>
      </c>
      <c r="GR49" s="73">
        <f>((((((((($A49*2)/PI())/2)+'Calcification Rates'!$D$88)^2)*PI())/2))-((((((($A49*2)/PI())/2)^2)*PI())/2)))*'Calcification Rates'!$F$88</f>
        <v>18.858812261789971</v>
      </c>
      <c r="GS49" s="73">
        <f>((((((((($A49*2)/PI())/2)+('Calcification Rates'!$D$88-'Calcification Rates'!$E$88))^2)*PI())/2))-((((((($A49*2)/PI())/2)^2)*PI())/2)))*('Calcification Rates'!$F$88-'Calcification Rates'!$G$88)</f>
        <v>16.404694676402215</v>
      </c>
      <c r="GT49" s="73">
        <f>((((((((($A49*2)/PI())/2)+('Calcification Rates'!$D$88+'Calcification Rates'!$E$88))^2)*PI())/2))-((((((($A49*2)/PI())/2)^2)*PI())/2)))*('Calcification Rates'!$F$88+'Calcification Rates'!$G$88)</f>
        <v>21.443587931205851</v>
      </c>
      <c r="GU49" s="73">
        <f>((((((((($A49*2)/PI())/2)+'Calcification Rates'!$D$89)^2)*PI())/2))-((((((($A49*2)/PI())/2)^2)*PI())/2)))*'Calcification Rates'!$F$89</f>
        <v>26.366479778598841</v>
      </c>
      <c r="GV49" s="73">
        <f>((((((((($A49*2)/PI())/2)+('Calcification Rates'!$D$89-'Calcification Rates'!$E$89))^2)*PI())/2))-((((((($A49*2)/PI())/2)^2)*PI())/2)))*('Calcification Rates'!$F$89-'Calcification Rates'!$G$89)</f>
        <v>23.506538933641977</v>
      </c>
      <c r="GW49" s="73">
        <f>((((((((($A49*2)/PI())/2)+('Calcification Rates'!$D$89+'Calcification Rates'!$E$89))^2)*PI())/2))-((((((($A49*2)/PI())/2)^2)*PI())/2)))*('Calcification Rates'!$F$89+'Calcification Rates'!$G$89)</f>
        <v>29.33303727803187</v>
      </c>
      <c r="GX49" s="73">
        <f>((((((((($A49*2)/PI())/2)+'Calcification Rates'!$D$90)^2)*PI())/2))-((((((($A49*2)/PI())/2)^2)*PI())/2)))*'Calcification Rates'!$F$90</f>
        <v>26.366479778598841</v>
      </c>
      <c r="GY49" s="73">
        <f>((((((((($A49*2)/PI())/2)+('Calcification Rates'!$D$90-'Calcification Rates'!$E$90))^2)*PI())/2))-((((((($A49*2)/PI())/2)^2)*PI())/2)))*('Calcification Rates'!$F$90-'Calcification Rates'!$G$90)</f>
        <v>23.506538933641977</v>
      </c>
      <c r="GZ49" s="73">
        <f>((((((((($A49*2)/PI())/2)+('Calcification Rates'!$D$90+'Calcification Rates'!$E$90))^2)*PI())/2))-((((((($A49*2)/PI())/2)^2)*PI())/2)))*('Calcification Rates'!$F$90+'Calcification Rates'!$G$90)</f>
        <v>29.33303727803187</v>
      </c>
      <c r="HA49" s="73">
        <f>((((((((($A49*2)/PI())/2)+'Calcification Rates'!$D$92)^2)*PI())/2))-((((((($A49*2)/PI())/2)^2)*PI())/2)))*'Calcification Rates'!$F$92</f>
        <v>66.739397668386488</v>
      </c>
      <c r="HB49" s="73">
        <f>((((((((($A49*2)/PI())/2)+('Calcification Rates'!$D$92-'Calcification Rates'!$E$92))^2)*PI())/2))-((((((($A49*2)/PI())/2)^2)*PI())/2)))*('Calcification Rates'!$F$92-'Calcification Rates'!$G$92)</f>
        <v>64.157191937548134</v>
      </c>
      <c r="HC49" s="73">
        <f>((((((((($A49*2)/PI())/2)+('Calcification Rates'!$D$92+'Calcification Rates'!$E$92))^2)*PI())/2))-((((((($A49*2)/PI())/2)^2)*PI())/2)))*('Calcification Rates'!$F$92+'Calcification Rates'!$G$92)</f>
        <v>69.321603399224827</v>
      </c>
      <c r="HD49" s="73">
        <f>$A49*'Calcification Rates'!$D$93*'Calcification Rates'!$F$93</f>
        <v>19.419201706908662</v>
      </c>
      <c r="HE49" s="73">
        <f>$A49*('Calcification Rates'!$D$93-'Calcification Rates'!$E$93)*('Calcification Rates'!$F$93-'Calcification Rates'!$G$93)</f>
        <v>17.067087155996546</v>
      </c>
      <c r="HF49" s="73">
        <f>$A49*('Calcification Rates'!$D$93+'Calcification Rates'!$E$93)*('Calcification Rates'!$F$93+'Calcification Rates'!$G$93)</f>
        <v>21.90017208257267</v>
      </c>
      <c r="HG49" s="73">
        <f>$A49*'Calcification Rates'!$D$95*'Calcification Rates'!$F$95</f>
        <v>24.759482176308545</v>
      </c>
      <c r="HH49" s="73">
        <f>$A49*('Calcification Rates'!$D$95-'Calcification Rates'!$E$95)*('Calcification Rates'!$F$95-'Calcification Rates'!$G$95)</f>
        <v>21.606176291332133</v>
      </c>
      <c r="HI49" s="73">
        <f>$A49*('Calcification Rates'!$D$95+'Calcification Rates'!$E$95)*('Calcification Rates'!$F$95+'Calcification Rates'!$G$95)</f>
        <v>28.089504620944695</v>
      </c>
      <c r="HJ49" s="73">
        <f>((((1-'Calcification Rates'!$H$96)*$A49)*'Calcification Rates'!$D$96*0.1)+('Calcification Rates'!$H$96*$A49*'Calcification Rates'!$D$96))*'Calcification Rates'!$F$96</f>
        <v>11.771052475000001</v>
      </c>
      <c r="HK49" s="73">
        <f>((((1-'Calcification Rates'!$H$96)*$A49)*(('Calcification Rates'!$D$96-'Calcification Rates'!$E$96)*0.1))+('Calcification Rates'!$H$96*$A49*('Calcification Rates'!$D$96-'Calcification Rates'!$E$96)))*('Calcification Rates'!$F$96-'Calcification Rates'!$G$96)</f>
        <v>10.282277222561669</v>
      </c>
      <c r="HL49" s="73">
        <f>((((1-'Calcification Rates'!$H$96)*$A49)*(('Calcification Rates'!$D$96+'Calcification Rates'!$E$96)*0.1))+('Calcification Rates'!$H$96*$A49*('Calcification Rates'!$D$96+'Calcification Rates'!$E$96)))*('Calcification Rates'!$F$96+'Calcification Rates'!$G$96)</f>
        <v>13.35140082561548</v>
      </c>
      <c r="HM49" s="73">
        <f>((((1-'Calcification Rates'!$H$98)*$A49)*'Calcification Rates'!$D$98*0.1)+('Calcification Rates'!$H$98*$A49*'Calcification Rates'!$D$98))*'Calcification Rates'!$F$98</f>
        <v>11.771052475000001</v>
      </c>
      <c r="HN49" s="73">
        <f>((((1-'Calcification Rates'!$H$98)*$A49)*(('Calcification Rates'!$D$98-'Calcification Rates'!$E$98)*0.1))+('Calcification Rates'!$H$98*$A49*('Calcification Rates'!$D$98-'Calcification Rates'!$E$98)))*('Calcification Rates'!$F$98-'Calcification Rates'!$G$98)</f>
        <v>7.0989407331836984</v>
      </c>
      <c r="HO49" s="73">
        <f>((((1-'Calcification Rates'!$H$98)*$A49)*(('Calcification Rates'!$D$98+'Calcification Rates'!$E$98)*0.1))+('Calcification Rates'!$H$98*$A49*('Calcification Rates'!$D$98+'Calcification Rates'!$E$98)))*('Calcification Rates'!$F$98+'Calcification Rates'!$G$98)</f>
        <v>17.119606564030516</v>
      </c>
    </row>
    <row r="50" spans="1:223" x14ac:dyDescent="0.3">
      <c r="A50" s="42">
        <v>48</v>
      </c>
      <c r="B50" s="73">
        <f>((((1-'Calcification Rates'!$H$11)*$A50)*'Calcification Rates'!$D$11*0.1)+('Calcification Rates'!$H$11*$A50*'Calcification Rates'!$D$11))*'Calcification Rates'!$F$11</f>
        <v>132.06265855999999</v>
      </c>
      <c r="C50" s="73">
        <f>((((1-'Calcification Rates'!$H$11)*$A50)*(('Calcification Rates'!$D$11-'Calcification Rates'!$E$11)*0.1))+('Calcification Rates'!$H$11*$A50*('Calcification Rates'!$D$11-'Calcification Rates'!$E$11)))*('Calcification Rates'!$F$11-'Calcification Rates'!$G$11)</f>
        <v>107.25799552176549</v>
      </c>
      <c r="D50" s="73">
        <f>((((1-'Calcification Rates'!$H$11)*$A50)*(('Calcification Rates'!$D$11+'Calcification Rates'!$E$11)*0.1))+('Calcification Rates'!$H$11*$A50*('Calcification Rates'!$D$11+'Calcification Rates'!$E$11)))*('Calcification Rates'!$F$11+'Calcification Rates'!$G$11)</f>
        <v>157.6378682620325</v>
      </c>
      <c r="E50" s="73">
        <f>(((((1-'Calcification Rates'!$H$12)*$A50)*'Calcification Rates'!$D$12*0.1)+('Calcification Rates'!$H$12*$A50*'Calcification Rates'!$D$12))*'Calcification Rates'!$F$12)*0.5</f>
        <v>69.544641828571415</v>
      </c>
      <c r="F50" s="73">
        <f>(((((1-'Calcification Rates'!$H$12)*$A50)*(('Calcification Rates'!$D$12-'Calcification Rates'!$E$12)*0.1))+('Calcification Rates'!$H$12*$A50*('Calcification Rates'!$D$12-'Calcification Rates'!$E$12)))*('Calcification Rates'!$F$12-'Calcification Rates'!$G$12))*0.5</f>
        <v>63.916877839836928</v>
      </c>
      <c r="G50" s="73">
        <f>(((((1-'Calcification Rates'!$H$12)*$A50)*(('Calcification Rates'!$D$12+'Calcification Rates'!$E$12)*0.1))+('Calcification Rates'!$H$12*$A50*('Calcification Rates'!$D$12+'Calcification Rates'!$E$12)))*('Calcification Rates'!$F$12+'Calcification Rates'!$G$12))*0.5</f>
        <v>75.270052721440607</v>
      </c>
      <c r="H50" s="73">
        <f>(((((1-'Calcification Rates'!$H$13)*$A50)*'Calcification Rates'!$D$13*0.1)+('Calcification Rates'!$H$13*$A50*'Calcification Rates'!$D$13))*'Calcification Rates'!$F$13)*0.5</f>
        <v>55.95918266879999</v>
      </c>
      <c r="I50" s="73">
        <f>(((((1-'Calcification Rates'!$H$13)*$A50)*(('Calcification Rates'!$D$13-'Calcification Rates'!$E$13)*0.1))+('Calcification Rates'!$H$13*$A50*('Calcification Rates'!$D$13-'Calcification Rates'!$E$13)))*('Calcification Rates'!$F$13-'Calcification Rates'!$G$13))*0.5</f>
        <v>47.357295683429697</v>
      </c>
      <c r="J50" s="73">
        <f>(((((1-'Calcification Rates'!$H$13)*$A50)*(('Calcification Rates'!$D$13+'Calcification Rates'!$E$13)*0.1))+('Calcification Rates'!$H$13*$A50*('Calcification Rates'!$D$13+'Calcification Rates'!$E$13)))*('Calcification Rates'!$F$13+'Calcification Rates'!$G$13))*0.5</f>
        <v>65.270362305903618</v>
      </c>
      <c r="K50" s="73">
        <f>((((((((($A50*2)/PI())/2)+'Calcification Rates'!$D$14)^2)*PI())/2))-((((((($A50*2)/PI())/2)^2)*PI())/2)))*'Calcification Rates'!$F$14</f>
        <v>28.51273661385865</v>
      </c>
      <c r="L50" s="73">
        <f>((((((((($A50*2)/PI())/2)+('Calcification Rates'!$D$14-'Calcification Rates'!$E$14))^2)*PI())/2))-((((((($A50*2)/PI())/2)^2)*PI())/2)))*('Calcification Rates'!$F$14-'Calcification Rates'!$G$14)</f>
        <v>27.514824357720681</v>
      </c>
      <c r="M50" s="73">
        <f>((((((((($A50*2)/PI())/2)+('Calcification Rates'!$D$14+'Calcification Rates'!$E$14))^2)*PI())/2))-((((((($A50*2)/PI())/2)^2)*PI())/2)))*('Calcification Rates'!$F$14+'Calcification Rates'!$G$14)</f>
        <v>29.511329021289566</v>
      </c>
      <c r="N50" s="73">
        <f>((((((((($A50*2)/PI())/2)+'Calcification Rates'!$D$15)^2)*PI())/2))-((((((($A50*2)/PI())/2)^2)*PI())/2)))*'Calcification Rates'!$F$15</f>
        <v>28.921122164317563</v>
      </c>
      <c r="O50" s="73">
        <f>((((((((($A50*2)/PI())/2)+('Calcification Rates'!$D$15-'Calcification Rates'!$E$15))^2)*PI())/2))-((((((($A50*2)/PI())/2)^2)*PI())/2)))*('Calcification Rates'!$F$15-'Calcification Rates'!$G$15)</f>
        <v>26.077171855073338</v>
      </c>
      <c r="P50" s="73">
        <f>((((((((($A50*2)/PI())/2)+('Calcification Rates'!$D$15+'Calcification Rates'!$E$15))^2)*PI())/2))-((((((($A50*2)/PI())/2)^2)*PI())/2)))*('Calcification Rates'!$F$15+'Calcification Rates'!$G$15)</f>
        <v>31.898675717798138</v>
      </c>
      <c r="Q50" s="73">
        <f>(2*'Calcification Rates'!$D$16*'Calcification Rates'!$F$16)+0.1*'Calcification Rates'!$D$16*($A50+(2*'Calcification Rates'!$D$16))*'Calcification Rates'!$F$16</f>
        <v>7.7001283333333328</v>
      </c>
      <c r="R50" s="73">
        <f>(2*('Calcification Rates'!$D$16-'Calcification Rates'!$E$16)*('Calcification Rates'!$F$16-'Calcification Rates'!$G$16))+(0.1*('Calcification Rates'!$D$16-'Calcification Rates'!$E$16)*($A50+(2*'Calcification Rates'!$D$16-'Calcification Rates'!$E$16)))*('Calcification Rates'!$F$16-'Calcification Rates'!$G$16)</f>
        <v>6.6142536066233717</v>
      </c>
      <c r="S50" s="73">
        <f>(2*('Calcification Rates'!$D$16+'Calcification Rates'!$E$16)*('Calcification Rates'!$F$16+'Calcification Rates'!$G$16))+(0.1*('Calcification Rates'!$D$16+'Calcification Rates'!$E$16)*($A50+(2*'Calcification Rates'!$D$16+'Calcification Rates'!$E$16)))*('Calcification Rates'!$F$16+'Calcification Rates'!$G$16)</f>
        <v>8.8130999336420484</v>
      </c>
      <c r="T50" s="73">
        <f>(2*'Calcification Rates'!$D$17*'Calcification Rates'!$F$17)+0.1*'Calcification Rates'!$D$17*($A50+(2*'Calcification Rates'!$D$17))*'Calcification Rates'!$F$17</f>
        <v>7.116785277777776</v>
      </c>
      <c r="U50" s="73">
        <f>(2*('Calcification Rates'!$D$17-'Calcification Rates'!$E$17)*('Calcification Rates'!$F$17-'Calcification Rates'!$G$17))+(0.1*('Calcification Rates'!$D$17-'Calcification Rates'!$E$17)*($A50+(2*'Calcification Rates'!$D$17-'Calcification Rates'!$E$17)))*('Calcification Rates'!$F$17-'Calcification Rates'!$G$17)</f>
        <v>6.038850254090038</v>
      </c>
      <c r="V50" s="73">
        <f>(2*('Calcification Rates'!$D$17+'Calcification Rates'!$E$17)*('Calcification Rates'!$F$17+'Calcification Rates'!$G$17))+(0.1*('Calcification Rates'!$D$17+'Calcification Rates'!$E$17)*($A50+(2*'Calcification Rates'!$D$17+'Calcification Rates'!$E$17)))*('Calcification Rates'!$F$17+'Calcification Rates'!$G$17)</f>
        <v>8.2218156811087137</v>
      </c>
      <c r="W50" s="73">
        <f>((((((((($A50*2)/PI())/2)+'Calcification Rates'!$D$18)^2)*PI())/2))-((((((($A50*2)/PI())/2)^2)*PI())/2)))*'Calcification Rates'!$F$18</f>
        <v>28.921122164317563</v>
      </c>
      <c r="X50" s="73">
        <f>((((((((($A50*2)/PI())/2)+('Calcification Rates'!$D$18-'Calcification Rates'!$E$18))^2)*PI())/2))-((((((($A50*2)/PI())/2)^2)*PI())/2)))*('Calcification Rates'!$F$18-'Calcification Rates'!$G$18)</f>
        <v>26.077171855073338</v>
      </c>
      <c r="Y50" s="73">
        <f>((((((((($A50*2)/PI())/2)+('Calcification Rates'!$D$18+'Calcification Rates'!$E$18))^2)*PI())/2))-((((((($A50*2)/PI())/2)^2)*PI())/2)))*('Calcification Rates'!$F$18+'Calcification Rates'!$G$18)</f>
        <v>31.898675717798138</v>
      </c>
      <c r="Z50" s="73">
        <f>(2*'Calcification Rates'!$D$19*'Calcification Rates'!$F$19)+0.1*'Calcification Rates'!$D$19*($A50+(2*'Calcification Rates'!$D$19))*'Calcification Rates'!$F$19</f>
        <v>7.116785277777776</v>
      </c>
      <c r="AA50" s="73">
        <f>(2*('Calcification Rates'!$D$19-'Calcification Rates'!$E$19)*('Calcification Rates'!$F$19-'Calcification Rates'!$G$19))+(0.1*('Calcification Rates'!$D$19-'Calcification Rates'!$E$19)*($A50+(2*'Calcification Rates'!$D$19-'Calcification Rates'!$E$19)))*('Calcification Rates'!$F$19-'Calcification Rates'!$G$19)</f>
        <v>6.038850254090038</v>
      </c>
      <c r="AB50" s="73">
        <f>(2*('Calcification Rates'!$D$19+'Calcification Rates'!$E$19)*('Calcification Rates'!$F$19+'Calcification Rates'!$G$19))+(0.1*('Calcification Rates'!$D$19+'Calcification Rates'!$E$19)*($A50+(2*'Calcification Rates'!$D$19+'Calcification Rates'!$E$19)))*('Calcification Rates'!$F$19+'Calcification Rates'!$G$19)</f>
        <v>8.2218156811087137</v>
      </c>
      <c r="AC50" s="73">
        <f>(((((1-'Calcification Rates'!$H$20)*$A50)*'Calcification Rates'!$D$20*0.1)+('Calcification Rates'!$H$20*$A50*'Calcification Rates'!$D$20))*'Calcification Rates'!$F$20)*0.5</f>
        <v>3.8808321999999991</v>
      </c>
      <c r="AD50" s="73">
        <f>(((((1-'Calcification Rates'!$H$20)*$A50)*(('Calcification Rates'!$D$20-'Calcification Rates'!$E$20)*0.1))+('Calcification Rates'!$H$20*$A50*('Calcification Rates'!$D$20-'Calcification Rates'!$E$20)))*('Calcification Rates'!$F$20-'Calcification Rates'!$G$20))*0.5</f>
        <v>3.2933387651389623</v>
      </c>
      <c r="AE50" s="73">
        <f>(((((1-'Calcification Rates'!$H$20)*$A50)*(('Calcification Rates'!$D$20+'Calcification Rates'!$E$20)*0.1))+('Calcification Rates'!$H$20*$A50*('Calcification Rates'!$D$20+'Calcification Rates'!$E$20)))*('Calcification Rates'!$F$20+'Calcification Rates'!$G$20))*0.5</f>
        <v>4.482988235070092</v>
      </c>
      <c r="AF50" s="73">
        <f>(2*'Calcification Rates'!$D$21*'Calcification Rates'!$F$21)+0.1*'Calcification Rates'!$D$21*($A50+(2*'Calcification Rates'!$D$21))*'Calcification Rates'!$F$21</f>
        <v>8.1668027777777787</v>
      </c>
      <c r="AG50" s="73">
        <f>(2*('Calcification Rates'!$D$21-'Calcification Rates'!$E$21)*('Calcification Rates'!$F$21-'Calcification Rates'!$G$21))+(0.1*('Calcification Rates'!$D$21-'Calcification Rates'!$E$21)*($A50+(2*'Calcification Rates'!$D$21-'Calcification Rates'!$E$21)))*('Calcification Rates'!$F$21-'Calcification Rates'!$G$21)</f>
        <v>7.9912017599829319</v>
      </c>
      <c r="AH50" s="73">
        <f>(2*('Calcification Rates'!$D$21+'Calcification Rates'!$E$21)*('Calcification Rates'!$F$21+'Calcification Rates'!$G$21))+(0.1*('Calcification Rates'!$D$21+'Calcification Rates'!$E$21)*($A50+(2*'Calcification Rates'!$D$21+'Calcification Rates'!$E$21)))*('Calcification Rates'!$F$21+'Calcification Rates'!$G$21)</f>
        <v>8.3442033717503996</v>
      </c>
      <c r="AI50" s="73">
        <f>$A50*'Calcification Rates'!$D$23*'Calcification Rates'!$F$23</f>
        <v>1.1281349999999999</v>
      </c>
      <c r="AJ50" s="73">
        <f>$A50*('Calcification Rates'!$D$23-'Calcification Rates'!$E$23)*('Calcification Rates'!$F$23-'Calcification Rates'!$G$23)</f>
        <v>0.73317356533488309</v>
      </c>
      <c r="AK50" s="73">
        <f>$A50*('Calcification Rates'!$D$23+'Calcification Rates'!$E$23)*('Calcification Rates'!$F$23+'Calcification Rates'!$G$23)</f>
        <v>1.5230964346651168</v>
      </c>
      <c r="AL50" s="73">
        <f>((((1-'Calcification Rates'!$H$24)*$A50)*'Calcification Rates'!$D$24*0.1)+('Calcification Rates'!$H$24*$A50*'Calcification Rates'!$D$24))*'Calcification Rates'!$F$24</f>
        <v>51.403935710400006</v>
      </c>
      <c r="AM50" s="73">
        <f>((((1-'Calcification Rates'!$H$24)*$A50)*(('Calcification Rates'!$D$24-'Calcification Rates'!$E$24)*0.1))+('Calcification Rates'!$H$24*$A50*('Calcification Rates'!$D$24-'Calcification Rates'!$E$24)))*('Calcification Rates'!$F$24-'Calcification Rates'!$G$24)</f>
        <v>31.000923140521021</v>
      </c>
      <c r="AN50" s="73">
        <f>((((1-'Calcification Rates'!$H$24)*$A50)*(('Calcification Rates'!$D$24+'Calcification Rates'!$E$24)*0.1))+('Calcification Rates'!$H$24*$A50*('Calcification Rates'!$D$24+'Calcification Rates'!$E$24)))*('Calcification Rates'!$F$24+'Calcification Rates'!$G$24)</f>
        <v>74.76095761817308</v>
      </c>
      <c r="AO50" s="73">
        <f>((((((((($A50*2)/PI())/2)+'Calcification Rates'!$D$25)^2)*PI())/2))-((((((($A50*2)/PI())/2)^2)*PI())/2)))*'Calcification Rates'!$F$25</f>
        <v>24.389556952134281</v>
      </c>
      <c r="AP50" s="73">
        <f>((((((((($A50*2)/PI())/2)+('Calcification Rates'!$D$25-'Calcification Rates'!$E$25))^2)*PI())/2))-((((((($A50*2)/PI())/2)^2)*PI())/2)))*('Calcification Rates'!$F$25-'Calcification Rates'!$G$25)</f>
        <v>19.935587221846578</v>
      </c>
      <c r="AQ50" s="73">
        <f>((((((((($A50*2)/PI())/2)+('Calcification Rates'!$D$25+'Calcification Rates'!$E$25))^2)*PI())/2))-((((((($A50*2)/PI())/2)^2)*PI())/2)))*('Calcification Rates'!$F$25+'Calcification Rates'!$G$25)</f>
        <v>28.992858047290156</v>
      </c>
      <c r="AR50" s="73">
        <f>((((1-'Calcification Rates'!$H$28)*$A50)*'Calcification Rates'!$D$28*0.1)+('Calcification Rates'!$H$28*$A50*'Calcification Rates'!$D$28))*'Calcification Rates'!$F$28</f>
        <v>8.2738194506562994</v>
      </c>
      <c r="AS50" s="73">
        <f>((((1-'Calcification Rates'!$H$28)*$A50)*(('Calcification Rates'!$D$28-'Calcification Rates'!$E$28)*0.1))+('Calcification Rates'!$H$28*$A50*('Calcification Rates'!$D$28-'Calcification Rates'!$E$28)))*('Calcification Rates'!$F$28-'Calcification Rates'!$G$28)</f>
        <v>7.4573554782130769</v>
      </c>
      <c r="AT50" s="73">
        <f>((((1-'Calcification Rates'!$H$28)*$A50)*(('Calcification Rates'!$D$28+'Calcification Rates'!$E$28)*0.1))+('Calcification Rates'!$H$28*$A50*('Calcification Rates'!$D$28+'Calcification Rates'!$E$28)))*('Calcification Rates'!$F$28+'Calcification Rates'!$G$28)</f>
        <v>9.1302371307304373</v>
      </c>
      <c r="AU50" s="73">
        <f>((((((((($A50*2)/PI())/2)+'Calcification Rates'!$D$29)^2)*PI())/2))-((((((($A50*2)/PI())/2)^2)*PI())/2)))*'Calcification Rates'!$F$29</f>
        <v>120.09670978419646</v>
      </c>
      <c r="AV50" s="73">
        <f>((((((((($A50*2)/PI())/2)+('Calcification Rates'!$D$29-'Calcification Rates'!$E$29))^2)*PI())/2))-((((((($A50*2)/PI())/2)^2)*PI())/2)))*('Calcification Rates'!$F$29-'Calcification Rates'!$G$29)</f>
        <v>99.162664278506568</v>
      </c>
      <c r="AW50" s="73">
        <f>((((((((($A50*2)/PI())/2)+('Calcification Rates'!$D$29+'Calcification Rates'!$E$29))^2)*PI())/2))-((((((($A50*2)/PI())/2)^2)*PI())/2)))*('Calcification Rates'!$F$29+'Calcification Rates'!$G$29)</f>
        <v>142.8854399897142</v>
      </c>
      <c r="AX50" s="73">
        <f>((((((((($A50*2)/PI())/2)+'Calcification Rates'!$D$30)^2)*PI())/2))-((((((($A50*2)/PI())/2)^2)*PI())/2)))*'Calcification Rates'!$F$30</f>
        <v>28.379037886833292</v>
      </c>
      <c r="AY50" s="73">
        <f>((((((((($A50*2)/PI())/2)+('Calcification Rates'!$D$30-'Calcification Rates'!$E$30))^2)*PI())/2))-((((((($A50*2)/PI())/2)^2)*PI())/2)))*('Calcification Rates'!$F$30-'Calcification Rates'!$G$30)</f>
        <v>25.192176902101529</v>
      </c>
      <c r="AZ50" s="73">
        <f>((((((((($A50*2)/PI())/2)+('Calcification Rates'!$D$30+'Calcification Rates'!$E$30))^2)*PI())/2))-((((((($A50*2)/PI())/2)^2)*PI())/2)))*('Calcification Rates'!$F$30+'Calcification Rates'!$G$30)</f>
        <v>31.63175363169233</v>
      </c>
      <c r="BA50" s="73">
        <f>((((1-'Calcification Rates'!$H$31)*$A50)*'Calcification Rates'!$D$31*0.1)+('Calcification Rates'!$H$31*$A50*'Calcification Rates'!$D$31))*'Calcification Rates'!$F$31</f>
        <v>8.8495679999999997</v>
      </c>
      <c r="BB50" s="73">
        <f>((((1-'Calcification Rates'!$H$31)*$A50)*(('Calcification Rates'!$D$31-'Calcification Rates'!$E$31)*0.1))+('Calcification Rates'!$H$31*$A50*('Calcification Rates'!$D$31-'Calcification Rates'!$E$31)))*('Calcification Rates'!$F$31-'Calcification Rates'!$G$31)</f>
        <v>8.8495679999999997</v>
      </c>
      <c r="BC50" s="73">
        <f>((((1-'Calcification Rates'!$H$31)*$A50)*(('Calcification Rates'!$D$31+'Calcification Rates'!$E$31)*0.1))+('Calcification Rates'!$H$31*$A50*('Calcification Rates'!$D$31+'Calcification Rates'!$E$31)))*('Calcification Rates'!$F$31+'Calcification Rates'!$G$31)</f>
        <v>8.8495679999999997</v>
      </c>
      <c r="BD50" s="73">
        <f>$A50*'Calcification Rates'!$D$32*'Calcification Rates'!$F$32</f>
        <v>37.185705396208078</v>
      </c>
      <c r="BE50" s="73">
        <f>$A50*('Calcification Rates'!$D$32-'Calcification Rates'!$E$32)*('Calcification Rates'!$F$32-'Calcification Rates'!$G$32)</f>
        <v>35.746957895721735</v>
      </c>
      <c r="BF50" s="73">
        <f>$A50*('Calcification Rates'!$D$32+'Calcification Rates'!$E$32)*('Calcification Rates'!$F$32+'Calcification Rates'!$G$32)</f>
        <v>38.624452896694422</v>
      </c>
      <c r="BG50" s="73">
        <f>((((1-'Calcification Rates'!$H$34)*$A50)*'Calcification Rates'!$D$34*0.1)+('Calcification Rates'!$H$34*$A50*'Calcification Rates'!$D$34))*'Calcification Rates'!$F$34</f>
        <v>12.021500400000001</v>
      </c>
      <c r="BH50" s="73">
        <f>((((1-'Calcification Rates'!$H$34)*$A50)*(('Calcification Rates'!$D$34-'Calcification Rates'!$E$34)*0.1))+('Calcification Rates'!$H$34*$A50*('Calcification Rates'!$D$34-'Calcification Rates'!$E$34)))*('Calcification Rates'!$F$34-'Calcification Rates'!$G$34)</f>
        <v>4.5779445980095437</v>
      </c>
      <c r="BI50" s="73">
        <f>((((1-'Calcification Rates'!$H$34)*$A50)*(('Calcification Rates'!$D$34+'Calcification Rates'!$E$34)*0.1))+('Calcification Rates'!$H$34*$A50*('Calcification Rates'!$D$34+'Calcification Rates'!$E$34)))*('Calcification Rates'!$F$34+'Calcification Rates'!$G$34)</f>
        <v>22.927509938827775</v>
      </c>
      <c r="BJ50" s="73">
        <f>(2*'Calcification Rates'!$D$35*'Calcification Rates'!$F$35)+0.1*'Calcification Rates'!$D$35*($A50+(2*'Calcification Rates'!$D$35))*'Calcification Rates'!$F$35</f>
        <v>4.0930421894121096</v>
      </c>
      <c r="BK50" s="73">
        <f>(2*('Calcification Rates'!$D$35-'Calcification Rates'!$E$35)*('Calcification Rates'!$F$35-'Calcification Rates'!$G$35))+(0.1*('Calcification Rates'!$D$35-'Calcification Rates'!$E$35)*($A50+(2*'Calcification Rates'!$D$35-'Calcification Rates'!$E$35)))*('Calcification Rates'!$F$35-'Calcification Rates'!$G$35)</f>
        <v>3.6912528656228201</v>
      </c>
      <c r="BL50" s="73">
        <f>(2*('Calcification Rates'!$D$35+'Calcification Rates'!$E$35)*('Calcification Rates'!$F$35+'Calcification Rates'!$G$35))+(0.1*('Calcification Rates'!$D$35+'Calcification Rates'!$E$35)*($A50+(2*'Calcification Rates'!$D$35+'Calcification Rates'!$E$35)))*('Calcification Rates'!$F$35+'Calcification Rates'!$G$35)</f>
        <v>4.5135842055005506</v>
      </c>
      <c r="BM50" s="73">
        <f>((((((((($A50*2)/PI())/2)+'Calcification Rates'!$D$36)^2)*PI())/2))-((((((($A50*2)/PI())/2)^2)*PI())/2)))*'Calcification Rates'!$F$36</f>
        <v>38.293580109653128</v>
      </c>
      <c r="BN50" s="73">
        <f>((((((((($A50*2)/PI())/2)+('Calcification Rates'!$D$36-'Calcification Rates'!$E$36))^2)*PI())/2))-((((((($A50*2)/PI())/2)^2)*PI())/2)))*('Calcification Rates'!$F$36-'Calcification Rates'!$G$36)</f>
        <v>35.062552005385598</v>
      </c>
      <c r="BO50" s="73">
        <f>((((((((($A50*2)/PI())/2)+('Calcification Rates'!$D$36+'Calcification Rates'!$E$36))^2)*PI())/2))-((((((($A50*2)/PI())/2)^2)*PI())/2)))*('Calcification Rates'!$F$36+'Calcification Rates'!$G$36)</f>
        <v>41.668269952013596</v>
      </c>
      <c r="BP50" s="73">
        <f>(2*'Calcification Rates'!$D$37*'Calcification Rates'!$F$37)+0.1*'Calcification Rates'!$D$37*($A50+(2*'Calcification Rates'!$D$37))*'Calcification Rates'!$F$37</f>
        <v>85.072506944444427</v>
      </c>
      <c r="BQ50" s="73">
        <f>(2*('Calcification Rates'!$D$37-'Calcification Rates'!$E$37)*('Calcification Rates'!$F$37-'Calcification Rates'!$G$37))+(0.1*('Calcification Rates'!$D$37-'Calcification Rates'!$E$37)*($A50+(2*'Calcification Rates'!$D$37-'Calcification Rates'!$E$37)))*('Calcification Rates'!$F$37-'Calcification Rates'!$G$37)</f>
        <v>69.577201887486908</v>
      </c>
      <c r="BR50" s="73">
        <f>(2*('Calcification Rates'!$D$37+'Calcification Rates'!$E$37)*('Calcification Rates'!$F$37+'Calcification Rates'!$G$37))+(0.1*('Calcification Rates'!$D$37+'Calcification Rates'!$E$37)*($A50+(2*'Calcification Rates'!$D$37+'Calcification Rates'!$E$37)))*('Calcification Rates'!$F$37+'Calcification Rates'!$G$37)</f>
        <v>101.89211970942398</v>
      </c>
      <c r="BS50" s="73">
        <f>(2*'Calcification Rates'!$D$38*'Calcification Rates'!$F$38)+0.1*'Calcification Rates'!$D$38*($A50+(2*'Calcification Rates'!$D$38))*'Calcification Rates'!$F$38</f>
        <v>81.459388888888881</v>
      </c>
      <c r="BT50" s="73">
        <f>(2*('Calcification Rates'!$D$38-'Calcification Rates'!$E$38)*('Calcification Rates'!$F$38-'Calcification Rates'!$G$38))+(0.1*('Calcification Rates'!$D$38-'Calcification Rates'!$E$38)*($A50+(2*'Calcification Rates'!$D$38-'Calcification Rates'!$E$38)))*('Calcification Rates'!$F$38-'Calcification Rates'!$G$38)</f>
        <v>65.345379916765069</v>
      </c>
      <c r="BU50" s="73">
        <f>(2*('Calcification Rates'!$D$38+'Calcification Rates'!$E$38)*('Calcification Rates'!$F$38+'Calcification Rates'!$G$38))+(0.1*('Calcification Rates'!$D$38+'Calcification Rates'!$E$38)*($A50+(2*'Calcification Rates'!$D$38+'Calcification Rates'!$E$38)))*('Calcification Rates'!$F$38+'Calcification Rates'!$G$38)</f>
        <v>99.269025067160698</v>
      </c>
      <c r="BV50" s="73">
        <f>((((((((($A50*2)/PI())/2)+'Calcification Rates'!$D$39)^2)*PI())/2))-((((((($A50*2)/PI())/2)^2)*PI())/2)))*'Calcification Rates'!$F$39</f>
        <v>20.636193996636333</v>
      </c>
      <c r="BW50" s="73">
        <f>((((((((($A50*2)/PI())/2)+('Calcification Rates'!$D$39-'Calcification Rates'!$E$39))^2)*PI())/2))-((((((($A50*2)/PI())/2)^2)*PI())/2)))*('Calcification Rates'!$F$39-'Calcification Rates'!$G$39)</f>
        <v>19.837761582463568</v>
      </c>
      <c r="BX50" s="73">
        <f>((((((((($A50*2)/PI())/2)+('Calcification Rates'!$D$39+'Calcification Rates'!$E$39))^2)*PI())/2))-((((((($A50*2)/PI())/2)^2)*PI())/2)))*('Calcification Rates'!$F$39+'Calcification Rates'!$G$39)</f>
        <v>21.434626410809102</v>
      </c>
      <c r="BY50" s="73">
        <f>((((((((($A50*2)/PI())/2)+'Calcification Rates'!$D$40)^2)*PI())/2))-((((((($A50*2)/PI())/2)^2)*PI())/2)))*'Calcification Rates'!$F$40</f>
        <v>37.794155077933482</v>
      </c>
      <c r="BZ50" s="73">
        <f>((((((((($A50*2)/PI())/2)+('Calcification Rates'!$D$40-'Calcification Rates'!$E$40))^2)*PI())/2))-((((((($A50*2)/PI())/2)^2)*PI())/2)))*('Calcification Rates'!$F$40-'Calcification Rates'!$G$40)</f>
        <v>36.331866126520588</v>
      </c>
      <c r="CA50" s="73">
        <f>((((((((($A50*2)/PI())/2)+('Calcification Rates'!$D$40+'Calcification Rates'!$E$40))^2)*PI())/2))-((((((($A50*2)/PI())/2)^2)*PI())/2)))*('Calcification Rates'!$F$40+'Calcification Rates'!$G$40)</f>
        <v>39.256444029346376</v>
      </c>
      <c r="CB50" s="73">
        <f>$A50*'Calcification Rates'!$D$23*'Calcification Rates'!$F$23</f>
        <v>1.1281349999999999</v>
      </c>
      <c r="CC50" s="73">
        <f>$A50*('Calcification Rates'!$D$23-'Calcification Rates'!$E$23)*('Calcification Rates'!$F$23-'Calcification Rates'!$G$23)</f>
        <v>0.73317356533488309</v>
      </c>
      <c r="CD50" s="73">
        <f>$A50*('Calcification Rates'!$D$23+'Calcification Rates'!$E$23)*('Calcification Rates'!$F$23+'Calcification Rates'!$G$23)</f>
        <v>1.5230964346651168</v>
      </c>
      <c r="CE50" s="73">
        <f>((((1-'Calcification Rates'!$H$44)*$A50)*'Calcification Rates'!$D$44*0.1)+('Calcification Rates'!$H$44*$A50*'Calcification Rates'!$D$44))*'Calcification Rates'!$F$44</f>
        <v>39.394456810800001</v>
      </c>
      <c r="CF50" s="73">
        <f>((((1-'Calcification Rates'!$H$44)*$A50)*(('Calcification Rates'!$D$44-'Calcification Rates'!$E$44)*0.1))+('Calcification Rates'!$H$44*$A50*('Calcification Rates'!$D$44-'Calcification Rates'!$E$44)))*('Calcification Rates'!$F$44-'Calcification Rates'!$G$44)</f>
        <v>23.758191097167298</v>
      </c>
      <c r="CG50" s="73">
        <f>((((1-'Calcification Rates'!$H$44)*$A50)*(('Calcification Rates'!$D$44+'Calcification Rates'!$E$44)*0.1))+('Calcification Rates'!$H$44*$A50*('Calcification Rates'!$D$44+'Calcification Rates'!$E$44)))*('Calcification Rates'!$F$44+'Calcification Rates'!$G$44)</f>
        <v>57.294587959483913</v>
      </c>
      <c r="CH50" s="73">
        <f>((((1-'Calcification Rates'!$H$45)*$A50)*'Calcification Rates'!$D$45*0.1)+('Calcification Rates'!$H$45*$A50*'Calcification Rates'!$D$45))*'Calcification Rates'!$F$45</f>
        <v>48.950515199999991</v>
      </c>
      <c r="CI50" s="73">
        <f>((((1-'Calcification Rates'!$H$45)*$A50)*(('Calcification Rates'!$D$45-'Calcification Rates'!$E$45)*0.1))+('Calcification Rates'!$H$45*$A50*('Calcification Rates'!$D$45-'Calcification Rates'!$E$45)))*('Calcification Rates'!$F$45-'Calcification Rates'!$G$45)</f>
        <v>32.233253510177924</v>
      </c>
      <c r="CJ50" s="73">
        <f>((((1-'Calcification Rates'!$H$45)*$A50)*(('Calcification Rates'!$D$45+'Calcification Rates'!$E$45)*0.1))+('Calcification Rates'!$H$45*$A50*('Calcification Rates'!$D$45+'Calcification Rates'!$E$45)))*('Calcification Rates'!$F$45+'Calcification Rates'!$G$45)</f>
        <v>65.667776889822065</v>
      </c>
      <c r="CK50" s="73">
        <f>((((1-'Calcification Rates'!$H$46)*$A50)*'Calcification Rates'!$D$46*0.1)+('Calcification Rates'!$H$46*$A50*'Calcification Rates'!$D$46))*'Calcification Rates'!$F$46</f>
        <v>39.427815360000011</v>
      </c>
      <c r="CL50" s="73">
        <f>((((1-'Calcification Rates'!$H$46)*$A50)*(('Calcification Rates'!$D$46-'Calcification Rates'!$E$46)*0.1))+('Calcification Rates'!$H$46*$A50*('Calcification Rates'!$D$46-'Calcification Rates'!$E$46)))*('Calcification Rates'!$F$46-'Calcification Rates'!$G$46)</f>
        <v>36.978087969538635</v>
      </c>
      <c r="CM50" s="73">
        <f>((((1-'Calcification Rates'!$H$46)*$A50)*(('Calcification Rates'!$D$46+'Calcification Rates'!$E$46)*0.1))+('Calcification Rates'!$H$46*$A50*('Calcification Rates'!$D$46+'Calcification Rates'!$E$46)))*('Calcification Rates'!$F$46+'Calcification Rates'!$G$46)</f>
        <v>41.951002162559902</v>
      </c>
      <c r="CN50" s="73">
        <f>((((1-'Calcification Rates'!$H$47)*$A50)*'Calcification Rates'!$D$47*0.1)+('Calcification Rates'!$H$47*$A50*'Calcification Rates'!$D$47))*'Calcification Rates'!$F$47</f>
        <v>51.403935710400006</v>
      </c>
      <c r="CO50" s="73">
        <f>((((1-'Calcification Rates'!$H$47)*$A50)*(('Calcification Rates'!$D$47-'Calcification Rates'!$E$47)*0.1))+('Calcification Rates'!$H$47*$A50*('Calcification Rates'!$D$47-'Calcification Rates'!$E$47)))*('Calcification Rates'!$F$47-'Calcification Rates'!$G$47)</f>
        <v>31.000923140521021</v>
      </c>
      <c r="CP50" s="73">
        <f>((((1-'Calcification Rates'!$H$47)*$A50)*(('Calcification Rates'!$D$47+'Calcification Rates'!$E$47)*0.1))+('Calcification Rates'!$H$47*$A50*('Calcification Rates'!$D$47+'Calcification Rates'!$E$47)))*('Calcification Rates'!$F$47+'Calcification Rates'!$G$47)</f>
        <v>74.76095761817308</v>
      </c>
      <c r="CQ50" s="73">
        <f>((((((((($A50*2)/PI())/2)+'Calcification Rates'!$D$48)^2)*PI())/2))-((((((($A50*2)/PI())/2)^2)*PI())/2)))*'Calcification Rates'!$F$48</f>
        <v>28.921122164317563</v>
      </c>
      <c r="CR50" s="73">
        <f>((((((((($A50*2)/PI())/2)+('Calcification Rates'!$D$48-'Calcification Rates'!$E$48))^2)*PI())/2))-((((((($A50*2)/PI())/2)^2)*PI())/2)))*('Calcification Rates'!$F$48-'Calcification Rates'!$G$48)</f>
        <v>26.077171855073338</v>
      </c>
      <c r="CS50" s="73">
        <f>((((((((($A50*2)/PI())/2)+('Calcification Rates'!$D$48+'Calcification Rates'!$E$48))^2)*PI())/2))-((((((($A50*2)/PI())/2)^2)*PI())/2)))*('Calcification Rates'!$F$48+'Calcification Rates'!$G$48)</f>
        <v>31.898675717798138</v>
      </c>
      <c r="CT50" s="73">
        <f>((((1-'Calcification Rates'!$H$49)*$A50)*'Calcification Rates'!$D$49*0.1)+('Calcification Rates'!$H$49*$A50*'Calcification Rates'!$D$49))*'Calcification Rates'!$F$49</f>
        <v>39.394456810800001</v>
      </c>
      <c r="CU50" s="73">
        <f>((((1-'Calcification Rates'!$H$49)*$A50)*(('Calcification Rates'!$D$49-'Calcification Rates'!$E$49)*0.1))+('Calcification Rates'!$H$49*$A50*('Calcification Rates'!$D$49-'Calcification Rates'!$E$49)))*('Calcification Rates'!$F$49-'Calcification Rates'!$G$49)</f>
        <v>23.758191097167298</v>
      </c>
      <c r="CV50" s="73">
        <f>((((1-'Calcification Rates'!$H$49)*$A50)*(('Calcification Rates'!$D$49+'Calcification Rates'!$E$49)*0.1))+('Calcification Rates'!$H$49*$A50*('Calcification Rates'!$D$49+'Calcification Rates'!$E$49)))*('Calcification Rates'!$F$49+'Calcification Rates'!$G$49)</f>
        <v>57.294587959483913</v>
      </c>
      <c r="CW50" s="73">
        <f>((((((((($A50*2)/PI())/2)+'Calcification Rates'!$D$50)^2)*PI())/2))-((((((($A50*2)/PI())/2)^2)*PI())/2)))*'Calcification Rates'!$F$50</f>
        <v>28.921122164317563</v>
      </c>
      <c r="CX50" s="73">
        <f>((((((((($A50*2)/PI())/2)+('Calcification Rates'!$D$50-'Calcification Rates'!$E$50))^2)*PI())/2))-((((((($A50*2)/PI())/2)^2)*PI())/2)))*('Calcification Rates'!$F$50-'Calcification Rates'!$G$50)</f>
        <v>26.077171855073338</v>
      </c>
      <c r="CY50" s="73">
        <f>((((((((($A50*2)/PI())/2)+('Calcification Rates'!$D$50+'Calcification Rates'!$E$50))^2)*PI())/2))-((((((($A50*2)/PI())/2)^2)*PI())/2)))*('Calcification Rates'!$F$50+'Calcification Rates'!$G$50)</f>
        <v>31.898675717798138</v>
      </c>
      <c r="CZ50" s="73">
        <f>((((((((($A50*2)/PI())/2)+'Calcification Rates'!$D$51)^2)*PI())/2))-((((((($A50*2)/PI())/2)^2)*PI())/2)))*'Calcification Rates'!$F$51</f>
        <v>28.921122164317563</v>
      </c>
      <c r="DA50" s="73">
        <f>((((((((($A50*2)/PI())/2)+('Calcification Rates'!$D$51-'Calcification Rates'!$E$51))^2)*PI())/2))-((((((($A50*2)/PI())/2)^2)*PI())/2)))*('Calcification Rates'!$F$51-'Calcification Rates'!$G$51)</f>
        <v>26.077171855073338</v>
      </c>
      <c r="DB50" s="73">
        <f>((((((((($A50*2)/PI())/2)+('Calcification Rates'!$D$51+'Calcification Rates'!$E$51))^2)*PI())/2))-((((((($A50*2)/PI())/2)^2)*PI())/2)))*('Calcification Rates'!$F$51+'Calcification Rates'!$G$51)</f>
        <v>31.898675717798138</v>
      </c>
      <c r="DC50" s="73">
        <f>((((((((($A50*2)/PI())/2)+'Calcification Rates'!$D$52)^2)*PI())/2))-((((((($A50*2)/PI())/2)^2)*PI())/2)))*'Calcification Rates'!$F$52</f>
        <v>64.372360480871635</v>
      </c>
      <c r="DD50" s="73">
        <f>((((((((($A50*2)/PI())/2)+('Calcification Rates'!$D$52-'Calcification Rates'!$E$52))^2)*PI())/2))-((((((($A50*2)/PI())/2)^2)*PI())/2)))*('Calcification Rates'!$F$52-'Calcification Rates'!$G$52)</f>
        <v>60.757653201180091</v>
      </c>
      <c r="DE50" s="73">
        <f>((((((((($A50*2)/PI())/2)+('Calcification Rates'!$D$52+'Calcification Rates'!$E$52))^2)*PI())/2))-((((((($A50*2)/PI())/2)^2)*PI())/2)))*('Calcification Rates'!$F$52+'Calcification Rates'!$G$52)</f>
        <v>68.078675995923774</v>
      </c>
      <c r="DF50" s="73">
        <f>((((((((($A50*2)/PI())/2)+'Calcification Rates'!$D$53)^2)*PI())/2))-((((((($A50*2)/PI())/2)^2)*PI())/2)))*'Calcification Rates'!$F$53</f>
        <v>8.5549271448990503</v>
      </c>
      <c r="DG50" s="73">
        <f>((((((((($A50*2)/PI())/2)+('Calcification Rates'!$D$53-'Calcification Rates'!$E$53))^2)*PI())/2))-((((((($A50*2)/PI())/2)^2)*PI())/2)))*('Calcification Rates'!$F$53-'Calcification Rates'!$G$53)</f>
        <v>8.1312914917074952</v>
      </c>
      <c r="DH50" s="73">
        <f>((((((((($A50*2)/PI())/2)+('Calcification Rates'!$D$53+'Calcification Rates'!$E$53))^2)*PI())/2))-((((((($A50*2)/PI())/2)^2)*PI())/2)))*('Calcification Rates'!$F$53+'Calcification Rates'!$G$53)</f>
        <v>8.9860281729739366</v>
      </c>
      <c r="DI50" s="73">
        <f>((((((((($A50*2)/PI())/2)+'Calcification Rates'!$D$54)^2)*PI())/2))-((((((($A50*2)/PI())/2)^2)*PI())/2)))*'Calcification Rates'!$F$54</f>
        <v>8.5549271448990503</v>
      </c>
      <c r="DJ50" s="73">
        <f>((((((((($A50*2)/PI())/2)+('Calcification Rates'!$D$54-'Calcification Rates'!$E$54))^2)*PI())/2))-((((((($A50*2)/PI())/2)^2)*PI())/2)))*('Calcification Rates'!$F$54-'Calcification Rates'!$G$54)</f>
        <v>8.1312914917074952</v>
      </c>
      <c r="DK50" s="73">
        <f>((((((((($A50*2)/PI())/2)+('Calcification Rates'!$D$54+'Calcification Rates'!$E$54))^2)*PI())/2))-((((((($A50*2)/PI())/2)^2)*PI())/2)))*('Calcification Rates'!$F$54+'Calcification Rates'!$G$54)</f>
        <v>8.9860281729739366</v>
      </c>
      <c r="DL50" s="73">
        <f>((((((((($A50*2)/PI())/2)+'Calcification Rates'!$D$55)^2)*PI())/2))-((((((($A50*2)/PI())/2)^2)*PI())/2)))*'Calcification Rates'!$F$55</f>
        <v>10.490716087025652</v>
      </c>
      <c r="DM50" s="73">
        <f>((((((((($A50*2)/PI())/2)+('Calcification Rates'!$D$55-'Calcification Rates'!$E$55))^2)*PI())/2))-((((((($A50*2)/PI())/2)^2)*PI())/2)))*('Calcification Rates'!$F$55-'Calcification Rates'!$G$55)</f>
        <v>10.372543954746936</v>
      </c>
      <c r="DN50" s="73">
        <f>((((((((($A50*2)/PI())/2)+('Calcification Rates'!$D$55+'Calcification Rates'!$E$55))^2)*PI())/2))-((((((($A50*2)/PI())/2)^2)*PI())/2)))*('Calcification Rates'!$F$55+'Calcification Rates'!$G$55)</f>
        <v>10.608898093225292</v>
      </c>
      <c r="DO50" s="73">
        <f>((((1-'Calcification Rates'!$H$56)*$A50)*'Calcification Rates'!$D$56*0.1)+('Calcification Rates'!$H$56*$A50*'Calcification Rates'!$D$56))*'Calcification Rates'!$F$56</f>
        <v>5.1100936799999994</v>
      </c>
      <c r="DP50" s="73">
        <f>((((1-'Calcification Rates'!$H$56)*$A50)*(('Calcification Rates'!$D$56-'Calcification Rates'!$E$56)*0.1))+('Calcification Rates'!$H$56*$A50*('Calcification Rates'!$D$56-'Calcification Rates'!$E$56)))*('Calcification Rates'!$F$56-'Calcification Rates'!$G$56)</f>
        <v>5.1100936799999994</v>
      </c>
      <c r="DQ50" s="73">
        <f>((((1-'Calcification Rates'!$H$56)*$A50)*(('Calcification Rates'!$D$56+'Calcification Rates'!$E$56)*0.1))+('Calcification Rates'!$H$56*$A50*('Calcification Rates'!$D$56+'Calcification Rates'!$E$56)))*('Calcification Rates'!$F$56+'Calcification Rates'!$G$56)</f>
        <v>5.1100936799999994</v>
      </c>
      <c r="DR50" s="73">
        <f>((((1-'Calcification Rates'!$H$57)*$A50)*'Calcification Rates'!$D$57*0.1)+('Calcification Rates'!$H$57*$A50*'Calcification Rates'!$D$57))*'Calcification Rates'!$F$57</f>
        <v>21.666688000000004</v>
      </c>
      <c r="DS50" s="73">
        <f>((((1-'Calcification Rates'!$H$57)*$A50)*(('Calcification Rates'!$D$57-'Calcification Rates'!$E$57)*0.1))+('Calcification Rates'!$H$57*$A50*('Calcification Rates'!$D$57-'Calcification Rates'!$E$57)))*('Calcification Rates'!$F$57-'Calcification Rates'!$G$57)</f>
        <v>20.53547323283545</v>
      </c>
      <c r="DT50" s="73">
        <f>((((1-'Calcification Rates'!$H$57)*$A50)*(('Calcification Rates'!$D$57+'Calcification Rates'!$E$57)*0.1))+('Calcification Rates'!$H$57*$A50*('Calcification Rates'!$D$57+'Calcification Rates'!$E$57)))*('Calcification Rates'!$F$57+'Calcification Rates'!$G$57)</f>
        <v>22.797902767164565</v>
      </c>
      <c r="DU50" s="73">
        <f>((((1-'Calcification Rates'!$H$58)*$A50)*'Calcification Rates'!$D$58*0.1)+('Calcification Rates'!$H$58*$A50*'Calcification Rates'!$D$58))*'Calcification Rates'!$F$58</f>
        <v>21.666688000000004</v>
      </c>
      <c r="DV50" s="73">
        <f>((((1-'Calcification Rates'!$H$58)*$A50)*(('Calcification Rates'!$D$58-'Calcification Rates'!$E$58)*0.1))+('Calcification Rates'!$H$58*$A50*('Calcification Rates'!$D$58-'Calcification Rates'!$E$58)))*('Calcification Rates'!$F$58-'Calcification Rates'!$G$58)</f>
        <v>20.53547323283545</v>
      </c>
      <c r="DW50" s="73">
        <f>((((1-'Calcification Rates'!$H$58)*$A50)*(('Calcification Rates'!$D$58+'Calcification Rates'!$E$58)*0.1))+('Calcification Rates'!$H$58*$A50*('Calcification Rates'!$D$58+'Calcification Rates'!$E$58)))*('Calcification Rates'!$F$58+'Calcification Rates'!$G$58)</f>
        <v>22.797902767164565</v>
      </c>
      <c r="DX50" s="73">
        <f>(2*'Calcification Rates'!$D$59*'Calcification Rates'!$F$59)+0.1*'Calcification Rates'!$D$59*($A50+(2*'Calcification Rates'!$D$59))*'Calcification Rates'!$F$59</f>
        <v>16.902550755555559</v>
      </c>
      <c r="DY50" s="73">
        <f>(2*('Calcification Rates'!$D$59-'Calcification Rates'!$E$59)*('Calcification Rates'!$F$59-'Calcification Rates'!$G$59))+(0.1*('Calcification Rates'!$D$59-'Calcification Rates'!$E$59)*($A50+(2*'Calcification Rates'!$D$59-'Calcification Rates'!$E$59)))*('Calcification Rates'!$F$59-'Calcification Rates'!$G$59)</f>
        <v>16.00157470389378</v>
      </c>
      <c r="DZ50" s="73">
        <f>(2*('Calcification Rates'!$D$59+'Calcification Rates'!$E$59)*('Calcification Rates'!$F$59+'Calcification Rates'!$G$59))+(0.1*('Calcification Rates'!$D$59+'Calcification Rates'!$E$59)*($A50+(2*'Calcification Rates'!$D$59+'Calcification Rates'!$E$59)))*('Calcification Rates'!$F$59+'Calcification Rates'!$G$59)</f>
        <v>17.805564569424629</v>
      </c>
      <c r="EA50" s="73">
        <f>((((((((($A50*2)/PI())/2)+'Calcification Rates'!$D$60)^2)*PI())/2))-((((((($A50*2)/PI())/2)^2)*PI())/2)))*'Calcification Rates'!$F$60</f>
        <v>30.112826284714512</v>
      </c>
      <c r="EB50" s="73">
        <f>((((((((($A50*2)/PI())/2)+('Calcification Rates'!$D$60-'Calcification Rates'!$E$60))^2)*PI())/2))-((((((($A50*2)/PI())/2)^2)*PI())/2)))*('Calcification Rates'!$F$60-'Calcification Rates'!$G$60)</f>
        <v>28.108586522601854</v>
      </c>
      <c r="EC50" s="73">
        <f>((((((((($A50*2)/PI())/2)+('Calcification Rates'!$D$60+'Calcification Rates'!$E$60))^2)*PI())/2))-((((((($A50*2)/PI())/2)^2)*PI())/2)))*('Calcification Rates'!$F$60+'Calcification Rates'!$G$60)</f>
        <v>32.182446405750866</v>
      </c>
      <c r="ED50" s="73">
        <f>$A50*'Calcification Rates'!$D$61*'Calcification Rates'!$F$61</f>
        <v>37.669205073608438</v>
      </c>
      <c r="EE50" s="73">
        <f>$A50*('Calcification Rates'!$D$61-'Calcification Rates'!$E$61)*('Calcification Rates'!$F$61-'Calcification Rates'!$G$61)</f>
        <v>34.517195424775963</v>
      </c>
      <c r="EF50" s="73">
        <f>$A50*('Calcification Rates'!$D$61+'Calcification Rates'!$E$61)*('Calcification Rates'!$F$61+'Calcification Rates'!$G$61)</f>
        <v>40.957620005040354</v>
      </c>
      <c r="EG50" s="73">
        <f>(2*'Calcification Rates'!$D$62*'Calcification Rates'!$F$62)+0.1*'Calcification Rates'!$D$62*($A50+(2*'Calcification Rates'!$D$62))*'Calcification Rates'!$F$62</f>
        <v>85.072506944444427</v>
      </c>
      <c r="EH50" s="73">
        <f>(2*('Calcification Rates'!$D$62-'Calcification Rates'!$E$62)*('Calcification Rates'!$F$62-'Calcification Rates'!$G$62))+(0.1*('Calcification Rates'!$D$62-'Calcification Rates'!$E$62)*($A50+(2*'Calcification Rates'!$D$62-'Calcification Rates'!$E$62)))*('Calcification Rates'!$F$62-'Calcification Rates'!$G$62)</f>
        <v>69.577201887486908</v>
      </c>
      <c r="EI50" s="73">
        <f>(2*('Calcification Rates'!$D$62+'Calcification Rates'!$E$62)*('Calcification Rates'!$F$62+'Calcification Rates'!$G$62))+(0.1*('Calcification Rates'!$D$62+'Calcification Rates'!$E$62)*($A50+(2*'Calcification Rates'!$D$62+'Calcification Rates'!$E$62)))*('Calcification Rates'!$F$62+'Calcification Rates'!$G$62)</f>
        <v>101.89211970942398</v>
      </c>
      <c r="EJ50" s="73">
        <f>(2*'Calcification Rates'!$D$63*'Calcification Rates'!$F$63)+0.1*'Calcification Rates'!$D$63*($A50+(2*'Calcification Rates'!$D$63))*'Calcification Rates'!$F$63</f>
        <v>85.072506944444427</v>
      </c>
      <c r="EK50" s="73">
        <f>(2*('Calcification Rates'!$D$63-'Calcification Rates'!$E$63)*('Calcification Rates'!$F$63-'Calcification Rates'!$G$63))+(0.1*('Calcification Rates'!$D$63-'Calcification Rates'!$E$63)*($A50+(2*'Calcification Rates'!$D$63-'Calcification Rates'!$E$63)))*('Calcification Rates'!$F$63-'Calcification Rates'!$G$63)</f>
        <v>69.577201887486908</v>
      </c>
      <c r="EL50" s="73">
        <f>(2*('Calcification Rates'!$D$63+'Calcification Rates'!$E$63)*('Calcification Rates'!$F$63+'Calcification Rates'!$G$63))+(0.1*('Calcification Rates'!$D$63+'Calcification Rates'!$E$63)*($A50+(2*'Calcification Rates'!$D$63+'Calcification Rates'!$E$63)))*('Calcification Rates'!$F$63+'Calcification Rates'!$G$63)</f>
        <v>101.89211970942398</v>
      </c>
      <c r="EM50" s="73">
        <f>(2*'Calcification Rates'!$D$64*'Calcification Rates'!$F$64)+0.1*'Calcification Rates'!$D$64*($A50+(2*'Calcification Rates'!$D$64))*'Calcification Rates'!$F$64</f>
        <v>85.072506944444427</v>
      </c>
      <c r="EN50" s="73">
        <f>(2*('Calcification Rates'!$D$64-'Calcification Rates'!$E$64)*('Calcification Rates'!$F$64-'Calcification Rates'!$G$64))+(0.1*('Calcification Rates'!$D$64-'Calcification Rates'!$E$64)*($A50+(2*'Calcification Rates'!$D$64-'Calcification Rates'!$E$64)))*('Calcification Rates'!$F$64-'Calcification Rates'!$G$64)</f>
        <v>69.577201887486908</v>
      </c>
      <c r="EO50" s="73">
        <f>(2*('Calcification Rates'!$D$64+'Calcification Rates'!$E$64)*('Calcification Rates'!$F$64+'Calcification Rates'!$G$64))+(0.1*('Calcification Rates'!$D$64+'Calcification Rates'!$E$64)*($A50+(2*'Calcification Rates'!$D$64+'Calcification Rates'!$E$64)))*('Calcification Rates'!$F$64+'Calcification Rates'!$G$64)</f>
        <v>101.89211970942398</v>
      </c>
      <c r="EP50" s="73">
        <f>(2*'Calcification Rates'!$D$65*'Calcification Rates'!$F$65)+0.1*'Calcification Rates'!$D$65*($A50+(2*'Calcification Rates'!$D$65))*'Calcification Rates'!$F$65</f>
        <v>85.072506944444427</v>
      </c>
      <c r="EQ50" s="73">
        <f>(2*('Calcification Rates'!$D$65-'Calcification Rates'!$E$65)*('Calcification Rates'!$F$65-'Calcification Rates'!$G$65))+(0.1*('Calcification Rates'!$D$65-'Calcification Rates'!$E$65)*($A50+(2*'Calcification Rates'!$D$65-'Calcification Rates'!$E$65)))*('Calcification Rates'!$F$65-'Calcification Rates'!$G$65)</f>
        <v>69.577201887486908</v>
      </c>
      <c r="ER50" s="73">
        <f>(2*('Calcification Rates'!$D$65+'Calcification Rates'!$E$65)*('Calcification Rates'!$F$65+'Calcification Rates'!$G$65))+(0.1*('Calcification Rates'!$D$65+'Calcification Rates'!$E$65)*($A50+(2*'Calcification Rates'!$D$65+'Calcification Rates'!$E$65)))*('Calcification Rates'!$F$65+'Calcification Rates'!$G$65)</f>
        <v>101.89211970942398</v>
      </c>
      <c r="ES50" s="73">
        <f>$A50*'Calcification Rates'!$D$66*'Calcification Rates'!$F$66</f>
        <v>37.669205073608438</v>
      </c>
      <c r="ET50" s="73">
        <f>$A50*('Calcification Rates'!$D$66-'Calcification Rates'!$E$66)*('Calcification Rates'!$F$66-'Calcification Rates'!$G$66)</f>
        <v>34.517195424775963</v>
      </c>
      <c r="EU50" s="73">
        <f>$A50*('Calcification Rates'!$D$66+'Calcification Rates'!$E$66)*('Calcification Rates'!$F$66+'Calcification Rates'!$G$66)</f>
        <v>40.957620005040354</v>
      </c>
      <c r="EV50" s="73">
        <f>(2*'Calcification Rates'!$D$67*'Calcification Rates'!$F$67)+0.1*'Calcification Rates'!$D$67*($A50+(2*'Calcification Rates'!$D$67))*'Calcification Rates'!$F$67</f>
        <v>85.072506944444427</v>
      </c>
      <c r="EW50" s="73">
        <f>(2*('Calcification Rates'!$D$67-'Calcification Rates'!$E$67)*('Calcification Rates'!$F$67-'Calcification Rates'!$G$67))+(0.1*('Calcification Rates'!$D$67-'Calcification Rates'!$E$67)*($A50+(2*'Calcification Rates'!$D$67-'Calcification Rates'!$E$67)))*('Calcification Rates'!$F$67-'Calcification Rates'!$G$67)</f>
        <v>69.577201887486908</v>
      </c>
      <c r="EX50" s="73">
        <f>(2*('Calcification Rates'!$D$67+'Calcification Rates'!$E$67)*('Calcification Rates'!$F$67+'Calcification Rates'!$G$67))+(0.1*('Calcification Rates'!$D$67+'Calcification Rates'!$E$67)*($A50+(2*'Calcification Rates'!$D$67+'Calcification Rates'!$E$67)))*('Calcification Rates'!$F$67+'Calcification Rates'!$G$67)</f>
        <v>101.89211970942398</v>
      </c>
      <c r="EY50" s="73">
        <f>((((1-'Calcification Rates'!$H$68)*$A50)*'Calcification Rates'!$D$68*0.1)+('Calcification Rates'!$H$68*$A50*'Calcification Rates'!$D$68))*'Calcification Rates'!$F$68</f>
        <v>10.988472000000002</v>
      </c>
      <c r="EZ50" s="73">
        <f>((((1-'Calcification Rates'!$H$68)*$A50)*(('Calcification Rates'!$D$68-'Calcification Rates'!$E$68)*0.1))+('Calcification Rates'!$H$68*$A50*('Calcification Rates'!$D$68-'Calcification Rates'!$E$68)))*('Calcification Rates'!$F$68-'Calcification Rates'!$G$68)</f>
        <v>6.837730133991669</v>
      </c>
      <c r="FA50" s="73">
        <f>((((1-'Calcification Rates'!$H$68)*$A50)*(('Calcification Rates'!$D$68+'Calcification Rates'!$E$68)*0.1))+('Calcification Rates'!$H$68*$A50*('Calcification Rates'!$D$68+'Calcification Rates'!$E$68)))*('Calcification Rates'!$F$68+'Calcification Rates'!$G$68)</f>
        <v>15.552078025501807</v>
      </c>
      <c r="FB50" s="73">
        <f>((((((((($A50*2)/PI())/2)+'Calcification Rates'!$D$69)^2)*PI())/2))-((((((($A50*2)/PI())/2)^2)*PI())/2)))*'Calcification Rates'!$F$69</f>
        <v>74.160238577291452</v>
      </c>
      <c r="FC50" s="73">
        <f>((((((((($A50*2)/PI())/2)+('Calcification Rates'!$D$69-'Calcification Rates'!$E$69))^2)*PI())/2))-((((((($A50*2)/PI())/2)^2)*PI())/2)))*('Calcification Rates'!$F$69-'Calcification Rates'!$G$69)</f>
        <v>70.197594876653326</v>
      </c>
      <c r="FD50" s="73">
        <f>((((((((($A50*2)/PI())/2)+('Calcification Rates'!$D$69+'Calcification Rates'!$E$69))^2)*PI())/2))-((((((($A50*2)/PI())/2)^2)*PI())/2)))*('Calcification Rates'!$F$69+'Calcification Rates'!$G$69)</f>
        <v>78.181595922661316</v>
      </c>
      <c r="FE50" s="73">
        <f>((((((((($A50*2)/PI())/2)+'Calcification Rates'!$D$70)^2)*PI())/2))-((((((($A50*2)/PI())/2)^2)*PI())/2)))*'Calcification Rates'!$F$70</f>
        <v>57.762923401235724</v>
      </c>
      <c r="FF50" s="73">
        <f>((((((((($A50*2)/PI())/2)+('Calcification Rates'!$D$70-'Calcification Rates'!$E$70))^2)*PI())/2))-((((((($A50*2)/PI())/2)^2)*PI())/2)))*('Calcification Rates'!$F$70-'Calcification Rates'!$G$70)</f>
        <v>49.727076729965908</v>
      </c>
      <c r="FG50" s="73">
        <f>((((((((($A50*2)/PI())/2)+('Calcification Rates'!$D$70+'Calcification Rates'!$E$70))^2)*PI())/2))-((((((($A50*2)/PI())/2)^2)*PI())/2)))*('Calcification Rates'!$F$70+'Calcification Rates'!$G$70)</f>
        <v>65.955596647150713</v>
      </c>
      <c r="FH50" s="73">
        <f>((((((((($A50*2)/PI())/2)+'Calcification Rates'!$D$71)^2)*PI())/2))-((((((($A50*2)/PI())/2)^2)*PI())/2)))*'Calcification Rates'!$F$71</f>
        <v>32.75842333647239</v>
      </c>
      <c r="FI50" s="73">
        <f>((((((((($A50*2)/PI())/2)+('Calcification Rates'!$D$71-'Calcification Rates'!$E$71))^2)*PI())/2))-((((((($A50*2)/PI())/2)^2)*PI())/2)))*('Calcification Rates'!$F$71-'Calcification Rates'!$G$71)</f>
        <v>30.201532735116423</v>
      </c>
      <c r="FJ50" s="73">
        <f>((((((((($A50*2)/PI())/2)+('Calcification Rates'!$D$71+'Calcification Rates'!$E$71))^2)*PI())/2))-((((((($A50*2)/PI())/2)^2)*PI())/2)))*('Calcification Rates'!$F$71+'Calcification Rates'!$G$71)</f>
        <v>35.417183562783713</v>
      </c>
      <c r="FK50" s="73">
        <f>$A50*'Calcification Rates'!$D$72*'Calcification Rates'!$F$72</f>
        <v>1.1281349999999999</v>
      </c>
      <c r="FL50" s="73">
        <f>$A50*('Calcification Rates'!$D$72-'Calcification Rates'!$E$72)*('Calcification Rates'!$F$72-'Calcification Rates'!$G$72)</f>
        <v>0.73317356533488309</v>
      </c>
      <c r="FM50" s="73">
        <f>$A50*('Calcification Rates'!$D$72+'Calcification Rates'!$E$72)*('Calcification Rates'!$F$72+'Calcification Rates'!$G$72)</f>
        <v>1.5230964346651168</v>
      </c>
      <c r="FN50" s="73">
        <f>$A50*'Calcification Rates'!$D$74*'Calcification Rates'!$F$74</f>
        <v>1.1281349999999999</v>
      </c>
      <c r="FO50" s="73">
        <f>$A50*('Calcification Rates'!$D$74-'Calcification Rates'!$E$74)*('Calcification Rates'!$F$74-'Calcification Rates'!$G$74)</f>
        <v>0.73317356533488309</v>
      </c>
      <c r="FP50" s="73">
        <f>$A50*('Calcification Rates'!$D$74+'Calcification Rates'!$E$74)*('Calcification Rates'!$F$74+'Calcification Rates'!$G$74)</f>
        <v>1.5230964346651168</v>
      </c>
      <c r="FQ50" s="73">
        <f>$A50*'Calcification Rates'!$D$75*'Calcification Rates'!$F$75</f>
        <v>32.560346590909091</v>
      </c>
      <c r="FR50" s="73">
        <f>$A50*('Calcification Rates'!$D$75-'Calcification Rates'!$E$75)*('Calcification Rates'!$F$75-'Calcification Rates'!$G$75)</f>
        <v>30.322165001898007</v>
      </c>
      <c r="FS50" s="73">
        <f>$A50*('Calcification Rates'!$D$75+'Calcification Rates'!$E$75)*('Calcification Rates'!$F$75+'Calcification Rates'!$G$75)</f>
        <v>34.866680236948021</v>
      </c>
      <c r="FT50" s="73">
        <f>((((((((($A50*2)/PI())/2)+'Calcification Rates'!$D$76)^2)*PI())/2))-((((((($A50*2)/PI())/2)^2)*PI())/2)))*'Calcification Rates'!$F$76</f>
        <v>33.041918396390443</v>
      </c>
      <c r="FU50" s="73">
        <f>((((((((($A50*2)/PI())/2)+('Calcification Rates'!$D$76-'Calcification Rates'!$E$76))^2)*PI())/2))-((((((($A50*2)/PI())/2)^2)*PI())/2)))*('Calcification Rates'!$F$76-'Calcification Rates'!$G$76)</f>
        <v>30.7608494022478</v>
      </c>
      <c r="FV50" s="73">
        <f>((((((((($A50*2)/PI())/2)+('Calcification Rates'!$D$76+'Calcification Rates'!$E$76))^2)*PI())/2))-((((((($A50*2)/PI())/2)^2)*PI())/2)))*('Calcification Rates'!$F$76+'Calcification Rates'!$G$76)</f>
        <v>35.393613856971207</v>
      </c>
      <c r="FW50" s="73">
        <f>(2*'Calcification Rates'!$D$77*'Calcification Rates'!$F$77)+0.1*'Calcification Rates'!$D$77*($A50+(2*'Calcification Rates'!$D$77))*'Calcification Rates'!$F$77</f>
        <v>85.072506944444427</v>
      </c>
      <c r="FX50" s="73">
        <f>(2*('Calcification Rates'!$D$77-'Calcification Rates'!$E$77)*('Calcification Rates'!$F$77-'Calcification Rates'!$G$77))+(0.1*('Calcification Rates'!$D$77-'Calcification Rates'!$E$77)*($A50+(2*'Calcification Rates'!$D$77-'Calcification Rates'!$E$77)))*('Calcification Rates'!$F$77-'Calcification Rates'!$G$77)</f>
        <v>80.945291670648785</v>
      </c>
      <c r="FY50" s="73">
        <f>(2*('Calcification Rates'!$D$77+'Calcification Rates'!$E$77)*('Calcification Rates'!$F$77+'Calcification Rates'!$G$77))+(0.1*('Calcification Rates'!$D$77+'Calcification Rates'!$E$77)*($A50+(2*'Calcification Rates'!$D$77+'Calcification Rates'!$E$77)))*('Calcification Rates'!$F$77+'Calcification Rates'!$G$77)</f>
        <v>89.218153251709438</v>
      </c>
      <c r="FZ50" s="73">
        <f>((((1-'Calcification Rates'!$H$78)*$A50)*'Calcification Rates'!$D$78*0.1)+('Calcification Rates'!$H$78*$A50*'Calcification Rates'!$D$78))*'Calcification Rates'!$F$78</f>
        <v>17.117037755999998</v>
      </c>
      <c r="GA50" s="73">
        <f>((((1-'Calcification Rates'!$H$78)*$A50)*(('Calcification Rates'!$D$78-'Calcification Rates'!$E$78)*0.1))+('Calcification Rates'!$H$78*$A50*('Calcification Rates'!$D$78-'Calcification Rates'!$E$78)))*('Calcification Rates'!$F$78-'Calcification Rates'!$G$78)</f>
        <v>16.524446199463799</v>
      </c>
      <c r="GB50" s="73">
        <f>((((1-'Calcification Rates'!$H$78)*$A50)*(('Calcification Rates'!$D$78+'Calcification Rates'!$E$78)*0.1))+('Calcification Rates'!$H$78*$A50*('Calcification Rates'!$D$78+'Calcification Rates'!$E$78)))*('Calcification Rates'!$F$78+'Calcification Rates'!$G$78)</f>
        <v>17.709629312536197</v>
      </c>
      <c r="GC50" s="73">
        <f>((((1-'Calcification Rates'!$H$79)*$A50)*'Calcification Rates'!$D$79*0.1)+('Calcification Rates'!$H$79*$A50*'Calcification Rates'!$D$79))*'Calcification Rates'!$F$79</f>
        <v>19.467433440000001</v>
      </c>
      <c r="GD50" s="73">
        <f>((((1-'Calcification Rates'!$H$79)*$A50)*(('Calcification Rates'!$D$79-'Calcification Rates'!$E$79)*0.1))+('Calcification Rates'!$H$79*$A50*('Calcification Rates'!$D$79-'Calcification Rates'!$E$79)))*('Calcification Rates'!$F$79-'Calcification Rates'!$G$79)</f>
        <v>18.653612304880479</v>
      </c>
      <c r="GE50" s="73">
        <f>((((1-'Calcification Rates'!$H$79)*$A50)*(('Calcification Rates'!$D$79+'Calcification Rates'!$E$79)*0.1))+('Calcification Rates'!$H$79*$A50*('Calcification Rates'!$D$79+'Calcification Rates'!$E$79)))*('Calcification Rates'!$F$79+'Calcification Rates'!$G$79)</f>
        <v>20.281254575119526</v>
      </c>
      <c r="GF50" s="73">
        <f>((((1-'Calcification Rates'!$H$80)*$A50)*'Calcification Rates'!$D$80*0.1)+('Calcification Rates'!$H$80*$A50*'Calcification Rates'!$D$80))*'Calcification Rates'!$F$80</f>
        <v>22.908516695999996</v>
      </c>
      <c r="GG50" s="73">
        <f>((((1-'Calcification Rates'!$H$80)*$A50)*(('Calcification Rates'!$D$80-'Calcification Rates'!$E$80)*0.1))+('Calcification Rates'!$H$80*$A50*('Calcification Rates'!$D$80-'Calcification Rates'!$E$80)))*('Calcification Rates'!$F$80-'Calcification Rates'!$G$80)</f>
        <v>22.115424236876365</v>
      </c>
      <c r="GH50" s="73">
        <f>((((1-'Calcification Rates'!$H$80)*$A50)*(('Calcification Rates'!$D$80+'Calcification Rates'!$E$80)*0.1))+('Calcification Rates'!$H$80*$A50*('Calcification Rates'!$D$80+'Calcification Rates'!$E$80)))*('Calcification Rates'!$F$80+'Calcification Rates'!$G$80)</f>
        <v>23.701609155123631</v>
      </c>
      <c r="GI50" s="73">
        <f>((((((((($A50*2)/PI())/2)+'Calcification Rates'!$D$81)^2)*PI())/2))-((((((($A50*2)/PI())/2)^2)*PI())/2)))*'Calcification Rates'!$F$81</f>
        <v>27.993183673529643</v>
      </c>
      <c r="GJ50" s="73">
        <f>((((((((($A50*2)/PI())/2)+('Calcification Rates'!$D$81-'Calcification Rates'!$E$81))^2)*PI())/2))-((((((($A50*2)/PI())/2)^2)*PI())/2)))*('Calcification Rates'!$F$81-'Calcification Rates'!$G$81)</f>
        <v>27.079641453283489</v>
      </c>
      <c r="GK50" s="73">
        <f>((((((((($A50*2)/PI())/2)+('Calcification Rates'!$D$81+'Calcification Rates'!$E$81))^2)*PI())/2))-((((((($A50*2)/PI())/2)^2)*PI())/2)))*('Calcification Rates'!$F$81+'Calcification Rates'!$G$81)</f>
        <v>28.907618341065472</v>
      </c>
      <c r="GL50" s="73">
        <f>((((((((($A50*2)/PI())/2)+'Calcification Rates'!$D$82)^2)*PI())/2))-((((((($A50*2)/PI())/2)^2)*PI())/2)))*'Calcification Rates'!$F$82</f>
        <v>28.710548314017682</v>
      </c>
      <c r="GM50" s="73">
        <f>((((((((($A50*2)/PI())/2)+('Calcification Rates'!$D$82-'Calcification Rates'!$E$82))^2)*PI())/2))-((((((($A50*2)/PI())/2)^2)*PI())/2)))*('Calcification Rates'!$F$82-'Calcification Rates'!$G$82)</f>
        <v>27.999201351374335</v>
      </c>
      <c r="GN50" s="73">
        <f>((((((((($A50*2)/PI())/2)+('Calcification Rates'!$D$82+'Calcification Rates'!$E$82))^2)*PI())/2))-((((((($A50*2)/PI())/2)^2)*PI())/2)))*('Calcification Rates'!$F$82+'Calcification Rates'!$G$82)</f>
        <v>29.422435444466828</v>
      </c>
      <c r="GO50" s="73">
        <f>((((((((($A50*2)/PI())/2)+'Calcification Rates'!$D$87)^2)*PI())/2))-((((((($A50*2)/PI())/2)^2)*PI())/2)))*'Calcification Rates'!$F$87</f>
        <v>19.25599747012329</v>
      </c>
      <c r="GP50" s="73">
        <f>((((((((($A50*2)/PI())/2)+('Calcification Rates'!$D$87-'Calcification Rates'!$E$87))^2)*PI())/2))-((((((($A50*2)/PI())/2)^2)*PI())/2)))*('Calcification Rates'!$F$87-'Calcification Rates'!$G$87)</f>
        <v>16.750315160898055</v>
      </c>
      <c r="GQ50" s="73">
        <f>((((((((($A50*2)/PI())/2)+('Calcification Rates'!$D$87+'Calcification Rates'!$E$87))^2)*PI())/2))-((((((($A50*2)/PI())/2)^2)*PI())/2)))*('Calcification Rates'!$F$87+'Calcification Rates'!$G$87)</f>
        <v>21.89505246882802</v>
      </c>
      <c r="GR50" s="73">
        <f>((((((((($A50*2)/PI())/2)+'Calcification Rates'!$D$88)^2)*PI())/2))-((((((($A50*2)/PI())/2)^2)*PI())/2)))*'Calcification Rates'!$F$88</f>
        <v>19.25599747012329</v>
      </c>
      <c r="GS50" s="73">
        <f>((((((((($A50*2)/PI())/2)+('Calcification Rates'!$D$88-'Calcification Rates'!$E$88))^2)*PI())/2))-((((((($A50*2)/PI())/2)^2)*PI())/2)))*('Calcification Rates'!$F$88-'Calcification Rates'!$G$88)</f>
        <v>16.750315160898055</v>
      </c>
      <c r="GT50" s="73">
        <f>((((((((($A50*2)/PI())/2)+('Calcification Rates'!$D$88+'Calcification Rates'!$E$88))^2)*PI())/2))-((((((($A50*2)/PI())/2)^2)*PI())/2)))*('Calcification Rates'!$F$88+'Calcification Rates'!$G$88)</f>
        <v>21.89505246882802</v>
      </c>
      <c r="GU50" s="73">
        <f>((((((((($A50*2)/PI())/2)+'Calcification Rates'!$D$89)^2)*PI())/2))-((((((($A50*2)/PI())/2)^2)*PI())/2)))*'Calcification Rates'!$F$89</f>
        <v>26.920659970906499</v>
      </c>
      <c r="GV50" s="73">
        <f>((((((((($A50*2)/PI())/2)+('Calcification Rates'!$D$89-'Calcification Rates'!$E$89))^2)*PI())/2))-((((((($A50*2)/PI())/2)^2)*PI())/2)))*('Calcification Rates'!$F$89-'Calcification Rates'!$G$89)</f>
        <v>24.000744459931997</v>
      </c>
      <c r="GW50" s="73">
        <f>((((((((($A50*2)/PI())/2)+('Calcification Rates'!$D$89+'Calcification Rates'!$E$89))^2)*PI())/2))-((((((($A50*2)/PI())/2)^2)*PI())/2)))*('Calcification Rates'!$F$89+'Calcification Rates'!$G$89)</f>
        <v>29.949399278434214</v>
      </c>
      <c r="GX50" s="73">
        <f>((((((((($A50*2)/PI())/2)+'Calcification Rates'!$D$90)^2)*PI())/2))-((((((($A50*2)/PI())/2)^2)*PI())/2)))*'Calcification Rates'!$F$90</f>
        <v>26.920659970906499</v>
      </c>
      <c r="GY50" s="73">
        <f>((((((((($A50*2)/PI())/2)+('Calcification Rates'!$D$90-'Calcification Rates'!$E$90))^2)*PI())/2))-((((((($A50*2)/PI())/2)^2)*PI())/2)))*('Calcification Rates'!$F$90-'Calcification Rates'!$G$90)</f>
        <v>24.000744459931997</v>
      </c>
      <c r="GZ50" s="73">
        <f>((((((((($A50*2)/PI())/2)+('Calcification Rates'!$D$90+'Calcification Rates'!$E$90))^2)*PI())/2))-((((((($A50*2)/PI())/2)^2)*PI())/2)))*('Calcification Rates'!$F$90+'Calcification Rates'!$G$90)</f>
        <v>29.949399278434214</v>
      </c>
      <c r="HA50" s="73">
        <f>((((((((($A50*2)/PI())/2)+'Calcification Rates'!$D$92)^2)*PI())/2))-((((((($A50*2)/PI())/2)^2)*PI())/2)))*'Calcification Rates'!$F$92</f>
        <v>68.118367576829272</v>
      </c>
      <c r="HB50" s="73">
        <f>((((((((($A50*2)/PI())/2)+('Calcification Rates'!$D$92-'Calcification Rates'!$E$92))^2)*PI())/2))-((((((($A50*2)/PI())/2)^2)*PI())/2)))*('Calcification Rates'!$F$92-'Calcification Rates'!$G$92)</f>
        <v>65.482808292847892</v>
      </c>
      <c r="HC50" s="73">
        <f>((((((((($A50*2)/PI())/2)+('Calcification Rates'!$D$92+'Calcification Rates'!$E$92))^2)*PI())/2))-((((((($A50*2)/PI())/2)^2)*PI())/2)))*('Calcification Rates'!$F$92+'Calcification Rates'!$G$92)</f>
        <v>70.753926860810651</v>
      </c>
      <c r="HD50" s="73">
        <f>$A50*'Calcification Rates'!$D$93*'Calcification Rates'!$F$93</f>
        <v>19.832376211310976</v>
      </c>
      <c r="HE50" s="73">
        <f>$A50*('Calcification Rates'!$D$93-'Calcification Rates'!$E$93)*('Calcification Rates'!$F$93-'Calcification Rates'!$G$93)</f>
        <v>17.430216669953918</v>
      </c>
      <c r="HF50" s="73">
        <f>$A50*('Calcification Rates'!$D$93+'Calcification Rates'!$E$93)*('Calcification Rates'!$F$93+'Calcification Rates'!$G$93)</f>
        <v>22.366133190712514</v>
      </c>
      <c r="HG50" s="73">
        <f>$A50*'Calcification Rates'!$D$95*'Calcification Rates'!$F$95</f>
        <v>25.286279669421493</v>
      </c>
      <c r="HH50" s="73">
        <f>$A50*('Calcification Rates'!$D$95-'Calcification Rates'!$E$95)*('Calcification Rates'!$F$95-'Calcification Rates'!$G$95)</f>
        <v>22.065882169871113</v>
      </c>
      <c r="HI50" s="73">
        <f>$A50*('Calcification Rates'!$D$95+'Calcification Rates'!$E$95)*('Calcification Rates'!$F$95+'Calcification Rates'!$G$95)</f>
        <v>28.687153655432876</v>
      </c>
      <c r="HJ50" s="73">
        <f>((((1-'Calcification Rates'!$H$96)*$A50)*'Calcification Rates'!$D$96*0.1)+('Calcification Rates'!$H$96*$A50*'Calcification Rates'!$D$96))*'Calcification Rates'!$F$96</f>
        <v>12.021500400000001</v>
      </c>
      <c r="HK50" s="73">
        <f>((((1-'Calcification Rates'!$H$96)*$A50)*(('Calcification Rates'!$D$96-'Calcification Rates'!$E$96)*0.1))+('Calcification Rates'!$H$96*$A50*('Calcification Rates'!$D$96-'Calcification Rates'!$E$96)))*('Calcification Rates'!$F$96-'Calcification Rates'!$G$96)</f>
        <v>10.501049078360854</v>
      </c>
      <c r="HL50" s="73">
        <f>((((1-'Calcification Rates'!$H$96)*$A50)*(('Calcification Rates'!$D$96+'Calcification Rates'!$E$96)*0.1))+('Calcification Rates'!$H$96*$A50*('Calcification Rates'!$D$96+'Calcification Rates'!$E$96)))*('Calcification Rates'!$F$96+'Calcification Rates'!$G$96)</f>
        <v>13.635473183607298</v>
      </c>
      <c r="HM50" s="73">
        <f>((((1-'Calcification Rates'!$H$98)*$A50)*'Calcification Rates'!$D$98*0.1)+('Calcification Rates'!$H$98*$A50*'Calcification Rates'!$D$98))*'Calcification Rates'!$F$98</f>
        <v>12.021500400000001</v>
      </c>
      <c r="HN50" s="73">
        <f>((((1-'Calcification Rates'!$H$98)*$A50)*(('Calcification Rates'!$D$98-'Calcification Rates'!$E$98)*0.1))+('Calcification Rates'!$H$98*$A50*('Calcification Rates'!$D$98-'Calcification Rates'!$E$98)))*('Calcification Rates'!$F$98-'Calcification Rates'!$G$98)</f>
        <v>7.2499820253790963</v>
      </c>
      <c r="HO50" s="73">
        <f>((((1-'Calcification Rates'!$H$98)*$A50)*(('Calcification Rates'!$D$98+'Calcification Rates'!$E$98)*0.1))+('Calcification Rates'!$H$98*$A50*('Calcification Rates'!$D$98+'Calcification Rates'!$E$98)))*('Calcification Rates'!$F$98+'Calcification Rates'!$G$98)</f>
        <v>17.483853512201378</v>
      </c>
    </row>
    <row r="51" spans="1:223" x14ac:dyDescent="0.3">
      <c r="A51" s="42">
        <v>49</v>
      </c>
      <c r="B51" s="73">
        <f>((((1-'Calcification Rates'!$H$11)*$A51)*'Calcification Rates'!$D$11*0.1)+('Calcification Rates'!$H$11*$A51*'Calcification Rates'!$D$11))*'Calcification Rates'!$F$11</f>
        <v>134.81396394666669</v>
      </c>
      <c r="C51" s="73">
        <f>((((1-'Calcification Rates'!$H$11)*$A51)*(('Calcification Rates'!$D$11-'Calcification Rates'!$E$11)*0.1))+('Calcification Rates'!$H$11*$A51*('Calcification Rates'!$D$11-'Calcification Rates'!$E$11)))*('Calcification Rates'!$F$11-'Calcification Rates'!$G$11)</f>
        <v>109.4925370951356</v>
      </c>
      <c r="D51" s="73">
        <f>((((1-'Calcification Rates'!$H$11)*$A51)*(('Calcification Rates'!$D$11+'Calcification Rates'!$E$11)*0.1))+('Calcification Rates'!$H$11*$A51*('Calcification Rates'!$D$11+'Calcification Rates'!$E$11)))*('Calcification Rates'!$F$11+'Calcification Rates'!$G$11)</f>
        <v>160.92199051749148</v>
      </c>
      <c r="E51" s="73">
        <f>(((((1-'Calcification Rates'!$H$12)*$A51)*'Calcification Rates'!$D$12*0.1)+('Calcification Rates'!$H$12*$A51*'Calcification Rates'!$D$12))*'Calcification Rates'!$F$12)*0.5</f>
        <v>70.993488533333334</v>
      </c>
      <c r="F51" s="73">
        <f>(((((1-'Calcification Rates'!$H$12)*$A51)*(('Calcification Rates'!$D$12-'Calcification Rates'!$E$12)*0.1))+('Calcification Rates'!$H$12*$A51*('Calcification Rates'!$D$12-'Calcification Rates'!$E$12)))*('Calcification Rates'!$F$12-'Calcification Rates'!$G$12))*0.5</f>
        <v>65.248479461500196</v>
      </c>
      <c r="G51" s="73">
        <f>(((((1-'Calcification Rates'!$H$12)*$A51)*(('Calcification Rates'!$D$12+'Calcification Rates'!$E$12)*0.1))+('Calcification Rates'!$H$12*$A51*('Calcification Rates'!$D$12+'Calcification Rates'!$E$12)))*('Calcification Rates'!$F$12+'Calcification Rates'!$G$12))*0.5</f>
        <v>76.838178819803957</v>
      </c>
      <c r="H51" s="73">
        <f>(((((1-'Calcification Rates'!$H$13)*$A51)*'Calcification Rates'!$D$13*0.1)+('Calcification Rates'!$H$13*$A51*'Calcification Rates'!$D$13))*'Calcification Rates'!$F$13)*0.5</f>
        <v>57.124998974399993</v>
      </c>
      <c r="I51" s="73">
        <f>(((((1-'Calcification Rates'!$H$13)*$A51)*(('Calcification Rates'!$D$13-'Calcification Rates'!$E$13)*0.1))+('Calcification Rates'!$H$13*$A51*('Calcification Rates'!$D$13-'Calcification Rates'!$E$13)))*('Calcification Rates'!$F$13-'Calcification Rates'!$G$13))*0.5</f>
        <v>48.343906010167814</v>
      </c>
      <c r="J51" s="73">
        <f>(((((1-'Calcification Rates'!$H$13)*$A51)*(('Calcification Rates'!$D$13+'Calcification Rates'!$E$13)*0.1))+('Calcification Rates'!$H$13*$A51*('Calcification Rates'!$D$13+'Calcification Rates'!$E$13)))*('Calcification Rates'!$F$13+'Calcification Rates'!$G$13))*0.5</f>
        <v>66.630161520609946</v>
      </c>
      <c r="K51" s="73">
        <f>((((((((($A51*2)/PI())/2)+'Calcification Rates'!$D$14)^2)*PI())/2))-((((((($A51*2)/PI())/2)^2)*PI())/2)))*'Calcification Rates'!$F$14</f>
        <v>29.100856613858632</v>
      </c>
      <c r="L51" s="73">
        <f>((((((((($A51*2)/PI())/2)+('Calcification Rates'!$D$14-'Calcification Rates'!$E$14))^2)*PI())/2))-((((((($A51*2)/PI())/2)^2)*PI())/2)))*('Calcification Rates'!$F$14-'Calcification Rates'!$G$14)</f>
        <v>28.082556178524538</v>
      </c>
      <c r="M51" s="73">
        <f>((((((((($A51*2)/PI())/2)+('Calcification Rates'!$D$14+'Calcification Rates'!$E$14))^2)*PI())/2))-((((((($A51*2)/PI())/2)^2)*PI())/2)))*('Calcification Rates'!$F$14+'Calcification Rates'!$G$14)</f>
        <v>30.119837200485669</v>
      </c>
      <c r="N51" s="73">
        <f>((((((((($A51*2)/PI())/2)+'Calcification Rates'!$D$15)^2)*PI())/2))-((((((($A51*2)/PI())/2)^2)*PI())/2)))*'Calcification Rates'!$F$15</f>
        <v>29.517665758067544</v>
      </c>
      <c r="O51" s="73">
        <f>((((((((($A51*2)/PI())/2)+('Calcification Rates'!$D$15-'Calcification Rates'!$E$15))^2)*PI())/2))-((((((($A51*2)/PI())/2)^2)*PI())/2)))*('Calcification Rates'!$F$15-'Calcification Rates'!$G$15)</f>
        <v>26.615239627784437</v>
      </c>
      <c r="P51" s="73">
        <f>((((((((($A51*2)/PI())/2)+('Calcification Rates'!$D$15+'Calcification Rates'!$E$15))^2)*PI())/2))-((((((($A51*2)/PI())/2)^2)*PI())/2)))*('Calcification Rates'!$F$15+'Calcification Rates'!$G$15)</f>
        <v>32.556409738038347</v>
      </c>
      <c r="Q51" s="73">
        <f>(2*'Calcification Rates'!$D$16*'Calcification Rates'!$F$16)+0.1*'Calcification Rates'!$D$16*($A51+(2*'Calcification Rates'!$D$16))*'Calcification Rates'!$F$16</f>
        <v>7.8117783333333328</v>
      </c>
      <c r="R51" s="73">
        <f>(2*('Calcification Rates'!$D$16-'Calcification Rates'!$E$16)*('Calcification Rates'!$F$16-'Calcification Rates'!$G$16))+(0.1*('Calcification Rates'!$D$16-'Calcification Rates'!$E$16)*($A51+(2*'Calcification Rates'!$D$16-'Calcification Rates'!$E$16)))*('Calcification Rates'!$F$16-'Calcification Rates'!$G$16)</f>
        <v>6.7101677716185586</v>
      </c>
      <c r="S51" s="73">
        <f>(2*('Calcification Rates'!$D$16+'Calcification Rates'!$E$16)*('Calcification Rates'!$F$16+'Calcification Rates'!$G$16))+(0.1*('Calcification Rates'!$D$16+'Calcification Rates'!$E$16)*($A51+(2*'Calcification Rates'!$D$16+'Calcification Rates'!$E$16)))*('Calcification Rates'!$F$16+'Calcification Rates'!$G$16)</f>
        <v>8.9408756484652248</v>
      </c>
      <c r="T51" s="73">
        <f>(2*'Calcification Rates'!$D$17*'Calcification Rates'!$F$17)+0.1*'Calcification Rates'!$D$17*($A51+(2*'Calcification Rates'!$D$17))*'Calcification Rates'!$F$17</f>
        <v>7.2199769444444435</v>
      </c>
      <c r="U51" s="73">
        <f>(2*('Calcification Rates'!$D$17-'Calcification Rates'!$E$17)*('Calcification Rates'!$F$17-'Calcification Rates'!$G$17))+(0.1*('Calcification Rates'!$D$17-'Calcification Rates'!$E$17)*($A51+(2*'Calcification Rates'!$D$17-'Calcification Rates'!$E$17)))*('Calcification Rates'!$F$17-'Calcification Rates'!$G$17)</f>
        <v>6.1264204190852247</v>
      </c>
      <c r="V51" s="73">
        <f>(2*('Calcification Rates'!$D$17+'Calcification Rates'!$E$17)*('Calcification Rates'!$F$17+'Calcification Rates'!$G$17))+(0.1*('Calcification Rates'!$D$17+'Calcification Rates'!$E$17)*($A51+(2*'Calcification Rates'!$D$17+'Calcification Rates'!$E$17)))*('Calcification Rates'!$F$17+'Calcification Rates'!$G$17)</f>
        <v>8.341018729265226</v>
      </c>
      <c r="W51" s="73">
        <f>((((((((($A51*2)/PI())/2)+'Calcification Rates'!$D$18)^2)*PI())/2))-((((((($A51*2)/PI())/2)^2)*PI())/2)))*'Calcification Rates'!$F$18</f>
        <v>29.517665758067544</v>
      </c>
      <c r="X51" s="73">
        <f>((((((((($A51*2)/PI())/2)+('Calcification Rates'!$D$18-'Calcification Rates'!$E$18))^2)*PI())/2))-((((((($A51*2)/PI())/2)^2)*PI())/2)))*('Calcification Rates'!$F$18-'Calcification Rates'!$G$18)</f>
        <v>26.615239627784437</v>
      </c>
      <c r="Y51" s="73">
        <f>((((((((($A51*2)/PI())/2)+('Calcification Rates'!$D$18+'Calcification Rates'!$E$18))^2)*PI())/2))-((((((($A51*2)/PI())/2)^2)*PI())/2)))*('Calcification Rates'!$F$18+'Calcification Rates'!$G$18)</f>
        <v>32.556409738038347</v>
      </c>
      <c r="Z51" s="73">
        <f>(2*'Calcification Rates'!$D$19*'Calcification Rates'!$F$19)+0.1*'Calcification Rates'!$D$19*($A51+(2*'Calcification Rates'!$D$19))*'Calcification Rates'!$F$19</f>
        <v>7.2199769444444435</v>
      </c>
      <c r="AA51" s="73">
        <f>(2*('Calcification Rates'!$D$19-'Calcification Rates'!$E$19)*('Calcification Rates'!$F$19-'Calcification Rates'!$G$19))+(0.1*('Calcification Rates'!$D$19-'Calcification Rates'!$E$19)*($A51+(2*'Calcification Rates'!$D$19-'Calcification Rates'!$E$19)))*('Calcification Rates'!$F$19-'Calcification Rates'!$G$19)</f>
        <v>6.1264204190852247</v>
      </c>
      <c r="AB51" s="73">
        <f>(2*('Calcification Rates'!$D$19+'Calcification Rates'!$E$19)*('Calcification Rates'!$F$19+'Calcification Rates'!$G$19))+(0.1*('Calcification Rates'!$D$19+'Calcification Rates'!$E$19)*($A51+(2*'Calcification Rates'!$D$19+'Calcification Rates'!$E$19)))*('Calcification Rates'!$F$19+'Calcification Rates'!$G$19)</f>
        <v>8.341018729265226</v>
      </c>
      <c r="AC51" s="73">
        <f>(((((1-'Calcification Rates'!$H$20)*$A51)*'Calcification Rates'!$D$20*0.1)+('Calcification Rates'!$H$20*$A51*'Calcification Rates'!$D$20))*'Calcification Rates'!$F$20)*0.5</f>
        <v>3.9616828708333327</v>
      </c>
      <c r="AD51" s="73">
        <f>(((((1-'Calcification Rates'!$H$20)*$A51)*(('Calcification Rates'!$D$20-'Calcification Rates'!$E$20)*0.1))+('Calcification Rates'!$H$20*$A51*('Calcification Rates'!$D$20-'Calcification Rates'!$E$20)))*('Calcification Rates'!$F$20-'Calcification Rates'!$G$20))*0.5</f>
        <v>3.361949989412691</v>
      </c>
      <c r="AE51" s="73">
        <f>(((((1-'Calcification Rates'!$H$20)*$A51)*(('Calcification Rates'!$D$20+'Calcification Rates'!$E$20)*0.1))+('Calcification Rates'!$H$20*$A51*('Calcification Rates'!$D$20+'Calcification Rates'!$E$20)))*('Calcification Rates'!$F$20+'Calcification Rates'!$G$20))*0.5</f>
        <v>4.5763838233007199</v>
      </c>
      <c r="AF51" s="73">
        <f>(2*'Calcification Rates'!$D$21*'Calcification Rates'!$F$21)+0.1*'Calcification Rates'!$D$21*($A51+(2*'Calcification Rates'!$D$21))*'Calcification Rates'!$F$21</f>
        <v>8.2852194444444436</v>
      </c>
      <c r="AG51" s="73">
        <f>(2*('Calcification Rates'!$D$21-'Calcification Rates'!$E$21)*('Calcification Rates'!$F$21-'Calcification Rates'!$G$21))+(0.1*('Calcification Rates'!$D$21-'Calcification Rates'!$E$21)*($A51+(2*'Calcification Rates'!$D$21-'Calcification Rates'!$E$21)))*('Calcification Rates'!$F$21-'Calcification Rates'!$G$21)</f>
        <v>8.1070832319829336</v>
      </c>
      <c r="AH51" s="73">
        <f>(2*('Calcification Rates'!$D$21+'Calcification Rates'!$E$21)*('Calcification Rates'!$F$21+'Calcification Rates'!$G$21))+(0.1*('Calcification Rates'!$D$21+'Calcification Rates'!$E$21)*($A51+(2*'Calcification Rates'!$D$21+'Calcification Rates'!$E$21)))*('Calcification Rates'!$F$21+'Calcification Rates'!$G$21)</f>
        <v>8.4651808437503995</v>
      </c>
      <c r="AI51" s="73">
        <f>$A51*'Calcification Rates'!$D$23*'Calcification Rates'!$F$23</f>
        <v>1.1516378125</v>
      </c>
      <c r="AJ51" s="73">
        <f>$A51*('Calcification Rates'!$D$23-'Calcification Rates'!$E$23)*('Calcification Rates'!$F$23-'Calcification Rates'!$G$23)</f>
        <v>0.74844801461269317</v>
      </c>
      <c r="AK51" s="73">
        <f>$A51*('Calcification Rates'!$D$23+'Calcification Rates'!$E$23)*('Calcification Rates'!$F$23+'Calcification Rates'!$G$23)</f>
        <v>1.5548276103873067</v>
      </c>
      <c r="AL51" s="73">
        <f>((((1-'Calcification Rates'!$H$24)*$A51)*'Calcification Rates'!$D$24*0.1)+('Calcification Rates'!$H$24*$A51*'Calcification Rates'!$D$24))*'Calcification Rates'!$F$24</f>
        <v>52.474851037700006</v>
      </c>
      <c r="AM51" s="73">
        <f>((((1-'Calcification Rates'!$H$24)*$A51)*(('Calcification Rates'!$D$24-'Calcification Rates'!$E$24)*0.1))+('Calcification Rates'!$H$24*$A51*('Calcification Rates'!$D$24-'Calcification Rates'!$E$24)))*('Calcification Rates'!$F$24-'Calcification Rates'!$G$24)</f>
        <v>31.646775705948539</v>
      </c>
      <c r="AN51" s="73">
        <f>((((1-'Calcification Rates'!$H$24)*$A51)*(('Calcification Rates'!$D$24+'Calcification Rates'!$E$24)*0.1))+('Calcification Rates'!$H$24*$A51*('Calcification Rates'!$D$24+'Calcification Rates'!$E$24)))*('Calcification Rates'!$F$24+'Calcification Rates'!$G$24)</f>
        <v>76.318477568551685</v>
      </c>
      <c r="AO51" s="73">
        <f>((((((((($A51*2)/PI())/2)+'Calcification Rates'!$D$25)^2)*PI())/2))-((((((($A51*2)/PI())/2)^2)*PI())/2)))*'Calcification Rates'!$F$25</f>
        <v>24.887321766949221</v>
      </c>
      <c r="AP51" s="73">
        <f>((((((((($A51*2)/PI())/2)+('Calcification Rates'!$D$25-'Calcification Rates'!$E$25))^2)*PI())/2))-((((((($A51*2)/PI())/2)^2)*PI())/2)))*('Calcification Rates'!$F$25-'Calcification Rates'!$G$25)</f>
        <v>20.342599528426305</v>
      </c>
      <c r="AQ51" s="73">
        <f>((((((((($A51*2)/PI())/2)+('Calcification Rates'!$D$25+'Calcification Rates'!$E$25))^2)*PI())/2))-((((((($A51*2)/PI())/2)^2)*PI())/2)))*('Calcification Rates'!$F$25+'Calcification Rates'!$G$25)</f>
        <v>29.58435586343608</v>
      </c>
      <c r="AR51" s="73">
        <f>((((1-'Calcification Rates'!$H$28)*$A51)*'Calcification Rates'!$D$28*0.1)+('Calcification Rates'!$H$28*$A51*'Calcification Rates'!$D$28))*'Calcification Rates'!$F$28</f>
        <v>8.4461906892116385</v>
      </c>
      <c r="AS51" s="73">
        <f>((((1-'Calcification Rates'!$H$28)*$A51)*(('Calcification Rates'!$D$28-'Calcification Rates'!$E$28)*0.1))+('Calcification Rates'!$H$28*$A51*('Calcification Rates'!$D$28-'Calcification Rates'!$E$28)))*('Calcification Rates'!$F$28-'Calcification Rates'!$G$28)</f>
        <v>7.6127170506758484</v>
      </c>
      <c r="AT51" s="73">
        <f>((((1-'Calcification Rates'!$H$28)*$A51)*(('Calcification Rates'!$D$28+'Calcification Rates'!$E$28)*0.1))+('Calcification Rates'!$H$28*$A51*('Calcification Rates'!$D$28+'Calcification Rates'!$E$28)))*('Calcification Rates'!$F$28+'Calcification Rates'!$G$28)</f>
        <v>9.3204504042873211</v>
      </c>
      <c r="AU51" s="73">
        <f>((((((((($A51*2)/PI())/2)+'Calcification Rates'!$D$29)^2)*PI())/2))-((((((($A51*2)/PI())/2)^2)*PI())/2)))*'Calcification Rates'!$F$29</f>
        <v>122.51083478419649</v>
      </c>
      <c r="AV51" s="73">
        <f>((((((((($A51*2)/PI())/2)+('Calcification Rates'!$D$29-'Calcification Rates'!$E$29))^2)*PI())/2))-((((((($A51*2)/PI())/2)^2)*PI())/2)))*('Calcification Rates'!$F$29-'Calcification Rates'!$G$29)</f>
        <v>101.16036255167656</v>
      </c>
      <c r="AW51" s="73">
        <f>((((((((($A51*2)/PI())/2)+('Calcification Rates'!$D$29+'Calcification Rates'!$E$29))^2)*PI())/2))-((((((($A51*2)/PI())/2)^2)*PI())/2)))*('Calcification Rates'!$F$29+'Calcification Rates'!$G$29)</f>
        <v>145.75137042163618</v>
      </c>
      <c r="AX51" s="73">
        <f>((((((((($A51*2)/PI())/2)+'Calcification Rates'!$D$30)^2)*PI())/2))-((((((($A51*2)/PI())/2)^2)*PI())/2)))*'Calcification Rates'!$F$30</f>
        <v>28.962477886833394</v>
      </c>
      <c r="AY51" s="73">
        <f>((((((((($A51*2)/PI())/2)+('Calcification Rates'!$D$30-'Calcification Rates'!$E$30))^2)*PI())/2))-((((((($A51*2)/PI())/2)^2)*PI())/2)))*('Calcification Rates'!$F$30-'Calcification Rates'!$G$30)</f>
        <v>25.710175183826205</v>
      </c>
      <c r="AZ51" s="73">
        <f>((((((((($A51*2)/PI())/2)+('Calcification Rates'!$D$30+'Calcification Rates'!$E$30))^2)*PI())/2))-((((((($A51*2)/PI())/2)^2)*PI())/2)))*('Calcification Rates'!$F$30+'Calcification Rates'!$G$30)</f>
        <v>32.28196973719313</v>
      </c>
      <c r="BA51" s="73">
        <f>((((1-'Calcification Rates'!$H$31)*$A51)*'Calcification Rates'!$D$31*0.1)+('Calcification Rates'!$H$31*$A51*'Calcification Rates'!$D$31))*'Calcification Rates'!$F$31</f>
        <v>9.0339340000000004</v>
      </c>
      <c r="BB51" s="73">
        <f>((((1-'Calcification Rates'!$H$31)*$A51)*(('Calcification Rates'!$D$31-'Calcification Rates'!$E$31)*0.1))+('Calcification Rates'!$H$31*$A51*('Calcification Rates'!$D$31-'Calcification Rates'!$E$31)))*('Calcification Rates'!$F$31-'Calcification Rates'!$G$31)</f>
        <v>9.0339340000000004</v>
      </c>
      <c r="BC51" s="73">
        <f>((((1-'Calcification Rates'!$H$31)*$A51)*(('Calcification Rates'!$D$31+'Calcification Rates'!$E$31)*0.1))+('Calcification Rates'!$H$31*$A51*('Calcification Rates'!$D$31+'Calcification Rates'!$E$31)))*('Calcification Rates'!$F$31+'Calcification Rates'!$G$31)</f>
        <v>9.0339340000000004</v>
      </c>
      <c r="BD51" s="73">
        <f>$A51*'Calcification Rates'!$D$32*'Calcification Rates'!$F$32</f>
        <v>37.960407591962415</v>
      </c>
      <c r="BE51" s="73">
        <f>$A51*('Calcification Rates'!$D$32-'Calcification Rates'!$E$32)*('Calcification Rates'!$F$32-'Calcification Rates'!$G$32)</f>
        <v>36.49168618521594</v>
      </c>
      <c r="BF51" s="73">
        <f>$A51*('Calcification Rates'!$D$32+'Calcification Rates'!$E$32)*('Calcification Rates'!$F$32+'Calcification Rates'!$G$32)</f>
        <v>39.429128998708883</v>
      </c>
      <c r="BG51" s="73">
        <f>((((1-'Calcification Rates'!$H$34)*$A51)*'Calcification Rates'!$D$34*0.1)+('Calcification Rates'!$H$34*$A51*'Calcification Rates'!$D$34))*'Calcification Rates'!$F$34</f>
        <v>12.271948324999999</v>
      </c>
      <c r="BH51" s="73">
        <f>((((1-'Calcification Rates'!$H$34)*$A51)*(('Calcification Rates'!$D$34-'Calcification Rates'!$E$34)*0.1))+('Calcification Rates'!$H$34*$A51*('Calcification Rates'!$D$34-'Calcification Rates'!$E$34)))*('Calcification Rates'!$F$34-'Calcification Rates'!$G$34)</f>
        <v>4.673318443801409</v>
      </c>
      <c r="BI51" s="73">
        <f>((((1-'Calcification Rates'!$H$34)*$A51)*(('Calcification Rates'!$D$34+'Calcification Rates'!$E$34)*0.1))+('Calcification Rates'!$H$34*$A51*('Calcification Rates'!$D$34+'Calcification Rates'!$E$34)))*('Calcification Rates'!$F$34+'Calcification Rates'!$G$34)</f>
        <v>23.405166395886688</v>
      </c>
      <c r="BJ51" s="73">
        <f>(2*'Calcification Rates'!$D$35*'Calcification Rates'!$F$35)+0.1*'Calcification Rates'!$D$35*($A51+(2*'Calcification Rates'!$D$35))*'Calcification Rates'!$F$35</f>
        <v>4.1526965487871097</v>
      </c>
      <c r="BK51" s="73">
        <f>(2*('Calcification Rates'!$D$35-'Calcification Rates'!$E$35)*('Calcification Rates'!$F$35-'Calcification Rates'!$G$35))+(0.1*('Calcification Rates'!$D$35-'Calcification Rates'!$E$35)*($A51+(2*'Calcification Rates'!$D$35-'Calcification Rates'!$E$35)))*('Calcification Rates'!$F$35-'Calcification Rates'!$G$35)</f>
        <v>3.7450596428939242</v>
      </c>
      <c r="BL51" s="73">
        <f>(2*('Calcification Rates'!$D$35+'Calcification Rates'!$E$35)*('Calcification Rates'!$F$35+'Calcification Rates'!$G$35))+(0.1*('Calcification Rates'!$D$35+'Calcification Rates'!$E$35)*($A51+(2*'Calcification Rates'!$D$35+'Calcification Rates'!$E$35)))*('Calcification Rates'!$F$35+'Calcification Rates'!$G$35)</f>
        <v>4.5793576075245817</v>
      </c>
      <c r="BM51" s="73">
        <f>((((((((($A51*2)/PI())/2)+'Calcification Rates'!$D$36)^2)*PI())/2))-((((((($A51*2)/PI())/2)^2)*PI())/2)))*'Calcification Rates'!$F$36</f>
        <v>39.07835521535349</v>
      </c>
      <c r="BN51" s="73">
        <f>((((((((($A51*2)/PI())/2)+('Calcification Rates'!$D$36-'Calcification Rates'!$E$36))^2)*PI())/2))-((((((($A51*2)/PI())/2)^2)*PI())/2)))*('Calcification Rates'!$F$36-'Calcification Rates'!$G$36)</f>
        <v>35.781660243401944</v>
      </c>
      <c r="BO51" s="73">
        <f>((((((((($A51*2)/PI())/2)+('Calcification Rates'!$D$36+'Calcification Rates'!$E$36))^2)*PI())/2))-((((((($A51*2)/PI())/2)^2)*PI())/2)))*('Calcification Rates'!$F$36+'Calcification Rates'!$G$36)</f>
        <v>42.521553702118709</v>
      </c>
      <c r="BP51" s="73">
        <f>(2*'Calcification Rates'!$D$37*'Calcification Rates'!$F$37)+0.1*'Calcification Rates'!$D$37*($A51+(2*'Calcification Rates'!$D$37))*'Calcification Rates'!$F$37</f>
        <v>86.167861111111108</v>
      </c>
      <c r="BQ51" s="73">
        <f>(2*('Calcification Rates'!$D$37-'Calcification Rates'!$E$37)*('Calcification Rates'!$F$37-'Calcification Rates'!$G$37))+(0.1*('Calcification Rates'!$D$37-'Calcification Rates'!$E$37)*($A51+(2*'Calcification Rates'!$D$37-'Calcification Rates'!$E$37)))*('Calcification Rates'!$F$37-'Calcification Rates'!$G$37)</f>
        <v>70.480645471552265</v>
      </c>
      <c r="BR51" s="73">
        <f>(2*('Calcification Rates'!$D$37+'Calcification Rates'!$E$37)*('Calcification Rates'!$F$37+'Calcification Rates'!$G$37))+(0.1*('Calcification Rates'!$D$37+'Calcification Rates'!$E$37)*($A51+(2*'Calcification Rates'!$D$37+'Calcification Rates'!$E$37)))*('Calcification Rates'!$F$37+'Calcification Rates'!$G$37)</f>
        <v>103.19309161582622</v>
      </c>
      <c r="BS51" s="73">
        <f>(2*'Calcification Rates'!$D$38*'Calcification Rates'!$F$38)+0.1*'Calcification Rates'!$D$38*($A51+(2*'Calcification Rates'!$D$38))*'Calcification Rates'!$F$38</f>
        <v>82.508222222222216</v>
      </c>
      <c r="BT51" s="73">
        <f>(2*('Calcification Rates'!$D$38-'Calcification Rates'!$E$38)*('Calcification Rates'!$F$38-'Calcification Rates'!$G$38))+(0.1*('Calcification Rates'!$D$38-'Calcification Rates'!$E$38)*($A51+(2*'Calcification Rates'!$D$38-'Calcification Rates'!$E$38)))*('Calcification Rates'!$F$38-'Calcification Rates'!$G$38)</f>
        <v>66.193874288952969</v>
      </c>
      <c r="BU51" s="73">
        <f>(2*('Calcification Rates'!$D$38+'Calcification Rates'!$E$38)*('Calcification Rates'!$F$38+'Calcification Rates'!$G$38))+(0.1*('Calcification Rates'!$D$38+'Calcification Rates'!$E$38)*($A51+(2*'Calcification Rates'!$D$38+'Calcification Rates'!$E$38)))*('Calcification Rates'!$F$38+'Calcification Rates'!$G$38)</f>
        <v>100.5365049582123</v>
      </c>
      <c r="BV51" s="73">
        <f>((((((((($A51*2)/PI())/2)+'Calcification Rates'!$D$39)^2)*PI())/2))-((((((($A51*2)/PI())/2)^2)*PI())/2)))*'Calcification Rates'!$F$39</f>
        <v>21.06228020430127</v>
      </c>
      <c r="BW51" s="73">
        <f>((((((((($A51*2)/PI())/2)+('Calcification Rates'!$D$39-'Calcification Rates'!$E$39))^2)*PI())/2))-((((((($A51*2)/PI())/2)^2)*PI())/2)))*('Calcification Rates'!$F$39-'Calcification Rates'!$G$39)</f>
        <v>20.247362141685429</v>
      </c>
      <c r="BX51" s="73">
        <f>((((((((($A51*2)/PI())/2)+('Calcification Rates'!$D$39+'Calcification Rates'!$E$39))^2)*PI())/2))-((((((($A51*2)/PI())/2)^2)*PI())/2)))*('Calcification Rates'!$F$39+'Calcification Rates'!$G$39)</f>
        <v>21.877198266917112</v>
      </c>
      <c r="BY51" s="73">
        <f>((((((((($A51*2)/PI())/2)+'Calcification Rates'!$D$40)^2)*PI())/2))-((((((($A51*2)/PI())/2)^2)*PI())/2)))*'Calcification Rates'!$F$40</f>
        <v>38.568857273687811</v>
      </c>
      <c r="BZ51" s="73">
        <f>((((((((($A51*2)/PI())/2)+('Calcification Rates'!$D$40-'Calcification Rates'!$E$40))^2)*PI())/2))-((((((($A51*2)/PI())/2)^2)*PI())/2)))*('Calcification Rates'!$F$40-'Calcification Rates'!$G$40)</f>
        <v>37.076594416014785</v>
      </c>
      <c r="CA51" s="73">
        <f>((((((((($A51*2)/PI())/2)+('Calcification Rates'!$D$40+'Calcification Rates'!$E$40))^2)*PI())/2))-((((((($A51*2)/PI())/2)^2)*PI())/2)))*('Calcification Rates'!$F$40+'Calcification Rates'!$G$40)</f>
        <v>40.061120131360838</v>
      </c>
      <c r="CB51" s="73">
        <f>$A51*'Calcification Rates'!$D$23*'Calcification Rates'!$F$23</f>
        <v>1.1516378125</v>
      </c>
      <c r="CC51" s="73">
        <f>$A51*('Calcification Rates'!$D$23-'Calcification Rates'!$E$23)*('Calcification Rates'!$F$23-'Calcification Rates'!$G$23)</f>
        <v>0.74844801461269317</v>
      </c>
      <c r="CD51" s="73">
        <f>$A51*('Calcification Rates'!$D$23+'Calcification Rates'!$E$23)*('Calcification Rates'!$F$23+'Calcification Rates'!$G$23)</f>
        <v>1.5548276103873067</v>
      </c>
      <c r="CE51" s="73">
        <f>((((1-'Calcification Rates'!$H$44)*$A51)*'Calcification Rates'!$D$44*0.1)+('Calcification Rates'!$H$44*$A51*'Calcification Rates'!$D$44))*'Calcification Rates'!$F$44</f>
        <v>40.215174661025003</v>
      </c>
      <c r="CF51" s="73">
        <f>((((1-'Calcification Rates'!$H$44)*$A51)*(('Calcification Rates'!$D$44-'Calcification Rates'!$E$44)*0.1))+('Calcification Rates'!$H$44*$A51*('Calcification Rates'!$D$44-'Calcification Rates'!$E$44)))*('Calcification Rates'!$F$44-'Calcification Rates'!$G$44)</f>
        <v>24.253153411691617</v>
      </c>
      <c r="CG51" s="73">
        <f>((((1-'Calcification Rates'!$H$44)*$A51)*(('Calcification Rates'!$D$44+'Calcification Rates'!$E$44)*0.1))+('Calcification Rates'!$H$44*$A51*('Calcification Rates'!$D$44+'Calcification Rates'!$E$44)))*('Calcification Rates'!$F$44+'Calcification Rates'!$G$44)</f>
        <v>58.488225208639832</v>
      </c>
      <c r="CH51" s="73">
        <f>((((1-'Calcification Rates'!$H$45)*$A51)*'Calcification Rates'!$D$45*0.1)+('Calcification Rates'!$H$45*$A51*'Calcification Rates'!$D$45))*'Calcification Rates'!$F$45</f>
        <v>49.970317600000001</v>
      </c>
      <c r="CI51" s="73">
        <f>((((1-'Calcification Rates'!$H$45)*$A51)*(('Calcification Rates'!$D$45-'Calcification Rates'!$E$45)*0.1))+('Calcification Rates'!$H$45*$A51*('Calcification Rates'!$D$45-'Calcification Rates'!$E$45)))*('Calcification Rates'!$F$45-'Calcification Rates'!$G$45)</f>
        <v>32.904779624973301</v>
      </c>
      <c r="CJ51" s="73">
        <f>((((1-'Calcification Rates'!$H$45)*$A51)*(('Calcification Rates'!$D$45+'Calcification Rates'!$E$45)*0.1))+('Calcification Rates'!$H$45*$A51*('Calcification Rates'!$D$45+'Calcification Rates'!$E$45)))*('Calcification Rates'!$F$45+'Calcification Rates'!$G$45)</f>
        <v>67.035855575026702</v>
      </c>
      <c r="CK51" s="73">
        <f>((((1-'Calcification Rates'!$H$46)*$A51)*'Calcification Rates'!$D$46*0.1)+('Calcification Rates'!$H$46*$A51*'Calcification Rates'!$D$46))*'Calcification Rates'!$F$46</f>
        <v>40.24922818000001</v>
      </c>
      <c r="CL51" s="73">
        <f>((((1-'Calcification Rates'!$H$46)*$A51)*(('Calcification Rates'!$D$46-'Calcification Rates'!$E$46)*0.1))+('Calcification Rates'!$H$46*$A51*('Calcification Rates'!$D$46-'Calcification Rates'!$E$46)))*('Calcification Rates'!$F$46-'Calcification Rates'!$G$46)</f>
        <v>37.748464802237358</v>
      </c>
      <c r="CM51" s="73">
        <f>((((1-'Calcification Rates'!$H$46)*$A51)*(('Calcification Rates'!$D$46+'Calcification Rates'!$E$46)*0.1))+('Calcification Rates'!$H$46*$A51*('Calcification Rates'!$D$46+'Calcification Rates'!$E$46)))*('Calcification Rates'!$F$46+'Calcification Rates'!$G$46)</f>
        <v>42.824981374279901</v>
      </c>
      <c r="CN51" s="73">
        <f>((((1-'Calcification Rates'!$H$47)*$A51)*'Calcification Rates'!$D$47*0.1)+('Calcification Rates'!$H$47*$A51*'Calcification Rates'!$D$47))*'Calcification Rates'!$F$47</f>
        <v>52.474851037700006</v>
      </c>
      <c r="CO51" s="73">
        <f>((((1-'Calcification Rates'!$H$47)*$A51)*(('Calcification Rates'!$D$47-'Calcification Rates'!$E$47)*0.1))+('Calcification Rates'!$H$47*$A51*('Calcification Rates'!$D$47-'Calcification Rates'!$E$47)))*('Calcification Rates'!$F$47-'Calcification Rates'!$G$47)</f>
        <v>31.646775705948539</v>
      </c>
      <c r="CP51" s="73">
        <f>((((1-'Calcification Rates'!$H$47)*$A51)*(('Calcification Rates'!$D$47+'Calcification Rates'!$E$47)*0.1))+('Calcification Rates'!$H$47*$A51*('Calcification Rates'!$D$47+'Calcification Rates'!$E$47)))*('Calcification Rates'!$F$47+'Calcification Rates'!$G$47)</f>
        <v>76.318477568551685</v>
      </c>
      <c r="CQ51" s="73">
        <f>((((((((($A51*2)/PI())/2)+'Calcification Rates'!$D$48)^2)*PI())/2))-((((((($A51*2)/PI())/2)^2)*PI())/2)))*'Calcification Rates'!$F$48</f>
        <v>29.517665758067544</v>
      </c>
      <c r="CR51" s="73">
        <f>((((((((($A51*2)/PI())/2)+('Calcification Rates'!$D$48-'Calcification Rates'!$E$48))^2)*PI())/2))-((((((($A51*2)/PI())/2)^2)*PI())/2)))*('Calcification Rates'!$F$48-'Calcification Rates'!$G$48)</f>
        <v>26.615239627784437</v>
      </c>
      <c r="CS51" s="73">
        <f>((((((((($A51*2)/PI())/2)+('Calcification Rates'!$D$48+'Calcification Rates'!$E$48))^2)*PI())/2))-((((((($A51*2)/PI())/2)^2)*PI())/2)))*('Calcification Rates'!$F$48+'Calcification Rates'!$G$48)</f>
        <v>32.556409738038347</v>
      </c>
      <c r="CT51" s="73">
        <f>((((1-'Calcification Rates'!$H$49)*$A51)*'Calcification Rates'!$D$49*0.1)+('Calcification Rates'!$H$49*$A51*'Calcification Rates'!$D$49))*'Calcification Rates'!$F$49</f>
        <v>40.215174661025003</v>
      </c>
      <c r="CU51" s="73">
        <f>((((1-'Calcification Rates'!$H$49)*$A51)*(('Calcification Rates'!$D$49-'Calcification Rates'!$E$49)*0.1))+('Calcification Rates'!$H$49*$A51*('Calcification Rates'!$D$49-'Calcification Rates'!$E$49)))*('Calcification Rates'!$F$49-'Calcification Rates'!$G$49)</f>
        <v>24.253153411691617</v>
      </c>
      <c r="CV51" s="73">
        <f>((((1-'Calcification Rates'!$H$49)*$A51)*(('Calcification Rates'!$D$49+'Calcification Rates'!$E$49)*0.1))+('Calcification Rates'!$H$49*$A51*('Calcification Rates'!$D$49+'Calcification Rates'!$E$49)))*('Calcification Rates'!$F$49+'Calcification Rates'!$G$49)</f>
        <v>58.488225208639832</v>
      </c>
      <c r="CW51" s="73">
        <f>((((((((($A51*2)/PI())/2)+'Calcification Rates'!$D$50)^2)*PI())/2))-((((((($A51*2)/PI())/2)^2)*PI())/2)))*'Calcification Rates'!$F$50</f>
        <v>29.517665758067544</v>
      </c>
      <c r="CX51" s="73">
        <f>((((((((($A51*2)/PI())/2)+('Calcification Rates'!$D$50-'Calcification Rates'!$E$50))^2)*PI())/2))-((((((($A51*2)/PI())/2)^2)*PI())/2)))*('Calcification Rates'!$F$50-'Calcification Rates'!$G$50)</f>
        <v>26.615239627784437</v>
      </c>
      <c r="CY51" s="73">
        <f>((((((((($A51*2)/PI())/2)+('Calcification Rates'!$D$50+'Calcification Rates'!$E$50))^2)*PI())/2))-((((((($A51*2)/PI())/2)^2)*PI())/2)))*('Calcification Rates'!$F$50+'Calcification Rates'!$G$50)</f>
        <v>32.556409738038347</v>
      </c>
      <c r="CZ51" s="73">
        <f>((((((((($A51*2)/PI())/2)+'Calcification Rates'!$D$51)^2)*PI())/2))-((((((($A51*2)/PI())/2)^2)*PI())/2)))*'Calcification Rates'!$F$51</f>
        <v>29.517665758067544</v>
      </c>
      <c r="DA51" s="73">
        <f>((((((((($A51*2)/PI())/2)+('Calcification Rates'!$D$51-'Calcification Rates'!$E$51))^2)*PI())/2))-((((((($A51*2)/PI())/2)^2)*PI())/2)))*('Calcification Rates'!$F$51-'Calcification Rates'!$G$51)</f>
        <v>26.615239627784437</v>
      </c>
      <c r="DB51" s="73">
        <f>((((((((($A51*2)/PI())/2)+('Calcification Rates'!$D$51+'Calcification Rates'!$E$51))^2)*PI())/2))-((((((($A51*2)/PI())/2)^2)*PI())/2)))*('Calcification Rates'!$F$51+'Calcification Rates'!$G$51)</f>
        <v>32.556409738038347</v>
      </c>
      <c r="DC51" s="73">
        <f>((((((((($A51*2)/PI())/2)+'Calcification Rates'!$D$52)^2)*PI())/2))-((((((($A51*2)/PI())/2)^2)*PI())/2)))*'Calcification Rates'!$F$52</f>
        <v>65.677475446652508</v>
      </c>
      <c r="DD51" s="73">
        <f>((((((((($A51*2)/PI())/2)+('Calcification Rates'!$D$52-'Calcification Rates'!$E$52))^2)*PI())/2))-((((((($A51*2)/PI())/2)^2)*PI())/2)))*('Calcification Rates'!$F$52-'Calcification Rates'!$G$52)</f>
        <v>61.990067049280697</v>
      </c>
      <c r="DE51" s="73">
        <f>((((((((($A51*2)/PI())/2)+('Calcification Rates'!$D$52+'Calcification Rates'!$E$52))^2)*PI())/2))-((((((($A51*2)/PI())/2)^2)*PI())/2)))*('Calcification Rates'!$F$52+'Calcification Rates'!$G$52)</f>
        <v>69.458279504151562</v>
      </c>
      <c r="DF51" s="73">
        <f>((((((((($A51*2)/PI())/2)+'Calcification Rates'!$D$53)^2)*PI())/2))-((((((($A51*2)/PI())/2)^2)*PI())/2)))*'Calcification Rates'!$F$53</f>
        <v>8.7324888881658485</v>
      </c>
      <c r="DG51" s="73">
        <f>((((((((($A51*2)/PI())/2)+('Calcification Rates'!$D$53-'Calcification Rates'!$E$53))^2)*PI())/2))-((((((($A51*2)/PI())/2)^2)*PI())/2)))*('Calcification Rates'!$F$53-'Calcification Rates'!$G$53)</f>
        <v>8.3000675446315029</v>
      </c>
      <c r="DH51" s="73">
        <f>((((((((($A51*2)/PI())/2)+('Calcification Rates'!$D$53+'Calcification Rates'!$E$53))^2)*PI())/2))-((((((($A51*2)/PI())/2)^2)*PI())/2)))*('Calcification Rates'!$F$53+'Calcification Rates'!$G$53)</f>
        <v>9.1725298108609703</v>
      </c>
      <c r="DI51" s="73">
        <f>((((((((($A51*2)/PI())/2)+'Calcification Rates'!$D$54)^2)*PI())/2))-((((((($A51*2)/PI())/2)^2)*PI())/2)))*'Calcification Rates'!$F$54</f>
        <v>8.7324888881658485</v>
      </c>
      <c r="DJ51" s="73">
        <f>((((((((($A51*2)/PI())/2)+('Calcification Rates'!$D$54-'Calcification Rates'!$E$54))^2)*PI())/2))-((((((($A51*2)/PI())/2)^2)*PI())/2)))*('Calcification Rates'!$F$54-'Calcification Rates'!$G$54)</f>
        <v>8.3000675446315029</v>
      </c>
      <c r="DK51" s="73">
        <f>((((((((($A51*2)/PI())/2)+('Calcification Rates'!$D$54+'Calcification Rates'!$E$54))^2)*PI())/2))-((((((($A51*2)/PI())/2)^2)*PI())/2)))*('Calcification Rates'!$F$54+'Calcification Rates'!$G$54)</f>
        <v>9.1725298108609703</v>
      </c>
      <c r="DL51" s="73">
        <f>((((((((($A51*2)/PI())/2)+'Calcification Rates'!$D$55)^2)*PI())/2))-((((((($A51*2)/PI())/2)^2)*PI())/2)))*'Calcification Rates'!$F$55</f>
        <v>10.708456087025535</v>
      </c>
      <c r="DM51" s="73">
        <f>((((((((($A51*2)/PI())/2)+('Calcification Rates'!$D$55-'Calcification Rates'!$E$55))^2)*PI())/2))-((((((($A51*2)/PI())/2)^2)*PI())/2)))*('Calcification Rates'!$F$55-'Calcification Rates'!$G$55)</f>
        <v>10.58784026152038</v>
      </c>
      <c r="DN51" s="73">
        <f>((((((((($A51*2)/PI())/2)+('Calcification Rates'!$D$55+'Calcification Rates'!$E$55))^2)*PI())/2))-((((((($A51*2)/PI())/2)^2)*PI())/2)))*('Calcification Rates'!$F$55+'Calcification Rates'!$G$55)</f>
        <v>10.829081786451832</v>
      </c>
      <c r="DO51" s="73">
        <f>((((1-'Calcification Rates'!$H$56)*$A51)*'Calcification Rates'!$D$56*0.1)+('Calcification Rates'!$H$56*$A51*'Calcification Rates'!$D$56))*'Calcification Rates'!$F$56</f>
        <v>5.2165539650000001</v>
      </c>
      <c r="DP51" s="73">
        <f>((((1-'Calcification Rates'!$H$56)*$A51)*(('Calcification Rates'!$D$56-'Calcification Rates'!$E$56)*0.1))+('Calcification Rates'!$H$56*$A51*('Calcification Rates'!$D$56-'Calcification Rates'!$E$56)))*('Calcification Rates'!$F$56-'Calcification Rates'!$G$56)</f>
        <v>5.2165539650000001</v>
      </c>
      <c r="DQ51" s="73">
        <f>((((1-'Calcification Rates'!$H$56)*$A51)*(('Calcification Rates'!$D$56+'Calcification Rates'!$E$56)*0.1))+('Calcification Rates'!$H$56*$A51*('Calcification Rates'!$D$56+'Calcification Rates'!$E$56)))*('Calcification Rates'!$F$56+'Calcification Rates'!$G$56)</f>
        <v>5.2165539650000001</v>
      </c>
      <c r="DR51" s="73">
        <f>((((1-'Calcification Rates'!$H$57)*$A51)*'Calcification Rates'!$D$57*0.1)+('Calcification Rates'!$H$57*$A51*'Calcification Rates'!$D$57))*'Calcification Rates'!$F$57</f>
        <v>22.118077333333336</v>
      </c>
      <c r="DS51" s="73">
        <f>((((1-'Calcification Rates'!$H$57)*$A51)*(('Calcification Rates'!$D$57-'Calcification Rates'!$E$57)*0.1))+('Calcification Rates'!$H$57*$A51*('Calcification Rates'!$D$57-'Calcification Rates'!$E$57)))*('Calcification Rates'!$F$57-'Calcification Rates'!$G$57)</f>
        <v>20.963295591852852</v>
      </c>
      <c r="DT51" s="73">
        <f>((((1-'Calcification Rates'!$H$57)*$A51)*(('Calcification Rates'!$D$57+'Calcification Rates'!$E$57)*0.1))+('Calcification Rates'!$H$57*$A51*('Calcification Rates'!$D$57+'Calcification Rates'!$E$57)))*('Calcification Rates'!$F$57+'Calcification Rates'!$G$57)</f>
        <v>23.272859074813823</v>
      </c>
      <c r="DU51" s="73">
        <f>((((1-'Calcification Rates'!$H$58)*$A51)*'Calcification Rates'!$D$58*0.1)+('Calcification Rates'!$H$58*$A51*'Calcification Rates'!$D$58))*'Calcification Rates'!$F$58</f>
        <v>22.118077333333336</v>
      </c>
      <c r="DV51" s="73">
        <f>((((1-'Calcification Rates'!$H$58)*$A51)*(('Calcification Rates'!$D$58-'Calcification Rates'!$E$58)*0.1))+('Calcification Rates'!$H$58*$A51*('Calcification Rates'!$D$58-'Calcification Rates'!$E$58)))*('Calcification Rates'!$F$58-'Calcification Rates'!$G$58)</f>
        <v>20.963295591852852</v>
      </c>
      <c r="DW51" s="73">
        <f>((((1-'Calcification Rates'!$H$58)*$A51)*(('Calcification Rates'!$D$58+'Calcification Rates'!$E$58)*0.1))+('Calcification Rates'!$H$58*$A51*('Calcification Rates'!$D$58+'Calcification Rates'!$E$58)))*('Calcification Rates'!$F$58+'Calcification Rates'!$G$58)</f>
        <v>23.272859074813823</v>
      </c>
      <c r="DX51" s="73">
        <f>(2*'Calcification Rates'!$D$59*'Calcification Rates'!$F$59)+0.1*'Calcification Rates'!$D$59*($A51+(2*'Calcification Rates'!$D$59))*'Calcification Rates'!$F$59</f>
        <v>17.140124088888893</v>
      </c>
      <c r="DY51" s="73">
        <f>(2*('Calcification Rates'!$D$59-'Calcification Rates'!$E$59)*('Calcification Rates'!$F$59-'Calcification Rates'!$G$59))+(0.1*('Calcification Rates'!$D$59-'Calcification Rates'!$E$59)*($A51+(2*'Calcification Rates'!$D$59-'Calcification Rates'!$E$59)))*('Calcification Rates'!$F$59-'Calcification Rates'!$G$59)</f>
        <v>16.226744366534518</v>
      </c>
      <c r="DZ51" s="73">
        <f>(2*('Calcification Rates'!$D$59+'Calcification Rates'!$E$59)*('Calcification Rates'!$F$59+'Calcification Rates'!$G$59))+(0.1*('Calcification Rates'!$D$59+'Calcification Rates'!$E$59)*($A51+(2*'Calcification Rates'!$D$59+'Calcification Rates'!$E$59)))*('Calcification Rates'!$F$59+'Calcification Rates'!$G$59)</f>
        <v>18.055541573450554</v>
      </c>
      <c r="EA51" s="73">
        <f>((((((((($A51*2)/PI())/2)+'Calcification Rates'!$D$60)^2)*PI())/2))-((((((($A51*2)/PI())/2)^2)*PI())/2)))*'Calcification Rates'!$F$60</f>
        <v>30.732491284714545</v>
      </c>
      <c r="EB51" s="73">
        <f>((((((((($A51*2)/PI())/2)+('Calcification Rates'!$D$60-'Calcification Rates'!$E$60))^2)*PI())/2))-((((((($A51*2)/PI())/2)^2)*PI())/2)))*('Calcification Rates'!$F$60-'Calcification Rates'!$G$60)</f>
        <v>28.687187925358099</v>
      </c>
      <c r="EC51" s="73">
        <f>((((((((($A51*2)/PI())/2)+('Calcification Rates'!$D$60+'Calcification Rates'!$E$60))^2)*PI())/2))-((((((($A51*2)/PI())/2)^2)*PI())/2)))*('Calcification Rates'!$F$60+'Calcification Rates'!$G$60)</f>
        <v>32.844494466644896</v>
      </c>
      <c r="ED51" s="73">
        <f>$A51*'Calcification Rates'!$D$61*'Calcification Rates'!$F$61</f>
        <v>38.453980179308616</v>
      </c>
      <c r="EE51" s="73">
        <f>$A51*('Calcification Rates'!$D$61-'Calcification Rates'!$E$61)*('Calcification Rates'!$F$61-'Calcification Rates'!$G$61)</f>
        <v>35.236303662792125</v>
      </c>
      <c r="EF51" s="73">
        <f>$A51*('Calcification Rates'!$D$61+'Calcification Rates'!$E$61)*('Calcification Rates'!$F$61+'Calcification Rates'!$G$61)</f>
        <v>41.810903755145361</v>
      </c>
      <c r="EG51" s="73">
        <f>(2*'Calcification Rates'!$D$62*'Calcification Rates'!$F$62)+0.1*'Calcification Rates'!$D$62*($A51+(2*'Calcification Rates'!$D$62))*'Calcification Rates'!$F$62</f>
        <v>86.167861111111108</v>
      </c>
      <c r="EH51" s="73">
        <f>(2*('Calcification Rates'!$D$62-'Calcification Rates'!$E$62)*('Calcification Rates'!$F$62-'Calcification Rates'!$G$62))+(0.1*('Calcification Rates'!$D$62-'Calcification Rates'!$E$62)*($A51+(2*'Calcification Rates'!$D$62-'Calcification Rates'!$E$62)))*('Calcification Rates'!$F$62-'Calcification Rates'!$G$62)</f>
        <v>70.480645471552265</v>
      </c>
      <c r="EI51" s="73">
        <f>(2*('Calcification Rates'!$D$62+'Calcification Rates'!$E$62)*('Calcification Rates'!$F$62+'Calcification Rates'!$G$62))+(0.1*('Calcification Rates'!$D$62+'Calcification Rates'!$E$62)*($A51+(2*'Calcification Rates'!$D$62+'Calcification Rates'!$E$62)))*('Calcification Rates'!$F$62+'Calcification Rates'!$G$62)</f>
        <v>103.19309161582622</v>
      </c>
      <c r="EJ51" s="73">
        <f>(2*'Calcification Rates'!$D$63*'Calcification Rates'!$F$63)+0.1*'Calcification Rates'!$D$63*($A51+(2*'Calcification Rates'!$D$63))*'Calcification Rates'!$F$63</f>
        <v>86.167861111111108</v>
      </c>
      <c r="EK51" s="73">
        <f>(2*('Calcification Rates'!$D$63-'Calcification Rates'!$E$63)*('Calcification Rates'!$F$63-'Calcification Rates'!$G$63))+(0.1*('Calcification Rates'!$D$63-'Calcification Rates'!$E$63)*($A51+(2*'Calcification Rates'!$D$63-'Calcification Rates'!$E$63)))*('Calcification Rates'!$F$63-'Calcification Rates'!$G$63)</f>
        <v>70.480645471552265</v>
      </c>
      <c r="EL51" s="73">
        <f>(2*('Calcification Rates'!$D$63+'Calcification Rates'!$E$63)*('Calcification Rates'!$F$63+'Calcification Rates'!$G$63))+(0.1*('Calcification Rates'!$D$63+'Calcification Rates'!$E$63)*($A51+(2*'Calcification Rates'!$D$63+'Calcification Rates'!$E$63)))*('Calcification Rates'!$F$63+'Calcification Rates'!$G$63)</f>
        <v>103.19309161582622</v>
      </c>
      <c r="EM51" s="73">
        <f>(2*'Calcification Rates'!$D$64*'Calcification Rates'!$F$64)+0.1*'Calcification Rates'!$D$64*($A51+(2*'Calcification Rates'!$D$64))*'Calcification Rates'!$F$64</f>
        <v>86.167861111111108</v>
      </c>
      <c r="EN51" s="73">
        <f>(2*('Calcification Rates'!$D$64-'Calcification Rates'!$E$64)*('Calcification Rates'!$F$64-'Calcification Rates'!$G$64))+(0.1*('Calcification Rates'!$D$64-'Calcification Rates'!$E$64)*($A51+(2*'Calcification Rates'!$D$64-'Calcification Rates'!$E$64)))*('Calcification Rates'!$F$64-'Calcification Rates'!$G$64)</f>
        <v>70.480645471552265</v>
      </c>
      <c r="EO51" s="73">
        <f>(2*('Calcification Rates'!$D$64+'Calcification Rates'!$E$64)*('Calcification Rates'!$F$64+'Calcification Rates'!$G$64))+(0.1*('Calcification Rates'!$D$64+'Calcification Rates'!$E$64)*($A51+(2*'Calcification Rates'!$D$64+'Calcification Rates'!$E$64)))*('Calcification Rates'!$F$64+'Calcification Rates'!$G$64)</f>
        <v>103.19309161582622</v>
      </c>
      <c r="EP51" s="73">
        <f>(2*'Calcification Rates'!$D$65*'Calcification Rates'!$F$65)+0.1*'Calcification Rates'!$D$65*($A51+(2*'Calcification Rates'!$D$65))*'Calcification Rates'!$F$65</f>
        <v>86.167861111111108</v>
      </c>
      <c r="EQ51" s="73">
        <f>(2*('Calcification Rates'!$D$65-'Calcification Rates'!$E$65)*('Calcification Rates'!$F$65-'Calcification Rates'!$G$65))+(0.1*('Calcification Rates'!$D$65-'Calcification Rates'!$E$65)*($A51+(2*'Calcification Rates'!$D$65-'Calcification Rates'!$E$65)))*('Calcification Rates'!$F$65-'Calcification Rates'!$G$65)</f>
        <v>70.480645471552265</v>
      </c>
      <c r="ER51" s="73">
        <f>(2*('Calcification Rates'!$D$65+'Calcification Rates'!$E$65)*('Calcification Rates'!$F$65+'Calcification Rates'!$G$65))+(0.1*('Calcification Rates'!$D$65+'Calcification Rates'!$E$65)*($A51+(2*'Calcification Rates'!$D$65+'Calcification Rates'!$E$65)))*('Calcification Rates'!$F$65+'Calcification Rates'!$G$65)</f>
        <v>103.19309161582622</v>
      </c>
      <c r="ES51" s="73">
        <f>$A51*'Calcification Rates'!$D$66*'Calcification Rates'!$F$66</f>
        <v>38.453980179308616</v>
      </c>
      <c r="ET51" s="73">
        <f>$A51*('Calcification Rates'!$D$66-'Calcification Rates'!$E$66)*('Calcification Rates'!$F$66-'Calcification Rates'!$G$66)</f>
        <v>35.236303662792125</v>
      </c>
      <c r="EU51" s="73">
        <f>$A51*('Calcification Rates'!$D$66+'Calcification Rates'!$E$66)*('Calcification Rates'!$F$66+'Calcification Rates'!$G$66)</f>
        <v>41.810903755145361</v>
      </c>
      <c r="EV51" s="73">
        <f>(2*'Calcification Rates'!$D$67*'Calcification Rates'!$F$67)+0.1*'Calcification Rates'!$D$67*($A51+(2*'Calcification Rates'!$D$67))*'Calcification Rates'!$F$67</f>
        <v>86.167861111111108</v>
      </c>
      <c r="EW51" s="73">
        <f>(2*('Calcification Rates'!$D$67-'Calcification Rates'!$E$67)*('Calcification Rates'!$F$67-'Calcification Rates'!$G$67))+(0.1*('Calcification Rates'!$D$67-'Calcification Rates'!$E$67)*($A51+(2*'Calcification Rates'!$D$67-'Calcification Rates'!$E$67)))*('Calcification Rates'!$F$67-'Calcification Rates'!$G$67)</f>
        <v>70.480645471552265</v>
      </c>
      <c r="EX51" s="73">
        <f>(2*('Calcification Rates'!$D$67+'Calcification Rates'!$E$67)*('Calcification Rates'!$F$67+'Calcification Rates'!$G$67))+(0.1*('Calcification Rates'!$D$67+'Calcification Rates'!$E$67)*($A51+(2*'Calcification Rates'!$D$67+'Calcification Rates'!$E$67)))*('Calcification Rates'!$F$67+'Calcification Rates'!$G$67)</f>
        <v>103.19309161582622</v>
      </c>
      <c r="EY51" s="73">
        <f>((((1-'Calcification Rates'!$H$68)*$A51)*'Calcification Rates'!$D$68*0.1)+('Calcification Rates'!$H$68*$A51*'Calcification Rates'!$D$68))*'Calcification Rates'!$F$68</f>
        <v>11.2173985</v>
      </c>
      <c r="EZ51" s="73">
        <f>((((1-'Calcification Rates'!$H$68)*$A51)*(('Calcification Rates'!$D$68-'Calcification Rates'!$E$68)*0.1))+('Calcification Rates'!$H$68*$A51*('Calcification Rates'!$D$68-'Calcification Rates'!$E$68)))*('Calcification Rates'!$F$68-'Calcification Rates'!$G$68)</f>
        <v>6.980182845116496</v>
      </c>
      <c r="FA51" s="73">
        <f>((((1-'Calcification Rates'!$H$68)*$A51)*(('Calcification Rates'!$D$68+'Calcification Rates'!$E$68)*0.1))+('Calcification Rates'!$H$68*$A51*('Calcification Rates'!$D$68+'Calcification Rates'!$E$68)))*('Calcification Rates'!$F$68+'Calcification Rates'!$G$68)</f>
        <v>15.876079651033095</v>
      </c>
      <c r="FB51" s="73">
        <f>((((((((($A51*2)/PI())/2)+'Calcification Rates'!$D$69)^2)*PI())/2))-((((((($A51*2)/PI())/2)^2)*PI())/2)))*'Calcification Rates'!$F$69</f>
        <v>75.660174658320898</v>
      </c>
      <c r="FC51" s="73">
        <f>((((((((($A51*2)/PI())/2)+('Calcification Rates'!$D$69-'Calcification Rates'!$E$69))^2)*PI())/2))-((((((($A51*2)/PI())/2)^2)*PI())/2)))*('Calcification Rates'!$F$69-'Calcification Rates'!$G$69)</f>
        <v>71.617735518010122</v>
      </c>
      <c r="FD51" s="73">
        <f>((((((((($A51*2)/PI())/2)+('Calcification Rates'!$D$69+'Calcification Rates'!$E$69))^2)*PI())/2))-((((((($A51*2)/PI())/2)^2)*PI())/2)))*('Calcification Rates'!$F$69+'Calcification Rates'!$G$69)</f>
        <v>79.762475184088999</v>
      </c>
      <c r="FE51" s="73">
        <f>((((((((($A51*2)/PI())/2)+'Calcification Rates'!$D$70)^2)*PI())/2))-((((((($A51*2)/PI())/2)^2)*PI())/2)))*'Calcification Rates'!$F$70</f>
        <v>58.930770912346894</v>
      </c>
      <c r="FF51" s="73">
        <f>((((((((($A51*2)/PI())/2)+('Calcification Rates'!$D$70-'Calcification Rates'!$E$70))^2)*PI())/2))-((((((($A51*2)/PI())/2)^2)*PI())/2)))*('Calcification Rates'!$F$70-'Calcification Rates'!$G$70)</f>
        <v>50.732756442256985</v>
      </c>
      <c r="FG51" s="73">
        <f>((((((((($A51*2)/PI())/2)+('Calcification Rates'!$D$70+'Calcification Rates'!$E$70))^2)*PI())/2))-((((((($A51*2)/PI())/2)^2)*PI())/2)))*('Calcification Rates'!$F$70+'Calcification Rates'!$G$70)</f>
        <v>67.288684839337932</v>
      </c>
      <c r="FH51" s="73">
        <f>((((((((($A51*2)/PI())/2)+'Calcification Rates'!$D$71)^2)*PI())/2))-((((((($A51*2)/PI())/2)^2)*PI())/2)))*'Calcification Rates'!$F$71</f>
        <v>33.433534048010799</v>
      </c>
      <c r="FI51" s="73">
        <f>((((((((($A51*2)/PI())/2)+('Calcification Rates'!$D$71-'Calcification Rates'!$E$71))^2)*PI())/2))-((((((($A51*2)/PI())/2)^2)*PI())/2)))*('Calcification Rates'!$F$71-'Calcification Rates'!$G$71)</f>
        <v>30.824170745939814</v>
      </c>
      <c r="FJ51" s="73">
        <f>((((((((($A51*2)/PI())/2)+('Calcification Rates'!$D$71+'Calcification Rates'!$E$71))^2)*PI())/2))-((((((($A51*2)/PI())/2)^2)*PI())/2)))*('Calcification Rates'!$F$71+'Calcification Rates'!$G$71)</f>
        <v>36.146828287554428</v>
      </c>
      <c r="FK51" s="73">
        <f>$A51*'Calcification Rates'!$D$72*'Calcification Rates'!$F$72</f>
        <v>1.1516378125</v>
      </c>
      <c r="FL51" s="73">
        <f>$A51*('Calcification Rates'!$D$72-'Calcification Rates'!$E$72)*('Calcification Rates'!$F$72-'Calcification Rates'!$G$72)</f>
        <v>0.74844801461269317</v>
      </c>
      <c r="FM51" s="73">
        <f>$A51*('Calcification Rates'!$D$72+'Calcification Rates'!$E$72)*('Calcification Rates'!$F$72+'Calcification Rates'!$G$72)</f>
        <v>1.5548276103873067</v>
      </c>
      <c r="FN51" s="73">
        <f>$A51*'Calcification Rates'!$D$74*'Calcification Rates'!$F$74</f>
        <v>1.1516378125</v>
      </c>
      <c r="FO51" s="73">
        <f>$A51*('Calcification Rates'!$D$74-'Calcification Rates'!$E$74)*('Calcification Rates'!$F$74-'Calcification Rates'!$G$74)</f>
        <v>0.74844801461269317</v>
      </c>
      <c r="FP51" s="73">
        <f>$A51*('Calcification Rates'!$D$74+'Calcification Rates'!$E$74)*('Calcification Rates'!$F$74+'Calcification Rates'!$G$74)</f>
        <v>1.5548276103873067</v>
      </c>
      <c r="FQ51" s="73">
        <f>$A51*'Calcification Rates'!$D$75*'Calcification Rates'!$F$75</f>
        <v>33.238687144886363</v>
      </c>
      <c r="FR51" s="73">
        <f>$A51*('Calcification Rates'!$D$75-'Calcification Rates'!$E$75)*('Calcification Rates'!$F$75-'Calcification Rates'!$G$75)</f>
        <v>30.953876772770879</v>
      </c>
      <c r="FS51" s="73">
        <f>$A51*('Calcification Rates'!$D$75+'Calcification Rates'!$E$75)*('Calcification Rates'!$F$75+'Calcification Rates'!$G$75)</f>
        <v>35.593069408551102</v>
      </c>
      <c r="FT51" s="73">
        <f>((((((((($A51*2)/PI())/2)+'Calcification Rates'!$D$76)^2)*PI())/2))-((((((($A51*2)/PI())/2)^2)*PI())/2)))*'Calcification Rates'!$F$76</f>
        <v>33.720258950367786</v>
      </c>
      <c r="FU51" s="73">
        <f>((((((((($A51*2)/PI())/2)+('Calcification Rates'!$D$76-'Calcification Rates'!$E$76))^2)*PI())/2))-((((((($A51*2)/PI())/2)^2)*PI())/2)))*('Calcification Rates'!$F$76-'Calcification Rates'!$G$76)</f>
        <v>31.392561173120722</v>
      </c>
      <c r="FV51" s="73">
        <f>((((((((($A51*2)/PI())/2)+('Calcification Rates'!$D$76+'Calcification Rates'!$E$76))^2)*PI())/2))-((((((($A51*2)/PI())/2)^2)*PI())/2)))*('Calcification Rates'!$F$76+'Calcification Rates'!$G$76)</f>
        <v>36.120003028574118</v>
      </c>
      <c r="FW51" s="73">
        <f>(2*'Calcification Rates'!$D$77*'Calcification Rates'!$F$77)+0.1*'Calcification Rates'!$D$77*($A51+(2*'Calcification Rates'!$D$77))*'Calcification Rates'!$F$77</f>
        <v>86.167861111111108</v>
      </c>
      <c r="FX51" s="73">
        <f>(2*('Calcification Rates'!$D$77-'Calcification Rates'!$E$77)*('Calcification Rates'!$F$77-'Calcification Rates'!$G$77))+(0.1*('Calcification Rates'!$D$77-'Calcification Rates'!$E$77)*($A51+(2*'Calcification Rates'!$D$77-'Calcification Rates'!$E$77)))*('Calcification Rates'!$F$77-'Calcification Rates'!$G$77)</f>
        <v>81.987648240929005</v>
      </c>
      <c r="FY51" s="73">
        <f>(2*('Calcification Rates'!$D$77+'Calcification Rates'!$E$77)*('Calcification Rates'!$F$77+'Calcification Rates'!$G$77))+(0.1*('Calcification Rates'!$D$77+'Calcification Rates'!$E$77)*($A51+(2*'Calcification Rates'!$D$77+'Calcification Rates'!$E$77)))*('Calcification Rates'!$F$77+'Calcification Rates'!$G$77)</f>
        <v>90.366727801733163</v>
      </c>
      <c r="FZ51" s="73">
        <f>((((1-'Calcification Rates'!$H$78)*$A51)*'Calcification Rates'!$D$78*0.1)+('Calcification Rates'!$H$78*$A51*'Calcification Rates'!$D$78))*'Calcification Rates'!$F$78</f>
        <v>17.473642709250001</v>
      </c>
      <c r="GA51" s="73">
        <f>((((1-'Calcification Rates'!$H$78)*$A51)*(('Calcification Rates'!$D$78-'Calcification Rates'!$E$78)*0.1))+('Calcification Rates'!$H$78*$A51*('Calcification Rates'!$D$78-'Calcification Rates'!$E$78)))*('Calcification Rates'!$F$78-'Calcification Rates'!$G$78)</f>
        <v>16.868705495285962</v>
      </c>
      <c r="GB51" s="73">
        <f>((((1-'Calcification Rates'!$H$78)*$A51)*(('Calcification Rates'!$D$78+'Calcification Rates'!$E$78)*0.1))+('Calcification Rates'!$H$78*$A51*('Calcification Rates'!$D$78+'Calcification Rates'!$E$78)))*('Calcification Rates'!$F$78+'Calcification Rates'!$G$78)</f>
        <v>18.078579923214036</v>
      </c>
      <c r="GC51" s="73">
        <f>((((1-'Calcification Rates'!$H$79)*$A51)*'Calcification Rates'!$D$79*0.1)+('Calcification Rates'!$H$79*$A51*'Calcification Rates'!$D$79))*'Calcification Rates'!$F$79</f>
        <v>19.873004970000004</v>
      </c>
      <c r="GD51" s="73">
        <f>((((1-'Calcification Rates'!$H$79)*$A51)*(('Calcification Rates'!$D$79-'Calcification Rates'!$E$79)*0.1))+('Calcification Rates'!$H$79*$A51*('Calcification Rates'!$D$79-'Calcification Rates'!$E$79)))*('Calcification Rates'!$F$79-'Calcification Rates'!$G$79)</f>
        <v>19.042229227898826</v>
      </c>
      <c r="GE51" s="73">
        <f>((((1-'Calcification Rates'!$H$79)*$A51)*(('Calcification Rates'!$D$79+'Calcification Rates'!$E$79)*0.1))+('Calcification Rates'!$H$79*$A51*('Calcification Rates'!$D$79+'Calcification Rates'!$E$79)))*('Calcification Rates'!$F$79+'Calcification Rates'!$G$79)</f>
        <v>20.703780712101182</v>
      </c>
      <c r="GF51" s="73">
        <f>((((1-'Calcification Rates'!$H$80)*$A51)*'Calcification Rates'!$D$80*0.1)+('Calcification Rates'!$H$80*$A51*'Calcification Rates'!$D$80))*'Calcification Rates'!$F$80</f>
        <v>23.385777460499995</v>
      </c>
      <c r="GG51" s="73">
        <f>((((1-'Calcification Rates'!$H$80)*$A51)*(('Calcification Rates'!$D$80-'Calcification Rates'!$E$80)*0.1))+('Calcification Rates'!$H$80*$A51*('Calcification Rates'!$D$80-'Calcification Rates'!$E$80)))*('Calcification Rates'!$F$80-'Calcification Rates'!$G$80)</f>
        <v>22.576162241811286</v>
      </c>
      <c r="GH51" s="73">
        <f>((((1-'Calcification Rates'!$H$80)*$A51)*(('Calcification Rates'!$D$80+'Calcification Rates'!$E$80)*0.1))+('Calcification Rates'!$H$80*$A51*('Calcification Rates'!$D$80+'Calcification Rates'!$E$80)))*('Calcification Rates'!$F$80+'Calcification Rates'!$G$80)</f>
        <v>24.195392679188707</v>
      </c>
      <c r="GI51" s="73">
        <f>((((((((($A51*2)/PI())/2)+'Calcification Rates'!$D$81)^2)*PI())/2))-((((((($A51*2)/PI())/2)^2)*PI())/2)))*'Calcification Rates'!$F$81</f>
        <v>28.567383673529569</v>
      </c>
      <c r="GJ51" s="73">
        <f>((((((((($A51*2)/PI())/2)+('Calcification Rates'!$D$81-'Calcification Rates'!$E$81))^2)*PI())/2))-((((((($A51*2)/PI())/2)^2)*PI())/2)))*('Calcification Rates'!$F$81-'Calcification Rates'!$G$81)</f>
        <v>27.635378253283442</v>
      </c>
      <c r="GK51" s="73">
        <f>((((((((($A51*2)/PI())/2)+('Calcification Rates'!$D$81+'Calcification Rates'!$E$81))^2)*PI())/2))-((((((($A51*2)/PI())/2)^2)*PI())/2)))*('Calcification Rates'!$F$81+'Calcification Rates'!$G$81)</f>
        <v>29.500281541065441</v>
      </c>
      <c r="GL51" s="73">
        <f>((((((((($A51*2)/PI())/2)+'Calcification Rates'!$D$82)^2)*PI())/2))-((((((($A51*2)/PI())/2)^2)*PI())/2)))*'Calcification Rates'!$F$82</f>
        <v>29.299234028303431</v>
      </c>
      <c r="GM51" s="73">
        <f>((((((((($A51*2)/PI())/2)+('Calcification Rates'!$D$82-'Calcification Rates'!$E$82))^2)*PI())/2))-((((((($A51*2)/PI())/2)^2)*PI())/2)))*('Calcification Rates'!$F$82-'Calcification Rates'!$G$82)</f>
        <v>28.573522912246606</v>
      </c>
      <c r="GN51" s="73">
        <f>((((((((($A51*2)/PI())/2)+('Calcification Rates'!$D$82+'Calcification Rates'!$E$82))^2)*PI())/2))-((((((($A51*2)/PI())/2)^2)*PI())/2)))*('Calcification Rates'!$F$82+'Calcification Rates'!$G$82)</f>
        <v>30.025485312165912</v>
      </c>
      <c r="GO51" s="73">
        <f>((((((((($A51*2)/PI())/2)+'Calcification Rates'!$D$87)^2)*PI())/2))-((((((($A51*2)/PI())/2)^2)*PI())/2)))*'Calcification Rates'!$F$87</f>
        <v>19.653182678456609</v>
      </c>
      <c r="GP51" s="73">
        <f>((((((((($A51*2)/PI())/2)+('Calcification Rates'!$D$87-'Calcification Rates'!$E$87))^2)*PI())/2))-((((((($A51*2)/PI())/2)^2)*PI())/2)))*('Calcification Rates'!$F$87-'Calcification Rates'!$G$87)</f>
        <v>17.095935645393954</v>
      </c>
      <c r="GQ51" s="73">
        <f>((((((((($A51*2)/PI())/2)+('Calcification Rates'!$D$87+'Calcification Rates'!$E$87))^2)*PI())/2))-((((((($A51*2)/PI())/2)^2)*PI())/2)))*('Calcification Rates'!$F$87+'Calcification Rates'!$G$87)</f>
        <v>22.346517006450107</v>
      </c>
      <c r="GR51" s="73">
        <f>((((((((($A51*2)/PI())/2)+'Calcification Rates'!$D$88)^2)*PI())/2))-((((((($A51*2)/PI())/2)^2)*PI())/2)))*'Calcification Rates'!$F$88</f>
        <v>19.653182678456609</v>
      </c>
      <c r="GS51" s="73">
        <f>((((((((($A51*2)/PI())/2)+('Calcification Rates'!$D$88-'Calcification Rates'!$E$88))^2)*PI())/2))-((((((($A51*2)/PI())/2)^2)*PI())/2)))*('Calcification Rates'!$F$88-'Calcification Rates'!$G$88)</f>
        <v>17.095935645393954</v>
      </c>
      <c r="GT51" s="73">
        <f>((((((((($A51*2)/PI())/2)+('Calcification Rates'!$D$88+'Calcification Rates'!$E$88))^2)*PI())/2))-((((((($A51*2)/PI())/2)^2)*PI())/2)))*('Calcification Rates'!$F$88+'Calcification Rates'!$G$88)</f>
        <v>22.346517006450107</v>
      </c>
      <c r="GU51" s="73">
        <f>((((((((($A51*2)/PI())/2)+'Calcification Rates'!$D$89)^2)*PI())/2))-((((((($A51*2)/PI())/2)^2)*PI())/2)))*'Calcification Rates'!$F$89</f>
        <v>27.474840163214242</v>
      </c>
      <c r="GV51" s="73">
        <f>((((((((($A51*2)/PI())/2)+('Calcification Rates'!$D$89-'Calcification Rates'!$E$89))^2)*PI())/2))-((((((($A51*2)/PI())/2)^2)*PI())/2)))*('Calcification Rates'!$F$89-'Calcification Rates'!$G$89)</f>
        <v>24.494949986222014</v>
      </c>
      <c r="GW51" s="73">
        <f>((((((((($A51*2)/PI())/2)+('Calcification Rates'!$D$89+'Calcification Rates'!$E$89))^2)*PI())/2))-((((((($A51*2)/PI())/2)^2)*PI())/2)))*('Calcification Rates'!$F$89+'Calcification Rates'!$G$89)</f>
        <v>30.565761278836558</v>
      </c>
      <c r="GX51" s="73">
        <f>((((((((($A51*2)/PI())/2)+'Calcification Rates'!$D$90)^2)*PI())/2))-((((((($A51*2)/PI())/2)^2)*PI())/2)))*'Calcification Rates'!$F$90</f>
        <v>27.474840163214242</v>
      </c>
      <c r="GY51" s="73">
        <f>((((((((($A51*2)/PI())/2)+('Calcification Rates'!$D$90-'Calcification Rates'!$E$90))^2)*PI())/2))-((((((($A51*2)/PI())/2)^2)*PI())/2)))*('Calcification Rates'!$F$90-'Calcification Rates'!$G$90)</f>
        <v>24.494949986222014</v>
      </c>
      <c r="GZ51" s="73">
        <f>((((((((($A51*2)/PI())/2)+('Calcification Rates'!$D$90+'Calcification Rates'!$E$90))^2)*PI())/2))-((((((($A51*2)/PI())/2)^2)*PI())/2)))*('Calcification Rates'!$F$90+'Calcification Rates'!$G$90)</f>
        <v>30.565761278836558</v>
      </c>
      <c r="HA51" s="73">
        <f>((((((((($A51*2)/PI())/2)+'Calcification Rates'!$D$92)^2)*PI())/2))-((((((($A51*2)/PI())/2)^2)*PI())/2)))*'Calcification Rates'!$F$92</f>
        <v>69.49733748527197</v>
      </c>
      <c r="HB51" s="73">
        <f>((((((((($A51*2)/PI())/2)+('Calcification Rates'!$D$92-'Calcification Rates'!$E$92))^2)*PI())/2))-((((((($A51*2)/PI())/2)^2)*PI())/2)))*('Calcification Rates'!$F$92-'Calcification Rates'!$G$92)</f>
        <v>66.80842464814755</v>
      </c>
      <c r="HC51" s="73">
        <f>((((((((($A51*2)/PI())/2)+('Calcification Rates'!$D$92+'Calcification Rates'!$E$92))^2)*PI())/2))-((((((($A51*2)/PI())/2)^2)*PI())/2)))*('Calcification Rates'!$F$92+'Calcification Rates'!$G$92)</f>
        <v>72.18625032239639</v>
      </c>
      <c r="HD51" s="73">
        <f>$A51*'Calcification Rates'!$D$93*'Calcification Rates'!$F$93</f>
        <v>20.245550715713286</v>
      </c>
      <c r="HE51" s="73">
        <f>$A51*('Calcification Rates'!$D$93-'Calcification Rates'!$E$93)*('Calcification Rates'!$F$93-'Calcification Rates'!$G$93)</f>
        <v>17.793346183911293</v>
      </c>
      <c r="HF51" s="73">
        <f>$A51*('Calcification Rates'!$D$93+'Calcification Rates'!$E$93)*('Calcification Rates'!$F$93+'Calcification Rates'!$G$93)</f>
        <v>22.832094298852358</v>
      </c>
      <c r="HG51" s="73">
        <f>$A51*'Calcification Rates'!$D$95*'Calcification Rates'!$F$95</f>
        <v>25.813077162534441</v>
      </c>
      <c r="HH51" s="73">
        <f>$A51*('Calcification Rates'!$D$95-'Calcification Rates'!$E$95)*('Calcification Rates'!$F$95-'Calcification Rates'!$G$95)</f>
        <v>22.525588048410093</v>
      </c>
      <c r="HI51" s="73">
        <f>$A51*('Calcification Rates'!$D$95+'Calcification Rates'!$E$95)*('Calcification Rates'!$F$95+'Calcification Rates'!$G$95)</f>
        <v>29.284802689921062</v>
      </c>
      <c r="HJ51" s="73">
        <f>((((1-'Calcification Rates'!$H$96)*$A51)*'Calcification Rates'!$D$96*0.1)+('Calcification Rates'!$H$96*$A51*'Calcification Rates'!$D$96))*'Calcification Rates'!$F$96</f>
        <v>12.271948324999999</v>
      </c>
      <c r="HK51" s="73">
        <f>((((1-'Calcification Rates'!$H$96)*$A51)*(('Calcification Rates'!$D$96-'Calcification Rates'!$E$96)*0.1))+('Calcification Rates'!$H$96*$A51*('Calcification Rates'!$D$96-'Calcification Rates'!$E$96)))*('Calcification Rates'!$F$96-'Calcification Rates'!$G$96)</f>
        <v>10.719820934160039</v>
      </c>
      <c r="HL51" s="73">
        <f>((((1-'Calcification Rates'!$H$96)*$A51)*(('Calcification Rates'!$D$96+'Calcification Rates'!$E$96)*0.1))+('Calcification Rates'!$H$96*$A51*('Calcification Rates'!$D$96+'Calcification Rates'!$E$96)))*('Calcification Rates'!$F$96+'Calcification Rates'!$G$96)</f>
        <v>13.919545541599117</v>
      </c>
      <c r="HM51" s="73">
        <f>((((1-'Calcification Rates'!$H$98)*$A51)*'Calcification Rates'!$D$98*0.1)+('Calcification Rates'!$H$98*$A51*'Calcification Rates'!$D$98))*'Calcification Rates'!$F$98</f>
        <v>12.271948324999999</v>
      </c>
      <c r="HN51" s="73">
        <f>((((1-'Calcification Rates'!$H$98)*$A51)*(('Calcification Rates'!$D$98-'Calcification Rates'!$E$98)*0.1))+('Calcification Rates'!$H$98*$A51*('Calcification Rates'!$D$98-'Calcification Rates'!$E$98)))*('Calcification Rates'!$F$98-'Calcification Rates'!$G$98)</f>
        <v>7.4010233175744942</v>
      </c>
      <c r="HO51" s="73">
        <f>((((1-'Calcification Rates'!$H$98)*$A51)*(('Calcification Rates'!$D$98+'Calcification Rates'!$E$98)*0.1))+('Calcification Rates'!$H$98*$A51*('Calcification Rates'!$D$98+'Calcification Rates'!$E$98)))*('Calcification Rates'!$F$98+'Calcification Rates'!$G$98)</f>
        <v>17.84810046037224</v>
      </c>
    </row>
    <row r="52" spans="1:223" x14ac:dyDescent="0.3">
      <c r="A52" s="42">
        <v>50</v>
      </c>
      <c r="B52" s="73">
        <f>((((1-'Calcification Rates'!$H$11)*$A52)*'Calcification Rates'!$D$11*0.1)+('Calcification Rates'!$H$11*$A52*'Calcification Rates'!$D$11))*'Calcification Rates'!$F$11</f>
        <v>137.56526933333333</v>
      </c>
      <c r="C52" s="73">
        <f>((((1-'Calcification Rates'!$H$11)*$A52)*(('Calcification Rates'!$D$11-'Calcification Rates'!$E$11)*0.1))+('Calcification Rates'!$H$11*$A52*('Calcification Rates'!$D$11-'Calcification Rates'!$E$11)))*('Calcification Rates'!$F$11-'Calcification Rates'!$G$11)</f>
        <v>111.72707866850571</v>
      </c>
      <c r="D52" s="73">
        <f>((((1-'Calcification Rates'!$H$11)*$A52)*(('Calcification Rates'!$D$11+'Calcification Rates'!$E$11)*0.1))+('Calcification Rates'!$H$11*$A52*('Calcification Rates'!$D$11+'Calcification Rates'!$E$11)))*('Calcification Rates'!$F$11+'Calcification Rates'!$G$11)</f>
        <v>164.20611277295049</v>
      </c>
      <c r="E52" s="73">
        <f>(((((1-'Calcification Rates'!$H$12)*$A52)*'Calcification Rates'!$D$12*0.1)+('Calcification Rates'!$H$12*$A52*'Calcification Rates'!$D$12))*'Calcification Rates'!$F$12)*0.5</f>
        <v>72.442335238095225</v>
      </c>
      <c r="F52" s="73">
        <f>(((((1-'Calcification Rates'!$H$12)*$A52)*(('Calcification Rates'!$D$12-'Calcification Rates'!$E$12)*0.1))+('Calcification Rates'!$H$12*$A52*('Calcification Rates'!$D$12-'Calcification Rates'!$E$12)))*('Calcification Rates'!$F$12-'Calcification Rates'!$G$12))*0.5</f>
        <v>66.580081083163464</v>
      </c>
      <c r="G52" s="73">
        <f>(((((1-'Calcification Rates'!$H$12)*$A52)*(('Calcification Rates'!$D$12+'Calcification Rates'!$E$12)*0.1))+('Calcification Rates'!$H$12*$A52*('Calcification Rates'!$D$12+'Calcification Rates'!$E$12)))*('Calcification Rates'!$F$12+'Calcification Rates'!$G$12))*0.5</f>
        <v>78.406304918167308</v>
      </c>
      <c r="H52" s="73">
        <f>(((((1-'Calcification Rates'!$H$13)*$A52)*'Calcification Rates'!$D$13*0.1)+('Calcification Rates'!$H$13*$A52*'Calcification Rates'!$D$13))*'Calcification Rates'!$F$13)*0.5</f>
        <v>58.29081527999999</v>
      </c>
      <c r="I52" s="73">
        <f>(((((1-'Calcification Rates'!$H$13)*$A52)*(('Calcification Rates'!$D$13-'Calcification Rates'!$E$13)*0.1))+('Calcification Rates'!$H$13*$A52*('Calcification Rates'!$D$13-'Calcification Rates'!$E$13)))*('Calcification Rates'!$F$13-'Calcification Rates'!$G$13))*0.5</f>
        <v>49.330516336905937</v>
      </c>
      <c r="J52" s="73">
        <f>(((((1-'Calcification Rates'!$H$13)*$A52)*(('Calcification Rates'!$D$13+'Calcification Rates'!$E$13)*0.1))+('Calcification Rates'!$H$13*$A52*('Calcification Rates'!$D$13+'Calcification Rates'!$E$13)))*('Calcification Rates'!$F$13+'Calcification Rates'!$G$13))*0.5</f>
        <v>67.989960735316274</v>
      </c>
      <c r="K52" s="73">
        <f>((((((((($A52*2)/PI())/2)+'Calcification Rates'!$D$14)^2)*PI())/2))-((((((($A52*2)/PI())/2)^2)*PI())/2)))*'Calcification Rates'!$F$14</f>
        <v>29.688976613858721</v>
      </c>
      <c r="L52" s="73">
        <f>((((((((($A52*2)/PI())/2)+('Calcification Rates'!$D$14-'Calcification Rates'!$E$14))^2)*PI())/2))-((((((($A52*2)/PI())/2)^2)*PI())/2)))*('Calcification Rates'!$F$14-'Calcification Rates'!$G$14)</f>
        <v>28.650287999328285</v>
      </c>
      <c r="M52" s="73">
        <f>((((((((($A52*2)/PI())/2)+('Calcification Rates'!$D$14+'Calcification Rates'!$E$14))^2)*PI())/2))-((((((($A52*2)/PI())/2)^2)*PI())/2)))*('Calcification Rates'!$F$14+'Calcification Rates'!$G$14)</f>
        <v>30.728345379682104</v>
      </c>
      <c r="N52" s="73">
        <f>((((((((($A52*2)/PI())/2)+'Calcification Rates'!$D$15)^2)*PI())/2))-((((((($A52*2)/PI())/2)^2)*PI())/2)))*'Calcification Rates'!$F$15</f>
        <v>30.114209351817635</v>
      </c>
      <c r="O52" s="73">
        <f>((((((((($A52*2)/PI())/2)+('Calcification Rates'!$D$15-'Calcification Rates'!$E$15))^2)*PI())/2))-((((((($A52*2)/PI())/2)^2)*PI())/2)))*('Calcification Rates'!$F$15-'Calcification Rates'!$G$15)</f>
        <v>27.153307400495429</v>
      </c>
      <c r="P52" s="73">
        <f>((((((((($A52*2)/PI())/2)+('Calcification Rates'!$D$15+'Calcification Rates'!$E$15))^2)*PI())/2))-((((((($A52*2)/PI())/2)^2)*PI())/2)))*('Calcification Rates'!$F$15+'Calcification Rates'!$G$15)</f>
        <v>33.214143758278915</v>
      </c>
      <c r="Q52" s="73">
        <f>(2*'Calcification Rates'!$D$16*'Calcification Rates'!$F$16)+0.1*'Calcification Rates'!$D$16*($A52+(2*'Calcification Rates'!$D$16))*'Calcification Rates'!$F$16</f>
        <v>7.9234283333333329</v>
      </c>
      <c r="R52" s="73">
        <f>(2*('Calcification Rates'!$D$16-'Calcification Rates'!$E$16)*('Calcification Rates'!$F$16-'Calcification Rates'!$G$16))+(0.1*('Calcification Rates'!$D$16-'Calcification Rates'!$E$16)*($A52+(2*'Calcification Rates'!$D$16-'Calcification Rates'!$E$16)))*('Calcification Rates'!$F$16-'Calcification Rates'!$G$16)</f>
        <v>6.8060819366137455</v>
      </c>
      <c r="S52" s="73">
        <f>(2*('Calcification Rates'!$D$16+'Calcification Rates'!$E$16)*('Calcification Rates'!$F$16+'Calcification Rates'!$G$16))+(0.1*('Calcification Rates'!$D$16+'Calcification Rates'!$E$16)*($A52+(2*'Calcification Rates'!$D$16+'Calcification Rates'!$E$16)))*('Calcification Rates'!$F$16+'Calcification Rates'!$G$16)</f>
        <v>9.0686513632884029</v>
      </c>
      <c r="T52" s="73">
        <f>(2*'Calcification Rates'!$D$17*'Calcification Rates'!$F$17)+0.1*'Calcification Rates'!$D$17*($A52+(2*'Calcification Rates'!$D$17))*'Calcification Rates'!$F$17</f>
        <v>7.3231686111111092</v>
      </c>
      <c r="U52" s="73">
        <f>(2*('Calcification Rates'!$D$17-'Calcification Rates'!$E$17)*('Calcification Rates'!$F$17-'Calcification Rates'!$G$17))+(0.1*('Calcification Rates'!$D$17-'Calcification Rates'!$E$17)*($A52+(2*'Calcification Rates'!$D$17-'Calcification Rates'!$E$17)))*('Calcification Rates'!$F$17-'Calcification Rates'!$G$17)</f>
        <v>6.2139905840804115</v>
      </c>
      <c r="V52" s="73">
        <f>(2*('Calcification Rates'!$D$17+'Calcification Rates'!$E$17)*('Calcification Rates'!$F$17+'Calcification Rates'!$G$17))+(0.1*('Calcification Rates'!$D$17+'Calcification Rates'!$E$17)*($A52+(2*'Calcification Rates'!$D$17+'Calcification Rates'!$E$17)))*('Calcification Rates'!$F$17+'Calcification Rates'!$G$17)</f>
        <v>8.4602217774217365</v>
      </c>
      <c r="W52" s="73">
        <f>((((((((($A52*2)/PI())/2)+'Calcification Rates'!$D$18)^2)*PI())/2))-((((((($A52*2)/PI())/2)^2)*PI())/2)))*'Calcification Rates'!$F$18</f>
        <v>30.114209351817635</v>
      </c>
      <c r="X52" s="73">
        <f>((((((((($A52*2)/PI())/2)+('Calcification Rates'!$D$18-'Calcification Rates'!$E$18))^2)*PI())/2))-((((((($A52*2)/PI())/2)^2)*PI())/2)))*('Calcification Rates'!$F$18-'Calcification Rates'!$G$18)</f>
        <v>27.153307400495429</v>
      </c>
      <c r="Y52" s="73">
        <f>((((((((($A52*2)/PI())/2)+('Calcification Rates'!$D$18+'Calcification Rates'!$E$18))^2)*PI())/2))-((((((($A52*2)/PI())/2)^2)*PI())/2)))*('Calcification Rates'!$F$18+'Calcification Rates'!$G$18)</f>
        <v>33.214143758278915</v>
      </c>
      <c r="Z52" s="73">
        <f>(2*'Calcification Rates'!$D$19*'Calcification Rates'!$F$19)+0.1*'Calcification Rates'!$D$19*($A52+(2*'Calcification Rates'!$D$19))*'Calcification Rates'!$F$19</f>
        <v>7.3231686111111092</v>
      </c>
      <c r="AA52" s="73">
        <f>(2*('Calcification Rates'!$D$19-'Calcification Rates'!$E$19)*('Calcification Rates'!$F$19-'Calcification Rates'!$G$19))+(0.1*('Calcification Rates'!$D$19-'Calcification Rates'!$E$19)*($A52+(2*'Calcification Rates'!$D$19-'Calcification Rates'!$E$19)))*('Calcification Rates'!$F$19-'Calcification Rates'!$G$19)</f>
        <v>6.2139905840804115</v>
      </c>
      <c r="AB52" s="73">
        <f>(2*('Calcification Rates'!$D$19+'Calcification Rates'!$E$19)*('Calcification Rates'!$F$19+'Calcification Rates'!$G$19))+(0.1*('Calcification Rates'!$D$19+'Calcification Rates'!$E$19)*($A52+(2*'Calcification Rates'!$D$19+'Calcification Rates'!$E$19)))*('Calcification Rates'!$F$19+'Calcification Rates'!$G$19)</f>
        <v>8.4602217774217365</v>
      </c>
      <c r="AC52" s="73">
        <f>(((((1-'Calcification Rates'!$H$20)*$A52)*'Calcification Rates'!$D$20*0.1)+('Calcification Rates'!$H$20*$A52*'Calcification Rates'!$D$20))*'Calcification Rates'!$F$20)*0.5</f>
        <v>4.0425335416666659</v>
      </c>
      <c r="AD52" s="73">
        <f>(((((1-'Calcification Rates'!$H$20)*$A52)*(('Calcification Rates'!$D$20-'Calcification Rates'!$E$20)*0.1))+('Calcification Rates'!$H$20*$A52*('Calcification Rates'!$D$20-'Calcification Rates'!$E$20)))*('Calcification Rates'!$F$20-'Calcification Rates'!$G$20))*0.5</f>
        <v>3.4305612136864188</v>
      </c>
      <c r="AE52" s="73">
        <f>(((((1-'Calcification Rates'!$H$20)*$A52)*(('Calcification Rates'!$D$20+'Calcification Rates'!$E$20)*0.1))+('Calcification Rates'!$H$20*$A52*('Calcification Rates'!$D$20+'Calcification Rates'!$E$20)))*('Calcification Rates'!$F$20+'Calcification Rates'!$G$20))*0.5</f>
        <v>4.669779411531346</v>
      </c>
      <c r="AF52" s="73">
        <f>(2*'Calcification Rates'!$D$21*'Calcification Rates'!$F$21)+0.1*'Calcification Rates'!$D$21*($A52+(2*'Calcification Rates'!$D$21))*'Calcification Rates'!$F$21</f>
        <v>8.403636111111112</v>
      </c>
      <c r="AG52" s="73">
        <f>(2*('Calcification Rates'!$D$21-'Calcification Rates'!$E$21)*('Calcification Rates'!$F$21-'Calcification Rates'!$G$21))+(0.1*('Calcification Rates'!$D$21-'Calcification Rates'!$E$21)*($A52+(2*'Calcification Rates'!$D$21-'Calcification Rates'!$E$21)))*('Calcification Rates'!$F$21-'Calcification Rates'!$G$21)</f>
        <v>8.2229647039829334</v>
      </c>
      <c r="AH52" s="73">
        <f>(2*('Calcification Rates'!$D$21+'Calcification Rates'!$E$21)*('Calcification Rates'!$F$21+'Calcification Rates'!$G$21))+(0.1*('Calcification Rates'!$D$21+'Calcification Rates'!$E$21)*($A52+(2*'Calcification Rates'!$D$21+'Calcification Rates'!$E$21)))*('Calcification Rates'!$F$21+'Calcification Rates'!$G$21)</f>
        <v>8.5861583157503993</v>
      </c>
      <c r="AI52" s="73">
        <f>$A52*'Calcification Rates'!$D$23*'Calcification Rates'!$F$23</f>
        <v>1.1751406249999998</v>
      </c>
      <c r="AJ52" s="73">
        <f>$A52*('Calcification Rates'!$D$23-'Calcification Rates'!$E$23)*('Calcification Rates'!$F$23-'Calcification Rates'!$G$23)</f>
        <v>0.76372246389050324</v>
      </c>
      <c r="AK52" s="73">
        <f>$A52*('Calcification Rates'!$D$23+'Calcification Rates'!$E$23)*('Calcification Rates'!$F$23+'Calcification Rates'!$G$23)</f>
        <v>1.5865587861094967</v>
      </c>
      <c r="AL52" s="73">
        <f>((((1-'Calcification Rates'!$H$24)*$A52)*'Calcification Rates'!$D$24*0.1)+('Calcification Rates'!$H$24*$A52*'Calcification Rates'!$D$24))*'Calcification Rates'!$F$24</f>
        <v>53.545766364999999</v>
      </c>
      <c r="AM52" s="73">
        <f>((((1-'Calcification Rates'!$H$24)*$A52)*(('Calcification Rates'!$D$24-'Calcification Rates'!$E$24)*0.1))+('Calcification Rates'!$H$24*$A52*('Calcification Rates'!$D$24-'Calcification Rates'!$E$24)))*('Calcification Rates'!$F$24-'Calcification Rates'!$G$24)</f>
        <v>32.29262827137606</v>
      </c>
      <c r="AN52" s="73">
        <f>((((1-'Calcification Rates'!$H$24)*$A52)*(('Calcification Rates'!$D$24+'Calcification Rates'!$E$24)*0.1))+('Calcification Rates'!$H$24*$A52*('Calcification Rates'!$D$24+'Calcification Rates'!$E$24)))*('Calcification Rates'!$F$24+'Calcification Rates'!$G$24)</f>
        <v>77.875997518930291</v>
      </c>
      <c r="AO52" s="73">
        <f>((((((((($A52*2)/PI())/2)+'Calcification Rates'!$D$25)^2)*PI())/2))-((((((($A52*2)/PI())/2)^2)*PI())/2)))*'Calcification Rates'!$F$25</f>
        <v>25.385086581764025</v>
      </c>
      <c r="AP52" s="73">
        <f>((((((((($A52*2)/PI())/2)+('Calcification Rates'!$D$25-'Calcification Rates'!$E$25))^2)*PI())/2))-((((((($A52*2)/PI())/2)^2)*PI())/2)))*('Calcification Rates'!$F$25-'Calcification Rates'!$G$25)</f>
        <v>20.749611835006146</v>
      </c>
      <c r="AQ52" s="73">
        <f>((((((((($A52*2)/PI())/2)+('Calcification Rates'!$D$25+'Calcification Rates'!$E$25))^2)*PI())/2))-((((((($A52*2)/PI())/2)^2)*PI())/2)))*('Calcification Rates'!$F$25+'Calcification Rates'!$G$25)</f>
        <v>30.175853679581952</v>
      </c>
      <c r="AR52" s="73">
        <f>((((1-'Calcification Rates'!$H$28)*$A52)*'Calcification Rates'!$D$28*0.1)+('Calcification Rates'!$H$28*$A52*'Calcification Rates'!$D$28))*'Calcification Rates'!$F$28</f>
        <v>8.6185619277669758</v>
      </c>
      <c r="AS52" s="73">
        <f>((((1-'Calcification Rates'!$H$28)*$A52)*(('Calcification Rates'!$D$28-'Calcification Rates'!$E$28)*0.1))+('Calcification Rates'!$H$28*$A52*('Calcification Rates'!$D$28-'Calcification Rates'!$E$28)))*('Calcification Rates'!$F$28-'Calcification Rates'!$G$28)</f>
        <v>7.7680786231386216</v>
      </c>
      <c r="AT52" s="73">
        <f>((((1-'Calcification Rates'!$H$28)*$A52)*(('Calcification Rates'!$D$28+'Calcification Rates'!$E$28)*0.1))+('Calcification Rates'!$H$28*$A52*('Calcification Rates'!$D$28+'Calcification Rates'!$E$28)))*('Calcification Rates'!$F$28+'Calcification Rates'!$G$28)</f>
        <v>9.5106636778442049</v>
      </c>
      <c r="AU52" s="73">
        <f>((((((((($A52*2)/PI())/2)+'Calcification Rates'!$D$29)^2)*PI())/2))-((((((($A52*2)/PI())/2)^2)*PI())/2)))*'Calcification Rates'!$F$29</f>
        <v>124.92495978419639</v>
      </c>
      <c r="AV52" s="73">
        <f>((((((((($A52*2)/PI())/2)+('Calcification Rates'!$D$29-'Calcification Rates'!$E$29))^2)*PI())/2))-((((((($A52*2)/PI())/2)^2)*PI())/2)))*('Calcification Rates'!$F$29-'Calcification Rates'!$G$29)</f>
        <v>103.15806082484677</v>
      </c>
      <c r="AW52" s="73">
        <f>((((((((($A52*2)/PI())/2)+('Calcification Rates'!$D$29+'Calcification Rates'!$E$29))^2)*PI())/2))-((((((($A52*2)/PI())/2)^2)*PI())/2)))*('Calcification Rates'!$F$29+'Calcification Rates'!$G$29)</f>
        <v>148.61730085355816</v>
      </c>
      <c r="AX52" s="73">
        <f>((((((((($A52*2)/PI())/2)+'Calcification Rates'!$D$30)^2)*PI())/2))-((((((($A52*2)/PI())/2)^2)*PI())/2)))*'Calcification Rates'!$F$30</f>
        <v>29.545917886833415</v>
      </c>
      <c r="AY52" s="73">
        <f>((((((((($A52*2)/PI())/2)+('Calcification Rates'!$D$30-'Calcification Rates'!$E$30))^2)*PI())/2))-((((((($A52*2)/PI())/2)^2)*PI())/2)))*('Calcification Rates'!$F$30-'Calcification Rates'!$G$30)</f>
        <v>26.228173465551173</v>
      </c>
      <c r="AZ52" s="73">
        <f>((((((((($A52*2)/PI())/2)+('Calcification Rates'!$D$30+'Calcification Rates'!$E$30))^2)*PI())/2))-((((((($A52*2)/PI())/2)^2)*PI())/2)))*('Calcification Rates'!$F$30+'Calcification Rates'!$G$30)</f>
        <v>32.932185842693755</v>
      </c>
      <c r="BA52" s="73">
        <f>((((1-'Calcification Rates'!$H$31)*$A52)*'Calcification Rates'!$D$31*0.1)+('Calcification Rates'!$H$31*$A52*'Calcification Rates'!$D$31))*'Calcification Rates'!$F$31</f>
        <v>9.2182999999999993</v>
      </c>
      <c r="BB52" s="73">
        <f>((((1-'Calcification Rates'!$H$31)*$A52)*(('Calcification Rates'!$D$31-'Calcification Rates'!$E$31)*0.1))+('Calcification Rates'!$H$31*$A52*('Calcification Rates'!$D$31-'Calcification Rates'!$E$31)))*('Calcification Rates'!$F$31-'Calcification Rates'!$G$31)</f>
        <v>9.2182999999999993</v>
      </c>
      <c r="BC52" s="73">
        <f>((((1-'Calcification Rates'!$H$31)*$A52)*(('Calcification Rates'!$D$31+'Calcification Rates'!$E$31)*0.1))+('Calcification Rates'!$H$31*$A52*('Calcification Rates'!$D$31+'Calcification Rates'!$E$31)))*('Calcification Rates'!$F$31+'Calcification Rates'!$G$31)</f>
        <v>9.2182999999999993</v>
      </c>
      <c r="BD52" s="73">
        <f>$A52*'Calcification Rates'!$D$32*'Calcification Rates'!$F$32</f>
        <v>38.735109787716752</v>
      </c>
      <c r="BE52" s="73">
        <f>$A52*('Calcification Rates'!$D$32-'Calcification Rates'!$E$32)*('Calcification Rates'!$F$32-'Calcification Rates'!$G$32)</f>
        <v>37.236414474710145</v>
      </c>
      <c r="BF52" s="73">
        <f>$A52*('Calcification Rates'!$D$32+'Calcification Rates'!$E$32)*('Calcification Rates'!$F$32+'Calcification Rates'!$G$32)</f>
        <v>40.233805100723352</v>
      </c>
      <c r="BG52" s="73">
        <f>((((1-'Calcification Rates'!$H$34)*$A52)*'Calcification Rates'!$D$34*0.1)+('Calcification Rates'!$H$34*$A52*'Calcification Rates'!$D$34))*'Calcification Rates'!$F$34</f>
        <v>12.522396250000002</v>
      </c>
      <c r="BH52" s="73">
        <f>((((1-'Calcification Rates'!$H$34)*$A52)*(('Calcification Rates'!$D$34-'Calcification Rates'!$E$34)*0.1))+('Calcification Rates'!$H$34*$A52*('Calcification Rates'!$D$34-'Calcification Rates'!$E$34)))*('Calcification Rates'!$F$34-'Calcification Rates'!$G$34)</f>
        <v>4.7686922895932744</v>
      </c>
      <c r="BI52" s="73">
        <f>((((1-'Calcification Rates'!$H$34)*$A52)*(('Calcification Rates'!$D$34+'Calcification Rates'!$E$34)*0.1))+('Calcification Rates'!$H$34*$A52*('Calcification Rates'!$D$34+'Calcification Rates'!$E$34)))*('Calcification Rates'!$F$34+'Calcification Rates'!$G$34)</f>
        <v>23.882822852945598</v>
      </c>
      <c r="BJ52" s="73">
        <f>(2*'Calcification Rates'!$D$35*'Calcification Rates'!$F$35)+0.1*'Calcification Rates'!$D$35*($A52+(2*'Calcification Rates'!$D$35))*'Calcification Rates'!$F$35</f>
        <v>4.2123509081621089</v>
      </c>
      <c r="BK52" s="73">
        <f>(2*('Calcification Rates'!$D$35-'Calcification Rates'!$E$35)*('Calcification Rates'!$F$35-'Calcification Rates'!$G$35))+(0.1*('Calcification Rates'!$D$35-'Calcification Rates'!$E$35)*($A52+(2*'Calcification Rates'!$D$35-'Calcification Rates'!$E$35)))*('Calcification Rates'!$F$35-'Calcification Rates'!$G$35)</f>
        <v>3.7988664201650293</v>
      </c>
      <c r="BL52" s="73">
        <f>(2*('Calcification Rates'!$D$35+'Calcification Rates'!$E$35)*('Calcification Rates'!$F$35+'Calcification Rates'!$G$35))+(0.1*('Calcification Rates'!$D$35+'Calcification Rates'!$E$35)*($A52+(2*'Calcification Rates'!$D$35+'Calcification Rates'!$E$35)))*('Calcification Rates'!$F$35+'Calcification Rates'!$G$35)</f>
        <v>4.6451310095486127</v>
      </c>
      <c r="BM52" s="73">
        <f>((((((((($A52*2)/PI())/2)+'Calcification Rates'!$D$36)^2)*PI())/2))-((((((($A52*2)/PI())/2)^2)*PI())/2)))*'Calcification Rates'!$F$36</f>
        <v>39.863130321053681</v>
      </c>
      <c r="BN52" s="73">
        <f>((((((((($A52*2)/PI())/2)+('Calcification Rates'!$D$36-'Calcification Rates'!$E$36))^2)*PI())/2))-((((((($A52*2)/PI())/2)^2)*PI())/2)))*('Calcification Rates'!$F$36-'Calcification Rates'!$G$36)</f>
        <v>36.50076848141812</v>
      </c>
      <c r="BO52" s="73">
        <f>((((((((($A52*2)/PI())/2)+('Calcification Rates'!$D$36+'Calcification Rates'!$E$36))^2)*PI())/2))-((((((($A52*2)/PI())/2)^2)*PI())/2)))*('Calcification Rates'!$F$36+'Calcification Rates'!$G$36)</f>
        <v>43.374837452223737</v>
      </c>
      <c r="BP52" s="73">
        <f>(2*'Calcification Rates'!$D$37*'Calcification Rates'!$F$37)+0.1*'Calcification Rates'!$D$37*($A52+(2*'Calcification Rates'!$D$37))*'Calcification Rates'!$F$37</f>
        <v>87.263215277777775</v>
      </c>
      <c r="BQ52" s="73">
        <f>(2*('Calcification Rates'!$D$37-'Calcification Rates'!$E$37)*('Calcification Rates'!$F$37-'Calcification Rates'!$G$37))+(0.1*('Calcification Rates'!$D$37-'Calcification Rates'!$E$37)*($A52+(2*'Calcification Rates'!$D$37-'Calcification Rates'!$E$37)))*('Calcification Rates'!$F$37-'Calcification Rates'!$G$37)</f>
        <v>71.384089055617622</v>
      </c>
      <c r="BR52" s="73">
        <f>(2*('Calcification Rates'!$D$37+'Calcification Rates'!$E$37)*('Calcification Rates'!$F$37+'Calcification Rates'!$G$37))+(0.1*('Calcification Rates'!$D$37+'Calcification Rates'!$E$37)*($A52+(2*'Calcification Rates'!$D$37+'Calcification Rates'!$E$37)))*('Calcification Rates'!$F$37+'Calcification Rates'!$G$37)</f>
        <v>104.49406352222847</v>
      </c>
      <c r="BS52" s="73">
        <f>(2*'Calcification Rates'!$D$38*'Calcification Rates'!$F$38)+0.1*'Calcification Rates'!$D$38*($A52+(2*'Calcification Rates'!$D$38))*'Calcification Rates'!$F$38</f>
        <v>83.55705555555555</v>
      </c>
      <c r="BT52" s="73">
        <f>(2*('Calcification Rates'!$D$38-'Calcification Rates'!$E$38)*('Calcification Rates'!$F$38-'Calcification Rates'!$G$38))+(0.1*('Calcification Rates'!$D$38-'Calcification Rates'!$E$38)*($A52+(2*'Calcification Rates'!$D$38-'Calcification Rates'!$E$38)))*('Calcification Rates'!$F$38-'Calcification Rates'!$G$38)</f>
        <v>67.042368661140884</v>
      </c>
      <c r="BU52" s="73">
        <f>(2*('Calcification Rates'!$D$38+'Calcification Rates'!$E$38)*('Calcification Rates'!$F$38+'Calcification Rates'!$G$38))+(0.1*('Calcification Rates'!$D$38+'Calcification Rates'!$E$38)*($A52+(2*'Calcification Rates'!$D$38+'Calcification Rates'!$E$38)))*('Calcification Rates'!$F$38+'Calcification Rates'!$G$38)</f>
        <v>101.80398484926388</v>
      </c>
      <c r="BV52" s="73">
        <f>((((((((($A52*2)/PI())/2)+'Calcification Rates'!$D$39)^2)*PI())/2))-((((((($A52*2)/PI())/2)^2)*PI())/2)))*'Calcification Rates'!$F$39</f>
        <v>21.488366411966119</v>
      </c>
      <c r="BW52" s="73">
        <f>((((((((($A52*2)/PI())/2)+('Calcification Rates'!$D$39-'Calcification Rates'!$E$39))^2)*PI())/2))-((((((($A52*2)/PI())/2)^2)*PI())/2)))*('Calcification Rates'!$F$39-'Calcification Rates'!$G$39)</f>
        <v>20.656962700907208</v>
      </c>
      <c r="BX52" s="73">
        <f>((((((((($A52*2)/PI())/2)+('Calcification Rates'!$D$39+'Calcification Rates'!$E$39))^2)*PI())/2))-((((((($A52*2)/PI())/2)^2)*PI())/2)))*('Calcification Rates'!$F$39+'Calcification Rates'!$G$39)</f>
        <v>22.319770123025034</v>
      </c>
      <c r="BY52" s="73">
        <f>((((((((($A52*2)/PI())/2)+'Calcification Rates'!$D$40)^2)*PI())/2))-((((((($A52*2)/PI())/2)^2)*PI())/2)))*'Calcification Rates'!$F$40</f>
        <v>39.343559469442148</v>
      </c>
      <c r="BZ52" s="73">
        <f>((((((((($A52*2)/PI())/2)+('Calcification Rates'!$D$40-'Calcification Rates'!$E$40))^2)*PI())/2))-((((((($A52*2)/PI())/2)^2)*PI())/2)))*('Calcification Rates'!$F$40-'Calcification Rates'!$G$40)</f>
        <v>37.82132270550899</v>
      </c>
      <c r="CA52" s="73">
        <f>((((((((($A52*2)/PI())/2)+('Calcification Rates'!$D$40+'Calcification Rates'!$E$40))^2)*PI())/2))-((((((($A52*2)/PI())/2)^2)*PI())/2)))*('Calcification Rates'!$F$40+'Calcification Rates'!$G$40)</f>
        <v>40.865796233375306</v>
      </c>
      <c r="CB52" s="73">
        <f>$A52*'Calcification Rates'!$D$23*'Calcification Rates'!$F$23</f>
        <v>1.1751406249999998</v>
      </c>
      <c r="CC52" s="73">
        <f>$A52*('Calcification Rates'!$D$23-'Calcification Rates'!$E$23)*('Calcification Rates'!$F$23-'Calcification Rates'!$G$23)</f>
        <v>0.76372246389050324</v>
      </c>
      <c r="CD52" s="73">
        <f>$A52*('Calcification Rates'!$D$23+'Calcification Rates'!$E$23)*('Calcification Rates'!$F$23+'Calcification Rates'!$G$23)</f>
        <v>1.5865587861094967</v>
      </c>
      <c r="CE52" s="73">
        <f>((((1-'Calcification Rates'!$H$44)*$A52)*'Calcification Rates'!$D$44*0.1)+('Calcification Rates'!$H$44*$A52*'Calcification Rates'!$D$44))*'Calcification Rates'!$F$44</f>
        <v>41.035892511250005</v>
      </c>
      <c r="CF52" s="73">
        <f>((((1-'Calcification Rates'!$H$44)*$A52)*(('Calcification Rates'!$D$44-'Calcification Rates'!$E$44)*0.1))+('Calcification Rates'!$H$44*$A52*('Calcification Rates'!$D$44-'Calcification Rates'!$E$44)))*('Calcification Rates'!$F$44-'Calcification Rates'!$G$44)</f>
        <v>24.748115726215939</v>
      </c>
      <c r="CG52" s="73">
        <f>((((1-'Calcification Rates'!$H$44)*$A52)*(('Calcification Rates'!$D$44+'Calcification Rates'!$E$44)*0.1))+('Calcification Rates'!$H$44*$A52*('Calcification Rates'!$D$44+'Calcification Rates'!$E$44)))*('Calcification Rates'!$F$44+'Calcification Rates'!$G$44)</f>
        <v>59.681862457795745</v>
      </c>
      <c r="CH52" s="73">
        <f>((((1-'Calcification Rates'!$H$45)*$A52)*'Calcification Rates'!$D$45*0.1)+('Calcification Rates'!$H$45*$A52*'Calcification Rates'!$D$45))*'Calcification Rates'!$F$45</f>
        <v>50.990119999999997</v>
      </c>
      <c r="CI52" s="73">
        <f>((((1-'Calcification Rates'!$H$45)*$A52)*(('Calcification Rates'!$D$45-'Calcification Rates'!$E$45)*0.1))+('Calcification Rates'!$H$45*$A52*('Calcification Rates'!$D$45-'Calcification Rates'!$E$45)))*('Calcification Rates'!$F$45-'Calcification Rates'!$G$45)</f>
        <v>33.576305739768671</v>
      </c>
      <c r="CJ52" s="73">
        <f>((((1-'Calcification Rates'!$H$45)*$A52)*(('Calcification Rates'!$D$45+'Calcification Rates'!$E$45)*0.1))+('Calcification Rates'!$H$45*$A52*('Calcification Rates'!$D$45+'Calcification Rates'!$E$45)))*('Calcification Rates'!$F$45+'Calcification Rates'!$G$45)</f>
        <v>68.403934260231324</v>
      </c>
      <c r="CK52" s="73">
        <f>((((1-'Calcification Rates'!$H$46)*$A52)*'Calcification Rates'!$D$46*0.1)+('Calcification Rates'!$H$46*$A52*'Calcification Rates'!$D$46))*'Calcification Rates'!$F$46</f>
        <v>41.070641000000009</v>
      </c>
      <c r="CL52" s="73">
        <f>((((1-'Calcification Rates'!$H$46)*$A52)*(('Calcification Rates'!$D$46-'Calcification Rates'!$E$46)*0.1))+('Calcification Rates'!$H$46*$A52*('Calcification Rates'!$D$46-'Calcification Rates'!$E$46)))*('Calcification Rates'!$F$46-'Calcification Rates'!$G$46)</f>
        <v>38.518841634936081</v>
      </c>
      <c r="CM52" s="73">
        <f>((((1-'Calcification Rates'!$H$46)*$A52)*(('Calcification Rates'!$D$46+'Calcification Rates'!$E$46)*0.1))+('Calcification Rates'!$H$46*$A52*('Calcification Rates'!$D$46+'Calcification Rates'!$E$46)))*('Calcification Rates'!$F$46+'Calcification Rates'!$G$46)</f>
        <v>43.698960585999906</v>
      </c>
      <c r="CN52" s="73">
        <f>((((1-'Calcification Rates'!$H$47)*$A52)*'Calcification Rates'!$D$47*0.1)+('Calcification Rates'!$H$47*$A52*'Calcification Rates'!$D$47))*'Calcification Rates'!$F$47</f>
        <v>53.545766364999999</v>
      </c>
      <c r="CO52" s="73">
        <f>((((1-'Calcification Rates'!$H$47)*$A52)*(('Calcification Rates'!$D$47-'Calcification Rates'!$E$47)*0.1))+('Calcification Rates'!$H$47*$A52*('Calcification Rates'!$D$47-'Calcification Rates'!$E$47)))*('Calcification Rates'!$F$47-'Calcification Rates'!$G$47)</f>
        <v>32.29262827137606</v>
      </c>
      <c r="CP52" s="73">
        <f>((((1-'Calcification Rates'!$H$47)*$A52)*(('Calcification Rates'!$D$47+'Calcification Rates'!$E$47)*0.1))+('Calcification Rates'!$H$47*$A52*('Calcification Rates'!$D$47+'Calcification Rates'!$E$47)))*('Calcification Rates'!$F$47+'Calcification Rates'!$G$47)</f>
        <v>77.875997518930291</v>
      </c>
      <c r="CQ52" s="73">
        <f>((((((((($A52*2)/PI())/2)+'Calcification Rates'!$D$48)^2)*PI())/2))-((((((($A52*2)/PI())/2)^2)*PI())/2)))*'Calcification Rates'!$F$48</f>
        <v>30.114209351817635</v>
      </c>
      <c r="CR52" s="73">
        <f>((((((((($A52*2)/PI())/2)+('Calcification Rates'!$D$48-'Calcification Rates'!$E$48))^2)*PI())/2))-((((((($A52*2)/PI())/2)^2)*PI())/2)))*('Calcification Rates'!$F$48-'Calcification Rates'!$G$48)</f>
        <v>27.153307400495429</v>
      </c>
      <c r="CS52" s="73">
        <f>((((((((($A52*2)/PI())/2)+('Calcification Rates'!$D$48+'Calcification Rates'!$E$48))^2)*PI())/2))-((((((($A52*2)/PI())/2)^2)*PI())/2)))*('Calcification Rates'!$F$48+'Calcification Rates'!$G$48)</f>
        <v>33.214143758278915</v>
      </c>
      <c r="CT52" s="73">
        <f>((((1-'Calcification Rates'!$H$49)*$A52)*'Calcification Rates'!$D$49*0.1)+('Calcification Rates'!$H$49*$A52*'Calcification Rates'!$D$49))*'Calcification Rates'!$F$49</f>
        <v>41.035892511250005</v>
      </c>
      <c r="CU52" s="73">
        <f>((((1-'Calcification Rates'!$H$49)*$A52)*(('Calcification Rates'!$D$49-'Calcification Rates'!$E$49)*0.1))+('Calcification Rates'!$H$49*$A52*('Calcification Rates'!$D$49-'Calcification Rates'!$E$49)))*('Calcification Rates'!$F$49-'Calcification Rates'!$G$49)</f>
        <v>24.748115726215939</v>
      </c>
      <c r="CV52" s="73">
        <f>((((1-'Calcification Rates'!$H$49)*$A52)*(('Calcification Rates'!$D$49+'Calcification Rates'!$E$49)*0.1))+('Calcification Rates'!$H$49*$A52*('Calcification Rates'!$D$49+'Calcification Rates'!$E$49)))*('Calcification Rates'!$F$49+'Calcification Rates'!$G$49)</f>
        <v>59.681862457795745</v>
      </c>
      <c r="CW52" s="73">
        <f>((((((((($A52*2)/PI())/2)+'Calcification Rates'!$D$50)^2)*PI())/2))-((((((($A52*2)/PI())/2)^2)*PI())/2)))*'Calcification Rates'!$F$50</f>
        <v>30.114209351817635</v>
      </c>
      <c r="CX52" s="73">
        <f>((((((((($A52*2)/PI())/2)+('Calcification Rates'!$D$50-'Calcification Rates'!$E$50))^2)*PI())/2))-((((((($A52*2)/PI())/2)^2)*PI())/2)))*('Calcification Rates'!$F$50-'Calcification Rates'!$G$50)</f>
        <v>27.153307400495429</v>
      </c>
      <c r="CY52" s="73">
        <f>((((((((($A52*2)/PI())/2)+('Calcification Rates'!$D$50+'Calcification Rates'!$E$50))^2)*PI())/2))-((((((($A52*2)/PI())/2)^2)*PI())/2)))*('Calcification Rates'!$F$50+'Calcification Rates'!$G$50)</f>
        <v>33.214143758278915</v>
      </c>
      <c r="CZ52" s="73">
        <f>((((((((($A52*2)/PI())/2)+'Calcification Rates'!$D$51)^2)*PI())/2))-((((((($A52*2)/PI())/2)^2)*PI())/2)))*'Calcification Rates'!$F$51</f>
        <v>30.114209351817635</v>
      </c>
      <c r="DA52" s="73">
        <f>((((((((($A52*2)/PI())/2)+('Calcification Rates'!$D$51-'Calcification Rates'!$E$51))^2)*PI())/2))-((((((($A52*2)/PI())/2)^2)*PI())/2)))*('Calcification Rates'!$F$51-'Calcification Rates'!$G$51)</f>
        <v>27.153307400495429</v>
      </c>
      <c r="DB52" s="73">
        <f>((((((((($A52*2)/PI())/2)+('Calcification Rates'!$D$51+'Calcification Rates'!$E$51))^2)*PI())/2))-((((((($A52*2)/PI())/2)^2)*PI())/2)))*('Calcification Rates'!$F$51+'Calcification Rates'!$G$51)</f>
        <v>33.214143758278915</v>
      </c>
      <c r="DC52" s="73">
        <f>((((((((($A52*2)/PI())/2)+'Calcification Rates'!$D$52)^2)*PI())/2))-((((((($A52*2)/PI())/2)^2)*PI())/2)))*'Calcification Rates'!$F$52</f>
        <v>66.982590412433311</v>
      </c>
      <c r="DD52" s="73">
        <f>((((((((($A52*2)/PI())/2)+('Calcification Rates'!$D$52-'Calcification Rates'!$E$52))^2)*PI())/2))-((((((($A52*2)/PI())/2)^2)*PI())/2)))*('Calcification Rates'!$F$52-'Calcification Rates'!$G$52)</f>
        <v>63.222480897381217</v>
      </c>
      <c r="DE52" s="73">
        <f>((((((((($A52*2)/PI())/2)+('Calcification Rates'!$D$52+'Calcification Rates'!$E$52))^2)*PI())/2))-((((((($A52*2)/PI())/2)^2)*PI())/2)))*('Calcification Rates'!$F$52+'Calcification Rates'!$G$52)</f>
        <v>70.837883012379237</v>
      </c>
      <c r="DF52" s="73">
        <f>((((((((($A52*2)/PI())/2)+'Calcification Rates'!$D$53)^2)*PI())/2))-((((((($A52*2)/PI())/2)^2)*PI())/2)))*'Calcification Rates'!$F$53</f>
        <v>8.9100506314328243</v>
      </c>
      <c r="DG52" s="73">
        <f>((((((((($A52*2)/PI())/2)+('Calcification Rates'!$D$53-'Calcification Rates'!$E$53))^2)*PI())/2))-((((((($A52*2)/PI())/2)^2)*PI())/2)))*('Calcification Rates'!$F$53-'Calcification Rates'!$G$53)</f>
        <v>8.4688435975554253</v>
      </c>
      <c r="DH52" s="73">
        <f>((((((((($A52*2)/PI())/2)+('Calcification Rates'!$D$53+'Calcification Rates'!$E$53))^2)*PI())/2))-((((((($A52*2)/PI())/2)^2)*PI())/2)))*('Calcification Rates'!$F$53+'Calcification Rates'!$G$53)</f>
        <v>9.3590314487480022</v>
      </c>
      <c r="DI52" s="73">
        <f>((((((((($A52*2)/PI())/2)+'Calcification Rates'!$D$54)^2)*PI())/2))-((((((($A52*2)/PI())/2)^2)*PI())/2)))*'Calcification Rates'!$F$54</f>
        <v>8.9100506314328243</v>
      </c>
      <c r="DJ52" s="73">
        <f>((((((((($A52*2)/PI())/2)+('Calcification Rates'!$D$54-'Calcification Rates'!$E$54))^2)*PI())/2))-((((((($A52*2)/PI())/2)^2)*PI())/2)))*('Calcification Rates'!$F$54-'Calcification Rates'!$G$54)</f>
        <v>8.4688435975554253</v>
      </c>
      <c r="DK52" s="73">
        <f>((((((((($A52*2)/PI())/2)+('Calcification Rates'!$D$54+'Calcification Rates'!$E$54))^2)*PI())/2))-((((((($A52*2)/PI())/2)^2)*PI())/2)))*('Calcification Rates'!$F$54+'Calcification Rates'!$G$54)</f>
        <v>9.3590314487480022</v>
      </c>
      <c r="DL52" s="73">
        <f>((((((((($A52*2)/PI())/2)+'Calcification Rates'!$D$55)^2)*PI())/2))-((((((($A52*2)/PI())/2)^2)*PI())/2)))*'Calcification Rates'!$F$55</f>
        <v>10.926196087025636</v>
      </c>
      <c r="DM52" s="73">
        <f>((((((((($A52*2)/PI())/2)+('Calcification Rates'!$D$55-'Calcification Rates'!$E$55))^2)*PI())/2))-((((((($A52*2)/PI())/2)^2)*PI())/2)))*('Calcification Rates'!$F$55-'Calcification Rates'!$G$55)</f>
        <v>10.803136568293718</v>
      </c>
      <c r="DN52" s="73">
        <f>((((((((($A52*2)/PI())/2)+('Calcification Rates'!$D$55+'Calcification Rates'!$E$55))^2)*PI())/2))-((((((($A52*2)/PI())/2)^2)*PI())/2)))*('Calcification Rates'!$F$55+'Calcification Rates'!$G$55)</f>
        <v>11.04926547967837</v>
      </c>
      <c r="DO52" s="73">
        <f>((((1-'Calcification Rates'!$H$56)*$A52)*'Calcification Rates'!$D$56*0.1)+('Calcification Rates'!$H$56*$A52*'Calcification Rates'!$D$56))*'Calcification Rates'!$F$56</f>
        <v>5.3230142499999999</v>
      </c>
      <c r="DP52" s="73">
        <f>((((1-'Calcification Rates'!$H$56)*$A52)*(('Calcification Rates'!$D$56-'Calcification Rates'!$E$56)*0.1))+('Calcification Rates'!$H$56*$A52*('Calcification Rates'!$D$56-'Calcification Rates'!$E$56)))*('Calcification Rates'!$F$56-'Calcification Rates'!$G$56)</f>
        <v>5.3230142499999999</v>
      </c>
      <c r="DQ52" s="73">
        <f>((((1-'Calcification Rates'!$H$56)*$A52)*(('Calcification Rates'!$D$56+'Calcification Rates'!$E$56)*0.1))+('Calcification Rates'!$H$56*$A52*('Calcification Rates'!$D$56+'Calcification Rates'!$E$56)))*('Calcification Rates'!$F$56+'Calcification Rates'!$G$56)</f>
        <v>5.3230142499999999</v>
      </c>
      <c r="DR52" s="73">
        <f>((((1-'Calcification Rates'!$H$57)*$A52)*'Calcification Rates'!$D$57*0.1)+('Calcification Rates'!$H$57*$A52*'Calcification Rates'!$D$57))*'Calcification Rates'!$F$57</f>
        <v>22.569466666666671</v>
      </c>
      <c r="DS52" s="73">
        <f>((((1-'Calcification Rates'!$H$57)*$A52)*(('Calcification Rates'!$D$57-'Calcification Rates'!$E$57)*0.1))+('Calcification Rates'!$H$57*$A52*('Calcification Rates'!$D$57-'Calcification Rates'!$E$57)))*('Calcification Rates'!$F$57-'Calcification Rates'!$G$57)</f>
        <v>21.391117950870253</v>
      </c>
      <c r="DT52" s="73">
        <f>((((1-'Calcification Rates'!$H$57)*$A52)*(('Calcification Rates'!$D$57+'Calcification Rates'!$E$57)*0.1))+('Calcification Rates'!$H$57*$A52*('Calcification Rates'!$D$57+'Calcification Rates'!$E$57)))*('Calcification Rates'!$F$57+'Calcification Rates'!$G$57)</f>
        <v>23.747815382463088</v>
      </c>
      <c r="DU52" s="73">
        <f>((((1-'Calcification Rates'!$H$58)*$A52)*'Calcification Rates'!$D$58*0.1)+('Calcification Rates'!$H$58*$A52*'Calcification Rates'!$D$58))*'Calcification Rates'!$F$58</f>
        <v>22.569466666666671</v>
      </c>
      <c r="DV52" s="73">
        <f>((((1-'Calcification Rates'!$H$58)*$A52)*(('Calcification Rates'!$D$58-'Calcification Rates'!$E$58)*0.1))+('Calcification Rates'!$H$58*$A52*('Calcification Rates'!$D$58-'Calcification Rates'!$E$58)))*('Calcification Rates'!$F$58-'Calcification Rates'!$G$58)</f>
        <v>21.391117950870253</v>
      </c>
      <c r="DW52" s="73">
        <f>((((1-'Calcification Rates'!$H$58)*$A52)*(('Calcification Rates'!$D$58+'Calcification Rates'!$E$58)*0.1))+('Calcification Rates'!$H$58*$A52*('Calcification Rates'!$D$58+'Calcification Rates'!$E$58)))*('Calcification Rates'!$F$58+'Calcification Rates'!$G$58)</f>
        <v>23.747815382463088</v>
      </c>
      <c r="DX52" s="73">
        <f>(2*'Calcification Rates'!$D$59*'Calcification Rates'!$F$59)+0.1*'Calcification Rates'!$D$59*($A52+(2*'Calcification Rates'!$D$59))*'Calcification Rates'!$F$59</f>
        <v>17.377697422222226</v>
      </c>
      <c r="DY52" s="73">
        <f>(2*('Calcification Rates'!$D$59-'Calcification Rates'!$E$59)*('Calcification Rates'!$F$59-'Calcification Rates'!$G$59))+(0.1*('Calcification Rates'!$D$59-'Calcification Rates'!$E$59)*($A52+(2*'Calcification Rates'!$D$59-'Calcification Rates'!$E$59)))*('Calcification Rates'!$F$59-'Calcification Rates'!$G$59)</f>
        <v>16.451914029175256</v>
      </c>
      <c r="DZ52" s="73">
        <f>(2*('Calcification Rates'!$D$59+'Calcification Rates'!$E$59)*('Calcification Rates'!$F$59+'Calcification Rates'!$G$59))+(0.1*('Calcification Rates'!$D$59+'Calcification Rates'!$E$59)*($A52+(2*'Calcification Rates'!$D$59+'Calcification Rates'!$E$59)))*('Calcification Rates'!$F$59+'Calcification Rates'!$G$59)</f>
        <v>18.305518577476484</v>
      </c>
      <c r="EA52" s="73">
        <f>((((((((($A52*2)/PI())/2)+'Calcification Rates'!$D$60)^2)*PI())/2))-((((((($A52*2)/PI())/2)^2)*PI())/2)))*'Calcification Rates'!$F$60</f>
        <v>31.352156284714667</v>
      </c>
      <c r="EB52" s="73">
        <f>((((((((($A52*2)/PI())/2)+('Calcification Rates'!$D$60-'Calcification Rates'!$E$60))^2)*PI())/2))-((((((($A52*2)/PI())/2)^2)*PI())/2)))*('Calcification Rates'!$F$60-'Calcification Rates'!$G$60)</f>
        <v>29.265789328114348</v>
      </c>
      <c r="EC52" s="73">
        <f>((((((((($A52*2)/PI())/2)+('Calcification Rates'!$D$60+'Calcification Rates'!$E$60))^2)*PI())/2))-((((((($A52*2)/PI())/2)^2)*PI())/2)))*('Calcification Rates'!$F$60+'Calcification Rates'!$G$60)</f>
        <v>33.506542527539125</v>
      </c>
      <c r="ED52" s="73">
        <f>$A52*'Calcification Rates'!$D$61*'Calcification Rates'!$F$61</f>
        <v>39.238755285008793</v>
      </c>
      <c r="EE52" s="73">
        <f>$A52*('Calcification Rates'!$D$61-'Calcification Rates'!$E$61)*('Calcification Rates'!$F$61-'Calcification Rates'!$G$61)</f>
        <v>35.955411900808294</v>
      </c>
      <c r="EF52" s="73">
        <f>$A52*('Calcification Rates'!$D$61+'Calcification Rates'!$E$61)*('Calcification Rates'!$F$61+'Calcification Rates'!$G$61)</f>
        <v>42.664187505250368</v>
      </c>
      <c r="EG52" s="73">
        <f>(2*'Calcification Rates'!$D$62*'Calcification Rates'!$F$62)+0.1*'Calcification Rates'!$D$62*($A52+(2*'Calcification Rates'!$D$62))*'Calcification Rates'!$F$62</f>
        <v>87.263215277777775</v>
      </c>
      <c r="EH52" s="73">
        <f>(2*('Calcification Rates'!$D$62-'Calcification Rates'!$E$62)*('Calcification Rates'!$F$62-'Calcification Rates'!$G$62))+(0.1*('Calcification Rates'!$D$62-'Calcification Rates'!$E$62)*($A52+(2*'Calcification Rates'!$D$62-'Calcification Rates'!$E$62)))*('Calcification Rates'!$F$62-'Calcification Rates'!$G$62)</f>
        <v>71.384089055617622</v>
      </c>
      <c r="EI52" s="73">
        <f>(2*('Calcification Rates'!$D$62+'Calcification Rates'!$E$62)*('Calcification Rates'!$F$62+'Calcification Rates'!$G$62))+(0.1*('Calcification Rates'!$D$62+'Calcification Rates'!$E$62)*($A52+(2*'Calcification Rates'!$D$62+'Calcification Rates'!$E$62)))*('Calcification Rates'!$F$62+'Calcification Rates'!$G$62)</f>
        <v>104.49406352222847</v>
      </c>
      <c r="EJ52" s="73">
        <f>(2*'Calcification Rates'!$D$63*'Calcification Rates'!$F$63)+0.1*'Calcification Rates'!$D$63*($A52+(2*'Calcification Rates'!$D$63))*'Calcification Rates'!$F$63</f>
        <v>87.263215277777775</v>
      </c>
      <c r="EK52" s="73">
        <f>(2*('Calcification Rates'!$D$63-'Calcification Rates'!$E$63)*('Calcification Rates'!$F$63-'Calcification Rates'!$G$63))+(0.1*('Calcification Rates'!$D$63-'Calcification Rates'!$E$63)*($A52+(2*'Calcification Rates'!$D$63-'Calcification Rates'!$E$63)))*('Calcification Rates'!$F$63-'Calcification Rates'!$G$63)</f>
        <v>71.384089055617622</v>
      </c>
      <c r="EL52" s="73">
        <f>(2*('Calcification Rates'!$D$63+'Calcification Rates'!$E$63)*('Calcification Rates'!$F$63+'Calcification Rates'!$G$63))+(0.1*('Calcification Rates'!$D$63+'Calcification Rates'!$E$63)*($A52+(2*'Calcification Rates'!$D$63+'Calcification Rates'!$E$63)))*('Calcification Rates'!$F$63+'Calcification Rates'!$G$63)</f>
        <v>104.49406352222847</v>
      </c>
      <c r="EM52" s="73">
        <f>(2*'Calcification Rates'!$D$64*'Calcification Rates'!$F$64)+0.1*'Calcification Rates'!$D$64*($A52+(2*'Calcification Rates'!$D$64))*'Calcification Rates'!$F$64</f>
        <v>87.263215277777775</v>
      </c>
      <c r="EN52" s="73">
        <f>(2*('Calcification Rates'!$D$64-'Calcification Rates'!$E$64)*('Calcification Rates'!$F$64-'Calcification Rates'!$G$64))+(0.1*('Calcification Rates'!$D$64-'Calcification Rates'!$E$64)*($A52+(2*'Calcification Rates'!$D$64-'Calcification Rates'!$E$64)))*('Calcification Rates'!$F$64-'Calcification Rates'!$G$64)</f>
        <v>71.384089055617622</v>
      </c>
      <c r="EO52" s="73">
        <f>(2*('Calcification Rates'!$D$64+'Calcification Rates'!$E$64)*('Calcification Rates'!$F$64+'Calcification Rates'!$G$64))+(0.1*('Calcification Rates'!$D$64+'Calcification Rates'!$E$64)*($A52+(2*'Calcification Rates'!$D$64+'Calcification Rates'!$E$64)))*('Calcification Rates'!$F$64+'Calcification Rates'!$G$64)</f>
        <v>104.49406352222847</v>
      </c>
      <c r="EP52" s="73">
        <f>(2*'Calcification Rates'!$D$65*'Calcification Rates'!$F$65)+0.1*'Calcification Rates'!$D$65*($A52+(2*'Calcification Rates'!$D$65))*'Calcification Rates'!$F$65</f>
        <v>87.263215277777775</v>
      </c>
      <c r="EQ52" s="73">
        <f>(2*('Calcification Rates'!$D$65-'Calcification Rates'!$E$65)*('Calcification Rates'!$F$65-'Calcification Rates'!$G$65))+(0.1*('Calcification Rates'!$D$65-'Calcification Rates'!$E$65)*($A52+(2*'Calcification Rates'!$D$65-'Calcification Rates'!$E$65)))*('Calcification Rates'!$F$65-'Calcification Rates'!$G$65)</f>
        <v>71.384089055617622</v>
      </c>
      <c r="ER52" s="73">
        <f>(2*('Calcification Rates'!$D$65+'Calcification Rates'!$E$65)*('Calcification Rates'!$F$65+'Calcification Rates'!$G$65))+(0.1*('Calcification Rates'!$D$65+'Calcification Rates'!$E$65)*($A52+(2*'Calcification Rates'!$D$65+'Calcification Rates'!$E$65)))*('Calcification Rates'!$F$65+'Calcification Rates'!$G$65)</f>
        <v>104.49406352222847</v>
      </c>
      <c r="ES52" s="73">
        <f>$A52*'Calcification Rates'!$D$66*'Calcification Rates'!$F$66</f>
        <v>39.238755285008793</v>
      </c>
      <c r="ET52" s="73">
        <f>$A52*('Calcification Rates'!$D$66-'Calcification Rates'!$E$66)*('Calcification Rates'!$F$66-'Calcification Rates'!$G$66)</f>
        <v>35.955411900808294</v>
      </c>
      <c r="EU52" s="73">
        <f>$A52*('Calcification Rates'!$D$66+'Calcification Rates'!$E$66)*('Calcification Rates'!$F$66+'Calcification Rates'!$G$66)</f>
        <v>42.664187505250368</v>
      </c>
      <c r="EV52" s="73">
        <f>(2*'Calcification Rates'!$D$67*'Calcification Rates'!$F$67)+0.1*'Calcification Rates'!$D$67*($A52+(2*'Calcification Rates'!$D$67))*'Calcification Rates'!$F$67</f>
        <v>87.263215277777775</v>
      </c>
      <c r="EW52" s="73">
        <f>(2*('Calcification Rates'!$D$67-'Calcification Rates'!$E$67)*('Calcification Rates'!$F$67-'Calcification Rates'!$G$67))+(0.1*('Calcification Rates'!$D$67-'Calcification Rates'!$E$67)*($A52+(2*'Calcification Rates'!$D$67-'Calcification Rates'!$E$67)))*('Calcification Rates'!$F$67-'Calcification Rates'!$G$67)</f>
        <v>71.384089055617622</v>
      </c>
      <c r="EX52" s="73">
        <f>(2*('Calcification Rates'!$D$67+'Calcification Rates'!$E$67)*('Calcification Rates'!$F$67+'Calcification Rates'!$G$67))+(0.1*('Calcification Rates'!$D$67+'Calcification Rates'!$E$67)*($A52+(2*'Calcification Rates'!$D$67+'Calcification Rates'!$E$67)))*('Calcification Rates'!$F$67+'Calcification Rates'!$G$67)</f>
        <v>104.49406352222847</v>
      </c>
      <c r="EY52" s="73">
        <f>((((1-'Calcification Rates'!$H$68)*$A52)*'Calcification Rates'!$D$68*0.1)+('Calcification Rates'!$H$68*$A52*'Calcification Rates'!$D$68))*'Calcification Rates'!$F$68</f>
        <v>11.446325</v>
      </c>
      <c r="EZ52" s="73">
        <f>((((1-'Calcification Rates'!$H$68)*$A52)*(('Calcification Rates'!$D$68-'Calcification Rates'!$E$68)*0.1))+('Calcification Rates'!$H$68*$A52*('Calcification Rates'!$D$68-'Calcification Rates'!$E$68)))*('Calcification Rates'!$F$68-'Calcification Rates'!$G$68)</f>
        <v>7.1226355562413222</v>
      </c>
      <c r="FA52" s="73">
        <f>((((1-'Calcification Rates'!$H$68)*$A52)*(('Calcification Rates'!$D$68+'Calcification Rates'!$E$68)*0.1))+('Calcification Rates'!$H$68*$A52*('Calcification Rates'!$D$68+'Calcification Rates'!$E$68)))*('Calcification Rates'!$F$68+'Calcification Rates'!$G$68)</f>
        <v>16.200081276564383</v>
      </c>
      <c r="FB52" s="73">
        <f>((((((((($A52*2)/PI())/2)+'Calcification Rates'!$D$69)^2)*PI())/2))-((((((($A52*2)/PI())/2)^2)*PI())/2)))*'Calcification Rates'!$F$69</f>
        <v>77.160110739350344</v>
      </c>
      <c r="FC52" s="73">
        <f>((((((((($A52*2)/PI())/2)+('Calcification Rates'!$D$69-'Calcification Rates'!$E$69))^2)*PI())/2))-((((((($A52*2)/PI())/2)^2)*PI())/2)))*('Calcification Rates'!$F$69-'Calcification Rates'!$G$69)</f>
        <v>73.037876159366903</v>
      </c>
      <c r="FD52" s="73">
        <f>((((((((($A52*2)/PI())/2)+('Calcification Rates'!$D$69+'Calcification Rates'!$E$69))^2)*PI())/2))-((((((($A52*2)/PI())/2)^2)*PI())/2)))*('Calcification Rates'!$F$69+'Calcification Rates'!$G$69)</f>
        <v>81.343354445516681</v>
      </c>
      <c r="FE52" s="73">
        <f>((((((((($A52*2)/PI())/2)+'Calcification Rates'!$D$70)^2)*PI())/2))-((((((($A52*2)/PI())/2)^2)*PI())/2)))*'Calcification Rates'!$F$70</f>
        <v>60.098618423457999</v>
      </c>
      <c r="FF52" s="73">
        <f>((((((((($A52*2)/PI())/2)+('Calcification Rates'!$D$70-'Calcification Rates'!$E$70))^2)*PI())/2))-((((((($A52*2)/PI())/2)^2)*PI())/2)))*('Calcification Rates'!$F$70-'Calcification Rates'!$G$70)</f>
        <v>51.738436154548118</v>
      </c>
      <c r="FG52" s="73">
        <f>((((((((($A52*2)/PI())/2)+('Calcification Rates'!$D$70+'Calcification Rates'!$E$70))^2)*PI())/2))-((((((($A52*2)/PI())/2)^2)*PI())/2)))*('Calcification Rates'!$F$70+'Calcification Rates'!$G$70)</f>
        <v>68.621773031525237</v>
      </c>
      <c r="FH52" s="73">
        <f>((((((((($A52*2)/PI())/2)+'Calcification Rates'!$D$71)^2)*PI())/2))-((((((($A52*2)/PI())/2)^2)*PI())/2)))*'Calcification Rates'!$F$71</f>
        <v>34.108644759549328</v>
      </c>
      <c r="FI52" s="73">
        <f>((((((((($A52*2)/PI())/2)+('Calcification Rates'!$D$71-'Calcification Rates'!$E$71))^2)*PI())/2))-((((((($A52*2)/PI())/2)^2)*PI())/2)))*('Calcification Rates'!$F$71-'Calcification Rates'!$G$71)</f>
        <v>31.446808756763204</v>
      </c>
      <c r="FJ52" s="73">
        <f>((((((((($A52*2)/PI())/2)+('Calcification Rates'!$D$71+'Calcification Rates'!$E$71))^2)*PI())/2))-((((((($A52*2)/PI())/2)^2)*PI())/2)))*('Calcification Rates'!$F$71+'Calcification Rates'!$G$71)</f>
        <v>36.876473012325022</v>
      </c>
      <c r="FK52" s="73">
        <f>$A52*'Calcification Rates'!$D$72*'Calcification Rates'!$F$72</f>
        <v>1.1751406249999998</v>
      </c>
      <c r="FL52" s="73">
        <f>$A52*('Calcification Rates'!$D$72-'Calcification Rates'!$E$72)*('Calcification Rates'!$F$72-'Calcification Rates'!$G$72)</f>
        <v>0.76372246389050324</v>
      </c>
      <c r="FM52" s="73">
        <f>$A52*('Calcification Rates'!$D$72+'Calcification Rates'!$E$72)*('Calcification Rates'!$F$72+'Calcification Rates'!$G$72)</f>
        <v>1.5865587861094967</v>
      </c>
      <c r="FN52" s="73">
        <f>$A52*'Calcification Rates'!$D$74*'Calcification Rates'!$F$74</f>
        <v>1.1751406249999998</v>
      </c>
      <c r="FO52" s="73">
        <f>$A52*('Calcification Rates'!$D$74-'Calcification Rates'!$E$74)*('Calcification Rates'!$F$74-'Calcification Rates'!$G$74)</f>
        <v>0.76372246389050324</v>
      </c>
      <c r="FP52" s="73">
        <f>$A52*('Calcification Rates'!$D$74+'Calcification Rates'!$E$74)*('Calcification Rates'!$F$74+'Calcification Rates'!$G$74)</f>
        <v>1.5865587861094967</v>
      </c>
      <c r="FQ52" s="73">
        <f>$A52*'Calcification Rates'!$D$75*'Calcification Rates'!$F$75</f>
        <v>33.917027698863635</v>
      </c>
      <c r="FR52" s="73">
        <f>$A52*('Calcification Rates'!$D$75-'Calcification Rates'!$E$75)*('Calcification Rates'!$F$75-'Calcification Rates'!$G$75)</f>
        <v>31.585588543643755</v>
      </c>
      <c r="FS52" s="73">
        <f>$A52*('Calcification Rates'!$D$75+'Calcification Rates'!$E$75)*('Calcification Rates'!$F$75+'Calcification Rates'!$G$75)</f>
        <v>36.319458580154183</v>
      </c>
      <c r="FT52" s="73">
        <f>((((((((($A52*2)/PI())/2)+'Calcification Rates'!$D$76)^2)*PI())/2))-((((((($A52*2)/PI())/2)^2)*PI())/2)))*'Calcification Rates'!$F$76</f>
        <v>34.398599504345043</v>
      </c>
      <c r="FU52" s="73">
        <f>((((((((($A52*2)/PI())/2)+('Calcification Rates'!$D$76-'Calcification Rates'!$E$76))^2)*PI())/2))-((((((($A52*2)/PI())/2)^2)*PI())/2)))*('Calcification Rates'!$F$76-'Calcification Rates'!$G$76)</f>
        <v>32.024272943993559</v>
      </c>
      <c r="FV52" s="73">
        <f>((((((((($A52*2)/PI())/2)+('Calcification Rates'!$D$76+'Calcification Rates'!$E$76))^2)*PI())/2))-((((((($A52*2)/PI())/2)^2)*PI())/2)))*('Calcification Rates'!$F$76+'Calcification Rates'!$G$76)</f>
        <v>36.846392200177291</v>
      </c>
      <c r="FW52" s="73">
        <f>(2*'Calcification Rates'!$D$77*'Calcification Rates'!$F$77)+0.1*'Calcification Rates'!$D$77*($A52+(2*'Calcification Rates'!$D$77))*'Calcification Rates'!$F$77</f>
        <v>87.263215277777775</v>
      </c>
      <c r="FX52" s="73">
        <f>(2*('Calcification Rates'!$D$77-'Calcification Rates'!$E$77)*('Calcification Rates'!$F$77-'Calcification Rates'!$G$77))+(0.1*('Calcification Rates'!$D$77-'Calcification Rates'!$E$77)*($A52+(2*'Calcification Rates'!$D$77-'Calcification Rates'!$E$77)))*('Calcification Rates'!$F$77-'Calcification Rates'!$G$77)</f>
        <v>83.030004811209224</v>
      </c>
      <c r="FY52" s="73">
        <f>(2*('Calcification Rates'!$D$77+'Calcification Rates'!$E$77)*('Calcification Rates'!$F$77+'Calcification Rates'!$G$77))+(0.1*('Calcification Rates'!$D$77+'Calcification Rates'!$E$77)*($A52+(2*'Calcification Rates'!$D$77+'Calcification Rates'!$E$77)))*('Calcification Rates'!$F$77+'Calcification Rates'!$G$77)</f>
        <v>91.515302351756873</v>
      </c>
      <c r="FZ52" s="73">
        <f>((((1-'Calcification Rates'!$H$78)*$A52)*'Calcification Rates'!$D$78*0.1)+('Calcification Rates'!$H$78*$A52*'Calcification Rates'!$D$78))*'Calcification Rates'!$F$78</f>
        <v>17.8302476625</v>
      </c>
      <c r="GA52" s="73">
        <f>((((1-'Calcification Rates'!$H$78)*$A52)*(('Calcification Rates'!$D$78-'Calcification Rates'!$E$78)*0.1))+('Calcification Rates'!$H$78*$A52*('Calcification Rates'!$D$78-'Calcification Rates'!$E$78)))*('Calcification Rates'!$F$78-'Calcification Rates'!$G$78)</f>
        <v>17.212964791108124</v>
      </c>
      <c r="GB52" s="73">
        <f>((((1-'Calcification Rates'!$H$78)*$A52)*(('Calcification Rates'!$D$78+'Calcification Rates'!$E$78)*0.1))+('Calcification Rates'!$H$78*$A52*('Calcification Rates'!$D$78+'Calcification Rates'!$E$78)))*('Calcification Rates'!$F$78+'Calcification Rates'!$G$78)</f>
        <v>18.447530533891872</v>
      </c>
      <c r="GC52" s="73">
        <f>((((1-'Calcification Rates'!$H$79)*$A52)*'Calcification Rates'!$D$79*0.1)+('Calcification Rates'!$H$79*$A52*'Calcification Rates'!$D$79))*'Calcification Rates'!$F$79</f>
        <v>20.278576500000003</v>
      </c>
      <c r="GD52" s="73">
        <f>((((1-'Calcification Rates'!$H$79)*$A52)*(('Calcification Rates'!$D$79-'Calcification Rates'!$E$79)*0.1))+('Calcification Rates'!$H$79*$A52*('Calcification Rates'!$D$79-'Calcification Rates'!$E$79)))*('Calcification Rates'!$F$79-'Calcification Rates'!$G$79)</f>
        <v>19.430846150917162</v>
      </c>
      <c r="GE52" s="73">
        <f>((((1-'Calcification Rates'!$H$79)*$A52)*(('Calcification Rates'!$D$79+'Calcification Rates'!$E$79)*0.1))+('Calcification Rates'!$H$79*$A52*('Calcification Rates'!$D$79+'Calcification Rates'!$E$79)))*('Calcification Rates'!$F$79+'Calcification Rates'!$G$79)</f>
        <v>21.126306849082841</v>
      </c>
      <c r="GF52" s="73">
        <f>((((1-'Calcification Rates'!$H$80)*$A52)*'Calcification Rates'!$D$80*0.1)+('Calcification Rates'!$H$80*$A52*'Calcification Rates'!$D$80))*'Calcification Rates'!$F$80</f>
        <v>23.863038224999993</v>
      </c>
      <c r="GG52" s="73">
        <f>((((1-'Calcification Rates'!$H$80)*$A52)*(('Calcification Rates'!$D$80-'Calcification Rates'!$E$80)*0.1))+('Calcification Rates'!$H$80*$A52*('Calcification Rates'!$D$80-'Calcification Rates'!$E$80)))*('Calcification Rates'!$F$80-'Calcification Rates'!$G$80)</f>
        <v>23.03690024674621</v>
      </c>
      <c r="GH52" s="73">
        <f>((((1-'Calcification Rates'!$H$80)*$A52)*(('Calcification Rates'!$D$80+'Calcification Rates'!$E$80)*0.1))+('Calcification Rates'!$H$80*$A52*('Calcification Rates'!$D$80+'Calcification Rates'!$E$80)))*('Calcification Rates'!$F$80+'Calcification Rates'!$G$80)</f>
        <v>24.689176203253783</v>
      </c>
      <c r="GI52" s="73">
        <f>((((((((($A52*2)/PI())/2)+'Calcification Rates'!$D$81)^2)*PI())/2))-((((((($A52*2)/PI())/2)^2)*PI())/2)))*'Calcification Rates'!$F$81</f>
        <v>29.141583673529635</v>
      </c>
      <c r="GJ52" s="73">
        <f>((((((((($A52*2)/PI())/2)+('Calcification Rates'!$D$81-'Calcification Rates'!$E$81))^2)*PI())/2))-((((((($A52*2)/PI())/2)^2)*PI())/2)))*('Calcification Rates'!$F$81-'Calcification Rates'!$G$81)</f>
        <v>28.191115053283532</v>
      </c>
      <c r="GK52" s="73">
        <f>((((((((($A52*2)/PI())/2)+('Calcification Rates'!$D$81+'Calcification Rates'!$E$81))^2)*PI())/2))-((((((($A52*2)/PI())/2)^2)*PI())/2)))*('Calcification Rates'!$F$81+'Calcification Rates'!$G$81)</f>
        <v>30.09294474106548</v>
      </c>
      <c r="GL52" s="73">
        <f>((((((((($A52*2)/PI())/2)+'Calcification Rates'!$D$82)^2)*PI())/2))-((((((($A52*2)/PI())/2)^2)*PI())/2)))*'Calcification Rates'!$F$82</f>
        <v>29.887919742589176</v>
      </c>
      <c r="GM52" s="73">
        <f>((((((((($A52*2)/PI())/2)+('Calcification Rates'!$D$82-'Calcification Rates'!$E$82))^2)*PI())/2))-((((((($A52*2)/PI())/2)^2)*PI())/2)))*('Calcification Rates'!$F$82-'Calcification Rates'!$G$82)</f>
        <v>29.147844473118809</v>
      </c>
      <c r="GN52" s="73">
        <f>((((((((($A52*2)/PI())/2)+('Calcification Rates'!$D$82+'Calcification Rates'!$E$82))^2)*PI())/2))-((((((($A52*2)/PI())/2)^2)*PI())/2)))*('Calcification Rates'!$F$82+'Calcification Rates'!$G$82)</f>
        <v>30.628535179865139</v>
      </c>
      <c r="GO52" s="73">
        <f>((((((((($A52*2)/PI())/2)+'Calcification Rates'!$D$87)^2)*PI())/2))-((((((($A52*2)/PI())/2)^2)*PI())/2)))*'Calcification Rates'!$F$87</f>
        <v>20.050367886790003</v>
      </c>
      <c r="GP52" s="73">
        <f>((((((((($A52*2)/PI())/2)+('Calcification Rates'!$D$87-'Calcification Rates'!$E$87))^2)*PI())/2))-((((((($A52*2)/PI())/2)^2)*PI())/2)))*('Calcification Rates'!$F$87-'Calcification Rates'!$G$87)</f>
        <v>17.441556129889793</v>
      </c>
      <c r="GQ52" s="73">
        <f>((((((((($A52*2)/PI())/2)+('Calcification Rates'!$D$87+'Calcification Rates'!$E$87))^2)*PI())/2))-((((((($A52*2)/PI())/2)^2)*PI())/2)))*('Calcification Rates'!$F$87+'Calcification Rates'!$G$87)</f>
        <v>22.797981544072435</v>
      </c>
      <c r="GR52" s="73">
        <f>((((((((($A52*2)/PI())/2)+'Calcification Rates'!$D$88)^2)*PI())/2))-((((((($A52*2)/PI())/2)^2)*PI())/2)))*'Calcification Rates'!$F$88</f>
        <v>20.050367886790003</v>
      </c>
      <c r="GS52" s="73">
        <f>((((((((($A52*2)/PI())/2)+('Calcification Rates'!$D$88-'Calcification Rates'!$E$88))^2)*PI())/2))-((((((($A52*2)/PI())/2)^2)*PI())/2)))*('Calcification Rates'!$F$88-'Calcification Rates'!$G$88)</f>
        <v>17.441556129889793</v>
      </c>
      <c r="GT52" s="73">
        <f>((((((((($A52*2)/PI())/2)+('Calcification Rates'!$D$88+'Calcification Rates'!$E$88))^2)*PI())/2))-((((((($A52*2)/PI())/2)^2)*PI())/2)))*('Calcification Rates'!$F$88+'Calcification Rates'!$G$88)</f>
        <v>22.797981544072435</v>
      </c>
      <c r="GU52" s="73">
        <f>((((((((($A52*2)/PI())/2)+'Calcification Rates'!$D$89)^2)*PI())/2))-((((((($A52*2)/PI())/2)^2)*PI())/2)))*'Calcification Rates'!$F$89</f>
        <v>28.029020355521904</v>
      </c>
      <c r="GV52" s="73">
        <f>((((((((($A52*2)/PI())/2)+('Calcification Rates'!$D$89-'Calcification Rates'!$E$89))^2)*PI())/2))-((((((($A52*2)/PI())/2)^2)*PI())/2)))*('Calcification Rates'!$F$89-'Calcification Rates'!$G$89)</f>
        <v>24.989155512512113</v>
      </c>
      <c r="GW52" s="73">
        <f>((((((((($A52*2)/PI())/2)+('Calcification Rates'!$D$89+'Calcification Rates'!$E$89))^2)*PI())/2))-((((((($A52*2)/PI())/2)^2)*PI())/2)))*('Calcification Rates'!$F$89+'Calcification Rates'!$G$89)</f>
        <v>31.182123279239086</v>
      </c>
      <c r="GX52" s="73">
        <f>((((((((($A52*2)/PI())/2)+'Calcification Rates'!$D$90)^2)*PI())/2))-((((((($A52*2)/PI())/2)^2)*PI())/2)))*'Calcification Rates'!$F$90</f>
        <v>28.029020355521904</v>
      </c>
      <c r="GY52" s="73">
        <f>((((((((($A52*2)/PI())/2)+('Calcification Rates'!$D$90-'Calcification Rates'!$E$90))^2)*PI())/2))-((((((($A52*2)/PI())/2)^2)*PI())/2)))*('Calcification Rates'!$F$90-'Calcification Rates'!$G$90)</f>
        <v>24.989155512512113</v>
      </c>
      <c r="GZ52" s="73">
        <f>((((((((($A52*2)/PI())/2)+('Calcification Rates'!$D$90+'Calcification Rates'!$E$90))^2)*PI())/2))-((((((($A52*2)/PI())/2)^2)*PI())/2)))*('Calcification Rates'!$F$90+'Calcification Rates'!$G$90)</f>
        <v>31.182123279239086</v>
      </c>
      <c r="HA52" s="73">
        <f>((((((((($A52*2)/PI())/2)+'Calcification Rates'!$D$92)^2)*PI())/2))-((((((($A52*2)/PI())/2)^2)*PI())/2)))*'Calcification Rates'!$F$92</f>
        <v>70.876307393714754</v>
      </c>
      <c r="HB52" s="73">
        <f>((((((((($A52*2)/PI())/2)+('Calcification Rates'!$D$92-'Calcification Rates'!$E$92))^2)*PI())/2))-((((((($A52*2)/PI())/2)^2)*PI())/2)))*('Calcification Rates'!$F$92-'Calcification Rates'!$G$92)</f>
        <v>68.134041003447294</v>
      </c>
      <c r="HC52" s="73">
        <f>((((((((($A52*2)/PI())/2)+('Calcification Rates'!$D$92+'Calcification Rates'!$E$92))^2)*PI())/2))-((((((($A52*2)/PI())/2)^2)*PI())/2)))*('Calcification Rates'!$F$92+'Calcification Rates'!$G$92)</f>
        <v>73.6185737839822</v>
      </c>
      <c r="HD52" s="73">
        <f>$A52*'Calcification Rates'!$D$93*'Calcification Rates'!$F$93</f>
        <v>20.658725220115599</v>
      </c>
      <c r="HE52" s="73">
        <f>$A52*('Calcification Rates'!$D$93-'Calcification Rates'!$E$93)*('Calcification Rates'!$F$93-'Calcification Rates'!$G$93)</f>
        <v>18.156475697868665</v>
      </c>
      <c r="HF52" s="73">
        <f>$A52*('Calcification Rates'!$D$93+'Calcification Rates'!$E$93)*('Calcification Rates'!$F$93+'Calcification Rates'!$G$93)</f>
        <v>23.298055406992198</v>
      </c>
      <c r="HG52" s="73">
        <f>$A52*'Calcification Rates'!$D$95*'Calcification Rates'!$F$95</f>
        <v>26.339874655647389</v>
      </c>
      <c r="HH52" s="73">
        <f>$A52*('Calcification Rates'!$D$95-'Calcification Rates'!$E$95)*('Calcification Rates'!$F$95-'Calcification Rates'!$G$95)</f>
        <v>22.985293926949076</v>
      </c>
      <c r="HI52" s="73">
        <f>$A52*('Calcification Rates'!$D$95+'Calcification Rates'!$E$95)*('Calcification Rates'!$F$95+'Calcification Rates'!$G$95)</f>
        <v>29.882451724409243</v>
      </c>
      <c r="HJ52" s="73">
        <f>((((1-'Calcification Rates'!$H$96)*$A52)*'Calcification Rates'!$D$96*0.1)+('Calcification Rates'!$H$96*$A52*'Calcification Rates'!$D$96))*'Calcification Rates'!$F$96</f>
        <v>12.522396250000002</v>
      </c>
      <c r="HK52" s="73">
        <f>((((1-'Calcification Rates'!$H$96)*$A52)*(('Calcification Rates'!$D$96-'Calcification Rates'!$E$96)*0.1))+('Calcification Rates'!$H$96*$A52*('Calcification Rates'!$D$96-'Calcification Rates'!$E$96)))*('Calcification Rates'!$F$96-'Calcification Rates'!$G$96)</f>
        <v>10.938592789959223</v>
      </c>
      <c r="HL52" s="73">
        <f>((((1-'Calcification Rates'!$H$96)*$A52)*(('Calcification Rates'!$D$96+'Calcification Rates'!$E$96)*0.1))+('Calcification Rates'!$H$96*$A52*('Calcification Rates'!$D$96+'Calcification Rates'!$E$96)))*('Calcification Rates'!$F$96+'Calcification Rates'!$G$96)</f>
        <v>14.203617899590936</v>
      </c>
      <c r="HM52" s="73">
        <f>((((1-'Calcification Rates'!$H$98)*$A52)*'Calcification Rates'!$D$98*0.1)+('Calcification Rates'!$H$98*$A52*'Calcification Rates'!$D$98))*'Calcification Rates'!$F$98</f>
        <v>12.522396250000002</v>
      </c>
      <c r="HN52" s="73">
        <f>((((1-'Calcification Rates'!$H$98)*$A52)*(('Calcification Rates'!$D$98-'Calcification Rates'!$E$98)*0.1))+('Calcification Rates'!$H$98*$A52*('Calcification Rates'!$D$98-'Calcification Rates'!$E$98)))*('Calcification Rates'!$F$98-'Calcification Rates'!$G$98)</f>
        <v>7.5520646097698929</v>
      </c>
      <c r="HO52" s="73">
        <f>((((1-'Calcification Rates'!$H$98)*$A52)*(('Calcification Rates'!$D$98+'Calcification Rates'!$E$98)*0.1))+('Calcification Rates'!$H$98*$A52*('Calcification Rates'!$D$98+'Calcification Rates'!$E$98)))*('Calcification Rates'!$F$98+'Calcification Rates'!$G$98)</f>
        <v>18.212347408543103</v>
      </c>
    </row>
    <row r="53" spans="1:223" x14ac:dyDescent="0.3">
      <c r="A53" s="42">
        <v>51</v>
      </c>
      <c r="B53" s="73">
        <f>((((1-'Calcification Rates'!$H$11)*$A53)*'Calcification Rates'!$D$11*0.1)+('Calcification Rates'!$H$11*$A53*'Calcification Rates'!$D$11))*'Calcification Rates'!$F$11</f>
        <v>140.31657471999998</v>
      </c>
      <c r="C53" s="73">
        <f>((((1-'Calcification Rates'!$H$11)*$A53)*(('Calcification Rates'!$D$11-'Calcification Rates'!$E$11)*0.1))+('Calcification Rates'!$H$11*$A53*('Calcification Rates'!$D$11-'Calcification Rates'!$E$11)))*('Calcification Rates'!$F$11-'Calcification Rates'!$G$11)</f>
        <v>113.96162024187583</v>
      </c>
      <c r="D53" s="73">
        <f>((((1-'Calcification Rates'!$H$11)*$A53)*(('Calcification Rates'!$D$11+'Calcification Rates'!$E$11)*0.1))+('Calcification Rates'!$H$11*$A53*('Calcification Rates'!$D$11+'Calcification Rates'!$E$11)))*('Calcification Rates'!$F$11+'Calcification Rates'!$G$11)</f>
        <v>167.4902350284095</v>
      </c>
      <c r="E53" s="73">
        <f>(((((1-'Calcification Rates'!$H$12)*$A53)*'Calcification Rates'!$D$12*0.1)+('Calcification Rates'!$H$12*$A53*'Calcification Rates'!$D$12))*'Calcification Rates'!$F$12)*0.5</f>
        <v>73.891181942857145</v>
      </c>
      <c r="F53" s="73">
        <f>(((((1-'Calcification Rates'!$H$12)*$A53)*(('Calcification Rates'!$D$12-'Calcification Rates'!$E$12)*0.1))+('Calcification Rates'!$H$12*$A53*('Calcification Rates'!$D$12-'Calcification Rates'!$E$12)))*('Calcification Rates'!$F$12-'Calcification Rates'!$G$12))*0.5</f>
        <v>67.911682704826731</v>
      </c>
      <c r="G53" s="73">
        <f>(((((1-'Calcification Rates'!$H$12)*$A53)*(('Calcification Rates'!$D$12+'Calcification Rates'!$E$12)*0.1))+('Calcification Rates'!$H$12*$A53*('Calcification Rates'!$D$12+'Calcification Rates'!$E$12)))*('Calcification Rates'!$F$12+'Calcification Rates'!$G$12))*0.5</f>
        <v>79.974431016530659</v>
      </c>
      <c r="H53" s="73">
        <f>(((((1-'Calcification Rates'!$H$13)*$A53)*'Calcification Rates'!$D$13*0.1)+('Calcification Rates'!$H$13*$A53*'Calcification Rates'!$D$13))*'Calcification Rates'!$F$13)*0.5</f>
        <v>59.456631585599993</v>
      </c>
      <c r="I53" s="73">
        <f>(((((1-'Calcification Rates'!$H$13)*$A53)*(('Calcification Rates'!$D$13-'Calcification Rates'!$E$13)*0.1))+('Calcification Rates'!$H$13*$A53*('Calcification Rates'!$D$13-'Calcification Rates'!$E$13)))*('Calcification Rates'!$F$13-'Calcification Rates'!$G$13))*0.5</f>
        <v>50.317126663644054</v>
      </c>
      <c r="J53" s="73">
        <f>(((((1-'Calcification Rates'!$H$13)*$A53)*(('Calcification Rates'!$D$13+'Calcification Rates'!$E$13)*0.1))+('Calcification Rates'!$H$13*$A53*('Calcification Rates'!$D$13+'Calcification Rates'!$E$13)))*('Calcification Rates'!$F$13+'Calcification Rates'!$G$13))*0.5</f>
        <v>69.349759950022602</v>
      </c>
      <c r="K53" s="73">
        <f>((((((((($A53*2)/PI())/2)+'Calcification Rates'!$D$14)^2)*PI())/2))-((((((($A53*2)/PI())/2)^2)*PI())/2)))*'Calcification Rates'!$F$14</f>
        <v>30.277096613858482</v>
      </c>
      <c r="L53" s="73">
        <f>((((((((($A53*2)/PI())/2)+('Calcification Rates'!$D$14-'Calcification Rates'!$E$14))^2)*PI())/2))-((((((($A53*2)/PI())/2)^2)*PI())/2)))*('Calcification Rates'!$F$14-'Calcification Rates'!$G$14)</f>
        <v>29.218019820132028</v>
      </c>
      <c r="M53" s="73">
        <f>((((((((($A53*2)/PI())/2)+('Calcification Rates'!$D$14+'Calcification Rates'!$E$14))^2)*PI())/2))-((((((($A53*2)/PI())/2)^2)*PI())/2)))*('Calcification Rates'!$F$14+'Calcification Rates'!$G$14)</f>
        <v>31.336853558878211</v>
      </c>
      <c r="N53" s="73">
        <f>((((((((($A53*2)/PI())/2)+'Calcification Rates'!$D$15)^2)*PI())/2))-((((((($A53*2)/PI())/2)^2)*PI())/2)))*'Calcification Rates'!$F$15</f>
        <v>30.710752945567396</v>
      </c>
      <c r="O53" s="73">
        <f>((((((((($A53*2)/PI())/2)+('Calcification Rates'!$D$15-'Calcification Rates'!$E$15))^2)*PI())/2))-((((((($A53*2)/PI())/2)^2)*PI())/2)))*('Calcification Rates'!$F$15-'Calcification Rates'!$G$15)</f>
        <v>27.691375173206424</v>
      </c>
      <c r="P53" s="73">
        <f>((((((((($A53*2)/PI())/2)+('Calcification Rates'!$D$15+'Calcification Rates'!$E$15))^2)*PI())/2))-((((((($A53*2)/PI())/2)^2)*PI())/2)))*('Calcification Rates'!$F$15+'Calcification Rates'!$G$15)</f>
        <v>33.871877778519121</v>
      </c>
      <c r="Q53" s="73">
        <f>(2*'Calcification Rates'!$D$16*'Calcification Rates'!$F$16)+0.1*'Calcification Rates'!$D$16*($A53+(2*'Calcification Rates'!$D$16))*'Calcification Rates'!$F$16</f>
        <v>8.0350783333333329</v>
      </c>
      <c r="R53" s="73">
        <f>(2*('Calcification Rates'!$D$16-'Calcification Rates'!$E$16)*('Calcification Rates'!$F$16-'Calcification Rates'!$G$16))+(0.1*('Calcification Rates'!$D$16-'Calcification Rates'!$E$16)*($A53+(2*'Calcification Rates'!$D$16-'Calcification Rates'!$E$16)))*('Calcification Rates'!$F$16-'Calcification Rates'!$G$16)</f>
        <v>6.9019961016089306</v>
      </c>
      <c r="S53" s="73">
        <f>(2*('Calcification Rates'!$D$16+'Calcification Rates'!$E$16)*('Calcification Rates'!$F$16+'Calcification Rates'!$G$16))+(0.1*('Calcification Rates'!$D$16+'Calcification Rates'!$E$16)*($A53+(2*'Calcification Rates'!$D$16+'Calcification Rates'!$E$16)))*('Calcification Rates'!$F$16+'Calcification Rates'!$G$16)</f>
        <v>9.1964270781115829</v>
      </c>
      <c r="T53" s="73">
        <f>(2*'Calcification Rates'!$D$17*'Calcification Rates'!$F$17)+0.1*'Calcification Rates'!$D$17*($A53+(2*'Calcification Rates'!$D$17))*'Calcification Rates'!$F$17</f>
        <v>7.4263602777777766</v>
      </c>
      <c r="U53" s="73">
        <f>(2*('Calcification Rates'!$D$17-'Calcification Rates'!$E$17)*('Calcification Rates'!$F$17-'Calcification Rates'!$G$17))+(0.1*('Calcification Rates'!$D$17-'Calcification Rates'!$E$17)*($A53+(2*'Calcification Rates'!$D$17-'Calcification Rates'!$E$17)))*('Calcification Rates'!$F$17-'Calcification Rates'!$G$17)</f>
        <v>6.3015607490755965</v>
      </c>
      <c r="V53" s="73">
        <f>(2*('Calcification Rates'!$D$17+'Calcification Rates'!$E$17)*('Calcification Rates'!$F$17+'Calcification Rates'!$G$17))+(0.1*('Calcification Rates'!$D$17+'Calcification Rates'!$E$17)*($A53+(2*'Calcification Rates'!$D$17+'Calcification Rates'!$E$17)))*('Calcification Rates'!$F$17+'Calcification Rates'!$G$17)</f>
        <v>8.5794248255782488</v>
      </c>
      <c r="W53" s="73">
        <f>((((((((($A53*2)/PI())/2)+'Calcification Rates'!$D$18)^2)*PI())/2))-((((((($A53*2)/PI())/2)^2)*PI())/2)))*'Calcification Rates'!$F$18</f>
        <v>30.710752945567396</v>
      </c>
      <c r="X53" s="73">
        <f>((((((((($A53*2)/PI())/2)+('Calcification Rates'!$D$18-'Calcification Rates'!$E$18))^2)*PI())/2))-((((((($A53*2)/PI())/2)^2)*PI())/2)))*('Calcification Rates'!$F$18-'Calcification Rates'!$G$18)</f>
        <v>27.691375173206424</v>
      </c>
      <c r="Y53" s="73">
        <f>((((((((($A53*2)/PI())/2)+('Calcification Rates'!$D$18+'Calcification Rates'!$E$18))^2)*PI())/2))-((((((($A53*2)/PI())/2)^2)*PI())/2)))*('Calcification Rates'!$F$18+'Calcification Rates'!$G$18)</f>
        <v>33.871877778519121</v>
      </c>
      <c r="Z53" s="73">
        <f>(2*'Calcification Rates'!$D$19*'Calcification Rates'!$F$19)+0.1*'Calcification Rates'!$D$19*($A53+(2*'Calcification Rates'!$D$19))*'Calcification Rates'!$F$19</f>
        <v>7.4263602777777766</v>
      </c>
      <c r="AA53" s="73">
        <f>(2*('Calcification Rates'!$D$19-'Calcification Rates'!$E$19)*('Calcification Rates'!$F$19-'Calcification Rates'!$G$19))+(0.1*('Calcification Rates'!$D$19-'Calcification Rates'!$E$19)*($A53+(2*'Calcification Rates'!$D$19-'Calcification Rates'!$E$19)))*('Calcification Rates'!$F$19-'Calcification Rates'!$G$19)</f>
        <v>6.3015607490755965</v>
      </c>
      <c r="AB53" s="73">
        <f>(2*('Calcification Rates'!$D$19+'Calcification Rates'!$E$19)*('Calcification Rates'!$F$19+'Calcification Rates'!$G$19))+(0.1*('Calcification Rates'!$D$19+'Calcification Rates'!$E$19)*($A53+(2*'Calcification Rates'!$D$19+'Calcification Rates'!$E$19)))*('Calcification Rates'!$F$19+'Calcification Rates'!$G$19)</f>
        <v>8.5794248255782488</v>
      </c>
      <c r="AC53" s="73">
        <f>(((((1-'Calcification Rates'!$H$20)*$A53)*'Calcification Rates'!$D$20*0.1)+('Calcification Rates'!$H$20*$A53*'Calcification Rates'!$D$20))*'Calcification Rates'!$F$20)*0.5</f>
        <v>4.1233842124999995</v>
      </c>
      <c r="AD53" s="73">
        <f>(((((1-'Calcification Rates'!$H$20)*$A53)*(('Calcification Rates'!$D$20-'Calcification Rates'!$E$20)*0.1))+('Calcification Rates'!$H$20*$A53*('Calcification Rates'!$D$20-'Calcification Rates'!$E$20)))*('Calcification Rates'!$F$20-'Calcification Rates'!$G$20))*0.5</f>
        <v>3.4991724379601474</v>
      </c>
      <c r="AE53" s="73">
        <f>(((((1-'Calcification Rates'!$H$20)*$A53)*(('Calcification Rates'!$D$20+'Calcification Rates'!$E$20)*0.1))+('Calcification Rates'!$H$20*$A53*('Calcification Rates'!$D$20+'Calcification Rates'!$E$20)))*('Calcification Rates'!$F$20+'Calcification Rates'!$G$20))*0.5</f>
        <v>4.763174999761973</v>
      </c>
      <c r="AF53" s="73">
        <f>(2*'Calcification Rates'!$D$21*'Calcification Rates'!$F$21)+0.1*'Calcification Rates'!$D$21*($A53+(2*'Calcification Rates'!$D$21))*'Calcification Rates'!$F$21</f>
        <v>8.5220527777777768</v>
      </c>
      <c r="AG53" s="73">
        <f>(2*('Calcification Rates'!$D$21-'Calcification Rates'!$E$21)*('Calcification Rates'!$F$21-'Calcification Rates'!$G$21))+(0.1*('Calcification Rates'!$D$21-'Calcification Rates'!$E$21)*($A53+(2*'Calcification Rates'!$D$21-'Calcification Rates'!$E$21)))*('Calcification Rates'!$F$21-'Calcification Rates'!$G$21)</f>
        <v>8.3388461759829333</v>
      </c>
      <c r="AH53" s="73">
        <f>(2*('Calcification Rates'!$D$21+'Calcification Rates'!$E$21)*('Calcification Rates'!$F$21+'Calcification Rates'!$G$21))+(0.1*('Calcification Rates'!$D$21+'Calcification Rates'!$E$21)*($A53+(2*'Calcification Rates'!$D$21+'Calcification Rates'!$E$21)))*('Calcification Rates'!$F$21+'Calcification Rates'!$G$21)</f>
        <v>8.7071357877503992</v>
      </c>
      <c r="AI53" s="73">
        <f>$A53*'Calcification Rates'!$D$23*'Calcification Rates'!$F$23</f>
        <v>1.1986434374999999</v>
      </c>
      <c r="AJ53" s="73">
        <f>$A53*('Calcification Rates'!$D$23-'Calcification Rates'!$E$23)*('Calcification Rates'!$F$23-'Calcification Rates'!$G$23)</f>
        <v>0.77899691316831321</v>
      </c>
      <c r="AK53" s="73">
        <f>$A53*('Calcification Rates'!$D$23+'Calcification Rates'!$E$23)*('Calcification Rates'!$F$23+'Calcification Rates'!$G$23)</f>
        <v>1.6182899618316866</v>
      </c>
      <c r="AL53" s="73">
        <f>((((1-'Calcification Rates'!$H$24)*$A53)*'Calcification Rates'!$D$24*0.1)+('Calcification Rates'!$H$24*$A53*'Calcification Rates'!$D$24))*'Calcification Rates'!$F$24</f>
        <v>54.616681692299998</v>
      </c>
      <c r="AM53" s="73">
        <f>((((1-'Calcification Rates'!$H$24)*$A53)*(('Calcification Rates'!$D$24-'Calcification Rates'!$E$24)*0.1))+('Calcification Rates'!$H$24*$A53*('Calcification Rates'!$D$24-'Calcification Rates'!$E$24)))*('Calcification Rates'!$F$24-'Calcification Rates'!$G$24)</f>
        <v>32.938480836803578</v>
      </c>
      <c r="AN53" s="73">
        <f>((((1-'Calcification Rates'!$H$24)*$A53)*(('Calcification Rates'!$D$24+'Calcification Rates'!$E$24)*0.1))+('Calcification Rates'!$H$24*$A53*('Calcification Rates'!$D$24+'Calcification Rates'!$E$24)))*('Calcification Rates'!$F$24+'Calcification Rates'!$G$24)</f>
        <v>79.43351746930891</v>
      </c>
      <c r="AO53" s="73">
        <f>((((((((($A53*2)/PI())/2)+'Calcification Rates'!$D$25)^2)*PI())/2))-((((((($A53*2)/PI())/2)^2)*PI())/2)))*'Calcification Rates'!$F$25</f>
        <v>25.882851396578783</v>
      </c>
      <c r="AP53" s="73">
        <f>((((((((($A53*2)/PI())/2)+('Calcification Rates'!$D$25-'Calcification Rates'!$E$25))^2)*PI())/2))-((((((($A53*2)/PI())/2)^2)*PI())/2)))*('Calcification Rates'!$F$25-'Calcification Rates'!$G$25)</f>
        <v>21.156624141585873</v>
      </c>
      <c r="AQ53" s="73">
        <f>((((((((($A53*2)/PI())/2)+('Calcification Rates'!$D$25+'Calcification Rates'!$E$25))^2)*PI())/2))-((((((($A53*2)/PI())/2)^2)*PI())/2)))*('Calcification Rates'!$F$25+'Calcification Rates'!$G$25)</f>
        <v>30.767351495727823</v>
      </c>
      <c r="AR53" s="73">
        <f>((((1-'Calcification Rates'!$H$28)*$A53)*'Calcification Rates'!$D$28*0.1)+('Calcification Rates'!$H$28*$A53*'Calcification Rates'!$D$28))*'Calcification Rates'!$F$28</f>
        <v>8.7909331663223167</v>
      </c>
      <c r="AS53" s="73">
        <f>((((1-'Calcification Rates'!$H$28)*$A53)*(('Calcification Rates'!$D$28-'Calcification Rates'!$E$28)*0.1))+('Calcification Rates'!$H$28*$A53*('Calcification Rates'!$D$28-'Calcification Rates'!$E$28)))*('Calcification Rates'!$F$28-'Calcification Rates'!$G$28)</f>
        <v>7.923440195601394</v>
      </c>
      <c r="AT53" s="73">
        <f>((((1-'Calcification Rates'!$H$28)*$A53)*(('Calcification Rates'!$D$28+'Calcification Rates'!$E$28)*0.1))+('Calcification Rates'!$H$28*$A53*('Calcification Rates'!$D$28+'Calcification Rates'!$E$28)))*('Calcification Rates'!$F$28+'Calcification Rates'!$G$28)</f>
        <v>9.7008769514010886</v>
      </c>
      <c r="AU53" s="73">
        <f>((((((((($A53*2)/PI())/2)+'Calcification Rates'!$D$29)^2)*PI())/2))-((((((($A53*2)/PI())/2)^2)*PI())/2)))*'Calcification Rates'!$F$29</f>
        <v>127.33908478419642</v>
      </c>
      <c r="AV53" s="73">
        <f>((((((((($A53*2)/PI())/2)+('Calcification Rates'!$D$29-'Calcification Rates'!$E$29))^2)*PI())/2))-((((((($A53*2)/PI())/2)^2)*PI())/2)))*('Calcification Rates'!$F$29-'Calcification Rates'!$G$29)</f>
        <v>105.15575909801676</v>
      </c>
      <c r="AW53" s="73">
        <f>((((((((($A53*2)/PI())/2)+('Calcification Rates'!$D$29+'Calcification Rates'!$E$29))^2)*PI())/2))-((((((($A53*2)/PI())/2)^2)*PI())/2)))*('Calcification Rates'!$F$29+'Calcification Rates'!$G$29)</f>
        <v>151.48323128548014</v>
      </c>
      <c r="AX53" s="73">
        <f>((((((((($A53*2)/PI())/2)+'Calcification Rates'!$D$30)^2)*PI())/2))-((((((($A53*2)/PI())/2)^2)*PI())/2)))*'Calcification Rates'!$F$30</f>
        <v>30.129357886833358</v>
      </c>
      <c r="AY53" s="73">
        <f>((((((((($A53*2)/PI())/2)+('Calcification Rates'!$D$30-'Calcification Rates'!$E$30))^2)*PI())/2))-((((((($A53*2)/PI())/2)^2)*PI())/2)))*('Calcification Rates'!$F$30-'Calcification Rates'!$G$30)</f>
        <v>26.746171747275923</v>
      </c>
      <c r="AZ53" s="73">
        <f>((((((((($A53*2)/PI())/2)+('Calcification Rates'!$D$30+'Calcification Rates'!$E$30))^2)*PI())/2))-((((((($A53*2)/PI())/2)^2)*PI())/2)))*('Calcification Rates'!$F$30+'Calcification Rates'!$G$30)</f>
        <v>33.582401948194466</v>
      </c>
      <c r="BA53" s="73">
        <f>((((1-'Calcification Rates'!$H$31)*$A53)*'Calcification Rates'!$D$31*0.1)+('Calcification Rates'!$H$31*$A53*'Calcification Rates'!$D$31))*'Calcification Rates'!$F$31</f>
        <v>9.402666</v>
      </c>
      <c r="BB53" s="73">
        <f>((((1-'Calcification Rates'!$H$31)*$A53)*(('Calcification Rates'!$D$31-'Calcification Rates'!$E$31)*0.1))+('Calcification Rates'!$H$31*$A53*('Calcification Rates'!$D$31-'Calcification Rates'!$E$31)))*('Calcification Rates'!$F$31-'Calcification Rates'!$G$31)</f>
        <v>9.402666</v>
      </c>
      <c r="BC53" s="73">
        <f>((((1-'Calcification Rates'!$H$31)*$A53)*(('Calcification Rates'!$D$31+'Calcification Rates'!$E$31)*0.1))+('Calcification Rates'!$H$31*$A53*('Calcification Rates'!$D$31+'Calcification Rates'!$E$31)))*('Calcification Rates'!$F$31+'Calcification Rates'!$G$31)</f>
        <v>9.402666</v>
      </c>
      <c r="BD53" s="73">
        <f>$A53*'Calcification Rates'!$D$32*'Calcification Rates'!$F$32</f>
        <v>39.509811983471081</v>
      </c>
      <c r="BE53" s="73">
        <f>$A53*('Calcification Rates'!$D$32-'Calcification Rates'!$E$32)*('Calcification Rates'!$F$32-'Calcification Rates'!$G$32)</f>
        <v>37.98114276420435</v>
      </c>
      <c r="BF53" s="73">
        <f>$A53*('Calcification Rates'!$D$32+'Calcification Rates'!$E$32)*('Calcification Rates'!$F$32+'Calcification Rates'!$G$32)</f>
        <v>41.03848120273782</v>
      </c>
      <c r="BG53" s="73">
        <f>((((1-'Calcification Rates'!$H$34)*$A53)*'Calcification Rates'!$D$34*0.1)+('Calcification Rates'!$H$34*$A53*'Calcification Rates'!$D$34))*'Calcification Rates'!$F$34</f>
        <v>12.772844174999999</v>
      </c>
      <c r="BH53" s="73">
        <f>((((1-'Calcification Rates'!$H$34)*$A53)*(('Calcification Rates'!$D$34-'Calcification Rates'!$E$34)*0.1))+('Calcification Rates'!$H$34*$A53*('Calcification Rates'!$D$34-'Calcification Rates'!$E$34)))*('Calcification Rates'!$F$34-'Calcification Rates'!$G$34)</f>
        <v>4.8640661353851398</v>
      </c>
      <c r="BI53" s="73">
        <f>((((1-'Calcification Rates'!$H$34)*$A53)*(('Calcification Rates'!$D$34+'Calcification Rates'!$E$34)*0.1))+('Calcification Rates'!$H$34*$A53*('Calcification Rates'!$D$34+'Calcification Rates'!$E$34)))*('Calcification Rates'!$F$34+'Calcification Rates'!$G$34)</f>
        <v>24.360479310004511</v>
      </c>
      <c r="BJ53" s="73">
        <f>(2*'Calcification Rates'!$D$35*'Calcification Rates'!$F$35)+0.1*'Calcification Rates'!$D$35*($A53+(2*'Calcification Rates'!$D$35))*'Calcification Rates'!$F$35</f>
        <v>4.2720052675371099</v>
      </c>
      <c r="BK53" s="73">
        <f>(2*('Calcification Rates'!$D$35-'Calcification Rates'!$E$35)*('Calcification Rates'!$F$35-'Calcification Rates'!$G$35))+(0.1*('Calcification Rates'!$D$35-'Calcification Rates'!$E$35)*($A53+(2*'Calcification Rates'!$D$35-'Calcification Rates'!$E$35)))*('Calcification Rates'!$F$35-'Calcification Rates'!$G$35)</f>
        <v>3.8526731974361335</v>
      </c>
      <c r="BL53" s="73">
        <f>(2*('Calcification Rates'!$D$35+'Calcification Rates'!$E$35)*('Calcification Rates'!$F$35+'Calcification Rates'!$G$35))+(0.1*('Calcification Rates'!$D$35+'Calcification Rates'!$E$35)*($A53+(2*'Calcification Rates'!$D$35+'Calcification Rates'!$E$35)))*('Calcification Rates'!$F$35+'Calcification Rates'!$G$35)</f>
        <v>4.7109044115726437</v>
      </c>
      <c r="BM53" s="73">
        <f>((((((((($A53*2)/PI())/2)+'Calcification Rates'!$D$36)^2)*PI())/2))-((((((($A53*2)/PI())/2)^2)*PI())/2)))*'Calcification Rates'!$F$36</f>
        <v>40.647905426753695</v>
      </c>
      <c r="BN53" s="73">
        <f>((((((((($A53*2)/PI())/2)+('Calcification Rates'!$D$36-'Calcification Rates'!$E$36))^2)*PI())/2))-((((((($A53*2)/PI())/2)^2)*PI())/2)))*('Calcification Rates'!$F$36-'Calcification Rates'!$G$36)</f>
        <v>37.219876719434289</v>
      </c>
      <c r="BO53" s="73">
        <f>((((((((($A53*2)/PI())/2)+('Calcification Rates'!$D$36+'Calcification Rates'!$E$36))^2)*PI())/2))-((((((($A53*2)/PI())/2)^2)*PI())/2)))*('Calcification Rates'!$F$36+'Calcification Rates'!$G$36)</f>
        <v>44.228121202328673</v>
      </c>
      <c r="BP53" s="73">
        <f>(2*'Calcification Rates'!$D$37*'Calcification Rates'!$F$37)+0.1*'Calcification Rates'!$D$37*($A53+(2*'Calcification Rates'!$D$37))*'Calcification Rates'!$F$37</f>
        <v>88.358569444444441</v>
      </c>
      <c r="BQ53" s="73">
        <f>(2*('Calcification Rates'!$D$37-'Calcification Rates'!$E$37)*('Calcification Rates'!$F$37-'Calcification Rates'!$G$37))+(0.1*('Calcification Rates'!$D$37-'Calcification Rates'!$E$37)*($A53+(2*'Calcification Rates'!$D$37-'Calcification Rates'!$E$37)))*('Calcification Rates'!$F$37-'Calcification Rates'!$G$37)</f>
        <v>72.287532639682979</v>
      </c>
      <c r="BR53" s="73">
        <f>(2*('Calcification Rates'!$D$37+'Calcification Rates'!$E$37)*('Calcification Rates'!$F$37+'Calcification Rates'!$G$37))+(0.1*('Calcification Rates'!$D$37+'Calcification Rates'!$E$37)*($A53+(2*'Calcification Rates'!$D$37+'Calcification Rates'!$E$37)))*('Calcification Rates'!$F$37+'Calcification Rates'!$G$37)</f>
        <v>105.79503542863071</v>
      </c>
      <c r="BS53" s="73">
        <f>(2*'Calcification Rates'!$D$38*'Calcification Rates'!$F$38)+0.1*'Calcification Rates'!$D$38*($A53+(2*'Calcification Rates'!$D$38))*'Calcification Rates'!$F$38</f>
        <v>84.605888888888884</v>
      </c>
      <c r="BT53" s="73">
        <f>(2*('Calcification Rates'!$D$38-'Calcification Rates'!$E$38)*('Calcification Rates'!$F$38-'Calcification Rates'!$G$38))+(0.1*('Calcification Rates'!$D$38-'Calcification Rates'!$E$38)*($A53+(2*'Calcification Rates'!$D$38-'Calcification Rates'!$E$38)))*('Calcification Rates'!$F$38-'Calcification Rates'!$G$38)</f>
        <v>67.890863033328799</v>
      </c>
      <c r="BU53" s="73">
        <f>(2*('Calcification Rates'!$D$38+'Calcification Rates'!$E$38)*('Calcification Rates'!$F$38+'Calcification Rates'!$G$38))+(0.1*('Calcification Rates'!$D$38+'Calcification Rates'!$E$38)*($A53+(2*'Calcification Rates'!$D$38+'Calcification Rates'!$E$38)))*('Calcification Rates'!$F$38+'Calcification Rates'!$G$38)</f>
        <v>103.07146474031546</v>
      </c>
      <c r="BV53" s="73">
        <f>((((((((($A53*2)/PI())/2)+'Calcification Rates'!$D$39)^2)*PI())/2))-((((((($A53*2)/PI())/2)^2)*PI())/2)))*'Calcification Rates'!$F$39</f>
        <v>21.914452619630882</v>
      </c>
      <c r="BW53" s="73">
        <f>((((((((($A53*2)/PI())/2)+('Calcification Rates'!$D$39-'Calcification Rates'!$E$39))^2)*PI())/2))-((((((($A53*2)/PI())/2)^2)*PI())/2)))*('Calcification Rates'!$F$39-'Calcification Rates'!$G$39)</f>
        <v>21.066563260128898</v>
      </c>
      <c r="BX53" s="73">
        <f>((((((((($A53*2)/PI())/2)+('Calcification Rates'!$D$39+'Calcification Rates'!$E$39))^2)*PI())/2))-((((((($A53*2)/PI())/2)^2)*PI())/2)))*('Calcification Rates'!$F$39+'Calcification Rates'!$G$39)</f>
        <v>22.762341979132863</v>
      </c>
      <c r="BY53" s="73">
        <f>((((((((($A53*2)/PI())/2)+'Calcification Rates'!$D$40)^2)*PI())/2))-((((((($A53*2)/PI())/2)^2)*PI())/2)))*'Calcification Rates'!$F$40</f>
        <v>40.1182616651964</v>
      </c>
      <c r="BZ53" s="73">
        <f>((((((((($A53*2)/PI())/2)+('Calcification Rates'!$D$40-'Calcification Rates'!$E$40))^2)*PI())/2))-((((((($A53*2)/PI())/2)^2)*PI())/2)))*('Calcification Rates'!$F$40-'Calcification Rates'!$G$40)</f>
        <v>38.56605099500311</v>
      </c>
      <c r="CA53" s="73">
        <f>((((((((($A53*2)/PI())/2)+('Calcification Rates'!$D$40+'Calcification Rates'!$E$40))^2)*PI())/2))-((((((($A53*2)/PI())/2)^2)*PI())/2)))*('Calcification Rates'!$F$40+'Calcification Rates'!$G$40)</f>
        <v>41.670472335389682</v>
      </c>
      <c r="CB53" s="73">
        <f>$A53*'Calcification Rates'!$D$23*'Calcification Rates'!$F$23</f>
        <v>1.1986434374999999</v>
      </c>
      <c r="CC53" s="73">
        <f>$A53*('Calcification Rates'!$D$23-'Calcification Rates'!$E$23)*('Calcification Rates'!$F$23-'Calcification Rates'!$G$23)</f>
        <v>0.77899691316831321</v>
      </c>
      <c r="CD53" s="73">
        <f>$A53*('Calcification Rates'!$D$23+'Calcification Rates'!$E$23)*('Calcification Rates'!$F$23+'Calcification Rates'!$G$23)</f>
        <v>1.6182899618316866</v>
      </c>
      <c r="CE53" s="73">
        <f>((((1-'Calcification Rates'!$H$44)*$A53)*'Calcification Rates'!$D$44*0.1)+('Calcification Rates'!$H$44*$A53*'Calcification Rates'!$D$44))*'Calcification Rates'!$F$44</f>
        <v>41.856610361475006</v>
      </c>
      <c r="CF53" s="73">
        <f>((((1-'Calcification Rates'!$H$44)*$A53)*(('Calcification Rates'!$D$44-'Calcification Rates'!$E$44)*0.1))+('Calcification Rates'!$H$44*$A53*('Calcification Rates'!$D$44-'Calcification Rates'!$E$44)))*('Calcification Rates'!$F$44-'Calcification Rates'!$G$44)</f>
        <v>25.243078040740258</v>
      </c>
      <c r="CG53" s="73">
        <f>((((1-'Calcification Rates'!$H$44)*$A53)*(('Calcification Rates'!$D$44+'Calcification Rates'!$E$44)*0.1))+('Calcification Rates'!$H$44*$A53*('Calcification Rates'!$D$44+'Calcification Rates'!$E$44)))*('Calcification Rates'!$F$44+'Calcification Rates'!$G$44)</f>
        <v>60.875499706951658</v>
      </c>
      <c r="CH53" s="73">
        <f>((((1-'Calcification Rates'!$H$45)*$A53)*'Calcification Rates'!$D$45*0.1)+('Calcification Rates'!$H$45*$A53*'Calcification Rates'!$D$45))*'Calcification Rates'!$F$45</f>
        <v>52.009922399999994</v>
      </c>
      <c r="CI53" s="73">
        <f>((((1-'Calcification Rates'!$H$45)*$A53)*(('Calcification Rates'!$D$45-'Calcification Rates'!$E$45)*0.1))+('Calcification Rates'!$H$45*$A53*('Calcification Rates'!$D$45-'Calcification Rates'!$E$45)))*('Calcification Rates'!$F$45-'Calcification Rates'!$G$45)</f>
        <v>34.247831854564041</v>
      </c>
      <c r="CJ53" s="73">
        <f>((((1-'Calcification Rates'!$H$45)*$A53)*(('Calcification Rates'!$D$45+'Calcification Rates'!$E$45)*0.1))+('Calcification Rates'!$H$45*$A53*('Calcification Rates'!$D$45+'Calcification Rates'!$E$45)))*('Calcification Rates'!$F$45+'Calcification Rates'!$G$45)</f>
        <v>69.772012945435947</v>
      </c>
      <c r="CK53" s="73">
        <f>((((1-'Calcification Rates'!$H$46)*$A53)*'Calcification Rates'!$D$46*0.1)+('Calcification Rates'!$H$46*$A53*'Calcification Rates'!$D$46))*'Calcification Rates'!$F$46</f>
        <v>41.892053820000008</v>
      </c>
      <c r="CL53" s="73">
        <f>((((1-'Calcification Rates'!$H$46)*$A53)*(('Calcification Rates'!$D$46-'Calcification Rates'!$E$46)*0.1))+('Calcification Rates'!$H$46*$A53*('Calcification Rates'!$D$46-'Calcification Rates'!$E$46)))*('Calcification Rates'!$F$46-'Calcification Rates'!$G$46)</f>
        <v>39.289218467634804</v>
      </c>
      <c r="CM53" s="73">
        <f>((((1-'Calcification Rates'!$H$46)*$A53)*(('Calcification Rates'!$D$46+'Calcification Rates'!$E$46)*0.1))+('Calcification Rates'!$H$46*$A53*('Calcification Rates'!$D$46+'Calcification Rates'!$E$46)))*('Calcification Rates'!$F$46+'Calcification Rates'!$G$46)</f>
        <v>44.572939797719897</v>
      </c>
      <c r="CN53" s="73">
        <f>((((1-'Calcification Rates'!$H$47)*$A53)*'Calcification Rates'!$D$47*0.1)+('Calcification Rates'!$H$47*$A53*'Calcification Rates'!$D$47))*'Calcification Rates'!$F$47</f>
        <v>54.616681692299998</v>
      </c>
      <c r="CO53" s="73">
        <f>((((1-'Calcification Rates'!$H$47)*$A53)*(('Calcification Rates'!$D$47-'Calcification Rates'!$E$47)*0.1))+('Calcification Rates'!$H$47*$A53*('Calcification Rates'!$D$47-'Calcification Rates'!$E$47)))*('Calcification Rates'!$F$47-'Calcification Rates'!$G$47)</f>
        <v>32.938480836803578</v>
      </c>
      <c r="CP53" s="73">
        <f>((((1-'Calcification Rates'!$H$47)*$A53)*(('Calcification Rates'!$D$47+'Calcification Rates'!$E$47)*0.1))+('Calcification Rates'!$H$47*$A53*('Calcification Rates'!$D$47+'Calcification Rates'!$E$47)))*('Calcification Rates'!$F$47+'Calcification Rates'!$G$47)</f>
        <v>79.43351746930891</v>
      </c>
      <c r="CQ53" s="73">
        <f>((((((((($A53*2)/PI())/2)+'Calcification Rates'!$D$48)^2)*PI())/2))-((((((($A53*2)/PI())/2)^2)*PI())/2)))*'Calcification Rates'!$F$48</f>
        <v>30.710752945567396</v>
      </c>
      <c r="CR53" s="73">
        <f>((((((((($A53*2)/PI())/2)+('Calcification Rates'!$D$48-'Calcification Rates'!$E$48))^2)*PI())/2))-((((((($A53*2)/PI())/2)^2)*PI())/2)))*('Calcification Rates'!$F$48-'Calcification Rates'!$G$48)</f>
        <v>27.691375173206424</v>
      </c>
      <c r="CS53" s="73">
        <f>((((((((($A53*2)/PI())/2)+('Calcification Rates'!$D$48+'Calcification Rates'!$E$48))^2)*PI())/2))-((((((($A53*2)/PI())/2)^2)*PI())/2)))*('Calcification Rates'!$F$48+'Calcification Rates'!$G$48)</f>
        <v>33.871877778519121</v>
      </c>
      <c r="CT53" s="73">
        <f>((((1-'Calcification Rates'!$H$49)*$A53)*'Calcification Rates'!$D$49*0.1)+('Calcification Rates'!$H$49*$A53*'Calcification Rates'!$D$49))*'Calcification Rates'!$F$49</f>
        <v>41.856610361475006</v>
      </c>
      <c r="CU53" s="73">
        <f>((((1-'Calcification Rates'!$H$49)*$A53)*(('Calcification Rates'!$D$49-'Calcification Rates'!$E$49)*0.1))+('Calcification Rates'!$H$49*$A53*('Calcification Rates'!$D$49-'Calcification Rates'!$E$49)))*('Calcification Rates'!$F$49-'Calcification Rates'!$G$49)</f>
        <v>25.243078040740258</v>
      </c>
      <c r="CV53" s="73">
        <f>((((1-'Calcification Rates'!$H$49)*$A53)*(('Calcification Rates'!$D$49+'Calcification Rates'!$E$49)*0.1))+('Calcification Rates'!$H$49*$A53*('Calcification Rates'!$D$49+'Calcification Rates'!$E$49)))*('Calcification Rates'!$F$49+'Calcification Rates'!$G$49)</f>
        <v>60.875499706951658</v>
      </c>
      <c r="CW53" s="73">
        <f>((((((((($A53*2)/PI())/2)+'Calcification Rates'!$D$50)^2)*PI())/2))-((((((($A53*2)/PI())/2)^2)*PI())/2)))*'Calcification Rates'!$F$50</f>
        <v>30.710752945567396</v>
      </c>
      <c r="CX53" s="73">
        <f>((((((((($A53*2)/PI())/2)+('Calcification Rates'!$D$50-'Calcification Rates'!$E$50))^2)*PI())/2))-((((((($A53*2)/PI())/2)^2)*PI())/2)))*('Calcification Rates'!$F$50-'Calcification Rates'!$G$50)</f>
        <v>27.691375173206424</v>
      </c>
      <c r="CY53" s="73">
        <f>((((((((($A53*2)/PI())/2)+('Calcification Rates'!$D$50+'Calcification Rates'!$E$50))^2)*PI())/2))-((((((($A53*2)/PI())/2)^2)*PI())/2)))*('Calcification Rates'!$F$50+'Calcification Rates'!$G$50)</f>
        <v>33.871877778519121</v>
      </c>
      <c r="CZ53" s="73">
        <f>((((((((($A53*2)/PI())/2)+'Calcification Rates'!$D$51)^2)*PI())/2))-((((((($A53*2)/PI())/2)^2)*PI())/2)))*'Calcification Rates'!$F$51</f>
        <v>30.710752945567396</v>
      </c>
      <c r="DA53" s="73">
        <f>((((((((($A53*2)/PI())/2)+('Calcification Rates'!$D$51-'Calcification Rates'!$E$51))^2)*PI())/2))-((((((($A53*2)/PI())/2)^2)*PI())/2)))*('Calcification Rates'!$F$51-'Calcification Rates'!$G$51)</f>
        <v>27.691375173206424</v>
      </c>
      <c r="DB53" s="73">
        <f>((((((((($A53*2)/PI())/2)+('Calcification Rates'!$D$51+'Calcification Rates'!$E$51))^2)*PI())/2))-((((((($A53*2)/PI())/2)^2)*PI())/2)))*('Calcification Rates'!$F$51+'Calcification Rates'!$G$51)</f>
        <v>33.871877778519121</v>
      </c>
      <c r="DC53" s="73">
        <f>((((((((($A53*2)/PI())/2)+'Calcification Rates'!$D$52)^2)*PI())/2))-((((((($A53*2)/PI())/2)^2)*PI())/2)))*'Calcification Rates'!$F$52</f>
        <v>68.287705378214014</v>
      </c>
      <c r="DD53" s="73">
        <f>((((((((($A53*2)/PI())/2)+('Calcification Rates'!$D$52-'Calcification Rates'!$E$52))^2)*PI())/2))-((((((($A53*2)/PI())/2)^2)*PI())/2)))*('Calcification Rates'!$F$52-'Calcification Rates'!$G$52)</f>
        <v>64.454894745481653</v>
      </c>
      <c r="DE53" s="73">
        <f>((((((((($A53*2)/PI())/2)+('Calcification Rates'!$D$52+'Calcification Rates'!$E$52))^2)*PI())/2))-((((((($A53*2)/PI())/2)^2)*PI())/2)))*('Calcification Rates'!$F$52+'Calcification Rates'!$G$52)</f>
        <v>72.21748652060684</v>
      </c>
      <c r="DF53" s="73">
        <f>((((((((($A53*2)/PI())/2)+'Calcification Rates'!$D$53)^2)*PI())/2))-((((((($A53*2)/PI())/2)^2)*PI())/2)))*'Calcification Rates'!$F$53</f>
        <v>9.0876123746996225</v>
      </c>
      <c r="DG53" s="73">
        <f>((((((((($A53*2)/PI())/2)+('Calcification Rates'!$D$53-'Calcification Rates'!$E$53))^2)*PI())/2))-((((((($A53*2)/PI())/2)^2)*PI())/2)))*('Calcification Rates'!$F$53-'Calcification Rates'!$G$53)</f>
        <v>8.6376196504792624</v>
      </c>
      <c r="DH53" s="73">
        <f>((((((((($A53*2)/PI())/2)+('Calcification Rates'!$D$53+'Calcification Rates'!$E$53))^2)*PI())/2))-((((((($A53*2)/PI())/2)^2)*PI())/2)))*('Calcification Rates'!$F$53+'Calcification Rates'!$G$53)</f>
        <v>9.5455330866351265</v>
      </c>
      <c r="DI53" s="73">
        <f>((((((((($A53*2)/PI())/2)+'Calcification Rates'!$D$54)^2)*PI())/2))-((((((($A53*2)/PI())/2)^2)*PI())/2)))*'Calcification Rates'!$F$54</f>
        <v>9.0876123746996225</v>
      </c>
      <c r="DJ53" s="73">
        <f>((((((((($A53*2)/PI())/2)+('Calcification Rates'!$D$54-'Calcification Rates'!$E$54))^2)*PI())/2))-((((((($A53*2)/PI())/2)^2)*PI())/2)))*('Calcification Rates'!$F$54-'Calcification Rates'!$G$54)</f>
        <v>8.6376196504792624</v>
      </c>
      <c r="DK53" s="73">
        <f>((((((((($A53*2)/PI())/2)+('Calcification Rates'!$D$54+'Calcification Rates'!$E$54))^2)*PI())/2))-((((((($A53*2)/PI())/2)^2)*PI())/2)))*('Calcification Rates'!$F$54+'Calcification Rates'!$G$54)</f>
        <v>9.5455330866351265</v>
      </c>
      <c r="DL53" s="73">
        <f>((((((((($A53*2)/PI())/2)+'Calcification Rates'!$D$55)^2)*PI())/2))-((((((($A53*2)/PI())/2)^2)*PI())/2)))*'Calcification Rates'!$F$55</f>
        <v>11.143936087025519</v>
      </c>
      <c r="DM53" s="73">
        <f>((((((((($A53*2)/PI())/2)+('Calcification Rates'!$D$55-'Calcification Rates'!$E$55))^2)*PI())/2))-((((((($A53*2)/PI())/2)^2)*PI())/2)))*('Calcification Rates'!$F$55-'Calcification Rates'!$G$55)</f>
        <v>11.018432875066946</v>
      </c>
      <c r="DN53" s="73">
        <f>((((((((($A53*2)/PI())/2)+('Calcification Rates'!$D$55+'Calcification Rates'!$E$55))^2)*PI())/2))-((((((($A53*2)/PI())/2)^2)*PI())/2)))*('Calcification Rates'!$F$55+'Calcification Rates'!$G$55)</f>
        <v>11.269449172905018</v>
      </c>
      <c r="DO53" s="73">
        <f>((((1-'Calcification Rates'!$H$56)*$A53)*'Calcification Rates'!$D$56*0.1)+('Calcification Rates'!$H$56*$A53*'Calcification Rates'!$D$56))*'Calcification Rates'!$F$56</f>
        <v>5.4294745350000007</v>
      </c>
      <c r="DP53" s="73">
        <f>((((1-'Calcification Rates'!$H$56)*$A53)*(('Calcification Rates'!$D$56-'Calcification Rates'!$E$56)*0.1))+('Calcification Rates'!$H$56*$A53*('Calcification Rates'!$D$56-'Calcification Rates'!$E$56)))*('Calcification Rates'!$F$56-'Calcification Rates'!$G$56)</f>
        <v>5.4294745350000007</v>
      </c>
      <c r="DQ53" s="73">
        <f>((((1-'Calcification Rates'!$H$56)*$A53)*(('Calcification Rates'!$D$56+'Calcification Rates'!$E$56)*0.1))+('Calcification Rates'!$H$56*$A53*('Calcification Rates'!$D$56+'Calcification Rates'!$E$56)))*('Calcification Rates'!$F$56+'Calcification Rates'!$G$56)</f>
        <v>5.4294745350000007</v>
      </c>
      <c r="DR53" s="73">
        <f>((((1-'Calcification Rates'!$H$57)*$A53)*'Calcification Rates'!$D$57*0.1)+('Calcification Rates'!$H$57*$A53*'Calcification Rates'!$D$57))*'Calcification Rates'!$F$57</f>
        <v>23.020856000000006</v>
      </c>
      <c r="DS53" s="73">
        <f>((((1-'Calcification Rates'!$H$57)*$A53)*(('Calcification Rates'!$D$57-'Calcification Rates'!$E$57)*0.1))+('Calcification Rates'!$H$57*$A53*('Calcification Rates'!$D$57-'Calcification Rates'!$E$57)))*('Calcification Rates'!$F$57-'Calcification Rates'!$G$57)</f>
        <v>21.818940309887662</v>
      </c>
      <c r="DT53" s="73">
        <f>((((1-'Calcification Rates'!$H$57)*$A53)*(('Calcification Rates'!$D$57+'Calcification Rates'!$E$57)*0.1))+('Calcification Rates'!$H$57*$A53*('Calcification Rates'!$D$57+'Calcification Rates'!$E$57)))*('Calcification Rates'!$F$57+'Calcification Rates'!$G$57)</f>
        <v>24.222771690112349</v>
      </c>
      <c r="DU53" s="73">
        <f>((((1-'Calcification Rates'!$H$58)*$A53)*'Calcification Rates'!$D$58*0.1)+('Calcification Rates'!$H$58*$A53*'Calcification Rates'!$D$58))*'Calcification Rates'!$F$58</f>
        <v>23.020856000000006</v>
      </c>
      <c r="DV53" s="73">
        <f>((((1-'Calcification Rates'!$H$58)*$A53)*(('Calcification Rates'!$D$58-'Calcification Rates'!$E$58)*0.1))+('Calcification Rates'!$H$58*$A53*('Calcification Rates'!$D$58-'Calcification Rates'!$E$58)))*('Calcification Rates'!$F$58-'Calcification Rates'!$G$58)</f>
        <v>21.818940309887662</v>
      </c>
      <c r="DW53" s="73">
        <f>((((1-'Calcification Rates'!$H$58)*$A53)*(('Calcification Rates'!$D$58+'Calcification Rates'!$E$58)*0.1))+('Calcification Rates'!$H$58*$A53*('Calcification Rates'!$D$58+'Calcification Rates'!$E$58)))*('Calcification Rates'!$F$58+'Calcification Rates'!$G$58)</f>
        <v>24.222771690112349</v>
      </c>
      <c r="DX53" s="73">
        <f>(2*'Calcification Rates'!$D$59*'Calcification Rates'!$F$59)+0.1*'Calcification Rates'!$D$59*($A53+(2*'Calcification Rates'!$D$59))*'Calcification Rates'!$F$59</f>
        <v>17.615270755555557</v>
      </c>
      <c r="DY53" s="73">
        <f>(2*('Calcification Rates'!$D$59-'Calcification Rates'!$E$59)*('Calcification Rates'!$F$59-'Calcification Rates'!$G$59))+(0.1*('Calcification Rates'!$D$59-'Calcification Rates'!$E$59)*($A53+(2*'Calcification Rates'!$D$59-'Calcification Rates'!$E$59)))*('Calcification Rates'!$F$59-'Calcification Rates'!$G$59)</f>
        <v>16.677083691815998</v>
      </c>
      <c r="DZ53" s="73">
        <f>(2*('Calcification Rates'!$D$59+'Calcification Rates'!$E$59)*('Calcification Rates'!$F$59+'Calcification Rates'!$G$59))+(0.1*('Calcification Rates'!$D$59+'Calcification Rates'!$E$59)*($A53+(2*'Calcification Rates'!$D$59+'Calcification Rates'!$E$59)))*('Calcification Rates'!$F$59+'Calcification Rates'!$G$59)</f>
        <v>18.555495581502409</v>
      </c>
      <c r="EA53" s="73">
        <f>((((((((($A53*2)/PI())/2)+'Calcification Rates'!$D$60)^2)*PI())/2))-((((((($A53*2)/PI())/2)^2)*PI())/2)))*'Calcification Rates'!$F$60</f>
        <v>31.9718212847147</v>
      </c>
      <c r="EB53" s="73">
        <f>((((((((($A53*2)/PI())/2)+('Calcification Rates'!$D$60-'Calcification Rates'!$E$60))^2)*PI())/2))-((((((($A53*2)/PI())/2)^2)*PI())/2)))*('Calcification Rates'!$F$60-'Calcification Rates'!$G$60)</f>
        <v>29.844390730870593</v>
      </c>
      <c r="EC53" s="73">
        <f>((((((((($A53*2)/PI())/2)+('Calcification Rates'!$D$60+'Calcification Rates'!$E$60))^2)*PI())/2))-((((((($A53*2)/PI())/2)^2)*PI())/2)))*('Calcification Rates'!$F$60+'Calcification Rates'!$G$60)</f>
        <v>34.168590588432963</v>
      </c>
      <c r="ED53" s="73">
        <f>$A53*'Calcification Rates'!$D$61*'Calcification Rates'!$F$61</f>
        <v>40.023530390708963</v>
      </c>
      <c r="EE53" s="73">
        <f>$A53*('Calcification Rates'!$D$61-'Calcification Rates'!$E$61)*('Calcification Rates'!$F$61-'Calcification Rates'!$G$61)</f>
        <v>36.674520138824455</v>
      </c>
      <c r="EF53" s="73">
        <f>$A53*('Calcification Rates'!$D$61+'Calcification Rates'!$E$61)*('Calcification Rates'!$F$61+'Calcification Rates'!$G$61)</f>
        <v>43.517471255355375</v>
      </c>
      <c r="EG53" s="73">
        <f>(2*'Calcification Rates'!$D$62*'Calcification Rates'!$F$62)+0.1*'Calcification Rates'!$D$62*($A53+(2*'Calcification Rates'!$D$62))*'Calcification Rates'!$F$62</f>
        <v>88.358569444444441</v>
      </c>
      <c r="EH53" s="73">
        <f>(2*('Calcification Rates'!$D$62-'Calcification Rates'!$E$62)*('Calcification Rates'!$F$62-'Calcification Rates'!$G$62))+(0.1*('Calcification Rates'!$D$62-'Calcification Rates'!$E$62)*($A53+(2*'Calcification Rates'!$D$62-'Calcification Rates'!$E$62)))*('Calcification Rates'!$F$62-'Calcification Rates'!$G$62)</f>
        <v>72.287532639682979</v>
      </c>
      <c r="EI53" s="73">
        <f>(2*('Calcification Rates'!$D$62+'Calcification Rates'!$E$62)*('Calcification Rates'!$F$62+'Calcification Rates'!$G$62))+(0.1*('Calcification Rates'!$D$62+'Calcification Rates'!$E$62)*($A53+(2*'Calcification Rates'!$D$62+'Calcification Rates'!$E$62)))*('Calcification Rates'!$F$62+'Calcification Rates'!$G$62)</f>
        <v>105.79503542863071</v>
      </c>
      <c r="EJ53" s="73">
        <f>(2*'Calcification Rates'!$D$63*'Calcification Rates'!$F$63)+0.1*'Calcification Rates'!$D$63*($A53+(2*'Calcification Rates'!$D$63))*'Calcification Rates'!$F$63</f>
        <v>88.358569444444441</v>
      </c>
      <c r="EK53" s="73">
        <f>(2*('Calcification Rates'!$D$63-'Calcification Rates'!$E$63)*('Calcification Rates'!$F$63-'Calcification Rates'!$G$63))+(0.1*('Calcification Rates'!$D$63-'Calcification Rates'!$E$63)*($A53+(2*'Calcification Rates'!$D$63-'Calcification Rates'!$E$63)))*('Calcification Rates'!$F$63-'Calcification Rates'!$G$63)</f>
        <v>72.287532639682979</v>
      </c>
      <c r="EL53" s="73">
        <f>(2*('Calcification Rates'!$D$63+'Calcification Rates'!$E$63)*('Calcification Rates'!$F$63+'Calcification Rates'!$G$63))+(0.1*('Calcification Rates'!$D$63+'Calcification Rates'!$E$63)*($A53+(2*'Calcification Rates'!$D$63+'Calcification Rates'!$E$63)))*('Calcification Rates'!$F$63+'Calcification Rates'!$G$63)</f>
        <v>105.79503542863071</v>
      </c>
      <c r="EM53" s="73">
        <f>(2*'Calcification Rates'!$D$64*'Calcification Rates'!$F$64)+0.1*'Calcification Rates'!$D$64*($A53+(2*'Calcification Rates'!$D$64))*'Calcification Rates'!$F$64</f>
        <v>88.358569444444441</v>
      </c>
      <c r="EN53" s="73">
        <f>(2*('Calcification Rates'!$D$64-'Calcification Rates'!$E$64)*('Calcification Rates'!$F$64-'Calcification Rates'!$G$64))+(0.1*('Calcification Rates'!$D$64-'Calcification Rates'!$E$64)*($A53+(2*'Calcification Rates'!$D$64-'Calcification Rates'!$E$64)))*('Calcification Rates'!$F$64-'Calcification Rates'!$G$64)</f>
        <v>72.287532639682979</v>
      </c>
      <c r="EO53" s="73">
        <f>(2*('Calcification Rates'!$D$64+'Calcification Rates'!$E$64)*('Calcification Rates'!$F$64+'Calcification Rates'!$G$64))+(0.1*('Calcification Rates'!$D$64+'Calcification Rates'!$E$64)*($A53+(2*'Calcification Rates'!$D$64+'Calcification Rates'!$E$64)))*('Calcification Rates'!$F$64+'Calcification Rates'!$G$64)</f>
        <v>105.79503542863071</v>
      </c>
      <c r="EP53" s="73">
        <f>(2*'Calcification Rates'!$D$65*'Calcification Rates'!$F$65)+0.1*'Calcification Rates'!$D$65*($A53+(2*'Calcification Rates'!$D$65))*'Calcification Rates'!$F$65</f>
        <v>88.358569444444441</v>
      </c>
      <c r="EQ53" s="73">
        <f>(2*('Calcification Rates'!$D$65-'Calcification Rates'!$E$65)*('Calcification Rates'!$F$65-'Calcification Rates'!$G$65))+(0.1*('Calcification Rates'!$D$65-'Calcification Rates'!$E$65)*($A53+(2*'Calcification Rates'!$D$65-'Calcification Rates'!$E$65)))*('Calcification Rates'!$F$65-'Calcification Rates'!$G$65)</f>
        <v>72.287532639682979</v>
      </c>
      <c r="ER53" s="73">
        <f>(2*('Calcification Rates'!$D$65+'Calcification Rates'!$E$65)*('Calcification Rates'!$F$65+'Calcification Rates'!$G$65))+(0.1*('Calcification Rates'!$D$65+'Calcification Rates'!$E$65)*($A53+(2*'Calcification Rates'!$D$65+'Calcification Rates'!$E$65)))*('Calcification Rates'!$F$65+'Calcification Rates'!$G$65)</f>
        <v>105.79503542863071</v>
      </c>
      <c r="ES53" s="73">
        <f>$A53*'Calcification Rates'!$D$66*'Calcification Rates'!$F$66</f>
        <v>40.023530390708963</v>
      </c>
      <c r="ET53" s="73">
        <f>$A53*('Calcification Rates'!$D$66-'Calcification Rates'!$E$66)*('Calcification Rates'!$F$66-'Calcification Rates'!$G$66)</f>
        <v>36.674520138824455</v>
      </c>
      <c r="EU53" s="73">
        <f>$A53*('Calcification Rates'!$D$66+'Calcification Rates'!$E$66)*('Calcification Rates'!$F$66+'Calcification Rates'!$G$66)</f>
        <v>43.517471255355375</v>
      </c>
      <c r="EV53" s="73">
        <f>(2*'Calcification Rates'!$D$67*'Calcification Rates'!$F$67)+0.1*'Calcification Rates'!$D$67*($A53+(2*'Calcification Rates'!$D$67))*'Calcification Rates'!$F$67</f>
        <v>88.358569444444441</v>
      </c>
      <c r="EW53" s="73">
        <f>(2*('Calcification Rates'!$D$67-'Calcification Rates'!$E$67)*('Calcification Rates'!$F$67-'Calcification Rates'!$G$67))+(0.1*('Calcification Rates'!$D$67-'Calcification Rates'!$E$67)*($A53+(2*'Calcification Rates'!$D$67-'Calcification Rates'!$E$67)))*('Calcification Rates'!$F$67-'Calcification Rates'!$G$67)</f>
        <v>72.287532639682979</v>
      </c>
      <c r="EX53" s="73">
        <f>(2*('Calcification Rates'!$D$67+'Calcification Rates'!$E$67)*('Calcification Rates'!$F$67+'Calcification Rates'!$G$67))+(0.1*('Calcification Rates'!$D$67+'Calcification Rates'!$E$67)*($A53+(2*'Calcification Rates'!$D$67+'Calcification Rates'!$E$67)))*('Calcification Rates'!$F$67+'Calcification Rates'!$G$67)</f>
        <v>105.79503542863071</v>
      </c>
      <c r="EY53" s="73">
        <f>((((1-'Calcification Rates'!$H$68)*$A53)*'Calcification Rates'!$D$68*0.1)+('Calcification Rates'!$H$68*$A53*'Calcification Rates'!$D$68))*'Calcification Rates'!$F$68</f>
        <v>11.675251500000002</v>
      </c>
      <c r="EZ53" s="73">
        <f>((((1-'Calcification Rates'!$H$68)*$A53)*(('Calcification Rates'!$D$68-'Calcification Rates'!$E$68)*0.1))+('Calcification Rates'!$H$68*$A53*('Calcification Rates'!$D$68-'Calcification Rates'!$E$68)))*('Calcification Rates'!$F$68-'Calcification Rates'!$G$68)</f>
        <v>7.2650882673661492</v>
      </c>
      <c r="FA53" s="73">
        <f>((((1-'Calcification Rates'!$H$68)*$A53)*(('Calcification Rates'!$D$68+'Calcification Rates'!$E$68)*0.1))+('Calcification Rates'!$H$68*$A53*('Calcification Rates'!$D$68+'Calcification Rates'!$E$68)))*('Calcification Rates'!$F$68+'Calcification Rates'!$G$68)</f>
        <v>16.524082902095667</v>
      </c>
      <c r="FB53" s="73">
        <f>((((((((($A53*2)/PI())/2)+'Calcification Rates'!$D$69)^2)*PI())/2))-((((((($A53*2)/PI())/2)^2)*PI())/2)))*'Calcification Rates'!$F$69</f>
        <v>78.660046820379691</v>
      </c>
      <c r="FC53" s="73">
        <f>((((((((($A53*2)/PI())/2)+('Calcification Rates'!$D$69-'Calcification Rates'!$E$69))^2)*PI())/2))-((((((($A53*2)/PI())/2)^2)*PI())/2)))*('Calcification Rates'!$F$69-'Calcification Rates'!$G$69)</f>
        <v>74.458016800723698</v>
      </c>
      <c r="FD53" s="73">
        <f>((((((((($A53*2)/PI())/2)+('Calcification Rates'!$D$69+'Calcification Rates'!$E$69))^2)*PI())/2))-((((((($A53*2)/PI())/2)^2)*PI())/2)))*('Calcification Rates'!$F$69+'Calcification Rates'!$G$69)</f>
        <v>82.924233706944179</v>
      </c>
      <c r="FE53" s="73">
        <f>((((((((($A53*2)/PI())/2)+'Calcification Rates'!$D$70)^2)*PI())/2))-((((((($A53*2)/PI())/2)^2)*PI())/2)))*'Calcification Rates'!$F$70</f>
        <v>61.266465934568956</v>
      </c>
      <c r="FF53" s="73">
        <f>((((((((($A53*2)/PI())/2)+('Calcification Rates'!$D$70-'Calcification Rates'!$E$70))^2)*PI())/2))-((((((($A53*2)/PI())/2)^2)*PI())/2)))*('Calcification Rates'!$F$70-'Calcification Rates'!$G$70)</f>
        <v>52.744115866839138</v>
      </c>
      <c r="FG53" s="73">
        <f>((((((((($A53*2)/PI())/2)+('Calcification Rates'!$D$70+'Calcification Rates'!$E$70))^2)*PI())/2))-((((((($A53*2)/PI())/2)^2)*PI())/2)))*('Calcification Rates'!$F$70+'Calcification Rates'!$G$70)</f>
        <v>69.954861223712456</v>
      </c>
      <c r="FH53" s="73">
        <f>((((((((($A53*2)/PI())/2)+'Calcification Rates'!$D$71)^2)*PI())/2))-((((((($A53*2)/PI())/2)^2)*PI())/2)))*'Calcification Rates'!$F$71</f>
        <v>34.783755471087623</v>
      </c>
      <c r="FI53" s="73">
        <f>((((((((($A53*2)/PI())/2)+('Calcification Rates'!$D$71-'Calcification Rates'!$E$71))^2)*PI())/2))-((((((($A53*2)/PI())/2)^2)*PI())/2)))*('Calcification Rates'!$F$71-'Calcification Rates'!$G$71)</f>
        <v>32.069446767586484</v>
      </c>
      <c r="FJ53" s="73">
        <f>((((((((($A53*2)/PI())/2)+('Calcification Rates'!$D$71+'Calcification Rates'!$E$71))^2)*PI())/2))-((((((($A53*2)/PI())/2)^2)*PI())/2)))*('Calcification Rates'!$F$71+'Calcification Rates'!$G$71)</f>
        <v>37.60611773709573</v>
      </c>
      <c r="FK53" s="73">
        <f>$A53*'Calcification Rates'!$D$72*'Calcification Rates'!$F$72</f>
        <v>1.1986434374999999</v>
      </c>
      <c r="FL53" s="73">
        <f>$A53*('Calcification Rates'!$D$72-'Calcification Rates'!$E$72)*('Calcification Rates'!$F$72-'Calcification Rates'!$G$72)</f>
        <v>0.77899691316831321</v>
      </c>
      <c r="FM53" s="73">
        <f>$A53*('Calcification Rates'!$D$72+'Calcification Rates'!$E$72)*('Calcification Rates'!$F$72+'Calcification Rates'!$G$72)</f>
        <v>1.6182899618316866</v>
      </c>
      <c r="FN53" s="73">
        <f>$A53*'Calcification Rates'!$D$74*'Calcification Rates'!$F$74</f>
        <v>1.1986434374999999</v>
      </c>
      <c r="FO53" s="73">
        <f>$A53*('Calcification Rates'!$D$74-'Calcification Rates'!$E$74)*('Calcification Rates'!$F$74-'Calcification Rates'!$G$74)</f>
        <v>0.77899691316831321</v>
      </c>
      <c r="FP53" s="73">
        <f>$A53*('Calcification Rates'!$D$74+'Calcification Rates'!$E$74)*('Calcification Rates'!$F$74+'Calcification Rates'!$G$74)</f>
        <v>1.6182899618316866</v>
      </c>
      <c r="FQ53" s="73">
        <f>$A53*'Calcification Rates'!$D$75*'Calcification Rates'!$F$75</f>
        <v>34.595368252840906</v>
      </c>
      <c r="FR53" s="73">
        <f>$A53*('Calcification Rates'!$D$75-'Calcification Rates'!$E$75)*('Calcification Rates'!$F$75-'Calcification Rates'!$G$75)</f>
        <v>32.217300314516628</v>
      </c>
      <c r="FS53" s="73">
        <f>$A53*('Calcification Rates'!$D$75+'Calcification Rates'!$E$75)*('Calcification Rates'!$F$75+'Calcification Rates'!$G$75)</f>
        <v>37.045847751757272</v>
      </c>
      <c r="FT53" s="73">
        <f>((((((((($A53*2)/PI())/2)+'Calcification Rates'!$D$76)^2)*PI())/2))-((((((($A53*2)/PI())/2)^2)*PI())/2)))*'Calcification Rates'!$F$76</f>
        <v>35.076940058322215</v>
      </c>
      <c r="FU53" s="73">
        <f>((((((((($A53*2)/PI())/2)+('Calcification Rates'!$D$76-'Calcification Rates'!$E$76))^2)*PI())/2))-((((((($A53*2)/PI())/2)^2)*PI())/2)))*('Calcification Rates'!$F$76-'Calcification Rates'!$G$76)</f>
        <v>32.655984714866477</v>
      </c>
      <c r="FV53" s="73">
        <f>((((((((($A53*2)/PI())/2)+('Calcification Rates'!$D$76+'Calcification Rates'!$E$76))^2)*PI())/2))-((((((($A53*2)/PI())/2)^2)*PI())/2)))*('Calcification Rates'!$F$76+'Calcification Rates'!$G$76)</f>
        <v>37.572781371780295</v>
      </c>
      <c r="FW53" s="73">
        <f>(2*'Calcification Rates'!$D$77*'Calcification Rates'!$F$77)+0.1*'Calcification Rates'!$D$77*($A53+(2*'Calcification Rates'!$D$77))*'Calcification Rates'!$F$77</f>
        <v>88.358569444444441</v>
      </c>
      <c r="FX53" s="73">
        <f>(2*('Calcification Rates'!$D$77-'Calcification Rates'!$E$77)*('Calcification Rates'!$F$77-'Calcification Rates'!$G$77))+(0.1*('Calcification Rates'!$D$77-'Calcification Rates'!$E$77)*($A53+(2*'Calcification Rates'!$D$77-'Calcification Rates'!$E$77)))*('Calcification Rates'!$F$77-'Calcification Rates'!$G$77)</f>
        <v>84.072361381489458</v>
      </c>
      <c r="FY53" s="73">
        <f>(2*('Calcification Rates'!$D$77+'Calcification Rates'!$E$77)*('Calcification Rates'!$F$77+'Calcification Rates'!$G$77))+(0.1*('Calcification Rates'!$D$77+'Calcification Rates'!$E$77)*($A53+(2*'Calcification Rates'!$D$77+'Calcification Rates'!$E$77)))*('Calcification Rates'!$F$77+'Calcification Rates'!$G$77)</f>
        <v>92.663876901780583</v>
      </c>
      <c r="FZ53" s="73">
        <f>((((1-'Calcification Rates'!$H$78)*$A53)*'Calcification Rates'!$D$78*0.1)+('Calcification Rates'!$H$78*$A53*'Calcification Rates'!$D$78))*'Calcification Rates'!$F$78</f>
        <v>18.186852615749999</v>
      </c>
      <c r="GA53" s="73">
        <f>((((1-'Calcification Rates'!$H$78)*$A53)*(('Calcification Rates'!$D$78-'Calcification Rates'!$E$78)*0.1))+('Calcification Rates'!$H$78*$A53*('Calcification Rates'!$D$78-'Calcification Rates'!$E$78)))*('Calcification Rates'!$F$78-'Calcification Rates'!$G$78)</f>
        <v>17.557224086930287</v>
      </c>
      <c r="GB53" s="73">
        <f>((((1-'Calcification Rates'!$H$78)*$A53)*(('Calcification Rates'!$D$78+'Calcification Rates'!$E$78)*0.1))+('Calcification Rates'!$H$78*$A53*('Calcification Rates'!$D$78+'Calcification Rates'!$E$78)))*('Calcification Rates'!$F$78+'Calcification Rates'!$G$78)</f>
        <v>18.81648114456971</v>
      </c>
      <c r="GC53" s="73">
        <f>((((1-'Calcification Rates'!$H$79)*$A53)*'Calcification Rates'!$D$79*0.1)+('Calcification Rates'!$H$79*$A53*'Calcification Rates'!$D$79))*'Calcification Rates'!$F$79</f>
        <v>20.684148029999999</v>
      </c>
      <c r="GD53" s="73">
        <f>((((1-'Calcification Rates'!$H$79)*$A53)*(('Calcification Rates'!$D$79-'Calcification Rates'!$E$79)*0.1))+('Calcification Rates'!$H$79*$A53*('Calcification Rates'!$D$79-'Calcification Rates'!$E$79)))*('Calcification Rates'!$F$79-'Calcification Rates'!$G$79)</f>
        <v>19.819463073935506</v>
      </c>
      <c r="GE53" s="73">
        <f>((((1-'Calcification Rates'!$H$79)*$A53)*(('Calcification Rates'!$D$79+'Calcification Rates'!$E$79)*0.1))+('Calcification Rates'!$H$79*$A53*('Calcification Rates'!$D$79+'Calcification Rates'!$E$79)))*('Calcification Rates'!$F$79+'Calcification Rates'!$G$79)</f>
        <v>21.548832986064493</v>
      </c>
      <c r="GF53" s="73">
        <f>((((1-'Calcification Rates'!$H$80)*$A53)*'Calcification Rates'!$D$80*0.1)+('Calcification Rates'!$H$80*$A53*'Calcification Rates'!$D$80))*'Calcification Rates'!$F$80</f>
        <v>24.340298989499999</v>
      </c>
      <c r="GG53" s="73">
        <f>((((1-'Calcification Rates'!$H$80)*$A53)*(('Calcification Rates'!$D$80-'Calcification Rates'!$E$80)*0.1))+('Calcification Rates'!$H$80*$A53*('Calcification Rates'!$D$80-'Calcification Rates'!$E$80)))*('Calcification Rates'!$F$80-'Calcification Rates'!$G$80)</f>
        <v>23.497638251681135</v>
      </c>
      <c r="GH53" s="73">
        <f>((((1-'Calcification Rates'!$H$80)*$A53)*(('Calcification Rates'!$D$80+'Calcification Rates'!$E$80)*0.1))+('Calcification Rates'!$H$80*$A53*('Calcification Rates'!$D$80+'Calcification Rates'!$E$80)))*('Calcification Rates'!$F$80+'Calcification Rates'!$G$80)</f>
        <v>25.18295972731886</v>
      </c>
      <c r="GI53" s="73">
        <f>((((((((($A53*2)/PI())/2)+'Calcification Rates'!$D$81)^2)*PI())/2))-((((((($A53*2)/PI())/2)^2)*PI())/2)))*'Calcification Rates'!$F$81</f>
        <v>29.715783673529629</v>
      </c>
      <c r="GJ53" s="73">
        <f>((((((((($A53*2)/PI())/2)+('Calcification Rates'!$D$81-'Calcification Rates'!$E$81))^2)*PI())/2))-((((((($A53*2)/PI())/2)^2)*PI())/2)))*('Calcification Rates'!$F$81-'Calcification Rates'!$G$81)</f>
        <v>28.74685185328342</v>
      </c>
      <c r="GK53" s="73">
        <f>((((((((($A53*2)/PI())/2)+('Calcification Rates'!$D$81+'Calcification Rates'!$E$81))^2)*PI())/2))-((((((($A53*2)/PI())/2)^2)*PI())/2)))*('Calcification Rates'!$F$81+'Calcification Rates'!$G$81)</f>
        <v>30.685607941065381</v>
      </c>
      <c r="GL53" s="73">
        <f>((((((((($A53*2)/PI())/2)+'Calcification Rates'!$D$82)^2)*PI())/2))-((((((($A53*2)/PI())/2)^2)*PI())/2)))*'Calcification Rates'!$F$82</f>
        <v>30.476605456874857</v>
      </c>
      <c r="GM53" s="73">
        <f>((((((((($A53*2)/PI())/2)+('Calcification Rates'!$D$82-'Calcification Rates'!$E$82))^2)*PI())/2))-((((((($A53*2)/PI())/2)^2)*PI())/2)))*('Calcification Rates'!$F$82-'Calcification Rates'!$G$82)</f>
        <v>29.722166033991016</v>
      </c>
      <c r="GN53" s="73">
        <f>((((((((($A53*2)/PI())/2)+('Calcification Rates'!$D$82+'Calcification Rates'!$E$82))^2)*PI())/2))-((((((($A53*2)/PI())/2)^2)*PI())/2)))*('Calcification Rates'!$F$82+'Calcification Rates'!$G$82)</f>
        <v>31.231585047564224</v>
      </c>
      <c r="GO53" s="73">
        <f>((((((((($A53*2)/PI())/2)+'Calcification Rates'!$D$87)^2)*PI())/2))-((((((($A53*2)/PI())/2)^2)*PI())/2)))*'Calcification Rates'!$F$87</f>
        <v>20.447553095123176</v>
      </c>
      <c r="GP53" s="73">
        <f>((((((((($A53*2)/PI())/2)+('Calcification Rates'!$D$87-'Calcification Rates'!$E$87))^2)*PI())/2))-((((((($A53*2)/PI())/2)^2)*PI())/2)))*('Calcification Rates'!$F$87-'Calcification Rates'!$G$87)</f>
        <v>17.787176614385629</v>
      </c>
      <c r="GQ53" s="73">
        <f>((((((((($A53*2)/PI())/2)+('Calcification Rates'!$D$87+'Calcification Rates'!$E$87))^2)*PI())/2))-((((((($A53*2)/PI())/2)^2)*PI())/2)))*('Calcification Rates'!$F$87+'Calcification Rates'!$G$87)</f>
        <v>23.249446081694519</v>
      </c>
      <c r="GR53" s="73">
        <f>((((((((($A53*2)/PI())/2)+'Calcification Rates'!$D$88)^2)*PI())/2))-((((((($A53*2)/PI())/2)^2)*PI())/2)))*'Calcification Rates'!$F$88</f>
        <v>20.447553095123176</v>
      </c>
      <c r="GS53" s="73">
        <f>((((((((($A53*2)/PI())/2)+('Calcification Rates'!$D$88-'Calcification Rates'!$E$88))^2)*PI())/2))-((((((($A53*2)/PI())/2)^2)*PI())/2)))*('Calcification Rates'!$F$88-'Calcification Rates'!$G$88)</f>
        <v>17.787176614385629</v>
      </c>
      <c r="GT53" s="73">
        <f>((((((((($A53*2)/PI())/2)+('Calcification Rates'!$D$88+'Calcification Rates'!$E$88))^2)*PI())/2))-((((((($A53*2)/PI())/2)^2)*PI())/2)))*('Calcification Rates'!$F$88+'Calcification Rates'!$G$88)</f>
        <v>23.249446081694519</v>
      </c>
      <c r="GU53" s="73">
        <f>((((((((($A53*2)/PI())/2)+'Calcification Rates'!$D$89)^2)*PI())/2))-((((((($A53*2)/PI())/2)^2)*PI())/2)))*'Calcification Rates'!$F$89</f>
        <v>28.583200547829563</v>
      </c>
      <c r="GV53" s="73">
        <f>((((((((($A53*2)/PI())/2)+('Calcification Rates'!$D$89-'Calcification Rates'!$E$89))^2)*PI())/2))-((((((($A53*2)/PI())/2)^2)*PI())/2)))*('Calcification Rates'!$F$89-'Calcification Rates'!$G$89)</f>
        <v>25.483361038802055</v>
      </c>
      <c r="GW53" s="73">
        <f>((((((((($A53*2)/PI())/2)+('Calcification Rates'!$D$89+'Calcification Rates'!$E$89))^2)*PI())/2))-((((((($A53*2)/PI())/2)^2)*PI())/2)))*('Calcification Rates'!$F$89+'Calcification Rates'!$G$89)</f>
        <v>31.798485279641337</v>
      </c>
      <c r="GX53" s="73">
        <f>((((((((($A53*2)/PI())/2)+'Calcification Rates'!$D$90)^2)*PI())/2))-((((((($A53*2)/PI())/2)^2)*PI())/2)))*'Calcification Rates'!$F$90</f>
        <v>28.583200547829563</v>
      </c>
      <c r="GY53" s="73">
        <f>((((((((($A53*2)/PI())/2)+('Calcification Rates'!$D$90-'Calcification Rates'!$E$90))^2)*PI())/2))-((((((($A53*2)/PI())/2)^2)*PI())/2)))*('Calcification Rates'!$F$90-'Calcification Rates'!$G$90)</f>
        <v>25.483361038802055</v>
      </c>
      <c r="GZ53" s="73">
        <f>((((((((($A53*2)/PI())/2)+('Calcification Rates'!$D$90+'Calcification Rates'!$E$90))^2)*PI())/2))-((((((($A53*2)/PI())/2)^2)*PI())/2)))*('Calcification Rates'!$F$90+'Calcification Rates'!$G$90)</f>
        <v>31.798485279641337</v>
      </c>
      <c r="HA53" s="73">
        <f>((((((((($A53*2)/PI())/2)+'Calcification Rates'!$D$92)^2)*PI())/2))-((((((($A53*2)/PI())/2)^2)*PI())/2)))*'Calcification Rates'!$F$92</f>
        <v>72.255277302157353</v>
      </c>
      <c r="HB53" s="73">
        <f>((((((((($A53*2)/PI())/2)+('Calcification Rates'!$D$92-'Calcification Rates'!$E$92))^2)*PI())/2))-((((((($A53*2)/PI())/2)^2)*PI())/2)))*('Calcification Rates'!$F$92-'Calcification Rates'!$G$92)</f>
        <v>69.459657358746867</v>
      </c>
      <c r="HC53" s="73">
        <f>((((((((($A53*2)/PI())/2)+('Calcification Rates'!$D$92+'Calcification Rates'!$E$92))^2)*PI())/2))-((((((($A53*2)/PI())/2)^2)*PI())/2)))*('Calcification Rates'!$F$92+'Calcification Rates'!$G$92)</f>
        <v>75.050897245567839</v>
      </c>
      <c r="HD53" s="73">
        <f>$A53*'Calcification Rates'!$D$93*'Calcification Rates'!$F$93</f>
        <v>21.071899724517909</v>
      </c>
      <c r="HE53" s="73">
        <f>$A53*('Calcification Rates'!$D$93-'Calcification Rates'!$E$93)*('Calcification Rates'!$F$93-'Calcification Rates'!$G$93)</f>
        <v>18.51960521182604</v>
      </c>
      <c r="HF53" s="73">
        <f>$A53*('Calcification Rates'!$D$93+'Calcification Rates'!$E$93)*('Calcification Rates'!$F$93+'Calcification Rates'!$G$93)</f>
        <v>23.764016515132045</v>
      </c>
      <c r="HG53" s="73">
        <f>$A53*'Calcification Rates'!$D$95*'Calcification Rates'!$F$95</f>
        <v>26.866672148760337</v>
      </c>
      <c r="HH53" s="73">
        <f>$A53*('Calcification Rates'!$D$95-'Calcification Rates'!$E$95)*('Calcification Rates'!$F$95-'Calcification Rates'!$G$95)</f>
        <v>23.44499980548806</v>
      </c>
      <c r="HI53" s="73">
        <f>$A53*('Calcification Rates'!$D$95+'Calcification Rates'!$E$95)*('Calcification Rates'!$F$95+'Calcification Rates'!$G$95)</f>
        <v>30.480100758897429</v>
      </c>
      <c r="HJ53" s="73">
        <f>((((1-'Calcification Rates'!$H$96)*$A53)*'Calcification Rates'!$D$96*0.1)+('Calcification Rates'!$H$96*$A53*'Calcification Rates'!$D$96))*'Calcification Rates'!$F$96</f>
        <v>12.772844174999999</v>
      </c>
      <c r="HK53" s="73">
        <f>((((1-'Calcification Rates'!$H$96)*$A53)*(('Calcification Rates'!$D$96-'Calcification Rates'!$E$96)*0.1))+('Calcification Rates'!$H$96*$A53*('Calcification Rates'!$D$96-'Calcification Rates'!$E$96)))*('Calcification Rates'!$F$96-'Calcification Rates'!$G$96)</f>
        <v>11.157364645758408</v>
      </c>
      <c r="HL53" s="73">
        <f>((((1-'Calcification Rates'!$H$96)*$A53)*(('Calcification Rates'!$D$96+'Calcification Rates'!$E$96)*0.1))+('Calcification Rates'!$H$96*$A53*('Calcification Rates'!$D$96+'Calcification Rates'!$E$96)))*('Calcification Rates'!$F$96+'Calcification Rates'!$G$96)</f>
        <v>14.487690257582756</v>
      </c>
      <c r="HM53" s="73">
        <f>((((1-'Calcification Rates'!$H$98)*$A53)*'Calcification Rates'!$D$98*0.1)+('Calcification Rates'!$H$98*$A53*'Calcification Rates'!$D$98))*'Calcification Rates'!$F$98</f>
        <v>12.772844174999999</v>
      </c>
      <c r="HN53" s="73">
        <f>((((1-'Calcification Rates'!$H$98)*$A53)*(('Calcification Rates'!$D$98-'Calcification Rates'!$E$98)*0.1))+('Calcification Rates'!$H$98*$A53*('Calcification Rates'!$D$98-'Calcification Rates'!$E$98)))*('Calcification Rates'!$F$98-'Calcification Rates'!$G$98)</f>
        <v>7.7031059019652908</v>
      </c>
      <c r="HO53" s="73">
        <f>((((1-'Calcification Rates'!$H$98)*$A53)*(('Calcification Rates'!$D$98+'Calcification Rates'!$E$98)*0.1))+('Calcification Rates'!$H$98*$A53*('Calcification Rates'!$D$98+'Calcification Rates'!$E$98)))*('Calcification Rates'!$F$98+'Calcification Rates'!$G$98)</f>
        <v>18.576594356713965</v>
      </c>
    </row>
    <row r="54" spans="1:223" x14ac:dyDescent="0.3">
      <c r="A54" s="42">
        <v>52</v>
      </c>
      <c r="B54" s="73">
        <f>((((1-'Calcification Rates'!$H$11)*$A54)*'Calcification Rates'!$D$11*0.1)+('Calcification Rates'!$H$11*$A54*'Calcification Rates'!$D$11))*'Calcification Rates'!$F$11</f>
        <v>143.06788010666665</v>
      </c>
      <c r="C54" s="73">
        <f>((((1-'Calcification Rates'!$H$11)*$A54)*(('Calcification Rates'!$D$11-'Calcification Rates'!$E$11)*0.1))+('Calcification Rates'!$H$11*$A54*('Calcification Rates'!$D$11-'Calcification Rates'!$E$11)))*('Calcification Rates'!$F$11-'Calcification Rates'!$G$11)</f>
        <v>116.19616181524594</v>
      </c>
      <c r="D54" s="73">
        <f>((((1-'Calcification Rates'!$H$11)*$A54)*(('Calcification Rates'!$D$11+'Calcification Rates'!$E$11)*0.1))+('Calcification Rates'!$H$11*$A54*('Calcification Rates'!$D$11+'Calcification Rates'!$E$11)))*('Calcification Rates'!$F$11+'Calcification Rates'!$G$11)</f>
        <v>170.77435728386851</v>
      </c>
      <c r="E54" s="73">
        <f>(((((1-'Calcification Rates'!$H$12)*$A54)*'Calcification Rates'!$D$12*0.1)+('Calcification Rates'!$H$12*$A54*'Calcification Rates'!$D$12))*'Calcification Rates'!$F$12)*0.5</f>
        <v>75.340028647619022</v>
      </c>
      <c r="F54" s="73">
        <f>(((((1-'Calcification Rates'!$H$12)*$A54)*(('Calcification Rates'!$D$12-'Calcification Rates'!$E$12)*0.1))+('Calcification Rates'!$H$12*$A54*('Calcification Rates'!$D$12-'Calcification Rates'!$E$12)))*('Calcification Rates'!$F$12-'Calcification Rates'!$G$12))*0.5</f>
        <v>69.243284326489999</v>
      </c>
      <c r="G54" s="73">
        <f>(((((1-'Calcification Rates'!$H$12)*$A54)*(('Calcification Rates'!$D$12+'Calcification Rates'!$E$12)*0.1))+('Calcification Rates'!$H$12*$A54*('Calcification Rates'!$D$12+'Calcification Rates'!$E$12)))*('Calcification Rates'!$F$12+'Calcification Rates'!$G$12))*0.5</f>
        <v>81.542557114893995</v>
      </c>
      <c r="H54" s="73">
        <f>(((((1-'Calcification Rates'!$H$13)*$A54)*'Calcification Rates'!$D$13*0.1)+('Calcification Rates'!$H$13*$A54*'Calcification Rates'!$D$13))*'Calcification Rates'!$F$13)*0.5</f>
        <v>60.622447891199997</v>
      </c>
      <c r="I54" s="73">
        <f>(((((1-'Calcification Rates'!$H$13)*$A54)*(('Calcification Rates'!$D$13-'Calcification Rates'!$E$13)*0.1))+('Calcification Rates'!$H$13*$A54*('Calcification Rates'!$D$13-'Calcification Rates'!$E$13)))*('Calcification Rates'!$F$13-'Calcification Rates'!$G$13))*0.5</f>
        <v>51.30373699038217</v>
      </c>
      <c r="J54" s="73">
        <f>(((((1-'Calcification Rates'!$H$13)*$A54)*(('Calcification Rates'!$D$13+'Calcification Rates'!$E$13)*0.1))+('Calcification Rates'!$H$13*$A54*('Calcification Rates'!$D$13+'Calcification Rates'!$E$13)))*('Calcification Rates'!$F$13+'Calcification Rates'!$G$13))*0.5</f>
        <v>70.70955916472893</v>
      </c>
      <c r="K54" s="73">
        <f>((((((((($A54*2)/PI())/2)+'Calcification Rates'!$D$14)^2)*PI())/2))-((((((($A54*2)/PI())/2)^2)*PI())/2)))*'Calcification Rates'!$F$14</f>
        <v>30.865216613858681</v>
      </c>
      <c r="L54" s="73">
        <f>((((((((($A54*2)/PI())/2)+('Calcification Rates'!$D$14-'Calcification Rates'!$E$14))^2)*PI())/2))-((((((($A54*2)/PI())/2)^2)*PI())/2)))*('Calcification Rates'!$F$14-'Calcification Rates'!$G$14)</f>
        <v>29.785751640935775</v>
      </c>
      <c r="M54" s="73">
        <f>((((((((($A54*2)/PI())/2)+('Calcification Rates'!$D$14+'Calcification Rates'!$E$14))^2)*PI())/2))-((((((($A54*2)/PI())/2)^2)*PI())/2)))*('Calcification Rates'!$F$14+'Calcification Rates'!$G$14)</f>
        <v>31.945361738074425</v>
      </c>
      <c r="N54" s="73">
        <f>((((((((($A54*2)/PI())/2)+'Calcification Rates'!$D$15)^2)*PI())/2))-((((((($A54*2)/PI())/2)^2)*PI())/2)))*'Calcification Rates'!$F$15</f>
        <v>31.307296539317598</v>
      </c>
      <c r="O54" s="73">
        <f>((((((((($A54*2)/PI())/2)+('Calcification Rates'!$D$15-'Calcification Rates'!$E$15))^2)*PI())/2))-((((((($A54*2)/PI())/2)^2)*PI())/2)))*('Calcification Rates'!$F$15-'Calcification Rates'!$G$15)</f>
        <v>28.22944294591742</v>
      </c>
      <c r="P54" s="73">
        <f>((((((((($A54*2)/PI())/2)+('Calcification Rates'!$D$15+'Calcification Rates'!$E$15))^2)*PI())/2))-((((((($A54*2)/PI())/2)^2)*PI())/2)))*('Calcification Rates'!$F$15+'Calcification Rates'!$G$15)</f>
        <v>34.529611798759447</v>
      </c>
      <c r="Q54" s="73">
        <f>(2*'Calcification Rates'!$D$16*'Calcification Rates'!$F$16)+0.1*'Calcification Rates'!$D$16*($A54+(2*'Calcification Rates'!$D$16))*'Calcification Rates'!$F$16</f>
        <v>8.146728333333332</v>
      </c>
      <c r="R54" s="73">
        <f>(2*('Calcification Rates'!$D$16-'Calcification Rates'!$E$16)*('Calcification Rates'!$F$16-'Calcification Rates'!$G$16))+(0.1*('Calcification Rates'!$D$16-'Calcification Rates'!$E$16)*($A54+(2*'Calcification Rates'!$D$16-'Calcification Rates'!$E$16)))*('Calcification Rates'!$F$16-'Calcification Rates'!$G$16)</f>
        <v>6.9979102666041175</v>
      </c>
      <c r="S54" s="73">
        <f>(2*('Calcification Rates'!$D$16+'Calcification Rates'!$E$16)*('Calcification Rates'!$F$16+'Calcification Rates'!$G$16))+(0.1*('Calcification Rates'!$D$16+'Calcification Rates'!$E$16)*($A54+(2*'Calcification Rates'!$D$16+'Calcification Rates'!$E$16)))*('Calcification Rates'!$F$16+'Calcification Rates'!$G$16)</f>
        <v>9.3242027929347611</v>
      </c>
      <c r="T54" s="73">
        <f>(2*'Calcification Rates'!$D$17*'Calcification Rates'!$F$17)+0.1*'Calcification Rates'!$D$17*($A54+(2*'Calcification Rates'!$D$17))*'Calcification Rates'!$F$17</f>
        <v>7.5295519444444441</v>
      </c>
      <c r="U54" s="73">
        <f>(2*('Calcification Rates'!$D$17-'Calcification Rates'!$E$17)*('Calcification Rates'!$F$17-'Calcification Rates'!$G$17))+(0.1*('Calcification Rates'!$D$17-'Calcification Rates'!$E$17)*($A54+(2*'Calcification Rates'!$D$17-'Calcification Rates'!$E$17)))*('Calcification Rates'!$F$17-'Calcification Rates'!$G$17)</f>
        <v>6.3891309140707833</v>
      </c>
      <c r="V54" s="73">
        <f>(2*('Calcification Rates'!$D$17+'Calcification Rates'!$E$17)*('Calcification Rates'!$F$17+'Calcification Rates'!$G$17))+(0.1*('Calcification Rates'!$D$17+'Calcification Rates'!$E$17)*($A54+(2*'Calcification Rates'!$D$17+'Calcification Rates'!$E$17)))*('Calcification Rates'!$F$17+'Calcification Rates'!$G$17)</f>
        <v>8.6986278737347611</v>
      </c>
      <c r="W54" s="73">
        <f>((((((((($A54*2)/PI())/2)+'Calcification Rates'!$D$18)^2)*PI())/2))-((((((($A54*2)/PI())/2)^2)*PI())/2)))*'Calcification Rates'!$F$18</f>
        <v>31.307296539317598</v>
      </c>
      <c r="X54" s="73">
        <f>((((((((($A54*2)/PI())/2)+('Calcification Rates'!$D$18-'Calcification Rates'!$E$18))^2)*PI())/2))-((((((($A54*2)/PI())/2)^2)*PI())/2)))*('Calcification Rates'!$F$18-'Calcification Rates'!$G$18)</f>
        <v>28.22944294591742</v>
      </c>
      <c r="Y54" s="73">
        <f>((((((((($A54*2)/PI())/2)+('Calcification Rates'!$D$18+'Calcification Rates'!$E$18))^2)*PI())/2))-((((((($A54*2)/PI())/2)^2)*PI())/2)))*('Calcification Rates'!$F$18+'Calcification Rates'!$G$18)</f>
        <v>34.529611798759447</v>
      </c>
      <c r="Z54" s="73">
        <f>(2*'Calcification Rates'!$D$19*'Calcification Rates'!$F$19)+0.1*'Calcification Rates'!$D$19*($A54+(2*'Calcification Rates'!$D$19))*'Calcification Rates'!$F$19</f>
        <v>7.5295519444444441</v>
      </c>
      <c r="AA54" s="73">
        <f>(2*('Calcification Rates'!$D$19-'Calcification Rates'!$E$19)*('Calcification Rates'!$F$19-'Calcification Rates'!$G$19))+(0.1*('Calcification Rates'!$D$19-'Calcification Rates'!$E$19)*($A54+(2*'Calcification Rates'!$D$19-'Calcification Rates'!$E$19)))*('Calcification Rates'!$F$19-'Calcification Rates'!$G$19)</f>
        <v>6.3891309140707833</v>
      </c>
      <c r="AB54" s="73">
        <f>(2*('Calcification Rates'!$D$19+'Calcification Rates'!$E$19)*('Calcification Rates'!$F$19+'Calcification Rates'!$G$19))+(0.1*('Calcification Rates'!$D$19+'Calcification Rates'!$E$19)*($A54+(2*'Calcification Rates'!$D$19+'Calcification Rates'!$E$19)))*('Calcification Rates'!$F$19+'Calcification Rates'!$G$19)</f>
        <v>8.6986278737347611</v>
      </c>
      <c r="AC54" s="73">
        <f>(((((1-'Calcification Rates'!$H$20)*$A54)*'Calcification Rates'!$D$20*0.1)+('Calcification Rates'!$H$20*$A54*'Calcification Rates'!$D$20))*'Calcification Rates'!$F$20)*0.5</f>
        <v>4.2042348833333323</v>
      </c>
      <c r="AD54" s="73">
        <f>(((((1-'Calcification Rates'!$H$20)*$A54)*(('Calcification Rates'!$D$20-'Calcification Rates'!$E$20)*0.1))+('Calcification Rates'!$H$20*$A54*('Calcification Rates'!$D$20-'Calcification Rates'!$E$20)))*('Calcification Rates'!$F$20-'Calcification Rates'!$G$20))*0.5</f>
        <v>3.5677836622338757</v>
      </c>
      <c r="AE54" s="73">
        <f>(((((1-'Calcification Rates'!$H$20)*$A54)*(('Calcification Rates'!$D$20+'Calcification Rates'!$E$20)*0.1))+('Calcification Rates'!$H$20*$A54*('Calcification Rates'!$D$20+'Calcification Rates'!$E$20)))*('Calcification Rates'!$F$20+'Calcification Rates'!$G$20))*0.5</f>
        <v>4.8565705879926</v>
      </c>
      <c r="AF54" s="73">
        <f>(2*'Calcification Rates'!$D$21*'Calcification Rates'!$F$21)+0.1*'Calcification Rates'!$D$21*($A54+(2*'Calcification Rates'!$D$21))*'Calcification Rates'!$F$21</f>
        <v>8.6404694444444452</v>
      </c>
      <c r="AG54" s="73">
        <f>(2*('Calcification Rates'!$D$21-'Calcification Rates'!$E$21)*('Calcification Rates'!$F$21-'Calcification Rates'!$G$21))+(0.1*('Calcification Rates'!$D$21-'Calcification Rates'!$E$21)*($A54+(2*'Calcification Rates'!$D$21-'Calcification Rates'!$E$21)))*('Calcification Rates'!$F$21-'Calcification Rates'!$G$21)</f>
        <v>8.4547276479829332</v>
      </c>
      <c r="AH54" s="73">
        <f>(2*('Calcification Rates'!$D$21+'Calcification Rates'!$E$21)*('Calcification Rates'!$F$21+'Calcification Rates'!$G$21))+(0.1*('Calcification Rates'!$D$21+'Calcification Rates'!$E$21)*($A54+(2*'Calcification Rates'!$D$21+'Calcification Rates'!$E$21)))*('Calcification Rates'!$F$21+'Calcification Rates'!$G$21)</f>
        <v>8.8281132597503991</v>
      </c>
      <c r="AI54" s="73">
        <f>$A54*'Calcification Rates'!$D$23*'Calcification Rates'!$F$23</f>
        <v>1.2221462499999998</v>
      </c>
      <c r="AJ54" s="73">
        <f>$A54*('Calcification Rates'!$D$23-'Calcification Rates'!$E$23)*('Calcification Rates'!$F$23-'Calcification Rates'!$G$23)</f>
        <v>0.79427136244612329</v>
      </c>
      <c r="AK54" s="73">
        <f>$A54*('Calcification Rates'!$D$23+'Calcification Rates'!$E$23)*('Calcification Rates'!$F$23+'Calcification Rates'!$G$23)</f>
        <v>1.6500211375538765</v>
      </c>
      <c r="AL54" s="73">
        <f>((((1-'Calcification Rates'!$H$24)*$A54)*'Calcification Rates'!$D$24*0.1)+('Calcification Rates'!$H$24*$A54*'Calcification Rates'!$D$24))*'Calcification Rates'!$F$24</f>
        <v>55.687597019599998</v>
      </c>
      <c r="AM54" s="73">
        <f>((((1-'Calcification Rates'!$H$24)*$A54)*(('Calcification Rates'!$D$24-'Calcification Rates'!$E$24)*0.1))+('Calcification Rates'!$H$24*$A54*('Calcification Rates'!$D$24-'Calcification Rates'!$E$24)))*('Calcification Rates'!$F$24-'Calcification Rates'!$G$24)</f>
        <v>33.584333402231103</v>
      </c>
      <c r="AN54" s="73">
        <f>((((1-'Calcification Rates'!$H$24)*$A54)*(('Calcification Rates'!$D$24+'Calcification Rates'!$E$24)*0.1))+('Calcification Rates'!$H$24*$A54*('Calcification Rates'!$D$24+'Calcification Rates'!$E$24)))*('Calcification Rates'!$F$24+'Calcification Rates'!$G$24)</f>
        <v>80.99103741968753</v>
      </c>
      <c r="AO54" s="73">
        <f>((((((((($A54*2)/PI())/2)+'Calcification Rates'!$D$25)^2)*PI())/2))-((((((($A54*2)/PI())/2)^2)*PI())/2)))*'Calcification Rates'!$F$25</f>
        <v>26.380616211393676</v>
      </c>
      <c r="AP54" s="73">
        <f>((((((((($A54*2)/PI())/2)+('Calcification Rates'!$D$25-'Calcification Rates'!$E$25))^2)*PI())/2))-((((((($A54*2)/PI())/2)^2)*PI())/2)))*('Calcification Rates'!$F$25-'Calcification Rates'!$G$25)</f>
        <v>21.563636448165678</v>
      </c>
      <c r="AQ54" s="73">
        <f>((((((((($A54*2)/PI())/2)+('Calcification Rates'!$D$25+'Calcification Rates'!$E$25))^2)*PI())/2))-((((((($A54*2)/PI())/2)^2)*PI())/2)))*('Calcification Rates'!$F$25+'Calcification Rates'!$G$25)</f>
        <v>31.358849311873801</v>
      </c>
      <c r="AR54" s="73">
        <f>((((1-'Calcification Rates'!$H$28)*$A54)*'Calcification Rates'!$D$28*0.1)+('Calcification Rates'!$H$28*$A54*'Calcification Rates'!$D$28))*'Calcification Rates'!$F$28</f>
        <v>8.9633044048776558</v>
      </c>
      <c r="AS54" s="73">
        <f>((((1-'Calcification Rates'!$H$28)*$A54)*(('Calcification Rates'!$D$28-'Calcification Rates'!$E$28)*0.1))+('Calcification Rates'!$H$28*$A54*('Calcification Rates'!$D$28-'Calcification Rates'!$E$28)))*('Calcification Rates'!$F$28-'Calcification Rates'!$G$28)</f>
        <v>8.0788017680641673</v>
      </c>
      <c r="AT54" s="73">
        <f>((((1-'Calcification Rates'!$H$28)*$A54)*(('Calcification Rates'!$D$28+'Calcification Rates'!$E$28)*0.1))+('Calcification Rates'!$H$28*$A54*('Calcification Rates'!$D$28+'Calcification Rates'!$E$28)))*('Calcification Rates'!$F$28+'Calcification Rates'!$G$28)</f>
        <v>9.8910902249579724</v>
      </c>
      <c r="AU54" s="73">
        <f>((((((((($A54*2)/PI())/2)+'Calcification Rates'!$D$29)^2)*PI())/2))-((((((($A54*2)/PI())/2)^2)*PI())/2)))*'Calcification Rates'!$F$29</f>
        <v>129.75320978419632</v>
      </c>
      <c r="AV54" s="73">
        <f>((((((((($A54*2)/PI())/2)+('Calcification Rates'!$D$29-'Calcification Rates'!$E$29))^2)*PI())/2))-((((((($A54*2)/PI())/2)^2)*PI())/2)))*('Calcification Rates'!$F$29-'Calcification Rates'!$G$29)</f>
        <v>107.15345737118697</v>
      </c>
      <c r="AW54" s="73">
        <f>((((((((($A54*2)/PI())/2)+('Calcification Rates'!$D$29+'Calcification Rates'!$E$29))^2)*PI())/2))-((((((($A54*2)/PI())/2)^2)*PI())/2)))*('Calcification Rates'!$F$29+'Calcification Rates'!$G$29)</f>
        <v>154.34916171740227</v>
      </c>
      <c r="AX54" s="73">
        <f>((((((((($A54*2)/PI())/2)+'Calcification Rates'!$D$30)^2)*PI())/2))-((((((($A54*2)/PI())/2)^2)*PI())/2)))*'Calcification Rates'!$F$30</f>
        <v>30.712797886833378</v>
      </c>
      <c r="AY54" s="73">
        <f>((((((((($A54*2)/PI())/2)+('Calcification Rates'!$D$30-'Calcification Rates'!$E$30))^2)*PI())/2))-((((((($A54*2)/PI())/2)^2)*PI())/2)))*('Calcification Rates'!$F$30-'Calcification Rates'!$G$30)</f>
        <v>27.264170029000745</v>
      </c>
      <c r="AZ54" s="73">
        <f>((((((((($A54*2)/PI())/2)+('Calcification Rates'!$D$30+'Calcification Rates'!$E$30))^2)*PI())/2))-((((((($A54*2)/PI())/2)^2)*PI())/2)))*('Calcification Rates'!$F$30+'Calcification Rates'!$G$30)</f>
        <v>34.232618053695354</v>
      </c>
      <c r="BA54" s="73">
        <f>((((1-'Calcification Rates'!$H$31)*$A54)*'Calcification Rates'!$D$31*0.1)+('Calcification Rates'!$H$31*$A54*'Calcification Rates'!$D$31))*'Calcification Rates'!$F$31</f>
        <v>9.5870319999999989</v>
      </c>
      <c r="BB54" s="73">
        <f>((((1-'Calcification Rates'!$H$31)*$A54)*(('Calcification Rates'!$D$31-'Calcification Rates'!$E$31)*0.1))+('Calcification Rates'!$H$31*$A54*('Calcification Rates'!$D$31-'Calcification Rates'!$E$31)))*('Calcification Rates'!$F$31-'Calcification Rates'!$G$31)</f>
        <v>9.5870319999999989</v>
      </c>
      <c r="BC54" s="73">
        <f>((((1-'Calcification Rates'!$H$31)*$A54)*(('Calcification Rates'!$D$31+'Calcification Rates'!$E$31)*0.1))+('Calcification Rates'!$H$31*$A54*('Calcification Rates'!$D$31+'Calcification Rates'!$E$31)))*('Calcification Rates'!$F$31+'Calcification Rates'!$G$31)</f>
        <v>9.5870319999999989</v>
      </c>
      <c r="BD54" s="73">
        <f>$A54*'Calcification Rates'!$D$32*'Calcification Rates'!$F$32</f>
        <v>40.284514179225418</v>
      </c>
      <c r="BE54" s="73">
        <f>$A54*('Calcification Rates'!$D$32-'Calcification Rates'!$E$32)*('Calcification Rates'!$F$32-'Calcification Rates'!$G$32)</f>
        <v>38.725871053698548</v>
      </c>
      <c r="BF54" s="73">
        <f>$A54*('Calcification Rates'!$D$32+'Calcification Rates'!$E$32)*('Calcification Rates'!$F$32+'Calcification Rates'!$G$32)</f>
        <v>41.843157304752289</v>
      </c>
      <c r="BG54" s="73">
        <f>((((1-'Calcification Rates'!$H$34)*$A54)*'Calcification Rates'!$D$34*0.1)+('Calcification Rates'!$H$34*$A54*'Calcification Rates'!$D$34))*'Calcification Rates'!$F$34</f>
        <v>13.023292100000001</v>
      </c>
      <c r="BH54" s="73">
        <f>((((1-'Calcification Rates'!$H$34)*$A54)*(('Calcification Rates'!$D$34-'Calcification Rates'!$E$34)*0.1))+('Calcification Rates'!$H$34*$A54*('Calcification Rates'!$D$34-'Calcification Rates'!$E$34)))*('Calcification Rates'!$F$34-'Calcification Rates'!$G$34)</f>
        <v>4.9594399811770051</v>
      </c>
      <c r="BI54" s="73">
        <f>((((1-'Calcification Rates'!$H$34)*$A54)*(('Calcification Rates'!$D$34+'Calcification Rates'!$E$34)*0.1))+('Calcification Rates'!$H$34*$A54*('Calcification Rates'!$D$34+'Calcification Rates'!$E$34)))*('Calcification Rates'!$F$34+'Calcification Rates'!$G$34)</f>
        <v>24.838135767063424</v>
      </c>
      <c r="BJ54" s="73">
        <f>(2*'Calcification Rates'!$D$35*'Calcification Rates'!$F$35)+0.1*'Calcification Rates'!$D$35*($A54+(2*'Calcification Rates'!$D$35))*'Calcification Rates'!$F$35</f>
        <v>4.331659626912109</v>
      </c>
      <c r="BK54" s="73">
        <f>(2*('Calcification Rates'!$D$35-'Calcification Rates'!$E$35)*('Calcification Rates'!$F$35-'Calcification Rates'!$G$35))+(0.1*('Calcification Rates'!$D$35-'Calcification Rates'!$E$35)*($A54+(2*'Calcification Rates'!$D$35-'Calcification Rates'!$E$35)))*('Calcification Rates'!$F$35-'Calcification Rates'!$G$35)</f>
        <v>3.9064799747072385</v>
      </c>
      <c r="BL54" s="73">
        <f>(2*('Calcification Rates'!$D$35+'Calcification Rates'!$E$35)*('Calcification Rates'!$F$35+'Calcification Rates'!$G$35))+(0.1*('Calcification Rates'!$D$35+'Calcification Rates'!$E$35)*($A54+(2*'Calcification Rates'!$D$35+'Calcification Rates'!$E$35)))*('Calcification Rates'!$F$35+'Calcification Rates'!$G$35)</f>
        <v>4.7766778135966756</v>
      </c>
      <c r="BM54" s="73">
        <f>((((((((($A54*2)/PI())/2)+'Calcification Rates'!$D$36)^2)*PI())/2))-((((((($A54*2)/PI())/2)^2)*PI())/2)))*'Calcification Rates'!$F$36</f>
        <v>41.432680532453972</v>
      </c>
      <c r="BN54" s="73">
        <f>((((((((($A54*2)/PI())/2)+('Calcification Rates'!$D$36-'Calcification Rates'!$E$36))^2)*PI())/2))-((((((($A54*2)/PI())/2)^2)*PI())/2)))*('Calcification Rates'!$F$36-'Calcification Rates'!$G$36)</f>
        <v>37.93898495745038</v>
      </c>
      <c r="BO54" s="73">
        <f>((((((((($A54*2)/PI())/2)+('Calcification Rates'!$D$36+'Calcification Rates'!$E$36))^2)*PI())/2))-((((((($A54*2)/PI())/2)^2)*PI())/2)))*('Calcification Rates'!$F$36+'Calcification Rates'!$G$36)</f>
        <v>45.081404952433608</v>
      </c>
      <c r="BP54" s="73">
        <f>(2*'Calcification Rates'!$D$37*'Calcification Rates'!$F$37)+0.1*'Calcification Rates'!$D$37*($A54+(2*'Calcification Rates'!$D$37))*'Calcification Rates'!$F$37</f>
        <v>89.453923611111108</v>
      </c>
      <c r="BQ54" s="73">
        <f>(2*('Calcification Rates'!$D$37-'Calcification Rates'!$E$37)*('Calcification Rates'!$F$37-'Calcification Rates'!$G$37))+(0.1*('Calcification Rates'!$D$37-'Calcification Rates'!$E$37)*($A54+(2*'Calcification Rates'!$D$37-'Calcification Rates'!$E$37)))*('Calcification Rates'!$F$37-'Calcification Rates'!$G$37)</f>
        <v>73.190976223748351</v>
      </c>
      <c r="BR54" s="73">
        <f>(2*('Calcification Rates'!$D$37+'Calcification Rates'!$E$37)*('Calcification Rates'!$F$37+'Calcification Rates'!$G$37))+(0.1*('Calcification Rates'!$D$37+'Calcification Rates'!$E$37)*($A54+(2*'Calcification Rates'!$D$37+'Calcification Rates'!$E$37)))*('Calcification Rates'!$F$37+'Calcification Rates'!$G$37)</f>
        <v>107.09600733503297</v>
      </c>
      <c r="BS54" s="73">
        <f>(2*'Calcification Rates'!$D$38*'Calcification Rates'!$F$38)+0.1*'Calcification Rates'!$D$38*($A54+(2*'Calcification Rates'!$D$38))*'Calcification Rates'!$F$38</f>
        <v>85.654722222222205</v>
      </c>
      <c r="BT54" s="73">
        <f>(2*('Calcification Rates'!$D$38-'Calcification Rates'!$E$38)*('Calcification Rates'!$F$38-'Calcification Rates'!$G$38))+(0.1*('Calcification Rates'!$D$38-'Calcification Rates'!$E$38)*($A54+(2*'Calcification Rates'!$D$38-'Calcification Rates'!$E$38)))*('Calcification Rates'!$F$38-'Calcification Rates'!$G$38)</f>
        <v>68.739357405516699</v>
      </c>
      <c r="BU54" s="73">
        <f>(2*('Calcification Rates'!$D$38+'Calcification Rates'!$E$38)*('Calcification Rates'!$F$38+'Calcification Rates'!$G$38))+(0.1*('Calcification Rates'!$D$38+'Calcification Rates'!$E$38)*($A54+(2*'Calcification Rates'!$D$38+'Calcification Rates'!$E$38)))*('Calcification Rates'!$F$38+'Calcification Rates'!$G$38)</f>
        <v>104.33894463136707</v>
      </c>
      <c r="BV54" s="73">
        <f>((((((((($A54*2)/PI())/2)+'Calcification Rates'!$D$39)^2)*PI())/2))-((((((($A54*2)/PI())/2)^2)*PI())/2)))*'Calcification Rates'!$F$39</f>
        <v>22.340538827295816</v>
      </c>
      <c r="BW54" s="73">
        <f>((((((((($A54*2)/PI())/2)+('Calcification Rates'!$D$39-'Calcification Rates'!$E$39))^2)*PI())/2))-((((((($A54*2)/PI())/2)^2)*PI())/2)))*('Calcification Rates'!$F$39-'Calcification Rates'!$G$39)</f>
        <v>21.476163819350763</v>
      </c>
      <c r="BX54" s="73">
        <f>((((((((($A54*2)/PI())/2)+('Calcification Rates'!$D$39+'Calcification Rates'!$E$39))^2)*PI())/2))-((((((($A54*2)/PI())/2)^2)*PI())/2)))*('Calcification Rates'!$F$39+'Calcification Rates'!$G$39)</f>
        <v>23.204913835240873</v>
      </c>
      <c r="BY54" s="73">
        <f>((((((((($A54*2)/PI())/2)+'Calcification Rates'!$D$40)^2)*PI())/2))-((((((($A54*2)/PI())/2)^2)*PI())/2)))*'Calcification Rates'!$F$40</f>
        <v>40.892963860950822</v>
      </c>
      <c r="BZ54" s="73">
        <f>((((((((($A54*2)/PI())/2)+('Calcification Rates'!$D$40-'Calcification Rates'!$E$40))^2)*PI())/2))-((((((($A54*2)/PI())/2)^2)*PI())/2)))*('Calcification Rates'!$F$40-'Calcification Rates'!$G$40)</f>
        <v>39.3107792844974</v>
      </c>
      <c r="CA54" s="73">
        <f>((((((((($A54*2)/PI())/2)+('Calcification Rates'!$D$40+'Calcification Rates'!$E$40))^2)*PI())/2))-((((((($A54*2)/PI())/2)^2)*PI())/2)))*('Calcification Rates'!$F$40+'Calcification Rates'!$G$40)</f>
        <v>42.475148437404243</v>
      </c>
      <c r="CB54" s="73">
        <f>$A54*'Calcification Rates'!$D$23*'Calcification Rates'!$F$23</f>
        <v>1.2221462499999998</v>
      </c>
      <c r="CC54" s="73">
        <f>$A54*('Calcification Rates'!$D$23-'Calcification Rates'!$E$23)*('Calcification Rates'!$F$23-'Calcification Rates'!$G$23)</f>
        <v>0.79427136244612329</v>
      </c>
      <c r="CD54" s="73">
        <f>$A54*('Calcification Rates'!$D$23+'Calcification Rates'!$E$23)*('Calcification Rates'!$F$23+'Calcification Rates'!$G$23)</f>
        <v>1.6500211375538765</v>
      </c>
      <c r="CE54" s="73">
        <f>((((1-'Calcification Rates'!$H$44)*$A54)*'Calcification Rates'!$D$44*0.1)+('Calcification Rates'!$H$44*$A54*'Calcification Rates'!$D$44))*'Calcification Rates'!$F$44</f>
        <v>42.677328211700008</v>
      </c>
      <c r="CF54" s="73">
        <f>((((1-'Calcification Rates'!$H$44)*$A54)*(('Calcification Rates'!$D$44-'Calcification Rates'!$E$44)*0.1))+('Calcification Rates'!$H$44*$A54*('Calcification Rates'!$D$44-'Calcification Rates'!$E$44)))*('Calcification Rates'!$F$44-'Calcification Rates'!$G$44)</f>
        <v>25.738040355264577</v>
      </c>
      <c r="CG54" s="73">
        <f>((((1-'Calcification Rates'!$H$44)*$A54)*(('Calcification Rates'!$D$44+'Calcification Rates'!$E$44)*0.1))+('Calcification Rates'!$H$44*$A54*('Calcification Rates'!$D$44+'Calcification Rates'!$E$44)))*('Calcification Rates'!$F$44+'Calcification Rates'!$G$44)</f>
        <v>62.069136956107577</v>
      </c>
      <c r="CH54" s="73">
        <f>((((1-'Calcification Rates'!$H$45)*$A54)*'Calcification Rates'!$D$45*0.1)+('Calcification Rates'!$H$45*$A54*'Calcification Rates'!$D$45))*'Calcification Rates'!$F$45</f>
        <v>53.029724799999997</v>
      </c>
      <c r="CI54" s="73">
        <f>((((1-'Calcification Rates'!$H$45)*$A54)*(('Calcification Rates'!$D$45-'Calcification Rates'!$E$45)*0.1))+('Calcification Rates'!$H$45*$A54*('Calcification Rates'!$D$45-'Calcification Rates'!$E$45)))*('Calcification Rates'!$F$45-'Calcification Rates'!$G$45)</f>
        <v>34.919357969359417</v>
      </c>
      <c r="CJ54" s="73">
        <f>((((1-'Calcification Rates'!$H$45)*$A54)*(('Calcification Rates'!$D$45+'Calcification Rates'!$E$45)*0.1))+('Calcification Rates'!$H$45*$A54*('Calcification Rates'!$D$45+'Calcification Rates'!$E$45)))*('Calcification Rates'!$F$45+'Calcification Rates'!$G$45)</f>
        <v>71.140091630640583</v>
      </c>
      <c r="CK54" s="73">
        <f>((((1-'Calcification Rates'!$H$46)*$A54)*'Calcification Rates'!$D$46*0.1)+('Calcification Rates'!$H$46*$A54*'Calcification Rates'!$D$46))*'Calcification Rates'!$F$46</f>
        <v>42.713466640000007</v>
      </c>
      <c r="CL54" s="73">
        <f>((((1-'Calcification Rates'!$H$46)*$A54)*(('Calcification Rates'!$D$46-'Calcification Rates'!$E$46)*0.1))+('Calcification Rates'!$H$46*$A54*('Calcification Rates'!$D$46-'Calcification Rates'!$E$46)))*('Calcification Rates'!$F$46-'Calcification Rates'!$G$46)</f>
        <v>40.05959530033352</v>
      </c>
      <c r="CM54" s="73">
        <f>((((1-'Calcification Rates'!$H$46)*$A54)*(('Calcification Rates'!$D$46+'Calcification Rates'!$E$46)*0.1))+('Calcification Rates'!$H$46*$A54*('Calcification Rates'!$D$46+'Calcification Rates'!$E$46)))*('Calcification Rates'!$F$46+'Calcification Rates'!$G$46)</f>
        <v>45.446919009439895</v>
      </c>
      <c r="CN54" s="73">
        <f>((((1-'Calcification Rates'!$H$47)*$A54)*'Calcification Rates'!$D$47*0.1)+('Calcification Rates'!$H$47*$A54*'Calcification Rates'!$D$47))*'Calcification Rates'!$F$47</f>
        <v>55.687597019599998</v>
      </c>
      <c r="CO54" s="73">
        <f>((((1-'Calcification Rates'!$H$47)*$A54)*(('Calcification Rates'!$D$47-'Calcification Rates'!$E$47)*0.1))+('Calcification Rates'!$H$47*$A54*('Calcification Rates'!$D$47-'Calcification Rates'!$E$47)))*('Calcification Rates'!$F$47-'Calcification Rates'!$G$47)</f>
        <v>33.584333402231103</v>
      </c>
      <c r="CP54" s="73">
        <f>((((1-'Calcification Rates'!$H$47)*$A54)*(('Calcification Rates'!$D$47+'Calcification Rates'!$E$47)*0.1))+('Calcification Rates'!$H$47*$A54*('Calcification Rates'!$D$47+'Calcification Rates'!$E$47)))*('Calcification Rates'!$F$47+'Calcification Rates'!$G$47)</f>
        <v>80.99103741968753</v>
      </c>
      <c r="CQ54" s="73">
        <f>((((((((($A54*2)/PI())/2)+'Calcification Rates'!$D$48)^2)*PI())/2))-((((((($A54*2)/PI())/2)^2)*PI())/2)))*'Calcification Rates'!$F$48</f>
        <v>31.307296539317598</v>
      </c>
      <c r="CR54" s="73">
        <f>((((((((($A54*2)/PI())/2)+('Calcification Rates'!$D$48-'Calcification Rates'!$E$48))^2)*PI())/2))-((((((($A54*2)/PI())/2)^2)*PI())/2)))*('Calcification Rates'!$F$48-'Calcification Rates'!$G$48)</f>
        <v>28.22944294591742</v>
      </c>
      <c r="CS54" s="73">
        <f>((((((((($A54*2)/PI())/2)+('Calcification Rates'!$D$48+'Calcification Rates'!$E$48))^2)*PI())/2))-((((((($A54*2)/PI())/2)^2)*PI())/2)))*('Calcification Rates'!$F$48+'Calcification Rates'!$G$48)</f>
        <v>34.529611798759447</v>
      </c>
      <c r="CT54" s="73">
        <f>((((1-'Calcification Rates'!$H$49)*$A54)*'Calcification Rates'!$D$49*0.1)+('Calcification Rates'!$H$49*$A54*'Calcification Rates'!$D$49))*'Calcification Rates'!$F$49</f>
        <v>42.677328211700008</v>
      </c>
      <c r="CU54" s="73">
        <f>((((1-'Calcification Rates'!$H$49)*$A54)*(('Calcification Rates'!$D$49-'Calcification Rates'!$E$49)*0.1))+('Calcification Rates'!$H$49*$A54*('Calcification Rates'!$D$49-'Calcification Rates'!$E$49)))*('Calcification Rates'!$F$49-'Calcification Rates'!$G$49)</f>
        <v>25.738040355264577</v>
      </c>
      <c r="CV54" s="73">
        <f>((((1-'Calcification Rates'!$H$49)*$A54)*(('Calcification Rates'!$D$49+'Calcification Rates'!$E$49)*0.1))+('Calcification Rates'!$H$49*$A54*('Calcification Rates'!$D$49+'Calcification Rates'!$E$49)))*('Calcification Rates'!$F$49+'Calcification Rates'!$G$49)</f>
        <v>62.069136956107577</v>
      </c>
      <c r="CW54" s="73">
        <f>((((((((($A54*2)/PI())/2)+'Calcification Rates'!$D$50)^2)*PI())/2))-((((((($A54*2)/PI())/2)^2)*PI())/2)))*'Calcification Rates'!$F$50</f>
        <v>31.307296539317598</v>
      </c>
      <c r="CX54" s="73">
        <f>((((((((($A54*2)/PI())/2)+('Calcification Rates'!$D$50-'Calcification Rates'!$E$50))^2)*PI())/2))-((((((($A54*2)/PI())/2)^2)*PI())/2)))*('Calcification Rates'!$F$50-'Calcification Rates'!$G$50)</f>
        <v>28.22944294591742</v>
      </c>
      <c r="CY54" s="73">
        <f>((((((((($A54*2)/PI())/2)+('Calcification Rates'!$D$50+'Calcification Rates'!$E$50))^2)*PI())/2))-((((((($A54*2)/PI())/2)^2)*PI())/2)))*('Calcification Rates'!$F$50+'Calcification Rates'!$G$50)</f>
        <v>34.529611798759447</v>
      </c>
      <c r="CZ54" s="73">
        <f>((((((((($A54*2)/PI())/2)+'Calcification Rates'!$D$51)^2)*PI())/2))-((((((($A54*2)/PI())/2)^2)*PI())/2)))*'Calcification Rates'!$F$51</f>
        <v>31.307296539317598</v>
      </c>
      <c r="DA54" s="73">
        <f>((((((((($A54*2)/PI())/2)+('Calcification Rates'!$D$51-'Calcification Rates'!$E$51))^2)*PI())/2))-((((((($A54*2)/PI())/2)^2)*PI())/2)))*('Calcification Rates'!$F$51-'Calcification Rates'!$G$51)</f>
        <v>28.22944294591742</v>
      </c>
      <c r="DB54" s="73">
        <f>((((((((($A54*2)/PI())/2)+('Calcification Rates'!$D$51+'Calcification Rates'!$E$51))^2)*PI())/2))-((((((($A54*2)/PI())/2)^2)*PI())/2)))*('Calcification Rates'!$F$51+'Calcification Rates'!$G$51)</f>
        <v>34.529611798759447</v>
      </c>
      <c r="DC54" s="73">
        <f>((((((((($A54*2)/PI())/2)+'Calcification Rates'!$D$52)^2)*PI())/2))-((((((($A54*2)/PI())/2)^2)*PI())/2)))*'Calcification Rates'!$F$52</f>
        <v>69.592820343994902</v>
      </c>
      <c r="DD54" s="73">
        <f>((((((((($A54*2)/PI())/2)+('Calcification Rates'!$D$52-'Calcification Rates'!$E$52))^2)*PI())/2))-((((((($A54*2)/PI())/2)^2)*PI())/2)))*('Calcification Rates'!$F$52-'Calcification Rates'!$G$52)</f>
        <v>65.687308593582344</v>
      </c>
      <c r="DE54" s="73">
        <f>((((((((($A54*2)/PI())/2)+('Calcification Rates'!$D$52+'Calcification Rates'!$E$52))^2)*PI())/2))-((((((($A54*2)/PI())/2)^2)*PI())/2)))*('Calcification Rates'!$F$52+'Calcification Rates'!$G$52)</f>
        <v>73.597090028834515</v>
      </c>
      <c r="DF54" s="73">
        <f>((((((((($A54*2)/PI())/2)+'Calcification Rates'!$D$53)^2)*PI())/2))-((((((($A54*2)/PI())/2)^2)*PI())/2)))*'Calcification Rates'!$F$53</f>
        <v>9.2651741179665983</v>
      </c>
      <c r="DG54" s="73">
        <f>((((((((($A54*2)/PI())/2)+('Calcification Rates'!$D$53-'Calcification Rates'!$E$53))^2)*PI())/2))-((((((($A54*2)/PI())/2)^2)*PI())/2)))*('Calcification Rates'!$F$53-'Calcification Rates'!$G$53)</f>
        <v>8.8063957034033535</v>
      </c>
      <c r="DH54" s="73">
        <f>((((((((($A54*2)/PI())/2)+('Calcification Rates'!$D$53+'Calcification Rates'!$E$53))^2)*PI())/2))-((((((($A54*2)/PI())/2)^2)*PI())/2)))*('Calcification Rates'!$F$53+'Calcification Rates'!$G$53)</f>
        <v>9.7320347245221583</v>
      </c>
      <c r="DI54" s="73">
        <f>((((((((($A54*2)/PI())/2)+'Calcification Rates'!$D$54)^2)*PI())/2))-((((((($A54*2)/PI())/2)^2)*PI())/2)))*'Calcification Rates'!$F$54</f>
        <v>9.2651741179665983</v>
      </c>
      <c r="DJ54" s="73">
        <f>((((((((($A54*2)/PI())/2)+('Calcification Rates'!$D$54-'Calcification Rates'!$E$54))^2)*PI())/2))-((((((($A54*2)/PI())/2)^2)*PI())/2)))*('Calcification Rates'!$F$54-'Calcification Rates'!$G$54)</f>
        <v>8.8063957034033535</v>
      </c>
      <c r="DK54" s="73">
        <f>((((((((($A54*2)/PI())/2)+('Calcification Rates'!$D$54+'Calcification Rates'!$E$54))^2)*PI())/2))-((((((($A54*2)/PI())/2)^2)*PI())/2)))*('Calcification Rates'!$F$54+'Calcification Rates'!$G$54)</f>
        <v>9.7320347245221583</v>
      </c>
      <c r="DL54" s="73">
        <f>((((((((($A54*2)/PI())/2)+'Calcification Rates'!$D$55)^2)*PI())/2))-((((((($A54*2)/PI())/2)^2)*PI())/2)))*'Calcification Rates'!$F$55</f>
        <v>11.36167608702562</v>
      </c>
      <c r="DM54" s="73">
        <f>((((((((($A54*2)/PI())/2)+('Calcification Rates'!$D$55-'Calcification Rates'!$E$55))^2)*PI())/2))-((((((($A54*2)/PI())/2)^2)*PI())/2)))*('Calcification Rates'!$F$55-'Calcification Rates'!$G$55)</f>
        <v>11.233729181840499</v>
      </c>
      <c r="DN54" s="73">
        <f>((((((((($A54*2)/PI())/2)+('Calcification Rates'!$D$55+'Calcification Rates'!$E$55))^2)*PI())/2))-((((((($A54*2)/PI())/2)^2)*PI())/2)))*('Calcification Rates'!$F$55+'Calcification Rates'!$G$55)</f>
        <v>11.489632866131558</v>
      </c>
      <c r="DO54" s="73">
        <f>((((1-'Calcification Rates'!$H$56)*$A54)*'Calcification Rates'!$D$56*0.1)+('Calcification Rates'!$H$56*$A54*'Calcification Rates'!$D$56))*'Calcification Rates'!$F$56</f>
        <v>5.5359348200000005</v>
      </c>
      <c r="DP54" s="73">
        <f>((((1-'Calcification Rates'!$H$56)*$A54)*(('Calcification Rates'!$D$56-'Calcification Rates'!$E$56)*0.1))+('Calcification Rates'!$H$56*$A54*('Calcification Rates'!$D$56-'Calcification Rates'!$E$56)))*('Calcification Rates'!$F$56-'Calcification Rates'!$G$56)</f>
        <v>5.5359348200000005</v>
      </c>
      <c r="DQ54" s="73">
        <f>((((1-'Calcification Rates'!$H$56)*$A54)*(('Calcification Rates'!$D$56+'Calcification Rates'!$E$56)*0.1))+('Calcification Rates'!$H$56*$A54*('Calcification Rates'!$D$56+'Calcification Rates'!$E$56)))*('Calcification Rates'!$F$56+'Calcification Rates'!$G$56)</f>
        <v>5.5359348200000005</v>
      </c>
      <c r="DR54" s="73">
        <f>((((1-'Calcification Rates'!$H$57)*$A54)*'Calcification Rates'!$D$57*0.1)+('Calcification Rates'!$H$57*$A54*'Calcification Rates'!$D$57))*'Calcification Rates'!$F$57</f>
        <v>23.472245333333341</v>
      </c>
      <c r="DS54" s="73">
        <f>((((1-'Calcification Rates'!$H$57)*$A54)*(('Calcification Rates'!$D$57-'Calcification Rates'!$E$57)*0.1))+('Calcification Rates'!$H$57*$A54*('Calcification Rates'!$D$57-'Calcification Rates'!$E$57)))*('Calcification Rates'!$F$57-'Calcification Rates'!$G$57)</f>
        <v>22.246762668905063</v>
      </c>
      <c r="DT54" s="73">
        <f>((((1-'Calcification Rates'!$H$57)*$A54)*(('Calcification Rates'!$D$57+'Calcification Rates'!$E$57)*0.1))+('Calcification Rates'!$H$57*$A54*('Calcification Rates'!$D$57+'Calcification Rates'!$E$57)))*('Calcification Rates'!$F$57+'Calcification Rates'!$G$57)</f>
        <v>24.697727997761607</v>
      </c>
      <c r="DU54" s="73">
        <f>((((1-'Calcification Rates'!$H$58)*$A54)*'Calcification Rates'!$D$58*0.1)+('Calcification Rates'!$H$58*$A54*'Calcification Rates'!$D$58))*'Calcification Rates'!$F$58</f>
        <v>23.472245333333341</v>
      </c>
      <c r="DV54" s="73">
        <f>((((1-'Calcification Rates'!$H$58)*$A54)*(('Calcification Rates'!$D$58-'Calcification Rates'!$E$58)*0.1))+('Calcification Rates'!$H$58*$A54*('Calcification Rates'!$D$58-'Calcification Rates'!$E$58)))*('Calcification Rates'!$F$58-'Calcification Rates'!$G$58)</f>
        <v>22.246762668905063</v>
      </c>
      <c r="DW54" s="73">
        <f>((((1-'Calcification Rates'!$H$58)*$A54)*(('Calcification Rates'!$D$58+'Calcification Rates'!$E$58)*0.1))+('Calcification Rates'!$H$58*$A54*('Calcification Rates'!$D$58+'Calcification Rates'!$E$58)))*('Calcification Rates'!$F$58+'Calcification Rates'!$G$58)</f>
        <v>24.697727997761607</v>
      </c>
      <c r="DX54" s="73">
        <f>(2*'Calcification Rates'!$D$59*'Calcification Rates'!$F$59)+0.1*'Calcification Rates'!$D$59*($A54+(2*'Calcification Rates'!$D$59))*'Calcification Rates'!$F$59</f>
        <v>17.852844088888894</v>
      </c>
      <c r="DY54" s="73">
        <f>(2*('Calcification Rates'!$D$59-'Calcification Rates'!$E$59)*('Calcification Rates'!$F$59-'Calcification Rates'!$G$59))+(0.1*('Calcification Rates'!$D$59-'Calcification Rates'!$E$59)*($A54+(2*'Calcification Rates'!$D$59-'Calcification Rates'!$E$59)))*('Calcification Rates'!$F$59-'Calcification Rates'!$G$59)</f>
        <v>16.902253354456736</v>
      </c>
      <c r="DZ54" s="73">
        <f>(2*('Calcification Rates'!$D$59+'Calcification Rates'!$E$59)*('Calcification Rates'!$F$59+'Calcification Rates'!$G$59))+(0.1*('Calcification Rates'!$D$59+'Calcification Rates'!$E$59)*($A54+(2*'Calcification Rates'!$D$59+'Calcification Rates'!$E$59)))*('Calcification Rates'!$F$59+'Calcification Rates'!$G$59)</f>
        <v>18.805472585528335</v>
      </c>
      <c r="EA54" s="73">
        <f>((((((((($A54*2)/PI())/2)+'Calcification Rates'!$D$60)^2)*PI())/2))-((((((($A54*2)/PI())/2)^2)*PI())/2)))*'Calcification Rates'!$F$60</f>
        <v>32.591486284714826</v>
      </c>
      <c r="EB54" s="73">
        <f>((((((((($A54*2)/PI())/2)+('Calcification Rates'!$D$60-'Calcification Rates'!$E$60))^2)*PI())/2))-((((((($A54*2)/PI())/2)^2)*PI())/2)))*('Calcification Rates'!$F$60-'Calcification Rates'!$G$60)</f>
        <v>30.422992133626838</v>
      </c>
      <c r="EC54" s="73">
        <f>((((((((($A54*2)/PI())/2)+('Calcification Rates'!$D$60+'Calcification Rates'!$E$60))^2)*PI())/2))-((((((($A54*2)/PI())/2)^2)*PI())/2)))*('Calcification Rates'!$F$60+'Calcification Rates'!$G$60)</f>
        <v>34.830638649327092</v>
      </c>
      <c r="ED54" s="73">
        <f>$A54*'Calcification Rates'!$D$61*'Calcification Rates'!$F$61</f>
        <v>40.80830549640914</v>
      </c>
      <c r="EE54" s="73">
        <f>$A54*('Calcification Rates'!$D$61-'Calcification Rates'!$E$61)*('Calcification Rates'!$F$61-'Calcification Rates'!$G$61)</f>
        <v>37.393628376840624</v>
      </c>
      <c r="EF54" s="73">
        <f>$A54*('Calcification Rates'!$D$61+'Calcification Rates'!$E$61)*('Calcification Rates'!$F$61+'Calcification Rates'!$G$61)</f>
        <v>44.370755005460381</v>
      </c>
      <c r="EG54" s="73">
        <f>(2*'Calcification Rates'!$D$62*'Calcification Rates'!$F$62)+0.1*'Calcification Rates'!$D$62*($A54+(2*'Calcification Rates'!$D$62))*'Calcification Rates'!$F$62</f>
        <v>89.453923611111108</v>
      </c>
      <c r="EH54" s="73">
        <f>(2*('Calcification Rates'!$D$62-'Calcification Rates'!$E$62)*('Calcification Rates'!$F$62-'Calcification Rates'!$G$62))+(0.1*('Calcification Rates'!$D$62-'Calcification Rates'!$E$62)*($A54+(2*'Calcification Rates'!$D$62-'Calcification Rates'!$E$62)))*('Calcification Rates'!$F$62-'Calcification Rates'!$G$62)</f>
        <v>73.190976223748351</v>
      </c>
      <c r="EI54" s="73">
        <f>(2*('Calcification Rates'!$D$62+'Calcification Rates'!$E$62)*('Calcification Rates'!$F$62+'Calcification Rates'!$G$62))+(0.1*('Calcification Rates'!$D$62+'Calcification Rates'!$E$62)*($A54+(2*'Calcification Rates'!$D$62+'Calcification Rates'!$E$62)))*('Calcification Rates'!$F$62+'Calcification Rates'!$G$62)</f>
        <v>107.09600733503297</v>
      </c>
      <c r="EJ54" s="73">
        <f>(2*'Calcification Rates'!$D$63*'Calcification Rates'!$F$63)+0.1*'Calcification Rates'!$D$63*($A54+(2*'Calcification Rates'!$D$63))*'Calcification Rates'!$F$63</f>
        <v>89.453923611111108</v>
      </c>
      <c r="EK54" s="73">
        <f>(2*('Calcification Rates'!$D$63-'Calcification Rates'!$E$63)*('Calcification Rates'!$F$63-'Calcification Rates'!$G$63))+(0.1*('Calcification Rates'!$D$63-'Calcification Rates'!$E$63)*($A54+(2*'Calcification Rates'!$D$63-'Calcification Rates'!$E$63)))*('Calcification Rates'!$F$63-'Calcification Rates'!$G$63)</f>
        <v>73.190976223748351</v>
      </c>
      <c r="EL54" s="73">
        <f>(2*('Calcification Rates'!$D$63+'Calcification Rates'!$E$63)*('Calcification Rates'!$F$63+'Calcification Rates'!$G$63))+(0.1*('Calcification Rates'!$D$63+'Calcification Rates'!$E$63)*($A54+(2*'Calcification Rates'!$D$63+'Calcification Rates'!$E$63)))*('Calcification Rates'!$F$63+'Calcification Rates'!$G$63)</f>
        <v>107.09600733503297</v>
      </c>
      <c r="EM54" s="73">
        <f>(2*'Calcification Rates'!$D$64*'Calcification Rates'!$F$64)+0.1*'Calcification Rates'!$D$64*($A54+(2*'Calcification Rates'!$D$64))*'Calcification Rates'!$F$64</f>
        <v>89.453923611111108</v>
      </c>
      <c r="EN54" s="73">
        <f>(2*('Calcification Rates'!$D$64-'Calcification Rates'!$E$64)*('Calcification Rates'!$F$64-'Calcification Rates'!$G$64))+(0.1*('Calcification Rates'!$D$64-'Calcification Rates'!$E$64)*($A54+(2*'Calcification Rates'!$D$64-'Calcification Rates'!$E$64)))*('Calcification Rates'!$F$64-'Calcification Rates'!$G$64)</f>
        <v>73.190976223748351</v>
      </c>
      <c r="EO54" s="73">
        <f>(2*('Calcification Rates'!$D$64+'Calcification Rates'!$E$64)*('Calcification Rates'!$F$64+'Calcification Rates'!$G$64))+(0.1*('Calcification Rates'!$D$64+'Calcification Rates'!$E$64)*($A54+(2*'Calcification Rates'!$D$64+'Calcification Rates'!$E$64)))*('Calcification Rates'!$F$64+'Calcification Rates'!$G$64)</f>
        <v>107.09600733503297</v>
      </c>
      <c r="EP54" s="73">
        <f>(2*'Calcification Rates'!$D$65*'Calcification Rates'!$F$65)+0.1*'Calcification Rates'!$D$65*($A54+(2*'Calcification Rates'!$D$65))*'Calcification Rates'!$F$65</f>
        <v>89.453923611111108</v>
      </c>
      <c r="EQ54" s="73">
        <f>(2*('Calcification Rates'!$D$65-'Calcification Rates'!$E$65)*('Calcification Rates'!$F$65-'Calcification Rates'!$G$65))+(0.1*('Calcification Rates'!$D$65-'Calcification Rates'!$E$65)*($A54+(2*'Calcification Rates'!$D$65-'Calcification Rates'!$E$65)))*('Calcification Rates'!$F$65-'Calcification Rates'!$G$65)</f>
        <v>73.190976223748351</v>
      </c>
      <c r="ER54" s="73">
        <f>(2*('Calcification Rates'!$D$65+'Calcification Rates'!$E$65)*('Calcification Rates'!$F$65+'Calcification Rates'!$G$65))+(0.1*('Calcification Rates'!$D$65+'Calcification Rates'!$E$65)*($A54+(2*'Calcification Rates'!$D$65+'Calcification Rates'!$E$65)))*('Calcification Rates'!$F$65+'Calcification Rates'!$G$65)</f>
        <v>107.09600733503297</v>
      </c>
      <c r="ES54" s="73">
        <f>$A54*'Calcification Rates'!$D$66*'Calcification Rates'!$F$66</f>
        <v>40.80830549640914</v>
      </c>
      <c r="ET54" s="73">
        <f>$A54*('Calcification Rates'!$D$66-'Calcification Rates'!$E$66)*('Calcification Rates'!$F$66-'Calcification Rates'!$G$66)</f>
        <v>37.393628376840624</v>
      </c>
      <c r="EU54" s="73">
        <f>$A54*('Calcification Rates'!$D$66+'Calcification Rates'!$E$66)*('Calcification Rates'!$F$66+'Calcification Rates'!$G$66)</f>
        <v>44.370755005460381</v>
      </c>
      <c r="EV54" s="73">
        <f>(2*'Calcification Rates'!$D$67*'Calcification Rates'!$F$67)+0.1*'Calcification Rates'!$D$67*($A54+(2*'Calcification Rates'!$D$67))*'Calcification Rates'!$F$67</f>
        <v>89.453923611111108</v>
      </c>
      <c r="EW54" s="73">
        <f>(2*('Calcification Rates'!$D$67-'Calcification Rates'!$E$67)*('Calcification Rates'!$F$67-'Calcification Rates'!$G$67))+(0.1*('Calcification Rates'!$D$67-'Calcification Rates'!$E$67)*($A54+(2*'Calcification Rates'!$D$67-'Calcification Rates'!$E$67)))*('Calcification Rates'!$F$67-'Calcification Rates'!$G$67)</f>
        <v>73.190976223748351</v>
      </c>
      <c r="EX54" s="73">
        <f>(2*('Calcification Rates'!$D$67+'Calcification Rates'!$E$67)*('Calcification Rates'!$F$67+'Calcification Rates'!$G$67))+(0.1*('Calcification Rates'!$D$67+'Calcification Rates'!$E$67)*($A54+(2*'Calcification Rates'!$D$67+'Calcification Rates'!$E$67)))*('Calcification Rates'!$F$67+'Calcification Rates'!$G$67)</f>
        <v>107.09600733503297</v>
      </c>
      <c r="EY54" s="73">
        <f>((((1-'Calcification Rates'!$H$68)*$A54)*'Calcification Rates'!$D$68*0.1)+('Calcification Rates'!$H$68*$A54*'Calcification Rates'!$D$68))*'Calcification Rates'!$F$68</f>
        <v>11.904178</v>
      </c>
      <c r="EZ54" s="73">
        <f>((((1-'Calcification Rates'!$H$68)*$A54)*(('Calcification Rates'!$D$68-'Calcification Rates'!$E$68)*0.1))+('Calcification Rates'!$H$68*$A54*('Calcification Rates'!$D$68-'Calcification Rates'!$E$68)))*('Calcification Rates'!$F$68-'Calcification Rates'!$G$68)</f>
        <v>7.4075409784909745</v>
      </c>
      <c r="FA54" s="73">
        <f>((((1-'Calcification Rates'!$H$68)*$A54)*(('Calcification Rates'!$D$68+'Calcification Rates'!$E$68)*0.1))+('Calcification Rates'!$H$68*$A54*('Calcification Rates'!$D$68+'Calcification Rates'!$E$68)))*('Calcification Rates'!$F$68+'Calcification Rates'!$G$68)</f>
        <v>16.848084527626959</v>
      </c>
      <c r="FB54" s="73">
        <f>((((((((($A54*2)/PI())/2)+'Calcification Rates'!$D$69)^2)*PI())/2))-((((((($A54*2)/PI())/2)^2)*PI())/2)))*'Calcification Rates'!$F$69</f>
        <v>80.159982901409137</v>
      </c>
      <c r="FC54" s="73">
        <f>((((((((($A54*2)/PI())/2)+('Calcification Rates'!$D$69-'Calcification Rates'!$E$69))^2)*PI())/2))-((((((($A54*2)/PI())/2)^2)*PI())/2)))*('Calcification Rates'!$F$69-'Calcification Rates'!$G$69)</f>
        <v>75.878157442080578</v>
      </c>
      <c r="FD54" s="73">
        <f>((((((((($A54*2)/PI())/2)+('Calcification Rates'!$D$69+'Calcification Rates'!$E$69))^2)*PI())/2))-((((((($A54*2)/PI())/2)^2)*PI())/2)))*('Calcification Rates'!$F$69+'Calcification Rates'!$G$69)</f>
        <v>84.505112968371861</v>
      </c>
      <c r="FE54" s="73">
        <f>((((((((($A54*2)/PI())/2)+'Calcification Rates'!$D$70)^2)*PI())/2))-((((((($A54*2)/PI())/2)^2)*PI())/2)))*'Calcification Rates'!$F$70</f>
        <v>62.434313445680196</v>
      </c>
      <c r="FF54" s="73">
        <f>((((((((($A54*2)/PI())/2)+('Calcification Rates'!$D$70-'Calcification Rates'!$E$70))^2)*PI())/2))-((((((($A54*2)/PI())/2)^2)*PI())/2)))*('Calcification Rates'!$F$70-'Calcification Rates'!$G$70)</f>
        <v>53.749795579130335</v>
      </c>
      <c r="FG54" s="73">
        <f>((((((((($A54*2)/PI())/2)+('Calcification Rates'!$D$70+'Calcification Rates'!$E$70))^2)*PI())/2))-((((((($A54*2)/PI())/2)^2)*PI())/2)))*('Calcification Rates'!$F$70+'Calcification Rates'!$G$70)</f>
        <v>71.28794941589976</v>
      </c>
      <c r="FH54" s="73">
        <f>((((((((($A54*2)/PI())/2)+'Calcification Rates'!$D$71)^2)*PI())/2))-((((((($A54*2)/PI())/2)^2)*PI())/2)))*'Calcification Rates'!$F$71</f>
        <v>35.458866182626153</v>
      </c>
      <c r="FI54" s="73">
        <f>((((((((($A54*2)/PI())/2)+('Calcification Rates'!$D$71-'Calcification Rates'!$E$71))^2)*PI())/2))-((((((($A54*2)/PI())/2)^2)*PI())/2)))*('Calcification Rates'!$F$71-'Calcification Rates'!$G$71)</f>
        <v>32.692084778409765</v>
      </c>
      <c r="FJ54" s="73">
        <f>((((((((($A54*2)/PI())/2)+('Calcification Rates'!$D$71+'Calcification Rates'!$E$71))^2)*PI())/2))-((((((($A54*2)/PI())/2)^2)*PI())/2)))*('Calcification Rates'!$F$71+'Calcification Rates'!$G$71)</f>
        <v>38.335762461866445</v>
      </c>
      <c r="FK54" s="73">
        <f>$A54*'Calcification Rates'!$D$72*'Calcification Rates'!$F$72</f>
        <v>1.2221462499999998</v>
      </c>
      <c r="FL54" s="73">
        <f>$A54*('Calcification Rates'!$D$72-'Calcification Rates'!$E$72)*('Calcification Rates'!$F$72-'Calcification Rates'!$G$72)</f>
        <v>0.79427136244612329</v>
      </c>
      <c r="FM54" s="73">
        <f>$A54*('Calcification Rates'!$D$72+'Calcification Rates'!$E$72)*('Calcification Rates'!$F$72+'Calcification Rates'!$G$72)</f>
        <v>1.6500211375538765</v>
      </c>
      <c r="FN54" s="73">
        <f>$A54*'Calcification Rates'!$D$74*'Calcification Rates'!$F$74</f>
        <v>1.2221462499999998</v>
      </c>
      <c r="FO54" s="73">
        <f>$A54*('Calcification Rates'!$D$74-'Calcification Rates'!$E$74)*('Calcification Rates'!$F$74-'Calcification Rates'!$G$74)</f>
        <v>0.79427136244612329</v>
      </c>
      <c r="FP54" s="73">
        <f>$A54*('Calcification Rates'!$D$74+'Calcification Rates'!$E$74)*('Calcification Rates'!$F$74+'Calcification Rates'!$G$74)</f>
        <v>1.6500211375538765</v>
      </c>
      <c r="FQ54" s="73">
        <f>$A54*'Calcification Rates'!$D$75*'Calcification Rates'!$F$75</f>
        <v>35.273708806818185</v>
      </c>
      <c r="FR54" s="73">
        <f>$A54*('Calcification Rates'!$D$75-'Calcification Rates'!$E$75)*('Calcification Rates'!$F$75-'Calcification Rates'!$G$75)</f>
        <v>32.849012085389504</v>
      </c>
      <c r="FS54" s="73">
        <f>$A54*('Calcification Rates'!$D$75+'Calcification Rates'!$E$75)*('Calcification Rates'!$F$75+'Calcification Rates'!$G$75)</f>
        <v>37.772236923360353</v>
      </c>
      <c r="FT54" s="73">
        <f>((((((((($A54*2)/PI())/2)+'Calcification Rates'!$D$76)^2)*PI())/2))-((((((($A54*2)/PI())/2)^2)*PI())/2)))*'Calcification Rates'!$F$76</f>
        <v>35.755280612299558</v>
      </c>
      <c r="FU54" s="73">
        <f>((((((((($A54*2)/PI())/2)+('Calcification Rates'!$D$76-'Calcification Rates'!$E$76))^2)*PI())/2))-((((((($A54*2)/PI())/2)^2)*PI())/2)))*('Calcification Rates'!$F$76-'Calcification Rates'!$G$76)</f>
        <v>33.287696485739318</v>
      </c>
      <c r="FV54" s="73">
        <f>((((((((($A54*2)/PI())/2)+('Calcification Rates'!$D$76+'Calcification Rates'!$E$76))^2)*PI())/2))-((((((($A54*2)/PI())/2)^2)*PI())/2)))*('Calcification Rates'!$F$76+'Calcification Rates'!$G$76)</f>
        <v>38.299170543383383</v>
      </c>
      <c r="FW54" s="73">
        <f>(2*'Calcification Rates'!$D$77*'Calcification Rates'!$F$77)+0.1*'Calcification Rates'!$D$77*($A54+(2*'Calcification Rates'!$D$77))*'Calcification Rates'!$F$77</f>
        <v>89.453923611111108</v>
      </c>
      <c r="FX54" s="73">
        <f>(2*('Calcification Rates'!$D$77-'Calcification Rates'!$E$77)*('Calcification Rates'!$F$77-'Calcification Rates'!$G$77))+(0.1*('Calcification Rates'!$D$77-'Calcification Rates'!$E$77)*($A54+(2*'Calcification Rates'!$D$77-'Calcification Rates'!$E$77)))*('Calcification Rates'!$F$77-'Calcification Rates'!$G$77)</f>
        <v>85.114717951769663</v>
      </c>
      <c r="FY54" s="73">
        <f>(2*('Calcification Rates'!$D$77+'Calcification Rates'!$E$77)*('Calcification Rates'!$F$77+'Calcification Rates'!$G$77))+(0.1*('Calcification Rates'!$D$77+'Calcification Rates'!$E$77)*($A54+(2*'Calcification Rates'!$D$77+'Calcification Rates'!$E$77)))*('Calcification Rates'!$F$77+'Calcification Rates'!$G$77)</f>
        <v>93.812451451804293</v>
      </c>
      <c r="FZ54" s="73">
        <f>((((1-'Calcification Rates'!$H$78)*$A54)*'Calcification Rates'!$D$78*0.1)+('Calcification Rates'!$H$78*$A54*'Calcification Rates'!$D$78))*'Calcification Rates'!$F$78</f>
        <v>18.543457569000001</v>
      </c>
      <c r="GA54" s="73">
        <f>((((1-'Calcification Rates'!$H$78)*$A54)*(('Calcification Rates'!$D$78-'Calcification Rates'!$E$78)*0.1))+('Calcification Rates'!$H$78*$A54*('Calcification Rates'!$D$78-'Calcification Rates'!$E$78)))*('Calcification Rates'!$F$78-'Calcification Rates'!$G$78)</f>
        <v>17.901483382752449</v>
      </c>
      <c r="GB54" s="73">
        <f>((((1-'Calcification Rates'!$H$78)*$A54)*(('Calcification Rates'!$D$78+'Calcification Rates'!$E$78)*0.1))+('Calcification Rates'!$H$78*$A54*('Calcification Rates'!$D$78+'Calcification Rates'!$E$78)))*('Calcification Rates'!$F$78+'Calcification Rates'!$G$78)</f>
        <v>19.185431755247546</v>
      </c>
      <c r="GC54" s="73">
        <f>((((1-'Calcification Rates'!$H$79)*$A54)*'Calcification Rates'!$D$79*0.1)+('Calcification Rates'!$H$79*$A54*'Calcification Rates'!$D$79))*'Calcification Rates'!$F$79</f>
        <v>21.089719560000002</v>
      </c>
      <c r="GD54" s="73">
        <f>((((1-'Calcification Rates'!$H$79)*$A54)*(('Calcification Rates'!$D$79-'Calcification Rates'!$E$79)*0.1))+('Calcification Rates'!$H$79*$A54*('Calcification Rates'!$D$79-'Calcification Rates'!$E$79)))*('Calcification Rates'!$F$79-'Calcification Rates'!$G$79)</f>
        <v>20.208079996953852</v>
      </c>
      <c r="GE54" s="73">
        <f>((((1-'Calcification Rates'!$H$79)*$A54)*(('Calcification Rates'!$D$79+'Calcification Rates'!$E$79)*0.1))+('Calcification Rates'!$H$79*$A54*('Calcification Rates'!$D$79+'Calcification Rates'!$E$79)))*('Calcification Rates'!$F$79+'Calcification Rates'!$G$79)</f>
        <v>21.971359123046152</v>
      </c>
      <c r="GF54" s="73">
        <f>((((1-'Calcification Rates'!$H$80)*$A54)*'Calcification Rates'!$D$80*0.1)+('Calcification Rates'!$H$80*$A54*'Calcification Rates'!$D$80))*'Calcification Rates'!$F$80</f>
        <v>24.817559753999994</v>
      </c>
      <c r="GG54" s="73">
        <f>((((1-'Calcification Rates'!$H$80)*$A54)*(('Calcification Rates'!$D$80-'Calcification Rates'!$E$80)*0.1))+('Calcification Rates'!$H$80*$A54*('Calcification Rates'!$D$80-'Calcification Rates'!$E$80)))*('Calcification Rates'!$F$80-'Calcification Rates'!$G$80)</f>
        <v>23.958376256616063</v>
      </c>
      <c r="GH54" s="73">
        <f>((((1-'Calcification Rates'!$H$80)*$A54)*(('Calcification Rates'!$D$80+'Calcification Rates'!$E$80)*0.1))+('Calcification Rates'!$H$80*$A54*('Calcification Rates'!$D$80+'Calcification Rates'!$E$80)))*('Calcification Rates'!$F$80+'Calcification Rates'!$G$80)</f>
        <v>25.676743251383932</v>
      </c>
      <c r="GI54" s="73">
        <f>((((((((($A54*2)/PI())/2)+'Calcification Rates'!$D$81)^2)*PI())/2))-((((((($A54*2)/PI())/2)^2)*PI())/2)))*'Calcification Rates'!$F$81</f>
        <v>30.289983673529626</v>
      </c>
      <c r="GJ54" s="73">
        <f>((((((((($A54*2)/PI())/2)+('Calcification Rates'!$D$81-'Calcification Rates'!$E$81))^2)*PI())/2))-((((((($A54*2)/PI())/2)^2)*PI())/2)))*('Calcification Rates'!$F$81-'Calcification Rates'!$G$81)</f>
        <v>29.302588653283507</v>
      </c>
      <c r="GK54" s="73">
        <f>((((((((($A54*2)/PI())/2)+('Calcification Rates'!$D$81+'Calcification Rates'!$E$81))^2)*PI())/2))-((((((($A54*2)/PI())/2)^2)*PI())/2)))*('Calcification Rates'!$F$81+'Calcification Rates'!$G$81)</f>
        <v>31.278271141065488</v>
      </c>
      <c r="GL54" s="73">
        <f>((((((((($A54*2)/PI())/2)+'Calcification Rates'!$D$82)^2)*PI())/2))-((((((($A54*2)/PI())/2)^2)*PI())/2)))*'Calcification Rates'!$F$82</f>
        <v>31.065291171160606</v>
      </c>
      <c r="GM54" s="73">
        <f>((((((((($A54*2)/PI())/2)+('Calcification Rates'!$D$82-'Calcification Rates'!$E$82))^2)*PI())/2))-((((((($A54*2)/PI())/2)^2)*PI())/2)))*('Calcification Rates'!$F$82-'Calcification Rates'!$G$82)</f>
        <v>30.296487594863287</v>
      </c>
      <c r="GN54" s="73">
        <f>((((((((($A54*2)/PI())/2)+('Calcification Rates'!$D$82+'Calcification Rates'!$E$82))^2)*PI())/2))-((((((($A54*2)/PI())/2)^2)*PI())/2)))*('Calcification Rates'!$F$82+'Calcification Rates'!$G$82)</f>
        <v>31.834634915263518</v>
      </c>
      <c r="GO54" s="73">
        <f>((((((((($A54*2)/PI())/2)+'Calcification Rates'!$D$87)^2)*PI())/2))-((((((($A54*2)/PI())/2)^2)*PI())/2)))*'Calcification Rates'!$F$87</f>
        <v>20.844738303456644</v>
      </c>
      <c r="GP54" s="73">
        <f>((((((((($A54*2)/PI())/2)+('Calcification Rates'!$D$87-'Calcification Rates'!$E$87))^2)*PI())/2))-((((((($A54*2)/PI())/2)^2)*PI())/2)))*('Calcification Rates'!$F$87-'Calcification Rates'!$G$87)</f>
        <v>18.132797098881465</v>
      </c>
      <c r="GQ54" s="73">
        <f>((((((((($A54*2)/PI())/2)+('Calcification Rates'!$D$87+'Calcification Rates'!$E$87))^2)*PI())/2))-((((((($A54*2)/PI())/2)^2)*PI())/2)))*('Calcification Rates'!$F$87+'Calcification Rates'!$G$87)</f>
        <v>23.700910619316687</v>
      </c>
      <c r="GR54" s="73">
        <f>((((((((($A54*2)/PI())/2)+'Calcification Rates'!$D$88)^2)*PI())/2))-((((((($A54*2)/PI())/2)^2)*PI())/2)))*'Calcification Rates'!$F$88</f>
        <v>20.844738303456644</v>
      </c>
      <c r="GS54" s="73">
        <f>((((((((($A54*2)/PI())/2)+('Calcification Rates'!$D$88-'Calcification Rates'!$E$88))^2)*PI())/2))-((((((($A54*2)/PI())/2)^2)*PI())/2)))*('Calcification Rates'!$F$88-'Calcification Rates'!$G$88)</f>
        <v>18.132797098881465</v>
      </c>
      <c r="GT54" s="73">
        <f>((((((((($A54*2)/PI())/2)+('Calcification Rates'!$D$88+'Calcification Rates'!$E$88))^2)*PI())/2))-((((((($A54*2)/PI())/2)^2)*PI())/2)))*('Calcification Rates'!$F$88+'Calcification Rates'!$G$88)</f>
        <v>23.700910619316687</v>
      </c>
      <c r="GU54" s="73">
        <f>((((((((($A54*2)/PI())/2)+'Calcification Rates'!$D$89)^2)*PI())/2))-((((((($A54*2)/PI())/2)^2)*PI())/2)))*'Calcification Rates'!$F$89</f>
        <v>29.137380740137306</v>
      </c>
      <c r="GV54" s="73">
        <f>((((((((($A54*2)/PI())/2)+('Calcification Rates'!$D$89-'Calcification Rates'!$E$89))^2)*PI())/2))-((((((($A54*2)/PI())/2)^2)*PI())/2)))*('Calcification Rates'!$F$89-'Calcification Rates'!$G$89)</f>
        <v>25.977566565092072</v>
      </c>
      <c r="GW54" s="73">
        <f>((((((((($A54*2)/PI())/2)+('Calcification Rates'!$D$89+'Calcification Rates'!$E$89))^2)*PI())/2))-((((((($A54*2)/PI())/2)^2)*PI())/2)))*('Calcification Rates'!$F$89+'Calcification Rates'!$G$89)</f>
        <v>32.414847280043681</v>
      </c>
      <c r="GX54" s="73">
        <f>((((((((($A54*2)/PI())/2)+'Calcification Rates'!$D$90)^2)*PI())/2))-((((((($A54*2)/PI())/2)^2)*PI())/2)))*'Calcification Rates'!$F$90</f>
        <v>29.137380740137306</v>
      </c>
      <c r="GY54" s="73">
        <f>((((((((($A54*2)/PI())/2)+('Calcification Rates'!$D$90-'Calcification Rates'!$E$90))^2)*PI())/2))-((((((($A54*2)/PI())/2)^2)*PI())/2)))*('Calcification Rates'!$F$90-'Calcification Rates'!$G$90)</f>
        <v>25.977566565092072</v>
      </c>
      <c r="GZ54" s="73">
        <f>((((((((($A54*2)/PI())/2)+('Calcification Rates'!$D$90+'Calcification Rates'!$E$90))^2)*PI())/2))-((((((($A54*2)/PI())/2)^2)*PI())/2)))*('Calcification Rates'!$F$90+'Calcification Rates'!$G$90)</f>
        <v>32.414847280043681</v>
      </c>
      <c r="HA54" s="73">
        <f>((((((((($A54*2)/PI())/2)+'Calcification Rates'!$D$92)^2)*PI())/2))-((((((($A54*2)/PI())/2)^2)*PI())/2)))*'Calcification Rates'!$F$92</f>
        <v>73.634247210600137</v>
      </c>
      <c r="HB54" s="73">
        <f>((((((((($A54*2)/PI())/2)+('Calcification Rates'!$D$92-'Calcification Rates'!$E$92))^2)*PI())/2))-((((((($A54*2)/PI())/2)^2)*PI())/2)))*('Calcification Rates'!$F$92-'Calcification Rates'!$G$92)</f>
        <v>70.78527371404661</v>
      </c>
      <c r="HC54" s="73">
        <f>((((((((($A54*2)/PI())/2)+('Calcification Rates'!$D$92+'Calcification Rates'!$E$92))^2)*PI())/2))-((((((($A54*2)/PI())/2)^2)*PI())/2)))*('Calcification Rates'!$F$92+'Calcification Rates'!$G$92)</f>
        <v>76.483220707153663</v>
      </c>
      <c r="HD54" s="73">
        <f>$A54*'Calcification Rates'!$D$93*'Calcification Rates'!$F$93</f>
        <v>21.485074228920222</v>
      </c>
      <c r="HE54" s="73">
        <f>$A54*('Calcification Rates'!$D$93-'Calcification Rates'!$E$93)*('Calcification Rates'!$F$93-'Calcification Rates'!$G$93)</f>
        <v>18.882734725783411</v>
      </c>
      <c r="HF54" s="73">
        <f>$A54*('Calcification Rates'!$D$93+'Calcification Rates'!$E$93)*('Calcification Rates'!$F$93+'Calcification Rates'!$G$93)</f>
        <v>24.229977623271889</v>
      </c>
      <c r="HG54" s="73">
        <f>$A54*'Calcification Rates'!$D$95*'Calcification Rates'!$F$95</f>
        <v>27.393469641873285</v>
      </c>
      <c r="HH54" s="73">
        <f>$A54*('Calcification Rates'!$D$95-'Calcification Rates'!$E$95)*('Calcification Rates'!$F$95-'Calcification Rates'!$G$95)</f>
        <v>23.904705684027039</v>
      </c>
      <c r="HI54" s="73">
        <f>$A54*('Calcification Rates'!$D$95+'Calcification Rates'!$E$95)*('Calcification Rates'!$F$95+'Calcification Rates'!$G$95)</f>
        <v>31.077749793385617</v>
      </c>
      <c r="HJ54" s="73">
        <f>((((1-'Calcification Rates'!$H$96)*$A54)*'Calcification Rates'!$D$96*0.1)+('Calcification Rates'!$H$96*$A54*'Calcification Rates'!$D$96))*'Calcification Rates'!$F$96</f>
        <v>13.023292100000001</v>
      </c>
      <c r="HK54" s="73">
        <f>((((1-'Calcification Rates'!$H$96)*$A54)*(('Calcification Rates'!$D$96-'Calcification Rates'!$E$96)*0.1))+('Calcification Rates'!$H$96*$A54*('Calcification Rates'!$D$96-'Calcification Rates'!$E$96)))*('Calcification Rates'!$F$96-'Calcification Rates'!$G$96)</f>
        <v>11.376136501557593</v>
      </c>
      <c r="HL54" s="73">
        <f>((((1-'Calcification Rates'!$H$96)*$A54)*(('Calcification Rates'!$D$96+'Calcification Rates'!$E$96)*0.1))+('Calcification Rates'!$H$96*$A54*('Calcification Rates'!$D$96+'Calcification Rates'!$E$96)))*('Calcification Rates'!$F$96+'Calcification Rates'!$G$96)</f>
        <v>14.771762615574575</v>
      </c>
      <c r="HM54" s="73">
        <f>((((1-'Calcification Rates'!$H$98)*$A54)*'Calcification Rates'!$D$98*0.1)+('Calcification Rates'!$H$98*$A54*'Calcification Rates'!$D$98))*'Calcification Rates'!$F$98</f>
        <v>13.023292100000001</v>
      </c>
      <c r="HN54" s="73">
        <f>((((1-'Calcification Rates'!$H$98)*$A54)*(('Calcification Rates'!$D$98-'Calcification Rates'!$E$98)*0.1))+('Calcification Rates'!$H$98*$A54*('Calcification Rates'!$D$98-'Calcification Rates'!$E$98)))*('Calcification Rates'!$F$98-'Calcification Rates'!$G$98)</f>
        <v>7.8541471941606886</v>
      </c>
      <c r="HO54" s="73">
        <f>((((1-'Calcification Rates'!$H$98)*$A54)*(('Calcification Rates'!$D$98+'Calcification Rates'!$E$98)*0.1))+('Calcification Rates'!$H$98*$A54*('Calcification Rates'!$D$98+'Calcification Rates'!$E$98)))*('Calcification Rates'!$F$98+'Calcification Rates'!$G$98)</f>
        <v>18.940841304884827</v>
      </c>
    </row>
    <row r="55" spans="1:223" x14ac:dyDescent="0.3">
      <c r="A55" s="42">
        <v>53</v>
      </c>
      <c r="B55" s="73">
        <f>((((1-'Calcification Rates'!$H$11)*$A55)*'Calcification Rates'!$D$11*0.1)+('Calcification Rates'!$H$11*$A55*'Calcification Rates'!$D$11))*'Calcification Rates'!$F$11</f>
        <v>145.81918549333332</v>
      </c>
      <c r="C55" s="73">
        <f>((((1-'Calcification Rates'!$H$11)*$A55)*(('Calcification Rates'!$D$11-'Calcification Rates'!$E$11)*0.1))+('Calcification Rates'!$H$11*$A55*('Calcification Rates'!$D$11-'Calcification Rates'!$E$11)))*('Calcification Rates'!$F$11-'Calcification Rates'!$G$11)</f>
        <v>118.43070338861605</v>
      </c>
      <c r="D55" s="73">
        <f>((((1-'Calcification Rates'!$H$11)*$A55)*(('Calcification Rates'!$D$11+'Calcification Rates'!$E$11)*0.1))+('Calcification Rates'!$H$11*$A55*('Calcification Rates'!$D$11+'Calcification Rates'!$E$11)))*('Calcification Rates'!$F$11+'Calcification Rates'!$G$11)</f>
        <v>174.05847953932752</v>
      </c>
      <c r="E55" s="73">
        <f>(((((1-'Calcification Rates'!$H$12)*$A55)*'Calcification Rates'!$D$12*0.1)+('Calcification Rates'!$H$12*$A55*'Calcification Rates'!$D$12))*'Calcification Rates'!$F$12)*0.5</f>
        <v>76.788875352380941</v>
      </c>
      <c r="F55" s="73">
        <f>(((((1-'Calcification Rates'!$H$12)*$A55)*(('Calcification Rates'!$D$12-'Calcification Rates'!$E$12)*0.1))+('Calcification Rates'!$H$12*$A55*('Calcification Rates'!$D$12-'Calcification Rates'!$E$12)))*('Calcification Rates'!$F$12-'Calcification Rates'!$G$12))*0.5</f>
        <v>70.574885948153266</v>
      </c>
      <c r="G55" s="73">
        <f>(((((1-'Calcification Rates'!$H$12)*$A55)*(('Calcification Rates'!$D$12+'Calcification Rates'!$E$12)*0.1))+('Calcification Rates'!$H$12*$A55*('Calcification Rates'!$D$12+'Calcification Rates'!$E$12)))*('Calcification Rates'!$F$12+'Calcification Rates'!$G$12))*0.5</f>
        <v>83.110683213257332</v>
      </c>
      <c r="H55" s="73">
        <f>(((((1-'Calcification Rates'!$H$13)*$A55)*'Calcification Rates'!$D$13*0.1)+('Calcification Rates'!$H$13*$A55*'Calcification Rates'!$D$13))*'Calcification Rates'!$F$13)*0.5</f>
        <v>61.788264196799993</v>
      </c>
      <c r="I55" s="73">
        <f>(((((1-'Calcification Rates'!$H$13)*$A55)*(('Calcification Rates'!$D$13-'Calcification Rates'!$E$13)*0.1))+('Calcification Rates'!$H$13*$A55*('Calcification Rates'!$D$13-'Calcification Rates'!$E$13)))*('Calcification Rates'!$F$13-'Calcification Rates'!$G$13))*0.5</f>
        <v>52.290347317120286</v>
      </c>
      <c r="J55" s="73">
        <f>(((((1-'Calcification Rates'!$H$13)*$A55)*(('Calcification Rates'!$D$13+'Calcification Rates'!$E$13)*0.1))+('Calcification Rates'!$H$13*$A55*('Calcification Rates'!$D$13+'Calcification Rates'!$E$13)))*('Calcification Rates'!$F$13+'Calcification Rates'!$G$13))*0.5</f>
        <v>72.069358379435243</v>
      </c>
      <c r="K55" s="73">
        <f>((((((((($A55*2)/PI())/2)+'Calcification Rates'!$D$14)^2)*PI())/2))-((((((($A55*2)/PI())/2)^2)*PI())/2)))*'Calcification Rates'!$F$14</f>
        <v>31.453336613858774</v>
      </c>
      <c r="L55" s="73">
        <f>((((((((($A55*2)/PI())/2)+('Calcification Rates'!$D$14-'Calcification Rates'!$E$14))^2)*PI())/2))-((((((($A55*2)/PI())/2)^2)*PI())/2)))*('Calcification Rates'!$F$14-'Calcification Rates'!$G$14)</f>
        <v>30.353483461739742</v>
      </c>
      <c r="M55" s="73">
        <f>((((((((($A55*2)/PI())/2)+('Calcification Rates'!$D$14+'Calcification Rates'!$E$14))^2)*PI())/2))-((((((($A55*2)/PI())/2)^2)*PI())/2)))*('Calcification Rates'!$F$14+'Calcification Rates'!$G$14)</f>
        <v>32.553869917270745</v>
      </c>
      <c r="N55" s="73">
        <f>((((((((($A55*2)/PI())/2)+'Calcification Rates'!$D$15)^2)*PI())/2))-((((((($A55*2)/PI())/2)^2)*PI())/2)))*'Calcification Rates'!$F$15</f>
        <v>31.903840133067689</v>
      </c>
      <c r="O55" s="73">
        <f>((((((((($A55*2)/PI())/2)+('Calcification Rates'!$D$15-'Calcification Rates'!$E$15))^2)*PI())/2))-((((((($A55*2)/PI())/2)^2)*PI())/2)))*('Calcification Rates'!$F$15-'Calcification Rates'!$G$15)</f>
        <v>28.767510718628621</v>
      </c>
      <c r="P55" s="73">
        <f>((((((((($A55*2)/PI())/2)+('Calcification Rates'!$D$15+'Calcification Rates'!$E$15))^2)*PI())/2))-((((((($A55*2)/PI())/2)^2)*PI())/2)))*('Calcification Rates'!$F$15+'Calcification Rates'!$G$15)</f>
        <v>35.187345818999894</v>
      </c>
      <c r="Q55" s="73">
        <f>(2*'Calcification Rates'!$D$16*'Calcification Rates'!$F$16)+0.1*'Calcification Rates'!$D$16*($A55+(2*'Calcification Rates'!$D$16))*'Calcification Rates'!$F$16</f>
        <v>8.2583783333333329</v>
      </c>
      <c r="R55" s="73">
        <f>(2*('Calcification Rates'!$D$16-'Calcification Rates'!$E$16)*('Calcification Rates'!$F$16-'Calcification Rates'!$G$16))+(0.1*('Calcification Rates'!$D$16-'Calcification Rates'!$E$16)*($A55+(2*'Calcification Rates'!$D$16-'Calcification Rates'!$E$16)))*('Calcification Rates'!$F$16-'Calcification Rates'!$G$16)</f>
        <v>7.0938244315993035</v>
      </c>
      <c r="S55" s="73">
        <f>(2*('Calcification Rates'!$D$16+'Calcification Rates'!$E$16)*('Calcification Rates'!$F$16+'Calcification Rates'!$G$16))+(0.1*('Calcification Rates'!$D$16+'Calcification Rates'!$E$16)*($A55+(2*'Calcification Rates'!$D$16+'Calcification Rates'!$E$16)))*('Calcification Rates'!$F$16+'Calcification Rates'!$G$16)</f>
        <v>9.4519785077579392</v>
      </c>
      <c r="T55" s="73">
        <f>(2*'Calcification Rates'!$D$17*'Calcification Rates'!$F$17)+0.1*'Calcification Rates'!$D$17*($A55+(2*'Calcification Rates'!$D$17))*'Calcification Rates'!$F$17</f>
        <v>7.6327436111111098</v>
      </c>
      <c r="U55" s="73">
        <f>(2*('Calcification Rates'!$D$17-'Calcification Rates'!$E$17)*('Calcification Rates'!$F$17-'Calcification Rates'!$G$17))+(0.1*('Calcification Rates'!$D$17-'Calcification Rates'!$E$17)*($A55+(2*'Calcification Rates'!$D$17-'Calcification Rates'!$E$17)))*('Calcification Rates'!$F$17-'Calcification Rates'!$G$17)</f>
        <v>6.47670107906597</v>
      </c>
      <c r="V55" s="73">
        <f>(2*('Calcification Rates'!$D$17+'Calcification Rates'!$E$17)*('Calcification Rates'!$F$17+'Calcification Rates'!$G$17))+(0.1*('Calcification Rates'!$D$17+'Calcification Rates'!$E$17)*($A55+(2*'Calcification Rates'!$D$17+'Calcification Rates'!$E$17)))*('Calcification Rates'!$F$17+'Calcification Rates'!$G$17)</f>
        <v>8.8178309218912716</v>
      </c>
      <c r="W55" s="73">
        <f>((((((((($A55*2)/PI())/2)+'Calcification Rates'!$D$18)^2)*PI())/2))-((((((($A55*2)/PI())/2)^2)*PI())/2)))*'Calcification Rates'!$F$18</f>
        <v>31.903840133067689</v>
      </c>
      <c r="X55" s="73">
        <f>((((((((($A55*2)/PI())/2)+('Calcification Rates'!$D$18-'Calcification Rates'!$E$18))^2)*PI())/2))-((((((($A55*2)/PI())/2)^2)*PI())/2)))*('Calcification Rates'!$F$18-'Calcification Rates'!$G$18)</f>
        <v>28.767510718628621</v>
      </c>
      <c r="Y55" s="73">
        <f>((((((((($A55*2)/PI())/2)+('Calcification Rates'!$D$18+'Calcification Rates'!$E$18))^2)*PI())/2))-((((((($A55*2)/PI())/2)^2)*PI())/2)))*('Calcification Rates'!$F$18+'Calcification Rates'!$G$18)</f>
        <v>35.187345818999894</v>
      </c>
      <c r="Z55" s="73">
        <f>(2*'Calcification Rates'!$D$19*'Calcification Rates'!$F$19)+0.1*'Calcification Rates'!$D$19*($A55+(2*'Calcification Rates'!$D$19))*'Calcification Rates'!$F$19</f>
        <v>7.6327436111111098</v>
      </c>
      <c r="AA55" s="73">
        <f>(2*('Calcification Rates'!$D$19-'Calcification Rates'!$E$19)*('Calcification Rates'!$F$19-'Calcification Rates'!$G$19))+(0.1*('Calcification Rates'!$D$19-'Calcification Rates'!$E$19)*($A55+(2*'Calcification Rates'!$D$19-'Calcification Rates'!$E$19)))*('Calcification Rates'!$F$19-'Calcification Rates'!$G$19)</f>
        <v>6.47670107906597</v>
      </c>
      <c r="AB55" s="73">
        <f>(2*('Calcification Rates'!$D$19+'Calcification Rates'!$E$19)*('Calcification Rates'!$F$19+'Calcification Rates'!$G$19))+(0.1*('Calcification Rates'!$D$19+'Calcification Rates'!$E$19)*($A55+(2*'Calcification Rates'!$D$19+'Calcification Rates'!$E$19)))*('Calcification Rates'!$F$19+'Calcification Rates'!$G$19)</f>
        <v>8.8178309218912716</v>
      </c>
      <c r="AC55" s="73">
        <f>(((((1-'Calcification Rates'!$H$20)*$A55)*'Calcification Rates'!$D$20*0.1)+('Calcification Rates'!$H$20*$A55*'Calcification Rates'!$D$20))*'Calcification Rates'!$F$20)*0.5</f>
        <v>4.285085554166665</v>
      </c>
      <c r="AD55" s="73">
        <f>(((((1-'Calcification Rates'!$H$20)*$A55)*(('Calcification Rates'!$D$20-'Calcification Rates'!$E$20)*0.1))+('Calcification Rates'!$H$20*$A55*('Calcification Rates'!$D$20-'Calcification Rates'!$E$20)))*('Calcification Rates'!$F$20-'Calcification Rates'!$G$20))*0.5</f>
        <v>3.6363948865076039</v>
      </c>
      <c r="AE55" s="73">
        <f>(((((1-'Calcification Rates'!$H$20)*$A55)*(('Calcification Rates'!$D$20+'Calcification Rates'!$E$20)*0.1))+('Calcification Rates'!$H$20*$A55*('Calcification Rates'!$D$20+'Calcification Rates'!$E$20)))*('Calcification Rates'!$F$20+'Calcification Rates'!$G$20))*0.5</f>
        <v>4.949966176223227</v>
      </c>
      <c r="AF55" s="73">
        <f>(2*'Calcification Rates'!$D$21*'Calcification Rates'!$F$21)+0.1*'Calcification Rates'!$D$21*($A55+(2*'Calcification Rates'!$D$21))*'Calcification Rates'!$F$21</f>
        <v>8.75888611111111</v>
      </c>
      <c r="AG55" s="73">
        <f>(2*('Calcification Rates'!$D$21-'Calcification Rates'!$E$21)*('Calcification Rates'!$F$21-'Calcification Rates'!$G$21))+(0.1*('Calcification Rates'!$D$21-'Calcification Rates'!$E$21)*($A55+(2*'Calcification Rates'!$D$21-'Calcification Rates'!$E$21)))*('Calcification Rates'!$F$21-'Calcification Rates'!$G$21)</f>
        <v>8.5706091199829331</v>
      </c>
      <c r="AH55" s="73">
        <f>(2*('Calcification Rates'!$D$21+'Calcification Rates'!$E$21)*('Calcification Rates'!$F$21+'Calcification Rates'!$G$21))+(0.1*('Calcification Rates'!$D$21+'Calcification Rates'!$E$21)*($A55+(2*'Calcification Rates'!$D$21+'Calcification Rates'!$E$21)))*('Calcification Rates'!$F$21+'Calcification Rates'!$G$21)</f>
        <v>8.9490907317503989</v>
      </c>
      <c r="AI55" s="73">
        <f>$A55*'Calcification Rates'!$D$23*'Calcification Rates'!$F$23</f>
        <v>1.2456490624999998</v>
      </c>
      <c r="AJ55" s="73">
        <f>$A55*('Calcification Rates'!$D$23-'Calcification Rates'!$E$23)*('Calcification Rates'!$F$23-'Calcification Rates'!$G$23)</f>
        <v>0.80954581172393336</v>
      </c>
      <c r="AK55" s="73">
        <f>$A55*('Calcification Rates'!$D$23+'Calcification Rates'!$E$23)*('Calcification Rates'!$F$23+'Calcification Rates'!$G$23)</f>
        <v>1.6817523132760666</v>
      </c>
      <c r="AL55" s="73">
        <f>((((1-'Calcification Rates'!$H$24)*$A55)*'Calcification Rates'!$D$24*0.1)+('Calcification Rates'!$H$24*$A55*'Calcification Rates'!$D$24))*'Calcification Rates'!$F$24</f>
        <v>56.758512346899998</v>
      </c>
      <c r="AM55" s="73">
        <f>((((1-'Calcification Rates'!$H$24)*$A55)*(('Calcification Rates'!$D$24-'Calcification Rates'!$E$24)*0.1))+('Calcification Rates'!$H$24*$A55*('Calcification Rates'!$D$24-'Calcification Rates'!$E$24)))*('Calcification Rates'!$F$24-'Calcification Rates'!$G$24)</f>
        <v>34.230185967658613</v>
      </c>
      <c r="AN55" s="73">
        <f>((((1-'Calcification Rates'!$H$24)*$A55)*(('Calcification Rates'!$D$24+'Calcification Rates'!$E$24)*0.1))+('Calcification Rates'!$H$24*$A55*('Calcification Rates'!$D$24+'Calcification Rates'!$E$24)))*('Calcification Rates'!$F$24+'Calcification Rates'!$G$24)</f>
        <v>82.548557370066106</v>
      </c>
      <c r="AO55" s="73">
        <f>((((((((($A55*2)/PI())/2)+'Calcification Rates'!$D$25)^2)*PI())/2))-((((((($A55*2)/PI())/2)^2)*PI())/2)))*'Calcification Rates'!$F$25</f>
        <v>26.87838102620848</v>
      </c>
      <c r="AP55" s="73">
        <f>((((((((($A55*2)/PI())/2)+('Calcification Rates'!$D$25-'Calcification Rates'!$E$25))^2)*PI())/2))-((((((($A55*2)/PI())/2)^2)*PI())/2)))*('Calcification Rates'!$F$25-'Calcification Rates'!$G$25)</f>
        <v>21.970648754745515</v>
      </c>
      <c r="AQ55" s="73">
        <f>((((((((($A55*2)/PI())/2)+('Calcification Rates'!$D$25+'Calcification Rates'!$E$25))^2)*PI())/2))-((((((($A55*2)/PI())/2)^2)*PI())/2)))*('Calcification Rates'!$F$25+'Calcification Rates'!$G$25)</f>
        <v>31.950347128019775</v>
      </c>
      <c r="AR55" s="73">
        <f>((((1-'Calcification Rates'!$H$28)*$A55)*'Calcification Rates'!$D$28*0.1)+('Calcification Rates'!$H$28*$A55*'Calcification Rates'!$D$28))*'Calcification Rates'!$F$28</f>
        <v>9.1356756434329967</v>
      </c>
      <c r="AS55" s="73">
        <f>((((1-'Calcification Rates'!$H$28)*$A55)*(('Calcification Rates'!$D$28-'Calcification Rates'!$E$28)*0.1))+('Calcification Rates'!$H$28*$A55*('Calcification Rates'!$D$28-'Calcification Rates'!$E$28)))*('Calcification Rates'!$F$28-'Calcification Rates'!$G$28)</f>
        <v>8.2341633405269388</v>
      </c>
      <c r="AT55" s="73">
        <f>((((1-'Calcification Rates'!$H$28)*$A55)*(('Calcification Rates'!$D$28+'Calcification Rates'!$E$28)*0.1))+('Calcification Rates'!$H$28*$A55*('Calcification Rates'!$D$28+'Calcification Rates'!$E$28)))*('Calcification Rates'!$F$28+'Calcification Rates'!$G$28)</f>
        <v>10.081303498514858</v>
      </c>
      <c r="AU55" s="73">
        <f>((((((((($A55*2)/PI())/2)+'Calcification Rates'!$D$29)^2)*PI())/2))-((((((($A55*2)/PI())/2)^2)*PI())/2)))*'Calcification Rates'!$F$29</f>
        <v>132.16733478419658</v>
      </c>
      <c r="AV55" s="73">
        <f>((((((((($A55*2)/PI())/2)+('Calcification Rates'!$D$29-'Calcification Rates'!$E$29))^2)*PI())/2))-((((((($A55*2)/PI())/2)^2)*PI())/2)))*('Calcification Rates'!$F$29-'Calcification Rates'!$G$29)</f>
        <v>109.15115564435708</v>
      </c>
      <c r="AW55" s="73">
        <f>((((((((($A55*2)/PI())/2)+('Calcification Rates'!$D$29+'Calcification Rates'!$E$29))^2)*PI())/2))-((((((($A55*2)/PI())/2)^2)*PI())/2)))*('Calcification Rates'!$F$29+'Calcification Rates'!$G$29)</f>
        <v>157.21509214932425</v>
      </c>
      <c r="AX55" s="73">
        <f>((((((((($A55*2)/PI())/2)+'Calcification Rates'!$D$30)^2)*PI())/2))-((((((($A55*2)/PI())/2)^2)*PI())/2)))*'Calcification Rates'!$F$30</f>
        <v>31.296237886833481</v>
      </c>
      <c r="AY55" s="73">
        <f>((((((((($A55*2)/PI())/2)+('Calcification Rates'!$D$30-'Calcification Rates'!$E$30))^2)*PI())/2))-((((((($A55*2)/PI())/2)^2)*PI())/2)))*('Calcification Rates'!$F$30-'Calcification Rates'!$G$30)</f>
        <v>27.782168310725641</v>
      </c>
      <c r="AZ55" s="73">
        <f>((((((((($A55*2)/PI())/2)+('Calcification Rates'!$D$30+'Calcification Rates'!$E$30))^2)*PI())/2))-((((((($A55*2)/PI())/2)^2)*PI())/2)))*('Calcification Rates'!$F$30+'Calcification Rates'!$G$30)</f>
        <v>34.882834159196065</v>
      </c>
      <c r="BA55" s="73">
        <f>((((1-'Calcification Rates'!$H$31)*$A55)*'Calcification Rates'!$D$31*0.1)+('Calcification Rates'!$H$31*$A55*'Calcification Rates'!$D$31))*'Calcification Rates'!$F$31</f>
        <v>9.7713979999999978</v>
      </c>
      <c r="BB55" s="73">
        <f>((((1-'Calcification Rates'!$H$31)*$A55)*(('Calcification Rates'!$D$31-'Calcification Rates'!$E$31)*0.1))+('Calcification Rates'!$H$31*$A55*('Calcification Rates'!$D$31-'Calcification Rates'!$E$31)))*('Calcification Rates'!$F$31-'Calcification Rates'!$G$31)</f>
        <v>9.7713979999999978</v>
      </c>
      <c r="BC55" s="73">
        <f>((((1-'Calcification Rates'!$H$31)*$A55)*(('Calcification Rates'!$D$31+'Calcification Rates'!$E$31)*0.1))+('Calcification Rates'!$H$31*$A55*('Calcification Rates'!$D$31+'Calcification Rates'!$E$31)))*('Calcification Rates'!$F$31+'Calcification Rates'!$G$31)</f>
        <v>9.7713979999999978</v>
      </c>
      <c r="BD55" s="73">
        <f>$A55*'Calcification Rates'!$D$32*'Calcification Rates'!$F$32</f>
        <v>41.059216374979755</v>
      </c>
      <c r="BE55" s="73">
        <f>$A55*('Calcification Rates'!$D$32-'Calcification Rates'!$E$32)*('Calcification Rates'!$F$32-'Calcification Rates'!$G$32)</f>
        <v>39.470599343192752</v>
      </c>
      <c r="BF55" s="73">
        <f>$A55*('Calcification Rates'!$D$32+'Calcification Rates'!$E$32)*('Calcification Rates'!$F$32+'Calcification Rates'!$G$32)</f>
        <v>42.64783340676675</v>
      </c>
      <c r="BG55" s="73">
        <f>((((1-'Calcification Rates'!$H$34)*$A55)*'Calcification Rates'!$D$34*0.1)+('Calcification Rates'!$H$34*$A55*'Calcification Rates'!$D$34))*'Calcification Rates'!$F$34</f>
        <v>13.273740025</v>
      </c>
      <c r="BH55" s="73">
        <f>((((1-'Calcification Rates'!$H$34)*$A55)*(('Calcification Rates'!$D$34-'Calcification Rates'!$E$34)*0.1))+('Calcification Rates'!$H$34*$A55*('Calcification Rates'!$D$34-'Calcification Rates'!$E$34)))*('Calcification Rates'!$F$34-'Calcification Rates'!$G$34)</f>
        <v>5.0548138269688705</v>
      </c>
      <c r="BI55" s="73">
        <f>((((1-'Calcification Rates'!$H$34)*$A55)*(('Calcification Rates'!$D$34+'Calcification Rates'!$E$34)*0.1))+('Calcification Rates'!$H$34*$A55*('Calcification Rates'!$D$34+'Calcification Rates'!$E$34)))*('Calcification Rates'!$F$34+'Calcification Rates'!$G$34)</f>
        <v>25.315792224122337</v>
      </c>
      <c r="BJ55" s="73">
        <f>(2*'Calcification Rates'!$D$35*'Calcification Rates'!$F$35)+0.1*'Calcification Rates'!$D$35*($A55+(2*'Calcification Rates'!$D$35))*'Calcification Rates'!$F$35</f>
        <v>4.3913139862871091</v>
      </c>
      <c r="BK55" s="73">
        <f>(2*('Calcification Rates'!$D$35-'Calcification Rates'!$E$35)*('Calcification Rates'!$F$35-'Calcification Rates'!$G$35))+(0.1*('Calcification Rates'!$D$35-'Calcification Rates'!$E$35)*($A55+(2*'Calcification Rates'!$D$35-'Calcification Rates'!$E$35)))*('Calcification Rates'!$F$35-'Calcification Rates'!$G$35)</f>
        <v>3.9602867519783427</v>
      </c>
      <c r="BL55" s="73">
        <f>(2*('Calcification Rates'!$D$35+'Calcification Rates'!$E$35)*('Calcification Rates'!$F$35+'Calcification Rates'!$G$35))+(0.1*('Calcification Rates'!$D$35+'Calcification Rates'!$E$35)*($A55+(2*'Calcification Rates'!$D$35+'Calcification Rates'!$E$35)))*('Calcification Rates'!$F$35+'Calcification Rates'!$G$35)</f>
        <v>4.8424512156207058</v>
      </c>
      <c r="BM55" s="73">
        <f>((((((((($A55*2)/PI())/2)+'Calcification Rates'!$D$36)^2)*PI())/2))-((((((($A55*2)/PI())/2)^2)*PI())/2)))*'Calcification Rates'!$F$36</f>
        <v>42.217455638154156</v>
      </c>
      <c r="BN55" s="73">
        <f>((((((((($A55*2)/PI())/2)+('Calcification Rates'!$D$36-'Calcification Rates'!$E$36))^2)*PI())/2))-((((((($A55*2)/PI())/2)^2)*PI())/2)))*('Calcification Rates'!$F$36-'Calcification Rates'!$G$36)</f>
        <v>38.658093195466641</v>
      </c>
      <c r="BO55" s="73">
        <f>((((((((($A55*2)/PI())/2)+('Calcification Rates'!$D$36+'Calcification Rates'!$E$36))^2)*PI())/2))-((((((($A55*2)/PI())/2)^2)*PI())/2)))*('Calcification Rates'!$F$36+'Calcification Rates'!$G$36)</f>
        <v>45.934688702538814</v>
      </c>
      <c r="BP55" s="73">
        <f>(2*'Calcification Rates'!$D$37*'Calcification Rates'!$F$37)+0.1*'Calcification Rates'!$D$37*($A55+(2*'Calcification Rates'!$D$37))*'Calcification Rates'!$F$37</f>
        <v>90.549277777777775</v>
      </c>
      <c r="BQ55" s="73">
        <f>(2*('Calcification Rates'!$D$37-'Calcification Rates'!$E$37)*('Calcification Rates'!$F$37-'Calcification Rates'!$G$37))+(0.1*('Calcification Rates'!$D$37-'Calcification Rates'!$E$37)*($A55+(2*'Calcification Rates'!$D$37-'Calcification Rates'!$E$37)))*('Calcification Rates'!$F$37-'Calcification Rates'!$G$37)</f>
        <v>74.094419807813708</v>
      </c>
      <c r="BR55" s="73">
        <f>(2*('Calcification Rates'!$D$37+'Calcification Rates'!$E$37)*('Calcification Rates'!$F$37+'Calcification Rates'!$G$37))+(0.1*('Calcification Rates'!$D$37+'Calcification Rates'!$E$37)*($A55+(2*'Calcification Rates'!$D$37+'Calcification Rates'!$E$37)))*('Calcification Rates'!$F$37+'Calcification Rates'!$G$37)</f>
        <v>108.39697924143522</v>
      </c>
      <c r="BS55" s="73">
        <f>(2*'Calcification Rates'!$D$38*'Calcification Rates'!$F$38)+0.1*'Calcification Rates'!$D$38*($A55+(2*'Calcification Rates'!$D$38))*'Calcification Rates'!$F$38</f>
        <v>86.703555555555539</v>
      </c>
      <c r="BT55" s="73">
        <f>(2*('Calcification Rates'!$D$38-'Calcification Rates'!$E$38)*('Calcification Rates'!$F$38-'Calcification Rates'!$G$38))+(0.1*('Calcification Rates'!$D$38-'Calcification Rates'!$E$38)*($A55+(2*'Calcification Rates'!$D$38-'Calcification Rates'!$E$38)))*('Calcification Rates'!$F$38-'Calcification Rates'!$G$38)</f>
        <v>69.587851777704628</v>
      </c>
      <c r="BU55" s="73">
        <f>(2*('Calcification Rates'!$D$38+'Calcification Rates'!$E$38)*('Calcification Rates'!$F$38+'Calcification Rates'!$G$38))+(0.1*('Calcification Rates'!$D$38+'Calcification Rates'!$E$38)*($A55+(2*'Calcification Rates'!$D$38+'Calcification Rates'!$E$38)))*('Calcification Rates'!$F$38+'Calcification Rates'!$G$38)</f>
        <v>105.60642452241868</v>
      </c>
      <c r="BV55" s="73">
        <f>((((((((($A55*2)/PI())/2)+'Calcification Rates'!$D$39)^2)*PI())/2))-((((((($A55*2)/PI())/2)^2)*PI())/2)))*'Calcification Rates'!$F$39</f>
        <v>22.766625034960668</v>
      </c>
      <c r="BW55" s="73">
        <f>((((((((($A55*2)/PI())/2)+('Calcification Rates'!$D$39-'Calcification Rates'!$E$39))^2)*PI())/2))-((((((($A55*2)/PI())/2)^2)*PI())/2)))*('Calcification Rates'!$F$39-'Calcification Rates'!$G$39)</f>
        <v>21.885764378572539</v>
      </c>
      <c r="BX55" s="73">
        <f>((((((((($A55*2)/PI())/2)+('Calcification Rates'!$D$39+'Calcification Rates'!$E$39))^2)*PI())/2))-((((((($A55*2)/PI())/2)^2)*PI())/2)))*('Calcification Rates'!$F$39+'Calcification Rates'!$G$39)</f>
        <v>23.647485691348795</v>
      </c>
      <c r="BY55" s="73">
        <f>((((((((($A55*2)/PI())/2)+'Calcification Rates'!$D$40)^2)*PI())/2))-((((((($A55*2)/PI())/2)^2)*PI())/2)))*'Calcification Rates'!$F$40</f>
        <v>41.667666056705151</v>
      </c>
      <c r="BZ55" s="73">
        <f>((((((((($A55*2)/PI())/2)+('Calcification Rates'!$D$40-'Calcification Rates'!$E$40))^2)*PI())/2))-((((((($A55*2)/PI())/2)^2)*PI())/2)))*('Calcification Rates'!$F$40-'Calcification Rates'!$G$40)</f>
        <v>40.055507573991598</v>
      </c>
      <c r="CA55" s="73">
        <f>((((((((($A55*2)/PI())/2)+('Calcification Rates'!$D$40+'Calcification Rates'!$E$40))^2)*PI())/2))-((((((($A55*2)/PI())/2)^2)*PI())/2)))*('Calcification Rates'!$F$40+'Calcification Rates'!$G$40)</f>
        <v>43.279824539418705</v>
      </c>
      <c r="CB55" s="73">
        <f>$A55*'Calcification Rates'!$D$23*'Calcification Rates'!$F$23</f>
        <v>1.2456490624999998</v>
      </c>
      <c r="CC55" s="73">
        <f>$A55*('Calcification Rates'!$D$23-'Calcification Rates'!$E$23)*('Calcification Rates'!$F$23-'Calcification Rates'!$G$23)</f>
        <v>0.80954581172393336</v>
      </c>
      <c r="CD55" s="73">
        <f>$A55*('Calcification Rates'!$D$23+'Calcification Rates'!$E$23)*('Calcification Rates'!$F$23+'Calcification Rates'!$G$23)</f>
        <v>1.6817523132760666</v>
      </c>
      <c r="CE55" s="73">
        <f>((((1-'Calcification Rates'!$H$44)*$A55)*'Calcification Rates'!$D$44*0.1)+('Calcification Rates'!$H$44*$A55*'Calcification Rates'!$D$44))*'Calcification Rates'!$F$44</f>
        <v>43.49804606192501</v>
      </c>
      <c r="CF55" s="73">
        <f>((((1-'Calcification Rates'!$H$44)*$A55)*(('Calcification Rates'!$D$44-'Calcification Rates'!$E$44)*0.1))+('Calcification Rates'!$H$44*$A55*('Calcification Rates'!$D$44-'Calcification Rates'!$E$44)))*('Calcification Rates'!$F$44-'Calcification Rates'!$G$44)</f>
        <v>26.233002669788895</v>
      </c>
      <c r="CG55" s="73">
        <f>((((1-'Calcification Rates'!$H$44)*$A55)*(('Calcification Rates'!$D$44+'Calcification Rates'!$E$44)*0.1))+('Calcification Rates'!$H$44*$A55*('Calcification Rates'!$D$44+'Calcification Rates'!$E$44)))*('Calcification Rates'!$F$44+'Calcification Rates'!$G$44)</f>
        <v>63.26277420526349</v>
      </c>
      <c r="CH55" s="73">
        <f>((((1-'Calcification Rates'!$H$45)*$A55)*'Calcification Rates'!$D$45*0.1)+('Calcification Rates'!$H$45*$A55*'Calcification Rates'!$D$45))*'Calcification Rates'!$F$45</f>
        <v>54.049527200000007</v>
      </c>
      <c r="CI55" s="73">
        <f>((((1-'Calcification Rates'!$H$45)*$A55)*(('Calcification Rates'!$D$45-'Calcification Rates'!$E$45)*0.1))+('Calcification Rates'!$H$45*$A55*('Calcification Rates'!$D$45-'Calcification Rates'!$E$45)))*('Calcification Rates'!$F$45-'Calcification Rates'!$G$45)</f>
        <v>35.590884084154794</v>
      </c>
      <c r="CJ55" s="73">
        <f>((((1-'Calcification Rates'!$H$45)*$A55)*(('Calcification Rates'!$D$45+'Calcification Rates'!$E$45)*0.1))+('Calcification Rates'!$H$45*$A55*('Calcification Rates'!$D$45+'Calcification Rates'!$E$45)))*('Calcification Rates'!$F$45+'Calcification Rates'!$G$45)</f>
        <v>72.50817031584522</v>
      </c>
      <c r="CK55" s="73">
        <f>((((1-'Calcification Rates'!$H$46)*$A55)*'Calcification Rates'!$D$46*0.1)+('Calcification Rates'!$H$46*$A55*'Calcification Rates'!$D$46))*'Calcification Rates'!$F$46</f>
        <v>43.534879460000006</v>
      </c>
      <c r="CL55" s="73">
        <f>((((1-'Calcification Rates'!$H$46)*$A55)*(('Calcification Rates'!$D$46-'Calcification Rates'!$E$46)*0.1))+('Calcification Rates'!$H$46*$A55*('Calcification Rates'!$D$46-'Calcification Rates'!$E$46)))*('Calcification Rates'!$F$46-'Calcification Rates'!$G$46)</f>
        <v>40.829972133032243</v>
      </c>
      <c r="CM55" s="73">
        <f>((((1-'Calcification Rates'!$H$46)*$A55)*(('Calcification Rates'!$D$46+'Calcification Rates'!$E$46)*0.1))+('Calcification Rates'!$H$46*$A55*('Calcification Rates'!$D$46+'Calcification Rates'!$E$46)))*('Calcification Rates'!$F$46+'Calcification Rates'!$G$46)</f>
        <v>46.320898221159894</v>
      </c>
      <c r="CN55" s="73">
        <f>((((1-'Calcification Rates'!$H$47)*$A55)*'Calcification Rates'!$D$47*0.1)+('Calcification Rates'!$H$47*$A55*'Calcification Rates'!$D$47))*'Calcification Rates'!$F$47</f>
        <v>56.758512346899998</v>
      </c>
      <c r="CO55" s="73">
        <f>((((1-'Calcification Rates'!$H$47)*$A55)*(('Calcification Rates'!$D$47-'Calcification Rates'!$E$47)*0.1))+('Calcification Rates'!$H$47*$A55*('Calcification Rates'!$D$47-'Calcification Rates'!$E$47)))*('Calcification Rates'!$F$47-'Calcification Rates'!$G$47)</f>
        <v>34.230185967658613</v>
      </c>
      <c r="CP55" s="73">
        <f>((((1-'Calcification Rates'!$H$47)*$A55)*(('Calcification Rates'!$D$47+'Calcification Rates'!$E$47)*0.1))+('Calcification Rates'!$H$47*$A55*('Calcification Rates'!$D$47+'Calcification Rates'!$E$47)))*('Calcification Rates'!$F$47+'Calcification Rates'!$G$47)</f>
        <v>82.548557370066106</v>
      </c>
      <c r="CQ55" s="73">
        <f>((((((((($A55*2)/PI())/2)+'Calcification Rates'!$D$48)^2)*PI())/2))-((((((($A55*2)/PI())/2)^2)*PI())/2)))*'Calcification Rates'!$F$48</f>
        <v>31.903840133067689</v>
      </c>
      <c r="CR55" s="73">
        <f>((((((((($A55*2)/PI())/2)+('Calcification Rates'!$D$48-'Calcification Rates'!$E$48))^2)*PI())/2))-((((((($A55*2)/PI())/2)^2)*PI())/2)))*('Calcification Rates'!$F$48-'Calcification Rates'!$G$48)</f>
        <v>28.767510718628621</v>
      </c>
      <c r="CS55" s="73">
        <f>((((((((($A55*2)/PI())/2)+('Calcification Rates'!$D$48+'Calcification Rates'!$E$48))^2)*PI())/2))-((((((($A55*2)/PI())/2)^2)*PI())/2)))*('Calcification Rates'!$F$48+'Calcification Rates'!$G$48)</f>
        <v>35.187345818999894</v>
      </c>
      <c r="CT55" s="73">
        <f>((((1-'Calcification Rates'!$H$49)*$A55)*'Calcification Rates'!$D$49*0.1)+('Calcification Rates'!$H$49*$A55*'Calcification Rates'!$D$49))*'Calcification Rates'!$F$49</f>
        <v>43.49804606192501</v>
      </c>
      <c r="CU55" s="73">
        <f>((((1-'Calcification Rates'!$H$49)*$A55)*(('Calcification Rates'!$D$49-'Calcification Rates'!$E$49)*0.1))+('Calcification Rates'!$H$49*$A55*('Calcification Rates'!$D$49-'Calcification Rates'!$E$49)))*('Calcification Rates'!$F$49-'Calcification Rates'!$G$49)</f>
        <v>26.233002669788895</v>
      </c>
      <c r="CV55" s="73">
        <f>((((1-'Calcification Rates'!$H$49)*$A55)*(('Calcification Rates'!$D$49+'Calcification Rates'!$E$49)*0.1))+('Calcification Rates'!$H$49*$A55*('Calcification Rates'!$D$49+'Calcification Rates'!$E$49)))*('Calcification Rates'!$F$49+'Calcification Rates'!$G$49)</f>
        <v>63.26277420526349</v>
      </c>
      <c r="CW55" s="73">
        <f>((((((((($A55*2)/PI())/2)+'Calcification Rates'!$D$50)^2)*PI())/2))-((((((($A55*2)/PI())/2)^2)*PI())/2)))*'Calcification Rates'!$F$50</f>
        <v>31.903840133067689</v>
      </c>
      <c r="CX55" s="73">
        <f>((((((((($A55*2)/PI())/2)+('Calcification Rates'!$D$50-'Calcification Rates'!$E$50))^2)*PI())/2))-((((((($A55*2)/PI())/2)^2)*PI())/2)))*('Calcification Rates'!$F$50-'Calcification Rates'!$G$50)</f>
        <v>28.767510718628621</v>
      </c>
      <c r="CY55" s="73">
        <f>((((((((($A55*2)/PI())/2)+('Calcification Rates'!$D$50+'Calcification Rates'!$E$50))^2)*PI())/2))-((((((($A55*2)/PI())/2)^2)*PI())/2)))*('Calcification Rates'!$F$50+'Calcification Rates'!$G$50)</f>
        <v>35.187345818999894</v>
      </c>
      <c r="CZ55" s="73">
        <f>((((((((($A55*2)/PI())/2)+'Calcification Rates'!$D$51)^2)*PI())/2))-((((((($A55*2)/PI())/2)^2)*PI())/2)))*'Calcification Rates'!$F$51</f>
        <v>31.903840133067689</v>
      </c>
      <c r="DA55" s="73">
        <f>((((((((($A55*2)/PI())/2)+('Calcification Rates'!$D$51-'Calcification Rates'!$E$51))^2)*PI())/2))-((((((($A55*2)/PI())/2)^2)*PI())/2)))*('Calcification Rates'!$F$51-'Calcification Rates'!$G$51)</f>
        <v>28.767510718628621</v>
      </c>
      <c r="DB55" s="73">
        <f>((((((((($A55*2)/PI())/2)+('Calcification Rates'!$D$51+'Calcification Rates'!$E$51))^2)*PI())/2))-((((((($A55*2)/PI())/2)^2)*PI())/2)))*('Calcification Rates'!$F$51+'Calcification Rates'!$G$51)</f>
        <v>35.187345818999894</v>
      </c>
      <c r="DC55" s="73">
        <f>((((((((($A55*2)/PI())/2)+'Calcification Rates'!$D$52)^2)*PI())/2))-((((((($A55*2)/PI())/2)^2)*PI())/2)))*'Calcification Rates'!$F$52</f>
        <v>70.897935309775789</v>
      </c>
      <c r="DD55" s="73">
        <f>((((((((($A55*2)/PI())/2)+('Calcification Rates'!$D$52-'Calcification Rates'!$E$52))^2)*PI())/2))-((((((($A55*2)/PI())/2)^2)*PI())/2)))*('Calcification Rates'!$F$52-'Calcification Rates'!$G$52)</f>
        <v>66.91972244168295</v>
      </c>
      <c r="DE55" s="73">
        <f>((((((((($A55*2)/PI())/2)+('Calcification Rates'!$D$52+'Calcification Rates'!$E$52))^2)*PI())/2))-((((((($A55*2)/PI())/2)^2)*PI())/2)))*('Calcification Rates'!$F$52+'Calcification Rates'!$G$52)</f>
        <v>74.976693537062118</v>
      </c>
      <c r="DF55" s="73">
        <f>((((((((($A55*2)/PI())/2)+'Calcification Rates'!$D$53)^2)*PI())/2))-((((((($A55*2)/PI())/2)^2)*PI())/2)))*'Calcification Rates'!$F$53</f>
        <v>9.4427358612335741</v>
      </c>
      <c r="DG55" s="73">
        <f>((((((((($A55*2)/PI())/2)+('Calcification Rates'!$D$53-'Calcification Rates'!$E$53))^2)*PI())/2))-((((((($A55*2)/PI())/2)^2)*PI())/2)))*('Calcification Rates'!$F$53-'Calcification Rates'!$G$53)</f>
        <v>8.9751717563273612</v>
      </c>
      <c r="DH55" s="73">
        <f>((((((((($A55*2)/PI())/2)+('Calcification Rates'!$D$53+'Calcification Rates'!$E$53))^2)*PI())/2))-((((((($A55*2)/PI())/2)^2)*PI())/2)))*('Calcification Rates'!$F$53+'Calcification Rates'!$G$53)</f>
        <v>9.9185363624092826</v>
      </c>
      <c r="DI55" s="73">
        <f>((((((((($A55*2)/PI())/2)+'Calcification Rates'!$D$54)^2)*PI())/2))-((((((($A55*2)/PI())/2)^2)*PI())/2)))*'Calcification Rates'!$F$54</f>
        <v>9.4427358612335741</v>
      </c>
      <c r="DJ55" s="73">
        <f>((((((((($A55*2)/PI())/2)+('Calcification Rates'!$D$54-'Calcification Rates'!$E$54))^2)*PI())/2))-((((((($A55*2)/PI())/2)^2)*PI())/2)))*('Calcification Rates'!$F$54-'Calcification Rates'!$G$54)</f>
        <v>8.9751717563273612</v>
      </c>
      <c r="DK55" s="73">
        <f>((((((((($A55*2)/PI())/2)+('Calcification Rates'!$D$54+'Calcification Rates'!$E$54))^2)*PI())/2))-((((((($A55*2)/PI())/2)^2)*PI())/2)))*('Calcification Rates'!$F$54+'Calcification Rates'!$G$54)</f>
        <v>9.9185363624092826</v>
      </c>
      <c r="DL55" s="73">
        <f>((((((((($A55*2)/PI())/2)+'Calcification Rates'!$D$55)^2)*PI())/2))-((((((($A55*2)/PI())/2)^2)*PI())/2)))*'Calcification Rates'!$F$55</f>
        <v>11.57941608702572</v>
      </c>
      <c r="DM55" s="73">
        <f>((((((((($A55*2)/PI())/2)+('Calcification Rates'!$D$55-'Calcification Rates'!$E$55))^2)*PI())/2))-((((((($A55*2)/PI())/2)^2)*PI())/2)))*('Calcification Rates'!$F$55-'Calcification Rates'!$G$55)</f>
        <v>11.449025488613943</v>
      </c>
      <c r="DN55" s="73">
        <f>((((((((($A55*2)/PI())/2)+('Calcification Rates'!$D$55+'Calcification Rates'!$E$55))^2)*PI())/2))-((((((($A55*2)/PI())/2)^2)*PI())/2)))*('Calcification Rates'!$F$55+'Calcification Rates'!$G$55)</f>
        <v>11.709816559358204</v>
      </c>
      <c r="DO55" s="73">
        <f>((((1-'Calcification Rates'!$H$56)*$A55)*'Calcification Rates'!$D$56*0.1)+('Calcification Rates'!$H$56*$A55*'Calcification Rates'!$D$56))*'Calcification Rates'!$F$56</f>
        <v>5.6423951050000003</v>
      </c>
      <c r="DP55" s="73">
        <f>((((1-'Calcification Rates'!$H$56)*$A55)*(('Calcification Rates'!$D$56-'Calcification Rates'!$E$56)*0.1))+('Calcification Rates'!$H$56*$A55*('Calcification Rates'!$D$56-'Calcification Rates'!$E$56)))*('Calcification Rates'!$F$56-'Calcification Rates'!$G$56)</f>
        <v>5.6423951050000003</v>
      </c>
      <c r="DQ55" s="73">
        <f>((((1-'Calcification Rates'!$H$56)*$A55)*(('Calcification Rates'!$D$56+'Calcification Rates'!$E$56)*0.1))+('Calcification Rates'!$H$56*$A55*('Calcification Rates'!$D$56+'Calcification Rates'!$E$56)))*('Calcification Rates'!$F$56+'Calcification Rates'!$G$56)</f>
        <v>5.6423951050000003</v>
      </c>
      <c r="DR55" s="73">
        <f>((((1-'Calcification Rates'!$H$57)*$A55)*'Calcification Rates'!$D$57*0.1)+('Calcification Rates'!$H$57*$A55*'Calcification Rates'!$D$57))*'Calcification Rates'!$F$57</f>
        <v>23.923634666666675</v>
      </c>
      <c r="DS55" s="73">
        <f>((((1-'Calcification Rates'!$H$57)*$A55)*(('Calcification Rates'!$D$57-'Calcification Rates'!$E$57)*0.1))+('Calcification Rates'!$H$57*$A55*('Calcification Rates'!$D$57-'Calcification Rates'!$E$57)))*('Calcification Rates'!$F$57-'Calcification Rates'!$G$57)</f>
        <v>22.674585027922472</v>
      </c>
      <c r="DT55" s="73">
        <f>((((1-'Calcification Rates'!$H$57)*$A55)*(('Calcification Rates'!$D$57+'Calcification Rates'!$E$57)*0.1))+('Calcification Rates'!$H$57*$A55*('Calcification Rates'!$D$57+'Calcification Rates'!$E$57)))*('Calcification Rates'!$F$57+'Calcification Rates'!$G$57)</f>
        <v>25.172684305410868</v>
      </c>
      <c r="DU55" s="73">
        <f>((((1-'Calcification Rates'!$H$58)*$A55)*'Calcification Rates'!$D$58*0.1)+('Calcification Rates'!$H$58*$A55*'Calcification Rates'!$D$58))*'Calcification Rates'!$F$58</f>
        <v>23.923634666666675</v>
      </c>
      <c r="DV55" s="73">
        <f>((((1-'Calcification Rates'!$H$58)*$A55)*(('Calcification Rates'!$D$58-'Calcification Rates'!$E$58)*0.1))+('Calcification Rates'!$H$58*$A55*('Calcification Rates'!$D$58-'Calcification Rates'!$E$58)))*('Calcification Rates'!$F$58-'Calcification Rates'!$G$58)</f>
        <v>22.674585027922472</v>
      </c>
      <c r="DW55" s="73">
        <f>((((1-'Calcification Rates'!$H$58)*$A55)*(('Calcification Rates'!$D$58+'Calcification Rates'!$E$58)*0.1))+('Calcification Rates'!$H$58*$A55*('Calcification Rates'!$D$58+'Calcification Rates'!$E$58)))*('Calcification Rates'!$F$58+'Calcification Rates'!$G$58)</f>
        <v>25.172684305410868</v>
      </c>
      <c r="DX55" s="73">
        <f>(2*'Calcification Rates'!$D$59*'Calcification Rates'!$F$59)+0.1*'Calcification Rates'!$D$59*($A55+(2*'Calcification Rates'!$D$59))*'Calcification Rates'!$F$59</f>
        <v>18.090417422222224</v>
      </c>
      <c r="DY55" s="73">
        <f>(2*('Calcification Rates'!$D$59-'Calcification Rates'!$E$59)*('Calcification Rates'!$F$59-'Calcification Rates'!$G$59))+(0.1*('Calcification Rates'!$D$59-'Calcification Rates'!$E$59)*($A55+(2*'Calcification Rates'!$D$59-'Calcification Rates'!$E$59)))*('Calcification Rates'!$F$59-'Calcification Rates'!$G$59)</f>
        <v>17.127423017097477</v>
      </c>
      <c r="DZ55" s="73">
        <f>(2*('Calcification Rates'!$D$59+'Calcification Rates'!$E$59)*('Calcification Rates'!$F$59+'Calcification Rates'!$G$59))+(0.1*('Calcification Rates'!$D$59+'Calcification Rates'!$E$59)*($A55+(2*'Calcification Rates'!$D$59+'Calcification Rates'!$E$59)))*('Calcification Rates'!$F$59+'Calcification Rates'!$G$59)</f>
        <v>19.055449589554264</v>
      </c>
      <c r="EA55" s="73">
        <f>((((((((($A55*2)/PI())/2)+'Calcification Rates'!$D$60)^2)*PI())/2))-((((((($A55*2)/PI())/2)^2)*PI())/2)))*'Calcification Rates'!$F$60</f>
        <v>33.211151284714759</v>
      </c>
      <c r="EB55" s="73">
        <f>((((((((($A55*2)/PI())/2)+('Calcification Rates'!$D$60-'Calcification Rates'!$E$60))^2)*PI())/2))-((((((($A55*2)/PI())/2)^2)*PI())/2)))*('Calcification Rates'!$F$60-'Calcification Rates'!$G$60)</f>
        <v>31.001593536383172</v>
      </c>
      <c r="EC55" s="73">
        <f>((((((((($A55*2)/PI())/2)+('Calcification Rates'!$D$60+'Calcification Rates'!$E$60))^2)*PI())/2))-((((((($A55*2)/PI())/2)^2)*PI())/2)))*('Calcification Rates'!$F$60+'Calcification Rates'!$G$60)</f>
        <v>35.492686710221122</v>
      </c>
      <c r="ED55" s="73">
        <f>$A55*'Calcification Rates'!$D$61*'Calcification Rates'!$F$61</f>
        <v>41.593080602109318</v>
      </c>
      <c r="EE55" s="73">
        <f>$A55*('Calcification Rates'!$D$61-'Calcification Rates'!$E$61)*('Calcification Rates'!$F$61-'Calcification Rates'!$G$61)</f>
        <v>38.112736614856786</v>
      </c>
      <c r="EF55" s="73">
        <f>$A55*('Calcification Rates'!$D$61+'Calcification Rates'!$E$61)*('Calcification Rates'!$F$61+'Calcification Rates'!$G$61)</f>
        <v>45.224038755565388</v>
      </c>
      <c r="EG55" s="73">
        <f>(2*'Calcification Rates'!$D$62*'Calcification Rates'!$F$62)+0.1*'Calcification Rates'!$D$62*($A55+(2*'Calcification Rates'!$D$62))*'Calcification Rates'!$F$62</f>
        <v>90.549277777777775</v>
      </c>
      <c r="EH55" s="73">
        <f>(2*('Calcification Rates'!$D$62-'Calcification Rates'!$E$62)*('Calcification Rates'!$F$62-'Calcification Rates'!$G$62))+(0.1*('Calcification Rates'!$D$62-'Calcification Rates'!$E$62)*($A55+(2*'Calcification Rates'!$D$62-'Calcification Rates'!$E$62)))*('Calcification Rates'!$F$62-'Calcification Rates'!$G$62)</f>
        <v>74.094419807813708</v>
      </c>
      <c r="EI55" s="73">
        <f>(2*('Calcification Rates'!$D$62+'Calcification Rates'!$E$62)*('Calcification Rates'!$F$62+'Calcification Rates'!$G$62))+(0.1*('Calcification Rates'!$D$62+'Calcification Rates'!$E$62)*($A55+(2*'Calcification Rates'!$D$62+'Calcification Rates'!$E$62)))*('Calcification Rates'!$F$62+'Calcification Rates'!$G$62)</f>
        <v>108.39697924143522</v>
      </c>
      <c r="EJ55" s="73">
        <f>(2*'Calcification Rates'!$D$63*'Calcification Rates'!$F$63)+0.1*'Calcification Rates'!$D$63*($A55+(2*'Calcification Rates'!$D$63))*'Calcification Rates'!$F$63</f>
        <v>90.549277777777775</v>
      </c>
      <c r="EK55" s="73">
        <f>(2*('Calcification Rates'!$D$63-'Calcification Rates'!$E$63)*('Calcification Rates'!$F$63-'Calcification Rates'!$G$63))+(0.1*('Calcification Rates'!$D$63-'Calcification Rates'!$E$63)*($A55+(2*'Calcification Rates'!$D$63-'Calcification Rates'!$E$63)))*('Calcification Rates'!$F$63-'Calcification Rates'!$G$63)</f>
        <v>74.094419807813708</v>
      </c>
      <c r="EL55" s="73">
        <f>(2*('Calcification Rates'!$D$63+'Calcification Rates'!$E$63)*('Calcification Rates'!$F$63+'Calcification Rates'!$G$63))+(0.1*('Calcification Rates'!$D$63+'Calcification Rates'!$E$63)*($A55+(2*'Calcification Rates'!$D$63+'Calcification Rates'!$E$63)))*('Calcification Rates'!$F$63+'Calcification Rates'!$G$63)</f>
        <v>108.39697924143522</v>
      </c>
      <c r="EM55" s="73">
        <f>(2*'Calcification Rates'!$D$64*'Calcification Rates'!$F$64)+0.1*'Calcification Rates'!$D$64*($A55+(2*'Calcification Rates'!$D$64))*'Calcification Rates'!$F$64</f>
        <v>90.549277777777775</v>
      </c>
      <c r="EN55" s="73">
        <f>(2*('Calcification Rates'!$D$64-'Calcification Rates'!$E$64)*('Calcification Rates'!$F$64-'Calcification Rates'!$G$64))+(0.1*('Calcification Rates'!$D$64-'Calcification Rates'!$E$64)*($A55+(2*'Calcification Rates'!$D$64-'Calcification Rates'!$E$64)))*('Calcification Rates'!$F$64-'Calcification Rates'!$G$64)</f>
        <v>74.094419807813708</v>
      </c>
      <c r="EO55" s="73">
        <f>(2*('Calcification Rates'!$D$64+'Calcification Rates'!$E$64)*('Calcification Rates'!$F$64+'Calcification Rates'!$G$64))+(0.1*('Calcification Rates'!$D$64+'Calcification Rates'!$E$64)*($A55+(2*'Calcification Rates'!$D$64+'Calcification Rates'!$E$64)))*('Calcification Rates'!$F$64+'Calcification Rates'!$G$64)</f>
        <v>108.39697924143522</v>
      </c>
      <c r="EP55" s="73">
        <f>(2*'Calcification Rates'!$D$65*'Calcification Rates'!$F$65)+0.1*'Calcification Rates'!$D$65*($A55+(2*'Calcification Rates'!$D$65))*'Calcification Rates'!$F$65</f>
        <v>90.549277777777775</v>
      </c>
      <c r="EQ55" s="73">
        <f>(2*('Calcification Rates'!$D$65-'Calcification Rates'!$E$65)*('Calcification Rates'!$F$65-'Calcification Rates'!$G$65))+(0.1*('Calcification Rates'!$D$65-'Calcification Rates'!$E$65)*($A55+(2*'Calcification Rates'!$D$65-'Calcification Rates'!$E$65)))*('Calcification Rates'!$F$65-'Calcification Rates'!$G$65)</f>
        <v>74.094419807813708</v>
      </c>
      <c r="ER55" s="73">
        <f>(2*('Calcification Rates'!$D$65+'Calcification Rates'!$E$65)*('Calcification Rates'!$F$65+'Calcification Rates'!$G$65))+(0.1*('Calcification Rates'!$D$65+'Calcification Rates'!$E$65)*($A55+(2*'Calcification Rates'!$D$65+'Calcification Rates'!$E$65)))*('Calcification Rates'!$F$65+'Calcification Rates'!$G$65)</f>
        <v>108.39697924143522</v>
      </c>
      <c r="ES55" s="73">
        <f>$A55*'Calcification Rates'!$D$66*'Calcification Rates'!$F$66</f>
        <v>41.593080602109318</v>
      </c>
      <c r="ET55" s="73">
        <f>$A55*('Calcification Rates'!$D$66-'Calcification Rates'!$E$66)*('Calcification Rates'!$F$66-'Calcification Rates'!$G$66)</f>
        <v>38.112736614856786</v>
      </c>
      <c r="EU55" s="73">
        <f>$A55*('Calcification Rates'!$D$66+'Calcification Rates'!$E$66)*('Calcification Rates'!$F$66+'Calcification Rates'!$G$66)</f>
        <v>45.224038755565388</v>
      </c>
      <c r="EV55" s="73">
        <f>(2*'Calcification Rates'!$D$67*'Calcification Rates'!$F$67)+0.1*'Calcification Rates'!$D$67*($A55+(2*'Calcification Rates'!$D$67))*'Calcification Rates'!$F$67</f>
        <v>90.549277777777775</v>
      </c>
      <c r="EW55" s="73">
        <f>(2*('Calcification Rates'!$D$67-'Calcification Rates'!$E$67)*('Calcification Rates'!$F$67-'Calcification Rates'!$G$67))+(0.1*('Calcification Rates'!$D$67-'Calcification Rates'!$E$67)*($A55+(2*'Calcification Rates'!$D$67-'Calcification Rates'!$E$67)))*('Calcification Rates'!$F$67-'Calcification Rates'!$G$67)</f>
        <v>74.094419807813708</v>
      </c>
      <c r="EX55" s="73">
        <f>(2*('Calcification Rates'!$D$67+'Calcification Rates'!$E$67)*('Calcification Rates'!$F$67+'Calcification Rates'!$G$67))+(0.1*('Calcification Rates'!$D$67+'Calcification Rates'!$E$67)*($A55+(2*'Calcification Rates'!$D$67+'Calcification Rates'!$E$67)))*('Calcification Rates'!$F$67+'Calcification Rates'!$G$67)</f>
        <v>108.39697924143522</v>
      </c>
      <c r="EY55" s="73">
        <f>((((1-'Calcification Rates'!$H$68)*$A55)*'Calcification Rates'!$D$68*0.1)+('Calcification Rates'!$H$68*$A55*'Calcification Rates'!$D$68))*'Calcification Rates'!$F$68</f>
        <v>12.1331045</v>
      </c>
      <c r="EZ55" s="73">
        <f>((((1-'Calcification Rates'!$H$68)*$A55)*(('Calcification Rates'!$D$68-'Calcification Rates'!$E$68)*0.1))+('Calcification Rates'!$H$68*$A55*('Calcification Rates'!$D$68-'Calcification Rates'!$E$68)))*('Calcification Rates'!$F$68-'Calcification Rates'!$G$68)</f>
        <v>7.5499936896158015</v>
      </c>
      <c r="FA55" s="73">
        <f>((((1-'Calcification Rates'!$H$68)*$A55)*(('Calcification Rates'!$D$68+'Calcification Rates'!$E$68)*0.1))+('Calcification Rates'!$H$68*$A55*('Calcification Rates'!$D$68+'Calcification Rates'!$E$68)))*('Calcification Rates'!$F$68+'Calcification Rates'!$G$68)</f>
        <v>17.172086153158247</v>
      </c>
      <c r="FB55" s="73">
        <f>((((((((($A55*2)/PI())/2)+'Calcification Rates'!$D$69)^2)*PI())/2))-((((((($A55*2)/PI())/2)^2)*PI())/2)))*'Calcification Rates'!$F$69</f>
        <v>81.659918982438668</v>
      </c>
      <c r="FC55" s="73">
        <f>((((((((($A55*2)/PI())/2)+('Calcification Rates'!$D$69-'Calcification Rates'!$E$69))^2)*PI())/2))-((((((($A55*2)/PI())/2)^2)*PI())/2)))*('Calcification Rates'!$F$69-'Calcification Rates'!$G$69)</f>
        <v>77.298298083437359</v>
      </c>
      <c r="FD55" s="73">
        <f>((((((((($A55*2)/PI())/2)+('Calcification Rates'!$D$69+'Calcification Rates'!$E$69))^2)*PI())/2))-((((((($A55*2)/PI())/2)^2)*PI())/2)))*('Calcification Rates'!$F$69+'Calcification Rates'!$G$69)</f>
        <v>86.085992229799544</v>
      </c>
      <c r="FE55" s="73">
        <f>((((((((($A55*2)/PI())/2)+'Calcification Rates'!$D$70)^2)*PI())/2))-((((((($A55*2)/PI())/2)^2)*PI())/2)))*'Calcification Rates'!$F$70</f>
        <v>63.602160956791373</v>
      </c>
      <c r="FF55" s="73">
        <f>((((((((($A55*2)/PI())/2)+('Calcification Rates'!$D$70-'Calcification Rates'!$E$70))^2)*PI())/2))-((((((($A55*2)/PI())/2)^2)*PI())/2)))*('Calcification Rates'!$F$70-'Calcification Rates'!$G$70)</f>
        <v>54.755475291421412</v>
      </c>
      <c r="FG55" s="73">
        <f>((((((((($A55*2)/PI())/2)+('Calcification Rates'!$D$70+'Calcification Rates'!$E$70))^2)*PI())/2))-((((((($A55*2)/PI())/2)^2)*PI())/2)))*('Calcification Rates'!$F$70+'Calcification Rates'!$G$70)</f>
        <v>72.62103760808715</v>
      </c>
      <c r="FH55" s="73">
        <f>((((((((($A55*2)/PI())/2)+'Calcification Rates'!$D$71)^2)*PI())/2))-((((((($A55*2)/PI())/2)^2)*PI())/2)))*'Calcification Rates'!$F$71</f>
        <v>36.133976894164682</v>
      </c>
      <c r="FI55" s="73">
        <f>((((((((($A55*2)/PI())/2)+('Calcification Rates'!$D$71-'Calcification Rates'!$E$71))^2)*PI())/2))-((((((($A55*2)/PI())/2)^2)*PI())/2)))*('Calcification Rates'!$F$71-'Calcification Rates'!$G$71)</f>
        <v>33.314722789233159</v>
      </c>
      <c r="FJ55" s="73">
        <f>((((((((($A55*2)/PI())/2)+('Calcification Rates'!$D$71+'Calcification Rates'!$E$71))^2)*PI())/2))-((((((($A55*2)/PI())/2)^2)*PI())/2)))*('Calcification Rates'!$F$71+'Calcification Rates'!$G$71)</f>
        <v>39.06540718663728</v>
      </c>
      <c r="FK55" s="73">
        <f>$A55*'Calcification Rates'!$D$72*'Calcification Rates'!$F$72</f>
        <v>1.2456490624999998</v>
      </c>
      <c r="FL55" s="73">
        <f>$A55*('Calcification Rates'!$D$72-'Calcification Rates'!$E$72)*('Calcification Rates'!$F$72-'Calcification Rates'!$G$72)</f>
        <v>0.80954581172393336</v>
      </c>
      <c r="FM55" s="73">
        <f>$A55*('Calcification Rates'!$D$72+'Calcification Rates'!$E$72)*('Calcification Rates'!$F$72+'Calcification Rates'!$G$72)</f>
        <v>1.6817523132760666</v>
      </c>
      <c r="FN55" s="73">
        <f>$A55*'Calcification Rates'!$D$74*'Calcification Rates'!$F$74</f>
        <v>1.2456490624999998</v>
      </c>
      <c r="FO55" s="73">
        <f>$A55*('Calcification Rates'!$D$74-'Calcification Rates'!$E$74)*('Calcification Rates'!$F$74-'Calcification Rates'!$G$74)</f>
        <v>0.80954581172393336</v>
      </c>
      <c r="FP55" s="73">
        <f>$A55*('Calcification Rates'!$D$74+'Calcification Rates'!$E$74)*('Calcification Rates'!$F$74+'Calcification Rates'!$G$74)</f>
        <v>1.6817523132760666</v>
      </c>
      <c r="FQ55" s="73">
        <f>$A55*'Calcification Rates'!$D$75*'Calcification Rates'!$F$75</f>
        <v>35.952049360795456</v>
      </c>
      <c r="FR55" s="73">
        <f>$A55*('Calcification Rates'!$D$75-'Calcification Rates'!$E$75)*('Calcification Rates'!$F$75-'Calcification Rates'!$G$75)</f>
        <v>33.480723856262379</v>
      </c>
      <c r="FS55" s="73">
        <f>$A55*('Calcification Rates'!$D$75+'Calcification Rates'!$E$75)*('Calcification Rates'!$F$75+'Calcification Rates'!$G$75)</f>
        <v>38.498626094963434</v>
      </c>
      <c r="FT55" s="73">
        <f>((((((((($A55*2)/PI())/2)+'Calcification Rates'!$D$76)^2)*PI())/2))-((((((($A55*2)/PI())/2)^2)*PI())/2)))*'Calcification Rates'!$F$76</f>
        <v>36.433621166276808</v>
      </c>
      <c r="FU55" s="73">
        <f>((((((((($A55*2)/PI())/2)+('Calcification Rates'!$D$76-'Calcification Rates'!$E$76))^2)*PI())/2))-((((((($A55*2)/PI())/2)^2)*PI())/2)))*('Calcification Rates'!$F$76-'Calcification Rates'!$G$76)</f>
        <v>33.919408256612236</v>
      </c>
      <c r="FV55" s="73">
        <f>((((((((($A55*2)/PI())/2)+('Calcification Rates'!$D$76+'Calcification Rates'!$E$76))^2)*PI())/2))-((((((($A55*2)/PI())/2)^2)*PI())/2)))*('Calcification Rates'!$F$76+'Calcification Rates'!$G$76)</f>
        <v>39.025559714986471</v>
      </c>
      <c r="FW55" s="73">
        <f>(2*'Calcification Rates'!$D$77*'Calcification Rates'!$F$77)+0.1*'Calcification Rates'!$D$77*($A55+(2*'Calcification Rates'!$D$77))*'Calcification Rates'!$F$77</f>
        <v>90.549277777777775</v>
      </c>
      <c r="FX55" s="73">
        <f>(2*('Calcification Rates'!$D$77-'Calcification Rates'!$E$77)*('Calcification Rates'!$F$77-'Calcification Rates'!$G$77))+(0.1*('Calcification Rates'!$D$77-'Calcification Rates'!$E$77)*($A55+(2*'Calcification Rates'!$D$77-'Calcification Rates'!$E$77)))*('Calcification Rates'!$F$77-'Calcification Rates'!$G$77)</f>
        <v>86.157074522049896</v>
      </c>
      <c r="FY55" s="73">
        <f>(2*('Calcification Rates'!$D$77+'Calcification Rates'!$E$77)*('Calcification Rates'!$F$77+'Calcification Rates'!$G$77))+(0.1*('Calcification Rates'!$D$77+'Calcification Rates'!$E$77)*($A55+(2*'Calcification Rates'!$D$77+'Calcification Rates'!$E$77)))*('Calcification Rates'!$F$77+'Calcification Rates'!$G$77)</f>
        <v>94.961026001828003</v>
      </c>
      <c r="FZ55" s="73">
        <f>((((1-'Calcification Rates'!$H$78)*$A55)*'Calcification Rates'!$D$78*0.1)+('Calcification Rates'!$H$78*$A55*'Calcification Rates'!$D$78))*'Calcification Rates'!$F$78</f>
        <v>18.90006252225</v>
      </c>
      <c r="GA55" s="73">
        <f>((((1-'Calcification Rates'!$H$78)*$A55)*(('Calcification Rates'!$D$78-'Calcification Rates'!$E$78)*0.1))+('Calcification Rates'!$H$78*$A55*('Calcification Rates'!$D$78-'Calcification Rates'!$E$78)))*('Calcification Rates'!$F$78-'Calcification Rates'!$G$78)</f>
        <v>18.245742678574612</v>
      </c>
      <c r="GB55" s="73">
        <f>((((1-'Calcification Rates'!$H$78)*$A55)*(('Calcification Rates'!$D$78+'Calcification Rates'!$E$78)*0.1))+('Calcification Rates'!$H$78*$A55*('Calcification Rates'!$D$78+'Calcification Rates'!$E$78)))*('Calcification Rates'!$F$78+'Calcification Rates'!$G$78)</f>
        <v>19.554382365925385</v>
      </c>
      <c r="GC55" s="73">
        <f>((((1-'Calcification Rates'!$H$79)*$A55)*'Calcification Rates'!$D$79*0.1)+('Calcification Rates'!$H$79*$A55*'Calcification Rates'!$D$79))*'Calcification Rates'!$F$79</f>
        <v>21.495291090000002</v>
      </c>
      <c r="GD55" s="73">
        <f>((((1-'Calcification Rates'!$H$79)*$A55)*(('Calcification Rates'!$D$79-'Calcification Rates'!$E$79)*0.1))+('Calcification Rates'!$H$79*$A55*('Calcification Rates'!$D$79-'Calcification Rates'!$E$79)))*('Calcification Rates'!$F$79-'Calcification Rates'!$G$79)</f>
        <v>20.596696919972192</v>
      </c>
      <c r="GE55" s="73">
        <f>((((1-'Calcification Rates'!$H$79)*$A55)*(('Calcification Rates'!$D$79+'Calcification Rates'!$E$79)*0.1))+('Calcification Rates'!$H$79*$A55*('Calcification Rates'!$D$79+'Calcification Rates'!$E$79)))*('Calcification Rates'!$F$79+'Calcification Rates'!$G$79)</f>
        <v>22.393885260027808</v>
      </c>
      <c r="GF55" s="73">
        <f>((((1-'Calcification Rates'!$H$80)*$A55)*'Calcification Rates'!$D$80*0.1)+('Calcification Rates'!$H$80*$A55*'Calcification Rates'!$D$80))*'Calcification Rates'!$F$80</f>
        <v>25.294820518499993</v>
      </c>
      <c r="GG55" s="73">
        <f>((((1-'Calcification Rates'!$H$80)*$A55)*(('Calcification Rates'!$D$80-'Calcification Rates'!$E$80)*0.1))+('Calcification Rates'!$H$80*$A55*('Calcification Rates'!$D$80-'Calcification Rates'!$E$80)))*('Calcification Rates'!$F$80-'Calcification Rates'!$G$80)</f>
        <v>24.41911426155098</v>
      </c>
      <c r="GH55" s="73">
        <f>((((1-'Calcification Rates'!$H$80)*$A55)*(('Calcification Rates'!$D$80+'Calcification Rates'!$E$80)*0.1))+('Calcification Rates'!$H$80*$A55*('Calcification Rates'!$D$80+'Calcification Rates'!$E$80)))*('Calcification Rates'!$F$80+'Calcification Rates'!$G$80)</f>
        <v>26.170526775449009</v>
      </c>
      <c r="GI55" s="73">
        <f>((((((((($A55*2)/PI())/2)+'Calcification Rates'!$D$81)^2)*PI())/2))-((((((($A55*2)/PI())/2)^2)*PI())/2)))*'Calcification Rates'!$F$81</f>
        <v>30.864183673529624</v>
      </c>
      <c r="GJ55" s="73">
        <f>((((((((($A55*2)/PI())/2)+('Calcification Rates'!$D$81-'Calcification Rates'!$E$81))^2)*PI())/2))-((((((($A55*2)/PI())/2)^2)*PI())/2)))*('Calcification Rates'!$F$81-'Calcification Rates'!$G$81)</f>
        <v>29.85832545328353</v>
      </c>
      <c r="GK55" s="73">
        <f>((((((((($A55*2)/PI())/2)+('Calcification Rates'!$D$81+'Calcification Rates'!$E$81))^2)*PI())/2))-((((((($A55*2)/PI())/2)^2)*PI())/2)))*('Calcification Rates'!$F$81+'Calcification Rates'!$G$81)</f>
        <v>31.870934341065457</v>
      </c>
      <c r="GL55" s="73">
        <f>((((((((($A55*2)/PI())/2)+'Calcification Rates'!$D$82)^2)*PI())/2))-((((((($A55*2)/PI())/2)^2)*PI())/2)))*'Calcification Rates'!$F$82</f>
        <v>31.653976885446284</v>
      </c>
      <c r="GM55" s="73">
        <f>((((((((($A55*2)/PI())/2)+('Calcification Rates'!$D$82-'Calcification Rates'!$E$82))^2)*PI())/2))-((((((($A55*2)/PI())/2)^2)*PI())/2)))*('Calcification Rates'!$F$82-'Calcification Rates'!$G$82)</f>
        <v>30.870809155735557</v>
      </c>
      <c r="GN55" s="73">
        <f>((((((((($A55*2)/PI())/2)+('Calcification Rates'!$D$82+'Calcification Rates'!$E$82))^2)*PI())/2))-((((((($A55*2)/PI())/2)^2)*PI())/2)))*('Calcification Rates'!$F$82+'Calcification Rates'!$G$82)</f>
        <v>32.437684782962812</v>
      </c>
      <c r="GO55" s="73">
        <f>((((((((($A55*2)/PI())/2)+'Calcification Rates'!$D$87)^2)*PI())/2))-((((((($A55*2)/PI())/2)^2)*PI())/2)))*'Calcification Rates'!$F$87</f>
        <v>21.241923511790038</v>
      </c>
      <c r="GP55" s="73">
        <f>((((((((($A55*2)/PI())/2)+('Calcification Rates'!$D$87-'Calcification Rates'!$E$87))^2)*PI())/2))-((((((($A55*2)/PI())/2)^2)*PI())/2)))*('Calcification Rates'!$F$87-'Calcification Rates'!$G$87)</f>
        <v>18.478417583377432</v>
      </c>
      <c r="GQ55" s="73">
        <f>((((((((($A55*2)/PI())/2)+('Calcification Rates'!$D$87+'Calcification Rates'!$E$87))^2)*PI())/2))-((((((($A55*2)/PI())/2)^2)*PI())/2)))*('Calcification Rates'!$F$87+'Calcification Rates'!$G$87)</f>
        <v>24.152375156938934</v>
      </c>
      <c r="GR55" s="73">
        <f>((((((((($A55*2)/PI())/2)+'Calcification Rates'!$D$88)^2)*PI())/2))-((((((($A55*2)/PI())/2)^2)*PI())/2)))*'Calcification Rates'!$F$88</f>
        <v>21.241923511790038</v>
      </c>
      <c r="GS55" s="73">
        <f>((((((((($A55*2)/PI())/2)+('Calcification Rates'!$D$88-'Calcification Rates'!$E$88))^2)*PI())/2))-((((((($A55*2)/PI())/2)^2)*PI())/2)))*('Calcification Rates'!$F$88-'Calcification Rates'!$G$88)</f>
        <v>18.478417583377432</v>
      </c>
      <c r="GT55" s="73">
        <f>((((((((($A55*2)/PI())/2)+('Calcification Rates'!$D$88+'Calcification Rates'!$E$88))^2)*PI())/2))-((((((($A55*2)/PI())/2)^2)*PI())/2)))*('Calcification Rates'!$F$88+'Calcification Rates'!$G$88)</f>
        <v>24.152375156938934</v>
      </c>
      <c r="GU55" s="73">
        <f>((((((((($A55*2)/PI())/2)+'Calcification Rates'!$D$89)^2)*PI())/2))-((((((($A55*2)/PI())/2)^2)*PI())/2)))*'Calcification Rates'!$F$89</f>
        <v>29.69156093244505</v>
      </c>
      <c r="GV55" s="73">
        <f>((((((((($A55*2)/PI())/2)+('Calcification Rates'!$D$89-'Calcification Rates'!$E$89))^2)*PI())/2))-((((((($A55*2)/PI())/2)^2)*PI())/2)))*('Calcification Rates'!$F$89-'Calcification Rates'!$G$89)</f>
        <v>26.471772091382171</v>
      </c>
      <c r="GW55" s="73">
        <f>((((((((($A55*2)/PI())/2)+('Calcification Rates'!$D$89+'Calcification Rates'!$E$89))^2)*PI())/2))-((((((($A55*2)/PI())/2)^2)*PI())/2)))*('Calcification Rates'!$F$89+'Calcification Rates'!$G$89)</f>
        <v>33.031209280446021</v>
      </c>
      <c r="GX55" s="73">
        <f>((((((((($A55*2)/PI())/2)+'Calcification Rates'!$D$90)^2)*PI())/2))-((((((($A55*2)/PI())/2)^2)*PI())/2)))*'Calcification Rates'!$F$90</f>
        <v>29.69156093244505</v>
      </c>
      <c r="GY55" s="73">
        <f>((((((((($A55*2)/PI())/2)+('Calcification Rates'!$D$90-'Calcification Rates'!$E$90))^2)*PI())/2))-((((((($A55*2)/PI())/2)^2)*PI())/2)))*('Calcification Rates'!$F$90-'Calcification Rates'!$G$90)</f>
        <v>26.471772091382171</v>
      </c>
      <c r="GZ55" s="73">
        <f>((((((((($A55*2)/PI())/2)+('Calcification Rates'!$D$90+'Calcification Rates'!$E$90))^2)*PI())/2))-((((((($A55*2)/PI())/2)^2)*PI())/2)))*('Calcification Rates'!$F$90+'Calcification Rates'!$G$90)</f>
        <v>33.031209280446021</v>
      </c>
      <c r="HA55" s="73">
        <f>((((((((($A55*2)/PI())/2)+'Calcification Rates'!$D$92)^2)*PI())/2))-((((((($A55*2)/PI())/2)^2)*PI())/2)))*'Calcification Rates'!$F$92</f>
        <v>75.013217119042835</v>
      </c>
      <c r="HB55" s="73">
        <f>((((((((($A55*2)/PI())/2)+('Calcification Rates'!$D$92-'Calcification Rates'!$E$92))^2)*PI())/2))-((((((($A55*2)/PI())/2)^2)*PI())/2)))*('Calcification Rates'!$F$92-'Calcification Rates'!$G$92)</f>
        <v>72.110890069346269</v>
      </c>
      <c r="HC55" s="73">
        <f>((((((((($A55*2)/PI())/2)+('Calcification Rates'!$D$92+'Calcification Rates'!$E$92))^2)*PI())/2))-((((((($A55*2)/PI())/2)^2)*PI())/2)))*('Calcification Rates'!$F$92+'Calcification Rates'!$G$92)</f>
        <v>77.915544168739387</v>
      </c>
      <c r="HD55" s="73">
        <f>$A55*'Calcification Rates'!$D$93*'Calcification Rates'!$F$93</f>
        <v>21.898248733322536</v>
      </c>
      <c r="HE55" s="73">
        <f>$A55*('Calcification Rates'!$D$93-'Calcification Rates'!$E$93)*('Calcification Rates'!$F$93-'Calcification Rates'!$G$93)</f>
        <v>19.245864239740786</v>
      </c>
      <c r="HF55" s="73">
        <f>$A55*('Calcification Rates'!$D$93+'Calcification Rates'!$E$93)*('Calcification Rates'!$F$93+'Calcification Rates'!$G$93)</f>
        <v>24.695938731411733</v>
      </c>
      <c r="HG55" s="73">
        <f>$A55*'Calcification Rates'!$D$95*'Calcification Rates'!$F$95</f>
        <v>27.920267134986233</v>
      </c>
      <c r="HH55" s="73">
        <f>$A55*('Calcification Rates'!$D$95-'Calcification Rates'!$E$95)*('Calcification Rates'!$F$95-'Calcification Rates'!$G$95)</f>
        <v>24.364411562566023</v>
      </c>
      <c r="HI55" s="73">
        <f>$A55*('Calcification Rates'!$D$95+'Calcification Rates'!$E$95)*('Calcification Rates'!$F$95+'Calcification Rates'!$G$95)</f>
        <v>31.675398827873803</v>
      </c>
      <c r="HJ55" s="73">
        <f>((((1-'Calcification Rates'!$H$96)*$A55)*'Calcification Rates'!$D$96*0.1)+('Calcification Rates'!$H$96*$A55*'Calcification Rates'!$D$96))*'Calcification Rates'!$F$96</f>
        <v>13.273740025</v>
      </c>
      <c r="HK55" s="73">
        <f>((((1-'Calcification Rates'!$H$96)*$A55)*(('Calcification Rates'!$D$96-'Calcification Rates'!$E$96)*0.1))+('Calcification Rates'!$H$96*$A55*('Calcification Rates'!$D$96-'Calcification Rates'!$E$96)))*('Calcification Rates'!$F$96-'Calcification Rates'!$G$96)</f>
        <v>11.594908357356775</v>
      </c>
      <c r="HL55" s="73">
        <f>((((1-'Calcification Rates'!$H$96)*$A55)*(('Calcification Rates'!$D$96+'Calcification Rates'!$E$96)*0.1))+('Calcification Rates'!$H$96*$A55*('Calcification Rates'!$D$96+'Calcification Rates'!$E$96)))*('Calcification Rates'!$F$96+'Calcification Rates'!$G$96)</f>
        <v>15.055834973566393</v>
      </c>
      <c r="HM55" s="73">
        <f>((((1-'Calcification Rates'!$H$98)*$A55)*'Calcification Rates'!$D$98*0.1)+('Calcification Rates'!$H$98*$A55*'Calcification Rates'!$D$98))*'Calcification Rates'!$F$98</f>
        <v>13.273740025</v>
      </c>
      <c r="HN55" s="73">
        <f>((((1-'Calcification Rates'!$H$98)*$A55)*(('Calcification Rates'!$D$98-'Calcification Rates'!$E$98)*0.1))+('Calcification Rates'!$H$98*$A55*('Calcification Rates'!$D$98-'Calcification Rates'!$E$98)))*('Calcification Rates'!$F$98-'Calcification Rates'!$G$98)</f>
        <v>8.0051884863560847</v>
      </c>
      <c r="HO55" s="73">
        <f>((((1-'Calcification Rates'!$H$98)*$A55)*(('Calcification Rates'!$D$98+'Calcification Rates'!$E$98)*0.1))+('Calcification Rates'!$H$98*$A55*('Calcification Rates'!$D$98+'Calcification Rates'!$E$98)))*('Calcification Rates'!$F$98+'Calcification Rates'!$G$98)</f>
        <v>19.30508825305569</v>
      </c>
    </row>
    <row r="56" spans="1:223" x14ac:dyDescent="0.3">
      <c r="A56" s="42">
        <v>54</v>
      </c>
      <c r="B56" s="73">
        <f>((((1-'Calcification Rates'!$H$11)*$A56)*'Calcification Rates'!$D$11*0.1)+('Calcification Rates'!$H$11*$A56*'Calcification Rates'!$D$11))*'Calcification Rates'!$F$11</f>
        <v>148.57049088000002</v>
      </c>
      <c r="C56" s="73">
        <f>((((1-'Calcification Rates'!$H$11)*$A56)*(('Calcification Rates'!$D$11-'Calcification Rates'!$E$11)*0.1))+('Calcification Rates'!$H$11*$A56*('Calcification Rates'!$D$11-'Calcification Rates'!$E$11)))*('Calcification Rates'!$F$11-'Calcification Rates'!$G$11)</f>
        <v>120.66524496198618</v>
      </c>
      <c r="D56" s="73">
        <f>((((1-'Calcification Rates'!$H$11)*$A56)*(('Calcification Rates'!$D$11+'Calcification Rates'!$E$11)*0.1))+('Calcification Rates'!$H$11*$A56*('Calcification Rates'!$D$11+'Calcification Rates'!$E$11)))*('Calcification Rates'!$F$11+'Calcification Rates'!$G$11)</f>
        <v>177.34260179478653</v>
      </c>
      <c r="E56" s="73">
        <f>(((((1-'Calcification Rates'!$H$12)*$A56)*'Calcification Rates'!$D$12*0.1)+('Calcification Rates'!$H$12*$A56*'Calcification Rates'!$D$12))*'Calcification Rates'!$F$12)*0.5</f>
        <v>78.237722057142847</v>
      </c>
      <c r="F56" s="73">
        <f>(((((1-'Calcification Rates'!$H$12)*$A56)*(('Calcification Rates'!$D$12-'Calcification Rates'!$E$12)*0.1))+('Calcification Rates'!$H$12*$A56*('Calcification Rates'!$D$12-'Calcification Rates'!$E$12)))*('Calcification Rates'!$F$12-'Calcification Rates'!$G$12))*0.5</f>
        <v>71.906487569816548</v>
      </c>
      <c r="G56" s="73">
        <f>(((((1-'Calcification Rates'!$H$12)*$A56)*(('Calcification Rates'!$D$12+'Calcification Rates'!$E$12)*0.1))+('Calcification Rates'!$H$12*$A56*('Calcification Rates'!$D$12+'Calcification Rates'!$E$12)))*('Calcification Rates'!$F$12+'Calcification Rates'!$G$12))*0.5</f>
        <v>84.678809311620711</v>
      </c>
      <c r="H56" s="73">
        <f>(((((1-'Calcification Rates'!$H$13)*$A56)*'Calcification Rates'!$D$13*0.1)+('Calcification Rates'!$H$13*$A56*'Calcification Rates'!$D$13))*'Calcification Rates'!$F$13)*0.5</f>
        <v>62.954080502399997</v>
      </c>
      <c r="I56" s="73">
        <f>(((((1-'Calcification Rates'!$H$13)*$A56)*(('Calcification Rates'!$D$13-'Calcification Rates'!$E$13)*0.1))+('Calcification Rates'!$H$13*$A56*('Calcification Rates'!$D$13-'Calcification Rates'!$E$13)))*('Calcification Rates'!$F$13-'Calcification Rates'!$G$13))*0.5</f>
        <v>53.27695764385841</v>
      </c>
      <c r="J56" s="73">
        <f>(((((1-'Calcification Rates'!$H$13)*$A56)*(('Calcification Rates'!$D$13+'Calcification Rates'!$E$13)*0.1))+('Calcification Rates'!$H$13*$A56*('Calcification Rates'!$D$13+'Calcification Rates'!$E$13)))*('Calcification Rates'!$F$13+'Calcification Rates'!$G$13))*0.5</f>
        <v>73.429157594141586</v>
      </c>
      <c r="K56" s="73">
        <f>((((((((($A56*2)/PI())/2)+'Calcification Rates'!$D$14)^2)*PI())/2))-((((((($A56*2)/PI())/2)^2)*PI())/2)))*'Calcification Rates'!$F$14</f>
        <v>32.041456613858642</v>
      </c>
      <c r="L56" s="73">
        <f>((((((((($A56*2)/PI())/2)+('Calcification Rates'!$D$14-'Calcification Rates'!$E$14))^2)*PI())/2))-((((((($A56*2)/PI())/2)^2)*PI())/2)))*('Calcification Rates'!$F$14-'Calcification Rates'!$G$14)</f>
        <v>30.921215282543489</v>
      </c>
      <c r="M56" s="73">
        <f>((((((((($A56*2)/PI())/2)+('Calcification Rates'!$D$14+'Calcification Rates'!$E$14))^2)*PI())/2))-((((((($A56*2)/PI())/2)^2)*PI())/2)))*('Calcification Rates'!$F$14+'Calcification Rates'!$G$14)</f>
        <v>33.162378096466966</v>
      </c>
      <c r="N56" s="73">
        <f>((((((((($A56*2)/PI())/2)+'Calcification Rates'!$D$15)^2)*PI())/2))-((((((($A56*2)/PI())/2)^2)*PI())/2)))*'Calcification Rates'!$F$15</f>
        <v>32.50038372681756</v>
      </c>
      <c r="O56" s="73">
        <f>((((((((($A56*2)/PI())/2)+('Calcification Rates'!$D$15-'Calcification Rates'!$E$15))^2)*PI())/2))-((((((($A56*2)/PI())/2)^2)*PI())/2)))*('Calcification Rates'!$F$15-'Calcification Rates'!$G$15)</f>
        <v>29.305578491339617</v>
      </c>
      <c r="P56" s="73">
        <f>((((((((($A56*2)/PI())/2)+('Calcification Rates'!$D$15+'Calcification Rates'!$E$15))^2)*PI())/2))-((((((($A56*2)/PI())/2)^2)*PI())/2)))*('Calcification Rates'!$F$15+'Calcification Rates'!$G$15)</f>
        <v>35.845079839240228</v>
      </c>
      <c r="Q56" s="73">
        <f>(2*'Calcification Rates'!$D$16*'Calcification Rates'!$F$16)+0.1*'Calcification Rates'!$D$16*($A56+(2*'Calcification Rates'!$D$16))*'Calcification Rates'!$F$16</f>
        <v>8.3700283333333338</v>
      </c>
      <c r="R56" s="73">
        <f>(2*('Calcification Rates'!$D$16-'Calcification Rates'!$E$16)*('Calcification Rates'!$F$16-'Calcification Rates'!$G$16))+(0.1*('Calcification Rates'!$D$16-'Calcification Rates'!$E$16)*($A56+(2*'Calcification Rates'!$D$16-'Calcification Rates'!$E$16)))*('Calcification Rates'!$F$16-'Calcification Rates'!$G$16)</f>
        <v>7.1897385965944896</v>
      </c>
      <c r="S56" s="73">
        <f>(2*('Calcification Rates'!$D$16+'Calcification Rates'!$E$16)*('Calcification Rates'!$F$16+'Calcification Rates'!$G$16))+(0.1*('Calcification Rates'!$D$16+'Calcification Rates'!$E$16)*($A56+(2*'Calcification Rates'!$D$16+'Calcification Rates'!$E$16)))*('Calcification Rates'!$F$16+'Calcification Rates'!$G$16)</f>
        <v>9.5797542225811174</v>
      </c>
      <c r="T56" s="73">
        <f>(2*'Calcification Rates'!$D$17*'Calcification Rates'!$F$17)+0.1*'Calcification Rates'!$D$17*($A56+(2*'Calcification Rates'!$D$17))*'Calcification Rates'!$F$17</f>
        <v>7.7359352777777772</v>
      </c>
      <c r="U56" s="73">
        <f>(2*('Calcification Rates'!$D$17-'Calcification Rates'!$E$17)*('Calcification Rates'!$F$17-'Calcification Rates'!$G$17))+(0.1*('Calcification Rates'!$D$17-'Calcification Rates'!$E$17)*($A56+(2*'Calcification Rates'!$D$17-'Calcification Rates'!$E$17)))*('Calcification Rates'!$F$17-'Calcification Rates'!$G$17)</f>
        <v>6.564271244061155</v>
      </c>
      <c r="V56" s="73">
        <f>(2*('Calcification Rates'!$D$17+'Calcification Rates'!$E$17)*('Calcification Rates'!$F$17+'Calcification Rates'!$G$17))+(0.1*('Calcification Rates'!$D$17+'Calcification Rates'!$E$17)*($A56+(2*'Calcification Rates'!$D$17+'Calcification Rates'!$E$17)))*('Calcification Rates'!$F$17+'Calcification Rates'!$G$17)</f>
        <v>8.9370339700477839</v>
      </c>
      <c r="W56" s="73">
        <f>((((((((($A56*2)/PI())/2)+'Calcification Rates'!$D$18)^2)*PI())/2))-((((((($A56*2)/PI())/2)^2)*PI())/2)))*'Calcification Rates'!$F$18</f>
        <v>32.50038372681756</v>
      </c>
      <c r="X56" s="73">
        <f>((((((((($A56*2)/PI())/2)+('Calcification Rates'!$D$18-'Calcification Rates'!$E$18))^2)*PI())/2))-((((((($A56*2)/PI())/2)^2)*PI())/2)))*('Calcification Rates'!$F$18-'Calcification Rates'!$G$18)</f>
        <v>29.305578491339617</v>
      </c>
      <c r="Y56" s="73">
        <f>((((((((($A56*2)/PI())/2)+('Calcification Rates'!$D$18+'Calcification Rates'!$E$18))^2)*PI())/2))-((((((($A56*2)/PI())/2)^2)*PI())/2)))*('Calcification Rates'!$F$18+'Calcification Rates'!$G$18)</f>
        <v>35.845079839240228</v>
      </c>
      <c r="Z56" s="73">
        <f>(2*'Calcification Rates'!$D$19*'Calcification Rates'!$F$19)+0.1*'Calcification Rates'!$D$19*($A56+(2*'Calcification Rates'!$D$19))*'Calcification Rates'!$F$19</f>
        <v>7.7359352777777772</v>
      </c>
      <c r="AA56" s="73">
        <f>(2*('Calcification Rates'!$D$19-'Calcification Rates'!$E$19)*('Calcification Rates'!$F$19-'Calcification Rates'!$G$19))+(0.1*('Calcification Rates'!$D$19-'Calcification Rates'!$E$19)*($A56+(2*'Calcification Rates'!$D$19-'Calcification Rates'!$E$19)))*('Calcification Rates'!$F$19-'Calcification Rates'!$G$19)</f>
        <v>6.564271244061155</v>
      </c>
      <c r="AB56" s="73">
        <f>(2*('Calcification Rates'!$D$19+'Calcification Rates'!$E$19)*('Calcification Rates'!$F$19+'Calcification Rates'!$G$19))+(0.1*('Calcification Rates'!$D$19+'Calcification Rates'!$E$19)*($A56+(2*'Calcification Rates'!$D$19+'Calcification Rates'!$E$19)))*('Calcification Rates'!$F$19+'Calcification Rates'!$G$19)</f>
        <v>8.9370339700477839</v>
      </c>
      <c r="AC56" s="73">
        <f>(((((1-'Calcification Rates'!$H$20)*$A56)*'Calcification Rates'!$D$20*0.1)+('Calcification Rates'!$H$20*$A56*'Calcification Rates'!$D$20))*'Calcification Rates'!$F$20)*0.5</f>
        <v>4.3659362249999987</v>
      </c>
      <c r="AD56" s="73">
        <f>(((((1-'Calcification Rates'!$H$20)*$A56)*(('Calcification Rates'!$D$20-'Calcification Rates'!$E$20)*0.1))+('Calcification Rates'!$H$20*$A56*('Calcification Rates'!$D$20-'Calcification Rates'!$E$20)))*('Calcification Rates'!$F$20-'Calcification Rates'!$G$20))*0.5</f>
        <v>3.7050061107813317</v>
      </c>
      <c r="AE56" s="73">
        <f>(((((1-'Calcification Rates'!$H$20)*$A56)*(('Calcification Rates'!$D$20+'Calcification Rates'!$E$20)*0.1))+('Calcification Rates'!$H$20*$A56*('Calcification Rates'!$D$20+'Calcification Rates'!$E$20)))*('Calcification Rates'!$F$20+'Calcification Rates'!$G$20))*0.5</f>
        <v>5.0433617644538549</v>
      </c>
      <c r="AF56" s="73">
        <f>(2*'Calcification Rates'!$D$21*'Calcification Rates'!$F$21)+0.1*'Calcification Rates'!$D$21*($A56+(2*'Calcification Rates'!$D$21))*'Calcification Rates'!$F$21</f>
        <v>8.8773027777777784</v>
      </c>
      <c r="AG56" s="73">
        <f>(2*('Calcification Rates'!$D$21-'Calcification Rates'!$E$21)*('Calcification Rates'!$F$21-'Calcification Rates'!$G$21))+(0.1*('Calcification Rates'!$D$21-'Calcification Rates'!$E$21)*($A56+(2*'Calcification Rates'!$D$21-'Calcification Rates'!$E$21)))*('Calcification Rates'!$F$21-'Calcification Rates'!$G$21)</f>
        <v>8.6864905919829329</v>
      </c>
      <c r="AH56" s="73">
        <f>(2*('Calcification Rates'!$D$21+'Calcification Rates'!$E$21)*('Calcification Rates'!$F$21+'Calcification Rates'!$G$21))+(0.1*('Calcification Rates'!$D$21+'Calcification Rates'!$E$21)*($A56+(2*'Calcification Rates'!$D$21+'Calcification Rates'!$E$21)))*('Calcification Rates'!$F$21+'Calcification Rates'!$G$21)</f>
        <v>9.0700682037504006</v>
      </c>
      <c r="AI56" s="73">
        <f>$A56*'Calcification Rates'!$D$23*'Calcification Rates'!$F$23</f>
        <v>1.2691518749999999</v>
      </c>
      <c r="AJ56" s="73">
        <f>$A56*('Calcification Rates'!$D$23-'Calcification Rates'!$E$23)*('Calcification Rates'!$F$23-'Calcification Rates'!$G$23)</f>
        <v>0.82482026100174344</v>
      </c>
      <c r="AK56" s="73">
        <f>$A56*('Calcification Rates'!$D$23+'Calcification Rates'!$E$23)*('Calcification Rates'!$F$23+'Calcification Rates'!$G$23)</f>
        <v>1.7134834889982564</v>
      </c>
      <c r="AL56" s="73">
        <f>((((1-'Calcification Rates'!$H$24)*$A56)*'Calcification Rates'!$D$24*0.1)+('Calcification Rates'!$H$24*$A56*'Calcification Rates'!$D$24))*'Calcification Rates'!$F$24</f>
        <v>57.829427674199991</v>
      </c>
      <c r="AM56" s="73">
        <f>((((1-'Calcification Rates'!$H$24)*$A56)*(('Calcification Rates'!$D$24-'Calcification Rates'!$E$24)*0.1))+('Calcification Rates'!$H$24*$A56*('Calcification Rates'!$D$24-'Calcification Rates'!$E$24)))*('Calcification Rates'!$F$24-'Calcification Rates'!$G$24)</f>
        <v>34.876038533086138</v>
      </c>
      <c r="AN56" s="73">
        <f>((((1-'Calcification Rates'!$H$24)*$A56)*(('Calcification Rates'!$D$24+'Calcification Rates'!$E$24)*0.1))+('Calcification Rates'!$H$24*$A56*('Calcification Rates'!$D$24+'Calcification Rates'!$E$24)))*('Calcification Rates'!$F$24+'Calcification Rates'!$G$24)</f>
        <v>84.106077320444712</v>
      </c>
      <c r="AO56" s="73">
        <f>((((((((($A56*2)/PI())/2)+'Calcification Rates'!$D$25)^2)*PI())/2))-((((((($A56*2)/PI())/2)^2)*PI())/2)))*'Calcification Rates'!$F$25</f>
        <v>27.376145841023284</v>
      </c>
      <c r="AP56" s="73">
        <f>((((((((($A56*2)/PI())/2)+('Calcification Rates'!$D$25-'Calcification Rates'!$E$25))^2)*PI())/2))-((((((($A56*2)/PI())/2)^2)*PI())/2)))*('Calcification Rates'!$F$25-'Calcification Rates'!$G$25)</f>
        <v>22.37766106132532</v>
      </c>
      <c r="AQ56" s="73">
        <f>((((((((($A56*2)/PI())/2)+('Calcification Rates'!$D$25+'Calcification Rates'!$E$25))^2)*PI())/2))-((((((($A56*2)/PI())/2)^2)*PI())/2)))*('Calcification Rates'!$F$25+'Calcification Rates'!$G$25)</f>
        <v>32.541844944165597</v>
      </c>
      <c r="AR56" s="73">
        <f>((((1-'Calcification Rates'!$H$28)*$A56)*'Calcification Rates'!$D$28*0.1)+('Calcification Rates'!$H$28*$A56*'Calcification Rates'!$D$28))*'Calcification Rates'!$F$28</f>
        <v>9.3080468819883357</v>
      </c>
      <c r="AS56" s="73">
        <f>((((1-'Calcification Rates'!$H$28)*$A56)*(('Calcification Rates'!$D$28-'Calcification Rates'!$E$28)*0.1))+('Calcification Rates'!$H$28*$A56*('Calcification Rates'!$D$28-'Calcification Rates'!$E$28)))*('Calcification Rates'!$F$28-'Calcification Rates'!$G$28)</f>
        <v>8.389524912989712</v>
      </c>
      <c r="AT56" s="73">
        <f>((((1-'Calcification Rates'!$H$28)*$A56)*(('Calcification Rates'!$D$28+'Calcification Rates'!$E$28)*0.1))+('Calcification Rates'!$H$28*$A56*('Calcification Rates'!$D$28+'Calcification Rates'!$E$28)))*('Calcification Rates'!$F$28+'Calcification Rates'!$G$28)</f>
        <v>10.271516772071742</v>
      </c>
      <c r="AU56" s="73">
        <f>((((((((($A56*2)/PI())/2)+'Calcification Rates'!$D$29)^2)*PI())/2))-((((((($A56*2)/PI())/2)^2)*PI())/2)))*'Calcification Rates'!$F$29</f>
        <v>134.58145978419637</v>
      </c>
      <c r="AV56" s="73">
        <f>((((((((($A56*2)/PI())/2)+('Calcification Rates'!$D$29-'Calcification Rates'!$E$29))^2)*PI())/2))-((((((($A56*2)/PI())/2)^2)*PI())/2)))*('Calcification Rates'!$F$29-'Calcification Rates'!$G$29)</f>
        <v>111.14885391752718</v>
      </c>
      <c r="AW56" s="73">
        <f>((((((((($A56*2)/PI())/2)+('Calcification Rates'!$D$29+'Calcification Rates'!$E$29))^2)*PI())/2))-((((((($A56*2)/PI())/2)^2)*PI())/2)))*('Calcification Rates'!$F$29+'Calcification Rates'!$G$29)</f>
        <v>160.08102258124609</v>
      </c>
      <c r="AX56" s="73">
        <f>((((((((($A56*2)/PI())/2)+'Calcification Rates'!$D$30)^2)*PI())/2))-((((((($A56*2)/PI())/2)^2)*PI())/2)))*'Calcification Rates'!$F$30</f>
        <v>31.879677886833342</v>
      </c>
      <c r="AY56" s="73">
        <f>((((((((($A56*2)/PI())/2)+('Calcification Rates'!$D$30-'Calcification Rates'!$E$30))^2)*PI())/2))-((((((($A56*2)/PI())/2)^2)*PI())/2)))*('Calcification Rates'!$F$30-'Calcification Rates'!$G$30)</f>
        <v>28.300166592450463</v>
      </c>
      <c r="AZ56" s="73">
        <f>((((((((($A56*2)/PI())/2)+('Calcification Rates'!$D$30+'Calcification Rates'!$E$30))^2)*PI())/2))-((((((($A56*2)/PI())/2)^2)*PI())/2)))*('Calcification Rates'!$F$30+'Calcification Rates'!$G$30)</f>
        <v>35.533050264696868</v>
      </c>
      <c r="BA56" s="73">
        <f>((((1-'Calcification Rates'!$H$31)*$A56)*'Calcification Rates'!$D$31*0.1)+('Calcification Rates'!$H$31*$A56*'Calcification Rates'!$D$31))*'Calcification Rates'!$F$31</f>
        <v>9.9557640000000003</v>
      </c>
      <c r="BB56" s="73">
        <f>((((1-'Calcification Rates'!$H$31)*$A56)*(('Calcification Rates'!$D$31-'Calcification Rates'!$E$31)*0.1))+('Calcification Rates'!$H$31*$A56*('Calcification Rates'!$D$31-'Calcification Rates'!$E$31)))*('Calcification Rates'!$F$31-'Calcification Rates'!$G$31)</f>
        <v>9.9557640000000003</v>
      </c>
      <c r="BC56" s="73">
        <f>((((1-'Calcification Rates'!$H$31)*$A56)*(('Calcification Rates'!$D$31+'Calcification Rates'!$E$31)*0.1))+('Calcification Rates'!$H$31*$A56*('Calcification Rates'!$D$31+'Calcification Rates'!$E$31)))*('Calcification Rates'!$F$31+'Calcification Rates'!$G$31)</f>
        <v>9.9557640000000003</v>
      </c>
      <c r="BD56" s="73">
        <f>$A56*'Calcification Rates'!$D$32*'Calcification Rates'!$F$32</f>
        <v>41.833918570734085</v>
      </c>
      <c r="BE56" s="73">
        <f>$A56*('Calcification Rates'!$D$32-'Calcification Rates'!$E$32)*('Calcification Rates'!$F$32-'Calcification Rates'!$G$32)</f>
        <v>40.215327632686957</v>
      </c>
      <c r="BF56" s="73">
        <f>$A56*('Calcification Rates'!$D$32+'Calcification Rates'!$E$32)*('Calcification Rates'!$F$32+'Calcification Rates'!$G$32)</f>
        <v>43.452509508781219</v>
      </c>
      <c r="BG56" s="73">
        <f>((((1-'Calcification Rates'!$H$34)*$A56)*'Calcification Rates'!$D$34*0.1)+('Calcification Rates'!$H$34*$A56*'Calcification Rates'!$D$34))*'Calcification Rates'!$F$34</f>
        <v>13.524187950000002</v>
      </c>
      <c r="BH56" s="73">
        <f>((((1-'Calcification Rates'!$H$34)*$A56)*(('Calcification Rates'!$D$34-'Calcification Rates'!$E$34)*0.1))+('Calcification Rates'!$H$34*$A56*('Calcification Rates'!$D$34-'Calcification Rates'!$E$34)))*('Calcification Rates'!$F$34-'Calcification Rates'!$G$34)</f>
        <v>5.1501876727607359</v>
      </c>
      <c r="BI56" s="73">
        <f>((((1-'Calcification Rates'!$H$34)*$A56)*(('Calcification Rates'!$D$34+'Calcification Rates'!$E$34)*0.1))+('Calcification Rates'!$H$34*$A56*('Calcification Rates'!$D$34+'Calcification Rates'!$E$34)))*('Calcification Rates'!$F$34+'Calcification Rates'!$G$34)</f>
        <v>25.79344868118125</v>
      </c>
      <c r="BJ56" s="73">
        <f>(2*'Calcification Rates'!$D$35*'Calcification Rates'!$F$35)+0.1*'Calcification Rates'!$D$35*($A56+(2*'Calcification Rates'!$D$35))*'Calcification Rates'!$F$35</f>
        <v>4.4509683456621092</v>
      </c>
      <c r="BK56" s="73">
        <f>(2*('Calcification Rates'!$D$35-'Calcification Rates'!$E$35)*('Calcification Rates'!$F$35-'Calcification Rates'!$G$35))+(0.1*('Calcification Rates'!$D$35-'Calcification Rates'!$E$35)*($A56+(2*'Calcification Rates'!$D$35-'Calcification Rates'!$E$35)))*('Calcification Rates'!$F$35-'Calcification Rates'!$G$35)</f>
        <v>4.0140935292494477</v>
      </c>
      <c r="BL56" s="73">
        <f>(2*('Calcification Rates'!$D$35+'Calcification Rates'!$E$35)*('Calcification Rates'!$F$35+'Calcification Rates'!$G$35))+(0.1*('Calcification Rates'!$D$35+'Calcification Rates'!$E$35)*($A56+(2*'Calcification Rates'!$D$35+'Calcification Rates'!$E$35)))*('Calcification Rates'!$F$35+'Calcification Rates'!$G$35)</f>
        <v>4.9082246176447377</v>
      </c>
      <c r="BM56" s="73">
        <f>((((((((($A56*2)/PI())/2)+'Calcification Rates'!$D$36)^2)*PI())/2))-((((((($A56*2)/PI())/2)^2)*PI())/2)))*'Calcification Rates'!$F$36</f>
        <v>43.002230743854348</v>
      </c>
      <c r="BN56" s="73">
        <f>((((((((($A56*2)/PI())/2)+('Calcification Rates'!$D$36-'Calcification Rates'!$E$36))^2)*PI())/2))-((((((($A56*2)/PI())/2)^2)*PI())/2)))*('Calcification Rates'!$F$36-'Calcification Rates'!$G$36)</f>
        <v>39.37720143348281</v>
      </c>
      <c r="BO56" s="73">
        <f>((((((((($A56*2)/PI())/2)+('Calcification Rates'!$D$36+'Calcification Rates'!$E$36))^2)*PI())/2))-((((((($A56*2)/PI())/2)^2)*PI())/2)))*('Calcification Rates'!$F$36+'Calcification Rates'!$G$36)</f>
        <v>46.78797245264375</v>
      </c>
      <c r="BP56" s="73">
        <f>(2*'Calcification Rates'!$D$37*'Calcification Rates'!$F$37)+0.1*'Calcification Rates'!$D$37*($A56+(2*'Calcification Rates'!$D$37))*'Calcification Rates'!$F$37</f>
        <v>91.644631944444441</v>
      </c>
      <c r="BQ56" s="73">
        <f>(2*('Calcification Rates'!$D$37-'Calcification Rates'!$E$37)*('Calcification Rates'!$F$37-'Calcification Rates'!$G$37))+(0.1*('Calcification Rates'!$D$37-'Calcification Rates'!$E$37)*($A56+(2*'Calcification Rates'!$D$37-'Calcification Rates'!$E$37)))*('Calcification Rates'!$F$37-'Calcification Rates'!$G$37)</f>
        <v>74.997863391879065</v>
      </c>
      <c r="BR56" s="73">
        <f>(2*('Calcification Rates'!$D$37+'Calcification Rates'!$E$37)*('Calcification Rates'!$F$37+'Calcification Rates'!$G$37))+(0.1*('Calcification Rates'!$D$37+'Calcification Rates'!$E$37)*($A56+(2*'Calcification Rates'!$D$37+'Calcification Rates'!$E$37)))*('Calcification Rates'!$F$37+'Calcification Rates'!$G$37)</f>
        <v>109.69795114783746</v>
      </c>
      <c r="BS56" s="73">
        <f>(2*'Calcification Rates'!$D$38*'Calcification Rates'!$F$38)+0.1*'Calcification Rates'!$D$38*($A56+(2*'Calcification Rates'!$D$38))*'Calcification Rates'!$F$38</f>
        <v>87.752388888888873</v>
      </c>
      <c r="BT56" s="73">
        <f>(2*('Calcification Rates'!$D$38-'Calcification Rates'!$E$38)*('Calcification Rates'!$F$38-'Calcification Rates'!$G$38))+(0.1*('Calcification Rates'!$D$38-'Calcification Rates'!$E$38)*($A56+(2*'Calcification Rates'!$D$38-'Calcification Rates'!$E$38)))*('Calcification Rates'!$F$38-'Calcification Rates'!$G$38)</f>
        <v>70.436346149892529</v>
      </c>
      <c r="BU56" s="73">
        <f>(2*('Calcification Rates'!$D$38+'Calcification Rates'!$E$38)*('Calcification Rates'!$F$38+'Calcification Rates'!$G$38))+(0.1*('Calcification Rates'!$D$38+'Calcification Rates'!$E$38)*($A56+(2*'Calcification Rates'!$D$38+'Calcification Rates'!$E$38)))*('Calcification Rates'!$F$38+'Calcification Rates'!$G$38)</f>
        <v>106.87390441347026</v>
      </c>
      <c r="BV56" s="73">
        <f>((((((((($A56*2)/PI())/2)+'Calcification Rates'!$D$39)^2)*PI())/2))-((((((($A56*2)/PI())/2)^2)*PI())/2)))*'Calcification Rates'!$F$39</f>
        <v>23.192711242625517</v>
      </c>
      <c r="BW56" s="73">
        <f>((((((((($A56*2)/PI())/2)+('Calcification Rates'!$D$39-'Calcification Rates'!$E$39))^2)*PI())/2))-((((((($A56*2)/PI())/2)^2)*PI())/2)))*('Calcification Rates'!$F$39-'Calcification Rates'!$G$39)</f>
        <v>22.295364937794318</v>
      </c>
      <c r="BX56" s="73">
        <f>((((((((($A56*2)/PI())/2)+('Calcification Rates'!$D$39+'Calcification Rates'!$E$39))^2)*PI())/2))-((((((($A56*2)/PI())/2)^2)*PI())/2)))*('Calcification Rates'!$F$39+'Calcification Rates'!$G$39)</f>
        <v>24.090057547456716</v>
      </c>
      <c r="BY56" s="73">
        <f>((((((((($A56*2)/PI())/2)+'Calcification Rates'!$D$40)^2)*PI())/2))-((((((($A56*2)/PI())/2)^2)*PI())/2)))*'Calcification Rates'!$F$40</f>
        <v>42.44236825245958</v>
      </c>
      <c r="BZ56" s="73">
        <f>((((((((($A56*2)/PI())/2)+('Calcification Rates'!$D$40-'Calcification Rates'!$E$40))^2)*PI())/2))-((((((($A56*2)/PI())/2)^2)*PI())/2)))*('Calcification Rates'!$F$40-'Calcification Rates'!$G$40)</f>
        <v>40.800235863485888</v>
      </c>
      <c r="CA56" s="73">
        <f>((((((((($A56*2)/PI())/2)+('Calcification Rates'!$D$40+'Calcification Rates'!$E$40))^2)*PI())/2))-((((((($A56*2)/PI())/2)^2)*PI())/2)))*('Calcification Rates'!$F$40+'Calcification Rates'!$G$40)</f>
        <v>44.084500641433266</v>
      </c>
      <c r="CB56" s="73">
        <f>$A56*'Calcification Rates'!$D$23*'Calcification Rates'!$F$23</f>
        <v>1.2691518749999999</v>
      </c>
      <c r="CC56" s="73">
        <f>$A56*('Calcification Rates'!$D$23-'Calcification Rates'!$E$23)*('Calcification Rates'!$F$23-'Calcification Rates'!$G$23)</f>
        <v>0.82482026100174344</v>
      </c>
      <c r="CD56" s="73">
        <f>$A56*('Calcification Rates'!$D$23+'Calcification Rates'!$E$23)*('Calcification Rates'!$F$23+'Calcification Rates'!$G$23)</f>
        <v>1.7134834889982564</v>
      </c>
      <c r="CE56" s="73">
        <f>((((1-'Calcification Rates'!$H$44)*$A56)*'Calcification Rates'!$D$44*0.1)+('Calcification Rates'!$H$44*$A56*'Calcification Rates'!$D$44))*'Calcification Rates'!$F$44</f>
        <v>44.318763912149997</v>
      </c>
      <c r="CF56" s="73">
        <f>((((1-'Calcification Rates'!$H$44)*$A56)*(('Calcification Rates'!$D$44-'Calcification Rates'!$E$44)*0.1))+('Calcification Rates'!$H$44*$A56*('Calcification Rates'!$D$44-'Calcification Rates'!$E$44)))*('Calcification Rates'!$F$44-'Calcification Rates'!$G$44)</f>
        <v>26.727964984313211</v>
      </c>
      <c r="CG56" s="73">
        <f>((((1-'Calcification Rates'!$H$44)*$A56)*(('Calcification Rates'!$D$44+'Calcification Rates'!$E$44)*0.1))+('Calcification Rates'!$H$44*$A56*('Calcification Rates'!$D$44+'Calcification Rates'!$E$44)))*('Calcification Rates'!$F$44+'Calcification Rates'!$G$44)</f>
        <v>64.456411454419396</v>
      </c>
      <c r="CH56" s="73">
        <f>((((1-'Calcification Rates'!$H$45)*$A56)*'Calcification Rates'!$D$45*0.1)+('Calcification Rates'!$H$45*$A56*'Calcification Rates'!$D$45))*'Calcification Rates'!$F$45</f>
        <v>55.069329600000003</v>
      </c>
      <c r="CI56" s="73">
        <f>((((1-'Calcification Rates'!$H$45)*$A56)*(('Calcification Rates'!$D$45-'Calcification Rates'!$E$45)*0.1))+('Calcification Rates'!$H$45*$A56*('Calcification Rates'!$D$45-'Calcification Rates'!$E$45)))*('Calcification Rates'!$F$45-'Calcification Rates'!$G$45)</f>
        <v>36.262410198950164</v>
      </c>
      <c r="CJ56" s="73">
        <f>((((1-'Calcification Rates'!$H$45)*$A56)*(('Calcification Rates'!$D$45+'Calcification Rates'!$E$45)*0.1))+('Calcification Rates'!$H$45*$A56*('Calcification Rates'!$D$45+'Calcification Rates'!$E$45)))*('Calcification Rates'!$F$45+'Calcification Rates'!$G$45)</f>
        <v>73.876249001049842</v>
      </c>
      <c r="CK56" s="73">
        <f>((((1-'Calcification Rates'!$H$46)*$A56)*'Calcification Rates'!$D$46*0.1)+('Calcification Rates'!$H$46*$A56*'Calcification Rates'!$D$46))*'Calcification Rates'!$F$46</f>
        <v>44.356292280000005</v>
      </c>
      <c r="CL56" s="73">
        <f>((((1-'Calcification Rates'!$H$46)*$A56)*(('Calcification Rates'!$D$46-'Calcification Rates'!$E$46)*0.1))+('Calcification Rates'!$H$46*$A56*('Calcification Rates'!$D$46-'Calcification Rates'!$E$46)))*('Calcification Rates'!$F$46-'Calcification Rates'!$G$46)</f>
        <v>41.600348965730959</v>
      </c>
      <c r="CM56" s="73">
        <f>((((1-'Calcification Rates'!$H$46)*$A56)*(('Calcification Rates'!$D$46+'Calcification Rates'!$E$46)*0.1))+('Calcification Rates'!$H$46*$A56*('Calcification Rates'!$D$46+'Calcification Rates'!$E$46)))*('Calcification Rates'!$F$46+'Calcification Rates'!$G$46)</f>
        <v>47.194877432879899</v>
      </c>
      <c r="CN56" s="73">
        <f>((((1-'Calcification Rates'!$H$47)*$A56)*'Calcification Rates'!$D$47*0.1)+('Calcification Rates'!$H$47*$A56*'Calcification Rates'!$D$47))*'Calcification Rates'!$F$47</f>
        <v>57.829427674199991</v>
      </c>
      <c r="CO56" s="73">
        <f>((((1-'Calcification Rates'!$H$47)*$A56)*(('Calcification Rates'!$D$47-'Calcification Rates'!$E$47)*0.1))+('Calcification Rates'!$H$47*$A56*('Calcification Rates'!$D$47-'Calcification Rates'!$E$47)))*('Calcification Rates'!$F$47-'Calcification Rates'!$G$47)</f>
        <v>34.876038533086138</v>
      </c>
      <c r="CP56" s="73">
        <f>((((1-'Calcification Rates'!$H$47)*$A56)*(('Calcification Rates'!$D$47+'Calcification Rates'!$E$47)*0.1))+('Calcification Rates'!$H$47*$A56*('Calcification Rates'!$D$47+'Calcification Rates'!$E$47)))*('Calcification Rates'!$F$47+'Calcification Rates'!$G$47)</f>
        <v>84.106077320444712</v>
      </c>
      <c r="CQ56" s="73">
        <f>((((((((($A56*2)/PI())/2)+'Calcification Rates'!$D$48)^2)*PI())/2))-((((((($A56*2)/PI())/2)^2)*PI())/2)))*'Calcification Rates'!$F$48</f>
        <v>32.50038372681756</v>
      </c>
      <c r="CR56" s="73">
        <f>((((((((($A56*2)/PI())/2)+('Calcification Rates'!$D$48-'Calcification Rates'!$E$48))^2)*PI())/2))-((((((($A56*2)/PI())/2)^2)*PI())/2)))*('Calcification Rates'!$F$48-'Calcification Rates'!$G$48)</f>
        <v>29.305578491339617</v>
      </c>
      <c r="CS56" s="73">
        <f>((((((((($A56*2)/PI())/2)+('Calcification Rates'!$D$48+'Calcification Rates'!$E$48))^2)*PI())/2))-((((((($A56*2)/PI())/2)^2)*PI())/2)))*('Calcification Rates'!$F$48+'Calcification Rates'!$G$48)</f>
        <v>35.845079839240228</v>
      </c>
      <c r="CT56" s="73">
        <f>((((1-'Calcification Rates'!$H$49)*$A56)*'Calcification Rates'!$D$49*0.1)+('Calcification Rates'!$H$49*$A56*'Calcification Rates'!$D$49))*'Calcification Rates'!$F$49</f>
        <v>44.318763912149997</v>
      </c>
      <c r="CU56" s="73">
        <f>((((1-'Calcification Rates'!$H$49)*$A56)*(('Calcification Rates'!$D$49-'Calcification Rates'!$E$49)*0.1))+('Calcification Rates'!$H$49*$A56*('Calcification Rates'!$D$49-'Calcification Rates'!$E$49)))*('Calcification Rates'!$F$49-'Calcification Rates'!$G$49)</f>
        <v>26.727964984313211</v>
      </c>
      <c r="CV56" s="73">
        <f>((((1-'Calcification Rates'!$H$49)*$A56)*(('Calcification Rates'!$D$49+'Calcification Rates'!$E$49)*0.1))+('Calcification Rates'!$H$49*$A56*('Calcification Rates'!$D$49+'Calcification Rates'!$E$49)))*('Calcification Rates'!$F$49+'Calcification Rates'!$G$49)</f>
        <v>64.456411454419396</v>
      </c>
      <c r="CW56" s="73">
        <f>((((((((($A56*2)/PI())/2)+'Calcification Rates'!$D$50)^2)*PI())/2))-((((((($A56*2)/PI())/2)^2)*PI())/2)))*'Calcification Rates'!$F$50</f>
        <v>32.50038372681756</v>
      </c>
      <c r="CX56" s="73">
        <f>((((((((($A56*2)/PI())/2)+('Calcification Rates'!$D$50-'Calcification Rates'!$E$50))^2)*PI())/2))-((((((($A56*2)/PI())/2)^2)*PI())/2)))*('Calcification Rates'!$F$50-'Calcification Rates'!$G$50)</f>
        <v>29.305578491339617</v>
      </c>
      <c r="CY56" s="73">
        <f>((((((((($A56*2)/PI())/2)+('Calcification Rates'!$D$50+'Calcification Rates'!$E$50))^2)*PI())/2))-((((((($A56*2)/PI())/2)^2)*PI())/2)))*('Calcification Rates'!$F$50+'Calcification Rates'!$G$50)</f>
        <v>35.845079839240228</v>
      </c>
      <c r="CZ56" s="73">
        <f>((((((((($A56*2)/PI())/2)+'Calcification Rates'!$D$51)^2)*PI())/2))-((((((($A56*2)/PI())/2)^2)*PI())/2)))*'Calcification Rates'!$F$51</f>
        <v>32.50038372681756</v>
      </c>
      <c r="DA56" s="73">
        <f>((((((((($A56*2)/PI())/2)+('Calcification Rates'!$D$51-'Calcification Rates'!$E$51))^2)*PI())/2))-((((((($A56*2)/PI())/2)^2)*PI())/2)))*('Calcification Rates'!$F$51-'Calcification Rates'!$G$51)</f>
        <v>29.305578491339617</v>
      </c>
      <c r="DB56" s="73">
        <f>((((((((($A56*2)/PI())/2)+('Calcification Rates'!$D$51+'Calcification Rates'!$E$51))^2)*PI())/2))-((((((($A56*2)/PI())/2)^2)*PI())/2)))*('Calcification Rates'!$F$51+'Calcification Rates'!$G$51)</f>
        <v>35.845079839240228</v>
      </c>
      <c r="DC56" s="73">
        <f>((((((((($A56*2)/PI())/2)+'Calcification Rates'!$D$52)^2)*PI())/2))-((((((($A56*2)/PI())/2)^2)*PI())/2)))*'Calcification Rates'!$F$52</f>
        <v>72.203050275556578</v>
      </c>
      <c r="DD56" s="73">
        <f>((((((((($A56*2)/PI())/2)+('Calcification Rates'!$D$52-'Calcification Rates'!$E$52))^2)*PI())/2))-((((((($A56*2)/PI())/2)^2)*PI())/2)))*('Calcification Rates'!$F$52-'Calcification Rates'!$G$52)</f>
        <v>68.152136289783471</v>
      </c>
      <c r="DE56" s="73">
        <f>((((((((($A56*2)/PI())/2)+('Calcification Rates'!$D$52+'Calcification Rates'!$E$52))^2)*PI())/2))-((((((($A56*2)/PI())/2)^2)*PI())/2)))*('Calcification Rates'!$F$52+'Calcification Rates'!$G$52)</f>
        <v>76.356297045289807</v>
      </c>
      <c r="DF56" s="73">
        <f>((((((((($A56*2)/PI())/2)+'Calcification Rates'!$D$53)^2)*PI())/2))-((((((($A56*2)/PI())/2)^2)*PI())/2)))*'Calcification Rates'!$F$53</f>
        <v>9.6202976045003723</v>
      </c>
      <c r="DG56" s="73">
        <f>((((((((($A56*2)/PI())/2)+('Calcification Rates'!$D$53-'Calcification Rates'!$E$53))^2)*PI())/2))-((((((($A56*2)/PI())/2)^2)*PI())/2)))*('Calcification Rates'!$F$53-'Calcification Rates'!$G$53)</f>
        <v>9.1439478092512836</v>
      </c>
      <c r="DH56" s="73">
        <f>((((((((($A56*2)/PI())/2)+('Calcification Rates'!$D$53+'Calcification Rates'!$E$53))^2)*PI())/2))-((((((($A56*2)/PI())/2)^2)*PI())/2)))*('Calcification Rates'!$F$53+'Calcification Rates'!$G$53)</f>
        <v>10.105038000296314</v>
      </c>
      <c r="DI56" s="73">
        <f>((((((((($A56*2)/PI())/2)+'Calcification Rates'!$D$54)^2)*PI())/2))-((((((($A56*2)/PI())/2)^2)*PI())/2)))*'Calcification Rates'!$F$54</f>
        <v>9.6202976045003723</v>
      </c>
      <c r="DJ56" s="73">
        <f>((((((((($A56*2)/PI())/2)+('Calcification Rates'!$D$54-'Calcification Rates'!$E$54))^2)*PI())/2))-((((((($A56*2)/PI())/2)^2)*PI())/2)))*('Calcification Rates'!$F$54-'Calcification Rates'!$G$54)</f>
        <v>9.1439478092512836</v>
      </c>
      <c r="DK56" s="73">
        <f>((((((((($A56*2)/PI())/2)+('Calcification Rates'!$D$54+'Calcification Rates'!$E$54))^2)*PI())/2))-((((((($A56*2)/PI())/2)^2)*PI())/2)))*('Calcification Rates'!$F$54+'Calcification Rates'!$G$54)</f>
        <v>10.105038000296314</v>
      </c>
      <c r="DL56" s="73">
        <f>((((((((($A56*2)/PI())/2)+'Calcification Rates'!$D$55)^2)*PI())/2))-((((((($A56*2)/PI())/2)^2)*PI())/2)))*'Calcification Rates'!$F$55</f>
        <v>11.797156087025604</v>
      </c>
      <c r="DM56" s="73">
        <f>((((((((($A56*2)/PI())/2)+('Calcification Rates'!$D$55-'Calcification Rates'!$E$55))^2)*PI())/2))-((((((($A56*2)/PI())/2)^2)*PI())/2)))*('Calcification Rates'!$F$55-'Calcification Rates'!$G$55)</f>
        <v>11.664321795387281</v>
      </c>
      <c r="DN56" s="73">
        <f>((((((((($A56*2)/PI())/2)+('Calcification Rates'!$D$55+'Calcification Rates'!$E$55))^2)*PI())/2))-((((((($A56*2)/PI())/2)^2)*PI())/2)))*('Calcification Rates'!$F$55+'Calcification Rates'!$G$55)</f>
        <v>11.930000252584744</v>
      </c>
      <c r="DO56" s="73">
        <f>((((1-'Calcification Rates'!$H$56)*$A56)*'Calcification Rates'!$D$56*0.1)+('Calcification Rates'!$H$56*$A56*'Calcification Rates'!$D$56))*'Calcification Rates'!$F$56</f>
        <v>5.7488553900000001</v>
      </c>
      <c r="DP56" s="73">
        <f>((((1-'Calcification Rates'!$H$56)*$A56)*(('Calcification Rates'!$D$56-'Calcification Rates'!$E$56)*0.1))+('Calcification Rates'!$H$56*$A56*('Calcification Rates'!$D$56-'Calcification Rates'!$E$56)))*('Calcification Rates'!$F$56-'Calcification Rates'!$G$56)</f>
        <v>5.7488553900000001</v>
      </c>
      <c r="DQ56" s="73">
        <f>((((1-'Calcification Rates'!$H$56)*$A56)*(('Calcification Rates'!$D$56+'Calcification Rates'!$E$56)*0.1))+('Calcification Rates'!$H$56*$A56*('Calcification Rates'!$D$56+'Calcification Rates'!$E$56)))*('Calcification Rates'!$F$56+'Calcification Rates'!$G$56)</f>
        <v>5.7488553900000001</v>
      </c>
      <c r="DR56" s="73">
        <f>((((1-'Calcification Rates'!$H$57)*$A56)*'Calcification Rates'!$D$57*0.1)+('Calcification Rates'!$H$57*$A56*'Calcification Rates'!$D$57))*'Calcification Rates'!$F$57</f>
        <v>24.375024000000003</v>
      </c>
      <c r="DS56" s="73">
        <f>((((1-'Calcification Rates'!$H$57)*$A56)*(('Calcification Rates'!$D$57-'Calcification Rates'!$E$57)*0.1))+('Calcification Rates'!$H$57*$A56*('Calcification Rates'!$D$57-'Calcification Rates'!$E$57)))*('Calcification Rates'!$F$57-'Calcification Rates'!$G$57)</f>
        <v>23.102407386939877</v>
      </c>
      <c r="DT56" s="73">
        <f>((((1-'Calcification Rates'!$H$57)*$A56)*(('Calcification Rates'!$D$57+'Calcification Rates'!$E$57)*0.1))+('Calcification Rates'!$H$57*$A56*('Calcification Rates'!$D$57+'Calcification Rates'!$E$57)))*('Calcification Rates'!$F$57+'Calcification Rates'!$G$57)</f>
        <v>25.647640613060137</v>
      </c>
      <c r="DU56" s="73">
        <f>((((1-'Calcification Rates'!$H$58)*$A56)*'Calcification Rates'!$D$58*0.1)+('Calcification Rates'!$H$58*$A56*'Calcification Rates'!$D$58))*'Calcification Rates'!$F$58</f>
        <v>24.375024000000003</v>
      </c>
      <c r="DV56" s="73">
        <f>((((1-'Calcification Rates'!$H$58)*$A56)*(('Calcification Rates'!$D$58-'Calcification Rates'!$E$58)*0.1))+('Calcification Rates'!$H$58*$A56*('Calcification Rates'!$D$58-'Calcification Rates'!$E$58)))*('Calcification Rates'!$F$58-'Calcification Rates'!$G$58)</f>
        <v>23.102407386939877</v>
      </c>
      <c r="DW56" s="73">
        <f>((((1-'Calcification Rates'!$H$58)*$A56)*(('Calcification Rates'!$D$58+'Calcification Rates'!$E$58)*0.1))+('Calcification Rates'!$H$58*$A56*('Calcification Rates'!$D$58+'Calcification Rates'!$E$58)))*('Calcification Rates'!$F$58+'Calcification Rates'!$G$58)</f>
        <v>25.647640613060137</v>
      </c>
      <c r="DX56" s="73">
        <f>(2*'Calcification Rates'!$D$59*'Calcification Rates'!$F$59)+0.1*'Calcification Rates'!$D$59*($A56+(2*'Calcification Rates'!$D$59))*'Calcification Rates'!$F$59</f>
        <v>18.327990755555561</v>
      </c>
      <c r="DY56" s="73">
        <f>(2*('Calcification Rates'!$D$59-'Calcification Rates'!$E$59)*('Calcification Rates'!$F$59-'Calcification Rates'!$G$59))+(0.1*('Calcification Rates'!$D$59-'Calcification Rates'!$E$59)*($A56+(2*'Calcification Rates'!$D$59-'Calcification Rates'!$E$59)))*('Calcification Rates'!$F$59-'Calcification Rates'!$G$59)</f>
        <v>17.352592679738216</v>
      </c>
      <c r="DZ56" s="73">
        <f>(2*('Calcification Rates'!$D$59+'Calcification Rates'!$E$59)*('Calcification Rates'!$F$59+'Calcification Rates'!$G$59))+(0.1*('Calcification Rates'!$D$59+'Calcification Rates'!$E$59)*($A56+(2*'Calcification Rates'!$D$59+'Calcification Rates'!$E$59)))*('Calcification Rates'!$F$59+'Calcification Rates'!$G$59)</f>
        <v>19.30542659358019</v>
      </c>
      <c r="EA56" s="73">
        <f>((((((((($A56*2)/PI())/2)+'Calcification Rates'!$D$60)^2)*PI())/2))-((((((($A56*2)/PI())/2)^2)*PI())/2)))*'Calcification Rates'!$F$60</f>
        <v>33.8308162847147</v>
      </c>
      <c r="EB56" s="73">
        <f>((((((((($A56*2)/PI())/2)+('Calcification Rates'!$D$60-'Calcification Rates'!$E$60))^2)*PI())/2))-((((((($A56*2)/PI())/2)^2)*PI())/2)))*('Calcification Rates'!$F$60-'Calcification Rates'!$G$60)</f>
        <v>31.580194939139329</v>
      </c>
      <c r="EC56" s="73">
        <f>((((((((($A56*2)/PI())/2)+('Calcification Rates'!$D$60+'Calcification Rates'!$E$60))^2)*PI())/2))-((((((($A56*2)/PI())/2)^2)*PI())/2)))*('Calcification Rates'!$F$60+'Calcification Rates'!$G$60)</f>
        <v>36.154734771115152</v>
      </c>
      <c r="ED56" s="73">
        <f>$A56*'Calcification Rates'!$D$61*'Calcification Rates'!$F$61</f>
        <v>42.377855707809488</v>
      </c>
      <c r="EE56" s="73">
        <f>$A56*('Calcification Rates'!$D$61-'Calcification Rates'!$E$61)*('Calcification Rates'!$F$61-'Calcification Rates'!$G$61)</f>
        <v>38.831844852872955</v>
      </c>
      <c r="EF56" s="73">
        <f>$A56*('Calcification Rates'!$D$61+'Calcification Rates'!$E$61)*('Calcification Rates'!$F$61+'Calcification Rates'!$G$61)</f>
        <v>46.077322505670395</v>
      </c>
      <c r="EG56" s="73">
        <f>(2*'Calcification Rates'!$D$62*'Calcification Rates'!$F$62)+0.1*'Calcification Rates'!$D$62*($A56+(2*'Calcification Rates'!$D$62))*'Calcification Rates'!$F$62</f>
        <v>91.644631944444441</v>
      </c>
      <c r="EH56" s="73">
        <f>(2*('Calcification Rates'!$D$62-'Calcification Rates'!$E$62)*('Calcification Rates'!$F$62-'Calcification Rates'!$G$62))+(0.1*('Calcification Rates'!$D$62-'Calcification Rates'!$E$62)*($A56+(2*'Calcification Rates'!$D$62-'Calcification Rates'!$E$62)))*('Calcification Rates'!$F$62-'Calcification Rates'!$G$62)</f>
        <v>74.997863391879065</v>
      </c>
      <c r="EI56" s="73">
        <f>(2*('Calcification Rates'!$D$62+'Calcification Rates'!$E$62)*('Calcification Rates'!$F$62+'Calcification Rates'!$G$62))+(0.1*('Calcification Rates'!$D$62+'Calcification Rates'!$E$62)*($A56+(2*'Calcification Rates'!$D$62+'Calcification Rates'!$E$62)))*('Calcification Rates'!$F$62+'Calcification Rates'!$G$62)</f>
        <v>109.69795114783746</v>
      </c>
      <c r="EJ56" s="73">
        <f>(2*'Calcification Rates'!$D$63*'Calcification Rates'!$F$63)+0.1*'Calcification Rates'!$D$63*($A56+(2*'Calcification Rates'!$D$63))*'Calcification Rates'!$F$63</f>
        <v>91.644631944444441</v>
      </c>
      <c r="EK56" s="73">
        <f>(2*('Calcification Rates'!$D$63-'Calcification Rates'!$E$63)*('Calcification Rates'!$F$63-'Calcification Rates'!$G$63))+(0.1*('Calcification Rates'!$D$63-'Calcification Rates'!$E$63)*($A56+(2*'Calcification Rates'!$D$63-'Calcification Rates'!$E$63)))*('Calcification Rates'!$F$63-'Calcification Rates'!$G$63)</f>
        <v>74.997863391879065</v>
      </c>
      <c r="EL56" s="73">
        <f>(2*('Calcification Rates'!$D$63+'Calcification Rates'!$E$63)*('Calcification Rates'!$F$63+'Calcification Rates'!$G$63))+(0.1*('Calcification Rates'!$D$63+'Calcification Rates'!$E$63)*($A56+(2*'Calcification Rates'!$D$63+'Calcification Rates'!$E$63)))*('Calcification Rates'!$F$63+'Calcification Rates'!$G$63)</f>
        <v>109.69795114783746</v>
      </c>
      <c r="EM56" s="73">
        <f>(2*'Calcification Rates'!$D$64*'Calcification Rates'!$F$64)+0.1*'Calcification Rates'!$D$64*($A56+(2*'Calcification Rates'!$D$64))*'Calcification Rates'!$F$64</f>
        <v>91.644631944444441</v>
      </c>
      <c r="EN56" s="73">
        <f>(2*('Calcification Rates'!$D$64-'Calcification Rates'!$E$64)*('Calcification Rates'!$F$64-'Calcification Rates'!$G$64))+(0.1*('Calcification Rates'!$D$64-'Calcification Rates'!$E$64)*($A56+(2*'Calcification Rates'!$D$64-'Calcification Rates'!$E$64)))*('Calcification Rates'!$F$64-'Calcification Rates'!$G$64)</f>
        <v>74.997863391879065</v>
      </c>
      <c r="EO56" s="73">
        <f>(2*('Calcification Rates'!$D$64+'Calcification Rates'!$E$64)*('Calcification Rates'!$F$64+'Calcification Rates'!$G$64))+(0.1*('Calcification Rates'!$D$64+'Calcification Rates'!$E$64)*($A56+(2*'Calcification Rates'!$D$64+'Calcification Rates'!$E$64)))*('Calcification Rates'!$F$64+'Calcification Rates'!$G$64)</f>
        <v>109.69795114783746</v>
      </c>
      <c r="EP56" s="73">
        <f>(2*'Calcification Rates'!$D$65*'Calcification Rates'!$F$65)+0.1*'Calcification Rates'!$D$65*($A56+(2*'Calcification Rates'!$D$65))*'Calcification Rates'!$F$65</f>
        <v>91.644631944444441</v>
      </c>
      <c r="EQ56" s="73">
        <f>(2*('Calcification Rates'!$D$65-'Calcification Rates'!$E$65)*('Calcification Rates'!$F$65-'Calcification Rates'!$G$65))+(0.1*('Calcification Rates'!$D$65-'Calcification Rates'!$E$65)*($A56+(2*'Calcification Rates'!$D$65-'Calcification Rates'!$E$65)))*('Calcification Rates'!$F$65-'Calcification Rates'!$G$65)</f>
        <v>74.997863391879065</v>
      </c>
      <c r="ER56" s="73">
        <f>(2*('Calcification Rates'!$D$65+'Calcification Rates'!$E$65)*('Calcification Rates'!$F$65+'Calcification Rates'!$G$65))+(0.1*('Calcification Rates'!$D$65+'Calcification Rates'!$E$65)*($A56+(2*'Calcification Rates'!$D$65+'Calcification Rates'!$E$65)))*('Calcification Rates'!$F$65+'Calcification Rates'!$G$65)</f>
        <v>109.69795114783746</v>
      </c>
      <c r="ES56" s="73">
        <f>$A56*'Calcification Rates'!$D$66*'Calcification Rates'!$F$66</f>
        <v>42.377855707809488</v>
      </c>
      <c r="ET56" s="73">
        <f>$A56*('Calcification Rates'!$D$66-'Calcification Rates'!$E$66)*('Calcification Rates'!$F$66-'Calcification Rates'!$G$66)</f>
        <v>38.831844852872955</v>
      </c>
      <c r="EU56" s="73">
        <f>$A56*('Calcification Rates'!$D$66+'Calcification Rates'!$E$66)*('Calcification Rates'!$F$66+'Calcification Rates'!$G$66)</f>
        <v>46.077322505670395</v>
      </c>
      <c r="EV56" s="73">
        <f>(2*'Calcification Rates'!$D$67*'Calcification Rates'!$F$67)+0.1*'Calcification Rates'!$D$67*($A56+(2*'Calcification Rates'!$D$67))*'Calcification Rates'!$F$67</f>
        <v>91.644631944444441</v>
      </c>
      <c r="EW56" s="73">
        <f>(2*('Calcification Rates'!$D$67-'Calcification Rates'!$E$67)*('Calcification Rates'!$F$67-'Calcification Rates'!$G$67))+(0.1*('Calcification Rates'!$D$67-'Calcification Rates'!$E$67)*($A56+(2*'Calcification Rates'!$D$67-'Calcification Rates'!$E$67)))*('Calcification Rates'!$F$67-'Calcification Rates'!$G$67)</f>
        <v>74.997863391879065</v>
      </c>
      <c r="EX56" s="73">
        <f>(2*('Calcification Rates'!$D$67+'Calcification Rates'!$E$67)*('Calcification Rates'!$F$67+'Calcification Rates'!$G$67))+(0.1*('Calcification Rates'!$D$67+'Calcification Rates'!$E$67)*($A56+(2*'Calcification Rates'!$D$67+'Calcification Rates'!$E$67)))*('Calcification Rates'!$F$67+'Calcification Rates'!$G$67)</f>
        <v>109.69795114783746</v>
      </c>
      <c r="EY56" s="73">
        <f>((((1-'Calcification Rates'!$H$68)*$A56)*'Calcification Rates'!$D$68*0.1)+('Calcification Rates'!$H$68*$A56*'Calcification Rates'!$D$68))*'Calcification Rates'!$F$68</f>
        <v>12.362031000000002</v>
      </c>
      <c r="EZ56" s="73">
        <f>((((1-'Calcification Rates'!$H$68)*$A56)*(('Calcification Rates'!$D$68-'Calcification Rates'!$E$68)*0.1))+('Calcification Rates'!$H$68*$A56*('Calcification Rates'!$D$68-'Calcification Rates'!$E$68)))*('Calcification Rates'!$F$68-'Calcification Rates'!$G$68)</f>
        <v>7.6924464007406277</v>
      </c>
      <c r="FA56" s="73">
        <f>((((1-'Calcification Rates'!$H$68)*$A56)*(('Calcification Rates'!$D$68+'Calcification Rates'!$E$68)*0.1))+('Calcification Rates'!$H$68*$A56*('Calcification Rates'!$D$68+'Calcification Rates'!$E$68)))*('Calcification Rates'!$F$68+'Calcification Rates'!$G$68)</f>
        <v>17.496087778689535</v>
      </c>
      <c r="FB56" s="73">
        <f>((((((((($A56*2)/PI())/2)+'Calcification Rates'!$D$69)^2)*PI())/2))-((((((($A56*2)/PI())/2)^2)*PI())/2)))*'Calcification Rates'!$F$69</f>
        <v>83.15985506346793</v>
      </c>
      <c r="FC56" s="73">
        <f>((((((((($A56*2)/PI())/2)+('Calcification Rates'!$D$69-'Calcification Rates'!$E$69))^2)*PI())/2))-((((((($A56*2)/PI())/2)^2)*PI())/2)))*('Calcification Rates'!$F$69-'Calcification Rates'!$G$69)</f>
        <v>78.718438724794069</v>
      </c>
      <c r="FD56" s="73">
        <f>((((((((($A56*2)/PI())/2)+('Calcification Rates'!$D$69+'Calcification Rates'!$E$69))^2)*PI())/2))-((((((($A56*2)/PI())/2)^2)*PI())/2)))*('Calcification Rates'!$F$69+'Calcification Rates'!$G$69)</f>
        <v>87.666871491227141</v>
      </c>
      <c r="FE56" s="73">
        <f>((((((((($A56*2)/PI())/2)+'Calcification Rates'!$D$70)^2)*PI())/2))-((((((($A56*2)/PI())/2)^2)*PI())/2)))*'Calcification Rates'!$F$70</f>
        <v>64.770008467902471</v>
      </c>
      <c r="FF56" s="73">
        <f>((((((((($A56*2)/PI())/2)+('Calcification Rates'!$D$70-'Calcification Rates'!$E$70))^2)*PI())/2))-((((((($A56*2)/PI())/2)^2)*PI())/2)))*('Calcification Rates'!$F$70-'Calcification Rates'!$G$70)</f>
        <v>55.761155003712616</v>
      </c>
      <c r="FG56" s="73">
        <f>((((((((($A56*2)/PI())/2)+('Calcification Rates'!$D$70+'Calcification Rates'!$E$70))^2)*PI())/2))-((((((($A56*2)/PI())/2)^2)*PI())/2)))*('Calcification Rates'!$F$70+'Calcification Rates'!$G$70)</f>
        <v>73.954125800274369</v>
      </c>
      <c r="FH56" s="73">
        <f>((((((((($A56*2)/PI())/2)+'Calcification Rates'!$D$71)^2)*PI())/2))-((((((($A56*2)/PI())/2)^2)*PI())/2)))*'Calcification Rates'!$F$71</f>
        <v>36.809087605703212</v>
      </c>
      <c r="FI56" s="73">
        <f>((((((((($A56*2)/PI())/2)+('Calcification Rates'!$D$71-'Calcification Rates'!$E$71))^2)*PI())/2))-((((((($A56*2)/PI())/2)^2)*PI())/2)))*('Calcification Rates'!$F$71-'Calcification Rates'!$G$71)</f>
        <v>33.937360800056545</v>
      </c>
      <c r="FJ56" s="73">
        <f>((((((((($A56*2)/PI())/2)+('Calcification Rates'!$D$71+'Calcification Rates'!$E$71))^2)*PI())/2))-((((((($A56*2)/PI())/2)^2)*PI())/2)))*('Calcification Rates'!$F$71+'Calcification Rates'!$G$71)</f>
        <v>39.795051911407874</v>
      </c>
      <c r="FK56" s="73">
        <f>$A56*'Calcification Rates'!$D$72*'Calcification Rates'!$F$72</f>
        <v>1.2691518749999999</v>
      </c>
      <c r="FL56" s="73">
        <f>$A56*('Calcification Rates'!$D$72-'Calcification Rates'!$E$72)*('Calcification Rates'!$F$72-'Calcification Rates'!$G$72)</f>
        <v>0.82482026100174344</v>
      </c>
      <c r="FM56" s="73">
        <f>$A56*('Calcification Rates'!$D$72+'Calcification Rates'!$E$72)*('Calcification Rates'!$F$72+'Calcification Rates'!$G$72)</f>
        <v>1.7134834889982564</v>
      </c>
      <c r="FN56" s="73">
        <f>$A56*'Calcification Rates'!$D$74*'Calcification Rates'!$F$74</f>
        <v>1.2691518749999999</v>
      </c>
      <c r="FO56" s="73">
        <f>$A56*('Calcification Rates'!$D$74-'Calcification Rates'!$E$74)*('Calcification Rates'!$F$74-'Calcification Rates'!$G$74)</f>
        <v>0.82482026100174344</v>
      </c>
      <c r="FP56" s="73">
        <f>$A56*('Calcification Rates'!$D$74+'Calcification Rates'!$E$74)*('Calcification Rates'!$F$74+'Calcification Rates'!$G$74)</f>
        <v>1.7134834889982564</v>
      </c>
      <c r="FQ56" s="73">
        <f>$A56*'Calcification Rates'!$D$75*'Calcification Rates'!$F$75</f>
        <v>36.630389914772728</v>
      </c>
      <c r="FR56" s="73">
        <f>$A56*('Calcification Rates'!$D$75-'Calcification Rates'!$E$75)*('Calcification Rates'!$F$75-'Calcification Rates'!$G$75)</f>
        <v>34.112435627135255</v>
      </c>
      <c r="FS56" s="73">
        <f>$A56*('Calcification Rates'!$D$75+'Calcification Rates'!$E$75)*('Calcification Rates'!$F$75+'Calcification Rates'!$G$75)</f>
        <v>39.225015266566523</v>
      </c>
      <c r="FT56" s="73">
        <f>((((((((($A56*2)/PI())/2)+'Calcification Rates'!$D$76)^2)*PI())/2))-((((((($A56*2)/PI())/2)^2)*PI())/2)))*'Calcification Rates'!$F$76</f>
        <v>37.111961720254065</v>
      </c>
      <c r="FU56" s="73">
        <f>((((((((($A56*2)/PI())/2)+('Calcification Rates'!$D$76-'Calcification Rates'!$E$76))^2)*PI())/2))-((((((($A56*2)/PI())/2)^2)*PI())/2)))*('Calcification Rates'!$F$76-'Calcification Rates'!$G$76)</f>
        <v>34.551120027485076</v>
      </c>
      <c r="FV56" s="73">
        <f>((((((((($A56*2)/PI())/2)+('Calcification Rates'!$D$76+'Calcification Rates'!$E$76))^2)*PI())/2))-((((((($A56*2)/PI())/2)^2)*PI())/2)))*('Calcification Rates'!$F$76+'Calcification Rates'!$G$76)</f>
        <v>39.75194888658956</v>
      </c>
      <c r="FW56" s="73">
        <f>(2*'Calcification Rates'!$D$77*'Calcification Rates'!$F$77)+0.1*'Calcification Rates'!$D$77*($A56+(2*'Calcification Rates'!$D$77))*'Calcification Rates'!$F$77</f>
        <v>91.644631944444441</v>
      </c>
      <c r="FX56" s="73">
        <f>(2*('Calcification Rates'!$D$77-'Calcification Rates'!$E$77)*('Calcification Rates'!$F$77-'Calcification Rates'!$G$77))+(0.1*('Calcification Rates'!$D$77-'Calcification Rates'!$E$77)*($A56+(2*'Calcification Rates'!$D$77-'Calcification Rates'!$E$77)))*('Calcification Rates'!$F$77-'Calcification Rates'!$G$77)</f>
        <v>87.199431092330116</v>
      </c>
      <c r="FY56" s="73">
        <f>(2*('Calcification Rates'!$D$77+'Calcification Rates'!$E$77)*('Calcification Rates'!$F$77+'Calcification Rates'!$G$77))+(0.1*('Calcification Rates'!$D$77+'Calcification Rates'!$E$77)*($A56+(2*'Calcification Rates'!$D$77+'Calcification Rates'!$E$77)))*('Calcification Rates'!$F$77+'Calcification Rates'!$G$77)</f>
        <v>96.109600551851727</v>
      </c>
      <c r="FZ56" s="73">
        <f>((((1-'Calcification Rates'!$H$78)*$A56)*'Calcification Rates'!$D$78*0.1)+('Calcification Rates'!$H$78*$A56*'Calcification Rates'!$D$78))*'Calcification Rates'!$F$78</f>
        <v>19.256667475499999</v>
      </c>
      <c r="GA56" s="73">
        <f>((((1-'Calcification Rates'!$H$78)*$A56)*(('Calcification Rates'!$D$78-'Calcification Rates'!$E$78)*0.1))+('Calcification Rates'!$H$78*$A56*('Calcification Rates'!$D$78-'Calcification Rates'!$E$78)))*('Calcification Rates'!$F$78-'Calcification Rates'!$G$78)</f>
        <v>18.590001974396777</v>
      </c>
      <c r="GB56" s="73">
        <f>((((1-'Calcification Rates'!$H$78)*$A56)*(('Calcification Rates'!$D$78+'Calcification Rates'!$E$78)*0.1))+('Calcification Rates'!$H$78*$A56*('Calcification Rates'!$D$78+'Calcification Rates'!$E$78)))*('Calcification Rates'!$F$78+'Calcification Rates'!$G$78)</f>
        <v>19.923332976603223</v>
      </c>
      <c r="GC56" s="73">
        <f>((((1-'Calcification Rates'!$H$79)*$A56)*'Calcification Rates'!$D$79*0.1)+('Calcification Rates'!$H$79*$A56*'Calcification Rates'!$D$79))*'Calcification Rates'!$F$79</f>
        <v>21.900862620000005</v>
      </c>
      <c r="GD56" s="73">
        <f>((((1-'Calcification Rates'!$H$79)*$A56)*(('Calcification Rates'!$D$79-'Calcification Rates'!$E$79)*0.1))+('Calcification Rates'!$H$79*$A56*('Calcification Rates'!$D$79-'Calcification Rates'!$E$79)))*('Calcification Rates'!$F$79-'Calcification Rates'!$G$79)</f>
        <v>20.985313842990543</v>
      </c>
      <c r="GE56" s="73">
        <f>((((1-'Calcification Rates'!$H$79)*$A56)*(('Calcification Rates'!$D$79+'Calcification Rates'!$E$79)*0.1))+('Calcification Rates'!$H$79*$A56*('Calcification Rates'!$D$79+'Calcification Rates'!$E$79)))*('Calcification Rates'!$F$79+'Calcification Rates'!$G$79)</f>
        <v>22.816411397009468</v>
      </c>
      <c r="GF56" s="73">
        <f>((((1-'Calcification Rates'!$H$80)*$A56)*'Calcification Rates'!$D$80*0.1)+('Calcification Rates'!$H$80*$A56*'Calcification Rates'!$D$80))*'Calcification Rates'!$F$80</f>
        <v>25.772081282999991</v>
      </c>
      <c r="GG56" s="73">
        <f>((((1-'Calcification Rates'!$H$80)*$A56)*(('Calcification Rates'!$D$80-'Calcification Rates'!$E$80)*0.1))+('Calcification Rates'!$H$80*$A56*('Calcification Rates'!$D$80-'Calcification Rates'!$E$80)))*('Calcification Rates'!$F$80-'Calcification Rates'!$G$80)</f>
        <v>24.879852266485909</v>
      </c>
      <c r="GH56" s="73">
        <f>((((1-'Calcification Rates'!$H$80)*$A56)*(('Calcification Rates'!$D$80+'Calcification Rates'!$E$80)*0.1))+('Calcification Rates'!$H$80*$A56*('Calcification Rates'!$D$80+'Calcification Rates'!$E$80)))*('Calcification Rates'!$F$80+'Calcification Rates'!$G$80)</f>
        <v>26.664310299514081</v>
      </c>
      <c r="GI56" s="73">
        <f>((((((((($A56*2)/PI())/2)+'Calcification Rates'!$D$81)^2)*PI())/2))-((((((($A56*2)/PI())/2)^2)*PI())/2)))*'Calcification Rates'!$F$81</f>
        <v>31.438383673529685</v>
      </c>
      <c r="GJ56" s="73">
        <f>((((((((($A56*2)/PI())/2)+('Calcification Rates'!$D$81-'Calcification Rates'!$E$81))^2)*PI())/2))-((((((($A56*2)/PI())/2)^2)*PI())/2)))*('Calcification Rates'!$F$81-'Calcification Rates'!$G$81)</f>
        <v>30.414062253283486</v>
      </c>
      <c r="GK56" s="73">
        <f>((((((((($A56*2)/PI())/2)+('Calcification Rates'!$D$81+'Calcification Rates'!$E$81))^2)*PI())/2))-((((((($A56*2)/PI())/2)^2)*PI())/2)))*('Calcification Rates'!$F$81+'Calcification Rates'!$G$81)</f>
        <v>32.463597541065425</v>
      </c>
      <c r="GL56" s="73">
        <f>((((((((($A56*2)/PI())/2)+'Calcification Rates'!$D$82)^2)*PI())/2))-((((((($A56*2)/PI())/2)^2)*PI())/2)))*'Calcification Rates'!$F$82</f>
        <v>32.242662599732036</v>
      </c>
      <c r="GM56" s="73">
        <f>((((((((($A56*2)/PI())/2)+('Calcification Rates'!$D$82-'Calcification Rates'!$E$82))^2)*PI())/2))-((((((($A56*2)/PI())/2)^2)*PI())/2)))*('Calcification Rates'!$F$82-'Calcification Rates'!$G$82)</f>
        <v>31.445130716607693</v>
      </c>
      <c r="GN56" s="73">
        <f>((((((((($A56*2)/PI())/2)+('Calcification Rates'!$D$82+'Calcification Rates'!$E$82))^2)*PI())/2))-((((((($A56*2)/PI())/2)^2)*PI())/2)))*('Calcification Rates'!$F$82+'Calcification Rates'!$G$82)</f>
        <v>33.040734650661896</v>
      </c>
      <c r="GO56" s="73">
        <f>((((((((($A56*2)/PI())/2)+'Calcification Rates'!$D$87)^2)*PI())/2))-((((((($A56*2)/PI())/2)^2)*PI())/2)))*'Calcification Rates'!$F$87</f>
        <v>21.639108720123286</v>
      </c>
      <c r="GP56" s="73">
        <f>((((((((($A56*2)/PI())/2)+('Calcification Rates'!$D$87-'Calcification Rates'!$E$87))^2)*PI())/2))-((((((($A56*2)/PI())/2)^2)*PI())/2)))*('Calcification Rates'!$F$87-'Calcification Rates'!$G$87)</f>
        <v>18.824038067873268</v>
      </c>
      <c r="GQ56" s="73">
        <f>((((((((($A56*2)/PI())/2)+('Calcification Rates'!$D$87+'Calcification Rates'!$E$87))^2)*PI())/2))-((((((($A56*2)/PI())/2)^2)*PI())/2)))*('Calcification Rates'!$F$87+'Calcification Rates'!$G$87)</f>
        <v>24.603839694561103</v>
      </c>
      <c r="GR56" s="73">
        <f>((((((((($A56*2)/PI())/2)+'Calcification Rates'!$D$88)^2)*PI())/2))-((((((($A56*2)/PI())/2)^2)*PI())/2)))*'Calcification Rates'!$F$88</f>
        <v>21.639108720123286</v>
      </c>
      <c r="GS56" s="73">
        <f>((((((((($A56*2)/PI())/2)+('Calcification Rates'!$D$88-'Calcification Rates'!$E$88))^2)*PI())/2))-((((((($A56*2)/PI())/2)^2)*PI())/2)))*('Calcification Rates'!$F$88-'Calcification Rates'!$G$88)</f>
        <v>18.824038067873268</v>
      </c>
      <c r="GT56" s="73">
        <f>((((((((($A56*2)/PI())/2)+('Calcification Rates'!$D$88+'Calcification Rates'!$E$88))^2)*PI())/2))-((((((($A56*2)/PI())/2)^2)*PI())/2)))*('Calcification Rates'!$F$88+'Calcification Rates'!$G$88)</f>
        <v>24.603839694561103</v>
      </c>
      <c r="GU56" s="73">
        <f>((((((((($A56*2)/PI())/2)+'Calcification Rates'!$D$89)^2)*PI())/2))-((((((($A56*2)/PI())/2)^2)*PI())/2)))*'Calcification Rates'!$F$89</f>
        <v>30.245741124752712</v>
      </c>
      <c r="GV56" s="73">
        <f>((((((((($A56*2)/PI())/2)+('Calcification Rates'!$D$89-'Calcification Rates'!$E$89))^2)*PI())/2))-((((((($A56*2)/PI())/2)^2)*PI())/2)))*('Calcification Rates'!$F$89-'Calcification Rates'!$G$89)</f>
        <v>26.965977617672035</v>
      </c>
      <c r="GW56" s="73">
        <f>((((((((($A56*2)/PI())/2)+('Calcification Rates'!$D$89+'Calcification Rates'!$E$89))^2)*PI())/2))-((((((($A56*2)/PI())/2)^2)*PI())/2)))*('Calcification Rates'!$F$89+'Calcification Rates'!$G$89)</f>
        <v>33.647571280848368</v>
      </c>
      <c r="GX56" s="73">
        <f>((((((((($A56*2)/PI())/2)+'Calcification Rates'!$D$90)^2)*PI())/2))-((((((($A56*2)/PI())/2)^2)*PI())/2)))*'Calcification Rates'!$F$90</f>
        <v>30.245741124752712</v>
      </c>
      <c r="GY56" s="73">
        <f>((((((((($A56*2)/PI())/2)+('Calcification Rates'!$D$90-'Calcification Rates'!$E$90))^2)*PI())/2))-((((((($A56*2)/PI())/2)^2)*PI())/2)))*('Calcification Rates'!$F$90-'Calcification Rates'!$G$90)</f>
        <v>26.965977617672035</v>
      </c>
      <c r="GZ56" s="73">
        <f>((((((((($A56*2)/PI())/2)+('Calcification Rates'!$D$90+'Calcification Rates'!$E$90))^2)*PI())/2))-((((((($A56*2)/PI())/2)^2)*PI())/2)))*('Calcification Rates'!$F$90+'Calcification Rates'!$G$90)</f>
        <v>33.647571280848368</v>
      </c>
      <c r="HA56" s="73">
        <f>((((((((($A56*2)/PI())/2)+'Calcification Rates'!$D$92)^2)*PI())/2))-((((((($A56*2)/PI())/2)^2)*PI())/2)))*'Calcification Rates'!$F$92</f>
        <v>76.392187027485534</v>
      </c>
      <c r="HB56" s="73">
        <f>((((((((($A56*2)/PI())/2)+('Calcification Rates'!$D$92-'Calcification Rates'!$E$92))^2)*PI())/2))-((((((($A56*2)/PI())/2)^2)*PI())/2)))*('Calcification Rates'!$F$92-'Calcification Rates'!$G$92)</f>
        <v>73.436506424645941</v>
      </c>
      <c r="HC56" s="73">
        <f>((((((((($A56*2)/PI())/2)+('Calcification Rates'!$D$92+'Calcification Rates'!$E$92))^2)*PI())/2))-((((((($A56*2)/PI())/2)^2)*PI())/2)))*('Calcification Rates'!$F$92+'Calcification Rates'!$G$92)</f>
        <v>79.347867630325126</v>
      </c>
      <c r="HD56" s="73">
        <f>$A56*'Calcification Rates'!$D$93*'Calcification Rates'!$F$93</f>
        <v>22.311423237724849</v>
      </c>
      <c r="HE56" s="73">
        <f>$A56*('Calcification Rates'!$D$93-'Calcification Rates'!$E$93)*('Calcification Rates'!$F$93-'Calcification Rates'!$G$93)</f>
        <v>19.608993753698158</v>
      </c>
      <c r="HF56" s="73">
        <f>$A56*('Calcification Rates'!$D$93+'Calcification Rates'!$E$93)*('Calcification Rates'!$F$93+'Calcification Rates'!$G$93)</f>
        <v>25.161899839551577</v>
      </c>
      <c r="HG56" s="73">
        <f>$A56*'Calcification Rates'!$D$95*'Calcification Rates'!$F$95</f>
        <v>28.447064628099181</v>
      </c>
      <c r="HH56" s="73">
        <f>$A56*('Calcification Rates'!$D$95-'Calcification Rates'!$E$95)*('Calcification Rates'!$F$95-'Calcification Rates'!$G$95)</f>
        <v>24.824117441104999</v>
      </c>
      <c r="HI56" s="73">
        <f>$A56*('Calcification Rates'!$D$95+'Calcification Rates'!$E$95)*('Calcification Rates'!$F$95+'Calcification Rates'!$G$95)</f>
        <v>32.273047862361985</v>
      </c>
      <c r="HJ56" s="73">
        <f>((((1-'Calcification Rates'!$H$96)*$A56)*'Calcification Rates'!$D$96*0.1)+('Calcification Rates'!$H$96*$A56*'Calcification Rates'!$D$96))*'Calcification Rates'!$F$96</f>
        <v>13.524187950000002</v>
      </c>
      <c r="HK56" s="73">
        <f>((((1-'Calcification Rates'!$H$96)*$A56)*(('Calcification Rates'!$D$96-'Calcification Rates'!$E$96)*0.1))+('Calcification Rates'!$H$96*$A56*('Calcification Rates'!$D$96-'Calcification Rates'!$E$96)))*('Calcification Rates'!$F$96-'Calcification Rates'!$G$96)</f>
        <v>11.81368021315596</v>
      </c>
      <c r="HL56" s="73">
        <f>((((1-'Calcification Rates'!$H$96)*$A56)*(('Calcification Rates'!$D$96+'Calcification Rates'!$E$96)*0.1))+('Calcification Rates'!$H$96*$A56*('Calcification Rates'!$D$96+'Calcification Rates'!$E$96)))*('Calcification Rates'!$F$96+'Calcification Rates'!$G$96)</f>
        <v>15.33990733155821</v>
      </c>
      <c r="HM56" s="73">
        <f>((((1-'Calcification Rates'!$H$98)*$A56)*'Calcification Rates'!$D$98*0.1)+('Calcification Rates'!$H$98*$A56*'Calcification Rates'!$D$98))*'Calcification Rates'!$F$98</f>
        <v>13.524187950000002</v>
      </c>
      <c r="HN56" s="73">
        <f>((((1-'Calcification Rates'!$H$98)*$A56)*(('Calcification Rates'!$D$98-'Calcification Rates'!$E$98)*0.1))+('Calcification Rates'!$H$98*$A56*('Calcification Rates'!$D$98-'Calcification Rates'!$E$98)))*('Calcification Rates'!$F$98-'Calcification Rates'!$G$98)</f>
        <v>8.1562297785514826</v>
      </c>
      <c r="HO56" s="73">
        <f>((((1-'Calcification Rates'!$H$98)*$A56)*(('Calcification Rates'!$D$98+'Calcification Rates'!$E$98)*0.1))+('Calcification Rates'!$H$98*$A56*('Calcification Rates'!$D$98+'Calcification Rates'!$E$98)))*('Calcification Rates'!$F$98+'Calcification Rates'!$G$98)</f>
        <v>19.669335201226549</v>
      </c>
    </row>
    <row r="57" spans="1:223" x14ac:dyDescent="0.3">
      <c r="A57" s="42">
        <v>55</v>
      </c>
      <c r="B57" s="73">
        <f>((((1-'Calcification Rates'!$H$11)*$A57)*'Calcification Rates'!$D$11*0.1)+('Calcification Rates'!$H$11*$A57*'Calcification Rates'!$D$11))*'Calcification Rates'!$F$11</f>
        <v>151.32179626666667</v>
      </c>
      <c r="C57" s="73">
        <f>((((1-'Calcification Rates'!$H$11)*$A57)*(('Calcification Rates'!$D$11-'Calcification Rates'!$E$11)*0.1))+('Calcification Rates'!$H$11*$A57*('Calcification Rates'!$D$11-'Calcification Rates'!$E$11)))*('Calcification Rates'!$F$11-'Calcification Rates'!$G$11)</f>
        <v>122.89978653535628</v>
      </c>
      <c r="D57" s="73">
        <f>((((1-'Calcification Rates'!$H$11)*$A57)*(('Calcification Rates'!$D$11+'Calcification Rates'!$E$11)*0.1))+('Calcification Rates'!$H$11*$A57*('Calcification Rates'!$D$11+'Calcification Rates'!$E$11)))*('Calcification Rates'!$F$11+'Calcification Rates'!$G$11)</f>
        <v>180.62672405024554</v>
      </c>
      <c r="E57" s="73">
        <f>(((((1-'Calcification Rates'!$H$12)*$A57)*'Calcification Rates'!$D$12*0.1)+('Calcification Rates'!$H$12*$A57*'Calcification Rates'!$D$12))*'Calcification Rates'!$F$12)*0.5</f>
        <v>79.686568761904752</v>
      </c>
      <c r="F57" s="73">
        <f>(((((1-'Calcification Rates'!$H$12)*$A57)*(('Calcification Rates'!$D$12-'Calcification Rates'!$E$12)*0.1))+('Calcification Rates'!$H$12*$A57*('Calcification Rates'!$D$12-'Calcification Rates'!$E$12)))*('Calcification Rates'!$F$12-'Calcification Rates'!$G$12))*0.5</f>
        <v>73.238089191479801</v>
      </c>
      <c r="G57" s="73">
        <f>(((((1-'Calcification Rates'!$H$12)*$A57)*(('Calcification Rates'!$D$12+'Calcification Rates'!$E$12)*0.1))+('Calcification Rates'!$H$12*$A57*('Calcification Rates'!$D$12+'Calcification Rates'!$E$12)))*('Calcification Rates'!$F$12+'Calcification Rates'!$G$12))*0.5</f>
        <v>86.246935409984033</v>
      </c>
      <c r="H57" s="73">
        <f>(((((1-'Calcification Rates'!$H$13)*$A57)*'Calcification Rates'!$D$13*0.1)+('Calcification Rates'!$H$13*$A57*'Calcification Rates'!$D$13))*'Calcification Rates'!$F$13)*0.5</f>
        <v>64.119896807999993</v>
      </c>
      <c r="I57" s="73">
        <f>(((((1-'Calcification Rates'!$H$13)*$A57)*(('Calcification Rates'!$D$13-'Calcification Rates'!$E$13)*0.1))+('Calcification Rates'!$H$13*$A57*('Calcification Rates'!$D$13-'Calcification Rates'!$E$13)))*('Calcification Rates'!$F$13-'Calcification Rates'!$G$13))*0.5</f>
        <v>54.263567970596526</v>
      </c>
      <c r="J57" s="73">
        <f>(((((1-'Calcification Rates'!$H$13)*$A57)*(('Calcification Rates'!$D$13+'Calcification Rates'!$E$13)*0.1))+('Calcification Rates'!$H$13*$A57*('Calcification Rates'!$D$13+'Calcification Rates'!$E$13)))*('Calcification Rates'!$F$13+'Calcification Rates'!$G$13))*0.5</f>
        <v>74.7889568088479</v>
      </c>
      <c r="K57" s="73">
        <f>((((((((($A57*2)/PI())/2)+'Calcification Rates'!$D$14)^2)*PI())/2))-((((((($A57*2)/PI())/2)^2)*PI())/2)))*'Calcification Rates'!$F$14</f>
        <v>32.629576613858731</v>
      </c>
      <c r="L57" s="73">
        <f>((((((((($A57*2)/PI())/2)+('Calcification Rates'!$D$14-'Calcification Rates'!$E$14))^2)*PI())/2))-((((((($A57*2)/PI())/2)^2)*PI())/2)))*('Calcification Rates'!$F$14-'Calcification Rates'!$G$14)</f>
        <v>31.488947103347343</v>
      </c>
      <c r="M57" s="73">
        <f>((((((((($A57*2)/PI())/2)+('Calcification Rates'!$D$14+'Calcification Rates'!$E$14))^2)*PI())/2))-((((((($A57*2)/PI())/2)^2)*PI())/2)))*('Calcification Rates'!$F$14+'Calcification Rates'!$G$14)</f>
        <v>33.770886275663067</v>
      </c>
      <c r="N57" s="73">
        <f>((((((((($A57*2)/PI())/2)+'Calcification Rates'!$D$15)^2)*PI())/2))-((((((($A57*2)/PI())/2)^2)*PI())/2)))*'Calcification Rates'!$F$15</f>
        <v>33.096927320567652</v>
      </c>
      <c r="O57" s="73">
        <f>((((((((($A57*2)/PI())/2)+('Calcification Rates'!$D$15-'Calcification Rates'!$E$15))^2)*PI())/2))-((((((($A57*2)/PI())/2)^2)*PI())/2)))*('Calcification Rates'!$F$15-'Calcification Rates'!$G$15)</f>
        <v>29.843646264050715</v>
      </c>
      <c r="P57" s="73">
        <f>((((((((($A57*2)/PI())/2)+('Calcification Rates'!$D$15+'Calcification Rates'!$E$15))^2)*PI())/2))-((((((($A57*2)/PI())/2)^2)*PI())/2)))*('Calcification Rates'!$F$15+'Calcification Rates'!$G$15)</f>
        <v>36.502813859480433</v>
      </c>
      <c r="Q57" s="73">
        <f>(2*'Calcification Rates'!$D$16*'Calcification Rates'!$F$16)+0.1*'Calcification Rates'!$D$16*($A57+(2*'Calcification Rates'!$D$16))*'Calcification Rates'!$F$16</f>
        <v>8.481678333333333</v>
      </c>
      <c r="R57" s="73">
        <f>(2*('Calcification Rates'!$D$16-'Calcification Rates'!$E$16)*('Calcification Rates'!$F$16-'Calcification Rates'!$G$16))+(0.1*('Calcification Rates'!$D$16-'Calcification Rates'!$E$16)*($A57+(2*'Calcification Rates'!$D$16-'Calcification Rates'!$E$16)))*('Calcification Rates'!$F$16-'Calcification Rates'!$G$16)</f>
        <v>7.2856527615896765</v>
      </c>
      <c r="S57" s="73">
        <f>(2*('Calcification Rates'!$D$16+'Calcification Rates'!$E$16)*('Calcification Rates'!$F$16+'Calcification Rates'!$G$16))+(0.1*('Calcification Rates'!$D$16+'Calcification Rates'!$E$16)*($A57+(2*'Calcification Rates'!$D$16+'Calcification Rates'!$E$16)))*('Calcification Rates'!$F$16+'Calcification Rates'!$G$16)</f>
        <v>9.7075299374042956</v>
      </c>
      <c r="T57" s="73">
        <f>(2*'Calcification Rates'!$D$17*'Calcification Rates'!$F$17)+0.1*'Calcification Rates'!$D$17*($A57+(2*'Calcification Rates'!$D$17))*'Calcification Rates'!$F$17</f>
        <v>7.8391269444444429</v>
      </c>
      <c r="U57" s="73">
        <f>(2*('Calcification Rates'!$D$17-'Calcification Rates'!$E$17)*('Calcification Rates'!$F$17-'Calcification Rates'!$G$17))+(0.1*('Calcification Rates'!$D$17-'Calcification Rates'!$E$17)*($A57+(2*'Calcification Rates'!$D$17-'Calcification Rates'!$E$17)))*('Calcification Rates'!$F$17-'Calcification Rates'!$G$17)</f>
        <v>6.6518414090563418</v>
      </c>
      <c r="V57" s="73">
        <f>(2*('Calcification Rates'!$D$17+'Calcification Rates'!$E$17)*('Calcification Rates'!$F$17+'Calcification Rates'!$G$17))+(0.1*('Calcification Rates'!$D$17+'Calcification Rates'!$E$17)*($A57+(2*'Calcification Rates'!$D$17+'Calcification Rates'!$E$17)))*('Calcification Rates'!$F$17+'Calcification Rates'!$G$17)</f>
        <v>9.0562370182042962</v>
      </c>
      <c r="W57" s="73">
        <f>((((((((($A57*2)/PI())/2)+'Calcification Rates'!$D$18)^2)*PI())/2))-((((((($A57*2)/PI())/2)^2)*PI())/2)))*'Calcification Rates'!$F$18</f>
        <v>33.096927320567652</v>
      </c>
      <c r="X57" s="73">
        <f>((((((((($A57*2)/PI())/2)+('Calcification Rates'!$D$18-'Calcification Rates'!$E$18))^2)*PI())/2))-((((((($A57*2)/PI())/2)^2)*PI())/2)))*('Calcification Rates'!$F$18-'Calcification Rates'!$G$18)</f>
        <v>29.843646264050715</v>
      </c>
      <c r="Y57" s="73">
        <f>((((((((($A57*2)/PI())/2)+('Calcification Rates'!$D$18+'Calcification Rates'!$E$18))^2)*PI())/2))-((((((($A57*2)/PI())/2)^2)*PI())/2)))*('Calcification Rates'!$F$18+'Calcification Rates'!$G$18)</f>
        <v>36.502813859480433</v>
      </c>
      <c r="Z57" s="73">
        <f>(2*'Calcification Rates'!$D$19*'Calcification Rates'!$F$19)+0.1*'Calcification Rates'!$D$19*($A57+(2*'Calcification Rates'!$D$19))*'Calcification Rates'!$F$19</f>
        <v>7.8391269444444429</v>
      </c>
      <c r="AA57" s="73">
        <f>(2*('Calcification Rates'!$D$19-'Calcification Rates'!$E$19)*('Calcification Rates'!$F$19-'Calcification Rates'!$G$19))+(0.1*('Calcification Rates'!$D$19-'Calcification Rates'!$E$19)*($A57+(2*'Calcification Rates'!$D$19-'Calcification Rates'!$E$19)))*('Calcification Rates'!$F$19-'Calcification Rates'!$G$19)</f>
        <v>6.6518414090563418</v>
      </c>
      <c r="AB57" s="73">
        <f>(2*('Calcification Rates'!$D$19+'Calcification Rates'!$E$19)*('Calcification Rates'!$F$19+'Calcification Rates'!$G$19))+(0.1*('Calcification Rates'!$D$19+'Calcification Rates'!$E$19)*($A57+(2*'Calcification Rates'!$D$19+'Calcification Rates'!$E$19)))*('Calcification Rates'!$F$19+'Calcification Rates'!$G$19)</f>
        <v>9.0562370182042962</v>
      </c>
      <c r="AC57" s="73">
        <f>(((((1-'Calcification Rates'!$H$20)*$A57)*'Calcification Rates'!$D$20*0.1)+('Calcification Rates'!$H$20*$A57*'Calcification Rates'!$D$20))*'Calcification Rates'!$F$20)*0.5</f>
        <v>4.4467868958333323</v>
      </c>
      <c r="AD57" s="73">
        <f>(((((1-'Calcification Rates'!$H$20)*$A57)*(('Calcification Rates'!$D$20-'Calcification Rates'!$E$20)*0.1))+('Calcification Rates'!$H$20*$A57*('Calcification Rates'!$D$20-'Calcification Rates'!$E$20)))*('Calcification Rates'!$F$20-'Calcification Rates'!$G$20))*0.5</f>
        <v>3.7736173350550604</v>
      </c>
      <c r="AE57" s="73">
        <f>(((((1-'Calcification Rates'!$H$20)*$A57)*(('Calcification Rates'!$D$20+'Calcification Rates'!$E$20)*0.1))+('Calcification Rates'!$H$20*$A57*('Calcification Rates'!$D$20+'Calcification Rates'!$E$20)))*('Calcification Rates'!$F$20+'Calcification Rates'!$G$20))*0.5</f>
        <v>5.136757352684481</v>
      </c>
      <c r="AF57" s="73">
        <f>(2*'Calcification Rates'!$D$21*'Calcification Rates'!$F$21)+0.1*'Calcification Rates'!$D$21*($A57+(2*'Calcification Rates'!$D$21))*'Calcification Rates'!$F$21</f>
        <v>8.995719444444445</v>
      </c>
      <c r="AG57" s="73">
        <f>(2*('Calcification Rates'!$D$21-'Calcification Rates'!$E$21)*('Calcification Rates'!$F$21-'Calcification Rates'!$G$21))+(0.1*('Calcification Rates'!$D$21-'Calcification Rates'!$E$21)*($A57+(2*'Calcification Rates'!$D$21-'Calcification Rates'!$E$21)))*('Calcification Rates'!$F$21-'Calcification Rates'!$G$21)</f>
        <v>8.8023720639829328</v>
      </c>
      <c r="AH57" s="73">
        <f>(2*('Calcification Rates'!$D$21+'Calcification Rates'!$E$21)*('Calcification Rates'!$F$21+'Calcification Rates'!$G$21))+(0.1*('Calcification Rates'!$D$21+'Calcification Rates'!$E$21)*($A57+(2*'Calcification Rates'!$D$21+'Calcification Rates'!$E$21)))*('Calcification Rates'!$F$21+'Calcification Rates'!$G$21)</f>
        <v>9.1910456757504004</v>
      </c>
      <c r="AI57" s="73">
        <f>$A57*'Calcification Rates'!$D$23*'Calcification Rates'!$F$23</f>
        <v>1.2926546874999998</v>
      </c>
      <c r="AJ57" s="73">
        <f>$A57*('Calcification Rates'!$D$23-'Calcification Rates'!$E$23)*('Calcification Rates'!$F$23-'Calcification Rates'!$G$23)</f>
        <v>0.84009471027955351</v>
      </c>
      <c r="AK57" s="73">
        <f>$A57*('Calcification Rates'!$D$23+'Calcification Rates'!$E$23)*('Calcification Rates'!$F$23+'Calcification Rates'!$G$23)</f>
        <v>1.7452146647204463</v>
      </c>
      <c r="AL57" s="73">
        <f>((((1-'Calcification Rates'!$H$24)*$A57)*'Calcification Rates'!$D$24*0.1)+('Calcification Rates'!$H$24*$A57*'Calcification Rates'!$D$24))*'Calcification Rates'!$F$24</f>
        <v>58.900343001499998</v>
      </c>
      <c r="AM57" s="73">
        <f>((((1-'Calcification Rates'!$H$24)*$A57)*(('Calcification Rates'!$D$24-'Calcification Rates'!$E$24)*0.1))+('Calcification Rates'!$H$24*$A57*('Calcification Rates'!$D$24-'Calcification Rates'!$E$24)))*('Calcification Rates'!$F$24-'Calcification Rates'!$G$24)</f>
        <v>35.521891098513663</v>
      </c>
      <c r="AN57" s="73">
        <f>((((1-'Calcification Rates'!$H$24)*$A57)*(('Calcification Rates'!$D$24+'Calcification Rates'!$E$24)*0.1))+('Calcification Rates'!$H$24*$A57*('Calcification Rates'!$D$24+'Calcification Rates'!$E$24)))*('Calcification Rates'!$F$24+'Calcification Rates'!$G$24)</f>
        <v>85.663597270823331</v>
      </c>
      <c r="AO57" s="73">
        <f>((((((((($A57*2)/PI())/2)+'Calcification Rates'!$D$25)^2)*PI())/2))-((((((($A57*2)/PI())/2)^2)*PI())/2)))*'Calcification Rates'!$F$25</f>
        <v>27.873910655838134</v>
      </c>
      <c r="AP57" s="73">
        <f>((((((((($A57*2)/PI())/2)+('Calcification Rates'!$D$25-'Calcification Rates'!$E$25))^2)*PI())/2))-((((((($A57*2)/PI())/2)^2)*PI())/2)))*('Calcification Rates'!$F$25-'Calcification Rates'!$G$25)</f>
        <v>22.784673367905157</v>
      </c>
      <c r="AQ57" s="73">
        <f>((((((((($A57*2)/PI())/2)+('Calcification Rates'!$D$25+'Calcification Rates'!$E$25))^2)*PI())/2))-((((((($A57*2)/PI())/2)^2)*PI())/2)))*('Calcification Rates'!$F$25+'Calcification Rates'!$G$25)</f>
        <v>33.133342760311571</v>
      </c>
      <c r="AR57" s="73">
        <f>((((1-'Calcification Rates'!$H$28)*$A57)*'Calcification Rates'!$D$28*0.1)+('Calcification Rates'!$H$28*$A57*'Calcification Rates'!$D$28))*'Calcification Rates'!$F$28</f>
        <v>9.4804181205436748</v>
      </c>
      <c r="AS57" s="73">
        <f>((((1-'Calcification Rates'!$H$28)*$A57)*(('Calcification Rates'!$D$28-'Calcification Rates'!$E$28)*0.1))+('Calcification Rates'!$H$28*$A57*('Calcification Rates'!$D$28-'Calcification Rates'!$E$28)))*('Calcification Rates'!$F$28-'Calcification Rates'!$G$28)</f>
        <v>8.5448864854524835</v>
      </c>
      <c r="AT57" s="73">
        <f>((((1-'Calcification Rates'!$H$28)*$A57)*(('Calcification Rates'!$D$28+'Calcification Rates'!$E$28)*0.1))+('Calcification Rates'!$H$28*$A57*('Calcification Rates'!$D$28+'Calcification Rates'!$E$28)))*('Calcification Rates'!$F$28+'Calcification Rates'!$G$28)</f>
        <v>10.461730045628626</v>
      </c>
      <c r="AU57" s="73">
        <f>((((((((($A57*2)/PI())/2)+'Calcification Rates'!$D$29)^2)*PI())/2))-((((((($A57*2)/PI())/2)^2)*PI())/2)))*'Calcification Rates'!$F$29</f>
        <v>136.99558478419638</v>
      </c>
      <c r="AV57" s="73">
        <f>((((((((($A57*2)/PI())/2)+('Calcification Rates'!$D$29-'Calcification Rates'!$E$29))^2)*PI())/2))-((((((($A57*2)/PI())/2)^2)*PI())/2)))*('Calcification Rates'!$F$29-'Calcification Rates'!$G$29)</f>
        <v>113.14655219069738</v>
      </c>
      <c r="AW57" s="73">
        <f>((((((((($A57*2)/PI())/2)+('Calcification Rates'!$D$29+'Calcification Rates'!$E$29))^2)*PI())/2))-((((((($A57*2)/PI())/2)^2)*PI())/2)))*('Calcification Rates'!$F$29+'Calcification Rates'!$G$29)</f>
        <v>162.94695301316864</v>
      </c>
      <c r="AX57" s="73">
        <f>((((((((($A57*2)/PI())/2)+'Calcification Rates'!$D$30)^2)*PI())/2))-((((((($A57*2)/PI())/2)^2)*PI())/2)))*'Calcification Rates'!$F$30</f>
        <v>32.46311788683353</v>
      </c>
      <c r="AY57" s="73">
        <f>((((((((($A57*2)/PI())/2)+('Calcification Rates'!$D$30-'Calcification Rates'!$E$30))^2)*PI())/2))-((((((($A57*2)/PI())/2)^2)*PI())/2)))*('Calcification Rates'!$F$30-'Calcification Rates'!$G$30)</f>
        <v>28.818164874175284</v>
      </c>
      <c r="AZ57" s="73">
        <f>((((((((($A57*2)/PI())/2)+('Calcification Rates'!$D$30+'Calcification Rates'!$E$30))^2)*PI())/2))-((((((($A57*2)/PI())/2)^2)*PI())/2)))*('Calcification Rates'!$F$30+'Calcification Rates'!$G$30)</f>
        <v>36.183266370197671</v>
      </c>
      <c r="BA57" s="73">
        <f>((((1-'Calcification Rates'!$H$31)*$A57)*'Calcification Rates'!$D$31*0.1)+('Calcification Rates'!$H$31*$A57*'Calcification Rates'!$D$31))*'Calcification Rates'!$F$31</f>
        <v>10.140130000000001</v>
      </c>
      <c r="BB57" s="73">
        <f>((((1-'Calcification Rates'!$H$31)*$A57)*(('Calcification Rates'!$D$31-'Calcification Rates'!$E$31)*0.1))+('Calcification Rates'!$H$31*$A57*('Calcification Rates'!$D$31-'Calcification Rates'!$E$31)))*('Calcification Rates'!$F$31-'Calcification Rates'!$G$31)</f>
        <v>10.140130000000001</v>
      </c>
      <c r="BC57" s="73">
        <f>((((1-'Calcification Rates'!$H$31)*$A57)*(('Calcification Rates'!$D$31+'Calcification Rates'!$E$31)*0.1))+('Calcification Rates'!$H$31*$A57*('Calcification Rates'!$D$31+'Calcification Rates'!$E$31)))*('Calcification Rates'!$F$31+'Calcification Rates'!$G$31)</f>
        <v>10.140130000000001</v>
      </c>
      <c r="BD57" s="73">
        <f>$A57*'Calcification Rates'!$D$32*'Calcification Rates'!$F$32</f>
        <v>42.608620766488421</v>
      </c>
      <c r="BE57" s="73">
        <f>$A57*('Calcification Rates'!$D$32-'Calcification Rates'!$E$32)*('Calcification Rates'!$F$32-'Calcification Rates'!$G$32)</f>
        <v>40.960055922181162</v>
      </c>
      <c r="BF57" s="73">
        <f>$A57*('Calcification Rates'!$D$32+'Calcification Rates'!$E$32)*('Calcification Rates'!$F$32+'Calcification Rates'!$G$32)</f>
        <v>44.257185610795688</v>
      </c>
      <c r="BG57" s="73">
        <f>((((1-'Calcification Rates'!$H$34)*$A57)*'Calcification Rates'!$D$34*0.1)+('Calcification Rates'!$H$34*$A57*'Calcification Rates'!$D$34))*'Calcification Rates'!$F$34</f>
        <v>13.774635875000001</v>
      </c>
      <c r="BH57" s="73">
        <f>((((1-'Calcification Rates'!$H$34)*$A57)*(('Calcification Rates'!$D$34-'Calcification Rates'!$E$34)*0.1))+('Calcification Rates'!$H$34*$A57*('Calcification Rates'!$D$34-'Calcification Rates'!$E$34)))*('Calcification Rates'!$F$34-'Calcification Rates'!$G$34)</f>
        <v>5.2455615185526012</v>
      </c>
      <c r="BI57" s="73">
        <f>((((1-'Calcification Rates'!$H$34)*$A57)*(('Calcification Rates'!$D$34+'Calcification Rates'!$E$34)*0.1))+('Calcification Rates'!$H$34*$A57*('Calcification Rates'!$D$34+'Calcification Rates'!$E$34)))*('Calcification Rates'!$F$34+'Calcification Rates'!$G$34)</f>
        <v>26.271105138240159</v>
      </c>
      <c r="BJ57" s="73">
        <f>(2*'Calcification Rates'!$D$35*'Calcification Rates'!$F$35)+0.1*'Calcification Rates'!$D$35*($A57+(2*'Calcification Rates'!$D$35))*'Calcification Rates'!$F$35</f>
        <v>4.5106227050371093</v>
      </c>
      <c r="BK57" s="73">
        <f>(2*('Calcification Rates'!$D$35-'Calcification Rates'!$E$35)*('Calcification Rates'!$F$35-'Calcification Rates'!$G$35))+(0.1*('Calcification Rates'!$D$35-'Calcification Rates'!$E$35)*($A57+(2*'Calcification Rates'!$D$35-'Calcification Rates'!$E$35)))*('Calcification Rates'!$F$35-'Calcification Rates'!$G$35)</f>
        <v>4.0679003065205519</v>
      </c>
      <c r="BL57" s="73">
        <f>(2*('Calcification Rates'!$D$35+'Calcification Rates'!$E$35)*('Calcification Rates'!$F$35+'Calcification Rates'!$G$35))+(0.1*('Calcification Rates'!$D$35+'Calcification Rates'!$E$35)*($A57+(2*'Calcification Rates'!$D$35+'Calcification Rates'!$E$35)))*('Calcification Rates'!$F$35+'Calcification Rates'!$G$35)</f>
        <v>4.9739980196687679</v>
      </c>
      <c r="BM57" s="73">
        <f>((((((((($A57*2)/PI())/2)+'Calcification Rates'!$D$36)^2)*PI())/2))-((((((($A57*2)/PI())/2)^2)*PI())/2)))*'Calcification Rates'!$F$36</f>
        <v>43.787005849554625</v>
      </c>
      <c r="BN57" s="73">
        <f>((((((((($A57*2)/PI())/2)+('Calcification Rates'!$D$36-'Calcification Rates'!$E$36))^2)*PI())/2))-((((((($A57*2)/PI())/2)^2)*PI())/2)))*('Calcification Rates'!$F$36-'Calcification Rates'!$G$36)</f>
        <v>40.096309671498986</v>
      </c>
      <c r="BO57" s="73">
        <f>((((((((($A57*2)/PI())/2)+('Calcification Rates'!$D$36+'Calcification Rates'!$E$36))^2)*PI())/2))-((((((($A57*2)/PI())/2)^2)*PI())/2)))*('Calcification Rates'!$F$36+'Calcification Rates'!$G$36)</f>
        <v>47.641256202748863</v>
      </c>
      <c r="BP57" s="73">
        <f>(2*'Calcification Rates'!$D$37*'Calcification Rates'!$F$37)+0.1*'Calcification Rates'!$D$37*($A57+(2*'Calcification Rates'!$D$37))*'Calcification Rates'!$F$37</f>
        <v>92.739986111111108</v>
      </c>
      <c r="BQ57" s="73">
        <f>(2*('Calcification Rates'!$D$37-'Calcification Rates'!$E$37)*('Calcification Rates'!$F$37-'Calcification Rates'!$G$37))+(0.1*('Calcification Rates'!$D$37-'Calcification Rates'!$E$37)*($A57+(2*'Calcification Rates'!$D$37-'Calcification Rates'!$E$37)))*('Calcification Rates'!$F$37-'Calcification Rates'!$G$37)</f>
        <v>75.901306975944422</v>
      </c>
      <c r="BR57" s="73">
        <f>(2*('Calcification Rates'!$D$37+'Calcification Rates'!$E$37)*('Calcification Rates'!$F$37+'Calcification Rates'!$G$37))+(0.1*('Calcification Rates'!$D$37+'Calcification Rates'!$E$37)*($A57+(2*'Calcification Rates'!$D$37+'Calcification Rates'!$E$37)))*('Calcification Rates'!$F$37+'Calcification Rates'!$G$37)</f>
        <v>110.9989230542397</v>
      </c>
      <c r="BS57" s="73">
        <f>(2*'Calcification Rates'!$D$38*'Calcification Rates'!$F$38)+0.1*'Calcification Rates'!$D$38*($A57+(2*'Calcification Rates'!$D$38))*'Calcification Rates'!$F$38</f>
        <v>88.801222222222208</v>
      </c>
      <c r="BT57" s="73">
        <f>(2*('Calcification Rates'!$D$38-'Calcification Rates'!$E$38)*('Calcification Rates'!$F$38-'Calcification Rates'!$G$38))+(0.1*('Calcification Rates'!$D$38-'Calcification Rates'!$E$38)*($A57+(2*'Calcification Rates'!$D$38-'Calcification Rates'!$E$38)))*('Calcification Rates'!$F$38-'Calcification Rates'!$G$38)</f>
        <v>71.284840522080444</v>
      </c>
      <c r="BU57" s="73">
        <f>(2*('Calcification Rates'!$D$38+'Calcification Rates'!$E$38)*('Calcification Rates'!$F$38+'Calcification Rates'!$G$38))+(0.1*('Calcification Rates'!$D$38+'Calcification Rates'!$E$38)*($A57+(2*'Calcification Rates'!$D$38+'Calcification Rates'!$E$38)))*('Calcification Rates'!$F$38+'Calcification Rates'!$G$38)</f>
        <v>108.14138430452184</v>
      </c>
      <c r="BV57" s="73">
        <f>((((((((($A57*2)/PI())/2)+'Calcification Rates'!$D$39)^2)*PI())/2))-((((((($A57*2)/PI())/2)^2)*PI())/2)))*'Calcification Rates'!$F$39</f>
        <v>23.61879745029054</v>
      </c>
      <c r="BW57" s="73">
        <f>((((((((($A57*2)/PI())/2)+('Calcification Rates'!$D$39-'Calcification Rates'!$E$39))^2)*PI())/2))-((((((($A57*2)/PI())/2)^2)*PI())/2)))*('Calcification Rates'!$F$39-'Calcification Rates'!$G$39)</f>
        <v>22.704965497016264</v>
      </c>
      <c r="BX57" s="73">
        <f>((((((((($A57*2)/PI())/2)+('Calcification Rates'!$D$39+'Calcification Rates'!$E$39))^2)*PI())/2))-((((((($A57*2)/PI())/2)^2)*PI())/2)))*('Calcification Rates'!$F$39+'Calcification Rates'!$G$39)</f>
        <v>24.532629403564819</v>
      </c>
      <c r="BY57" s="73">
        <f>((((((((($A57*2)/PI())/2)+'Calcification Rates'!$D$40)^2)*PI())/2))-((((((($A57*2)/PI())/2)^2)*PI())/2)))*'Calcification Rates'!$F$40</f>
        <v>43.21707044821391</v>
      </c>
      <c r="BZ57" s="73">
        <f>((((((((($A57*2)/PI())/2)+('Calcification Rates'!$D$40-'Calcification Rates'!$E$40))^2)*PI())/2))-((((((($A57*2)/PI())/2)^2)*PI())/2)))*('Calcification Rates'!$F$40-'Calcification Rates'!$G$40)</f>
        <v>41.544964152980093</v>
      </c>
      <c r="CA57" s="73">
        <f>((((((((($A57*2)/PI())/2)+('Calcification Rates'!$D$40+'Calcification Rates'!$E$40))^2)*PI())/2))-((((((($A57*2)/PI())/2)^2)*PI())/2)))*('Calcification Rates'!$F$40+'Calcification Rates'!$G$40)</f>
        <v>44.889176743447734</v>
      </c>
      <c r="CB57" s="73">
        <f>$A57*'Calcification Rates'!$D$23*'Calcification Rates'!$F$23</f>
        <v>1.2926546874999998</v>
      </c>
      <c r="CC57" s="73">
        <f>$A57*('Calcification Rates'!$D$23-'Calcification Rates'!$E$23)*('Calcification Rates'!$F$23-'Calcification Rates'!$G$23)</f>
        <v>0.84009471027955351</v>
      </c>
      <c r="CD57" s="73">
        <f>$A57*('Calcification Rates'!$D$23+'Calcification Rates'!$E$23)*('Calcification Rates'!$F$23+'Calcification Rates'!$G$23)</f>
        <v>1.7452146647204463</v>
      </c>
      <c r="CE57" s="73">
        <f>((((1-'Calcification Rates'!$H$44)*$A57)*'Calcification Rates'!$D$44*0.1)+('Calcification Rates'!$H$44*$A57*'Calcification Rates'!$D$44))*'Calcification Rates'!$F$44</f>
        <v>45.139481762374999</v>
      </c>
      <c r="CF57" s="73">
        <f>((((1-'Calcification Rates'!$H$44)*$A57)*(('Calcification Rates'!$D$44-'Calcification Rates'!$E$44)*0.1))+('Calcification Rates'!$H$44*$A57*('Calcification Rates'!$D$44-'Calcification Rates'!$E$44)))*('Calcification Rates'!$F$44-'Calcification Rates'!$G$44)</f>
        <v>27.222927298837533</v>
      </c>
      <c r="CG57" s="73">
        <f>((((1-'Calcification Rates'!$H$44)*$A57)*(('Calcification Rates'!$D$44+'Calcification Rates'!$E$44)*0.1))+('Calcification Rates'!$H$44*$A57*('Calcification Rates'!$D$44+'Calcification Rates'!$E$44)))*('Calcification Rates'!$F$44+'Calcification Rates'!$G$44)</f>
        <v>65.650048703575322</v>
      </c>
      <c r="CH57" s="73">
        <f>((((1-'Calcification Rates'!$H$45)*$A57)*'Calcification Rates'!$D$45*0.1)+('Calcification Rates'!$H$45*$A57*'Calcification Rates'!$D$45))*'Calcification Rates'!$F$45</f>
        <v>56.089131999999999</v>
      </c>
      <c r="CI57" s="73">
        <f>((((1-'Calcification Rates'!$H$45)*$A57)*(('Calcification Rates'!$D$45-'Calcification Rates'!$E$45)*0.1))+('Calcification Rates'!$H$45*$A57*('Calcification Rates'!$D$45-'Calcification Rates'!$E$45)))*('Calcification Rates'!$F$45-'Calcification Rates'!$G$45)</f>
        <v>36.933936313745541</v>
      </c>
      <c r="CJ57" s="73">
        <f>((((1-'Calcification Rates'!$H$45)*$A57)*(('Calcification Rates'!$D$45+'Calcification Rates'!$E$45)*0.1))+('Calcification Rates'!$H$45*$A57*('Calcification Rates'!$D$45+'Calcification Rates'!$E$45)))*('Calcification Rates'!$F$45+'Calcification Rates'!$G$45)</f>
        <v>75.244327686254451</v>
      </c>
      <c r="CK57" s="73">
        <f>((((1-'Calcification Rates'!$H$46)*$A57)*'Calcification Rates'!$D$46*0.1)+('Calcification Rates'!$H$46*$A57*'Calcification Rates'!$D$46))*'Calcification Rates'!$F$46</f>
        <v>45.177705100000004</v>
      </c>
      <c r="CL57" s="73">
        <f>((((1-'Calcification Rates'!$H$46)*$A57)*(('Calcification Rates'!$D$46-'Calcification Rates'!$E$46)*0.1))+('Calcification Rates'!$H$46*$A57*('Calcification Rates'!$D$46-'Calcification Rates'!$E$46)))*('Calcification Rates'!$F$46-'Calcification Rates'!$G$46)</f>
        <v>42.370725798429689</v>
      </c>
      <c r="CM57" s="73">
        <f>((((1-'Calcification Rates'!$H$46)*$A57)*(('Calcification Rates'!$D$46+'Calcification Rates'!$E$46)*0.1))+('Calcification Rates'!$H$46*$A57*('Calcification Rates'!$D$46+'Calcification Rates'!$E$46)))*('Calcification Rates'!$F$46+'Calcification Rates'!$G$46)</f>
        <v>48.06885664459989</v>
      </c>
      <c r="CN57" s="73">
        <f>((((1-'Calcification Rates'!$H$47)*$A57)*'Calcification Rates'!$D$47*0.1)+('Calcification Rates'!$H$47*$A57*'Calcification Rates'!$D$47))*'Calcification Rates'!$F$47</f>
        <v>58.900343001499998</v>
      </c>
      <c r="CO57" s="73">
        <f>((((1-'Calcification Rates'!$H$47)*$A57)*(('Calcification Rates'!$D$47-'Calcification Rates'!$E$47)*0.1))+('Calcification Rates'!$H$47*$A57*('Calcification Rates'!$D$47-'Calcification Rates'!$E$47)))*('Calcification Rates'!$F$47-'Calcification Rates'!$G$47)</f>
        <v>35.521891098513663</v>
      </c>
      <c r="CP57" s="73">
        <f>((((1-'Calcification Rates'!$H$47)*$A57)*(('Calcification Rates'!$D$47+'Calcification Rates'!$E$47)*0.1))+('Calcification Rates'!$H$47*$A57*('Calcification Rates'!$D$47+'Calcification Rates'!$E$47)))*('Calcification Rates'!$F$47+'Calcification Rates'!$G$47)</f>
        <v>85.663597270823331</v>
      </c>
      <c r="CQ57" s="73">
        <f>((((((((($A57*2)/PI())/2)+'Calcification Rates'!$D$48)^2)*PI())/2))-((((((($A57*2)/PI())/2)^2)*PI())/2)))*'Calcification Rates'!$F$48</f>
        <v>33.096927320567652</v>
      </c>
      <c r="CR57" s="73">
        <f>((((((((($A57*2)/PI())/2)+('Calcification Rates'!$D$48-'Calcification Rates'!$E$48))^2)*PI())/2))-((((((($A57*2)/PI())/2)^2)*PI())/2)))*('Calcification Rates'!$F$48-'Calcification Rates'!$G$48)</f>
        <v>29.843646264050715</v>
      </c>
      <c r="CS57" s="73">
        <f>((((((((($A57*2)/PI())/2)+('Calcification Rates'!$D$48+'Calcification Rates'!$E$48))^2)*PI())/2))-((((((($A57*2)/PI())/2)^2)*PI())/2)))*('Calcification Rates'!$F$48+'Calcification Rates'!$G$48)</f>
        <v>36.502813859480433</v>
      </c>
      <c r="CT57" s="73">
        <f>((((1-'Calcification Rates'!$H$49)*$A57)*'Calcification Rates'!$D$49*0.1)+('Calcification Rates'!$H$49*$A57*'Calcification Rates'!$D$49))*'Calcification Rates'!$F$49</f>
        <v>45.139481762374999</v>
      </c>
      <c r="CU57" s="73">
        <f>((((1-'Calcification Rates'!$H$49)*$A57)*(('Calcification Rates'!$D$49-'Calcification Rates'!$E$49)*0.1))+('Calcification Rates'!$H$49*$A57*('Calcification Rates'!$D$49-'Calcification Rates'!$E$49)))*('Calcification Rates'!$F$49-'Calcification Rates'!$G$49)</f>
        <v>27.222927298837533</v>
      </c>
      <c r="CV57" s="73">
        <f>((((1-'Calcification Rates'!$H$49)*$A57)*(('Calcification Rates'!$D$49+'Calcification Rates'!$E$49)*0.1))+('Calcification Rates'!$H$49*$A57*('Calcification Rates'!$D$49+'Calcification Rates'!$E$49)))*('Calcification Rates'!$F$49+'Calcification Rates'!$G$49)</f>
        <v>65.650048703575322</v>
      </c>
      <c r="CW57" s="73">
        <f>((((((((($A57*2)/PI())/2)+'Calcification Rates'!$D$50)^2)*PI())/2))-((((((($A57*2)/PI())/2)^2)*PI())/2)))*'Calcification Rates'!$F$50</f>
        <v>33.096927320567652</v>
      </c>
      <c r="CX57" s="73">
        <f>((((((((($A57*2)/PI())/2)+('Calcification Rates'!$D$50-'Calcification Rates'!$E$50))^2)*PI())/2))-((((((($A57*2)/PI())/2)^2)*PI())/2)))*('Calcification Rates'!$F$50-'Calcification Rates'!$G$50)</f>
        <v>29.843646264050715</v>
      </c>
      <c r="CY57" s="73">
        <f>((((((((($A57*2)/PI())/2)+('Calcification Rates'!$D$50+'Calcification Rates'!$E$50))^2)*PI())/2))-((((((($A57*2)/PI())/2)^2)*PI())/2)))*('Calcification Rates'!$F$50+'Calcification Rates'!$G$50)</f>
        <v>36.502813859480433</v>
      </c>
      <c r="CZ57" s="73">
        <f>((((((((($A57*2)/PI())/2)+'Calcification Rates'!$D$51)^2)*PI())/2))-((((((($A57*2)/PI())/2)^2)*PI())/2)))*'Calcification Rates'!$F$51</f>
        <v>33.096927320567652</v>
      </c>
      <c r="DA57" s="73">
        <f>((((((((($A57*2)/PI())/2)+('Calcification Rates'!$D$51-'Calcification Rates'!$E$51))^2)*PI())/2))-((((((($A57*2)/PI())/2)^2)*PI())/2)))*('Calcification Rates'!$F$51-'Calcification Rates'!$G$51)</f>
        <v>29.843646264050715</v>
      </c>
      <c r="DB57" s="73">
        <f>((((((((($A57*2)/PI())/2)+('Calcification Rates'!$D$51+'Calcification Rates'!$E$51))^2)*PI())/2))-((((((($A57*2)/PI())/2)^2)*PI())/2)))*('Calcification Rates'!$F$51+'Calcification Rates'!$G$51)</f>
        <v>36.502813859480433</v>
      </c>
      <c r="DC57" s="73">
        <f>((((((((($A57*2)/PI())/2)+'Calcification Rates'!$D$52)^2)*PI())/2))-((((((($A57*2)/PI())/2)^2)*PI())/2)))*'Calcification Rates'!$F$52</f>
        <v>73.50816524133738</v>
      </c>
      <c r="DD57" s="73">
        <f>((((((((($A57*2)/PI())/2)+('Calcification Rates'!$D$52-'Calcification Rates'!$E$52))^2)*PI())/2))-((((((($A57*2)/PI())/2)^2)*PI())/2)))*('Calcification Rates'!$F$52-'Calcification Rates'!$G$52)</f>
        <v>69.384550137884162</v>
      </c>
      <c r="DE57" s="73">
        <f>((((((((($A57*2)/PI())/2)+('Calcification Rates'!$D$52+'Calcification Rates'!$E$52))^2)*PI())/2))-((((((($A57*2)/PI())/2)^2)*PI())/2)))*('Calcification Rates'!$F$52+'Calcification Rates'!$G$52)</f>
        <v>77.735900553517666</v>
      </c>
      <c r="DF57" s="73">
        <f>((((((((($A57*2)/PI())/2)+'Calcification Rates'!$D$53)^2)*PI())/2))-((((((($A57*2)/PI())/2)^2)*PI())/2)))*'Calcification Rates'!$F$53</f>
        <v>9.7978593477673481</v>
      </c>
      <c r="DG57" s="73">
        <f>((((((((($A57*2)/PI())/2)+('Calcification Rates'!$D$53-'Calcification Rates'!$E$53))^2)*PI())/2))-((((((($A57*2)/PI())/2)^2)*PI())/2)))*('Calcification Rates'!$F$53-'Calcification Rates'!$G$53)</f>
        <v>9.3127238621753747</v>
      </c>
      <c r="DH57" s="73">
        <f>((((((((($A57*2)/PI())/2)+('Calcification Rates'!$D$53+'Calcification Rates'!$E$53))^2)*PI())/2))-((((((($A57*2)/PI())/2)^2)*PI())/2)))*('Calcification Rates'!$F$53+'Calcification Rates'!$G$53)</f>
        <v>10.291539638183439</v>
      </c>
      <c r="DI57" s="73">
        <f>((((((((($A57*2)/PI())/2)+'Calcification Rates'!$D$54)^2)*PI())/2))-((((((($A57*2)/PI())/2)^2)*PI())/2)))*'Calcification Rates'!$F$54</f>
        <v>9.7978593477673481</v>
      </c>
      <c r="DJ57" s="73">
        <f>((((((((($A57*2)/PI())/2)+('Calcification Rates'!$D$54-'Calcification Rates'!$E$54))^2)*PI())/2))-((((((($A57*2)/PI())/2)^2)*PI())/2)))*('Calcification Rates'!$F$54-'Calcification Rates'!$G$54)</f>
        <v>9.3127238621753747</v>
      </c>
      <c r="DK57" s="73">
        <f>((((((((($A57*2)/PI())/2)+('Calcification Rates'!$D$54+'Calcification Rates'!$E$54))^2)*PI())/2))-((((((($A57*2)/PI())/2)^2)*PI())/2)))*('Calcification Rates'!$F$54+'Calcification Rates'!$G$54)</f>
        <v>10.291539638183439</v>
      </c>
      <c r="DL57" s="73">
        <f>((((((((($A57*2)/PI())/2)+'Calcification Rates'!$D$55)^2)*PI())/2))-((((((($A57*2)/PI())/2)^2)*PI())/2)))*'Calcification Rates'!$F$55</f>
        <v>12.014896087025704</v>
      </c>
      <c r="DM57" s="73">
        <f>((((((((($A57*2)/PI())/2)+('Calcification Rates'!$D$55-'Calcification Rates'!$E$55))^2)*PI())/2))-((((((($A57*2)/PI())/2)^2)*PI())/2)))*('Calcification Rates'!$F$55-'Calcification Rates'!$G$55)</f>
        <v>11.879618102160833</v>
      </c>
      <c r="DN57" s="73">
        <f>((((((((($A57*2)/PI())/2)+('Calcification Rates'!$D$55+'Calcification Rates'!$E$55))^2)*PI())/2))-((((((($A57*2)/PI())/2)^2)*PI())/2)))*('Calcification Rates'!$F$55+'Calcification Rates'!$G$55)</f>
        <v>12.150183945811392</v>
      </c>
      <c r="DO57" s="73">
        <f>((((1-'Calcification Rates'!$H$56)*$A57)*'Calcification Rates'!$D$56*0.1)+('Calcification Rates'!$H$56*$A57*'Calcification Rates'!$D$56))*'Calcification Rates'!$F$56</f>
        <v>5.8553156749999999</v>
      </c>
      <c r="DP57" s="73">
        <f>((((1-'Calcification Rates'!$H$56)*$A57)*(('Calcification Rates'!$D$56-'Calcification Rates'!$E$56)*0.1))+('Calcification Rates'!$H$56*$A57*('Calcification Rates'!$D$56-'Calcification Rates'!$E$56)))*('Calcification Rates'!$F$56-'Calcification Rates'!$G$56)</f>
        <v>5.8553156749999999</v>
      </c>
      <c r="DQ57" s="73">
        <f>((((1-'Calcification Rates'!$H$56)*$A57)*(('Calcification Rates'!$D$56+'Calcification Rates'!$E$56)*0.1))+('Calcification Rates'!$H$56*$A57*('Calcification Rates'!$D$56+'Calcification Rates'!$E$56)))*('Calcification Rates'!$F$56+'Calcification Rates'!$G$56)</f>
        <v>5.8553156749999999</v>
      </c>
      <c r="DR57" s="73">
        <f>((((1-'Calcification Rates'!$H$57)*$A57)*'Calcification Rates'!$D$57*0.1)+('Calcification Rates'!$H$57*$A57*'Calcification Rates'!$D$57))*'Calcification Rates'!$F$57</f>
        <v>24.826413333333338</v>
      </c>
      <c r="DS57" s="73">
        <f>((((1-'Calcification Rates'!$H$57)*$A57)*(('Calcification Rates'!$D$57-'Calcification Rates'!$E$57)*0.1))+('Calcification Rates'!$H$57*$A57*('Calcification Rates'!$D$57-'Calcification Rates'!$E$57)))*('Calcification Rates'!$F$57-'Calcification Rates'!$G$57)</f>
        <v>23.530229745957278</v>
      </c>
      <c r="DT57" s="73">
        <f>((((1-'Calcification Rates'!$H$57)*$A57)*(('Calcification Rates'!$D$57+'Calcification Rates'!$E$57)*0.1))+('Calcification Rates'!$H$57*$A57*('Calcification Rates'!$D$57+'Calcification Rates'!$E$57)))*('Calcification Rates'!$F$57+'Calcification Rates'!$G$57)</f>
        <v>26.122596920709398</v>
      </c>
      <c r="DU57" s="73">
        <f>((((1-'Calcification Rates'!$H$58)*$A57)*'Calcification Rates'!$D$58*0.1)+('Calcification Rates'!$H$58*$A57*'Calcification Rates'!$D$58))*'Calcification Rates'!$F$58</f>
        <v>24.826413333333338</v>
      </c>
      <c r="DV57" s="73">
        <f>((((1-'Calcification Rates'!$H$58)*$A57)*(('Calcification Rates'!$D$58-'Calcification Rates'!$E$58)*0.1))+('Calcification Rates'!$H$58*$A57*('Calcification Rates'!$D$58-'Calcification Rates'!$E$58)))*('Calcification Rates'!$F$58-'Calcification Rates'!$G$58)</f>
        <v>23.530229745957278</v>
      </c>
      <c r="DW57" s="73">
        <f>((((1-'Calcification Rates'!$H$58)*$A57)*(('Calcification Rates'!$D$58+'Calcification Rates'!$E$58)*0.1))+('Calcification Rates'!$H$58*$A57*('Calcification Rates'!$D$58+'Calcification Rates'!$E$58)))*('Calcification Rates'!$F$58+'Calcification Rates'!$G$58)</f>
        <v>26.122596920709398</v>
      </c>
      <c r="DX57" s="73">
        <f>(2*'Calcification Rates'!$D$59*'Calcification Rates'!$F$59)+0.1*'Calcification Rates'!$D$59*($A57+(2*'Calcification Rates'!$D$59))*'Calcification Rates'!$F$59</f>
        <v>18.565564088888891</v>
      </c>
      <c r="DY57" s="73">
        <f>(2*('Calcification Rates'!$D$59-'Calcification Rates'!$E$59)*('Calcification Rates'!$F$59-'Calcification Rates'!$G$59))+(0.1*('Calcification Rates'!$D$59-'Calcification Rates'!$E$59)*($A57+(2*'Calcification Rates'!$D$59-'Calcification Rates'!$E$59)))*('Calcification Rates'!$F$59-'Calcification Rates'!$G$59)</f>
        <v>17.577762342378954</v>
      </c>
      <c r="DZ57" s="73">
        <f>(2*('Calcification Rates'!$D$59+'Calcification Rates'!$E$59)*('Calcification Rates'!$F$59+'Calcification Rates'!$G$59))+(0.1*('Calcification Rates'!$D$59+'Calcification Rates'!$E$59)*($A57+(2*'Calcification Rates'!$D$59+'Calcification Rates'!$E$59)))*('Calcification Rates'!$F$59+'Calcification Rates'!$G$59)</f>
        <v>19.555403597606116</v>
      </c>
      <c r="EA57" s="73">
        <f>((((((((($A57*2)/PI())/2)+'Calcification Rates'!$D$60)^2)*PI())/2))-((((((($A57*2)/PI())/2)^2)*PI())/2)))*'Calcification Rates'!$F$60</f>
        <v>34.450481284714918</v>
      </c>
      <c r="EB57" s="73">
        <f>((((((((($A57*2)/PI())/2)+('Calcification Rates'!$D$60-'Calcification Rates'!$E$60))^2)*PI())/2))-((((((($A57*2)/PI())/2)^2)*PI())/2)))*('Calcification Rates'!$F$60-'Calcification Rates'!$G$60)</f>
        <v>32.158796341895751</v>
      </c>
      <c r="EC57" s="73">
        <f>((((((((($A57*2)/PI())/2)+('Calcification Rates'!$D$60+'Calcification Rates'!$E$60))^2)*PI())/2))-((((((($A57*2)/PI())/2)^2)*PI())/2)))*('Calcification Rates'!$F$60+'Calcification Rates'!$G$60)</f>
        <v>36.816782832009281</v>
      </c>
      <c r="ED57" s="73">
        <f>$A57*'Calcification Rates'!$D$61*'Calcification Rates'!$F$61</f>
        <v>43.162630813509665</v>
      </c>
      <c r="EE57" s="73">
        <f>$A57*('Calcification Rates'!$D$61-'Calcification Rates'!$E$61)*('Calcification Rates'!$F$61-'Calcification Rates'!$G$61)</f>
        <v>39.550953090889116</v>
      </c>
      <c r="EF57" s="73">
        <f>$A57*('Calcification Rates'!$D$61+'Calcification Rates'!$E$61)*('Calcification Rates'!$F$61+'Calcification Rates'!$G$61)</f>
        <v>46.930606255775402</v>
      </c>
      <c r="EG57" s="73">
        <f>(2*'Calcification Rates'!$D$62*'Calcification Rates'!$F$62)+0.1*'Calcification Rates'!$D$62*($A57+(2*'Calcification Rates'!$D$62))*'Calcification Rates'!$F$62</f>
        <v>92.739986111111108</v>
      </c>
      <c r="EH57" s="73">
        <f>(2*('Calcification Rates'!$D$62-'Calcification Rates'!$E$62)*('Calcification Rates'!$F$62-'Calcification Rates'!$G$62))+(0.1*('Calcification Rates'!$D$62-'Calcification Rates'!$E$62)*($A57+(2*'Calcification Rates'!$D$62-'Calcification Rates'!$E$62)))*('Calcification Rates'!$F$62-'Calcification Rates'!$G$62)</f>
        <v>75.901306975944422</v>
      </c>
      <c r="EI57" s="73">
        <f>(2*('Calcification Rates'!$D$62+'Calcification Rates'!$E$62)*('Calcification Rates'!$F$62+'Calcification Rates'!$G$62))+(0.1*('Calcification Rates'!$D$62+'Calcification Rates'!$E$62)*($A57+(2*'Calcification Rates'!$D$62+'Calcification Rates'!$E$62)))*('Calcification Rates'!$F$62+'Calcification Rates'!$G$62)</f>
        <v>110.9989230542397</v>
      </c>
      <c r="EJ57" s="73">
        <f>(2*'Calcification Rates'!$D$63*'Calcification Rates'!$F$63)+0.1*'Calcification Rates'!$D$63*($A57+(2*'Calcification Rates'!$D$63))*'Calcification Rates'!$F$63</f>
        <v>92.739986111111108</v>
      </c>
      <c r="EK57" s="73">
        <f>(2*('Calcification Rates'!$D$63-'Calcification Rates'!$E$63)*('Calcification Rates'!$F$63-'Calcification Rates'!$G$63))+(0.1*('Calcification Rates'!$D$63-'Calcification Rates'!$E$63)*($A57+(2*'Calcification Rates'!$D$63-'Calcification Rates'!$E$63)))*('Calcification Rates'!$F$63-'Calcification Rates'!$G$63)</f>
        <v>75.901306975944422</v>
      </c>
      <c r="EL57" s="73">
        <f>(2*('Calcification Rates'!$D$63+'Calcification Rates'!$E$63)*('Calcification Rates'!$F$63+'Calcification Rates'!$G$63))+(0.1*('Calcification Rates'!$D$63+'Calcification Rates'!$E$63)*($A57+(2*'Calcification Rates'!$D$63+'Calcification Rates'!$E$63)))*('Calcification Rates'!$F$63+'Calcification Rates'!$G$63)</f>
        <v>110.9989230542397</v>
      </c>
      <c r="EM57" s="73">
        <f>(2*'Calcification Rates'!$D$64*'Calcification Rates'!$F$64)+0.1*'Calcification Rates'!$D$64*($A57+(2*'Calcification Rates'!$D$64))*'Calcification Rates'!$F$64</f>
        <v>92.739986111111108</v>
      </c>
      <c r="EN57" s="73">
        <f>(2*('Calcification Rates'!$D$64-'Calcification Rates'!$E$64)*('Calcification Rates'!$F$64-'Calcification Rates'!$G$64))+(0.1*('Calcification Rates'!$D$64-'Calcification Rates'!$E$64)*($A57+(2*'Calcification Rates'!$D$64-'Calcification Rates'!$E$64)))*('Calcification Rates'!$F$64-'Calcification Rates'!$G$64)</f>
        <v>75.901306975944422</v>
      </c>
      <c r="EO57" s="73">
        <f>(2*('Calcification Rates'!$D$64+'Calcification Rates'!$E$64)*('Calcification Rates'!$F$64+'Calcification Rates'!$G$64))+(0.1*('Calcification Rates'!$D$64+'Calcification Rates'!$E$64)*($A57+(2*'Calcification Rates'!$D$64+'Calcification Rates'!$E$64)))*('Calcification Rates'!$F$64+'Calcification Rates'!$G$64)</f>
        <v>110.9989230542397</v>
      </c>
      <c r="EP57" s="73">
        <f>(2*'Calcification Rates'!$D$65*'Calcification Rates'!$F$65)+0.1*'Calcification Rates'!$D$65*($A57+(2*'Calcification Rates'!$D$65))*'Calcification Rates'!$F$65</f>
        <v>92.739986111111108</v>
      </c>
      <c r="EQ57" s="73">
        <f>(2*('Calcification Rates'!$D$65-'Calcification Rates'!$E$65)*('Calcification Rates'!$F$65-'Calcification Rates'!$G$65))+(0.1*('Calcification Rates'!$D$65-'Calcification Rates'!$E$65)*($A57+(2*'Calcification Rates'!$D$65-'Calcification Rates'!$E$65)))*('Calcification Rates'!$F$65-'Calcification Rates'!$G$65)</f>
        <v>75.901306975944422</v>
      </c>
      <c r="ER57" s="73">
        <f>(2*('Calcification Rates'!$D$65+'Calcification Rates'!$E$65)*('Calcification Rates'!$F$65+'Calcification Rates'!$G$65))+(0.1*('Calcification Rates'!$D$65+'Calcification Rates'!$E$65)*($A57+(2*'Calcification Rates'!$D$65+'Calcification Rates'!$E$65)))*('Calcification Rates'!$F$65+'Calcification Rates'!$G$65)</f>
        <v>110.9989230542397</v>
      </c>
      <c r="ES57" s="73">
        <f>$A57*'Calcification Rates'!$D$66*'Calcification Rates'!$F$66</f>
        <v>43.162630813509665</v>
      </c>
      <c r="ET57" s="73">
        <f>$A57*('Calcification Rates'!$D$66-'Calcification Rates'!$E$66)*('Calcification Rates'!$F$66-'Calcification Rates'!$G$66)</f>
        <v>39.550953090889116</v>
      </c>
      <c r="EU57" s="73">
        <f>$A57*('Calcification Rates'!$D$66+'Calcification Rates'!$E$66)*('Calcification Rates'!$F$66+'Calcification Rates'!$G$66)</f>
        <v>46.930606255775402</v>
      </c>
      <c r="EV57" s="73">
        <f>(2*'Calcification Rates'!$D$67*'Calcification Rates'!$F$67)+0.1*'Calcification Rates'!$D$67*($A57+(2*'Calcification Rates'!$D$67))*'Calcification Rates'!$F$67</f>
        <v>92.739986111111108</v>
      </c>
      <c r="EW57" s="73">
        <f>(2*('Calcification Rates'!$D$67-'Calcification Rates'!$E$67)*('Calcification Rates'!$F$67-'Calcification Rates'!$G$67))+(0.1*('Calcification Rates'!$D$67-'Calcification Rates'!$E$67)*($A57+(2*'Calcification Rates'!$D$67-'Calcification Rates'!$E$67)))*('Calcification Rates'!$F$67-'Calcification Rates'!$G$67)</f>
        <v>75.901306975944422</v>
      </c>
      <c r="EX57" s="73">
        <f>(2*('Calcification Rates'!$D$67+'Calcification Rates'!$E$67)*('Calcification Rates'!$F$67+'Calcification Rates'!$G$67))+(0.1*('Calcification Rates'!$D$67+'Calcification Rates'!$E$67)*($A57+(2*'Calcification Rates'!$D$67+'Calcification Rates'!$E$67)))*('Calcification Rates'!$F$67+'Calcification Rates'!$G$67)</f>
        <v>110.9989230542397</v>
      </c>
      <c r="EY57" s="73">
        <f>((((1-'Calcification Rates'!$H$68)*$A57)*'Calcification Rates'!$D$68*0.1)+('Calcification Rates'!$H$68*$A57*'Calcification Rates'!$D$68))*'Calcification Rates'!$F$68</f>
        <v>12.590957500000002</v>
      </c>
      <c r="EZ57" s="73">
        <f>((((1-'Calcification Rates'!$H$68)*$A57)*(('Calcification Rates'!$D$68-'Calcification Rates'!$E$68)*0.1))+('Calcification Rates'!$H$68*$A57*('Calcification Rates'!$D$68-'Calcification Rates'!$E$68)))*('Calcification Rates'!$F$68-'Calcification Rates'!$G$68)</f>
        <v>7.8348991118654547</v>
      </c>
      <c r="FA57" s="73">
        <f>((((1-'Calcification Rates'!$H$68)*$A57)*(('Calcification Rates'!$D$68+'Calcification Rates'!$E$68)*0.1))+('Calcification Rates'!$H$68*$A57*('Calcification Rates'!$D$68+'Calcification Rates'!$E$68)))*('Calcification Rates'!$F$68+'Calcification Rates'!$G$68)</f>
        <v>17.82008940422082</v>
      </c>
      <c r="FB57" s="73">
        <f>((((((((($A57*2)/PI())/2)+'Calcification Rates'!$D$69)^2)*PI())/2))-((((((($A57*2)/PI())/2)^2)*PI())/2)))*'Calcification Rates'!$F$69</f>
        <v>84.659791144497461</v>
      </c>
      <c r="FC57" s="73">
        <f>((((((((($A57*2)/PI())/2)+('Calcification Rates'!$D$69-'Calcification Rates'!$E$69))^2)*PI())/2))-((((((($A57*2)/PI())/2)^2)*PI())/2)))*('Calcification Rates'!$F$69-'Calcification Rates'!$G$69)</f>
        <v>80.13857936615095</v>
      </c>
      <c r="FD57" s="73">
        <f>((((((((($A57*2)/PI())/2)+('Calcification Rates'!$D$69+'Calcification Rates'!$E$69))^2)*PI())/2))-((((((($A57*2)/PI())/2)^2)*PI())/2)))*('Calcification Rates'!$F$69+'Calcification Rates'!$G$69)</f>
        <v>89.247750752654724</v>
      </c>
      <c r="FE57" s="73">
        <f>((((((((($A57*2)/PI())/2)+'Calcification Rates'!$D$70)^2)*PI())/2))-((((((($A57*2)/PI())/2)^2)*PI())/2)))*'Calcification Rates'!$F$70</f>
        <v>65.937855979013577</v>
      </c>
      <c r="FF57" s="73">
        <f>((((((((($A57*2)/PI())/2)+('Calcification Rates'!$D$70-'Calcification Rates'!$E$70))^2)*PI())/2))-((((((($A57*2)/PI())/2)^2)*PI())/2)))*('Calcification Rates'!$F$70-'Calcification Rates'!$G$70)</f>
        <v>56.766834716003693</v>
      </c>
      <c r="FG57" s="73">
        <f>((((((((($A57*2)/PI())/2)+('Calcification Rates'!$D$70+'Calcification Rates'!$E$70))^2)*PI())/2))-((((((($A57*2)/PI())/2)^2)*PI())/2)))*('Calcification Rates'!$F$70+'Calcification Rates'!$G$70)</f>
        <v>75.287213992461844</v>
      </c>
      <c r="FH57" s="73">
        <f>((((((((($A57*2)/PI())/2)+'Calcification Rates'!$D$71)^2)*PI())/2))-((((((($A57*2)/PI())/2)^2)*PI())/2)))*'Calcification Rates'!$F$71</f>
        <v>37.484198317241621</v>
      </c>
      <c r="FI57" s="73">
        <f>((((((((($A57*2)/PI())/2)+('Calcification Rates'!$D$71-'Calcification Rates'!$E$71))^2)*PI())/2))-((((((($A57*2)/PI())/2)^2)*PI())/2)))*('Calcification Rates'!$F$71-'Calcification Rates'!$G$71)</f>
        <v>34.559998810879939</v>
      </c>
      <c r="FJ57" s="73">
        <f>((((((((($A57*2)/PI())/2)+('Calcification Rates'!$D$71+'Calcification Rates'!$E$71))^2)*PI())/2))-((((((($A57*2)/PI())/2)^2)*PI())/2)))*('Calcification Rates'!$F$71+'Calcification Rates'!$G$71)</f>
        <v>40.524696636178831</v>
      </c>
      <c r="FK57" s="73">
        <f>$A57*'Calcification Rates'!$D$72*'Calcification Rates'!$F$72</f>
        <v>1.2926546874999998</v>
      </c>
      <c r="FL57" s="73">
        <f>$A57*('Calcification Rates'!$D$72-'Calcification Rates'!$E$72)*('Calcification Rates'!$F$72-'Calcification Rates'!$G$72)</f>
        <v>0.84009471027955351</v>
      </c>
      <c r="FM57" s="73">
        <f>$A57*('Calcification Rates'!$D$72+'Calcification Rates'!$E$72)*('Calcification Rates'!$F$72+'Calcification Rates'!$G$72)</f>
        <v>1.7452146647204463</v>
      </c>
      <c r="FN57" s="73">
        <f>$A57*'Calcification Rates'!$D$74*'Calcification Rates'!$F$74</f>
        <v>1.2926546874999998</v>
      </c>
      <c r="FO57" s="73">
        <f>$A57*('Calcification Rates'!$D$74-'Calcification Rates'!$E$74)*('Calcification Rates'!$F$74-'Calcification Rates'!$G$74)</f>
        <v>0.84009471027955351</v>
      </c>
      <c r="FP57" s="73">
        <f>$A57*('Calcification Rates'!$D$74+'Calcification Rates'!$E$74)*('Calcification Rates'!$F$74+'Calcification Rates'!$G$74)</f>
        <v>1.7452146647204463</v>
      </c>
      <c r="FQ57" s="73">
        <f>$A57*'Calcification Rates'!$D$75*'Calcification Rates'!$F$75</f>
        <v>37.308730468749999</v>
      </c>
      <c r="FR57" s="73">
        <f>$A57*('Calcification Rates'!$D$75-'Calcification Rates'!$E$75)*('Calcification Rates'!$F$75-'Calcification Rates'!$G$75)</f>
        <v>34.744147398008131</v>
      </c>
      <c r="FS57" s="73">
        <f>$A57*('Calcification Rates'!$D$75+'Calcification Rates'!$E$75)*('Calcification Rates'!$F$75+'Calcification Rates'!$G$75)</f>
        <v>39.951404438169611</v>
      </c>
      <c r="FT57" s="73">
        <f>((((((((($A57*2)/PI())/2)+'Calcification Rates'!$D$76)^2)*PI())/2))-((((((($A57*2)/PI())/2)^2)*PI())/2)))*'Calcification Rates'!$F$76</f>
        <v>37.790302274231493</v>
      </c>
      <c r="FU57" s="73">
        <f>((((((((($A57*2)/PI())/2)+('Calcification Rates'!$D$76-'Calcification Rates'!$E$76))^2)*PI())/2))-((((((($A57*2)/PI())/2)^2)*PI())/2)))*('Calcification Rates'!$F$76-'Calcification Rates'!$G$76)</f>
        <v>35.182831798357917</v>
      </c>
      <c r="FV57" s="73">
        <f>((((((((($A57*2)/PI())/2)+('Calcification Rates'!$D$76+'Calcification Rates'!$E$76))^2)*PI())/2))-((((((($A57*2)/PI())/2)^2)*PI())/2)))*('Calcification Rates'!$F$76+'Calcification Rates'!$G$76)</f>
        <v>40.478338058192733</v>
      </c>
      <c r="FW57" s="73">
        <f>(2*'Calcification Rates'!$D$77*'Calcification Rates'!$F$77)+0.1*'Calcification Rates'!$D$77*($A57+(2*'Calcification Rates'!$D$77))*'Calcification Rates'!$F$77</f>
        <v>92.739986111111108</v>
      </c>
      <c r="FX57" s="73">
        <f>(2*('Calcification Rates'!$D$77-'Calcification Rates'!$E$77)*('Calcification Rates'!$F$77-'Calcification Rates'!$G$77))+(0.1*('Calcification Rates'!$D$77-'Calcification Rates'!$E$77)*($A57+(2*'Calcification Rates'!$D$77-'Calcification Rates'!$E$77)))*('Calcification Rates'!$F$77-'Calcification Rates'!$G$77)</f>
        <v>88.241787662610335</v>
      </c>
      <c r="FY57" s="73">
        <f>(2*('Calcification Rates'!$D$77+'Calcification Rates'!$E$77)*('Calcification Rates'!$F$77+'Calcification Rates'!$G$77))+(0.1*('Calcification Rates'!$D$77+'Calcification Rates'!$E$77)*($A57+(2*'Calcification Rates'!$D$77+'Calcification Rates'!$E$77)))*('Calcification Rates'!$F$77+'Calcification Rates'!$G$77)</f>
        <v>97.258175101875423</v>
      </c>
      <c r="FZ57" s="73">
        <f>((((1-'Calcification Rates'!$H$78)*$A57)*'Calcification Rates'!$D$78*0.1)+('Calcification Rates'!$H$78*$A57*'Calcification Rates'!$D$78))*'Calcification Rates'!$F$78</f>
        <v>19.613272428749998</v>
      </c>
      <c r="GA57" s="73">
        <f>((((1-'Calcification Rates'!$H$78)*$A57)*(('Calcification Rates'!$D$78-'Calcification Rates'!$E$78)*0.1))+('Calcification Rates'!$H$78*$A57*('Calcification Rates'!$D$78-'Calcification Rates'!$E$78)))*('Calcification Rates'!$F$78-'Calcification Rates'!$G$78)</f>
        <v>18.93426127021894</v>
      </c>
      <c r="GB57" s="73">
        <f>((((1-'Calcification Rates'!$H$78)*$A57)*(('Calcification Rates'!$D$78+'Calcification Rates'!$E$78)*0.1))+('Calcification Rates'!$H$78*$A57*('Calcification Rates'!$D$78+'Calcification Rates'!$E$78)))*('Calcification Rates'!$F$78+'Calcification Rates'!$G$78)</f>
        <v>20.292283587281059</v>
      </c>
      <c r="GC57" s="73">
        <f>((((1-'Calcification Rates'!$H$79)*$A57)*'Calcification Rates'!$D$79*0.1)+('Calcification Rates'!$H$79*$A57*'Calcification Rates'!$D$79))*'Calcification Rates'!$F$79</f>
        <v>22.306434149999998</v>
      </c>
      <c r="GD57" s="73">
        <f>((((1-'Calcification Rates'!$H$79)*$A57)*(('Calcification Rates'!$D$79-'Calcification Rates'!$E$79)*0.1))+('Calcification Rates'!$H$79*$A57*('Calcification Rates'!$D$79-'Calcification Rates'!$E$79)))*('Calcification Rates'!$F$79-'Calcification Rates'!$G$79)</f>
        <v>21.373930766008879</v>
      </c>
      <c r="GE57" s="73">
        <f>((((1-'Calcification Rates'!$H$79)*$A57)*(('Calcification Rates'!$D$79+'Calcification Rates'!$E$79)*0.1))+('Calcification Rates'!$H$79*$A57*('Calcification Rates'!$D$79+'Calcification Rates'!$E$79)))*('Calcification Rates'!$F$79+'Calcification Rates'!$G$79)</f>
        <v>23.23893753399112</v>
      </c>
      <c r="GF57" s="73">
        <f>((((1-'Calcification Rates'!$H$80)*$A57)*'Calcification Rates'!$D$80*0.1)+('Calcification Rates'!$H$80*$A57*'Calcification Rates'!$D$80))*'Calcification Rates'!$F$80</f>
        <v>26.249342047499997</v>
      </c>
      <c r="GG57" s="73">
        <f>((((1-'Calcification Rates'!$H$80)*$A57)*(('Calcification Rates'!$D$80-'Calcification Rates'!$E$80)*0.1))+('Calcification Rates'!$H$80*$A57*('Calcification Rates'!$D$80-'Calcification Rates'!$E$80)))*('Calcification Rates'!$F$80-'Calcification Rates'!$G$80)</f>
        <v>25.340590271420833</v>
      </c>
      <c r="GH57" s="73">
        <f>((((1-'Calcification Rates'!$H$80)*$A57)*(('Calcification Rates'!$D$80+'Calcification Rates'!$E$80)*0.1))+('Calcification Rates'!$H$80*$A57*('Calcification Rates'!$D$80+'Calcification Rates'!$E$80)))*('Calcification Rates'!$F$80+'Calcification Rates'!$G$80)</f>
        <v>27.158093823579158</v>
      </c>
      <c r="GI57" s="73">
        <f>((((((((($A57*2)/PI())/2)+'Calcification Rates'!$D$81)^2)*PI())/2))-((((((($A57*2)/PI())/2)^2)*PI())/2)))*'Calcification Rates'!$F$81</f>
        <v>32.012583673529754</v>
      </c>
      <c r="GJ57" s="73">
        <f>((((((((($A57*2)/PI())/2)+('Calcification Rates'!$D$81-'Calcification Rates'!$E$81))^2)*PI())/2))-((((((($A57*2)/PI())/2)^2)*PI())/2)))*('Calcification Rates'!$F$81-'Calcification Rates'!$G$81)</f>
        <v>30.969799053283509</v>
      </c>
      <c r="GK57" s="73">
        <f>((((((((($A57*2)/PI())/2)+('Calcification Rates'!$D$81+'Calcification Rates'!$E$81))^2)*PI())/2))-((((((($A57*2)/PI())/2)^2)*PI())/2)))*('Calcification Rates'!$F$81+'Calcification Rates'!$G$81)</f>
        <v>33.056260741065536</v>
      </c>
      <c r="GL57" s="73">
        <f>((((((((($A57*2)/PI())/2)+'Calcification Rates'!$D$82)^2)*PI())/2))-((((((($A57*2)/PI())/2)^2)*PI())/2)))*'Calcification Rates'!$F$82</f>
        <v>32.83134831401771</v>
      </c>
      <c r="GM57" s="73">
        <f>((((((((($A57*2)/PI())/2)+('Calcification Rates'!$D$82-'Calcification Rates'!$E$82))^2)*PI())/2))-((((((($A57*2)/PI())/2)^2)*PI())/2)))*('Calcification Rates'!$F$82-'Calcification Rates'!$G$82)</f>
        <v>32.019452277480035</v>
      </c>
      <c r="GN57" s="73">
        <f>((((((((($A57*2)/PI())/2)+('Calcification Rates'!$D$82+'Calcification Rates'!$E$82))^2)*PI())/2))-((((((($A57*2)/PI())/2)^2)*PI())/2)))*('Calcification Rates'!$F$82+'Calcification Rates'!$G$82)</f>
        <v>33.643784518361123</v>
      </c>
      <c r="GO57" s="73">
        <f>((((((((($A57*2)/PI())/2)+'Calcification Rates'!$D$87)^2)*PI())/2))-((((((($A57*2)/PI())/2)^2)*PI())/2)))*'Calcification Rates'!$F$87</f>
        <v>22.036293928456679</v>
      </c>
      <c r="GP57" s="73">
        <f>((((((((($A57*2)/PI())/2)+('Calcification Rates'!$D$87-'Calcification Rates'!$E$87))^2)*PI())/2))-((((((($A57*2)/PI())/2)^2)*PI())/2)))*('Calcification Rates'!$F$87-'Calcification Rates'!$G$87)</f>
        <v>19.169658552369171</v>
      </c>
      <c r="GQ57" s="73">
        <f>((((((((($A57*2)/PI())/2)+('Calcification Rates'!$D$87+'Calcification Rates'!$E$87))^2)*PI())/2))-((((((($A57*2)/PI())/2)^2)*PI())/2)))*('Calcification Rates'!$F$87+'Calcification Rates'!$G$87)</f>
        <v>25.055304232183186</v>
      </c>
      <c r="GR57" s="73">
        <f>((((((((($A57*2)/PI())/2)+'Calcification Rates'!$D$88)^2)*PI())/2))-((((((($A57*2)/PI())/2)^2)*PI())/2)))*'Calcification Rates'!$F$88</f>
        <v>22.036293928456679</v>
      </c>
      <c r="GS57" s="73">
        <f>((((((((($A57*2)/PI())/2)+('Calcification Rates'!$D$88-'Calcification Rates'!$E$88))^2)*PI())/2))-((((((($A57*2)/PI())/2)^2)*PI())/2)))*('Calcification Rates'!$F$88-'Calcification Rates'!$G$88)</f>
        <v>19.169658552369171</v>
      </c>
      <c r="GT57" s="73">
        <f>((((((((($A57*2)/PI())/2)+('Calcification Rates'!$D$88+'Calcification Rates'!$E$88))^2)*PI())/2))-((((((($A57*2)/PI())/2)^2)*PI())/2)))*('Calcification Rates'!$F$88+'Calcification Rates'!$G$88)</f>
        <v>25.055304232183186</v>
      </c>
      <c r="GU57" s="73">
        <f>((((((((($A57*2)/PI())/2)+'Calcification Rates'!$D$89)^2)*PI())/2))-((((((($A57*2)/PI())/2)^2)*PI())/2)))*'Calcification Rates'!$F$89</f>
        <v>30.79992131706037</v>
      </c>
      <c r="GV57" s="73">
        <f>((((((((($A57*2)/PI())/2)+('Calcification Rates'!$D$89-'Calcification Rates'!$E$89))^2)*PI())/2))-((((((($A57*2)/PI())/2)^2)*PI())/2)))*('Calcification Rates'!$F$89-'Calcification Rates'!$G$89)</f>
        <v>27.460183143962134</v>
      </c>
      <c r="GW57" s="73">
        <f>((((((((($A57*2)/PI())/2)+('Calcification Rates'!$D$89+'Calcification Rates'!$E$89))^2)*PI())/2))-((((((($A57*2)/PI())/2)^2)*PI())/2)))*('Calcification Rates'!$F$89+'Calcification Rates'!$G$89)</f>
        <v>34.2639332812508</v>
      </c>
      <c r="GX57" s="73">
        <f>((((((((($A57*2)/PI())/2)+'Calcification Rates'!$D$90)^2)*PI())/2))-((((((($A57*2)/PI())/2)^2)*PI())/2)))*'Calcification Rates'!$F$90</f>
        <v>30.79992131706037</v>
      </c>
      <c r="GY57" s="73">
        <f>((((((((($A57*2)/PI())/2)+('Calcification Rates'!$D$90-'Calcification Rates'!$E$90))^2)*PI())/2))-((((((($A57*2)/PI())/2)^2)*PI())/2)))*('Calcification Rates'!$F$90-'Calcification Rates'!$G$90)</f>
        <v>27.460183143962134</v>
      </c>
      <c r="GZ57" s="73">
        <f>((((((((($A57*2)/PI())/2)+('Calcification Rates'!$D$90+'Calcification Rates'!$E$90))^2)*PI())/2))-((((((($A57*2)/PI())/2)^2)*PI())/2)))*('Calcification Rates'!$F$90+'Calcification Rates'!$G$90)</f>
        <v>34.2639332812508</v>
      </c>
      <c r="HA57" s="73">
        <f>((((((((($A57*2)/PI())/2)+'Calcification Rates'!$D$92)^2)*PI())/2))-((((((($A57*2)/PI())/2)^2)*PI())/2)))*'Calcification Rates'!$F$92</f>
        <v>77.771156935928317</v>
      </c>
      <c r="HB57" s="73">
        <f>((((((((($A57*2)/PI())/2)+('Calcification Rates'!$D$92-'Calcification Rates'!$E$92))^2)*PI())/2))-((((((($A57*2)/PI())/2)^2)*PI())/2)))*('Calcification Rates'!$F$92-'Calcification Rates'!$G$92)</f>
        <v>74.762122779945685</v>
      </c>
      <c r="HC57" s="73">
        <f>((((((((($A57*2)/PI())/2)+('Calcification Rates'!$D$92+'Calcification Rates'!$E$92))^2)*PI())/2))-((((((($A57*2)/PI())/2)^2)*PI())/2)))*('Calcification Rates'!$F$92+'Calcification Rates'!$G$92)</f>
        <v>80.780191091910936</v>
      </c>
      <c r="HD57" s="73">
        <f>$A57*'Calcification Rates'!$D$93*'Calcification Rates'!$F$93</f>
        <v>22.724597742127159</v>
      </c>
      <c r="HE57" s="73">
        <f>$A57*('Calcification Rates'!$D$93-'Calcification Rates'!$E$93)*('Calcification Rates'!$F$93-'Calcification Rates'!$G$93)</f>
        <v>19.972123267655533</v>
      </c>
      <c r="HF57" s="73">
        <f>$A57*('Calcification Rates'!$D$93+'Calcification Rates'!$E$93)*('Calcification Rates'!$F$93+'Calcification Rates'!$G$93)</f>
        <v>25.627860947691421</v>
      </c>
      <c r="HG57" s="73">
        <f>$A57*'Calcification Rates'!$D$95*'Calcification Rates'!$F$95</f>
        <v>28.973862121212125</v>
      </c>
      <c r="HH57" s="73">
        <f>$A57*('Calcification Rates'!$D$95-'Calcification Rates'!$E$95)*('Calcification Rates'!$F$95-'Calcification Rates'!$G$95)</f>
        <v>25.283823319643982</v>
      </c>
      <c r="HI57" s="73">
        <f>$A57*('Calcification Rates'!$D$95+'Calcification Rates'!$E$95)*('Calcification Rates'!$F$95+'Calcification Rates'!$G$95)</f>
        <v>32.87069689685017</v>
      </c>
      <c r="HJ57" s="73">
        <f>((((1-'Calcification Rates'!$H$96)*$A57)*'Calcification Rates'!$D$96*0.1)+('Calcification Rates'!$H$96*$A57*'Calcification Rates'!$D$96))*'Calcification Rates'!$F$96</f>
        <v>13.774635875000001</v>
      </c>
      <c r="HK57" s="73">
        <f>((((1-'Calcification Rates'!$H$96)*$A57)*(('Calcification Rates'!$D$96-'Calcification Rates'!$E$96)*0.1))+('Calcification Rates'!$H$96*$A57*('Calcification Rates'!$D$96-'Calcification Rates'!$E$96)))*('Calcification Rates'!$F$96-'Calcification Rates'!$G$96)</f>
        <v>12.032452068955145</v>
      </c>
      <c r="HL57" s="73">
        <f>((((1-'Calcification Rates'!$H$96)*$A57)*(('Calcification Rates'!$D$96+'Calcification Rates'!$E$96)*0.1))+('Calcification Rates'!$H$96*$A57*('Calcification Rates'!$D$96+'Calcification Rates'!$E$96)))*('Calcification Rates'!$F$96+'Calcification Rates'!$G$96)</f>
        <v>15.62397968955003</v>
      </c>
      <c r="HM57" s="73">
        <f>((((1-'Calcification Rates'!$H$98)*$A57)*'Calcification Rates'!$D$98*0.1)+('Calcification Rates'!$H$98*$A57*'Calcification Rates'!$D$98))*'Calcification Rates'!$F$98</f>
        <v>13.774635875000001</v>
      </c>
      <c r="HN57" s="73">
        <f>((((1-'Calcification Rates'!$H$98)*$A57)*(('Calcification Rates'!$D$98-'Calcification Rates'!$E$98)*0.1))+('Calcification Rates'!$H$98*$A57*('Calcification Rates'!$D$98-'Calcification Rates'!$E$98)))*('Calcification Rates'!$F$98-'Calcification Rates'!$G$98)</f>
        <v>8.3072710707468804</v>
      </c>
      <c r="HO57" s="73">
        <f>((((1-'Calcification Rates'!$H$98)*$A57)*(('Calcification Rates'!$D$98+'Calcification Rates'!$E$98)*0.1))+('Calcification Rates'!$H$98*$A57*('Calcification Rates'!$D$98+'Calcification Rates'!$E$98)))*('Calcification Rates'!$F$98+'Calcification Rates'!$G$98)</f>
        <v>20.033582149397411</v>
      </c>
    </row>
    <row r="58" spans="1:223" x14ac:dyDescent="0.3">
      <c r="A58" s="42">
        <v>56</v>
      </c>
      <c r="B58" s="73">
        <f>((((1-'Calcification Rates'!$H$11)*$A58)*'Calcification Rates'!$D$11*0.1)+('Calcification Rates'!$H$11*$A58*'Calcification Rates'!$D$11))*'Calcification Rates'!$F$11</f>
        <v>154.07310165333334</v>
      </c>
      <c r="C58" s="73">
        <f>((((1-'Calcification Rates'!$H$11)*$A58)*(('Calcification Rates'!$D$11-'Calcification Rates'!$E$11)*0.1))+('Calcification Rates'!$H$11*$A58*('Calcification Rates'!$D$11-'Calcification Rates'!$E$11)))*('Calcification Rates'!$F$11-'Calcification Rates'!$G$11)</f>
        <v>125.13432810872639</v>
      </c>
      <c r="D58" s="73">
        <f>((((1-'Calcification Rates'!$H$11)*$A58)*(('Calcification Rates'!$D$11+'Calcification Rates'!$E$11)*0.1))+('Calcification Rates'!$H$11*$A58*('Calcification Rates'!$D$11+'Calcification Rates'!$E$11)))*('Calcification Rates'!$F$11+'Calcification Rates'!$G$11)</f>
        <v>183.91084630570452</v>
      </c>
      <c r="E58" s="73">
        <f>(((((1-'Calcification Rates'!$H$12)*$A58)*'Calcification Rates'!$D$12*0.1)+('Calcification Rates'!$H$12*$A58*'Calcification Rates'!$D$12))*'Calcification Rates'!$F$12)*0.5</f>
        <v>81.135415466666657</v>
      </c>
      <c r="F58" s="73">
        <f>(((((1-'Calcification Rates'!$H$12)*$A58)*(('Calcification Rates'!$D$12-'Calcification Rates'!$E$12)*0.1))+('Calcification Rates'!$H$12*$A58*('Calcification Rates'!$D$12-'Calcification Rates'!$E$12)))*('Calcification Rates'!$F$12-'Calcification Rates'!$G$12))*0.5</f>
        <v>74.569690813143083</v>
      </c>
      <c r="G58" s="73">
        <f>(((((1-'Calcification Rates'!$H$12)*$A58)*(('Calcification Rates'!$D$12+'Calcification Rates'!$E$12)*0.1))+('Calcification Rates'!$H$12*$A58*('Calcification Rates'!$D$12+'Calcification Rates'!$E$12)))*('Calcification Rates'!$F$12+'Calcification Rates'!$G$12))*0.5</f>
        <v>87.815061508347398</v>
      </c>
      <c r="H58" s="73">
        <f>(((((1-'Calcification Rates'!$H$13)*$A58)*'Calcification Rates'!$D$13*0.1)+('Calcification Rates'!$H$13*$A58*'Calcification Rates'!$D$13))*'Calcification Rates'!$F$13)*0.5</f>
        <v>65.285713113599996</v>
      </c>
      <c r="I58" s="73">
        <f>(((((1-'Calcification Rates'!$H$13)*$A58)*(('Calcification Rates'!$D$13-'Calcification Rates'!$E$13)*0.1))+('Calcification Rates'!$H$13*$A58*('Calcification Rates'!$D$13-'Calcification Rates'!$E$13)))*('Calcification Rates'!$F$13-'Calcification Rates'!$G$13))*0.5</f>
        <v>55.250178297334642</v>
      </c>
      <c r="J58" s="73">
        <f>(((((1-'Calcification Rates'!$H$13)*$A58)*(('Calcification Rates'!$D$13+'Calcification Rates'!$E$13)*0.1))+('Calcification Rates'!$H$13*$A58*('Calcification Rates'!$D$13+'Calcification Rates'!$E$13)))*('Calcification Rates'!$F$13+'Calcification Rates'!$G$13))*0.5</f>
        <v>76.148756023554228</v>
      </c>
      <c r="K58" s="73">
        <f>((((((((($A58*2)/PI())/2)+'Calcification Rates'!$D$14)^2)*PI())/2))-((((((($A58*2)/PI())/2)^2)*PI())/2)))*'Calcification Rates'!$F$14</f>
        <v>33.217696613858713</v>
      </c>
      <c r="L58" s="73">
        <f>((((((((($A58*2)/PI())/2)+('Calcification Rates'!$D$14-'Calcification Rates'!$E$14))^2)*PI())/2))-((((((($A58*2)/PI())/2)^2)*PI())/2)))*('Calcification Rates'!$F$14-'Calcification Rates'!$G$14)</f>
        <v>32.0566789241512</v>
      </c>
      <c r="M58" s="73">
        <f>((((((((($A58*2)/PI())/2)+('Calcification Rates'!$D$14+'Calcification Rates'!$E$14))^2)*PI())/2))-((((((($A58*2)/PI())/2)^2)*PI())/2)))*('Calcification Rates'!$F$14+'Calcification Rates'!$G$14)</f>
        <v>34.37939445485928</v>
      </c>
      <c r="N58" s="73">
        <f>((((((((($A58*2)/PI())/2)+'Calcification Rates'!$D$15)^2)*PI())/2))-((((((($A58*2)/PI())/2)^2)*PI())/2)))*'Calcification Rates'!$F$15</f>
        <v>33.693470914317629</v>
      </c>
      <c r="O58" s="73">
        <f>((((((((($A58*2)/PI())/2)+('Calcification Rates'!$D$15-'Calcification Rates'!$E$15))^2)*PI())/2))-((((((($A58*2)/PI())/2)^2)*PI())/2)))*('Calcification Rates'!$F$15-'Calcification Rates'!$G$15)</f>
        <v>30.381714036761814</v>
      </c>
      <c r="P58" s="73">
        <f>((((((((($A58*2)/PI())/2)+('Calcification Rates'!$D$15+'Calcification Rates'!$E$15))^2)*PI())/2))-((((((($A58*2)/PI())/2)^2)*PI())/2)))*('Calcification Rates'!$F$15+'Calcification Rates'!$G$15)</f>
        <v>37.16054787972076</v>
      </c>
      <c r="Q58" s="73">
        <f>(2*'Calcification Rates'!$D$16*'Calcification Rates'!$F$16)+0.1*'Calcification Rates'!$D$16*($A58+(2*'Calcification Rates'!$D$16))*'Calcification Rates'!$F$16</f>
        <v>8.5933283333333321</v>
      </c>
      <c r="R58" s="73">
        <f>(2*('Calcification Rates'!$D$16-'Calcification Rates'!$E$16)*('Calcification Rates'!$F$16-'Calcification Rates'!$G$16))+(0.1*('Calcification Rates'!$D$16-'Calcification Rates'!$E$16)*($A58+(2*'Calcification Rates'!$D$16-'Calcification Rates'!$E$16)))*('Calcification Rates'!$F$16-'Calcification Rates'!$G$16)</f>
        <v>7.3815669265848616</v>
      </c>
      <c r="S58" s="73">
        <f>(2*('Calcification Rates'!$D$16+'Calcification Rates'!$E$16)*('Calcification Rates'!$F$16+'Calcification Rates'!$G$16))+(0.1*('Calcification Rates'!$D$16+'Calcification Rates'!$E$16)*($A58+(2*'Calcification Rates'!$D$16+'Calcification Rates'!$E$16)))*('Calcification Rates'!$F$16+'Calcification Rates'!$G$16)</f>
        <v>9.8353056522274738</v>
      </c>
      <c r="T58" s="73">
        <f>(2*'Calcification Rates'!$D$17*'Calcification Rates'!$F$17)+0.1*'Calcification Rates'!$D$17*($A58+(2*'Calcification Rates'!$D$17))*'Calcification Rates'!$F$17</f>
        <v>7.9423186111111104</v>
      </c>
      <c r="U58" s="73">
        <f>(2*('Calcification Rates'!$D$17-'Calcification Rates'!$E$17)*('Calcification Rates'!$F$17-'Calcification Rates'!$G$17))+(0.1*('Calcification Rates'!$D$17-'Calcification Rates'!$E$17)*($A58+(2*'Calcification Rates'!$D$17-'Calcification Rates'!$E$17)))*('Calcification Rates'!$F$17-'Calcification Rates'!$G$17)</f>
        <v>6.7394115740515268</v>
      </c>
      <c r="V58" s="73">
        <f>(2*('Calcification Rates'!$D$17+'Calcification Rates'!$E$17)*('Calcification Rates'!$F$17+'Calcification Rates'!$G$17))+(0.1*('Calcification Rates'!$D$17+'Calcification Rates'!$E$17)*($A58+(2*'Calcification Rates'!$D$17+'Calcification Rates'!$E$17)))*('Calcification Rates'!$F$17+'Calcification Rates'!$G$17)</f>
        <v>9.1754400663608067</v>
      </c>
      <c r="W58" s="73">
        <f>((((((((($A58*2)/PI())/2)+'Calcification Rates'!$D$18)^2)*PI())/2))-((((((($A58*2)/PI())/2)^2)*PI())/2)))*'Calcification Rates'!$F$18</f>
        <v>33.693470914317629</v>
      </c>
      <c r="X58" s="73">
        <f>((((((((($A58*2)/PI())/2)+('Calcification Rates'!$D$18-'Calcification Rates'!$E$18))^2)*PI())/2))-((((((($A58*2)/PI())/2)^2)*PI())/2)))*('Calcification Rates'!$F$18-'Calcification Rates'!$G$18)</f>
        <v>30.381714036761814</v>
      </c>
      <c r="Y58" s="73">
        <f>((((((((($A58*2)/PI())/2)+('Calcification Rates'!$D$18+'Calcification Rates'!$E$18))^2)*PI())/2))-((((((($A58*2)/PI())/2)^2)*PI())/2)))*('Calcification Rates'!$F$18+'Calcification Rates'!$G$18)</f>
        <v>37.16054787972076</v>
      </c>
      <c r="Z58" s="73">
        <f>(2*'Calcification Rates'!$D$19*'Calcification Rates'!$F$19)+0.1*'Calcification Rates'!$D$19*($A58+(2*'Calcification Rates'!$D$19))*'Calcification Rates'!$F$19</f>
        <v>7.9423186111111104</v>
      </c>
      <c r="AA58" s="73">
        <f>(2*('Calcification Rates'!$D$19-'Calcification Rates'!$E$19)*('Calcification Rates'!$F$19-'Calcification Rates'!$G$19))+(0.1*('Calcification Rates'!$D$19-'Calcification Rates'!$E$19)*($A58+(2*'Calcification Rates'!$D$19-'Calcification Rates'!$E$19)))*('Calcification Rates'!$F$19-'Calcification Rates'!$G$19)</f>
        <v>6.7394115740515268</v>
      </c>
      <c r="AB58" s="73">
        <f>(2*('Calcification Rates'!$D$19+'Calcification Rates'!$E$19)*('Calcification Rates'!$F$19+'Calcification Rates'!$G$19))+(0.1*('Calcification Rates'!$D$19+'Calcification Rates'!$E$19)*($A58+(2*'Calcification Rates'!$D$19+'Calcification Rates'!$E$19)))*('Calcification Rates'!$F$19+'Calcification Rates'!$G$19)</f>
        <v>9.1754400663608067</v>
      </c>
      <c r="AC58" s="73">
        <f>(((((1-'Calcification Rates'!$H$20)*$A58)*'Calcification Rates'!$D$20*0.1)+('Calcification Rates'!$H$20*$A58*'Calcification Rates'!$D$20))*'Calcification Rates'!$F$20)*0.5</f>
        <v>4.5276375666666659</v>
      </c>
      <c r="AD58" s="73">
        <f>(((((1-'Calcification Rates'!$H$20)*$A58)*(('Calcification Rates'!$D$20-'Calcification Rates'!$E$20)*0.1))+('Calcification Rates'!$H$20*$A58*('Calcification Rates'!$D$20-'Calcification Rates'!$E$20)))*('Calcification Rates'!$F$20-'Calcification Rates'!$G$20))*0.5</f>
        <v>3.842228559328789</v>
      </c>
      <c r="AE58" s="73">
        <f>(((((1-'Calcification Rates'!$H$20)*$A58)*(('Calcification Rates'!$D$20+'Calcification Rates'!$E$20)*0.1))+('Calcification Rates'!$H$20*$A58*('Calcification Rates'!$D$20+'Calcification Rates'!$E$20)))*('Calcification Rates'!$F$20+'Calcification Rates'!$G$20))*0.5</f>
        <v>5.230152940915108</v>
      </c>
      <c r="AF58" s="73">
        <f>(2*'Calcification Rates'!$D$21*'Calcification Rates'!$F$21)+0.1*'Calcification Rates'!$D$21*($A58+(2*'Calcification Rates'!$D$21))*'Calcification Rates'!$F$21</f>
        <v>9.1141361111111117</v>
      </c>
      <c r="AG58" s="73">
        <f>(2*('Calcification Rates'!$D$21-'Calcification Rates'!$E$21)*('Calcification Rates'!$F$21-'Calcification Rates'!$G$21))+(0.1*('Calcification Rates'!$D$21-'Calcification Rates'!$E$21)*($A58+(2*'Calcification Rates'!$D$21-'Calcification Rates'!$E$21)))*('Calcification Rates'!$F$21-'Calcification Rates'!$G$21)</f>
        <v>8.9182535359829327</v>
      </c>
      <c r="AH58" s="73">
        <f>(2*('Calcification Rates'!$D$21+'Calcification Rates'!$E$21)*('Calcification Rates'!$F$21+'Calcification Rates'!$G$21))+(0.1*('Calcification Rates'!$D$21+'Calcification Rates'!$E$21)*($A58+(2*'Calcification Rates'!$D$21+'Calcification Rates'!$E$21)))*('Calcification Rates'!$F$21+'Calcification Rates'!$G$21)</f>
        <v>9.3120231477503985</v>
      </c>
      <c r="AI58" s="73">
        <f>$A58*'Calcification Rates'!$D$23*'Calcification Rates'!$F$23</f>
        <v>1.3161574999999999</v>
      </c>
      <c r="AJ58" s="73">
        <f>$A58*('Calcification Rates'!$D$23-'Calcification Rates'!$E$23)*('Calcification Rates'!$F$23-'Calcification Rates'!$G$23)</f>
        <v>0.85536915955736359</v>
      </c>
      <c r="AK58" s="73">
        <f>$A58*('Calcification Rates'!$D$23+'Calcification Rates'!$E$23)*('Calcification Rates'!$F$23+'Calcification Rates'!$G$23)</f>
        <v>1.7769458404426364</v>
      </c>
      <c r="AL58" s="73">
        <f>((((1-'Calcification Rates'!$H$24)*$A58)*'Calcification Rates'!$D$24*0.1)+('Calcification Rates'!$H$24*$A58*'Calcification Rates'!$D$24))*'Calcification Rates'!$F$24</f>
        <v>59.971258328799998</v>
      </c>
      <c r="AM58" s="73">
        <f>((((1-'Calcification Rates'!$H$24)*$A58)*(('Calcification Rates'!$D$24-'Calcification Rates'!$E$24)*0.1))+('Calcification Rates'!$H$24*$A58*('Calcification Rates'!$D$24-'Calcification Rates'!$E$24)))*('Calcification Rates'!$F$24-'Calcification Rates'!$G$24)</f>
        <v>36.167743663941188</v>
      </c>
      <c r="AN58" s="73">
        <f>((((1-'Calcification Rates'!$H$24)*$A58)*(('Calcification Rates'!$D$24+'Calcification Rates'!$E$24)*0.1))+('Calcification Rates'!$H$24*$A58*('Calcification Rates'!$D$24+'Calcification Rates'!$E$24)))*('Calcification Rates'!$F$24+'Calcification Rates'!$G$24)</f>
        <v>87.221117221201936</v>
      </c>
      <c r="AO58" s="73">
        <f>((((((((($A58*2)/PI())/2)+'Calcification Rates'!$D$25)^2)*PI())/2))-((((((($A58*2)/PI())/2)^2)*PI())/2)))*'Calcification Rates'!$F$25</f>
        <v>28.371675470652896</v>
      </c>
      <c r="AP58" s="73">
        <f>((((((((($A58*2)/PI())/2)+('Calcification Rates'!$D$25-'Calcification Rates'!$E$25))^2)*PI())/2))-((((((($A58*2)/PI())/2)^2)*PI())/2)))*('Calcification Rates'!$F$25-'Calcification Rates'!$G$25)</f>
        <v>23.191685674484887</v>
      </c>
      <c r="AQ58" s="73">
        <f>((((((((($A58*2)/PI())/2)+('Calcification Rates'!$D$25+'Calcification Rates'!$E$25))^2)*PI())/2))-((((((($A58*2)/PI())/2)^2)*PI())/2)))*('Calcification Rates'!$F$25+'Calcification Rates'!$G$25)</f>
        <v>33.724840576457439</v>
      </c>
      <c r="AR58" s="73">
        <f>((((1-'Calcification Rates'!$H$28)*$A58)*'Calcification Rates'!$D$28*0.1)+('Calcification Rates'!$H$28*$A58*'Calcification Rates'!$D$28))*'Calcification Rates'!$F$28</f>
        <v>9.6527893590990139</v>
      </c>
      <c r="AS58" s="73">
        <f>((((1-'Calcification Rates'!$H$28)*$A58)*(('Calcification Rates'!$D$28-'Calcification Rates'!$E$28)*0.1))+('Calcification Rates'!$H$28*$A58*('Calcification Rates'!$D$28-'Calcification Rates'!$E$28)))*('Calcification Rates'!$F$28-'Calcification Rates'!$G$28)</f>
        <v>8.700248057915255</v>
      </c>
      <c r="AT58" s="73">
        <f>((((1-'Calcification Rates'!$H$28)*$A58)*(('Calcification Rates'!$D$28+'Calcification Rates'!$E$28)*0.1))+('Calcification Rates'!$H$28*$A58*('Calcification Rates'!$D$28+'Calcification Rates'!$E$28)))*('Calcification Rates'!$F$28+'Calcification Rates'!$G$28)</f>
        <v>10.651943319185511</v>
      </c>
      <c r="AU58" s="73">
        <f>((((((((($A58*2)/PI())/2)+'Calcification Rates'!$D$29)^2)*PI())/2))-((((((($A58*2)/PI())/2)^2)*PI())/2)))*'Calcification Rates'!$F$29</f>
        <v>139.40970978419654</v>
      </c>
      <c r="AV58" s="73">
        <f>((((((((($A58*2)/PI())/2)+('Calcification Rates'!$D$29-'Calcification Rates'!$E$29))^2)*PI())/2))-((((((($A58*2)/PI())/2)^2)*PI())/2)))*('Calcification Rates'!$F$29-'Calcification Rates'!$G$29)</f>
        <v>115.14425046386748</v>
      </c>
      <c r="AW58" s="73">
        <f>((((((((($A58*2)/PI())/2)+('Calcification Rates'!$D$29+'Calcification Rates'!$E$29))^2)*PI())/2))-((((((($A58*2)/PI())/2)^2)*PI())/2)))*('Calcification Rates'!$F$29+'Calcification Rates'!$G$29)</f>
        <v>165.81288344509048</v>
      </c>
      <c r="AX58" s="73">
        <f>((((((((($A58*2)/PI())/2)+'Calcification Rates'!$D$30)^2)*PI())/2))-((((((($A58*2)/PI())/2)^2)*PI())/2)))*'Calcification Rates'!$F$30</f>
        <v>33.046557886833384</v>
      </c>
      <c r="AY58" s="73">
        <f>((((((((($A58*2)/PI())/2)+('Calcification Rates'!$D$30-'Calcification Rates'!$E$30))^2)*PI())/2))-((((((($A58*2)/PI())/2)^2)*PI())/2)))*('Calcification Rates'!$F$30-'Calcification Rates'!$G$30)</f>
        <v>29.336163155900106</v>
      </c>
      <c r="AZ58" s="73">
        <f>((((((((($A58*2)/PI())/2)+('Calcification Rates'!$D$30+'Calcification Rates'!$E$30))^2)*PI())/2))-((((((($A58*2)/PI())/2)^2)*PI())/2)))*('Calcification Rates'!$F$30+'Calcification Rates'!$G$30)</f>
        <v>36.833482475698204</v>
      </c>
      <c r="BA58" s="73">
        <f>((((1-'Calcification Rates'!$H$31)*$A58)*'Calcification Rates'!$D$31*0.1)+('Calcification Rates'!$H$31*$A58*'Calcification Rates'!$D$31))*'Calcification Rates'!$F$31</f>
        <v>10.324496</v>
      </c>
      <c r="BB58" s="73">
        <f>((((1-'Calcification Rates'!$H$31)*$A58)*(('Calcification Rates'!$D$31-'Calcification Rates'!$E$31)*0.1))+('Calcification Rates'!$H$31*$A58*('Calcification Rates'!$D$31-'Calcification Rates'!$E$31)))*('Calcification Rates'!$F$31-'Calcification Rates'!$G$31)</f>
        <v>10.324496</v>
      </c>
      <c r="BC58" s="73">
        <f>((((1-'Calcification Rates'!$H$31)*$A58)*(('Calcification Rates'!$D$31+'Calcification Rates'!$E$31)*0.1))+('Calcification Rates'!$H$31*$A58*('Calcification Rates'!$D$31+'Calcification Rates'!$E$31)))*('Calcification Rates'!$F$31+'Calcification Rates'!$G$31)</f>
        <v>10.324496</v>
      </c>
      <c r="BD58" s="73">
        <f>$A58*'Calcification Rates'!$D$32*'Calcification Rates'!$F$32</f>
        <v>43.383322962242758</v>
      </c>
      <c r="BE58" s="73">
        <f>$A58*('Calcification Rates'!$D$32-'Calcification Rates'!$E$32)*('Calcification Rates'!$F$32-'Calcification Rates'!$G$32)</f>
        <v>41.70478421167536</v>
      </c>
      <c r="BF58" s="73">
        <f>$A58*('Calcification Rates'!$D$32+'Calcification Rates'!$E$32)*('Calcification Rates'!$F$32+'Calcification Rates'!$G$32)</f>
        <v>45.061861712810156</v>
      </c>
      <c r="BG58" s="73">
        <f>((((1-'Calcification Rates'!$H$34)*$A58)*'Calcification Rates'!$D$34*0.1)+('Calcification Rates'!$H$34*$A58*'Calcification Rates'!$D$34))*'Calcification Rates'!$F$34</f>
        <v>14.025083799999999</v>
      </c>
      <c r="BH58" s="73">
        <f>((((1-'Calcification Rates'!$H$34)*$A58)*(('Calcification Rates'!$D$34-'Calcification Rates'!$E$34)*0.1))+('Calcification Rates'!$H$34*$A58*('Calcification Rates'!$D$34-'Calcification Rates'!$E$34)))*('Calcification Rates'!$F$34-'Calcification Rates'!$G$34)</f>
        <v>5.3409353643444666</v>
      </c>
      <c r="BI58" s="73">
        <f>((((1-'Calcification Rates'!$H$34)*$A58)*(('Calcification Rates'!$D$34+'Calcification Rates'!$E$34)*0.1))+('Calcification Rates'!$H$34*$A58*('Calcification Rates'!$D$34+'Calcification Rates'!$E$34)))*('Calcification Rates'!$F$34+'Calcification Rates'!$G$34)</f>
        <v>26.748761595299072</v>
      </c>
      <c r="BJ58" s="73">
        <f>(2*'Calcification Rates'!$D$35*'Calcification Rates'!$F$35)+0.1*'Calcification Rates'!$D$35*($A58+(2*'Calcification Rates'!$D$35))*'Calcification Rates'!$F$35</f>
        <v>4.5702770644121093</v>
      </c>
      <c r="BK58" s="73">
        <f>(2*('Calcification Rates'!$D$35-'Calcification Rates'!$E$35)*('Calcification Rates'!$F$35-'Calcification Rates'!$G$35))+(0.1*('Calcification Rates'!$D$35-'Calcification Rates'!$E$35)*($A58+(2*'Calcification Rates'!$D$35-'Calcification Rates'!$E$35)))*('Calcification Rates'!$F$35-'Calcification Rates'!$G$35)</f>
        <v>4.121707083791657</v>
      </c>
      <c r="BL58" s="73">
        <f>(2*('Calcification Rates'!$D$35+'Calcification Rates'!$E$35)*('Calcification Rates'!$F$35+'Calcification Rates'!$G$35))+(0.1*('Calcification Rates'!$D$35+'Calcification Rates'!$E$35)*($A58+(2*'Calcification Rates'!$D$35+'Calcification Rates'!$E$35)))*('Calcification Rates'!$F$35+'Calcification Rates'!$G$35)</f>
        <v>5.0397714216927998</v>
      </c>
      <c r="BM58" s="73">
        <f>((((((((($A58*2)/PI())/2)+'Calcification Rates'!$D$36)^2)*PI())/2))-((((((($A58*2)/PI())/2)^2)*PI())/2)))*'Calcification Rates'!$F$36</f>
        <v>44.571780955254638</v>
      </c>
      <c r="BN58" s="73">
        <f>((((((((($A58*2)/PI())/2)+('Calcification Rates'!$D$36-'Calcification Rates'!$E$36))^2)*PI())/2))-((((((($A58*2)/PI())/2)^2)*PI())/2)))*('Calcification Rates'!$F$36-'Calcification Rates'!$G$36)</f>
        <v>40.81541790951524</v>
      </c>
      <c r="BO58" s="73">
        <f>((((((((($A58*2)/PI())/2)+('Calcification Rates'!$D$36+'Calcification Rates'!$E$36))^2)*PI())/2))-((((((($A58*2)/PI())/2)^2)*PI())/2)))*('Calcification Rates'!$F$36+'Calcification Rates'!$G$36)</f>
        <v>48.494539952853707</v>
      </c>
      <c r="BP58" s="73">
        <f>(2*'Calcification Rates'!$D$37*'Calcification Rates'!$F$37)+0.1*'Calcification Rates'!$D$37*($A58+(2*'Calcification Rates'!$D$37))*'Calcification Rates'!$F$37</f>
        <v>93.835340277777775</v>
      </c>
      <c r="BQ58" s="73">
        <f>(2*('Calcification Rates'!$D$37-'Calcification Rates'!$E$37)*('Calcification Rates'!$F$37-'Calcification Rates'!$G$37))+(0.1*('Calcification Rates'!$D$37-'Calcification Rates'!$E$37)*($A58+(2*'Calcification Rates'!$D$37-'Calcification Rates'!$E$37)))*('Calcification Rates'!$F$37-'Calcification Rates'!$G$37)</f>
        <v>76.804750560009779</v>
      </c>
      <c r="BR58" s="73">
        <f>(2*('Calcification Rates'!$D$37+'Calcification Rates'!$E$37)*('Calcification Rates'!$F$37+'Calcification Rates'!$G$37))+(0.1*('Calcification Rates'!$D$37+'Calcification Rates'!$E$37)*($A58+(2*'Calcification Rates'!$D$37+'Calcification Rates'!$E$37)))*('Calcification Rates'!$F$37+'Calcification Rates'!$G$37)</f>
        <v>112.29989496064195</v>
      </c>
      <c r="BS58" s="73">
        <f>(2*'Calcification Rates'!$D$38*'Calcification Rates'!$F$38)+0.1*'Calcification Rates'!$D$38*($A58+(2*'Calcification Rates'!$D$38))*'Calcification Rates'!$F$38</f>
        <v>89.850055555555556</v>
      </c>
      <c r="BT58" s="73">
        <f>(2*('Calcification Rates'!$D$38-'Calcification Rates'!$E$38)*('Calcification Rates'!$F$38-'Calcification Rates'!$G$38))+(0.1*('Calcification Rates'!$D$38-'Calcification Rates'!$E$38)*($A58+(2*'Calcification Rates'!$D$38-'Calcification Rates'!$E$38)))*('Calcification Rates'!$F$38-'Calcification Rates'!$G$38)</f>
        <v>72.133334894268359</v>
      </c>
      <c r="BU58" s="73">
        <f>(2*('Calcification Rates'!$D$38+'Calcification Rates'!$E$38)*('Calcification Rates'!$F$38+'Calcification Rates'!$G$38))+(0.1*('Calcification Rates'!$D$38+'Calcification Rates'!$E$38)*($A58+(2*'Calcification Rates'!$D$38+'Calcification Rates'!$E$38)))*('Calcification Rates'!$F$38+'Calcification Rates'!$G$38)</f>
        <v>109.40886419557344</v>
      </c>
      <c r="BV58" s="73">
        <f>((((((((($A58*2)/PI())/2)+'Calcification Rates'!$D$39)^2)*PI())/2))-((((((($A58*2)/PI())/2)^2)*PI())/2)))*'Calcification Rates'!$F$39</f>
        <v>24.044883657955214</v>
      </c>
      <c r="BW58" s="73">
        <f>((((((((($A58*2)/PI())/2)+('Calcification Rates'!$D$39-'Calcification Rates'!$E$39))^2)*PI())/2))-((((((($A58*2)/PI())/2)^2)*PI())/2)))*('Calcification Rates'!$F$39-'Calcification Rates'!$G$39)</f>
        <v>23.114566056237873</v>
      </c>
      <c r="BX58" s="73">
        <f>((((((((($A58*2)/PI())/2)+('Calcification Rates'!$D$39+'Calcification Rates'!$E$39))^2)*PI())/2))-((((((($A58*2)/PI())/2)^2)*PI())/2)))*('Calcification Rates'!$F$39+'Calcification Rates'!$G$39)</f>
        <v>24.975201259672556</v>
      </c>
      <c r="BY58" s="73">
        <f>((((((((($A58*2)/PI())/2)+'Calcification Rates'!$D$40)^2)*PI())/2))-((((((($A58*2)/PI())/2)^2)*PI())/2)))*'Calcification Rates'!$F$40</f>
        <v>43.991772643968247</v>
      </c>
      <c r="BZ58" s="73">
        <f>((((((((($A58*2)/PI())/2)+('Calcification Rates'!$D$40-'Calcification Rates'!$E$40))^2)*PI())/2))-((((((($A58*2)/PI())/2)^2)*PI())/2)))*('Calcification Rates'!$F$40-'Calcification Rates'!$G$40)</f>
        <v>42.289692442474291</v>
      </c>
      <c r="CA58" s="73">
        <f>((((((((($A58*2)/PI())/2)+('Calcification Rates'!$D$40+'Calcification Rates'!$E$40))^2)*PI())/2))-((((((($A58*2)/PI())/2)^2)*PI())/2)))*('Calcification Rates'!$F$40+'Calcification Rates'!$G$40)</f>
        <v>45.693852845462203</v>
      </c>
      <c r="CB58" s="73">
        <f>$A58*'Calcification Rates'!$D$23*'Calcification Rates'!$F$23</f>
        <v>1.3161574999999999</v>
      </c>
      <c r="CC58" s="73">
        <f>$A58*('Calcification Rates'!$D$23-'Calcification Rates'!$E$23)*('Calcification Rates'!$F$23-'Calcification Rates'!$G$23)</f>
        <v>0.85536915955736359</v>
      </c>
      <c r="CD58" s="73">
        <f>$A58*('Calcification Rates'!$D$23+'Calcification Rates'!$E$23)*('Calcification Rates'!$F$23+'Calcification Rates'!$G$23)</f>
        <v>1.7769458404426364</v>
      </c>
      <c r="CE58" s="73">
        <f>((((1-'Calcification Rates'!$H$44)*$A58)*'Calcification Rates'!$D$44*0.1)+('Calcification Rates'!$H$44*$A58*'Calcification Rates'!$D$44))*'Calcification Rates'!$F$44</f>
        <v>45.9601996126</v>
      </c>
      <c r="CF58" s="73">
        <f>((((1-'Calcification Rates'!$H$44)*$A58)*(('Calcification Rates'!$D$44-'Calcification Rates'!$E$44)*0.1))+('Calcification Rates'!$H$44*$A58*('Calcification Rates'!$D$44-'Calcification Rates'!$E$44)))*('Calcification Rates'!$F$44-'Calcification Rates'!$G$44)</f>
        <v>27.717889613361844</v>
      </c>
      <c r="CG58" s="73">
        <f>((((1-'Calcification Rates'!$H$44)*$A58)*(('Calcification Rates'!$D$44+'Calcification Rates'!$E$44)*0.1))+('Calcification Rates'!$H$44*$A58*('Calcification Rates'!$D$44+'Calcification Rates'!$E$44)))*('Calcification Rates'!$F$44+'Calcification Rates'!$G$44)</f>
        <v>66.843685952731235</v>
      </c>
      <c r="CH58" s="73">
        <f>((((1-'Calcification Rates'!$H$45)*$A58)*'Calcification Rates'!$D$45*0.1)+('Calcification Rates'!$H$45*$A58*'Calcification Rates'!$D$45))*'Calcification Rates'!$F$45</f>
        <v>57.108934399999995</v>
      </c>
      <c r="CI58" s="73">
        <f>((((1-'Calcification Rates'!$H$45)*$A58)*(('Calcification Rates'!$D$45-'Calcification Rates'!$E$45)*0.1))+('Calcification Rates'!$H$45*$A58*('Calcification Rates'!$D$45-'Calcification Rates'!$E$45)))*('Calcification Rates'!$F$45-'Calcification Rates'!$G$45)</f>
        <v>37.60546242854091</v>
      </c>
      <c r="CJ58" s="73">
        <f>((((1-'Calcification Rates'!$H$45)*$A58)*(('Calcification Rates'!$D$45+'Calcification Rates'!$E$45)*0.1))+('Calcification Rates'!$H$45*$A58*('Calcification Rates'!$D$45+'Calcification Rates'!$E$45)))*('Calcification Rates'!$F$45+'Calcification Rates'!$G$45)</f>
        <v>76.612406371459073</v>
      </c>
      <c r="CK58" s="73">
        <f>((((1-'Calcification Rates'!$H$46)*$A58)*'Calcification Rates'!$D$46*0.1)+('Calcification Rates'!$H$46*$A58*'Calcification Rates'!$D$46))*'Calcification Rates'!$F$46</f>
        <v>45.999117920000003</v>
      </c>
      <c r="CL58" s="73">
        <f>((((1-'Calcification Rates'!$H$46)*$A58)*(('Calcification Rates'!$D$46-'Calcification Rates'!$E$46)*0.1))+('Calcification Rates'!$H$46*$A58*('Calcification Rates'!$D$46-'Calcification Rates'!$E$46)))*('Calcification Rates'!$F$46-'Calcification Rates'!$G$46)</f>
        <v>43.141102631128398</v>
      </c>
      <c r="CM58" s="73">
        <f>((((1-'Calcification Rates'!$H$46)*$A58)*(('Calcification Rates'!$D$46+'Calcification Rates'!$E$46)*0.1))+('Calcification Rates'!$H$46*$A58*('Calcification Rates'!$D$46+'Calcification Rates'!$E$46)))*('Calcification Rates'!$F$46+'Calcification Rates'!$G$46)</f>
        <v>48.942835856319881</v>
      </c>
      <c r="CN58" s="73">
        <f>((((1-'Calcification Rates'!$H$47)*$A58)*'Calcification Rates'!$D$47*0.1)+('Calcification Rates'!$H$47*$A58*'Calcification Rates'!$D$47))*'Calcification Rates'!$F$47</f>
        <v>59.971258328799998</v>
      </c>
      <c r="CO58" s="73">
        <f>((((1-'Calcification Rates'!$H$47)*$A58)*(('Calcification Rates'!$D$47-'Calcification Rates'!$E$47)*0.1))+('Calcification Rates'!$H$47*$A58*('Calcification Rates'!$D$47-'Calcification Rates'!$E$47)))*('Calcification Rates'!$F$47-'Calcification Rates'!$G$47)</f>
        <v>36.167743663941188</v>
      </c>
      <c r="CP58" s="73">
        <f>((((1-'Calcification Rates'!$H$47)*$A58)*(('Calcification Rates'!$D$47+'Calcification Rates'!$E$47)*0.1))+('Calcification Rates'!$H$47*$A58*('Calcification Rates'!$D$47+'Calcification Rates'!$E$47)))*('Calcification Rates'!$F$47+'Calcification Rates'!$G$47)</f>
        <v>87.221117221201936</v>
      </c>
      <c r="CQ58" s="73">
        <f>((((((((($A58*2)/PI())/2)+'Calcification Rates'!$D$48)^2)*PI())/2))-((((((($A58*2)/PI())/2)^2)*PI())/2)))*'Calcification Rates'!$F$48</f>
        <v>33.693470914317629</v>
      </c>
      <c r="CR58" s="73">
        <f>((((((((($A58*2)/PI())/2)+('Calcification Rates'!$D$48-'Calcification Rates'!$E$48))^2)*PI())/2))-((((((($A58*2)/PI())/2)^2)*PI())/2)))*('Calcification Rates'!$F$48-'Calcification Rates'!$G$48)</f>
        <v>30.381714036761814</v>
      </c>
      <c r="CS58" s="73">
        <f>((((((((($A58*2)/PI())/2)+('Calcification Rates'!$D$48+'Calcification Rates'!$E$48))^2)*PI())/2))-((((((($A58*2)/PI())/2)^2)*PI())/2)))*('Calcification Rates'!$F$48+'Calcification Rates'!$G$48)</f>
        <v>37.16054787972076</v>
      </c>
      <c r="CT58" s="73">
        <f>((((1-'Calcification Rates'!$H$49)*$A58)*'Calcification Rates'!$D$49*0.1)+('Calcification Rates'!$H$49*$A58*'Calcification Rates'!$D$49))*'Calcification Rates'!$F$49</f>
        <v>45.9601996126</v>
      </c>
      <c r="CU58" s="73">
        <f>((((1-'Calcification Rates'!$H$49)*$A58)*(('Calcification Rates'!$D$49-'Calcification Rates'!$E$49)*0.1))+('Calcification Rates'!$H$49*$A58*('Calcification Rates'!$D$49-'Calcification Rates'!$E$49)))*('Calcification Rates'!$F$49-'Calcification Rates'!$G$49)</f>
        <v>27.717889613361844</v>
      </c>
      <c r="CV58" s="73">
        <f>((((1-'Calcification Rates'!$H$49)*$A58)*(('Calcification Rates'!$D$49+'Calcification Rates'!$E$49)*0.1))+('Calcification Rates'!$H$49*$A58*('Calcification Rates'!$D$49+'Calcification Rates'!$E$49)))*('Calcification Rates'!$F$49+'Calcification Rates'!$G$49)</f>
        <v>66.843685952731235</v>
      </c>
      <c r="CW58" s="73">
        <f>((((((((($A58*2)/PI())/2)+'Calcification Rates'!$D$50)^2)*PI())/2))-((((((($A58*2)/PI())/2)^2)*PI())/2)))*'Calcification Rates'!$F$50</f>
        <v>33.693470914317629</v>
      </c>
      <c r="CX58" s="73">
        <f>((((((((($A58*2)/PI())/2)+('Calcification Rates'!$D$50-'Calcification Rates'!$E$50))^2)*PI())/2))-((((((($A58*2)/PI())/2)^2)*PI())/2)))*('Calcification Rates'!$F$50-'Calcification Rates'!$G$50)</f>
        <v>30.381714036761814</v>
      </c>
      <c r="CY58" s="73">
        <f>((((((((($A58*2)/PI())/2)+('Calcification Rates'!$D$50+'Calcification Rates'!$E$50))^2)*PI())/2))-((((((($A58*2)/PI())/2)^2)*PI())/2)))*('Calcification Rates'!$F$50+'Calcification Rates'!$G$50)</f>
        <v>37.16054787972076</v>
      </c>
      <c r="CZ58" s="73">
        <f>((((((((($A58*2)/PI())/2)+'Calcification Rates'!$D$51)^2)*PI())/2))-((((((($A58*2)/PI())/2)^2)*PI())/2)))*'Calcification Rates'!$F$51</f>
        <v>33.693470914317629</v>
      </c>
      <c r="DA58" s="73">
        <f>((((((((($A58*2)/PI())/2)+('Calcification Rates'!$D$51-'Calcification Rates'!$E$51))^2)*PI())/2))-((((((($A58*2)/PI())/2)^2)*PI())/2)))*('Calcification Rates'!$F$51-'Calcification Rates'!$G$51)</f>
        <v>30.381714036761814</v>
      </c>
      <c r="DB58" s="73">
        <f>((((((((($A58*2)/PI())/2)+('Calcification Rates'!$D$51+'Calcification Rates'!$E$51))^2)*PI())/2))-((((((($A58*2)/PI())/2)^2)*PI())/2)))*('Calcification Rates'!$F$51+'Calcification Rates'!$G$51)</f>
        <v>37.16054787972076</v>
      </c>
      <c r="DC58" s="73">
        <f>((((((((($A58*2)/PI())/2)+'Calcification Rates'!$D$52)^2)*PI())/2))-((((((($A58*2)/PI())/2)^2)*PI())/2)))*'Calcification Rates'!$F$52</f>
        <v>74.813280207118083</v>
      </c>
      <c r="DD58" s="73">
        <f>((((((((($A58*2)/PI())/2)+('Calcification Rates'!$D$52-'Calcification Rates'!$E$52))^2)*PI())/2))-((((((($A58*2)/PI())/2)^2)*PI())/2)))*('Calcification Rates'!$F$52-'Calcification Rates'!$G$52)</f>
        <v>70.616963985984682</v>
      </c>
      <c r="DE58" s="73">
        <f>((((((((($A58*2)/PI())/2)+('Calcification Rates'!$D$52+'Calcification Rates'!$E$52))^2)*PI())/2))-((((((($A58*2)/PI())/2)^2)*PI())/2)))*('Calcification Rates'!$F$52+'Calcification Rates'!$G$52)</f>
        <v>79.11550406174517</v>
      </c>
      <c r="DF58" s="73">
        <f>((((((((($A58*2)/PI())/2)+'Calcification Rates'!$D$53)^2)*PI())/2))-((((((($A58*2)/PI())/2)^2)*PI())/2)))*'Calcification Rates'!$F$53</f>
        <v>9.9754210910342351</v>
      </c>
      <c r="DG58" s="73">
        <f>((((((((($A58*2)/PI())/2)+('Calcification Rates'!$D$53-'Calcification Rates'!$E$53))^2)*PI())/2))-((((((($A58*2)/PI())/2)^2)*PI())/2)))*('Calcification Rates'!$F$53-'Calcification Rates'!$G$53)</f>
        <v>9.4814999150993824</v>
      </c>
      <c r="DH58" s="73">
        <f>((((((((($A58*2)/PI())/2)+('Calcification Rates'!$D$53+'Calcification Rates'!$E$53))^2)*PI())/2))-((((((($A58*2)/PI())/2)^2)*PI())/2)))*('Calcification Rates'!$F$53+'Calcification Rates'!$G$53)</f>
        <v>10.478041276070472</v>
      </c>
      <c r="DI58" s="73">
        <f>((((((((($A58*2)/PI())/2)+'Calcification Rates'!$D$54)^2)*PI())/2))-((((((($A58*2)/PI())/2)^2)*PI())/2)))*'Calcification Rates'!$F$54</f>
        <v>9.9754210910342351</v>
      </c>
      <c r="DJ58" s="73">
        <f>((((((((($A58*2)/PI())/2)+('Calcification Rates'!$D$54-'Calcification Rates'!$E$54))^2)*PI())/2))-((((((($A58*2)/PI())/2)^2)*PI())/2)))*('Calcification Rates'!$F$54-'Calcification Rates'!$G$54)</f>
        <v>9.4814999150993824</v>
      </c>
      <c r="DK58" s="73">
        <f>((((((((($A58*2)/PI())/2)+('Calcification Rates'!$D$54+'Calcification Rates'!$E$54))^2)*PI())/2))-((((((($A58*2)/PI())/2)^2)*PI())/2)))*('Calcification Rates'!$F$54+'Calcification Rates'!$G$54)</f>
        <v>10.478041276070472</v>
      </c>
      <c r="DL58" s="73">
        <f>((((((((($A58*2)/PI())/2)+'Calcification Rates'!$D$55)^2)*PI())/2))-((((((($A58*2)/PI())/2)^2)*PI())/2)))*'Calcification Rates'!$F$55</f>
        <v>12.232636087025696</v>
      </c>
      <c r="DM58" s="73">
        <f>((((((((($A58*2)/PI())/2)+('Calcification Rates'!$D$55-'Calcification Rates'!$E$55))^2)*PI())/2))-((((((($A58*2)/PI())/2)^2)*PI())/2)))*('Calcification Rates'!$F$55-'Calcification Rates'!$G$55)</f>
        <v>12.094914408934278</v>
      </c>
      <c r="DN58" s="73">
        <f>((((((((($A58*2)/PI())/2)+('Calcification Rates'!$D$55+'Calcification Rates'!$E$55))^2)*PI())/2))-((((((($A58*2)/PI())/2)^2)*PI())/2)))*('Calcification Rates'!$F$55+'Calcification Rates'!$G$55)</f>
        <v>12.37036763903793</v>
      </c>
      <c r="DO58" s="73">
        <f>((((1-'Calcification Rates'!$H$56)*$A58)*'Calcification Rates'!$D$56*0.1)+('Calcification Rates'!$H$56*$A58*'Calcification Rates'!$D$56))*'Calcification Rates'!$F$56</f>
        <v>5.9617759600000007</v>
      </c>
      <c r="DP58" s="73">
        <f>((((1-'Calcification Rates'!$H$56)*$A58)*(('Calcification Rates'!$D$56-'Calcification Rates'!$E$56)*0.1))+('Calcification Rates'!$H$56*$A58*('Calcification Rates'!$D$56-'Calcification Rates'!$E$56)))*('Calcification Rates'!$F$56-'Calcification Rates'!$G$56)</f>
        <v>5.9617759600000007</v>
      </c>
      <c r="DQ58" s="73">
        <f>((((1-'Calcification Rates'!$H$56)*$A58)*(('Calcification Rates'!$D$56+'Calcification Rates'!$E$56)*0.1))+('Calcification Rates'!$H$56*$A58*('Calcification Rates'!$D$56+'Calcification Rates'!$E$56)))*('Calcification Rates'!$F$56+'Calcification Rates'!$G$56)</f>
        <v>5.9617759600000007</v>
      </c>
      <c r="DR58" s="73">
        <f>((((1-'Calcification Rates'!$H$57)*$A58)*'Calcification Rates'!$D$57*0.1)+('Calcification Rates'!$H$57*$A58*'Calcification Rates'!$D$57))*'Calcification Rates'!$F$57</f>
        <v>25.277802666666673</v>
      </c>
      <c r="DS58" s="73">
        <f>((((1-'Calcification Rates'!$H$57)*$A58)*(('Calcification Rates'!$D$57-'Calcification Rates'!$E$57)*0.1))+('Calcification Rates'!$H$57*$A58*('Calcification Rates'!$D$57-'Calcification Rates'!$E$57)))*('Calcification Rates'!$F$57-'Calcification Rates'!$G$57)</f>
        <v>23.958052104974684</v>
      </c>
      <c r="DT58" s="73">
        <f>((((1-'Calcification Rates'!$H$57)*$A58)*(('Calcification Rates'!$D$57+'Calcification Rates'!$E$57)*0.1))+('Calcification Rates'!$H$57*$A58*('Calcification Rates'!$D$57+'Calcification Rates'!$E$57)))*('Calcification Rates'!$F$57+'Calcification Rates'!$G$57)</f>
        <v>26.59755322835866</v>
      </c>
      <c r="DU58" s="73">
        <f>((((1-'Calcification Rates'!$H$58)*$A58)*'Calcification Rates'!$D$58*0.1)+('Calcification Rates'!$H$58*$A58*'Calcification Rates'!$D$58))*'Calcification Rates'!$F$58</f>
        <v>25.277802666666673</v>
      </c>
      <c r="DV58" s="73">
        <f>((((1-'Calcification Rates'!$H$58)*$A58)*(('Calcification Rates'!$D$58-'Calcification Rates'!$E$58)*0.1))+('Calcification Rates'!$H$58*$A58*('Calcification Rates'!$D$58-'Calcification Rates'!$E$58)))*('Calcification Rates'!$F$58-'Calcification Rates'!$G$58)</f>
        <v>23.958052104974684</v>
      </c>
      <c r="DW58" s="73">
        <f>((((1-'Calcification Rates'!$H$58)*$A58)*(('Calcification Rates'!$D$58+'Calcification Rates'!$E$58)*0.1))+('Calcification Rates'!$H$58*$A58*('Calcification Rates'!$D$58+'Calcification Rates'!$E$58)))*('Calcification Rates'!$F$58+'Calcification Rates'!$G$58)</f>
        <v>26.59755322835866</v>
      </c>
      <c r="DX58" s="73">
        <f>(2*'Calcification Rates'!$D$59*'Calcification Rates'!$F$59)+0.1*'Calcification Rates'!$D$59*($A58+(2*'Calcification Rates'!$D$59))*'Calcification Rates'!$F$59</f>
        <v>18.803137422222225</v>
      </c>
      <c r="DY58" s="73">
        <f>(2*('Calcification Rates'!$D$59-'Calcification Rates'!$E$59)*('Calcification Rates'!$F$59-'Calcification Rates'!$G$59))+(0.1*('Calcification Rates'!$D$59-'Calcification Rates'!$E$59)*($A58+(2*'Calcification Rates'!$D$59-'Calcification Rates'!$E$59)))*('Calcification Rates'!$F$59-'Calcification Rates'!$G$59)</f>
        <v>17.802932005019692</v>
      </c>
      <c r="DZ58" s="73">
        <f>(2*('Calcification Rates'!$D$59+'Calcification Rates'!$E$59)*('Calcification Rates'!$F$59+'Calcification Rates'!$G$59))+(0.1*('Calcification Rates'!$D$59+'Calcification Rates'!$E$59)*($A58+(2*'Calcification Rates'!$D$59+'Calcification Rates'!$E$59)))*('Calcification Rates'!$F$59+'Calcification Rates'!$G$59)</f>
        <v>19.805380601632042</v>
      </c>
      <c r="EA58" s="73">
        <f>((((((((($A58*2)/PI())/2)+'Calcification Rates'!$D$60)^2)*PI())/2))-((((((($A58*2)/PI())/2)^2)*PI())/2)))*'Calcification Rates'!$F$60</f>
        <v>35.070146284714859</v>
      </c>
      <c r="EB58" s="73">
        <f>((((((((($A58*2)/PI())/2)+('Calcification Rates'!$D$60-'Calcification Rates'!$E$60))^2)*PI())/2))-((((((($A58*2)/PI())/2)^2)*PI())/2)))*('Calcification Rates'!$F$60-'Calcification Rates'!$G$60)</f>
        <v>32.737397744651908</v>
      </c>
      <c r="EC58" s="73">
        <f>((((((((($A58*2)/PI())/2)+('Calcification Rates'!$D$60+'Calcification Rates'!$E$60))^2)*PI())/2))-((((((($A58*2)/PI())/2)^2)*PI())/2)))*('Calcification Rates'!$F$60+'Calcification Rates'!$G$60)</f>
        <v>37.478830892903218</v>
      </c>
      <c r="ED58" s="73">
        <f>$A58*'Calcification Rates'!$D$61*'Calcification Rates'!$F$61</f>
        <v>43.947405919209842</v>
      </c>
      <c r="EE58" s="73">
        <f>$A58*('Calcification Rates'!$D$61-'Calcification Rates'!$E$61)*('Calcification Rates'!$F$61-'Calcification Rates'!$G$61)</f>
        <v>40.270061328905285</v>
      </c>
      <c r="EF58" s="73">
        <f>$A58*('Calcification Rates'!$D$61+'Calcification Rates'!$E$61)*('Calcification Rates'!$F$61+'Calcification Rates'!$G$61)</f>
        <v>47.783890005880416</v>
      </c>
      <c r="EG58" s="73">
        <f>(2*'Calcification Rates'!$D$62*'Calcification Rates'!$F$62)+0.1*'Calcification Rates'!$D$62*($A58+(2*'Calcification Rates'!$D$62))*'Calcification Rates'!$F$62</f>
        <v>93.835340277777775</v>
      </c>
      <c r="EH58" s="73">
        <f>(2*('Calcification Rates'!$D$62-'Calcification Rates'!$E$62)*('Calcification Rates'!$F$62-'Calcification Rates'!$G$62))+(0.1*('Calcification Rates'!$D$62-'Calcification Rates'!$E$62)*($A58+(2*'Calcification Rates'!$D$62-'Calcification Rates'!$E$62)))*('Calcification Rates'!$F$62-'Calcification Rates'!$G$62)</f>
        <v>76.804750560009779</v>
      </c>
      <c r="EI58" s="73">
        <f>(2*('Calcification Rates'!$D$62+'Calcification Rates'!$E$62)*('Calcification Rates'!$F$62+'Calcification Rates'!$G$62))+(0.1*('Calcification Rates'!$D$62+'Calcification Rates'!$E$62)*($A58+(2*'Calcification Rates'!$D$62+'Calcification Rates'!$E$62)))*('Calcification Rates'!$F$62+'Calcification Rates'!$G$62)</f>
        <v>112.29989496064195</v>
      </c>
      <c r="EJ58" s="73">
        <f>(2*'Calcification Rates'!$D$63*'Calcification Rates'!$F$63)+0.1*'Calcification Rates'!$D$63*($A58+(2*'Calcification Rates'!$D$63))*'Calcification Rates'!$F$63</f>
        <v>93.835340277777775</v>
      </c>
      <c r="EK58" s="73">
        <f>(2*('Calcification Rates'!$D$63-'Calcification Rates'!$E$63)*('Calcification Rates'!$F$63-'Calcification Rates'!$G$63))+(0.1*('Calcification Rates'!$D$63-'Calcification Rates'!$E$63)*($A58+(2*'Calcification Rates'!$D$63-'Calcification Rates'!$E$63)))*('Calcification Rates'!$F$63-'Calcification Rates'!$G$63)</f>
        <v>76.804750560009779</v>
      </c>
      <c r="EL58" s="73">
        <f>(2*('Calcification Rates'!$D$63+'Calcification Rates'!$E$63)*('Calcification Rates'!$F$63+'Calcification Rates'!$G$63))+(0.1*('Calcification Rates'!$D$63+'Calcification Rates'!$E$63)*($A58+(2*'Calcification Rates'!$D$63+'Calcification Rates'!$E$63)))*('Calcification Rates'!$F$63+'Calcification Rates'!$G$63)</f>
        <v>112.29989496064195</v>
      </c>
      <c r="EM58" s="73">
        <f>(2*'Calcification Rates'!$D$64*'Calcification Rates'!$F$64)+0.1*'Calcification Rates'!$D$64*($A58+(2*'Calcification Rates'!$D$64))*'Calcification Rates'!$F$64</f>
        <v>93.835340277777775</v>
      </c>
      <c r="EN58" s="73">
        <f>(2*('Calcification Rates'!$D$64-'Calcification Rates'!$E$64)*('Calcification Rates'!$F$64-'Calcification Rates'!$G$64))+(0.1*('Calcification Rates'!$D$64-'Calcification Rates'!$E$64)*($A58+(2*'Calcification Rates'!$D$64-'Calcification Rates'!$E$64)))*('Calcification Rates'!$F$64-'Calcification Rates'!$G$64)</f>
        <v>76.804750560009779</v>
      </c>
      <c r="EO58" s="73">
        <f>(2*('Calcification Rates'!$D$64+'Calcification Rates'!$E$64)*('Calcification Rates'!$F$64+'Calcification Rates'!$G$64))+(0.1*('Calcification Rates'!$D$64+'Calcification Rates'!$E$64)*($A58+(2*'Calcification Rates'!$D$64+'Calcification Rates'!$E$64)))*('Calcification Rates'!$F$64+'Calcification Rates'!$G$64)</f>
        <v>112.29989496064195</v>
      </c>
      <c r="EP58" s="73">
        <f>(2*'Calcification Rates'!$D$65*'Calcification Rates'!$F$65)+0.1*'Calcification Rates'!$D$65*($A58+(2*'Calcification Rates'!$D$65))*'Calcification Rates'!$F$65</f>
        <v>93.835340277777775</v>
      </c>
      <c r="EQ58" s="73">
        <f>(2*('Calcification Rates'!$D$65-'Calcification Rates'!$E$65)*('Calcification Rates'!$F$65-'Calcification Rates'!$G$65))+(0.1*('Calcification Rates'!$D$65-'Calcification Rates'!$E$65)*($A58+(2*'Calcification Rates'!$D$65-'Calcification Rates'!$E$65)))*('Calcification Rates'!$F$65-'Calcification Rates'!$G$65)</f>
        <v>76.804750560009779</v>
      </c>
      <c r="ER58" s="73">
        <f>(2*('Calcification Rates'!$D$65+'Calcification Rates'!$E$65)*('Calcification Rates'!$F$65+'Calcification Rates'!$G$65))+(0.1*('Calcification Rates'!$D$65+'Calcification Rates'!$E$65)*($A58+(2*'Calcification Rates'!$D$65+'Calcification Rates'!$E$65)))*('Calcification Rates'!$F$65+'Calcification Rates'!$G$65)</f>
        <v>112.29989496064195</v>
      </c>
      <c r="ES58" s="73">
        <f>$A58*'Calcification Rates'!$D$66*'Calcification Rates'!$F$66</f>
        <v>43.947405919209842</v>
      </c>
      <c r="ET58" s="73">
        <f>$A58*('Calcification Rates'!$D$66-'Calcification Rates'!$E$66)*('Calcification Rates'!$F$66-'Calcification Rates'!$G$66)</f>
        <v>40.270061328905285</v>
      </c>
      <c r="EU58" s="73">
        <f>$A58*('Calcification Rates'!$D$66+'Calcification Rates'!$E$66)*('Calcification Rates'!$F$66+'Calcification Rates'!$G$66)</f>
        <v>47.783890005880416</v>
      </c>
      <c r="EV58" s="73">
        <f>(2*'Calcification Rates'!$D$67*'Calcification Rates'!$F$67)+0.1*'Calcification Rates'!$D$67*($A58+(2*'Calcification Rates'!$D$67))*'Calcification Rates'!$F$67</f>
        <v>93.835340277777775</v>
      </c>
      <c r="EW58" s="73">
        <f>(2*('Calcification Rates'!$D$67-'Calcification Rates'!$E$67)*('Calcification Rates'!$F$67-'Calcification Rates'!$G$67))+(0.1*('Calcification Rates'!$D$67-'Calcification Rates'!$E$67)*($A58+(2*'Calcification Rates'!$D$67-'Calcification Rates'!$E$67)))*('Calcification Rates'!$F$67-'Calcification Rates'!$G$67)</f>
        <v>76.804750560009779</v>
      </c>
      <c r="EX58" s="73">
        <f>(2*('Calcification Rates'!$D$67+'Calcification Rates'!$E$67)*('Calcification Rates'!$F$67+'Calcification Rates'!$G$67))+(0.1*('Calcification Rates'!$D$67+'Calcification Rates'!$E$67)*($A58+(2*'Calcification Rates'!$D$67+'Calcification Rates'!$E$67)))*('Calcification Rates'!$F$67+'Calcification Rates'!$G$67)</f>
        <v>112.29989496064195</v>
      </c>
      <c r="EY58" s="73">
        <f>((((1-'Calcification Rates'!$H$68)*$A58)*'Calcification Rates'!$D$68*0.1)+('Calcification Rates'!$H$68*$A58*'Calcification Rates'!$D$68))*'Calcification Rates'!$F$68</f>
        <v>12.819884</v>
      </c>
      <c r="EZ58" s="73">
        <f>((((1-'Calcification Rates'!$H$68)*$A58)*(('Calcification Rates'!$D$68-'Calcification Rates'!$E$68)*0.1))+('Calcification Rates'!$H$68*$A58*('Calcification Rates'!$D$68-'Calcification Rates'!$E$68)))*('Calcification Rates'!$F$68-'Calcification Rates'!$G$68)</f>
        <v>7.9773518229902818</v>
      </c>
      <c r="FA58" s="73">
        <f>((((1-'Calcification Rates'!$H$68)*$A58)*(('Calcification Rates'!$D$68+'Calcification Rates'!$E$68)*0.1))+('Calcification Rates'!$H$68*$A58*('Calcification Rates'!$D$68+'Calcification Rates'!$E$68)))*('Calcification Rates'!$F$68+'Calcification Rates'!$G$68)</f>
        <v>18.144091029752108</v>
      </c>
      <c r="FB58" s="73">
        <f>((((((((($A58*2)/PI())/2)+'Calcification Rates'!$D$69)^2)*PI())/2))-((((((($A58*2)/PI())/2)^2)*PI())/2)))*'Calcification Rates'!$F$69</f>
        <v>86.159727225526908</v>
      </c>
      <c r="FC58" s="73">
        <f>((((((((($A58*2)/PI())/2)+('Calcification Rates'!$D$69-'Calcification Rates'!$E$69))^2)*PI())/2))-((((((($A58*2)/PI())/2)^2)*PI())/2)))*('Calcification Rates'!$F$69-'Calcification Rates'!$G$69)</f>
        <v>81.558720007507731</v>
      </c>
      <c r="FD58" s="73">
        <f>((((((((($A58*2)/PI())/2)+('Calcification Rates'!$D$69+'Calcification Rates'!$E$69))^2)*PI())/2))-((((((($A58*2)/PI())/2)^2)*PI())/2)))*('Calcification Rates'!$F$69+'Calcification Rates'!$G$69)</f>
        <v>90.828630014082421</v>
      </c>
      <c r="FE58" s="73">
        <f>((((((((($A58*2)/PI())/2)+'Calcification Rates'!$D$70)^2)*PI())/2))-((((((($A58*2)/PI())/2)^2)*PI())/2)))*'Calcification Rates'!$F$70</f>
        <v>67.105703490124597</v>
      </c>
      <c r="FF58" s="73">
        <f>((((((((($A58*2)/PI())/2)+('Calcification Rates'!$D$70-'Calcification Rates'!$E$70))^2)*PI())/2))-((((((($A58*2)/PI())/2)^2)*PI())/2)))*('Calcification Rates'!$F$70-'Calcification Rates'!$G$70)</f>
        <v>57.772514428294834</v>
      </c>
      <c r="FG58" s="73">
        <f>((((((((($A58*2)/PI())/2)+('Calcification Rates'!$D$70+'Calcification Rates'!$E$70))^2)*PI())/2))-((((((($A58*2)/PI())/2)^2)*PI())/2)))*('Calcification Rates'!$F$70+'Calcification Rates'!$G$70)</f>
        <v>76.620302184648892</v>
      </c>
      <c r="FH58" s="73">
        <f>((((((((($A58*2)/PI())/2)+'Calcification Rates'!$D$71)^2)*PI())/2))-((((((($A58*2)/PI())/2)^2)*PI())/2)))*'Calcification Rates'!$F$71</f>
        <v>38.159309028779923</v>
      </c>
      <c r="FI58" s="73">
        <f>((((((((($A58*2)/PI())/2)+('Calcification Rates'!$D$71-'Calcification Rates'!$E$71))^2)*PI())/2))-((((((($A58*2)/PI())/2)^2)*PI())/2)))*('Calcification Rates'!$F$71-'Calcification Rates'!$G$71)</f>
        <v>35.18263682170322</v>
      </c>
      <c r="FJ58" s="73">
        <f>((((((((($A58*2)/PI())/2)+('Calcification Rates'!$D$71+'Calcification Rates'!$E$71))^2)*PI())/2))-((((((($A58*2)/PI())/2)^2)*PI())/2)))*('Calcification Rates'!$F$71+'Calcification Rates'!$G$71)</f>
        <v>41.254341360949297</v>
      </c>
      <c r="FK58" s="73">
        <f>$A58*'Calcification Rates'!$D$72*'Calcification Rates'!$F$72</f>
        <v>1.3161574999999999</v>
      </c>
      <c r="FL58" s="73">
        <f>$A58*('Calcification Rates'!$D$72-'Calcification Rates'!$E$72)*('Calcification Rates'!$F$72-'Calcification Rates'!$G$72)</f>
        <v>0.85536915955736359</v>
      </c>
      <c r="FM58" s="73">
        <f>$A58*('Calcification Rates'!$D$72+'Calcification Rates'!$E$72)*('Calcification Rates'!$F$72+'Calcification Rates'!$G$72)</f>
        <v>1.7769458404426364</v>
      </c>
      <c r="FN58" s="73">
        <f>$A58*'Calcification Rates'!$D$74*'Calcification Rates'!$F$74</f>
        <v>1.3161574999999999</v>
      </c>
      <c r="FO58" s="73">
        <f>$A58*('Calcification Rates'!$D$74-'Calcification Rates'!$E$74)*('Calcification Rates'!$F$74-'Calcification Rates'!$G$74)</f>
        <v>0.85536915955736359</v>
      </c>
      <c r="FP58" s="73">
        <f>$A58*('Calcification Rates'!$D$74+'Calcification Rates'!$E$74)*('Calcification Rates'!$F$74+'Calcification Rates'!$G$74)</f>
        <v>1.7769458404426364</v>
      </c>
      <c r="FQ58" s="73">
        <f>$A58*'Calcification Rates'!$D$75*'Calcification Rates'!$F$75</f>
        <v>37.987071022727271</v>
      </c>
      <c r="FR58" s="73">
        <f>$A58*('Calcification Rates'!$D$75-'Calcification Rates'!$E$75)*('Calcification Rates'!$F$75-'Calcification Rates'!$G$75)</f>
        <v>35.375859168881007</v>
      </c>
      <c r="FS58" s="73">
        <f>$A58*('Calcification Rates'!$D$75+'Calcification Rates'!$E$75)*('Calcification Rates'!$F$75+'Calcification Rates'!$G$75)</f>
        <v>40.677793609772692</v>
      </c>
      <c r="FT58" s="73">
        <f>((((((((($A58*2)/PI())/2)+'Calcification Rates'!$D$76)^2)*PI())/2))-((((((($A58*2)/PI())/2)^2)*PI())/2)))*'Calcification Rates'!$F$76</f>
        <v>38.46864282820875</v>
      </c>
      <c r="FU58" s="73">
        <f>((((((((($A58*2)/PI())/2)+('Calcification Rates'!$D$76-'Calcification Rates'!$E$76))^2)*PI())/2))-((((((($A58*2)/PI())/2)^2)*PI())/2)))*('Calcification Rates'!$F$76-'Calcification Rates'!$G$76)</f>
        <v>35.814543569230757</v>
      </c>
      <c r="FV58" s="73">
        <f>((((((((($A58*2)/PI())/2)+('Calcification Rates'!$D$76+'Calcification Rates'!$E$76))^2)*PI())/2))-((((((($A58*2)/PI())/2)^2)*PI())/2)))*('Calcification Rates'!$F$76+'Calcification Rates'!$G$76)</f>
        <v>41.204727229795729</v>
      </c>
      <c r="FW58" s="73">
        <f>(2*'Calcification Rates'!$D$77*'Calcification Rates'!$F$77)+0.1*'Calcification Rates'!$D$77*($A58+(2*'Calcification Rates'!$D$77))*'Calcification Rates'!$F$77</f>
        <v>93.835340277777775</v>
      </c>
      <c r="FX58" s="73">
        <f>(2*('Calcification Rates'!$D$77-'Calcification Rates'!$E$77)*('Calcification Rates'!$F$77-'Calcification Rates'!$G$77))+(0.1*('Calcification Rates'!$D$77-'Calcification Rates'!$E$77)*($A58+(2*'Calcification Rates'!$D$77-'Calcification Rates'!$E$77)))*('Calcification Rates'!$F$77-'Calcification Rates'!$G$77)</f>
        <v>89.284144232890569</v>
      </c>
      <c r="FY58" s="73">
        <f>(2*('Calcification Rates'!$D$77+'Calcification Rates'!$E$77)*('Calcification Rates'!$F$77+'Calcification Rates'!$G$77))+(0.1*('Calcification Rates'!$D$77+'Calcification Rates'!$E$77)*($A58+(2*'Calcification Rates'!$D$77+'Calcification Rates'!$E$77)))*('Calcification Rates'!$F$77+'Calcification Rates'!$G$77)</f>
        <v>98.406749651899148</v>
      </c>
      <c r="FZ58" s="73">
        <f>((((1-'Calcification Rates'!$H$78)*$A58)*'Calcification Rates'!$D$78*0.1)+('Calcification Rates'!$H$78*$A58*'Calcification Rates'!$D$78))*'Calcification Rates'!$F$78</f>
        <v>19.969877382</v>
      </c>
      <c r="GA58" s="73">
        <f>((((1-'Calcification Rates'!$H$78)*$A58)*(('Calcification Rates'!$D$78-'Calcification Rates'!$E$78)*0.1))+('Calcification Rates'!$H$78*$A58*('Calcification Rates'!$D$78-'Calcification Rates'!$E$78)))*('Calcification Rates'!$F$78-'Calcification Rates'!$G$78)</f>
        <v>19.278520566041102</v>
      </c>
      <c r="GB58" s="73">
        <f>((((1-'Calcification Rates'!$H$78)*$A58)*(('Calcification Rates'!$D$78+'Calcification Rates'!$E$78)*0.1))+('Calcification Rates'!$H$78*$A58*('Calcification Rates'!$D$78+'Calcification Rates'!$E$78)))*('Calcification Rates'!$F$78+'Calcification Rates'!$G$78)</f>
        <v>20.661234197958894</v>
      </c>
      <c r="GC58" s="73">
        <f>((((1-'Calcification Rates'!$H$79)*$A58)*'Calcification Rates'!$D$79*0.1)+('Calcification Rates'!$H$79*$A58*'Calcification Rates'!$D$79))*'Calcification Rates'!$F$79</f>
        <v>22.712005680000004</v>
      </c>
      <c r="GD58" s="73">
        <f>((((1-'Calcification Rates'!$H$79)*$A58)*(('Calcification Rates'!$D$79-'Calcification Rates'!$E$79)*0.1))+('Calcification Rates'!$H$79*$A58*('Calcification Rates'!$D$79-'Calcification Rates'!$E$79)))*('Calcification Rates'!$F$79-'Calcification Rates'!$G$79)</f>
        <v>21.762547689027226</v>
      </c>
      <c r="GE58" s="73">
        <f>((((1-'Calcification Rates'!$H$79)*$A58)*(('Calcification Rates'!$D$79+'Calcification Rates'!$E$79)*0.1))+('Calcification Rates'!$H$79*$A58*('Calcification Rates'!$D$79+'Calcification Rates'!$E$79)))*('Calcification Rates'!$F$79+'Calcification Rates'!$G$79)</f>
        <v>23.661463670972775</v>
      </c>
      <c r="GF58" s="73">
        <f>((((1-'Calcification Rates'!$H$80)*$A58)*'Calcification Rates'!$D$80*0.1)+('Calcification Rates'!$H$80*$A58*'Calcification Rates'!$D$80))*'Calcification Rates'!$F$80</f>
        <v>26.726602811999996</v>
      </c>
      <c r="GG58" s="73">
        <f>((((1-'Calcification Rates'!$H$80)*$A58)*(('Calcification Rates'!$D$80-'Calcification Rates'!$E$80)*0.1))+('Calcification Rates'!$H$80*$A58*('Calcification Rates'!$D$80-'Calcification Rates'!$E$80)))*('Calcification Rates'!$F$80-'Calcification Rates'!$G$80)</f>
        <v>25.801328276355758</v>
      </c>
      <c r="GH58" s="73">
        <f>((((1-'Calcification Rates'!$H$80)*$A58)*(('Calcification Rates'!$D$80+'Calcification Rates'!$E$80)*0.1))+('Calcification Rates'!$H$80*$A58*('Calcification Rates'!$D$80+'Calcification Rates'!$E$80)))*('Calcification Rates'!$F$80+'Calcification Rates'!$G$80)</f>
        <v>27.651877347644238</v>
      </c>
      <c r="GI58" s="73">
        <f>((((((((($A58*2)/PI())/2)+'Calcification Rates'!$D$81)^2)*PI())/2))-((((((($A58*2)/PI())/2)^2)*PI())/2)))*'Calcification Rates'!$F$81</f>
        <v>32.586783673529681</v>
      </c>
      <c r="GJ58" s="73">
        <f>((((((((($A58*2)/PI())/2)+('Calcification Rates'!$D$81-'Calcification Rates'!$E$81))^2)*PI())/2))-((((((($A58*2)/PI())/2)^2)*PI())/2)))*('Calcification Rates'!$F$81-'Calcification Rates'!$G$81)</f>
        <v>31.5255358532836</v>
      </c>
      <c r="GK58" s="73">
        <f>((((((((($A58*2)/PI())/2)+('Calcification Rates'!$D$81+'Calcification Rates'!$E$81))^2)*PI())/2))-((((((($A58*2)/PI())/2)^2)*PI())/2)))*('Calcification Rates'!$F$81+'Calcification Rates'!$G$81)</f>
        <v>33.648923941065505</v>
      </c>
      <c r="GL58" s="73">
        <f>((((((((($A58*2)/PI())/2)+'Calcification Rates'!$D$82)^2)*PI())/2))-((((((($A58*2)/PI())/2)^2)*PI())/2)))*'Calcification Rates'!$F$82</f>
        <v>33.420034028303462</v>
      </c>
      <c r="GM58" s="73">
        <f>((((((((($A58*2)/PI())/2)+('Calcification Rates'!$D$82-'Calcification Rates'!$E$82))^2)*PI())/2))-((((((($A58*2)/PI())/2)^2)*PI())/2)))*('Calcification Rates'!$F$82-'Calcification Rates'!$G$82)</f>
        <v>32.59377383835217</v>
      </c>
      <c r="GN58" s="73">
        <f>((((((((($A58*2)/PI())/2)+('Calcification Rates'!$D$82+'Calcification Rates'!$E$82))^2)*PI())/2))-((((((($A58*2)/PI())/2)^2)*PI())/2)))*('Calcification Rates'!$F$82+'Calcification Rates'!$G$82)</f>
        <v>34.246834386060343</v>
      </c>
      <c r="GO58" s="73">
        <f>((((((((($A58*2)/PI())/2)+'Calcification Rates'!$D$87)^2)*PI())/2))-((((((($A58*2)/PI())/2)^2)*PI())/2)))*'Calcification Rates'!$F$87</f>
        <v>22.433479136790002</v>
      </c>
      <c r="GP58" s="73">
        <f>((((((((($A58*2)/PI())/2)+('Calcification Rates'!$D$87-'Calcification Rates'!$E$87))^2)*PI())/2))-((((((($A58*2)/PI())/2)^2)*PI())/2)))*('Calcification Rates'!$F$87-'Calcification Rates'!$G$87)</f>
        <v>19.515279036865074</v>
      </c>
      <c r="GQ58" s="73">
        <f>((((((((($A58*2)/PI())/2)+('Calcification Rates'!$D$87+'Calcification Rates'!$E$87))^2)*PI())/2))-((((((($A58*2)/PI())/2)^2)*PI())/2)))*('Calcification Rates'!$F$87+'Calcification Rates'!$G$87)</f>
        <v>25.506768769805355</v>
      </c>
      <c r="GR58" s="73">
        <f>((((((((($A58*2)/PI())/2)+'Calcification Rates'!$D$88)^2)*PI())/2))-((((((($A58*2)/PI())/2)^2)*PI())/2)))*'Calcification Rates'!$F$88</f>
        <v>22.433479136790002</v>
      </c>
      <c r="GS58" s="73">
        <f>((((((((($A58*2)/PI())/2)+('Calcification Rates'!$D$88-'Calcification Rates'!$E$88))^2)*PI())/2))-((((((($A58*2)/PI())/2)^2)*PI())/2)))*('Calcification Rates'!$F$88-'Calcification Rates'!$G$88)</f>
        <v>19.515279036865074</v>
      </c>
      <c r="GT58" s="73">
        <f>((((((((($A58*2)/PI())/2)+('Calcification Rates'!$D$88+'Calcification Rates'!$E$88))^2)*PI())/2))-((((((($A58*2)/PI())/2)^2)*PI())/2)))*('Calcification Rates'!$F$88+'Calcification Rates'!$G$88)</f>
        <v>25.506768769805355</v>
      </c>
      <c r="GU58" s="73">
        <f>((((((((($A58*2)/PI())/2)+'Calcification Rates'!$D$89)^2)*PI())/2))-((((((($A58*2)/PI())/2)^2)*PI())/2)))*'Calcification Rates'!$F$89</f>
        <v>31.354101509368029</v>
      </c>
      <c r="GV58" s="73">
        <f>((((((((($A58*2)/PI())/2)+('Calcification Rates'!$D$89-'Calcification Rates'!$E$89))^2)*PI())/2))-((((((($A58*2)/PI())/2)^2)*PI())/2)))*('Calcification Rates'!$F$89-'Calcification Rates'!$G$89)</f>
        <v>27.954388670252072</v>
      </c>
      <c r="GW58" s="73">
        <f>((((((((($A58*2)/PI())/2)+('Calcification Rates'!$D$89+'Calcification Rates'!$E$89))^2)*PI())/2))-((((((($A58*2)/PI())/2)^2)*PI())/2)))*('Calcification Rates'!$F$89+'Calcification Rates'!$G$89)</f>
        <v>34.880295281653055</v>
      </c>
      <c r="GX58" s="73">
        <f>((((((((($A58*2)/PI())/2)+'Calcification Rates'!$D$90)^2)*PI())/2))-((((((($A58*2)/PI())/2)^2)*PI())/2)))*'Calcification Rates'!$F$90</f>
        <v>31.354101509368029</v>
      </c>
      <c r="GY58" s="73">
        <f>((((((((($A58*2)/PI())/2)+('Calcification Rates'!$D$90-'Calcification Rates'!$E$90))^2)*PI())/2))-((((((($A58*2)/PI())/2)^2)*PI())/2)))*('Calcification Rates'!$F$90-'Calcification Rates'!$G$90)</f>
        <v>27.954388670252072</v>
      </c>
      <c r="GZ58" s="73">
        <f>((((((((($A58*2)/PI())/2)+('Calcification Rates'!$D$90+'Calcification Rates'!$E$90))^2)*PI())/2))-((((((($A58*2)/PI())/2)^2)*PI())/2)))*('Calcification Rates'!$F$90+'Calcification Rates'!$G$90)</f>
        <v>34.880295281653055</v>
      </c>
      <c r="HA58" s="73">
        <f>((((((((($A58*2)/PI())/2)+'Calcification Rates'!$D$92)^2)*PI())/2))-((((((($A58*2)/PI())/2)^2)*PI())/2)))*'Calcification Rates'!$F$92</f>
        <v>79.150126844371002</v>
      </c>
      <c r="HB58" s="73">
        <f>((((((((($A58*2)/PI())/2)+('Calcification Rates'!$D$92-'Calcification Rates'!$E$92))^2)*PI())/2))-((((((($A58*2)/PI())/2)^2)*PI())/2)))*('Calcification Rates'!$F$92-'Calcification Rates'!$G$92)</f>
        <v>76.087739135245343</v>
      </c>
      <c r="HC58" s="73">
        <f>((((((((($A58*2)/PI())/2)+('Calcification Rates'!$D$92+'Calcification Rates'!$E$92))^2)*PI())/2))-((((((($A58*2)/PI())/2)^2)*PI())/2)))*('Calcification Rates'!$F$92+'Calcification Rates'!$G$92)</f>
        <v>82.212514553496675</v>
      </c>
      <c r="HD58" s="73">
        <f>$A58*'Calcification Rates'!$D$93*'Calcification Rates'!$F$93</f>
        <v>23.137772246529472</v>
      </c>
      <c r="HE58" s="73">
        <f>$A58*('Calcification Rates'!$D$93-'Calcification Rates'!$E$93)*('Calcification Rates'!$F$93-'Calcification Rates'!$G$93)</f>
        <v>20.335252781612905</v>
      </c>
      <c r="HF58" s="73">
        <f>$A58*('Calcification Rates'!$D$93+'Calcification Rates'!$E$93)*('Calcification Rates'!$F$93+'Calcification Rates'!$G$93)</f>
        <v>26.093822055831264</v>
      </c>
      <c r="HG58" s="73">
        <f>$A58*'Calcification Rates'!$D$95*'Calcification Rates'!$F$95</f>
        <v>29.500659614325073</v>
      </c>
      <c r="HH58" s="73">
        <f>$A58*('Calcification Rates'!$D$95-'Calcification Rates'!$E$95)*('Calcification Rates'!$F$95-'Calcification Rates'!$G$95)</f>
        <v>25.743529198182966</v>
      </c>
      <c r="HI58" s="73">
        <f>$A58*('Calcification Rates'!$D$95+'Calcification Rates'!$E$95)*('Calcification Rates'!$F$95+'Calcification Rates'!$G$95)</f>
        <v>33.468345931338355</v>
      </c>
      <c r="HJ58" s="73">
        <f>((((1-'Calcification Rates'!$H$96)*$A58)*'Calcification Rates'!$D$96*0.1)+('Calcification Rates'!$H$96*$A58*'Calcification Rates'!$D$96))*'Calcification Rates'!$F$96</f>
        <v>14.025083799999999</v>
      </c>
      <c r="HK58" s="73">
        <f>((((1-'Calcification Rates'!$H$96)*$A58)*(('Calcification Rates'!$D$96-'Calcification Rates'!$E$96)*0.1))+('Calcification Rates'!$H$96*$A58*('Calcification Rates'!$D$96-'Calcification Rates'!$E$96)))*('Calcification Rates'!$F$96-'Calcification Rates'!$G$96)</f>
        <v>12.25122392475433</v>
      </c>
      <c r="HL58" s="73">
        <f>((((1-'Calcification Rates'!$H$96)*$A58)*(('Calcification Rates'!$D$96+'Calcification Rates'!$E$96)*0.1))+('Calcification Rates'!$H$96*$A58*('Calcification Rates'!$D$96+'Calcification Rates'!$E$96)))*('Calcification Rates'!$F$96+'Calcification Rates'!$G$96)</f>
        <v>15.908052047541849</v>
      </c>
      <c r="HM58" s="73">
        <f>((((1-'Calcification Rates'!$H$98)*$A58)*'Calcification Rates'!$D$98*0.1)+('Calcification Rates'!$H$98*$A58*'Calcification Rates'!$D$98))*'Calcification Rates'!$F$98</f>
        <v>14.025083799999999</v>
      </c>
      <c r="HN58" s="73">
        <f>((((1-'Calcification Rates'!$H$98)*$A58)*(('Calcification Rates'!$D$98-'Calcification Rates'!$E$98)*0.1))+('Calcification Rates'!$H$98*$A58*('Calcification Rates'!$D$98-'Calcification Rates'!$E$98)))*('Calcification Rates'!$F$98-'Calcification Rates'!$G$98)</f>
        <v>8.4583123629422801</v>
      </c>
      <c r="HO58" s="73">
        <f>((((1-'Calcification Rates'!$H$98)*$A58)*(('Calcification Rates'!$D$98+'Calcification Rates'!$E$98)*0.1))+('Calcification Rates'!$H$98*$A58*('Calcification Rates'!$D$98+'Calcification Rates'!$E$98)))*('Calcification Rates'!$F$98+'Calcification Rates'!$G$98)</f>
        <v>20.397829097568273</v>
      </c>
    </row>
    <row r="59" spans="1:223" x14ac:dyDescent="0.3">
      <c r="A59" s="42">
        <v>57</v>
      </c>
      <c r="B59" s="73">
        <f>((((1-'Calcification Rates'!$H$11)*$A59)*'Calcification Rates'!$D$11*0.1)+('Calcification Rates'!$H$11*$A59*'Calcification Rates'!$D$11))*'Calcification Rates'!$F$11</f>
        <v>156.82440703999998</v>
      </c>
      <c r="C59" s="73">
        <f>((((1-'Calcification Rates'!$H$11)*$A59)*(('Calcification Rates'!$D$11-'Calcification Rates'!$E$11)*0.1))+('Calcification Rates'!$H$11*$A59*('Calcification Rates'!$D$11-'Calcification Rates'!$E$11)))*('Calcification Rates'!$F$11-'Calcification Rates'!$G$11)</f>
        <v>127.36886968209652</v>
      </c>
      <c r="D59" s="73">
        <f>((((1-'Calcification Rates'!$H$11)*$A59)*(('Calcification Rates'!$D$11+'Calcification Rates'!$E$11)*0.1))+('Calcification Rates'!$H$11*$A59*('Calcification Rates'!$D$11+'Calcification Rates'!$E$11)))*('Calcification Rates'!$F$11+'Calcification Rates'!$G$11)</f>
        <v>187.19496856116353</v>
      </c>
      <c r="E59" s="73">
        <f>(((((1-'Calcification Rates'!$H$12)*$A59)*'Calcification Rates'!$D$12*0.1)+('Calcification Rates'!$H$12*$A59*'Calcification Rates'!$D$12))*'Calcification Rates'!$F$12)*0.5</f>
        <v>82.584262171428563</v>
      </c>
      <c r="F59" s="73">
        <f>(((((1-'Calcification Rates'!$H$12)*$A59)*(('Calcification Rates'!$D$12-'Calcification Rates'!$E$12)*0.1))+('Calcification Rates'!$H$12*$A59*('Calcification Rates'!$D$12-'Calcification Rates'!$E$12)))*('Calcification Rates'!$F$12-'Calcification Rates'!$G$12))*0.5</f>
        <v>75.901292434806336</v>
      </c>
      <c r="G59" s="73">
        <f>(((((1-'Calcification Rates'!$H$12)*$A59)*(('Calcification Rates'!$D$12+'Calcification Rates'!$E$12)*0.1))+('Calcification Rates'!$H$12*$A59*('Calcification Rates'!$D$12+'Calcification Rates'!$E$12)))*('Calcification Rates'!$F$12+'Calcification Rates'!$G$12))*0.5</f>
        <v>89.383187606710734</v>
      </c>
      <c r="H59" s="73">
        <f>(((((1-'Calcification Rates'!$H$13)*$A59)*'Calcification Rates'!$D$13*0.1)+('Calcification Rates'!$H$13*$A59*'Calcification Rates'!$D$13))*'Calcification Rates'!$F$13)*0.5</f>
        <v>66.4515294192</v>
      </c>
      <c r="I59" s="73">
        <f>(((((1-'Calcification Rates'!$H$13)*$A59)*(('Calcification Rates'!$D$13-'Calcification Rates'!$E$13)*0.1))+('Calcification Rates'!$H$13*$A59*('Calcification Rates'!$D$13-'Calcification Rates'!$E$13)))*('Calcification Rates'!$F$13-'Calcification Rates'!$G$13))*0.5</f>
        <v>56.236788624072759</v>
      </c>
      <c r="J59" s="73">
        <f>(((((1-'Calcification Rates'!$H$13)*$A59)*(('Calcification Rates'!$D$13+'Calcification Rates'!$E$13)*0.1))+('Calcification Rates'!$H$13*$A59*('Calcification Rates'!$D$13+'Calcification Rates'!$E$13)))*('Calcification Rates'!$F$13+'Calcification Rates'!$G$13))*0.5</f>
        <v>77.508555238260556</v>
      </c>
      <c r="K59" s="73">
        <f>((((((((($A59*2)/PI())/2)+'Calcification Rates'!$D$14)^2)*PI())/2))-((((((($A59*2)/PI())/2)^2)*PI())/2)))*'Calcification Rates'!$F$14</f>
        <v>33.805816613858696</v>
      </c>
      <c r="L59" s="73">
        <f>((((((((($A59*2)/PI())/2)+('Calcification Rates'!$D$14-'Calcification Rates'!$E$14))^2)*PI())/2))-((((((($A59*2)/PI())/2)^2)*PI())/2)))*('Calcification Rates'!$F$14-'Calcification Rates'!$G$14)</f>
        <v>32.62441074495495</v>
      </c>
      <c r="M59" s="73">
        <f>((((((((($A59*2)/PI())/2)+('Calcification Rates'!$D$14+'Calcification Rates'!$E$14))^2)*PI())/2))-((((((($A59*2)/PI())/2)^2)*PI())/2)))*('Calcification Rates'!$F$14+'Calcification Rates'!$G$14)</f>
        <v>34.987902634055494</v>
      </c>
      <c r="N59" s="73">
        <f>((((((((($A59*2)/PI())/2)+'Calcification Rates'!$D$15)^2)*PI())/2))-((((((($A59*2)/PI())/2)^2)*PI())/2)))*'Calcification Rates'!$F$15</f>
        <v>34.290014508067614</v>
      </c>
      <c r="O59" s="73">
        <f>((((((((($A59*2)/PI())/2)+('Calcification Rates'!$D$15-'Calcification Rates'!$E$15))^2)*PI())/2))-((((((($A59*2)/PI())/2)^2)*PI())/2)))*('Calcification Rates'!$F$15-'Calcification Rates'!$G$15)</f>
        <v>30.919781809472809</v>
      </c>
      <c r="P59" s="73">
        <f>((((((((($A59*2)/PI())/2)+('Calcification Rates'!$D$15+'Calcification Rates'!$E$15))^2)*PI())/2))-((((((($A59*2)/PI())/2)^2)*PI())/2)))*('Calcification Rates'!$F$15+'Calcification Rates'!$G$15)</f>
        <v>37.818281899961093</v>
      </c>
      <c r="Q59" s="73">
        <f>(2*'Calcification Rates'!$D$16*'Calcification Rates'!$F$16)+0.1*'Calcification Rates'!$D$16*($A59+(2*'Calcification Rates'!$D$16))*'Calcification Rates'!$F$16</f>
        <v>8.704978333333333</v>
      </c>
      <c r="R59" s="73">
        <f>(2*('Calcification Rates'!$D$16-'Calcification Rates'!$E$16)*('Calcification Rates'!$F$16-'Calcification Rates'!$G$16))+(0.1*('Calcification Rates'!$D$16-'Calcification Rates'!$E$16)*($A59+(2*'Calcification Rates'!$D$16-'Calcification Rates'!$E$16)))*('Calcification Rates'!$F$16-'Calcification Rates'!$G$16)</f>
        <v>7.4774810915800485</v>
      </c>
      <c r="S59" s="73">
        <f>(2*('Calcification Rates'!$D$16+'Calcification Rates'!$E$16)*('Calcification Rates'!$F$16+'Calcification Rates'!$G$16))+(0.1*('Calcification Rates'!$D$16+'Calcification Rates'!$E$16)*($A59+(2*'Calcification Rates'!$D$16+'Calcification Rates'!$E$16)))*('Calcification Rates'!$F$16+'Calcification Rates'!$G$16)</f>
        <v>9.9630813670506537</v>
      </c>
      <c r="T59" s="73">
        <f>(2*'Calcification Rates'!$D$17*'Calcification Rates'!$F$17)+0.1*'Calcification Rates'!$D$17*($A59+(2*'Calcification Rates'!$D$17))*'Calcification Rates'!$F$17</f>
        <v>8.0455102777777761</v>
      </c>
      <c r="U59" s="73">
        <f>(2*('Calcification Rates'!$D$17-'Calcification Rates'!$E$17)*('Calcification Rates'!$F$17-'Calcification Rates'!$G$17))+(0.1*('Calcification Rates'!$D$17-'Calcification Rates'!$E$17)*($A59+(2*'Calcification Rates'!$D$17-'Calcification Rates'!$E$17)))*('Calcification Rates'!$F$17-'Calcification Rates'!$G$17)</f>
        <v>6.8269817390467136</v>
      </c>
      <c r="V59" s="73">
        <f>(2*('Calcification Rates'!$D$17+'Calcification Rates'!$E$17)*('Calcification Rates'!$F$17+'Calcification Rates'!$G$17))+(0.1*('Calcification Rates'!$D$17+'Calcification Rates'!$E$17)*($A59+(2*'Calcification Rates'!$D$17+'Calcification Rates'!$E$17)))*('Calcification Rates'!$F$17+'Calcification Rates'!$G$17)</f>
        <v>9.2946431145173189</v>
      </c>
      <c r="W59" s="73">
        <f>((((((((($A59*2)/PI())/2)+'Calcification Rates'!$D$18)^2)*PI())/2))-((((((($A59*2)/PI())/2)^2)*PI())/2)))*'Calcification Rates'!$F$18</f>
        <v>34.290014508067614</v>
      </c>
      <c r="X59" s="73">
        <f>((((((((($A59*2)/PI())/2)+('Calcification Rates'!$D$18-'Calcification Rates'!$E$18))^2)*PI())/2))-((((((($A59*2)/PI())/2)^2)*PI())/2)))*('Calcification Rates'!$F$18-'Calcification Rates'!$G$18)</f>
        <v>30.919781809472809</v>
      </c>
      <c r="Y59" s="73">
        <f>((((((((($A59*2)/PI())/2)+('Calcification Rates'!$D$18+'Calcification Rates'!$E$18))^2)*PI())/2))-((((((($A59*2)/PI())/2)^2)*PI())/2)))*('Calcification Rates'!$F$18+'Calcification Rates'!$G$18)</f>
        <v>37.818281899961093</v>
      </c>
      <c r="Z59" s="73">
        <f>(2*'Calcification Rates'!$D$19*'Calcification Rates'!$F$19)+0.1*'Calcification Rates'!$D$19*($A59+(2*'Calcification Rates'!$D$19))*'Calcification Rates'!$F$19</f>
        <v>8.0455102777777761</v>
      </c>
      <c r="AA59" s="73">
        <f>(2*('Calcification Rates'!$D$19-'Calcification Rates'!$E$19)*('Calcification Rates'!$F$19-'Calcification Rates'!$G$19))+(0.1*('Calcification Rates'!$D$19-'Calcification Rates'!$E$19)*($A59+(2*'Calcification Rates'!$D$19-'Calcification Rates'!$E$19)))*('Calcification Rates'!$F$19-'Calcification Rates'!$G$19)</f>
        <v>6.8269817390467136</v>
      </c>
      <c r="AB59" s="73">
        <f>(2*('Calcification Rates'!$D$19+'Calcification Rates'!$E$19)*('Calcification Rates'!$F$19+'Calcification Rates'!$G$19))+(0.1*('Calcification Rates'!$D$19+'Calcification Rates'!$E$19)*($A59+(2*'Calcification Rates'!$D$19+'Calcification Rates'!$E$19)))*('Calcification Rates'!$F$19+'Calcification Rates'!$G$19)</f>
        <v>9.2946431145173189</v>
      </c>
      <c r="AC59" s="73">
        <f>(((((1-'Calcification Rates'!$H$20)*$A59)*'Calcification Rates'!$D$20*0.1)+('Calcification Rates'!$H$20*$A59*'Calcification Rates'!$D$20))*'Calcification Rates'!$F$20)*0.5</f>
        <v>4.6084882375000005</v>
      </c>
      <c r="AD59" s="73">
        <f>(((((1-'Calcification Rates'!$H$20)*$A59)*(('Calcification Rates'!$D$20-'Calcification Rates'!$E$20)*0.1))+('Calcification Rates'!$H$20*$A59*('Calcification Rates'!$D$20-'Calcification Rates'!$E$20)))*('Calcification Rates'!$F$20-'Calcification Rates'!$G$20))*0.5</f>
        <v>3.9108397836025177</v>
      </c>
      <c r="AE59" s="73">
        <f>(((((1-'Calcification Rates'!$H$20)*$A59)*(('Calcification Rates'!$D$20+'Calcification Rates'!$E$20)*0.1))+('Calcification Rates'!$H$20*$A59*('Calcification Rates'!$D$20+'Calcification Rates'!$E$20)))*('Calcification Rates'!$F$20+'Calcification Rates'!$G$20))*0.5</f>
        <v>5.3235485291457358</v>
      </c>
      <c r="AF59" s="73">
        <f>(2*'Calcification Rates'!$D$21*'Calcification Rates'!$F$21)+0.1*'Calcification Rates'!$D$21*($A59+(2*'Calcification Rates'!$D$21))*'Calcification Rates'!$F$21</f>
        <v>9.2325527777777783</v>
      </c>
      <c r="AG59" s="73">
        <f>(2*('Calcification Rates'!$D$21-'Calcification Rates'!$E$21)*('Calcification Rates'!$F$21-'Calcification Rates'!$G$21))+(0.1*('Calcification Rates'!$D$21-'Calcification Rates'!$E$21)*($A59+(2*'Calcification Rates'!$D$21-'Calcification Rates'!$E$21)))*('Calcification Rates'!$F$21-'Calcification Rates'!$G$21)</f>
        <v>9.0341350079829326</v>
      </c>
      <c r="AH59" s="73">
        <f>(2*('Calcification Rates'!$D$21+'Calcification Rates'!$E$21)*('Calcification Rates'!$F$21+'Calcification Rates'!$G$21))+(0.1*('Calcification Rates'!$D$21+'Calcification Rates'!$E$21)*($A59+(2*'Calcification Rates'!$D$21+'Calcification Rates'!$E$21)))*('Calcification Rates'!$F$21+'Calcification Rates'!$G$21)</f>
        <v>9.4330006197504002</v>
      </c>
      <c r="AI59" s="73">
        <f>$A59*'Calcification Rates'!$D$23*'Calcification Rates'!$F$23</f>
        <v>1.3396603125</v>
      </c>
      <c r="AJ59" s="73">
        <f>$A59*('Calcification Rates'!$D$23-'Calcification Rates'!$E$23)*('Calcification Rates'!$F$23-'Calcification Rates'!$G$23)</f>
        <v>0.87064360883517367</v>
      </c>
      <c r="AK59" s="73">
        <f>$A59*('Calcification Rates'!$D$23+'Calcification Rates'!$E$23)*('Calcification Rates'!$F$23+'Calcification Rates'!$G$23)</f>
        <v>1.8086770161648262</v>
      </c>
      <c r="AL59" s="73">
        <f>((((1-'Calcification Rates'!$H$24)*$A59)*'Calcification Rates'!$D$24*0.1)+('Calcification Rates'!$H$24*$A59*'Calcification Rates'!$D$24))*'Calcification Rates'!$F$24</f>
        <v>61.042173656100012</v>
      </c>
      <c r="AM59" s="73">
        <f>((((1-'Calcification Rates'!$H$24)*$A59)*(('Calcification Rates'!$D$24-'Calcification Rates'!$E$24)*0.1))+('Calcification Rates'!$H$24*$A59*('Calcification Rates'!$D$24-'Calcification Rates'!$E$24)))*('Calcification Rates'!$F$24-'Calcification Rates'!$G$24)</f>
        <v>36.813596229368706</v>
      </c>
      <c r="AN59" s="73">
        <f>((((1-'Calcification Rates'!$H$24)*$A59)*(('Calcification Rates'!$D$24+'Calcification Rates'!$E$24)*0.1))+('Calcification Rates'!$H$24*$A59*('Calcification Rates'!$D$24+'Calcification Rates'!$E$24)))*('Calcification Rates'!$F$24+'Calcification Rates'!$G$24)</f>
        <v>88.778637171580542</v>
      </c>
      <c r="AO59" s="73">
        <f>((((((((($A59*2)/PI())/2)+'Calcification Rates'!$D$25)^2)*PI())/2))-((((((($A59*2)/PI())/2)^2)*PI())/2)))*'Calcification Rates'!$F$25</f>
        <v>28.869440285467743</v>
      </c>
      <c r="AP59" s="73">
        <f>((((((((($A59*2)/PI())/2)+('Calcification Rates'!$D$25-'Calcification Rates'!$E$25))^2)*PI())/2))-((((((($A59*2)/PI())/2)^2)*PI())/2)))*('Calcification Rates'!$F$25-'Calcification Rates'!$G$25)</f>
        <v>23.598697981064689</v>
      </c>
      <c r="AQ59" s="73">
        <f>((((((((($A59*2)/PI())/2)+('Calcification Rates'!$D$25+'Calcification Rates'!$E$25))^2)*PI())/2))-((((((($A59*2)/PI())/2)^2)*PI())/2)))*('Calcification Rates'!$F$25+'Calcification Rates'!$G$25)</f>
        <v>34.31633839260342</v>
      </c>
      <c r="AR59" s="73">
        <f>((((1-'Calcification Rates'!$H$28)*$A59)*'Calcification Rates'!$D$28*0.1)+('Calcification Rates'!$H$28*$A59*'Calcification Rates'!$D$28))*'Calcification Rates'!$F$28</f>
        <v>9.8251605976543548</v>
      </c>
      <c r="AS59" s="73">
        <f>((((1-'Calcification Rates'!$H$28)*$A59)*(('Calcification Rates'!$D$28-'Calcification Rates'!$E$28)*0.1))+('Calcification Rates'!$H$28*$A59*('Calcification Rates'!$D$28-'Calcification Rates'!$E$28)))*('Calcification Rates'!$F$28-'Calcification Rates'!$G$28)</f>
        <v>8.8556096303780283</v>
      </c>
      <c r="AT59" s="73">
        <f>((((1-'Calcification Rates'!$H$28)*$A59)*(('Calcification Rates'!$D$28+'Calcification Rates'!$E$28)*0.1))+('Calcification Rates'!$H$28*$A59*('Calcification Rates'!$D$28+'Calcification Rates'!$E$28)))*('Calcification Rates'!$F$28+'Calcification Rates'!$G$28)</f>
        <v>10.842156592742395</v>
      </c>
      <c r="AU59" s="73">
        <f>((((((((($A59*2)/PI())/2)+'Calcification Rates'!$D$29)^2)*PI())/2))-((((((($A59*2)/PI())/2)^2)*PI())/2)))*'Calcification Rates'!$F$29</f>
        <v>141.82383478419669</v>
      </c>
      <c r="AV59" s="73">
        <f>((((((((($A59*2)/PI())/2)+('Calcification Rates'!$D$29-'Calcification Rates'!$E$29))^2)*PI())/2))-((((((($A59*2)/PI())/2)^2)*PI())/2)))*('Calcification Rates'!$F$29-'Calcification Rates'!$G$29)</f>
        <v>117.14194873703781</v>
      </c>
      <c r="AW59" s="73">
        <f>((((((((($A59*2)/PI())/2)+('Calcification Rates'!$D$29+'Calcification Rates'!$E$29))^2)*PI())/2))-((((((($A59*2)/PI())/2)^2)*PI())/2)))*('Calcification Rates'!$F$29+'Calcification Rates'!$G$29)</f>
        <v>168.67881387701232</v>
      </c>
      <c r="AX59" s="73">
        <f>((((((((($A59*2)/PI())/2)+'Calcification Rates'!$D$30)^2)*PI())/2))-((((((($A59*2)/PI())/2)^2)*PI())/2)))*'Calcification Rates'!$F$30</f>
        <v>33.629997886833408</v>
      </c>
      <c r="AY59" s="73">
        <f>((((((((($A59*2)/PI())/2)+('Calcification Rates'!$D$30-'Calcification Rates'!$E$30))^2)*PI())/2))-((((((($A59*2)/PI())/2)^2)*PI())/2)))*('Calcification Rates'!$F$30-'Calcification Rates'!$G$30)</f>
        <v>29.854161437624931</v>
      </c>
      <c r="AZ59" s="73">
        <f>((((((((($A59*2)/PI())/2)+('Calcification Rates'!$D$30+'Calcification Rates'!$E$30))^2)*PI())/2))-((((((($A59*2)/PI())/2)^2)*PI())/2)))*('Calcification Rates'!$F$30+'Calcification Rates'!$G$30)</f>
        <v>37.483698581199008</v>
      </c>
      <c r="BA59" s="73">
        <f>((((1-'Calcification Rates'!$H$31)*$A59)*'Calcification Rates'!$D$31*0.1)+('Calcification Rates'!$H$31*$A59*'Calcification Rates'!$D$31))*'Calcification Rates'!$F$31</f>
        <v>10.508861999999999</v>
      </c>
      <c r="BB59" s="73">
        <f>((((1-'Calcification Rates'!$H$31)*$A59)*(('Calcification Rates'!$D$31-'Calcification Rates'!$E$31)*0.1))+('Calcification Rates'!$H$31*$A59*('Calcification Rates'!$D$31-'Calcification Rates'!$E$31)))*('Calcification Rates'!$F$31-'Calcification Rates'!$G$31)</f>
        <v>10.508861999999999</v>
      </c>
      <c r="BC59" s="73">
        <f>((((1-'Calcification Rates'!$H$31)*$A59)*(('Calcification Rates'!$D$31+'Calcification Rates'!$E$31)*0.1))+('Calcification Rates'!$H$31*$A59*('Calcification Rates'!$D$31+'Calcification Rates'!$E$31)))*('Calcification Rates'!$F$31+'Calcification Rates'!$G$31)</f>
        <v>10.508861999999999</v>
      </c>
      <c r="BD59" s="73">
        <f>$A59*'Calcification Rates'!$D$32*'Calcification Rates'!$F$32</f>
        <v>44.158025157997095</v>
      </c>
      <c r="BE59" s="73">
        <f>$A59*('Calcification Rates'!$D$32-'Calcification Rates'!$E$32)*('Calcification Rates'!$F$32-'Calcification Rates'!$G$32)</f>
        <v>42.449512501169565</v>
      </c>
      <c r="BF59" s="73">
        <f>$A59*('Calcification Rates'!$D$32+'Calcification Rates'!$E$32)*('Calcification Rates'!$F$32+'Calcification Rates'!$G$32)</f>
        <v>45.866537814824625</v>
      </c>
      <c r="BG59" s="73">
        <f>((((1-'Calcification Rates'!$H$34)*$A59)*'Calcification Rates'!$D$34*0.1)+('Calcification Rates'!$H$34*$A59*'Calcification Rates'!$D$34))*'Calcification Rates'!$F$34</f>
        <v>14.275531725000002</v>
      </c>
      <c r="BH59" s="73">
        <f>((((1-'Calcification Rates'!$H$34)*$A59)*(('Calcification Rates'!$D$34-'Calcification Rates'!$E$34)*0.1))+('Calcification Rates'!$H$34*$A59*('Calcification Rates'!$D$34-'Calcification Rates'!$E$34)))*('Calcification Rates'!$F$34-'Calcification Rates'!$G$34)</f>
        <v>5.4363092101363328</v>
      </c>
      <c r="BI59" s="73">
        <f>((((1-'Calcification Rates'!$H$34)*$A59)*(('Calcification Rates'!$D$34+'Calcification Rates'!$E$34)*0.1))+('Calcification Rates'!$H$34*$A59*('Calcification Rates'!$D$34+'Calcification Rates'!$E$34)))*('Calcification Rates'!$F$34+'Calcification Rates'!$G$34)</f>
        <v>27.226418052357982</v>
      </c>
      <c r="BJ59" s="73">
        <f>(2*'Calcification Rates'!$D$35*'Calcification Rates'!$F$35)+0.1*'Calcification Rates'!$D$35*($A59+(2*'Calcification Rates'!$D$35))*'Calcification Rates'!$F$35</f>
        <v>4.6299314237871094</v>
      </c>
      <c r="BK59" s="73">
        <f>(2*('Calcification Rates'!$D$35-'Calcification Rates'!$E$35)*('Calcification Rates'!$F$35-'Calcification Rates'!$G$35))+(0.1*('Calcification Rates'!$D$35-'Calcification Rates'!$E$35)*($A59+(2*'Calcification Rates'!$D$35-'Calcification Rates'!$E$35)))*('Calcification Rates'!$F$35-'Calcification Rates'!$G$35)</f>
        <v>4.1755138610627611</v>
      </c>
      <c r="BL59" s="73">
        <f>(2*('Calcification Rates'!$D$35+'Calcification Rates'!$E$35)*('Calcification Rates'!$F$35+'Calcification Rates'!$G$35))+(0.1*('Calcification Rates'!$D$35+'Calcification Rates'!$E$35)*($A59+(2*'Calcification Rates'!$D$35+'Calcification Rates'!$E$35)))*('Calcification Rates'!$F$35+'Calcification Rates'!$G$35)</f>
        <v>5.1055448237168299</v>
      </c>
      <c r="BM59" s="73">
        <f>((((((((($A59*2)/PI())/2)+'Calcification Rates'!$D$36)^2)*PI())/2))-((((((($A59*2)/PI())/2)^2)*PI())/2)))*'Calcification Rates'!$F$36</f>
        <v>45.35655606095483</v>
      </c>
      <c r="BN59" s="73">
        <f>((((((((($A59*2)/PI())/2)+('Calcification Rates'!$D$36-'Calcification Rates'!$E$36))^2)*PI())/2))-((((((($A59*2)/PI())/2)^2)*PI())/2)))*('Calcification Rates'!$F$36-'Calcification Rates'!$G$36)</f>
        <v>41.534526147531245</v>
      </c>
      <c r="BO59" s="73">
        <f>((((((((($A59*2)/PI())/2)+('Calcification Rates'!$D$36+'Calcification Rates'!$E$36))^2)*PI())/2))-((((((($A59*2)/PI())/2)^2)*PI())/2)))*('Calcification Rates'!$F$36+'Calcification Rates'!$G$36)</f>
        <v>49.347823702958735</v>
      </c>
      <c r="BP59" s="73">
        <f>(2*'Calcification Rates'!$D$37*'Calcification Rates'!$F$37)+0.1*'Calcification Rates'!$D$37*($A59+(2*'Calcification Rates'!$D$37))*'Calcification Rates'!$F$37</f>
        <v>94.930694444444441</v>
      </c>
      <c r="BQ59" s="73">
        <f>(2*('Calcification Rates'!$D$37-'Calcification Rates'!$E$37)*('Calcification Rates'!$F$37-'Calcification Rates'!$G$37))+(0.1*('Calcification Rates'!$D$37-'Calcification Rates'!$E$37)*($A59+(2*'Calcification Rates'!$D$37-'Calcification Rates'!$E$37)))*('Calcification Rates'!$F$37-'Calcification Rates'!$G$37)</f>
        <v>77.708194144075136</v>
      </c>
      <c r="BR59" s="73">
        <f>(2*('Calcification Rates'!$D$37+'Calcification Rates'!$E$37)*('Calcification Rates'!$F$37+'Calcification Rates'!$G$37))+(0.1*('Calcification Rates'!$D$37+'Calcification Rates'!$E$37)*($A59+(2*'Calcification Rates'!$D$37+'Calcification Rates'!$E$37)))*('Calcification Rates'!$F$37+'Calcification Rates'!$G$37)</f>
        <v>113.60086686704418</v>
      </c>
      <c r="BS59" s="73">
        <f>(2*'Calcification Rates'!$D$38*'Calcification Rates'!$F$38)+0.1*'Calcification Rates'!$D$38*($A59+(2*'Calcification Rates'!$D$38))*'Calcification Rates'!$F$38</f>
        <v>90.898888888888877</v>
      </c>
      <c r="BT59" s="73">
        <f>(2*('Calcification Rates'!$D$38-'Calcification Rates'!$E$38)*('Calcification Rates'!$F$38-'Calcification Rates'!$G$38))+(0.1*('Calcification Rates'!$D$38-'Calcification Rates'!$E$38)*($A59+(2*'Calcification Rates'!$D$38-'Calcification Rates'!$E$38)))*('Calcification Rates'!$F$38-'Calcification Rates'!$G$38)</f>
        <v>72.981829266456259</v>
      </c>
      <c r="BU59" s="73">
        <f>(2*('Calcification Rates'!$D$38+'Calcification Rates'!$E$38)*('Calcification Rates'!$F$38+'Calcification Rates'!$G$38))+(0.1*('Calcification Rates'!$D$38+'Calcification Rates'!$E$38)*($A59+(2*'Calcification Rates'!$D$38+'Calcification Rates'!$E$38)))*('Calcification Rates'!$F$38+'Calcification Rates'!$G$38)</f>
        <v>110.67634408662502</v>
      </c>
      <c r="BV59" s="73">
        <f>((((((((($A59*2)/PI())/2)+'Calcification Rates'!$D$39)^2)*PI())/2))-((((((($A59*2)/PI())/2)^2)*PI())/2)))*'Calcification Rates'!$F$39</f>
        <v>24.470969865620241</v>
      </c>
      <c r="BW59" s="73">
        <f>((((((((($A59*2)/PI())/2)+('Calcification Rates'!$D$39-'Calcification Rates'!$E$39))^2)*PI())/2))-((((((($A59*2)/PI())/2)^2)*PI())/2)))*('Calcification Rates'!$F$39-'Calcification Rates'!$G$39)</f>
        <v>23.524166615459819</v>
      </c>
      <c r="BX59" s="73">
        <f>((((((((($A59*2)/PI())/2)+('Calcification Rates'!$D$39+'Calcification Rates'!$E$39))^2)*PI())/2))-((((((($A59*2)/PI())/2)^2)*PI())/2)))*('Calcification Rates'!$F$39+'Calcification Rates'!$G$39)</f>
        <v>25.417773115780658</v>
      </c>
      <c r="BY59" s="73">
        <f>((((((((($A59*2)/PI())/2)+'Calcification Rates'!$D$40)^2)*PI())/2))-((((((($A59*2)/PI())/2)^2)*PI())/2)))*'Calcification Rates'!$F$40</f>
        <v>44.766474839722406</v>
      </c>
      <c r="BZ59" s="73">
        <f>((((((((($A59*2)/PI())/2)+('Calcification Rates'!$D$40-'Calcification Rates'!$E$40))^2)*PI())/2))-((((((($A59*2)/PI())/2)^2)*PI())/2)))*('Calcification Rates'!$F$40-'Calcification Rates'!$G$40)</f>
        <v>43.034420731968325</v>
      </c>
      <c r="CA59" s="73">
        <f>((((((((($A59*2)/PI())/2)+('Calcification Rates'!$D$40+'Calcification Rates'!$E$40))^2)*PI())/2))-((((((($A59*2)/PI())/2)^2)*PI())/2)))*('Calcification Rates'!$F$40+'Calcification Rates'!$G$40)</f>
        <v>46.498528947476487</v>
      </c>
      <c r="CB59" s="73">
        <f>$A59*'Calcification Rates'!$D$23*'Calcification Rates'!$F$23</f>
        <v>1.3396603125</v>
      </c>
      <c r="CC59" s="73">
        <f>$A59*('Calcification Rates'!$D$23-'Calcification Rates'!$E$23)*('Calcification Rates'!$F$23-'Calcification Rates'!$G$23)</f>
        <v>0.87064360883517367</v>
      </c>
      <c r="CD59" s="73">
        <f>$A59*('Calcification Rates'!$D$23+'Calcification Rates'!$E$23)*('Calcification Rates'!$F$23+'Calcification Rates'!$G$23)</f>
        <v>1.8086770161648262</v>
      </c>
      <c r="CE59" s="73">
        <f>((((1-'Calcification Rates'!$H$44)*$A59)*'Calcification Rates'!$D$44*0.1)+('Calcification Rates'!$H$44*$A59*'Calcification Rates'!$D$44))*'Calcification Rates'!$F$44</f>
        <v>46.780917462824995</v>
      </c>
      <c r="CF59" s="73">
        <f>((((1-'Calcification Rates'!$H$44)*$A59)*(('Calcification Rates'!$D$44-'Calcification Rates'!$E$44)*0.1))+('Calcification Rates'!$H$44*$A59*('Calcification Rates'!$D$44-'Calcification Rates'!$E$44)))*('Calcification Rates'!$F$44-'Calcification Rates'!$G$44)</f>
        <v>28.21285192788617</v>
      </c>
      <c r="CG59" s="73">
        <f>((((1-'Calcification Rates'!$H$44)*$A59)*(('Calcification Rates'!$D$44+'Calcification Rates'!$E$44)*0.1))+('Calcification Rates'!$H$44*$A59*('Calcification Rates'!$D$44+'Calcification Rates'!$E$44)))*('Calcification Rates'!$F$44+'Calcification Rates'!$G$44)</f>
        <v>68.037323201887148</v>
      </c>
      <c r="CH59" s="73">
        <f>((((1-'Calcification Rates'!$H$45)*$A59)*'Calcification Rates'!$D$45*0.1)+('Calcification Rates'!$H$45*$A59*'Calcification Rates'!$D$45))*'Calcification Rates'!$F$45</f>
        <v>58.128736799999999</v>
      </c>
      <c r="CI59" s="73">
        <f>((((1-'Calcification Rates'!$H$45)*$A59)*(('Calcification Rates'!$D$45-'Calcification Rates'!$E$45)*0.1))+('Calcification Rates'!$H$45*$A59*('Calcification Rates'!$D$45-'Calcification Rates'!$E$45)))*('Calcification Rates'!$F$45-'Calcification Rates'!$G$45)</f>
        <v>38.27698854333628</v>
      </c>
      <c r="CJ59" s="73">
        <f>((((1-'Calcification Rates'!$H$45)*$A59)*(('Calcification Rates'!$D$45+'Calcification Rates'!$E$45)*0.1))+('Calcification Rates'!$H$45*$A59*('Calcification Rates'!$D$45+'Calcification Rates'!$E$45)))*('Calcification Rates'!$F$45+'Calcification Rates'!$G$45)</f>
        <v>77.980485056663696</v>
      </c>
      <c r="CK59" s="73">
        <f>((((1-'Calcification Rates'!$H$46)*$A59)*'Calcification Rates'!$D$46*0.1)+('Calcification Rates'!$H$46*$A59*'Calcification Rates'!$D$46))*'Calcification Rates'!$F$46</f>
        <v>46.820530740000002</v>
      </c>
      <c r="CL59" s="73">
        <f>((((1-'Calcification Rates'!$H$46)*$A59)*(('Calcification Rates'!$D$46-'Calcification Rates'!$E$46)*0.1))+('Calcification Rates'!$H$46*$A59*('Calcification Rates'!$D$46-'Calcification Rates'!$E$46)))*('Calcification Rates'!$F$46-'Calcification Rates'!$G$46)</f>
        <v>43.911479463827128</v>
      </c>
      <c r="CM59" s="73">
        <f>((((1-'Calcification Rates'!$H$46)*$A59)*(('Calcification Rates'!$D$46+'Calcification Rates'!$E$46)*0.1))+('Calcification Rates'!$H$46*$A59*('Calcification Rates'!$D$46+'Calcification Rates'!$E$46)))*('Calcification Rates'!$F$46+'Calcification Rates'!$G$46)</f>
        <v>49.816815068039887</v>
      </c>
      <c r="CN59" s="73">
        <f>((((1-'Calcification Rates'!$H$47)*$A59)*'Calcification Rates'!$D$47*0.1)+('Calcification Rates'!$H$47*$A59*'Calcification Rates'!$D$47))*'Calcification Rates'!$F$47</f>
        <v>61.042173656100012</v>
      </c>
      <c r="CO59" s="73">
        <f>((((1-'Calcification Rates'!$H$47)*$A59)*(('Calcification Rates'!$D$47-'Calcification Rates'!$E$47)*0.1))+('Calcification Rates'!$H$47*$A59*('Calcification Rates'!$D$47-'Calcification Rates'!$E$47)))*('Calcification Rates'!$F$47-'Calcification Rates'!$G$47)</f>
        <v>36.813596229368706</v>
      </c>
      <c r="CP59" s="73">
        <f>((((1-'Calcification Rates'!$H$47)*$A59)*(('Calcification Rates'!$D$47+'Calcification Rates'!$E$47)*0.1))+('Calcification Rates'!$H$47*$A59*('Calcification Rates'!$D$47+'Calcification Rates'!$E$47)))*('Calcification Rates'!$F$47+'Calcification Rates'!$G$47)</f>
        <v>88.778637171580542</v>
      </c>
      <c r="CQ59" s="73">
        <f>((((((((($A59*2)/PI())/2)+'Calcification Rates'!$D$48)^2)*PI())/2))-((((((($A59*2)/PI())/2)^2)*PI())/2)))*'Calcification Rates'!$F$48</f>
        <v>34.290014508067614</v>
      </c>
      <c r="CR59" s="73">
        <f>((((((((($A59*2)/PI())/2)+('Calcification Rates'!$D$48-'Calcification Rates'!$E$48))^2)*PI())/2))-((((((($A59*2)/PI())/2)^2)*PI())/2)))*('Calcification Rates'!$F$48-'Calcification Rates'!$G$48)</f>
        <v>30.919781809472809</v>
      </c>
      <c r="CS59" s="73">
        <f>((((((((($A59*2)/PI())/2)+('Calcification Rates'!$D$48+'Calcification Rates'!$E$48))^2)*PI())/2))-((((((($A59*2)/PI())/2)^2)*PI())/2)))*('Calcification Rates'!$F$48+'Calcification Rates'!$G$48)</f>
        <v>37.818281899961093</v>
      </c>
      <c r="CT59" s="73">
        <f>((((1-'Calcification Rates'!$H$49)*$A59)*'Calcification Rates'!$D$49*0.1)+('Calcification Rates'!$H$49*$A59*'Calcification Rates'!$D$49))*'Calcification Rates'!$F$49</f>
        <v>46.780917462824995</v>
      </c>
      <c r="CU59" s="73">
        <f>((((1-'Calcification Rates'!$H$49)*$A59)*(('Calcification Rates'!$D$49-'Calcification Rates'!$E$49)*0.1))+('Calcification Rates'!$H$49*$A59*('Calcification Rates'!$D$49-'Calcification Rates'!$E$49)))*('Calcification Rates'!$F$49-'Calcification Rates'!$G$49)</f>
        <v>28.21285192788617</v>
      </c>
      <c r="CV59" s="73">
        <f>((((1-'Calcification Rates'!$H$49)*$A59)*(('Calcification Rates'!$D$49+'Calcification Rates'!$E$49)*0.1))+('Calcification Rates'!$H$49*$A59*('Calcification Rates'!$D$49+'Calcification Rates'!$E$49)))*('Calcification Rates'!$F$49+'Calcification Rates'!$G$49)</f>
        <v>68.037323201887148</v>
      </c>
      <c r="CW59" s="73">
        <f>((((((((($A59*2)/PI())/2)+'Calcification Rates'!$D$50)^2)*PI())/2))-((((((($A59*2)/PI())/2)^2)*PI())/2)))*'Calcification Rates'!$F$50</f>
        <v>34.290014508067614</v>
      </c>
      <c r="CX59" s="73">
        <f>((((((((($A59*2)/PI())/2)+('Calcification Rates'!$D$50-'Calcification Rates'!$E$50))^2)*PI())/2))-((((((($A59*2)/PI())/2)^2)*PI())/2)))*('Calcification Rates'!$F$50-'Calcification Rates'!$G$50)</f>
        <v>30.919781809472809</v>
      </c>
      <c r="CY59" s="73">
        <f>((((((((($A59*2)/PI())/2)+('Calcification Rates'!$D$50+'Calcification Rates'!$E$50))^2)*PI())/2))-((((((($A59*2)/PI())/2)^2)*PI())/2)))*('Calcification Rates'!$F$50+'Calcification Rates'!$G$50)</f>
        <v>37.818281899961093</v>
      </c>
      <c r="CZ59" s="73">
        <f>((((((((($A59*2)/PI())/2)+'Calcification Rates'!$D$51)^2)*PI())/2))-((((((($A59*2)/PI())/2)^2)*PI())/2)))*'Calcification Rates'!$F$51</f>
        <v>34.290014508067614</v>
      </c>
      <c r="DA59" s="73">
        <f>((((((((($A59*2)/PI())/2)+('Calcification Rates'!$D$51-'Calcification Rates'!$E$51))^2)*PI())/2))-((((((($A59*2)/PI())/2)^2)*PI())/2)))*('Calcification Rates'!$F$51-'Calcification Rates'!$G$51)</f>
        <v>30.919781809472809</v>
      </c>
      <c r="DB59" s="73">
        <f>((((((((($A59*2)/PI())/2)+('Calcification Rates'!$D$51+'Calcification Rates'!$E$51))^2)*PI())/2))-((((((($A59*2)/PI())/2)^2)*PI())/2)))*('Calcification Rates'!$F$51+'Calcification Rates'!$G$51)</f>
        <v>37.818281899961093</v>
      </c>
      <c r="DC59" s="73">
        <f>((((((((($A59*2)/PI())/2)+'Calcification Rates'!$D$52)^2)*PI())/2))-((((((($A59*2)/PI())/2)^2)*PI())/2)))*'Calcification Rates'!$F$52</f>
        <v>76.118395172898971</v>
      </c>
      <c r="DD59" s="73">
        <f>((((((((($A59*2)/PI())/2)+('Calcification Rates'!$D$52-'Calcification Rates'!$E$52))^2)*PI())/2))-((((((($A59*2)/PI())/2)^2)*PI())/2)))*('Calcification Rates'!$F$52-'Calcification Rates'!$G$52)</f>
        <v>71.849377834085033</v>
      </c>
      <c r="DE59" s="73">
        <f>((((((((($A59*2)/PI())/2)+('Calcification Rates'!$D$52+'Calcification Rates'!$E$52))^2)*PI())/2))-((((((($A59*2)/PI())/2)^2)*PI())/2)))*('Calcification Rates'!$F$52+'Calcification Rates'!$G$52)</f>
        <v>80.495107569972859</v>
      </c>
      <c r="DF59" s="73">
        <f>((((((((($A59*2)/PI())/2)+'Calcification Rates'!$D$53)^2)*PI())/2))-((((((($A59*2)/PI())/2)^2)*PI())/2)))*'Calcification Rates'!$F$53</f>
        <v>10.152982834301122</v>
      </c>
      <c r="DG59" s="73">
        <f>((((((((($A59*2)/PI())/2)+('Calcification Rates'!$D$53-'Calcification Rates'!$E$53))^2)*PI())/2))-((((((($A59*2)/PI())/2)^2)*PI())/2)))*('Calcification Rates'!$F$53-'Calcification Rates'!$G$53)</f>
        <v>9.6502759680234735</v>
      </c>
      <c r="DH59" s="73">
        <f>((((((((($A59*2)/PI())/2)+('Calcification Rates'!$D$53+'Calcification Rates'!$E$53))^2)*PI())/2))-((((((($A59*2)/PI())/2)^2)*PI())/2)))*('Calcification Rates'!$F$53+'Calcification Rates'!$G$53)</f>
        <v>10.664542913957597</v>
      </c>
      <c r="DI59" s="73">
        <f>((((((((($A59*2)/PI())/2)+'Calcification Rates'!$D$54)^2)*PI())/2))-((((((($A59*2)/PI())/2)^2)*PI())/2)))*'Calcification Rates'!$F$54</f>
        <v>10.152982834301122</v>
      </c>
      <c r="DJ59" s="73">
        <f>((((((((($A59*2)/PI())/2)+('Calcification Rates'!$D$54-'Calcification Rates'!$E$54))^2)*PI())/2))-((((((($A59*2)/PI())/2)^2)*PI())/2)))*('Calcification Rates'!$F$54-'Calcification Rates'!$G$54)</f>
        <v>9.6502759680234735</v>
      </c>
      <c r="DK59" s="73">
        <f>((((((((($A59*2)/PI())/2)+('Calcification Rates'!$D$54+'Calcification Rates'!$E$54))^2)*PI())/2))-((((((($A59*2)/PI())/2)^2)*PI())/2)))*('Calcification Rates'!$F$54+'Calcification Rates'!$G$54)</f>
        <v>10.664542913957597</v>
      </c>
      <c r="DL59" s="73">
        <f>((((((((($A59*2)/PI())/2)+'Calcification Rates'!$D$55)^2)*PI())/2))-((((((($A59*2)/PI())/2)^2)*PI())/2)))*'Calcification Rates'!$F$55</f>
        <v>12.450376087025688</v>
      </c>
      <c r="DM59" s="73">
        <f>((((((((($A59*2)/PI())/2)+('Calcification Rates'!$D$55-'Calcification Rates'!$E$55))^2)*PI())/2))-((((((($A59*2)/PI())/2)^2)*PI())/2)))*('Calcification Rates'!$F$55-'Calcification Rates'!$G$55)</f>
        <v>12.31021071570783</v>
      </c>
      <c r="DN59" s="73">
        <f>((((((((($A59*2)/PI())/2)+('Calcification Rates'!$D$55+'Calcification Rates'!$E$55))^2)*PI())/2))-((((((($A59*2)/PI())/2)^2)*PI())/2)))*('Calcification Rates'!$F$55+'Calcification Rates'!$G$55)</f>
        <v>12.590551332264578</v>
      </c>
      <c r="DO59" s="73">
        <f>((((1-'Calcification Rates'!$H$56)*$A59)*'Calcification Rates'!$D$56*0.1)+('Calcification Rates'!$H$56*$A59*'Calcification Rates'!$D$56))*'Calcification Rates'!$F$56</f>
        <v>6.0682362450000005</v>
      </c>
      <c r="DP59" s="73">
        <f>((((1-'Calcification Rates'!$H$56)*$A59)*(('Calcification Rates'!$D$56-'Calcification Rates'!$E$56)*0.1))+('Calcification Rates'!$H$56*$A59*('Calcification Rates'!$D$56-'Calcification Rates'!$E$56)))*('Calcification Rates'!$F$56-'Calcification Rates'!$G$56)</f>
        <v>6.0682362450000005</v>
      </c>
      <c r="DQ59" s="73">
        <f>((((1-'Calcification Rates'!$H$56)*$A59)*(('Calcification Rates'!$D$56+'Calcification Rates'!$E$56)*0.1))+('Calcification Rates'!$H$56*$A59*('Calcification Rates'!$D$56+'Calcification Rates'!$E$56)))*('Calcification Rates'!$F$56+'Calcification Rates'!$G$56)</f>
        <v>6.0682362450000005</v>
      </c>
      <c r="DR59" s="73">
        <f>((((1-'Calcification Rates'!$H$57)*$A59)*'Calcification Rates'!$D$57*0.1)+('Calcification Rates'!$H$57*$A59*'Calcification Rates'!$D$57))*'Calcification Rates'!$F$57</f>
        <v>25.729192000000008</v>
      </c>
      <c r="DS59" s="73">
        <f>((((1-'Calcification Rates'!$H$57)*$A59)*(('Calcification Rates'!$D$57-'Calcification Rates'!$E$57)*0.1))+('Calcification Rates'!$H$57*$A59*('Calcification Rates'!$D$57-'Calcification Rates'!$E$57)))*('Calcification Rates'!$F$57-'Calcification Rates'!$G$57)</f>
        <v>24.385874463992089</v>
      </c>
      <c r="DT59" s="73">
        <f>((((1-'Calcification Rates'!$H$57)*$A59)*(('Calcification Rates'!$D$57+'Calcification Rates'!$E$57)*0.1))+('Calcification Rates'!$H$57*$A59*('Calcification Rates'!$D$57+'Calcification Rates'!$E$57)))*('Calcification Rates'!$F$57+'Calcification Rates'!$G$57)</f>
        <v>27.072509536007917</v>
      </c>
      <c r="DU59" s="73">
        <f>((((1-'Calcification Rates'!$H$58)*$A59)*'Calcification Rates'!$D$58*0.1)+('Calcification Rates'!$H$58*$A59*'Calcification Rates'!$D$58))*'Calcification Rates'!$F$58</f>
        <v>25.729192000000008</v>
      </c>
      <c r="DV59" s="73">
        <f>((((1-'Calcification Rates'!$H$58)*$A59)*(('Calcification Rates'!$D$58-'Calcification Rates'!$E$58)*0.1))+('Calcification Rates'!$H$58*$A59*('Calcification Rates'!$D$58-'Calcification Rates'!$E$58)))*('Calcification Rates'!$F$58-'Calcification Rates'!$G$58)</f>
        <v>24.385874463992089</v>
      </c>
      <c r="DW59" s="73">
        <f>((((1-'Calcification Rates'!$H$58)*$A59)*(('Calcification Rates'!$D$58+'Calcification Rates'!$E$58)*0.1))+('Calcification Rates'!$H$58*$A59*('Calcification Rates'!$D$58+'Calcification Rates'!$E$58)))*('Calcification Rates'!$F$58+'Calcification Rates'!$G$58)</f>
        <v>27.072509536007917</v>
      </c>
      <c r="DX59" s="73">
        <f>(2*'Calcification Rates'!$D$59*'Calcification Rates'!$F$59)+0.1*'Calcification Rates'!$D$59*($A59+(2*'Calcification Rates'!$D$59))*'Calcification Rates'!$F$59</f>
        <v>19.040710755555558</v>
      </c>
      <c r="DY59" s="73">
        <f>(2*('Calcification Rates'!$D$59-'Calcification Rates'!$E$59)*('Calcification Rates'!$F$59-'Calcification Rates'!$G$59))+(0.1*('Calcification Rates'!$D$59-'Calcification Rates'!$E$59)*($A59+(2*'Calcification Rates'!$D$59-'Calcification Rates'!$E$59)))*('Calcification Rates'!$F$59-'Calcification Rates'!$G$59)</f>
        <v>18.028101667660433</v>
      </c>
      <c r="DZ59" s="73">
        <f>(2*('Calcification Rates'!$D$59+'Calcification Rates'!$E$59)*('Calcification Rates'!$F$59+'Calcification Rates'!$G$59))+(0.1*('Calcification Rates'!$D$59+'Calcification Rates'!$E$59)*($A59+(2*'Calcification Rates'!$D$59+'Calcification Rates'!$E$59)))*('Calcification Rates'!$F$59+'Calcification Rates'!$G$59)</f>
        <v>20.055357605657971</v>
      </c>
      <c r="EA59" s="73">
        <f>((((((((($A59*2)/PI())/2)+'Calcification Rates'!$D$60)^2)*PI())/2))-((((((($A59*2)/PI())/2)^2)*PI())/2)))*'Calcification Rates'!$F$60</f>
        <v>35.6898112847147</v>
      </c>
      <c r="EB59" s="73">
        <f>((((((((($A59*2)/PI())/2)+('Calcification Rates'!$D$60-'Calcification Rates'!$E$60))^2)*PI())/2))-((((((($A59*2)/PI())/2)^2)*PI())/2)))*('Calcification Rates'!$F$60-'Calcification Rates'!$G$60)</f>
        <v>33.315999147408242</v>
      </c>
      <c r="EC59" s="73">
        <f>((((((((($A59*2)/PI())/2)+('Calcification Rates'!$D$60+'Calcification Rates'!$E$60))^2)*PI())/2))-((((((($A59*2)/PI())/2)^2)*PI())/2)))*('Calcification Rates'!$F$60+'Calcification Rates'!$G$60)</f>
        <v>38.14087895379744</v>
      </c>
      <c r="ED59" s="73">
        <f>$A59*'Calcification Rates'!$D$61*'Calcification Rates'!$F$61</f>
        <v>44.73218102491002</v>
      </c>
      <c r="EE59" s="73">
        <f>$A59*('Calcification Rates'!$D$61-'Calcification Rates'!$E$61)*('Calcification Rates'!$F$61-'Calcification Rates'!$G$61)</f>
        <v>40.989169566921447</v>
      </c>
      <c r="EF59" s="73">
        <f>$A59*('Calcification Rates'!$D$61+'Calcification Rates'!$E$61)*('Calcification Rates'!$F$61+'Calcification Rates'!$G$61)</f>
        <v>48.637173755985422</v>
      </c>
      <c r="EG59" s="73">
        <f>(2*'Calcification Rates'!$D$62*'Calcification Rates'!$F$62)+0.1*'Calcification Rates'!$D$62*($A59+(2*'Calcification Rates'!$D$62))*'Calcification Rates'!$F$62</f>
        <v>94.930694444444441</v>
      </c>
      <c r="EH59" s="73">
        <f>(2*('Calcification Rates'!$D$62-'Calcification Rates'!$E$62)*('Calcification Rates'!$F$62-'Calcification Rates'!$G$62))+(0.1*('Calcification Rates'!$D$62-'Calcification Rates'!$E$62)*($A59+(2*'Calcification Rates'!$D$62-'Calcification Rates'!$E$62)))*('Calcification Rates'!$F$62-'Calcification Rates'!$G$62)</f>
        <v>77.708194144075136</v>
      </c>
      <c r="EI59" s="73">
        <f>(2*('Calcification Rates'!$D$62+'Calcification Rates'!$E$62)*('Calcification Rates'!$F$62+'Calcification Rates'!$G$62))+(0.1*('Calcification Rates'!$D$62+'Calcification Rates'!$E$62)*($A59+(2*'Calcification Rates'!$D$62+'Calcification Rates'!$E$62)))*('Calcification Rates'!$F$62+'Calcification Rates'!$G$62)</f>
        <v>113.60086686704418</v>
      </c>
      <c r="EJ59" s="73">
        <f>(2*'Calcification Rates'!$D$63*'Calcification Rates'!$F$63)+0.1*'Calcification Rates'!$D$63*($A59+(2*'Calcification Rates'!$D$63))*'Calcification Rates'!$F$63</f>
        <v>94.930694444444441</v>
      </c>
      <c r="EK59" s="73">
        <f>(2*('Calcification Rates'!$D$63-'Calcification Rates'!$E$63)*('Calcification Rates'!$F$63-'Calcification Rates'!$G$63))+(0.1*('Calcification Rates'!$D$63-'Calcification Rates'!$E$63)*($A59+(2*'Calcification Rates'!$D$63-'Calcification Rates'!$E$63)))*('Calcification Rates'!$F$63-'Calcification Rates'!$G$63)</f>
        <v>77.708194144075136</v>
      </c>
      <c r="EL59" s="73">
        <f>(2*('Calcification Rates'!$D$63+'Calcification Rates'!$E$63)*('Calcification Rates'!$F$63+'Calcification Rates'!$G$63))+(0.1*('Calcification Rates'!$D$63+'Calcification Rates'!$E$63)*($A59+(2*'Calcification Rates'!$D$63+'Calcification Rates'!$E$63)))*('Calcification Rates'!$F$63+'Calcification Rates'!$G$63)</f>
        <v>113.60086686704418</v>
      </c>
      <c r="EM59" s="73">
        <f>(2*'Calcification Rates'!$D$64*'Calcification Rates'!$F$64)+0.1*'Calcification Rates'!$D$64*($A59+(2*'Calcification Rates'!$D$64))*'Calcification Rates'!$F$64</f>
        <v>94.930694444444441</v>
      </c>
      <c r="EN59" s="73">
        <f>(2*('Calcification Rates'!$D$64-'Calcification Rates'!$E$64)*('Calcification Rates'!$F$64-'Calcification Rates'!$G$64))+(0.1*('Calcification Rates'!$D$64-'Calcification Rates'!$E$64)*($A59+(2*'Calcification Rates'!$D$64-'Calcification Rates'!$E$64)))*('Calcification Rates'!$F$64-'Calcification Rates'!$G$64)</f>
        <v>77.708194144075136</v>
      </c>
      <c r="EO59" s="73">
        <f>(2*('Calcification Rates'!$D$64+'Calcification Rates'!$E$64)*('Calcification Rates'!$F$64+'Calcification Rates'!$G$64))+(0.1*('Calcification Rates'!$D$64+'Calcification Rates'!$E$64)*($A59+(2*'Calcification Rates'!$D$64+'Calcification Rates'!$E$64)))*('Calcification Rates'!$F$64+'Calcification Rates'!$G$64)</f>
        <v>113.60086686704418</v>
      </c>
      <c r="EP59" s="73">
        <f>(2*'Calcification Rates'!$D$65*'Calcification Rates'!$F$65)+0.1*'Calcification Rates'!$D$65*($A59+(2*'Calcification Rates'!$D$65))*'Calcification Rates'!$F$65</f>
        <v>94.930694444444441</v>
      </c>
      <c r="EQ59" s="73">
        <f>(2*('Calcification Rates'!$D$65-'Calcification Rates'!$E$65)*('Calcification Rates'!$F$65-'Calcification Rates'!$G$65))+(0.1*('Calcification Rates'!$D$65-'Calcification Rates'!$E$65)*($A59+(2*'Calcification Rates'!$D$65-'Calcification Rates'!$E$65)))*('Calcification Rates'!$F$65-'Calcification Rates'!$G$65)</f>
        <v>77.708194144075136</v>
      </c>
      <c r="ER59" s="73">
        <f>(2*('Calcification Rates'!$D$65+'Calcification Rates'!$E$65)*('Calcification Rates'!$F$65+'Calcification Rates'!$G$65))+(0.1*('Calcification Rates'!$D$65+'Calcification Rates'!$E$65)*($A59+(2*'Calcification Rates'!$D$65+'Calcification Rates'!$E$65)))*('Calcification Rates'!$F$65+'Calcification Rates'!$G$65)</f>
        <v>113.60086686704418</v>
      </c>
      <c r="ES59" s="73">
        <f>$A59*'Calcification Rates'!$D$66*'Calcification Rates'!$F$66</f>
        <v>44.73218102491002</v>
      </c>
      <c r="ET59" s="73">
        <f>$A59*('Calcification Rates'!$D$66-'Calcification Rates'!$E$66)*('Calcification Rates'!$F$66-'Calcification Rates'!$G$66)</f>
        <v>40.989169566921447</v>
      </c>
      <c r="EU59" s="73">
        <f>$A59*('Calcification Rates'!$D$66+'Calcification Rates'!$E$66)*('Calcification Rates'!$F$66+'Calcification Rates'!$G$66)</f>
        <v>48.637173755985422</v>
      </c>
      <c r="EV59" s="73">
        <f>(2*'Calcification Rates'!$D$67*'Calcification Rates'!$F$67)+0.1*'Calcification Rates'!$D$67*($A59+(2*'Calcification Rates'!$D$67))*'Calcification Rates'!$F$67</f>
        <v>94.930694444444441</v>
      </c>
      <c r="EW59" s="73">
        <f>(2*('Calcification Rates'!$D$67-'Calcification Rates'!$E$67)*('Calcification Rates'!$F$67-'Calcification Rates'!$G$67))+(0.1*('Calcification Rates'!$D$67-'Calcification Rates'!$E$67)*($A59+(2*'Calcification Rates'!$D$67-'Calcification Rates'!$E$67)))*('Calcification Rates'!$F$67-'Calcification Rates'!$G$67)</f>
        <v>77.708194144075136</v>
      </c>
      <c r="EX59" s="73">
        <f>(2*('Calcification Rates'!$D$67+'Calcification Rates'!$E$67)*('Calcification Rates'!$F$67+'Calcification Rates'!$G$67))+(0.1*('Calcification Rates'!$D$67+'Calcification Rates'!$E$67)*($A59+(2*'Calcification Rates'!$D$67+'Calcification Rates'!$E$67)))*('Calcification Rates'!$F$67+'Calcification Rates'!$G$67)</f>
        <v>113.60086686704418</v>
      </c>
      <c r="EY59" s="73">
        <f>((((1-'Calcification Rates'!$H$68)*$A59)*'Calcification Rates'!$D$68*0.1)+('Calcification Rates'!$H$68*$A59*'Calcification Rates'!$D$68))*'Calcification Rates'!$F$68</f>
        <v>13.0488105</v>
      </c>
      <c r="EZ59" s="73">
        <f>((((1-'Calcification Rates'!$H$68)*$A59)*(('Calcification Rates'!$D$68-'Calcification Rates'!$E$68)*0.1))+('Calcification Rates'!$H$68*$A59*('Calcification Rates'!$D$68-'Calcification Rates'!$E$68)))*('Calcification Rates'!$F$68-'Calcification Rates'!$G$68)</f>
        <v>8.1198045341151079</v>
      </c>
      <c r="FA59" s="73">
        <f>((((1-'Calcification Rates'!$H$68)*$A59)*(('Calcification Rates'!$D$68+'Calcification Rates'!$E$68)*0.1))+('Calcification Rates'!$H$68*$A59*('Calcification Rates'!$D$68+'Calcification Rates'!$E$68)))*('Calcification Rates'!$F$68+'Calcification Rates'!$G$68)</f>
        <v>18.468092655283396</v>
      </c>
      <c r="FB59" s="73">
        <f>((((((((($A59*2)/PI())/2)+'Calcification Rates'!$D$69)^2)*PI())/2))-((((((($A59*2)/PI())/2)^2)*PI())/2)))*'Calcification Rates'!$F$69</f>
        <v>87.659663306556354</v>
      </c>
      <c r="FC59" s="73">
        <f>((((((((($A59*2)/PI())/2)+('Calcification Rates'!$D$69-'Calcification Rates'!$E$69))^2)*PI())/2))-((((((($A59*2)/PI())/2)^2)*PI())/2)))*('Calcification Rates'!$F$69-'Calcification Rates'!$G$69)</f>
        <v>82.978860648864526</v>
      </c>
      <c r="FD59" s="73">
        <f>((((((((($A59*2)/PI())/2)+('Calcification Rates'!$D$69+'Calcification Rates'!$E$69))^2)*PI())/2))-((((((($A59*2)/PI())/2)^2)*PI())/2)))*('Calcification Rates'!$F$69+'Calcification Rates'!$G$69)</f>
        <v>92.409509275510104</v>
      </c>
      <c r="FE59" s="73">
        <f>((((((((($A59*2)/PI())/2)+'Calcification Rates'!$D$70)^2)*PI())/2))-((((((($A59*2)/PI())/2)^2)*PI())/2)))*'Calcification Rates'!$F$70</f>
        <v>68.273551001235774</v>
      </c>
      <c r="FF59" s="73">
        <f>((((((((($A59*2)/PI())/2)+('Calcification Rates'!$D$70-'Calcification Rates'!$E$70))^2)*PI())/2))-((((((($A59*2)/PI())/2)^2)*PI())/2)))*('Calcification Rates'!$F$70-'Calcification Rates'!$G$70)</f>
        <v>58.778194140585846</v>
      </c>
      <c r="FG59" s="73">
        <f>((((((((($A59*2)/PI())/2)+('Calcification Rates'!$D$70+'Calcification Rates'!$E$70))^2)*PI())/2))-((((((($A59*2)/PI())/2)^2)*PI())/2)))*('Calcification Rates'!$F$70+'Calcification Rates'!$G$70)</f>
        <v>77.953390376836282</v>
      </c>
      <c r="FH59" s="73">
        <f>((((((((($A59*2)/PI())/2)+'Calcification Rates'!$D$71)^2)*PI())/2))-((((((($A59*2)/PI())/2)^2)*PI())/2)))*'Calcification Rates'!$F$71</f>
        <v>38.834419740318566</v>
      </c>
      <c r="FI59" s="73">
        <f>((((((((($A59*2)/PI())/2)+('Calcification Rates'!$D$71-'Calcification Rates'!$E$71))^2)*PI())/2))-((((((($A59*2)/PI())/2)^2)*PI())/2)))*('Calcification Rates'!$F$71-'Calcification Rates'!$G$71)</f>
        <v>35.80527483252672</v>
      </c>
      <c r="FJ59" s="73">
        <f>((((((((($A59*2)/PI())/2)+('Calcification Rates'!$D$71+'Calcification Rates'!$E$71))^2)*PI())/2))-((((((($A59*2)/PI())/2)^2)*PI())/2)))*('Calcification Rates'!$F$71+'Calcification Rates'!$G$71)</f>
        <v>41.983986085720254</v>
      </c>
      <c r="FK59" s="73">
        <f>$A59*'Calcification Rates'!$D$72*'Calcification Rates'!$F$72</f>
        <v>1.3396603125</v>
      </c>
      <c r="FL59" s="73">
        <f>$A59*('Calcification Rates'!$D$72-'Calcification Rates'!$E$72)*('Calcification Rates'!$F$72-'Calcification Rates'!$G$72)</f>
        <v>0.87064360883517367</v>
      </c>
      <c r="FM59" s="73">
        <f>$A59*('Calcification Rates'!$D$72+'Calcification Rates'!$E$72)*('Calcification Rates'!$F$72+'Calcification Rates'!$G$72)</f>
        <v>1.8086770161648262</v>
      </c>
      <c r="FN59" s="73">
        <f>$A59*'Calcification Rates'!$D$74*'Calcification Rates'!$F$74</f>
        <v>1.3396603125</v>
      </c>
      <c r="FO59" s="73">
        <f>$A59*('Calcification Rates'!$D$74-'Calcification Rates'!$E$74)*('Calcification Rates'!$F$74-'Calcification Rates'!$G$74)</f>
        <v>0.87064360883517367</v>
      </c>
      <c r="FP59" s="73">
        <f>$A59*('Calcification Rates'!$D$74+'Calcification Rates'!$E$74)*('Calcification Rates'!$F$74+'Calcification Rates'!$G$74)</f>
        <v>1.8086770161648262</v>
      </c>
      <c r="FQ59" s="73">
        <f>$A59*'Calcification Rates'!$D$75*'Calcification Rates'!$F$75</f>
        <v>38.665411576704543</v>
      </c>
      <c r="FR59" s="73">
        <f>$A59*('Calcification Rates'!$D$75-'Calcification Rates'!$E$75)*('Calcification Rates'!$F$75-'Calcification Rates'!$G$75)</f>
        <v>36.007570939753883</v>
      </c>
      <c r="FS59" s="73">
        <f>$A59*('Calcification Rates'!$D$75+'Calcification Rates'!$E$75)*('Calcification Rates'!$F$75+'Calcification Rates'!$G$75)</f>
        <v>41.404182781375773</v>
      </c>
      <c r="FT59" s="73">
        <f>((((((((($A59*2)/PI())/2)+'Calcification Rates'!$D$76)^2)*PI())/2))-((((((($A59*2)/PI())/2)^2)*PI())/2)))*'Calcification Rates'!$F$76</f>
        <v>39.146983382186086</v>
      </c>
      <c r="FU59" s="73">
        <f>((((((((($A59*2)/PI())/2)+('Calcification Rates'!$D$76-'Calcification Rates'!$E$76))^2)*PI())/2))-((((((($A59*2)/PI())/2)^2)*PI())/2)))*('Calcification Rates'!$F$76-'Calcification Rates'!$G$76)</f>
        <v>36.446255340103676</v>
      </c>
      <c r="FV59" s="73">
        <f>((((((((($A59*2)/PI())/2)+('Calcification Rates'!$D$76+'Calcification Rates'!$E$76))^2)*PI())/2))-((((((($A59*2)/PI())/2)^2)*PI())/2)))*('Calcification Rates'!$F$76+'Calcification Rates'!$G$76)</f>
        <v>41.93111640139891</v>
      </c>
      <c r="FW59" s="73">
        <f>(2*'Calcification Rates'!$D$77*'Calcification Rates'!$F$77)+0.1*'Calcification Rates'!$D$77*($A59+(2*'Calcification Rates'!$D$77))*'Calcification Rates'!$F$77</f>
        <v>94.930694444444441</v>
      </c>
      <c r="FX59" s="73">
        <f>(2*('Calcification Rates'!$D$77-'Calcification Rates'!$E$77)*('Calcification Rates'!$F$77-'Calcification Rates'!$G$77))+(0.1*('Calcification Rates'!$D$77-'Calcification Rates'!$E$77)*($A59+(2*'Calcification Rates'!$D$77-'Calcification Rates'!$E$77)))*('Calcification Rates'!$F$77-'Calcification Rates'!$G$77)</f>
        <v>90.326500803170788</v>
      </c>
      <c r="FY59" s="73">
        <f>(2*('Calcification Rates'!$D$77+'Calcification Rates'!$E$77)*('Calcification Rates'!$F$77+'Calcification Rates'!$G$77))+(0.1*('Calcification Rates'!$D$77+'Calcification Rates'!$E$77)*($A59+(2*'Calcification Rates'!$D$77+'Calcification Rates'!$E$77)))*('Calcification Rates'!$F$77+'Calcification Rates'!$G$77)</f>
        <v>99.555324201922858</v>
      </c>
      <c r="FZ59" s="73">
        <f>((((1-'Calcification Rates'!$H$78)*$A59)*'Calcification Rates'!$D$78*0.1)+('Calcification Rates'!$H$78*$A59*'Calcification Rates'!$D$78))*'Calcification Rates'!$F$78</f>
        <v>20.326482335249999</v>
      </c>
      <c r="GA59" s="73">
        <f>((((1-'Calcification Rates'!$H$78)*$A59)*(('Calcification Rates'!$D$78-'Calcification Rates'!$E$78)*0.1))+('Calcification Rates'!$H$78*$A59*('Calcification Rates'!$D$78-'Calcification Rates'!$E$78)))*('Calcification Rates'!$F$78-'Calcification Rates'!$G$78)</f>
        <v>19.622779861863261</v>
      </c>
      <c r="GB59" s="73">
        <f>((((1-'Calcification Rates'!$H$78)*$A59)*(('Calcification Rates'!$D$78+'Calcification Rates'!$E$78)*0.1))+('Calcification Rates'!$H$78*$A59*('Calcification Rates'!$D$78+'Calcification Rates'!$E$78)))*('Calcification Rates'!$F$78+'Calcification Rates'!$G$78)</f>
        <v>21.030184808636733</v>
      </c>
      <c r="GC59" s="73">
        <f>((((1-'Calcification Rates'!$H$79)*$A59)*'Calcification Rates'!$D$79*0.1)+('Calcification Rates'!$H$79*$A59*'Calcification Rates'!$D$79))*'Calcification Rates'!$F$79</f>
        <v>23.11757721</v>
      </c>
      <c r="GD59" s="73">
        <f>((((1-'Calcification Rates'!$H$79)*$A59)*(('Calcification Rates'!$D$79-'Calcification Rates'!$E$79)*0.1))+('Calcification Rates'!$H$79*$A59*('Calcification Rates'!$D$79-'Calcification Rates'!$E$79)))*('Calcification Rates'!$F$79-'Calcification Rates'!$G$79)</f>
        <v>22.151164612045566</v>
      </c>
      <c r="GE59" s="73">
        <f>((((1-'Calcification Rates'!$H$79)*$A59)*(('Calcification Rates'!$D$79+'Calcification Rates'!$E$79)*0.1))+('Calcification Rates'!$H$79*$A59*('Calcification Rates'!$D$79+'Calcification Rates'!$E$79)))*('Calcification Rates'!$F$79+'Calcification Rates'!$G$79)</f>
        <v>24.083989807954435</v>
      </c>
      <c r="GF59" s="73">
        <f>((((1-'Calcification Rates'!$H$80)*$A59)*'Calcification Rates'!$D$80*0.1)+('Calcification Rates'!$H$80*$A59*'Calcification Rates'!$D$80))*'Calcification Rates'!$F$80</f>
        <v>27.203863576499995</v>
      </c>
      <c r="GG59" s="73">
        <f>((((1-'Calcification Rates'!$H$80)*$A59)*(('Calcification Rates'!$D$80-'Calcification Rates'!$E$80)*0.1))+('Calcification Rates'!$H$80*$A59*('Calcification Rates'!$D$80-'Calcification Rates'!$E$80)))*('Calcification Rates'!$F$80-'Calcification Rates'!$G$80)</f>
        <v>26.262066281290679</v>
      </c>
      <c r="GH59" s="73">
        <f>((((1-'Calcification Rates'!$H$80)*$A59)*(('Calcification Rates'!$D$80+'Calcification Rates'!$E$80)*0.1))+('Calcification Rates'!$H$80*$A59*('Calcification Rates'!$D$80+'Calcification Rates'!$E$80)))*('Calcification Rates'!$F$80+'Calcification Rates'!$G$80)</f>
        <v>28.145660871709307</v>
      </c>
      <c r="GI59" s="73">
        <f>((((((((($A59*2)/PI())/2)+'Calcification Rates'!$D$81)^2)*PI())/2))-((((((($A59*2)/PI())/2)^2)*PI())/2)))*'Calcification Rates'!$F$81</f>
        <v>33.160983673529742</v>
      </c>
      <c r="GJ59" s="73">
        <f>((((((((($A59*2)/PI())/2)+('Calcification Rates'!$D$81-'Calcification Rates'!$E$81))^2)*PI())/2))-((((((($A59*2)/PI())/2)^2)*PI())/2)))*('Calcification Rates'!$F$81-'Calcification Rates'!$G$81)</f>
        <v>32.081272653283619</v>
      </c>
      <c r="GK59" s="73">
        <f>((((((((($A59*2)/PI())/2)+('Calcification Rates'!$D$81+'Calcification Rates'!$E$81))^2)*PI())/2))-((((((($A59*2)/PI())/2)^2)*PI())/2)))*('Calcification Rates'!$F$81+'Calcification Rates'!$G$81)</f>
        <v>34.241587141065473</v>
      </c>
      <c r="GL59" s="73">
        <f>((((((((($A59*2)/PI())/2)+'Calcification Rates'!$D$82)^2)*PI())/2))-((((((($A59*2)/PI())/2)^2)*PI())/2)))*'Calcification Rates'!$F$82</f>
        <v>34.008719742589207</v>
      </c>
      <c r="GM59" s="73">
        <f>((((((((($A59*2)/PI())/2)+('Calcification Rates'!$D$82-'Calcification Rates'!$E$82))^2)*PI())/2))-((((((($A59*2)/PI())/2)^2)*PI())/2)))*('Calcification Rates'!$F$82-'Calcification Rates'!$G$82)</f>
        <v>33.168095399224377</v>
      </c>
      <c r="GN59" s="73">
        <f>((((((((($A59*2)/PI())/2)+('Calcification Rates'!$D$82+'Calcification Rates'!$E$82))^2)*PI())/2))-((((((($A59*2)/PI())/2)^2)*PI())/2)))*('Calcification Rates'!$F$82+'Calcification Rates'!$G$82)</f>
        <v>34.849884253759633</v>
      </c>
      <c r="GO59" s="73">
        <f>((((((((($A59*2)/PI())/2)+'Calcification Rates'!$D$87)^2)*PI())/2))-((((((($A59*2)/PI())/2)^2)*PI())/2)))*'Calcification Rates'!$F$87</f>
        <v>22.830664345123321</v>
      </c>
      <c r="GP59" s="73">
        <f>((((((((($A59*2)/PI())/2)+('Calcification Rates'!$D$87-'Calcification Rates'!$E$87))^2)*PI())/2))-((((((($A59*2)/PI())/2)^2)*PI())/2)))*('Calcification Rates'!$F$87-'Calcification Rates'!$G$87)</f>
        <v>19.86089952136091</v>
      </c>
      <c r="GQ59" s="73">
        <f>((((((((($A59*2)/PI())/2)+('Calcification Rates'!$D$87+'Calcification Rates'!$E$87))^2)*PI())/2))-((((((($A59*2)/PI())/2)^2)*PI())/2)))*('Calcification Rates'!$F$87+'Calcification Rates'!$G$87)</f>
        <v>25.95823330742752</v>
      </c>
      <c r="GR59" s="73">
        <f>((((((((($A59*2)/PI())/2)+'Calcification Rates'!$D$88)^2)*PI())/2))-((((((($A59*2)/PI())/2)^2)*PI())/2)))*'Calcification Rates'!$F$88</f>
        <v>22.830664345123321</v>
      </c>
      <c r="GS59" s="73">
        <f>((((((((($A59*2)/PI())/2)+('Calcification Rates'!$D$88-'Calcification Rates'!$E$88))^2)*PI())/2))-((((((($A59*2)/PI())/2)^2)*PI())/2)))*('Calcification Rates'!$F$88-'Calcification Rates'!$G$88)</f>
        <v>19.86089952136091</v>
      </c>
      <c r="GT59" s="73">
        <f>((((((((($A59*2)/PI())/2)+('Calcification Rates'!$D$88+'Calcification Rates'!$E$88))^2)*PI())/2))-((((((($A59*2)/PI())/2)^2)*PI())/2)))*('Calcification Rates'!$F$88+'Calcification Rates'!$G$88)</f>
        <v>25.95823330742752</v>
      </c>
      <c r="GU59" s="73">
        <f>((((((((($A59*2)/PI())/2)+'Calcification Rates'!$D$89)^2)*PI())/2))-((((((($A59*2)/PI())/2)^2)*PI())/2)))*'Calcification Rates'!$F$89</f>
        <v>31.908281701675772</v>
      </c>
      <c r="GV59" s="73">
        <f>((((((((($A59*2)/PI())/2)+('Calcification Rates'!$D$89-'Calcification Rates'!$E$89))^2)*PI())/2))-((((((($A59*2)/PI())/2)^2)*PI())/2)))*('Calcification Rates'!$F$89-'Calcification Rates'!$G$89)</f>
        <v>28.448594196542093</v>
      </c>
      <c r="GW59" s="73">
        <f>((((((((($A59*2)/PI())/2)+('Calcification Rates'!$D$89+'Calcification Rates'!$E$89))^2)*PI())/2))-((((((($A59*2)/PI())/2)^2)*PI())/2)))*('Calcification Rates'!$F$89+'Calcification Rates'!$G$89)</f>
        <v>35.496657282055487</v>
      </c>
      <c r="GX59" s="73">
        <f>((((((((($A59*2)/PI())/2)+'Calcification Rates'!$D$90)^2)*PI())/2))-((((((($A59*2)/PI())/2)^2)*PI())/2)))*'Calcification Rates'!$F$90</f>
        <v>31.908281701675772</v>
      </c>
      <c r="GY59" s="73">
        <f>((((((((($A59*2)/PI())/2)+('Calcification Rates'!$D$90-'Calcification Rates'!$E$90))^2)*PI())/2))-((((((($A59*2)/PI())/2)^2)*PI())/2)))*('Calcification Rates'!$F$90-'Calcification Rates'!$G$90)</f>
        <v>28.448594196542093</v>
      </c>
      <c r="GZ59" s="73">
        <f>((((((((($A59*2)/PI())/2)+('Calcification Rates'!$D$90+'Calcification Rates'!$E$90))^2)*PI())/2))-((((((($A59*2)/PI())/2)^2)*PI())/2)))*('Calcification Rates'!$F$90+'Calcification Rates'!$G$90)</f>
        <v>35.496657282055487</v>
      </c>
      <c r="HA59" s="73">
        <f>((((((((($A59*2)/PI())/2)+'Calcification Rates'!$D$92)^2)*PI())/2))-((((((($A59*2)/PI())/2)^2)*PI())/2)))*'Calcification Rates'!$F$92</f>
        <v>80.5290967528137</v>
      </c>
      <c r="HB59" s="73">
        <f>((((((((($A59*2)/PI())/2)+('Calcification Rates'!$D$92-'Calcification Rates'!$E$92))^2)*PI())/2))-((((((($A59*2)/PI())/2)^2)*PI())/2)))*('Calcification Rates'!$F$92-'Calcification Rates'!$G$92)</f>
        <v>77.413355490545001</v>
      </c>
      <c r="HC59" s="73">
        <f>((((((((($A59*2)/PI())/2)+('Calcification Rates'!$D$92+'Calcification Rates'!$E$92))^2)*PI())/2))-((((((($A59*2)/PI())/2)^2)*PI())/2)))*('Calcification Rates'!$F$92+'Calcification Rates'!$G$92)</f>
        <v>83.644838015082399</v>
      </c>
      <c r="HD59" s="73">
        <f>$A59*'Calcification Rates'!$D$93*'Calcification Rates'!$F$93</f>
        <v>23.550946750931782</v>
      </c>
      <c r="HE59" s="73">
        <f>$A59*('Calcification Rates'!$D$93-'Calcification Rates'!$E$93)*('Calcification Rates'!$F$93-'Calcification Rates'!$G$93)</f>
        <v>20.69838229557028</v>
      </c>
      <c r="HF59" s="73">
        <f>$A59*('Calcification Rates'!$D$93+'Calcification Rates'!$E$93)*('Calcification Rates'!$F$93+'Calcification Rates'!$G$93)</f>
        <v>26.559783163971108</v>
      </c>
      <c r="HG59" s="73">
        <f>$A59*'Calcification Rates'!$D$95*'Calcification Rates'!$F$95</f>
        <v>30.027457107438021</v>
      </c>
      <c r="HH59" s="73">
        <f>$A59*('Calcification Rates'!$D$95-'Calcification Rates'!$E$95)*('Calcification Rates'!$F$95-'Calcification Rates'!$G$95)</f>
        <v>26.203235076721946</v>
      </c>
      <c r="HI59" s="73">
        <f>$A59*('Calcification Rates'!$D$95+'Calcification Rates'!$E$95)*('Calcification Rates'!$F$95+'Calcification Rates'!$G$95)</f>
        <v>34.06599496582654</v>
      </c>
      <c r="HJ59" s="73">
        <f>((((1-'Calcification Rates'!$H$96)*$A59)*'Calcification Rates'!$D$96*0.1)+('Calcification Rates'!$H$96*$A59*'Calcification Rates'!$D$96))*'Calcification Rates'!$F$96</f>
        <v>14.275531725000002</v>
      </c>
      <c r="HK59" s="73">
        <f>((((1-'Calcification Rates'!$H$96)*$A59)*(('Calcification Rates'!$D$96-'Calcification Rates'!$E$96)*0.1))+('Calcification Rates'!$H$96*$A59*('Calcification Rates'!$D$96-'Calcification Rates'!$E$96)))*('Calcification Rates'!$F$96-'Calcification Rates'!$G$96)</f>
        <v>12.469995780553514</v>
      </c>
      <c r="HL59" s="73">
        <f>((((1-'Calcification Rates'!$H$96)*$A59)*(('Calcification Rates'!$D$96+'Calcification Rates'!$E$96)*0.1))+('Calcification Rates'!$H$96*$A59*('Calcification Rates'!$D$96+'Calcification Rates'!$E$96)))*('Calcification Rates'!$F$96+'Calcification Rates'!$G$96)</f>
        <v>16.192124405533669</v>
      </c>
      <c r="HM59" s="73">
        <f>((((1-'Calcification Rates'!$H$98)*$A59)*'Calcification Rates'!$D$98*0.1)+('Calcification Rates'!$H$98*$A59*'Calcification Rates'!$D$98))*'Calcification Rates'!$F$98</f>
        <v>14.275531725000002</v>
      </c>
      <c r="HN59" s="73">
        <f>((((1-'Calcification Rates'!$H$98)*$A59)*(('Calcification Rates'!$D$98-'Calcification Rates'!$E$98)*0.1))+('Calcification Rates'!$H$98*$A59*('Calcification Rates'!$D$98-'Calcification Rates'!$E$98)))*('Calcification Rates'!$F$98-'Calcification Rates'!$G$98)</f>
        <v>8.6093536551376779</v>
      </c>
      <c r="HO59" s="73">
        <f>((((1-'Calcification Rates'!$H$98)*$A59)*(('Calcification Rates'!$D$98+'Calcification Rates'!$E$98)*0.1))+('Calcification Rates'!$H$98*$A59*('Calcification Rates'!$D$98+'Calcification Rates'!$E$98)))*('Calcification Rates'!$F$98+'Calcification Rates'!$G$98)</f>
        <v>20.762076045739136</v>
      </c>
    </row>
    <row r="60" spans="1:223" x14ac:dyDescent="0.3">
      <c r="A60" s="42">
        <v>58</v>
      </c>
      <c r="B60" s="73">
        <f>((((1-'Calcification Rates'!$H$11)*$A60)*'Calcification Rates'!$D$11*0.1)+('Calcification Rates'!$H$11*$A60*'Calcification Rates'!$D$11))*'Calcification Rates'!$F$11</f>
        <v>159.57571242666666</v>
      </c>
      <c r="C60" s="73">
        <f>((((1-'Calcification Rates'!$H$11)*$A60)*(('Calcification Rates'!$D$11-'Calcification Rates'!$E$11)*0.1))+('Calcification Rates'!$H$11*$A60*('Calcification Rates'!$D$11-'Calcification Rates'!$E$11)))*('Calcification Rates'!$F$11-'Calcification Rates'!$G$11)</f>
        <v>129.60341125546663</v>
      </c>
      <c r="D60" s="73">
        <f>((((1-'Calcification Rates'!$H$11)*$A60)*(('Calcification Rates'!$D$11+'Calcification Rates'!$E$11)*0.1))+('Calcification Rates'!$H$11*$A60*('Calcification Rates'!$D$11+'Calcification Rates'!$E$11)))*('Calcification Rates'!$F$11+'Calcification Rates'!$G$11)</f>
        <v>190.47909081662254</v>
      </c>
      <c r="E60" s="73">
        <f>(((((1-'Calcification Rates'!$H$12)*$A60)*'Calcification Rates'!$D$12*0.1)+('Calcification Rates'!$H$12*$A60*'Calcification Rates'!$D$12))*'Calcification Rates'!$F$12)*0.5</f>
        <v>84.033108876190454</v>
      </c>
      <c r="F60" s="73">
        <f>(((((1-'Calcification Rates'!$H$12)*$A60)*(('Calcification Rates'!$D$12-'Calcification Rates'!$E$12)*0.1))+('Calcification Rates'!$H$12*$A60*('Calcification Rates'!$D$12-'Calcification Rates'!$E$12)))*('Calcification Rates'!$F$12-'Calcification Rates'!$G$12))*0.5</f>
        <v>77.232894056469604</v>
      </c>
      <c r="G60" s="73">
        <f>(((((1-'Calcification Rates'!$H$12)*$A60)*(('Calcification Rates'!$D$12+'Calcification Rates'!$E$12)*0.1))+('Calcification Rates'!$H$12*$A60*('Calcification Rates'!$D$12+'Calcification Rates'!$E$12)))*('Calcification Rates'!$F$12+'Calcification Rates'!$G$12))*0.5</f>
        <v>90.951313705074071</v>
      </c>
      <c r="H60" s="73">
        <f>(((((1-'Calcification Rates'!$H$13)*$A60)*'Calcification Rates'!$D$13*0.1)+('Calcification Rates'!$H$13*$A60*'Calcification Rates'!$D$13))*'Calcification Rates'!$F$13)*0.5</f>
        <v>67.617345724799989</v>
      </c>
      <c r="I60" s="73">
        <f>(((((1-'Calcification Rates'!$H$13)*$A60)*(('Calcification Rates'!$D$13-'Calcification Rates'!$E$13)*0.1))+('Calcification Rates'!$H$13*$A60*('Calcification Rates'!$D$13-'Calcification Rates'!$E$13)))*('Calcification Rates'!$F$13-'Calcification Rates'!$G$13))*0.5</f>
        <v>57.223398950810875</v>
      </c>
      <c r="J60" s="73">
        <f>(((((1-'Calcification Rates'!$H$13)*$A60)*(('Calcification Rates'!$D$13+'Calcification Rates'!$E$13)*0.1))+('Calcification Rates'!$H$13*$A60*('Calcification Rates'!$D$13+'Calcification Rates'!$E$13)))*('Calcification Rates'!$F$13+'Calcification Rates'!$G$13))*0.5</f>
        <v>78.868354452966869</v>
      </c>
      <c r="K60" s="73">
        <f>((((((((($A60*2)/PI())/2)+'Calcification Rates'!$D$14)^2)*PI())/2))-((((((($A60*2)/PI())/2)^2)*PI())/2)))*'Calcification Rates'!$F$14</f>
        <v>34.393936613858678</v>
      </c>
      <c r="L60" s="73">
        <f>((((((((($A60*2)/PI())/2)+('Calcification Rates'!$D$14-'Calcification Rates'!$E$14))^2)*PI())/2))-((((((($A60*2)/PI())/2)^2)*PI())/2)))*('Calcification Rates'!$F$14-'Calcification Rates'!$G$14)</f>
        <v>33.192142565758914</v>
      </c>
      <c r="M60" s="73">
        <f>((((((((($A60*2)/PI())/2)+('Calcification Rates'!$D$14+'Calcification Rates'!$E$14))^2)*PI())/2))-((((((($A60*2)/PI())/2)^2)*PI())/2)))*('Calcification Rates'!$F$14+'Calcification Rates'!$G$14)</f>
        <v>35.596410813251715</v>
      </c>
      <c r="N60" s="73">
        <f>((((((((($A60*2)/PI())/2)+'Calcification Rates'!$D$15)^2)*PI())/2))-((((((($A60*2)/PI())/2)^2)*PI())/2)))*'Calcification Rates'!$F$15</f>
        <v>34.886558101817592</v>
      </c>
      <c r="O60" s="73">
        <f>((((((((($A60*2)/PI())/2)+('Calcification Rates'!$D$15-'Calcification Rates'!$E$15))^2)*PI())/2))-((((((($A60*2)/PI())/2)^2)*PI())/2)))*('Calcification Rates'!$F$15-'Calcification Rates'!$G$15)</f>
        <v>31.457849582184011</v>
      </c>
      <c r="P60" s="73">
        <f>((((((((($A60*2)/PI())/2)+('Calcification Rates'!$D$15+'Calcification Rates'!$E$15))^2)*PI())/2))-((((((($A60*2)/PI())/2)^2)*PI())/2)))*('Calcification Rates'!$F$15+'Calcification Rates'!$G$15)</f>
        <v>38.476015920201419</v>
      </c>
      <c r="Q60" s="73">
        <f>(2*'Calcification Rates'!$D$16*'Calcification Rates'!$F$16)+0.1*'Calcification Rates'!$D$16*($A60+(2*'Calcification Rates'!$D$16))*'Calcification Rates'!$F$16</f>
        <v>8.816628333333334</v>
      </c>
      <c r="R60" s="73">
        <f>(2*('Calcification Rates'!$D$16-'Calcification Rates'!$E$16)*('Calcification Rates'!$F$16-'Calcification Rates'!$G$16))+(0.1*('Calcification Rates'!$D$16-'Calcification Rates'!$E$16)*($A60+(2*'Calcification Rates'!$D$16-'Calcification Rates'!$E$16)))*('Calcification Rates'!$F$16-'Calcification Rates'!$G$16)</f>
        <v>7.5733952565752345</v>
      </c>
      <c r="S60" s="73">
        <f>(2*('Calcification Rates'!$D$16+'Calcification Rates'!$E$16)*('Calcification Rates'!$F$16+'Calcification Rates'!$G$16))+(0.1*('Calcification Rates'!$D$16+'Calcification Rates'!$E$16)*($A60+(2*'Calcification Rates'!$D$16+'Calcification Rates'!$E$16)))*('Calcification Rates'!$F$16+'Calcification Rates'!$G$16)</f>
        <v>10.09085708187383</v>
      </c>
      <c r="T60" s="73">
        <f>(2*'Calcification Rates'!$D$17*'Calcification Rates'!$F$17)+0.1*'Calcification Rates'!$D$17*($A60+(2*'Calcification Rates'!$D$17))*'Calcification Rates'!$F$17</f>
        <v>8.1487019444444435</v>
      </c>
      <c r="U60" s="73">
        <f>(2*('Calcification Rates'!$D$17-'Calcification Rates'!$E$17)*('Calcification Rates'!$F$17-'Calcification Rates'!$G$17))+(0.1*('Calcification Rates'!$D$17-'Calcification Rates'!$E$17)*($A60+(2*'Calcification Rates'!$D$17-'Calcification Rates'!$E$17)))*('Calcification Rates'!$F$17-'Calcification Rates'!$G$17)</f>
        <v>6.9145519040419003</v>
      </c>
      <c r="V60" s="73">
        <f>(2*('Calcification Rates'!$D$17+'Calcification Rates'!$E$17)*('Calcification Rates'!$F$17+'Calcification Rates'!$G$17))+(0.1*('Calcification Rates'!$D$17+'Calcification Rates'!$E$17)*($A60+(2*'Calcification Rates'!$D$17+'Calcification Rates'!$E$17)))*('Calcification Rates'!$F$17+'Calcification Rates'!$G$17)</f>
        <v>9.4138461626738312</v>
      </c>
      <c r="W60" s="73">
        <f>((((((((($A60*2)/PI())/2)+'Calcification Rates'!$D$18)^2)*PI())/2))-((((((($A60*2)/PI())/2)^2)*PI())/2)))*'Calcification Rates'!$F$18</f>
        <v>34.886558101817592</v>
      </c>
      <c r="X60" s="73">
        <f>((((((((($A60*2)/PI())/2)+('Calcification Rates'!$D$18-'Calcification Rates'!$E$18))^2)*PI())/2))-((((((($A60*2)/PI())/2)^2)*PI())/2)))*('Calcification Rates'!$F$18-'Calcification Rates'!$G$18)</f>
        <v>31.457849582184011</v>
      </c>
      <c r="Y60" s="73">
        <f>((((((((($A60*2)/PI())/2)+('Calcification Rates'!$D$18+'Calcification Rates'!$E$18))^2)*PI())/2))-((((((($A60*2)/PI())/2)^2)*PI())/2)))*('Calcification Rates'!$F$18+'Calcification Rates'!$G$18)</f>
        <v>38.476015920201419</v>
      </c>
      <c r="Z60" s="73">
        <f>(2*'Calcification Rates'!$D$19*'Calcification Rates'!$F$19)+0.1*'Calcification Rates'!$D$19*($A60+(2*'Calcification Rates'!$D$19))*'Calcification Rates'!$F$19</f>
        <v>8.1487019444444435</v>
      </c>
      <c r="AA60" s="73">
        <f>(2*('Calcification Rates'!$D$19-'Calcification Rates'!$E$19)*('Calcification Rates'!$F$19-'Calcification Rates'!$G$19))+(0.1*('Calcification Rates'!$D$19-'Calcification Rates'!$E$19)*($A60+(2*'Calcification Rates'!$D$19-'Calcification Rates'!$E$19)))*('Calcification Rates'!$F$19-'Calcification Rates'!$G$19)</f>
        <v>6.9145519040419003</v>
      </c>
      <c r="AB60" s="73">
        <f>(2*('Calcification Rates'!$D$19+'Calcification Rates'!$E$19)*('Calcification Rates'!$F$19+'Calcification Rates'!$G$19))+(0.1*('Calcification Rates'!$D$19+'Calcification Rates'!$E$19)*($A60+(2*'Calcification Rates'!$D$19+'Calcification Rates'!$E$19)))*('Calcification Rates'!$F$19+'Calcification Rates'!$G$19)</f>
        <v>9.4138461626738312</v>
      </c>
      <c r="AC60" s="73">
        <f>(((((1-'Calcification Rates'!$H$20)*$A60)*'Calcification Rates'!$D$20*0.1)+('Calcification Rates'!$H$20*$A60*'Calcification Rates'!$D$20))*'Calcification Rates'!$F$20)*0.5</f>
        <v>4.6893389083333332</v>
      </c>
      <c r="AD60" s="73">
        <f>(((((1-'Calcification Rates'!$H$20)*$A60)*(('Calcification Rates'!$D$20-'Calcification Rates'!$E$20)*0.1))+('Calcification Rates'!$H$20*$A60*('Calcification Rates'!$D$20-'Calcification Rates'!$E$20)))*('Calcification Rates'!$F$20-'Calcification Rates'!$G$20))*0.5</f>
        <v>3.9794510078762464</v>
      </c>
      <c r="AE60" s="73">
        <f>(((((1-'Calcification Rates'!$H$20)*$A60)*(('Calcification Rates'!$D$20+'Calcification Rates'!$E$20)*0.1))+('Calcification Rates'!$H$20*$A60*('Calcification Rates'!$D$20+'Calcification Rates'!$E$20)))*('Calcification Rates'!$F$20+'Calcification Rates'!$G$20))*0.5</f>
        <v>5.4169441173763611</v>
      </c>
      <c r="AF60" s="73">
        <f>(2*'Calcification Rates'!$D$21*'Calcification Rates'!$F$21)+0.1*'Calcification Rates'!$D$21*($A60+(2*'Calcification Rates'!$D$21))*'Calcification Rates'!$F$21</f>
        <v>9.3509694444444449</v>
      </c>
      <c r="AG60" s="73">
        <f>(2*('Calcification Rates'!$D$21-'Calcification Rates'!$E$21)*('Calcification Rates'!$F$21-'Calcification Rates'!$G$21))+(0.1*('Calcification Rates'!$D$21-'Calcification Rates'!$E$21)*($A60+(2*'Calcification Rates'!$D$21-'Calcification Rates'!$E$21)))*('Calcification Rates'!$F$21-'Calcification Rates'!$G$21)</f>
        <v>9.1500164799829342</v>
      </c>
      <c r="AH60" s="73">
        <f>(2*('Calcification Rates'!$D$21+'Calcification Rates'!$E$21)*('Calcification Rates'!$F$21+'Calcification Rates'!$G$21))+(0.1*('Calcification Rates'!$D$21+'Calcification Rates'!$E$21)*($A60+(2*'Calcification Rates'!$D$21+'Calcification Rates'!$E$21)))*('Calcification Rates'!$F$21+'Calcification Rates'!$G$21)</f>
        <v>9.5539780917504</v>
      </c>
      <c r="AI60" s="73">
        <f>$A60*'Calcification Rates'!$D$23*'Calcification Rates'!$F$23</f>
        <v>1.3631631249999998</v>
      </c>
      <c r="AJ60" s="73">
        <f>$A60*('Calcification Rates'!$D$23-'Calcification Rates'!$E$23)*('Calcification Rates'!$F$23-'Calcification Rates'!$G$23)</f>
        <v>0.88591805811298374</v>
      </c>
      <c r="AK60" s="73">
        <f>$A60*('Calcification Rates'!$D$23+'Calcification Rates'!$E$23)*('Calcification Rates'!$F$23+'Calcification Rates'!$G$23)</f>
        <v>1.8404081918870161</v>
      </c>
      <c r="AL60" s="73">
        <f>((((1-'Calcification Rates'!$H$24)*$A60)*'Calcification Rates'!$D$24*0.1)+('Calcification Rates'!$H$24*$A60*'Calcification Rates'!$D$24))*'Calcification Rates'!$F$24</f>
        <v>62.113088983399997</v>
      </c>
      <c r="AM60" s="73">
        <f>((((1-'Calcification Rates'!$H$24)*$A60)*(('Calcification Rates'!$D$24-'Calcification Rates'!$E$24)*0.1))+('Calcification Rates'!$H$24*$A60*('Calcification Rates'!$D$24-'Calcification Rates'!$E$24)))*('Calcification Rates'!$F$24-'Calcification Rates'!$G$24)</f>
        <v>37.459448794796224</v>
      </c>
      <c r="AN60" s="73">
        <f>((((1-'Calcification Rates'!$H$24)*$A60)*(('Calcification Rates'!$D$24+'Calcification Rates'!$E$24)*0.1))+('Calcification Rates'!$H$24*$A60*('Calcification Rates'!$D$24+'Calcification Rates'!$E$24)))*('Calcification Rates'!$F$24+'Calcification Rates'!$G$24)</f>
        <v>90.336157121959147</v>
      </c>
      <c r="AO60" s="73">
        <f>((((((((($A60*2)/PI())/2)+'Calcification Rates'!$D$25)^2)*PI())/2))-((((((($A60*2)/PI())/2)^2)*PI())/2)))*'Calcification Rates'!$F$25</f>
        <v>29.367205100282593</v>
      </c>
      <c r="AP60" s="73">
        <f>((((((((($A60*2)/PI())/2)+('Calcification Rates'!$D$25-'Calcification Rates'!$E$25))^2)*PI())/2))-((((((($A60*2)/PI())/2)^2)*PI())/2)))*('Calcification Rates'!$F$25-'Calcification Rates'!$G$25)</f>
        <v>24.00571028764449</v>
      </c>
      <c r="AQ60" s="73">
        <f>((((((((($A60*2)/PI())/2)+('Calcification Rates'!$D$25+'Calcification Rates'!$E$25))^2)*PI())/2))-((((((($A60*2)/PI())/2)^2)*PI())/2)))*('Calcification Rates'!$F$25+'Calcification Rates'!$G$25)</f>
        <v>34.907836208749288</v>
      </c>
      <c r="AR60" s="73">
        <f>((((1-'Calcification Rates'!$H$28)*$A60)*'Calcification Rates'!$D$28*0.1)+('Calcification Rates'!$H$28*$A60*'Calcification Rates'!$D$28))*'Calcification Rates'!$F$28</f>
        <v>9.9975318362096939</v>
      </c>
      <c r="AS60" s="73">
        <f>((((1-'Calcification Rates'!$H$28)*$A60)*(('Calcification Rates'!$D$28-'Calcification Rates'!$E$28)*0.1))+('Calcification Rates'!$H$28*$A60*('Calcification Rates'!$D$28-'Calcification Rates'!$E$28)))*('Calcification Rates'!$F$28-'Calcification Rates'!$G$28)</f>
        <v>9.0109712028408016</v>
      </c>
      <c r="AT60" s="73">
        <f>((((1-'Calcification Rates'!$H$28)*$A60)*(('Calcification Rates'!$D$28+'Calcification Rates'!$E$28)*0.1))+('Calcification Rates'!$H$28*$A60*('Calcification Rates'!$D$28+'Calcification Rates'!$E$28)))*('Calcification Rates'!$F$28+'Calcification Rates'!$G$28)</f>
        <v>11.032369866299279</v>
      </c>
      <c r="AU60" s="73">
        <f>((((((((($A60*2)/PI())/2)+'Calcification Rates'!$D$29)^2)*PI())/2))-((((((($A60*2)/PI())/2)^2)*PI())/2)))*'Calcification Rates'!$F$29</f>
        <v>144.23795978419659</v>
      </c>
      <c r="AV60" s="73">
        <f>((((((((($A60*2)/PI())/2)+('Calcification Rates'!$D$29-'Calcification Rates'!$E$29))^2)*PI())/2))-((((((($A60*2)/PI())/2)^2)*PI())/2)))*('Calcification Rates'!$F$29-'Calcification Rates'!$G$29)</f>
        <v>119.13964701020768</v>
      </c>
      <c r="AW60" s="73">
        <f>((((((((($A60*2)/PI())/2)+('Calcification Rates'!$D$29+'Calcification Rates'!$E$29))^2)*PI())/2))-((((((($A60*2)/PI())/2)^2)*PI())/2)))*('Calcification Rates'!$F$29+'Calcification Rates'!$G$29)</f>
        <v>171.54474430893444</v>
      </c>
      <c r="AX60" s="73">
        <f>((((((((($A60*2)/PI())/2)+'Calcification Rates'!$D$30)^2)*PI())/2))-((((((($A60*2)/PI())/2)^2)*PI())/2)))*'Calcification Rates'!$F$30</f>
        <v>34.213437886833432</v>
      </c>
      <c r="AY60" s="73">
        <f>((((((((($A60*2)/PI())/2)+('Calcification Rates'!$D$30-'Calcification Rates'!$E$30))^2)*PI())/2))-((((((($A60*2)/PI())/2)^2)*PI())/2)))*('Calcification Rates'!$F$30-'Calcification Rates'!$G$30)</f>
        <v>30.372159719349753</v>
      </c>
      <c r="AZ60" s="73">
        <f>((((((((($A60*2)/PI())/2)+('Calcification Rates'!$D$30+'Calcification Rates'!$E$30))^2)*PI())/2))-((((((($A60*2)/PI())/2)^2)*PI())/2)))*('Calcification Rates'!$F$30+'Calcification Rates'!$G$30)</f>
        <v>38.133914686699804</v>
      </c>
      <c r="BA60" s="73">
        <f>((((1-'Calcification Rates'!$H$31)*$A60)*'Calcification Rates'!$D$31*0.1)+('Calcification Rates'!$H$31*$A60*'Calcification Rates'!$D$31))*'Calcification Rates'!$F$31</f>
        <v>10.693228</v>
      </c>
      <c r="BB60" s="73">
        <f>((((1-'Calcification Rates'!$H$31)*$A60)*(('Calcification Rates'!$D$31-'Calcification Rates'!$E$31)*0.1))+('Calcification Rates'!$H$31*$A60*('Calcification Rates'!$D$31-'Calcification Rates'!$E$31)))*('Calcification Rates'!$F$31-'Calcification Rates'!$G$31)</f>
        <v>10.693228</v>
      </c>
      <c r="BC60" s="73">
        <f>((((1-'Calcification Rates'!$H$31)*$A60)*(('Calcification Rates'!$D$31+'Calcification Rates'!$E$31)*0.1))+('Calcification Rates'!$H$31*$A60*('Calcification Rates'!$D$31+'Calcification Rates'!$E$31)))*('Calcification Rates'!$F$31+'Calcification Rates'!$G$31)</f>
        <v>10.693228</v>
      </c>
      <c r="BD60" s="73">
        <f>$A60*'Calcification Rates'!$D$32*'Calcification Rates'!$F$32</f>
        <v>44.932727353751432</v>
      </c>
      <c r="BE60" s="73">
        <f>$A60*('Calcification Rates'!$D$32-'Calcification Rates'!$E$32)*('Calcification Rates'!$F$32-'Calcification Rates'!$G$32)</f>
        <v>43.19424079066377</v>
      </c>
      <c r="BF60" s="73">
        <f>$A60*('Calcification Rates'!$D$32+'Calcification Rates'!$E$32)*('Calcification Rates'!$F$32+'Calcification Rates'!$G$32)</f>
        <v>46.671213916839086</v>
      </c>
      <c r="BG60" s="73">
        <f>((((1-'Calcification Rates'!$H$34)*$A60)*'Calcification Rates'!$D$34*0.1)+('Calcification Rates'!$H$34*$A60*'Calcification Rates'!$D$34))*'Calcification Rates'!$F$34</f>
        <v>14.525979650000002</v>
      </c>
      <c r="BH60" s="73">
        <f>((((1-'Calcification Rates'!$H$34)*$A60)*(('Calcification Rates'!$D$34-'Calcification Rates'!$E$34)*0.1))+('Calcification Rates'!$H$34*$A60*('Calcification Rates'!$D$34-'Calcification Rates'!$E$34)))*('Calcification Rates'!$F$34-'Calcification Rates'!$G$34)</f>
        <v>5.5316830559281982</v>
      </c>
      <c r="BI60" s="73">
        <f>((((1-'Calcification Rates'!$H$34)*$A60)*(('Calcification Rates'!$D$34+'Calcification Rates'!$E$34)*0.1))+('Calcification Rates'!$H$34*$A60*('Calcification Rates'!$D$34+'Calcification Rates'!$E$34)))*('Calcification Rates'!$F$34+'Calcification Rates'!$G$34)</f>
        <v>27.704074509416895</v>
      </c>
      <c r="BJ60" s="73">
        <f>(2*'Calcification Rates'!$D$35*'Calcification Rates'!$F$35)+0.1*'Calcification Rates'!$D$35*($A60+(2*'Calcification Rates'!$D$35))*'Calcification Rates'!$F$35</f>
        <v>4.6895857831621095</v>
      </c>
      <c r="BK60" s="73">
        <f>(2*('Calcification Rates'!$D$35-'Calcification Rates'!$E$35)*('Calcification Rates'!$F$35-'Calcification Rates'!$G$35))+(0.1*('Calcification Rates'!$D$35-'Calcification Rates'!$E$35)*($A60+(2*'Calcification Rates'!$D$35-'Calcification Rates'!$E$35)))*('Calcification Rates'!$F$35-'Calcification Rates'!$G$35)</f>
        <v>4.2293206383338662</v>
      </c>
      <c r="BL60" s="73">
        <f>(2*('Calcification Rates'!$D$35+'Calcification Rates'!$E$35)*('Calcification Rates'!$F$35+'Calcification Rates'!$G$35))+(0.1*('Calcification Rates'!$D$35+'Calcification Rates'!$E$35)*($A60+(2*'Calcification Rates'!$D$35+'Calcification Rates'!$E$35)))*('Calcification Rates'!$F$35+'Calcification Rates'!$G$35)</f>
        <v>5.1713182257408619</v>
      </c>
      <c r="BM60" s="73">
        <f>((((((((($A60*2)/PI())/2)+'Calcification Rates'!$D$36)^2)*PI())/2))-((((((($A60*2)/PI())/2)^2)*PI())/2)))*'Calcification Rates'!$F$36</f>
        <v>46.141331166655014</v>
      </c>
      <c r="BN60" s="73">
        <f>((((((((($A60*2)/PI())/2)+('Calcification Rates'!$D$36-'Calcification Rates'!$E$36))^2)*PI())/2))-((((((($A60*2)/PI())/2)^2)*PI())/2)))*('Calcification Rates'!$F$36-'Calcification Rates'!$G$36)</f>
        <v>42.253634385547421</v>
      </c>
      <c r="BO60" s="73">
        <f>((((((((($A60*2)/PI())/2)+('Calcification Rates'!$D$36+'Calcification Rates'!$E$36))^2)*PI())/2))-((((((($A60*2)/PI())/2)^2)*PI())/2)))*('Calcification Rates'!$F$36+'Calcification Rates'!$G$36)</f>
        <v>50.201107453063763</v>
      </c>
      <c r="BP60" s="73">
        <f>(2*'Calcification Rates'!$D$37*'Calcification Rates'!$F$37)+0.1*'Calcification Rates'!$D$37*($A60+(2*'Calcification Rates'!$D$37))*'Calcification Rates'!$F$37</f>
        <v>96.026048611111108</v>
      </c>
      <c r="BQ60" s="73">
        <f>(2*('Calcification Rates'!$D$37-'Calcification Rates'!$E$37)*('Calcification Rates'!$F$37-'Calcification Rates'!$G$37))+(0.1*('Calcification Rates'!$D$37-'Calcification Rates'!$E$37)*($A60+(2*'Calcification Rates'!$D$37-'Calcification Rates'!$E$37)))*('Calcification Rates'!$F$37-'Calcification Rates'!$G$37)</f>
        <v>78.611637728140508</v>
      </c>
      <c r="BR60" s="73">
        <f>(2*('Calcification Rates'!$D$37+'Calcification Rates'!$E$37)*('Calcification Rates'!$F$37+'Calcification Rates'!$G$37))+(0.1*('Calcification Rates'!$D$37+'Calcification Rates'!$E$37)*($A60+(2*'Calcification Rates'!$D$37+'Calcification Rates'!$E$37)))*('Calcification Rates'!$F$37+'Calcification Rates'!$G$37)</f>
        <v>114.90183877344643</v>
      </c>
      <c r="BS60" s="73">
        <f>(2*'Calcification Rates'!$D$38*'Calcification Rates'!$F$38)+0.1*'Calcification Rates'!$D$38*($A60+(2*'Calcification Rates'!$D$38))*'Calcification Rates'!$F$38</f>
        <v>91.947722222222211</v>
      </c>
      <c r="BT60" s="73">
        <f>(2*('Calcification Rates'!$D$38-'Calcification Rates'!$E$38)*('Calcification Rates'!$F$38-'Calcification Rates'!$G$38))+(0.1*('Calcification Rates'!$D$38-'Calcification Rates'!$E$38)*($A60+(2*'Calcification Rates'!$D$38-'Calcification Rates'!$E$38)))*('Calcification Rates'!$F$38-'Calcification Rates'!$G$38)</f>
        <v>73.830323638644188</v>
      </c>
      <c r="BU60" s="73">
        <f>(2*('Calcification Rates'!$D$38+'Calcification Rates'!$E$38)*('Calcification Rates'!$F$38+'Calcification Rates'!$G$38))+(0.1*('Calcification Rates'!$D$38+'Calcification Rates'!$E$38)*($A60+(2*'Calcification Rates'!$D$38+'Calcification Rates'!$E$38)))*('Calcification Rates'!$F$38+'Calcification Rates'!$G$38)</f>
        <v>111.9438239776766</v>
      </c>
      <c r="BV60" s="73">
        <f>((((((((($A60*2)/PI())/2)+'Calcification Rates'!$D$39)^2)*PI())/2))-((((((($A60*2)/PI())/2)^2)*PI())/2)))*'Calcification Rates'!$F$39</f>
        <v>24.897056073285089</v>
      </c>
      <c r="BW60" s="73">
        <f>((((((((($A60*2)/PI())/2)+('Calcification Rates'!$D$39-'Calcification Rates'!$E$39))^2)*PI())/2))-((((((($A60*2)/PI())/2)^2)*PI())/2)))*('Calcification Rates'!$F$39-'Calcification Rates'!$G$39)</f>
        <v>23.933767174681599</v>
      </c>
      <c r="BX60" s="73">
        <f>((((((((($A60*2)/PI())/2)+('Calcification Rates'!$D$39+'Calcification Rates'!$E$39))^2)*PI())/2))-((((((($A60*2)/PI())/2)^2)*PI())/2)))*('Calcification Rates'!$F$39+'Calcification Rates'!$G$39)</f>
        <v>25.86034497188858</v>
      </c>
      <c r="BY60" s="73">
        <f>((((((((($A60*2)/PI())/2)+'Calcification Rates'!$D$40)^2)*PI())/2))-((((((($A60*2)/PI())/2)^2)*PI())/2)))*'Calcification Rates'!$F$40</f>
        <v>45.54117703547692</v>
      </c>
      <c r="BZ60" s="73">
        <f>((((((((($A60*2)/PI())/2)+('Calcification Rates'!$D$40-'Calcification Rates'!$E$40))^2)*PI())/2))-((((((($A60*2)/PI())/2)^2)*PI())/2)))*('Calcification Rates'!$F$40-'Calcification Rates'!$G$40)</f>
        <v>43.7791490214627</v>
      </c>
      <c r="CA60" s="73">
        <f>((((((((($A60*2)/PI())/2)+('Calcification Rates'!$D$40+'Calcification Rates'!$E$40))^2)*PI())/2))-((((((($A60*2)/PI())/2)^2)*PI())/2)))*('Calcification Rates'!$F$40+'Calcification Rates'!$G$40)</f>
        <v>47.303205049491133</v>
      </c>
      <c r="CB60" s="73">
        <f>$A60*'Calcification Rates'!$D$23*'Calcification Rates'!$F$23</f>
        <v>1.3631631249999998</v>
      </c>
      <c r="CC60" s="73">
        <f>$A60*('Calcification Rates'!$D$23-'Calcification Rates'!$E$23)*('Calcification Rates'!$F$23-'Calcification Rates'!$G$23)</f>
        <v>0.88591805811298374</v>
      </c>
      <c r="CD60" s="73">
        <f>$A60*('Calcification Rates'!$D$23+'Calcification Rates'!$E$23)*('Calcification Rates'!$F$23+'Calcification Rates'!$G$23)</f>
        <v>1.8404081918870161</v>
      </c>
      <c r="CE60" s="73">
        <f>((((1-'Calcification Rates'!$H$44)*$A60)*'Calcification Rates'!$D$44*0.1)+('Calcification Rates'!$H$44*$A60*'Calcification Rates'!$D$44))*'Calcification Rates'!$F$44</f>
        <v>47.601635313049997</v>
      </c>
      <c r="CF60" s="73">
        <f>((((1-'Calcification Rates'!$H$44)*$A60)*(('Calcification Rates'!$D$44-'Calcification Rates'!$E$44)*0.1))+('Calcification Rates'!$H$44*$A60*('Calcification Rates'!$D$44-'Calcification Rates'!$E$44)))*('Calcification Rates'!$F$44-'Calcification Rates'!$G$44)</f>
        <v>28.707814242410485</v>
      </c>
      <c r="CG60" s="73">
        <f>((((1-'Calcification Rates'!$H$44)*$A60)*(('Calcification Rates'!$D$44+'Calcification Rates'!$E$44)*0.1))+('Calcification Rates'!$H$44*$A60*('Calcification Rates'!$D$44+'Calcification Rates'!$E$44)))*('Calcification Rates'!$F$44+'Calcification Rates'!$G$44)</f>
        <v>69.23096045104306</v>
      </c>
      <c r="CH60" s="73">
        <f>((((1-'Calcification Rates'!$H$45)*$A60)*'Calcification Rates'!$D$45*0.1)+('Calcification Rates'!$H$45*$A60*'Calcification Rates'!$D$45))*'Calcification Rates'!$F$45</f>
        <v>59.148539199999995</v>
      </c>
      <c r="CI60" s="73">
        <f>((((1-'Calcification Rates'!$H$45)*$A60)*(('Calcification Rates'!$D$45-'Calcification Rates'!$E$45)*0.1))+('Calcification Rates'!$H$45*$A60*('Calcification Rates'!$D$45-'Calcification Rates'!$E$45)))*('Calcification Rates'!$F$45-'Calcification Rates'!$G$45)</f>
        <v>38.948514658131657</v>
      </c>
      <c r="CJ60" s="73">
        <f>((((1-'Calcification Rates'!$H$45)*$A60)*(('Calcification Rates'!$D$45+'Calcification Rates'!$E$45)*0.1))+('Calcification Rates'!$H$45*$A60*('Calcification Rates'!$D$45+'Calcification Rates'!$E$45)))*('Calcification Rates'!$F$45+'Calcification Rates'!$G$45)</f>
        <v>79.348563741868332</v>
      </c>
      <c r="CK60" s="73">
        <f>((((1-'Calcification Rates'!$H$46)*$A60)*'Calcification Rates'!$D$46*0.1)+('Calcification Rates'!$H$46*$A60*'Calcification Rates'!$D$46))*'Calcification Rates'!$F$46</f>
        <v>47.641943560000001</v>
      </c>
      <c r="CL60" s="73">
        <f>((((1-'Calcification Rates'!$H$46)*$A60)*(('Calcification Rates'!$D$46-'Calcification Rates'!$E$46)*0.1))+('Calcification Rates'!$H$46*$A60*('Calcification Rates'!$D$46-'Calcification Rates'!$E$46)))*('Calcification Rates'!$F$46-'Calcification Rates'!$G$46)</f>
        <v>44.681856296525844</v>
      </c>
      <c r="CM60" s="73">
        <f>((((1-'Calcification Rates'!$H$46)*$A60)*(('Calcification Rates'!$D$46+'Calcification Rates'!$E$46)*0.1))+('Calcification Rates'!$H$46*$A60*('Calcification Rates'!$D$46+'Calcification Rates'!$E$46)))*('Calcification Rates'!$F$46+'Calcification Rates'!$G$46)</f>
        <v>50.690794279759885</v>
      </c>
      <c r="CN60" s="73">
        <f>((((1-'Calcification Rates'!$H$47)*$A60)*'Calcification Rates'!$D$47*0.1)+('Calcification Rates'!$H$47*$A60*'Calcification Rates'!$D$47))*'Calcification Rates'!$F$47</f>
        <v>62.113088983399997</v>
      </c>
      <c r="CO60" s="73">
        <f>((((1-'Calcification Rates'!$H$47)*$A60)*(('Calcification Rates'!$D$47-'Calcification Rates'!$E$47)*0.1))+('Calcification Rates'!$H$47*$A60*('Calcification Rates'!$D$47-'Calcification Rates'!$E$47)))*('Calcification Rates'!$F$47-'Calcification Rates'!$G$47)</f>
        <v>37.459448794796224</v>
      </c>
      <c r="CP60" s="73">
        <f>((((1-'Calcification Rates'!$H$47)*$A60)*(('Calcification Rates'!$D$47+'Calcification Rates'!$E$47)*0.1))+('Calcification Rates'!$H$47*$A60*('Calcification Rates'!$D$47+'Calcification Rates'!$E$47)))*('Calcification Rates'!$F$47+'Calcification Rates'!$G$47)</f>
        <v>90.336157121959147</v>
      </c>
      <c r="CQ60" s="73">
        <f>((((((((($A60*2)/PI())/2)+'Calcification Rates'!$D$48)^2)*PI())/2))-((((((($A60*2)/PI())/2)^2)*PI())/2)))*'Calcification Rates'!$F$48</f>
        <v>34.886558101817592</v>
      </c>
      <c r="CR60" s="73">
        <f>((((((((($A60*2)/PI())/2)+('Calcification Rates'!$D$48-'Calcification Rates'!$E$48))^2)*PI())/2))-((((((($A60*2)/PI())/2)^2)*PI())/2)))*('Calcification Rates'!$F$48-'Calcification Rates'!$G$48)</f>
        <v>31.457849582184011</v>
      </c>
      <c r="CS60" s="73">
        <f>((((((((($A60*2)/PI())/2)+('Calcification Rates'!$D$48+'Calcification Rates'!$E$48))^2)*PI())/2))-((((((($A60*2)/PI())/2)^2)*PI())/2)))*('Calcification Rates'!$F$48+'Calcification Rates'!$G$48)</f>
        <v>38.476015920201419</v>
      </c>
      <c r="CT60" s="73">
        <f>((((1-'Calcification Rates'!$H$49)*$A60)*'Calcification Rates'!$D$49*0.1)+('Calcification Rates'!$H$49*$A60*'Calcification Rates'!$D$49))*'Calcification Rates'!$F$49</f>
        <v>47.601635313049997</v>
      </c>
      <c r="CU60" s="73">
        <f>((((1-'Calcification Rates'!$H$49)*$A60)*(('Calcification Rates'!$D$49-'Calcification Rates'!$E$49)*0.1))+('Calcification Rates'!$H$49*$A60*('Calcification Rates'!$D$49-'Calcification Rates'!$E$49)))*('Calcification Rates'!$F$49-'Calcification Rates'!$G$49)</f>
        <v>28.707814242410485</v>
      </c>
      <c r="CV60" s="73">
        <f>((((1-'Calcification Rates'!$H$49)*$A60)*(('Calcification Rates'!$D$49+'Calcification Rates'!$E$49)*0.1))+('Calcification Rates'!$H$49*$A60*('Calcification Rates'!$D$49+'Calcification Rates'!$E$49)))*('Calcification Rates'!$F$49+'Calcification Rates'!$G$49)</f>
        <v>69.23096045104306</v>
      </c>
      <c r="CW60" s="73">
        <f>((((((((($A60*2)/PI())/2)+'Calcification Rates'!$D$50)^2)*PI())/2))-((((((($A60*2)/PI())/2)^2)*PI())/2)))*'Calcification Rates'!$F$50</f>
        <v>34.886558101817592</v>
      </c>
      <c r="CX60" s="73">
        <f>((((((((($A60*2)/PI())/2)+('Calcification Rates'!$D$50-'Calcification Rates'!$E$50))^2)*PI())/2))-((((((($A60*2)/PI())/2)^2)*PI())/2)))*('Calcification Rates'!$F$50-'Calcification Rates'!$G$50)</f>
        <v>31.457849582184011</v>
      </c>
      <c r="CY60" s="73">
        <f>((((((((($A60*2)/PI())/2)+('Calcification Rates'!$D$50+'Calcification Rates'!$E$50))^2)*PI())/2))-((((((($A60*2)/PI())/2)^2)*PI())/2)))*('Calcification Rates'!$F$50+'Calcification Rates'!$G$50)</f>
        <v>38.476015920201419</v>
      </c>
      <c r="CZ60" s="73">
        <f>((((((((($A60*2)/PI())/2)+'Calcification Rates'!$D$51)^2)*PI())/2))-((((((($A60*2)/PI())/2)^2)*PI())/2)))*'Calcification Rates'!$F$51</f>
        <v>34.886558101817592</v>
      </c>
      <c r="DA60" s="73">
        <f>((((((((($A60*2)/PI())/2)+('Calcification Rates'!$D$51-'Calcification Rates'!$E$51))^2)*PI())/2))-((((((($A60*2)/PI())/2)^2)*PI())/2)))*('Calcification Rates'!$F$51-'Calcification Rates'!$G$51)</f>
        <v>31.457849582184011</v>
      </c>
      <c r="DB60" s="73">
        <f>((((((((($A60*2)/PI())/2)+('Calcification Rates'!$D$51+'Calcification Rates'!$E$51))^2)*PI())/2))-((((((($A60*2)/PI())/2)^2)*PI())/2)))*('Calcification Rates'!$F$51+'Calcification Rates'!$G$51)</f>
        <v>38.476015920201419</v>
      </c>
      <c r="DC60" s="73">
        <f>((((((((($A60*2)/PI())/2)+'Calcification Rates'!$D$52)^2)*PI())/2))-((((((($A60*2)/PI())/2)^2)*PI())/2)))*'Calcification Rates'!$F$52</f>
        <v>77.423510138679674</v>
      </c>
      <c r="DD60" s="73">
        <f>((((((((($A60*2)/PI())/2)+('Calcification Rates'!$D$52-'Calcification Rates'!$E$52))^2)*PI())/2))-((((((($A60*2)/PI())/2)^2)*PI())/2)))*('Calcification Rates'!$F$52-'Calcification Rates'!$G$52)</f>
        <v>73.081791682185724</v>
      </c>
      <c r="DE60" s="73">
        <f>((((((((($A60*2)/PI())/2)+('Calcification Rates'!$D$52+'Calcification Rates'!$E$52))^2)*PI())/2))-((((((($A60*2)/PI())/2)^2)*PI())/2)))*('Calcification Rates'!$F$52+'Calcification Rates'!$G$52)</f>
        <v>81.874711078200548</v>
      </c>
      <c r="DF60" s="73">
        <f>((((((((($A60*2)/PI())/2)+'Calcification Rates'!$D$53)^2)*PI())/2))-((((((($A60*2)/PI())/2)^2)*PI())/2)))*'Calcification Rates'!$F$53</f>
        <v>10.330544577568009</v>
      </c>
      <c r="DG60" s="73">
        <f>((((((((($A60*2)/PI())/2)+('Calcification Rates'!$D$53-'Calcification Rates'!$E$53))^2)*PI())/2))-((((((($A60*2)/PI())/2)^2)*PI())/2)))*('Calcification Rates'!$F$53-'Calcification Rates'!$G$53)</f>
        <v>9.8190520209472272</v>
      </c>
      <c r="DH60" s="73">
        <f>((((((((($A60*2)/PI())/2)+('Calcification Rates'!$D$53+'Calcification Rates'!$E$53))^2)*PI())/2))-((((((($A60*2)/PI())/2)^2)*PI())/2)))*('Calcification Rates'!$F$53+'Calcification Rates'!$G$53)</f>
        <v>10.851044551844536</v>
      </c>
      <c r="DI60" s="73">
        <f>((((((((($A60*2)/PI())/2)+'Calcification Rates'!$D$54)^2)*PI())/2))-((((((($A60*2)/PI())/2)^2)*PI())/2)))*'Calcification Rates'!$F$54</f>
        <v>10.330544577568009</v>
      </c>
      <c r="DJ60" s="73">
        <f>((((((((($A60*2)/PI())/2)+('Calcification Rates'!$D$54-'Calcification Rates'!$E$54))^2)*PI())/2))-((((((($A60*2)/PI())/2)^2)*PI())/2)))*('Calcification Rates'!$F$54-'Calcification Rates'!$G$54)</f>
        <v>9.8190520209472272</v>
      </c>
      <c r="DK60" s="73">
        <f>((((((((($A60*2)/PI())/2)+('Calcification Rates'!$D$54+'Calcification Rates'!$E$54))^2)*PI())/2))-((((((($A60*2)/PI())/2)^2)*PI())/2)))*('Calcification Rates'!$F$54+'Calcification Rates'!$G$54)</f>
        <v>10.851044551844536</v>
      </c>
      <c r="DL60" s="73">
        <f>((((((((($A60*2)/PI())/2)+'Calcification Rates'!$D$55)^2)*PI())/2))-((((((($A60*2)/PI())/2)^2)*PI())/2)))*'Calcification Rates'!$F$55</f>
        <v>12.66811608702568</v>
      </c>
      <c r="DM60" s="73">
        <f>((((((((($A60*2)/PI())/2)+('Calcification Rates'!$D$55-'Calcification Rates'!$E$55))^2)*PI())/2))-((((((($A60*2)/PI())/2)^2)*PI())/2)))*('Calcification Rates'!$F$55-'Calcification Rates'!$G$55)</f>
        <v>12.525507022480951</v>
      </c>
      <c r="DN60" s="73">
        <f>((((((((($A60*2)/PI())/2)+('Calcification Rates'!$D$55+'Calcification Rates'!$E$55))^2)*PI())/2))-((((((($A60*2)/PI())/2)^2)*PI())/2)))*('Calcification Rates'!$F$55+'Calcification Rates'!$G$55)</f>
        <v>12.81073502549101</v>
      </c>
      <c r="DO60" s="73">
        <f>((((1-'Calcification Rates'!$H$56)*$A60)*'Calcification Rates'!$D$56*0.1)+('Calcification Rates'!$H$56*$A60*'Calcification Rates'!$D$56))*'Calcification Rates'!$F$56</f>
        <v>6.1746965300000003</v>
      </c>
      <c r="DP60" s="73">
        <f>((((1-'Calcification Rates'!$H$56)*$A60)*(('Calcification Rates'!$D$56-'Calcification Rates'!$E$56)*0.1))+('Calcification Rates'!$H$56*$A60*('Calcification Rates'!$D$56-'Calcification Rates'!$E$56)))*('Calcification Rates'!$F$56-'Calcification Rates'!$G$56)</f>
        <v>6.1746965300000003</v>
      </c>
      <c r="DQ60" s="73">
        <f>((((1-'Calcification Rates'!$H$56)*$A60)*(('Calcification Rates'!$D$56+'Calcification Rates'!$E$56)*0.1))+('Calcification Rates'!$H$56*$A60*('Calcification Rates'!$D$56+'Calcification Rates'!$E$56)))*('Calcification Rates'!$F$56+'Calcification Rates'!$G$56)</f>
        <v>6.1746965300000003</v>
      </c>
      <c r="DR60" s="73">
        <f>((((1-'Calcification Rates'!$H$57)*$A60)*'Calcification Rates'!$D$57*0.1)+('Calcification Rates'!$H$57*$A60*'Calcification Rates'!$D$57))*'Calcification Rates'!$F$57</f>
        <v>26.180581333333343</v>
      </c>
      <c r="DS60" s="73">
        <f>((((1-'Calcification Rates'!$H$57)*$A60)*(('Calcification Rates'!$D$57-'Calcification Rates'!$E$57)*0.1))+('Calcification Rates'!$H$57*$A60*('Calcification Rates'!$D$57-'Calcification Rates'!$E$57)))*('Calcification Rates'!$F$57-'Calcification Rates'!$G$57)</f>
        <v>24.813696823009494</v>
      </c>
      <c r="DT60" s="73">
        <f>((((1-'Calcification Rates'!$H$57)*$A60)*(('Calcification Rates'!$D$57+'Calcification Rates'!$E$57)*0.1))+('Calcification Rates'!$H$57*$A60*('Calcification Rates'!$D$57+'Calcification Rates'!$E$57)))*('Calcification Rates'!$F$57+'Calcification Rates'!$G$57)</f>
        <v>27.547465843657179</v>
      </c>
      <c r="DU60" s="73">
        <f>((((1-'Calcification Rates'!$H$58)*$A60)*'Calcification Rates'!$D$58*0.1)+('Calcification Rates'!$H$58*$A60*'Calcification Rates'!$D$58))*'Calcification Rates'!$F$58</f>
        <v>26.180581333333343</v>
      </c>
      <c r="DV60" s="73">
        <f>((((1-'Calcification Rates'!$H$58)*$A60)*(('Calcification Rates'!$D$58-'Calcification Rates'!$E$58)*0.1))+('Calcification Rates'!$H$58*$A60*('Calcification Rates'!$D$58-'Calcification Rates'!$E$58)))*('Calcification Rates'!$F$58-'Calcification Rates'!$G$58)</f>
        <v>24.813696823009494</v>
      </c>
      <c r="DW60" s="73">
        <f>((((1-'Calcification Rates'!$H$58)*$A60)*(('Calcification Rates'!$D$58+'Calcification Rates'!$E$58)*0.1))+('Calcification Rates'!$H$58*$A60*('Calcification Rates'!$D$58+'Calcification Rates'!$E$58)))*('Calcification Rates'!$F$58+'Calcification Rates'!$G$58)</f>
        <v>27.547465843657179</v>
      </c>
      <c r="DX60" s="73">
        <f>(2*'Calcification Rates'!$D$59*'Calcification Rates'!$F$59)+0.1*'Calcification Rates'!$D$59*($A60+(2*'Calcification Rates'!$D$59))*'Calcification Rates'!$F$59</f>
        <v>19.278284088888892</v>
      </c>
      <c r="DY60" s="73">
        <f>(2*('Calcification Rates'!$D$59-'Calcification Rates'!$E$59)*('Calcification Rates'!$F$59-'Calcification Rates'!$G$59))+(0.1*('Calcification Rates'!$D$59-'Calcification Rates'!$E$59)*($A60+(2*'Calcification Rates'!$D$59-'Calcification Rates'!$E$59)))*('Calcification Rates'!$F$59-'Calcification Rates'!$G$59)</f>
        <v>18.253271330301175</v>
      </c>
      <c r="DZ60" s="73">
        <f>(2*('Calcification Rates'!$D$59+'Calcification Rates'!$E$59)*('Calcification Rates'!$F$59+'Calcification Rates'!$G$59))+(0.1*('Calcification Rates'!$D$59+'Calcification Rates'!$E$59)*($A60+(2*'Calcification Rates'!$D$59+'Calcification Rates'!$E$59)))*('Calcification Rates'!$F$59+'Calcification Rates'!$G$59)</f>
        <v>20.305334609683896</v>
      </c>
      <c r="EA60" s="73">
        <f>((((((((($A60*2)/PI())/2)+'Calcification Rates'!$D$60)^2)*PI())/2))-((((((($A60*2)/PI())/2)^2)*PI())/2)))*'Calcification Rates'!$F$60</f>
        <v>36.309476284714734</v>
      </c>
      <c r="EB60" s="73">
        <f>((((((((($A60*2)/PI())/2)+('Calcification Rates'!$D$60-'Calcification Rates'!$E$60))^2)*PI())/2))-((((((($A60*2)/PI())/2)^2)*PI())/2)))*('Calcification Rates'!$F$60-'Calcification Rates'!$G$60)</f>
        <v>33.894600550164398</v>
      </c>
      <c r="EC60" s="73">
        <f>((((((((($A60*2)/PI())/2)+('Calcification Rates'!$D$60+'Calcification Rates'!$E$60))^2)*PI())/2))-((((((($A60*2)/PI())/2)^2)*PI())/2)))*('Calcification Rates'!$F$60+'Calcification Rates'!$G$60)</f>
        <v>38.80292701469147</v>
      </c>
      <c r="ED60" s="73">
        <f>$A60*'Calcification Rates'!$D$61*'Calcification Rates'!$F$61</f>
        <v>45.516956130610197</v>
      </c>
      <c r="EE60" s="73">
        <f>$A60*('Calcification Rates'!$D$61-'Calcification Rates'!$E$61)*('Calcification Rates'!$F$61-'Calcification Rates'!$G$61)</f>
        <v>41.708277804937616</v>
      </c>
      <c r="EF60" s="73">
        <f>$A60*('Calcification Rates'!$D$61+'Calcification Rates'!$E$61)*('Calcification Rates'!$F$61+'Calcification Rates'!$G$61)</f>
        <v>49.490457506090422</v>
      </c>
      <c r="EG60" s="73">
        <f>(2*'Calcification Rates'!$D$62*'Calcification Rates'!$F$62)+0.1*'Calcification Rates'!$D$62*($A60+(2*'Calcification Rates'!$D$62))*'Calcification Rates'!$F$62</f>
        <v>96.026048611111108</v>
      </c>
      <c r="EH60" s="73">
        <f>(2*('Calcification Rates'!$D$62-'Calcification Rates'!$E$62)*('Calcification Rates'!$F$62-'Calcification Rates'!$G$62))+(0.1*('Calcification Rates'!$D$62-'Calcification Rates'!$E$62)*($A60+(2*'Calcification Rates'!$D$62-'Calcification Rates'!$E$62)))*('Calcification Rates'!$F$62-'Calcification Rates'!$G$62)</f>
        <v>78.611637728140508</v>
      </c>
      <c r="EI60" s="73">
        <f>(2*('Calcification Rates'!$D$62+'Calcification Rates'!$E$62)*('Calcification Rates'!$F$62+'Calcification Rates'!$G$62))+(0.1*('Calcification Rates'!$D$62+'Calcification Rates'!$E$62)*($A60+(2*'Calcification Rates'!$D$62+'Calcification Rates'!$E$62)))*('Calcification Rates'!$F$62+'Calcification Rates'!$G$62)</f>
        <v>114.90183877344643</v>
      </c>
      <c r="EJ60" s="73">
        <f>(2*'Calcification Rates'!$D$63*'Calcification Rates'!$F$63)+0.1*'Calcification Rates'!$D$63*($A60+(2*'Calcification Rates'!$D$63))*'Calcification Rates'!$F$63</f>
        <v>96.026048611111108</v>
      </c>
      <c r="EK60" s="73">
        <f>(2*('Calcification Rates'!$D$63-'Calcification Rates'!$E$63)*('Calcification Rates'!$F$63-'Calcification Rates'!$G$63))+(0.1*('Calcification Rates'!$D$63-'Calcification Rates'!$E$63)*($A60+(2*'Calcification Rates'!$D$63-'Calcification Rates'!$E$63)))*('Calcification Rates'!$F$63-'Calcification Rates'!$G$63)</f>
        <v>78.611637728140508</v>
      </c>
      <c r="EL60" s="73">
        <f>(2*('Calcification Rates'!$D$63+'Calcification Rates'!$E$63)*('Calcification Rates'!$F$63+'Calcification Rates'!$G$63))+(0.1*('Calcification Rates'!$D$63+'Calcification Rates'!$E$63)*($A60+(2*'Calcification Rates'!$D$63+'Calcification Rates'!$E$63)))*('Calcification Rates'!$F$63+'Calcification Rates'!$G$63)</f>
        <v>114.90183877344643</v>
      </c>
      <c r="EM60" s="73">
        <f>(2*'Calcification Rates'!$D$64*'Calcification Rates'!$F$64)+0.1*'Calcification Rates'!$D$64*($A60+(2*'Calcification Rates'!$D$64))*'Calcification Rates'!$F$64</f>
        <v>96.026048611111108</v>
      </c>
      <c r="EN60" s="73">
        <f>(2*('Calcification Rates'!$D$64-'Calcification Rates'!$E$64)*('Calcification Rates'!$F$64-'Calcification Rates'!$G$64))+(0.1*('Calcification Rates'!$D$64-'Calcification Rates'!$E$64)*($A60+(2*'Calcification Rates'!$D$64-'Calcification Rates'!$E$64)))*('Calcification Rates'!$F$64-'Calcification Rates'!$G$64)</f>
        <v>78.611637728140508</v>
      </c>
      <c r="EO60" s="73">
        <f>(2*('Calcification Rates'!$D$64+'Calcification Rates'!$E$64)*('Calcification Rates'!$F$64+'Calcification Rates'!$G$64))+(0.1*('Calcification Rates'!$D$64+'Calcification Rates'!$E$64)*($A60+(2*'Calcification Rates'!$D$64+'Calcification Rates'!$E$64)))*('Calcification Rates'!$F$64+'Calcification Rates'!$G$64)</f>
        <v>114.90183877344643</v>
      </c>
      <c r="EP60" s="73">
        <f>(2*'Calcification Rates'!$D$65*'Calcification Rates'!$F$65)+0.1*'Calcification Rates'!$D$65*($A60+(2*'Calcification Rates'!$D$65))*'Calcification Rates'!$F$65</f>
        <v>96.026048611111108</v>
      </c>
      <c r="EQ60" s="73">
        <f>(2*('Calcification Rates'!$D$65-'Calcification Rates'!$E$65)*('Calcification Rates'!$F$65-'Calcification Rates'!$G$65))+(0.1*('Calcification Rates'!$D$65-'Calcification Rates'!$E$65)*($A60+(2*'Calcification Rates'!$D$65-'Calcification Rates'!$E$65)))*('Calcification Rates'!$F$65-'Calcification Rates'!$G$65)</f>
        <v>78.611637728140508</v>
      </c>
      <c r="ER60" s="73">
        <f>(2*('Calcification Rates'!$D$65+'Calcification Rates'!$E$65)*('Calcification Rates'!$F$65+'Calcification Rates'!$G$65))+(0.1*('Calcification Rates'!$D$65+'Calcification Rates'!$E$65)*($A60+(2*'Calcification Rates'!$D$65+'Calcification Rates'!$E$65)))*('Calcification Rates'!$F$65+'Calcification Rates'!$G$65)</f>
        <v>114.90183877344643</v>
      </c>
      <c r="ES60" s="73">
        <f>$A60*'Calcification Rates'!$D$66*'Calcification Rates'!$F$66</f>
        <v>45.516956130610197</v>
      </c>
      <c r="ET60" s="73">
        <f>$A60*('Calcification Rates'!$D$66-'Calcification Rates'!$E$66)*('Calcification Rates'!$F$66-'Calcification Rates'!$G$66)</f>
        <v>41.708277804937616</v>
      </c>
      <c r="EU60" s="73">
        <f>$A60*('Calcification Rates'!$D$66+'Calcification Rates'!$E$66)*('Calcification Rates'!$F$66+'Calcification Rates'!$G$66)</f>
        <v>49.490457506090422</v>
      </c>
      <c r="EV60" s="73">
        <f>(2*'Calcification Rates'!$D$67*'Calcification Rates'!$F$67)+0.1*'Calcification Rates'!$D$67*($A60+(2*'Calcification Rates'!$D$67))*'Calcification Rates'!$F$67</f>
        <v>96.026048611111108</v>
      </c>
      <c r="EW60" s="73">
        <f>(2*('Calcification Rates'!$D$67-'Calcification Rates'!$E$67)*('Calcification Rates'!$F$67-'Calcification Rates'!$G$67))+(0.1*('Calcification Rates'!$D$67-'Calcification Rates'!$E$67)*($A60+(2*'Calcification Rates'!$D$67-'Calcification Rates'!$E$67)))*('Calcification Rates'!$F$67-'Calcification Rates'!$G$67)</f>
        <v>78.611637728140508</v>
      </c>
      <c r="EX60" s="73">
        <f>(2*('Calcification Rates'!$D$67+'Calcification Rates'!$E$67)*('Calcification Rates'!$F$67+'Calcification Rates'!$G$67))+(0.1*('Calcification Rates'!$D$67+'Calcification Rates'!$E$67)*($A60+(2*'Calcification Rates'!$D$67+'Calcification Rates'!$E$67)))*('Calcification Rates'!$F$67+'Calcification Rates'!$G$67)</f>
        <v>114.90183877344643</v>
      </c>
      <c r="EY60" s="73">
        <f>((((1-'Calcification Rates'!$H$68)*$A60)*'Calcification Rates'!$D$68*0.1)+('Calcification Rates'!$H$68*$A60*'Calcification Rates'!$D$68))*'Calcification Rates'!$F$68</f>
        <v>13.277737</v>
      </c>
      <c r="EZ60" s="73">
        <f>((((1-'Calcification Rates'!$H$68)*$A60)*(('Calcification Rates'!$D$68-'Calcification Rates'!$E$68)*0.1))+('Calcification Rates'!$H$68*$A60*('Calcification Rates'!$D$68-'Calcification Rates'!$E$68)))*('Calcification Rates'!$F$68-'Calcification Rates'!$G$68)</f>
        <v>8.262257245239935</v>
      </c>
      <c r="FA60" s="73">
        <f>((((1-'Calcification Rates'!$H$68)*$A60)*(('Calcification Rates'!$D$68+'Calcification Rates'!$E$68)*0.1))+('Calcification Rates'!$H$68*$A60*('Calcification Rates'!$D$68+'Calcification Rates'!$E$68)))*('Calcification Rates'!$F$68+'Calcification Rates'!$G$68)</f>
        <v>18.792094280814684</v>
      </c>
      <c r="FB60" s="73">
        <f>((((((((($A60*2)/PI())/2)+'Calcification Rates'!$D$69)^2)*PI())/2))-((((((($A60*2)/PI())/2)^2)*PI())/2)))*'Calcification Rates'!$F$69</f>
        <v>89.1595993875858</v>
      </c>
      <c r="FC60" s="73">
        <f>((((((((($A60*2)/PI())/2)+('Calcification Rates'!$D$69-'Calcification Rates'!$E$69))^2)*PI())/2))-((((((($A60*2)/PI())/2)^2)*PI())/2)))*('Calcification Rates'!$F$69-'Calcification Rates'!$G$69)</f>
        <v>84.399001290221307</v>
      </c>
      <c r="FD60" s="73">
        <f>((((((((($A60*2)/PI())/2)+('Calcification Rates'!$D$69+'Calcification Rates'!$E$69))^2)*PI())/2))-((((((($A60*2)/PI())/2)^2)*PI())/2)))*('Calcification Rates'!$F$69+'Calcification Rates'!$G$69)</f>
        <v>93.990388536937601</v>
      </c>
      <c r="FE60" s="73">
        <f>((((((((($A60*2)/PI())/2)+'Calcification Rates'!$D$70)^2)*PI())/2))-((((((($A60*2)/PI())/2)^2)*PI())/2)))*'Calcification Rates'!$F$70</f>
        <v>69.441398512346808</v>
      </c>
      <c r="FF60" s="73">
        <f>((((((((($A60*2)/PI())/2)+('Calcification Rates'!$D$70-'Calcification Rates'!$E$70))^2)*PI())/2))-((((((($A60*2)/PI())/2)^2)*PI())/2)))*('Calcification Rates'!$F$70-'Calcification Rates'!$G$70)</f>
        <v>59.783873852876987</v>
      </c>
      <c r="FG60" s="73">
        <f>((((((((($A60*2)/PI())/2)+('Calcification Rates'!$D$70+'Calcification Rates'!$E$70))^2)*PI())/2))-((((((($A60*2)/PI())/2)^2)*PI())/2)))*('Calcification Rates'!$F$70+'Calcification Rates'!$G$70)</f>
        <v>79.286478569023501</v>
      </c>
      <c r="FH60" s="73">
        <f>((((((((($A60*2)/PI())/2)+'Calcification Rates'!$D$71)^2)*PI())/2))-((((((($A60*2)/PI())/2)^2)*PI())/2)))*'Calcification Rates'!$F$71</f>
        <v>39.509530451856975</v>
      </c>
      <c r="FI60" s="73">
        <f>((((((((($A60*2)/PI())/2)+('Calcification Rates'!$D$71-'Calcification Rates'!$E$71))^2)*PI())/2))-((((((($A60*2)/PI())/2)^2)*PI())/2)))*('Calcification Rates'!$F$71-'Calcification Rates'!$G$71)</f>
        <v>36.427912843350001</v>
      </c>
      <c r="FJ60" s="73">
        <f>((((((((($A60*2)/PI())/2)+('Calcification Rates'!$D$71+'Calcification Rates'!$E$71))^2)*PI())/2))-((((((($A60*2)/PI())/2)^2)*PI())/2)))*('Calcification Rates'!$F$71+'Calcification Rates'!$G$71)</f>
        <v>42.713630810490969</v>
      </c>
      <c r="FK60" s="73">
        <f>$A60*'Calcification Rates'!$D$72*'Calcification Rates'!$F$72</f>
        <v>1.3631631249999998</v>
      </c>
      <c r="FL60" s="73">
        <f>$A60*('Calcification Rates'!$D$72-'Calcification Rates'!$E$72)*('Calcification Rates'!$F$72-'Calcification Rates'!$G$72)</f>
        <v>0.88591805811298374</v>
      </c>
      <c r="FM60" s="73">
        <f>$A60*('Calcification Rates'!$D$72+'Calcification Rates'!$E$72)*('Calcification Rates'!$F$72+'Calcification Rates'!$G$72)</f>
        <v>1.8404081918870161</v>
      </c>
      <c r="FN60" s="73">
        <f>$A60*'Calcification Rates'!$D$74*'Calcification Rates'!$F$74</f>
        <v>1.3631631249999998</v>
      </c>
      <c r="FO60" s="73">
        <f>$A60*('Calcification Rates'!$D$74-'Calcification Rates'!$E$74)*('Calcification Rates'!$F$74-'Calcification Rates'!$G$74)</f>
        <v>0.88591805811298374</v>
      </c>
      <c r="FP60" s="73">
        <f>$A60*('Calcification Rates'!$D$74+'Calcification Rates'!$E$74)*('Calcification Rates'!$F$74+'Calcification Rates'!$G$74)</f>
        <v>1.8404081918870161</v>
      </c>
      <c r="FQ60" s="73">
        <f>$A60*'Calcification Rates'!$D$75*'Calcification Rates'!$F$75</f>
        <v>39.343752130681814</v>
      </c>
      <c r="FR60" s="73">
        <f>$A60*('Calcification Rates'!$D$75-'Calcification Rates'!$E$75)*('Calcification Rates'!$F$75-'Calcification Rates'!$G$75)</f>
        <v>36.639282710626759</v>
      </c>
      <c r="FS60" s="73">
        <f>$A60*('Calcification Rates'!$D$75+'Calcification Rates'!$E$75)*('Calcification Rates'!$F$75+'Calcification Rates'!$G$75)</f>
        <v>42.130571952978855</v>
      </c>
      <c r="FT60" s="73">
        <f>((((((((($A60*2)/PI())/2)+'Calcification Rates'!$D$76)^2)*PI())/2))-((((((($A60*2)/PI())/2)^2)*PI())/2)))*'Calcification Rates'!$F$76</f>
        <v>39.825323936163258</v>
      </c>
      <c r="FU60" s="73">
        <f>((((((((($A60*2)/PI())/2)+('Calcification Rates'!$D$76-'Calcification Rates'!$E$76))^2)*PI())/2))-((((((($A60*2)/PI())/2)^2)*PI())/2)))*('Calcification Rates'!$F$76-'Calcification Rates'!$G$76)</f>
        <v>37.077967110976594</v>
      </c>
      <c r="FV60" s="73">
        <f>((((((((($A60*2)/PI())/2)+('Calcification Rates'!$D$76+'Calcification Rates'!$E$76))^2)*PI())/2))-((((((($A60*2)/PI())/2)^2)*PI())/2)))*('Calcification Rates'!$F$76+'Calcification Rates'!$G$76)</f>
        <v>42.657505573002084</v>
      </c>
      <c r="FW60" s="73">
        <f>(2*'Calcification Rates'!$D$77*'Calcification Rates'!$F$77)+0.1*'Calcification Rates'!$D$77*($A60+(2*'Calcification Rates'!$D$77))*'Calcification Rates'!$F$77</f>
        <v>96.026048611111108</v>
      </c>
      <c r="FX60" s="73">
        <f>(2*('Calcification Rates'!$D$77-'Calcification Rates'!$E$77)*('Calcification Rates'!$F$77-'Calcification Rates'!$G$77))+(0.1*('Calcification Rates'!$D$77-'Calcification Rates'!$E$77)*($A60+(2*'Calcification Rates'!$D$77-'Calcification Rates'!$E$77)))*('Calcification Rates'!$F$77-'Calcification Rates'!$G$77)</f>
        <v>91.368857373451007</v>
      </c>
      <c r="FY60" s="73">
        <f>(2*('Calcification Rates'!$D$77+'Calcification Rates'!$E$77)*('Calcification Rates'!$F$77+'Calcification Rates'!$G$77))+(0.1*('Calcification Rates'!$D$77+'Calcification Rates'!$E$77)*($A60+(2*'Calcification Rates'!$D$77+'Calcification Rates'!$E$77)))*('Calcification Rates'!$F$77+'Calcification Rates'!$G$77)</f>
        <v>100.70389875194657</v>
      </c>
      <c r="FZ60" s="73">
        <f>((((1-'Calcification Rates'!$H$78)*$A60)*'Calcification Rates'!$D$78*0.1)+('Calcification Rates'!$H$78*$A60*'Calcification Rates'!$D$78))*'Calcification Rates'!$F$78</f>
        <v>20.683087288499998</v>
      </c>
      <c r="GA60" s="73">
        <f>((((1-'Calcification Rates'!$H$78)*$A60)*(('Calcification Rates'!$D$78-'Calcification Rates'!$E$78)*0.1))+('Calcification Rates'!$H$78*$A60*('Calcification Rates'!$D$78-'Calcification Rates'!$E$78)))*('Calcification Rates'!$F$78-'Calcification Rates'!$G$78)</f>
        <v>19.967039157685427</v>
      </c>
      <c r="GB60" s="73">
        <f>((((1-'Calcification Rates'!$H$78)*$A60)*(('Calcification Rates'!$D$78+'Calcification Rates'!$E$78)*0.1))+('Calcification Rates'!$H$78*$A60*('Calcification Rates'!$D$78+'Calcification Rates'!$E$78)))*('Calcification Rates'!$F$78+'Calcification Rates'!$G$78)</f>
        <v>21.399135419314572</v>
      </c>
      <c r="GC60" s="73">
        <f>((((1-'Calcification Rates'!$H$79)*$A60)*'Calcification Rates'!$D$79*0.1)+('Calcification Rates'!$H$79*$A60*'Calcification Rates'!$D$79))*'Calcification Rates'!$F$79</f>
        <v>23.523148740000003</v>
      </c>
      <c r="GD60" s="73">
        <f>((((1-'Calcification Rates'!$H$79)*$A60)*(('Calcification Rates'!$D$79-'Calcification Rates'!$E$79)*0.1))+('Calcification Rates'!$H$79*$A60*('Calcification Rates'!$D$79-'Calcification Rates'!$E$79)))*('Calcification Rates'!$F$79-'Calcification Rates'!$G$79)</f>
        <v>22.539781535063909</v>
      </c>
      <c r="GE60" s="73">
        <f>((((1-'Calcification Rates'!$H$79)*$A60)*(('Calcification Rates'!$D$79+'Calcification Rates'!$E$79)*0.1))+('Calcification Rates'!$H$79*$A60*('Calcification Rates'!$D$79+'Calcification Rates'!$E$79)))*('Calcification Rates'!$F$79+'Calcification Rates'!$G$79)</f>
        <v>24.506515944936091</v>
      </c>
      <c r="GF60" s="73">
        <f>((((1-'Calcification Rates'!$H$80)*$A60)*'Calcification Rates'!$D$80*0.1)+('Calcification Rates'!$H$80*$A60*'Calcification Rates'!$D$80))*'Calcification Rates'!$F$80</f>
        <v>27.681124340999997</v>
      </c>
      <c r="GG60" s="73">
        <f>((((1-'Calcification Rates'!$H$80)*$A60)*(('Calcification Rates'!$D$80-'Calcification Rates'!$E$80)*0.1))+('Calcification Rates'!$H$80*$A60*('Calcification Rates'!$D$80-'Calcification Rates'!$E$80)))*('Calcification Rates'!$F$80-'Calcification Rates'!$G$80)</f>
        <v>26.722804286225607</v>
      </c>
      <c r="GH60" s="73">
        <f>((((1-'Calcification Rates'!$H$80)*$A60)*(('Calcification Rates'!$D$80+'Calcification Rates'!$E$80)*0.1))+('Calcification Rates'!$H$80*$A60*('Calcification Rates'!$D$80+'Calcification Rates'!$E$80)))*('Calcification Rates'!$F$80+'Calcification Rates'!$G$80)</f>
        <v>28.639444395774387</v>
      </c>
      <c r="GI60" s="73">
        <f>((((((((($A60*2)/PI())/2)+'Calcification Rates'!$D$81)^2)*PI())/2))-((((((($A60*2)/PI())/2)^2)*PI())/2)))*'Calcification Rates'!$F$81</f>
        <v>33.735183673529669</v>
      </c>
      <c r="GJ60" s="73">
        <f>((((((((($A60*2)/PI())/2)+('Calcification Rates'!$D$81-'Calcification Rates'!$E$81))^2)*PI())/2))-((((((($A60*2)/PI())/2)^2)*PI())/2)))*('Calcification Rates'!$F$81-'Calcification Rates'!$G$81)</f>
        <v>32.637009453283504</v>
      </c>
      <c r="GK60" s="73">
        <f>((((((((($A60*2)/PI())/2)+('Calcification Rates'!$D$81+'Calcification Rates'!$E$81))^2)*PI())/2))-((((((($A60*2)/PI())/2)^2)*PI())/2)))*('Calcification Rates'!$F$81+'Calcification Rates'!$G$81)</f>
        <v>34.834250341065577</v>
      </c>
      <c r="GL60" s="73">
        <f>((((((((($A60*2)/PI())/2)+'Calcification Rates'!$D$82)^2)*PI())/2))-((((((($A60*2)/PI())/2)^2)*PI())/2)))*'Calcification Rates'!$F$82</f>
        <v>34.597405456874817</v>
      </c>
      <c r="GM60" s="73">
        <f>((((((((($A60*2)/PI())/2)+('Calcification Rates'!$D$82-'Calcification Rates'!$E$82))^2)*PI())/2))-((((((($A60*2)/PI())/2)^2)*PI())/2)))*('Calcification Rates'!$F$82-'Calcification Rates'!$G$82)</f>
        <v>33.742416960096577</v>
      </c>
      <c r="GN60" s="73">
        <f>((((((((($A60*2)/PI())/2)+('Calcification Rates'!$D$82+'Calcification Rates'!$E$82))^2)*PI())/2))-((((((($A60*2)/PI())/2)^2)*PI())/2)))*('Calcification Rates'!$F$82+'Calcification Rates'!$G$82)</f>
        <v>35.452934121458789</v>
      </c>
      <c r="GO60" s="73">
        <f>((((((((($A60*2)/PI())/2)+'Calcification Rates'!$D$87)^2)*PI())/2))-((((((($A60*2)/PI())/2)^2)*PI())/2)))*'Calcification Rates'!$F$87</f>
        <v>23.22784955345664</v>
      </c>
      <c r="GP60" s="73">
        <f>((((((((($A60*2)/PI())/2)+('Calcification Rates'!$D$87-'Calcification Rates'!$E$87))^2)*PI())/2))-((((((($A60*2)/PI())/2)^2)*PI())/2)))*('Calcification Rates'!$F$87-'Calcification Rates'!$G$87)</f>
        <v>20.206520005856881</v>
      </c>
      <c r="GQ60" s="73">
        <f>((((((((($A60*2)/PI())/2)+('Calcification Rates'!$D$87+'Calcification Rates'!$E$87))^2)*PI())/2))-((((((($A60*2)/PI())/2)^2)*PI())/2)))*('Calcification Rates'!$F$87+'Calcification Rates'!$G$87)</f>
        <v>26.409697845049688</v>
      </c>
      <c r="GR60" s="73">
        <f>((((((((($A60*2)/PI())/2)+'Calcification Rates'!$D$88)^2)*PI())/2))-((((((($A60*2)/PI())/2)^2)*PI())/2)))*'Calcification Rates'!$F$88</f>
        <v>23.22784955345664</v>
      </c>
      <c r="GS60" s="73">
        <f>((((((((($A60*2)/PI())/2)+('Calcification Rates'!$D$88-'Calcification Rates'!$E$88))^2)*PI())/2))-((((((($A60*2)/PI())/2)^2)*PI())/2)))*('Calcification Rates'!$F$88-'Calcification Rates'!$G$88)</f>
        <v>20.206520005856881</v>
      </c>
      <c r="GT60" s="73">
        <f>((((((((($A60*2)/PI())/2)+('Calcification Rates'!$D$88+'Calcification Rates'!$E$88))^2)*PI())/2))-((((((($A60*2)/PI())/2)^2)*PI())/2)))*('Calcification Rates'!$F$88+'Calcification Rates'!$G$88)</f>
        <v>26.409697845049688</v>
      </c>
      <c r="GU60" s="73">
        <f>((((((((($A60*2)/PI())/2)+'Calcification Rates'!$D$89)^2)*PI())/2))-((((((($A60*2)/PI())/2)^2)*PI())/2)))*'Calcification Rates'!$F$89</f>
        <v>32.462461893983516</v>
      </c>
      <c r="GV60" s="73">
        <f>((((((((($A60*2)/PI())/2)+('Calcification Rates'!$D$89-'Calcification Rates'!$E$89))^2)*PI())/2))-((((((($A60*2)/PI())/2)^2)*PI())/2)))*('Calcification Rates'!$F$89-'Calcification Rates'!$G$89)</f>
        <v>28.942799722832113</v>
      </c>
      <c r="GW60" s="73">
        <f>((((((((($A60*2)/PI())/2)+('Calcification Rates'!$D$89+'Calcification Rates'!$E$89))^2)*PI())/2))-((((((($A60*2)/PI())/2)^2)*PI())/2)))*('Calcification Rates'!$F$89+'Calcification Rates'!$G$89)</f>
        <v>36.113019282457742</v>
      </c>
      <c r="GX60" s="73">
        <f>((((((((($A60*2)/PI())/2)+'Calcification Rates'!$D$90)^2)*PI())/2))-((((((($A60*2)/PI())/2)^2)*PI())/2)))*'Calcification Rates'!$F$90</f>
        <v>32.462461893983516</v>
      </c>
      <c r="GY60" s="73">
        <f>((((((((($A60*2)/PI())/2)+('Calcification Rates'!$D$90-'Calcification Rates'!$E$90))^2)*PI())/2))-((((((($A60*2)/PI())/2)^2)*PI())/2)))*('Calcification Rates'!$F$90-'Calcification Rates'!$G$90)</f>
        <v>28.942799722832113</v>
      </c>
      <c r="GZ60" s="73">
        <f>((((((((($A60*2)/PI())/2)+('Calcification Rates'!$D$90+'Calcification Rates'!$E$90))^2)*PI())/2))-((((((($A60*2)/PI())/2)^2)*PI())/2)))*('Calcification Rates'!$F$90+'Calcification Rates'!$G$90)</f>
        <v>36.113019282457742</v>
      </c>
      <c r="HA60" s="73">
        <f>((((((((($A60*2)/PI())/2)+'Calcification Rates'!$D$92)^2)*PI())/2))-((((((($A60*2)/PI())/2)^2)*PI())/2)))*'Calcification Rates'!$F$92</f>
        <v>81.908066661256399</v>
      </c>
      <c r="HB60" s="73">
        <f>((((((((($A60*2)/PI())/2)+('Calcification Rates'!$D$92-'Calcification Rates'!$E$92))^2)*PI())/2))-((((((($A60*2)/PI())/2)^2)*PI())/2)))*('Calcification Rates'!$F$92-'Calcification Rates'!$G$92)</f>
        <v>78.738971845844659</v>
      </c>
      <c r="HC60" s="73">
        <f>((((((((($A60*2)/PI())/2)+('Calcification Rates'!$D$92+'Calcification Rates'!$E$92))^2)*PI())/2))-((((((($A60*2)/PI())/2)^2)*PI())/2)))*('Calcification Rates'!$F$92+'Calcification Rates'!$G$92)</f>
        <v>85.077161476668124</v>
      </c>
      <c r="HD60" s="73">
        <f>$A60*'Calcification Rates'!$D$93*'Calcification Rates'!$F$93</f>
        <v>23.964121255334096</v>
      </c>
      <c r="HE60" s="73">
        <f>$A60*('Calcification Rates'!$D$93-'Calcification Rates'!$E$93)*('Calcification Rates'!$F$93-'Calcification Rates'!$G$93)</f>
        <v>21.061511809527651</v>
      </c>
      <c r="HF60" s="73">
        <f>$A60*('Calcification Rates'!$D$93+'Calcification Rates'!$E$93)*('Calcification Rates'!$F$93+'Calcification Rates'!$G$93)</f>
        <v>27.025744272110948</v>
      </c>
      <c r="HG60" s="73">
        <f>$A60*'Calcification Rates'!$D$95*'Calcification Rates'!$F$95</f>
        <v>30.554254600550969</v>
      </c>
      <c r="HH60" s="73">
        <f>$A60*('Calcification Rates'!$D$95-'Calcification Rates'!$E$95)*('Calcification Rates'!$F$95-'Calcification Rates'!$G$95)</f>
        <v>26.662940955260929</v>
      </c>
      <c r="HI60" s="73">
        <f>$A60*('Calcification Rates'!$D$95+'Calcification Rates'!$E$95)*('Calcification Rates'!$F$95+'Calcification Rates'!$G$95)</f>
        <v>34.663644000314726</v>
      </c>
      <c r="HJ60" s="73">
        <f>((((1-'Calcification Rates'!$H$96)*$A60)*'Calcification Rates'!$D$96*0.1)+('Calcification Rates'!$H$96*$A60*'Calcification Rates'!$D$96))*'Calcification Rates'!$F$96</f>
        <v>14.525979650000002</v>
      </c>
      <c r="HK60" s="73">
        <f>((((1-'Calcification Rates'!$H$96)*$A60)*(('Calcification Rates'!$D$96-'Calcification Rates'!$E$96)*0.1))+('Calcification Rates'!$H$96*$A60*('Calcification Rates'!$D$96-'Calcification Rates'!$E$96)))*('Calcification Rates'!$F$96-'Calcification Rates'!$G$96)</f>
        <v>12.688767636352699</v>
      </c>
      <c r="HL60" s="73">
        <f>((((1-'Calcification Rates'!$H$96)*$A60)*(('Calcification Rates'!$D$96+'Calcification Rates'!$E$96)*0.1))+('Calcification Rates'!$H$96*$A60*('Calcification Rates'!$D$96+'Calcification Rates'!$E$96)))*('Calcification Rates'!$F$96+'Calcification Rates'!$G$96)</f>
        <v>16.476196763525486</v>
      </c>
      <c r="HM60" s="73">
        <f>((((1-'Calcification Rates'!$H$98)*$A60)*'Calcification Rates'!$D$98*0.1)+('Calcification Rates'!$H$98*$A60*'Calcification Rates'!$D$98))*'Calcification Rates'!$F$98</f>
        <v>14.525979650000002</v>
      </c>
      <c r="HN60" s="73">
        <f>((((1-'Calcification Rates'!$H$98)*$A60)*(('Calcification Rates'!$D$98-'Calcification Rates'!$E$98)*0.1))+('Calcification Rates'!$H$98*$A60*('Calcification Rates'!$D$98-'Calcification Rates'!$E$98)))*('Calcification Rates'!$F$98-'Calcification Rates'!$G$98)</f>
        <v>8.7603949473330758</v>
      </c>
      <c r="HO60" s="73">
        <f>((((1-'Calcification Rates'!$H$98)*$A60)*(('Calcification Rates'!$D$98+'Calcification Rates'!$E$98)*0.1))+('Calcification Rates'!$H$98*$A60*('Calcification Rates'!$D$98+'Calcification Rates'!$E$98)))*('Calcification Rates'!$F$98+'Calcification Rates'!$G$98)</f>
        <v>21.126322993909998</v>
      </c>
    </row>
    <row r="61" spans="1:223" x14ac:dyDescent="0.3">
      <c r="A61" s="42">
        <v>59</v>
      </c>
      <c r="B61" s="73">
        <f>((((1-'Calcification Rates'!$H$11)*$A61)*'Calcification Rates'!$D$11*0.1)+('Calcification Rates'!$H$11*$A61*'Calcification Rates'!$D$11))*'Calcification Rates'!$F$11</f>
        <v>162.32701781333333</v>
      </c>
      <c r="C61" s="73">
        <f>((((1-'Calcification Rates'!$H$11)*$A61)*(('Calcification Rates'!$D$11-'Calcification Rates'!$E$11)*0.1))+('Calcification Rates'!$H$11*$A61*('Calcification Rates'!$D$11-'Calcification Rates'!$E$11)))*('Calcification Rates'!$F$11-'Calcification Rates'!$G$11)</f>
        <v>131.83795282883673</v>
      </c>
      <c r="D61" s="73">
        <f>((((1-'Calcification Rates'!$H$11)*$A61)*(('Calcification Rates'!$D$11+'Calcification Rates'!$E$11)*0.1))+('Calcification Rates'!$H$11*$A61*('Calcification Rates'!$D$11+'Calcification Rates'!$E$11)))*('Calcification Rates'!$F$11+'Calcification Rates'!$G$11)</f>
        <v>193.76321307208156</v>
      </c>
      <c r="E61" s="73">
        <f>(((((1-'Calcification Rates'!$H$12)*$A61)*'Calcification Rates'!$D$12*0.1)+('Calcification Rates'!$H$12*$A61*'Calcification Rates'!$D$12))*'Calcification Rates'!$F$12)*0.5</f>
        <v>85.481955580952373</v>
      </c>
      <c r="F61" s="73">
        <f>(((((1-'Calcification Rates'!$H$12)*$A61)*(('Calcification Rates'!$D$12-'Calcification Rates'!$E$12)*0.1))+('Calcification Rates'!$H$12*$A61*('Calcification Rates'!$D$12-'Calcification Rates'!$E$12)))*('Calcification Rates'!$F$12-'Calcification Rates'!$G$12))*0.5</f>
        <v>78.564495678132886</v>
      </c>
      <c r="G61" s="73">
        <f>(((((1-'Calcification Rates'!$H$12)*$A61)*(('Calcification Rates'!$D$12+'Calcification Rates'!$E$12)*0.1))+('Calcification Rates'!$H$12*$A61*('Calcification Rates'!$D$12+'Calcification Rates'!$E$12)))*('Calcification Rates'!$F$12+'Calcification Rates'!$G$12))*0.5</f>
        <v>92.519439803437422</v>
      </c>
      <c r="H61" s="73">
        <f>(((((1-'Calcification Rates'!$H$13)*$A61)*'Calcification Rates'!$D$13*0.1)+('Calcification Rates'!$H$13*$A61*'Calcification Rates'!$D$13))*'Calcification Rates'!$F$13)*0.5</f>
        <v>68.783162030399993</v>
      </c>
      <c r="I61" s="73">
        <f>(((((1-'Calcification Rates'!$H$13)*$A61)*(('Calcification Rates'!$D$13-'Calcification Rates'!$E$13)*0.1))+('Calcification Rates'!$H$13*$A61*('Calcification Rates'!$D$13-'Calcification Rates'!$E$13)))*('Calcification Rates'!$F$13-'Calcification Rates'!$G$13))*0.5</f>
        <v>58.210009277549005</v>
      </c>
      <c r="J61" s="73">
        <f>(((((1-'Calcification Rates'!$H$13)*$A61)*(('Calcification Rates'!$D$13+'Calcification Rates'!$E$13)*0.1))+('Calcification Rates'!$H$13*$A61*('Calcification Rates'!$D$13+'Calcification Rates'!$E$13)))*('Calcification Rates'!$F$13+'Calcification Rates'!$G$13))*0.5</f>
        <v>80.228153667673212</v>
      </c>
      <c r="K61" s="73">
        <f>((((((((($A61*2)/PI())/2)+'Calcification Rates'!$D$14)^2)*PI())/2))-((((((($A61*2)/PI())/2)^2)*PI())/2)))*'Calcification Rates'!$F$14</f>
        <v>34.982056613858873</v>
      </c>
      <c r="L61" s="73">
        <f>((((((((($A61*2)/PI())/2)+('Calcification Rates'!$D$14-'Calcification Rates'!$E$14))^2)*PI())/2))-((((((($A61*2)/PI())/2)^2)*PI())/2)))*('Calcification Rates'!$F$14-'Calcification Rates'!$G$14)</f>
        <v>33.759874386562657</v>
      </c>
      <c r="M61" s="73">
        <f>((((((((($A61*2)/PI())/2)+('Calcification Rates'!$D$14+'Calcification Rates'!$E$14))^2)*PI())/2))-((((((($A61*2)/PI())/2)^2)*PI())/2)))*('Calcification Rates'!$F$14+'Calcification Rates'!$G$14)</f>
        <v>36.204918992447929</v>
      </c>
      <c r="N61" s="73">
        <f>((((((((($A61*2)/PI())/2)+'Calcification Rates'!$D$15)^2)*PI())/2))-((((((($A61*2)/PI())/2)^2)*PI())/2)))*'Calcification Rates'!$F$15</f>
        <v>35.48310169556779</v>
      </c>
      <c r="O61" s="73">
        <f>((((((((($A61*2)/PI())/2)+('Calcification Rates'!$D$15-'Calcification Rates'!$E$15))^2)*PI())/2))-((((((($A61*2)/PI())/2)^2)*PI())/2)))*('Calcification Rates'!$F$15-'Calcification Rates'!$G$15)</f>
        <v>31.995917354895006</v>
      </c>
      <c r="P61" s="73">
        <f>((((((((($A61*2)/PI())/2)+('Calcification Rates'!$D$15+'Calcification Rates'!$E$15))^2)*PI())/2))-((((((($A61*2)/PI())/2)^2)*PI())/2)))*('Calcification Rates'!$F$15+'Calcification Rates'!$G$15)</f>
        <v>39.133749940441746</v>
      </c>
      <c r="Q61" s="73">
        <f>(2*'Calcification Rates'!$D$16*'Calcification Rates'!$F$16)+0.1*'Calcification Rates'!$D$16*($A61+(2*'Calcification Rates'!$D$16))*'Calcification Rates'!$F$16</f>
        <v>8.9282783333333331</v>
      </c>
      <c r="R61" s="73">
        <f>(2*('Calcification Rates'!$D$16-'Calcification Rates'!$E$16)*('Calcification Rates'!$F$16-'Calcification Rates'!$G$16))+(0.1*('Calcification Rates'!$D$16-'Calcification Rates'!$E$16)*($A61+(2*'Calcification Rates'!$D$16-'Calcification Rates'!$E$16)))*('Calcification Rates'!$F$16-'Calcification Rates'!$G$16)</f>
        <v>7.6693094215704205</v>
      </c>
      <c r="S61" s="73">
        <f>(2*('Calcification Rates'!$D$16+'Calcification Rates'!$E$16)*('Calcification Rates'!$F$16+'Calcification Rates'!$G$16))+(0.1*('Calcification Rates'!$D$16+'Calcification Rates'!$E$16)*($A61+(2*'Calcification Rates'!$D$16+'Calcification Rates'!$E$16)))*('Calcification Rates'!$F$16+'Calcification Rates'!$G$16)</f>
        <v>10.218632796697008</v>
      </c>
      <c r="T61" s="73">
        <f>(2*'Calcification Rates'!$D$17*'Calcification Rates'!$F$17)+0.1*'Calcification Rates'!$D$17*($A61+(2*'Calcification Rates'!$D$17))*'Calcification Rates'!$F$17</f>
        <v>8.2518936111111092</v>
      </c>
      <c r="U61" s="73">
        <f>(2*('Calcification Rates'!$D$17-'Calcification Rates'!$E$17)*('Calcification Rates'!$F$17-'Calcification Rates'!$G$17))+(0.1*('Calcification Rates'!$D$17-'Calcification Rates'!$E$17)*($A61+(2*'Calcification Rates'!$D$17-'Calcification Rates'!$E$17)))*('Calcification Rates'!$F$17-'Calcification Rates'!$G$17)</f>
        <v>7.0021220690370853</v>
      </c>
      <c r="V61" s="73">
        <f>(2*('Calcification Rates'!$D$17+'Calcification Rates'!$E$17)*('Calcification Rates'!$F$17+'Calcification Rates'!$G$17))+(0.1*('Calcification Rates'!$D$17+'Calcification Rates'!$E$17)*($A61+(2*'Calcification Rates'!$D$17+'Calcification Rates'!$E$17)))*('Calcification Rates'!$F$17+'Calcification Rates'!$G$17)</f>
        <v>9.5330492108303417</v>
      </c>
      <c r="W61" s="73">
        <f>((((((((($A61*2)/PI())/2)+'Calcification Rates'!$D$18)^2)*PI())/2))-((((((($A61*2)/PI())/2)^2)*PI())/2)))*'Calcification Rates'!$F$18</f>
        <v>35.48310169556779</v>
      </c>
      <c r="X61" s="73">
        <f>((((((((($A61*2)/PI())/2)+('Calcification Rates'!$D$18-'Calcification Rates'!$E$18))^2)*PI())/2))-((((((($A61*2)/PI())/2)^2)*PI())/2)))*('Calcification Rates'!$F$18-'Calcification Rates'!$G$18)</f>
        <v>31.995917354895006</v>
      </c>
      <c r="Y61" s="73">
        <f>((((((((($A61*2)/PI())/2)+('Calcification Rates'!$D$18+'Calcification Rates'!$E$18))^2)*PI())/2))-((((((($A61*2)/PI())/2)^2)*PI())/2)))*('Calcification Rates'!$F$18+'Calcification Rates'!$G$18)</f>
        <v>39.133749940441746</v>
      </c>
      <c r="Z61" s="73">
        <f>(2*'Calcification Rates'!$D$19*'Calcification Rates'!$F$19)+0.1*'Calcification Rates'!$D$19*($A61+(2*'Calcification Rates'!$D$19))*'Calcification Rates'!$F$19</f>
        <v>8.2518936111111092</v>
      </c>
      <c r="AA61" s="73">
        <f>(2*('Calcification Rates'!$D$19-'Calcification Rates'!$E$19)*('Calcification Rates'!$F$19-'Calcification Rates'!$G$19))+(0.1*('Calcification Rates'!$D$19-'Calcification Rates'!$E$19)*($A61+(2*'Calcification Rates'!$D$19-'Calcification Rates'!$E$19)))*('Calcification Rates'!$F$19-'Calcification Rates'!$G$19)</f>
        <v>7.0021220690370853</v>
      </c>
      <c r="AB61" s="73">
        <f>(2*('Calcification Rates'!$D$19+'Calcification Rates'!$E$19)*('Calcification Rates'!$F$19+'Calcification Rates'!$G$19))+(0.1*('Calcification Rates'!$D$19+'Calcification Rates'!$E$19)*($A61+(2*'Calcification Rates'!$D$19+'Calcification Rates'!$E$19)))*('Calcification Rates'!$F$19+'Calcification Rates'!$G$19)</f>
        <v>9.5330492108303417</v>
      </c>
      <c r="AC61" s="73">
        <f>(((((1-'Calcification Rates'!$H$20)*$A61)*'Calcification Rates'!$D$20*0.1)+('Calcification Rates'!$H$20*$A61*'Calcification Rates'!$D$20))*'Calcification Rates'!$F$20)*0.5</f>
        <v>4.770189579166666</v>
      </c>
      <c r="AD61" s="73">
        <f>(((((1-'Calcification Rates'!$H$20)*$A61)*(('Calcification Rates'!$D$20-'Calcification Rates'!$E$20)*0.1))+('Calcification Rates'!$H$20*$A61*('Calcification Rates'!$D$20-'Calcification Rates'!$E$20)))*('Calcification Rates'!$F$20-'Calcification Rates'!$G$20))*0.5</f>
        <v>4.0480622321499746</v>
      </c>
      <c r="AE61" s="73">
        <f>(((((1-'Calcification Rates'!$H$20)*$A61)*(('Calcification Rates'!$D$20+'Calcification Rates'!$E$20)*0.1))+('Calcification Rates'!$H$20*$A61*('Calcification Rates'!$D$20+'Calcification Rates'!$E$20)))*('Calcification Rates'!$F$20+'Calcification Rates'!$G$20))*0.5</f>
        <v>5.510339705606988</v>
      </c>
      <c r="AF61" s="73">
        <f>(2*'Calcification Rates'!$D$21*'Calcification Rates'!$F$21)+0.1*'Calcification Rates'!$D$21*($A61+(2*'Calcification Rates'!$D$21))*'Calcification Rates'!$F$21</f>
        <v>9.4693861111111115</v>
      </c>
      <c r="AG61" s="73">
        <f>(2*('Calcification Rates'!$D$21-'Calcification Rates'!$E$21)*('Calcification Rates'!$F$21-'Calcification Rates'!$G$21))+(0.1*('Calcification Rates'!$D$21-'Calcification Rates'!$E$21)*($A61+(2*'Calcification Rates'!$D$21-'Calcification Rates'!$E$21)))*('Calcification Rates'!$F$21-'Calcification Rates'!$G$21)</f>
        <v>9.2658979519829323</v>
      </c>
      <c r="AH61" s="73">
        <f>(2*('Calcification Rates'!$D$21+'Calcification Rates'!$E$21)*('Calcification Rates'!$F$21+'Calcification Rates'!$G$21))+(0.1*('Calcification Rates'!$D$21+'Calcification Rates'!$E$21)*($A61+(2*'Calcification Rates'!$D$21+'Calcification Rates'!$E$21)))*('Calcification Rates'!$F$21+'Calcification Rates'!$G$21)</f>
        <v>9.6749555637503999</v>
      </c>
      <c r="AI61" s="73">
        <f>$A61*'Calcification Rates'!$D$23*'Calcification Rates'!$F$23</f>
        <v>1.3866659374999999</v>
      </c>
      <c r="AJ61" s="73">
        <f>$A61*('Calcification Rates'!$D$23-'Calcification Rates'!$E$23)*('Calcification Rates'!$F$23-'Calcification Rates'!$G$23)</f>
        <v>0.90119250739079382</v>
      </c>
      <c r="AK61" s="73">
        <f>$A61*('Calcification Rates'!$D$23+'Calcification Rates'!$E$23)*('Calcification Rates'!$F$23+'Calcification Rates'!$G$23)</f>
        <v>1.872139367609206</v>
      </c>
      <c r="AL61" s="73">
        <f>((((1-'Calcification Rates'!$H$24)*$A61)*'Calcification Rates'!$D$24*0.1)+('Calcification Rates'!$H$24*$A61*'Calcification Rates'!$D$24))*'Calcification Rates'!$F$24</f>
        <v>63.184004310700004</v>
      </c>
      <c r="AM61" s="73">
        <f>((((1-'Calcification Rates'!$H$24)*$A61)*(('Calcification Rates'!$D$24-'Calcification Rates'!$E$24)*0.1))+('Calcification Rates'!$H$24*$A61*('Calcification Rates'!$D$24-'Calcification Rates'!$E$24)))*('Calcification Rates'!$F$24-'Calcification Rates'!$G$24)</f>
        <v>38.105301360223741</v>
      </c>
      <c r="AN61" s="73">
        <f>((((1-'Calcification Rates'!$H$24)*$A61)*(('Calcification Rates'!$D$24+'Calcification Rates'!$E$24)*0.1))+('Calcification Rates'!$H$24*$A61*('Calcification Rates'!$D$24+'Calcification Rates'!$E$24)))*('Calcification Rates'!$F$24+'Calcification Rates'!$G$24)</f>
        <v>91.893677072337752</v>
      </c>
      <c r="AO61" s="73">
        <f>((((((((($A61*2)/PI())/2)+'Calcification Rates'!$D$25)^2)*PI())/2))-((((((($A61*2)/PI())/2)^2)*PI())/2)))*'Calcification Rates'!$F$25</f>
        <v>29.864969915097351</v>
      </c>
      <c r="AP61" s="73">
        <f>((((((((($A61*2)/PI())/2)+('Calcification Rates'!$D$25-'Calcification Rates'!$E$25))^2)*PI())/2))-((((((($A61*2)/PI())/2)^2)*PI())/2)))*('Calcification Rates'!$F$25-'Calcification Rates'!$G$25)</f>
        <v>24.412722594224295</v>
      </c>
      <c r="AQ61" s="73">
        <f>((((((((($A61*2)/PI())/2)+('Calcification Rates'!$D$25+'Calcification Rates'!$E$25))^2)*PI())/2))-((((((($A61*2)/PI())/2)^2)*PI())/2)))*('Calcification Rates'!$F$25+'Calcification Rates'!$G$25)</f>
        <v>35.499334024895262</v>
      </c>
      <c r="AR61" s="73">
        <f>((((1-'Calcification Rates'!$H$28)*$A61)*'Calcification Rates'!$D$28*0.1)+('Calcification Rates'!$H$28*$A61*'Calcification Rates'!$D$28))*'Calcification Rates'!$F$28</f>
        <v>10.169903074765033</v>
      </c>
      <c r="AS61" s="73">
        <f>((((1-'Calcification Rates'!$H$28)*$A61)*(('Calcification Rates'!$D$28-'Calcification Rates'!$E$28)*0.1))+('Calcification Rates'!$H$28*$A61*('Calcification Rates'!$D$28-'Calcification Rates'!$E$28)))*('Calcification Rates'!$F$28-'Calcification Rates'!$G$28)</f>
        <v>9.166332775303573</v>
      </c>
      <c r="AT61" s="73">
        <f>((((1-'Calcification Rates'!$H$28)*$A61)*(('Calcification Rates'!$D$28+'Calcification Rates'!$E$28)*0.1))+('Calcification Rates'!$H$28*$A61*('Calcification Rates'!$D$28+'Calcification Rates'!$E$28)))*('Calcification Rates'!$F$28+'Calcification Rates'!$G$28)</f>
        <v>11.222583139856162</v>
      </c>
      <c r="AU61" s="73">
        <f>((((((((($A61*2)/PI())/2)+'Calcification Rates'!$D$29)^2)*PI())/2))-((((((($A61*2)/PI())/2)^2)*PI())/2)))*'Calcification Rates'!$F$29</f>
        <v>146.65208478419649</v>
      </c>
      <c r="AV61" s="73">
        <f>((((((((($A61*2)/PI())/2)+('Calcification Rates'!$D$29-'Calcification Rates'!$E$29))^2)*PI())/2))-((((((($A61*2)/PI())/2)^2)*PI())/2)))*('Calcification Rates'!$F$29-'Calcification Rates'!$G$29)</f>
        <v>121.13734528337801</v>
      </c>
      <c r="AW61" s="73">
        <f>((((((((($A61*2)/PI())/2)+('Calcification Rates'!$D$29+'Calcification Rates'!$E$29))^2)*PI())/2))-((((((($A61*2)/PI())/2)^2)*PI())/2)))*('Calcification Rates'!$F$29+'Calcification Rates'!$G$29)</f>
        <v>174.41067474085656</v>
      </c>
      <c r="AX61" s="73">
        <f>((((((((($A61*2)/PI())/2)+'Calcification Rates'!$D$30)^2)*PI())/2))-((((((($A61*2)/PI())/2)^2)*PI())/2)))*'Calcification Rates'!$F$30</f>
        <v>34.79687788683345</v>
      </c>
      <c r="AY61" s="73">
        <f>((((((((($A61*2)/PI())/2)+('Calcification Rates'!$D$30-'Calcification Rates'!$E$30))^2)*PI())/2))-((((((($A61*2)/PI())/2)^2)*PI())/2)))*('Calcification Rates'!$F$30-'Calcification Rates'!$G$30)</f>
        <v>30.890158001074575</v>
      </c>
      <c r="AZ61" s="73">
        <f>((((((((($A61*2)/PI())/2)+('Calcification Rates'!$D$30+'Calcification Rates'!$E$30))^2)*PI())/2))-((((((($A61*2)/PI())/2)^2)*PI())/2)))*('Calcification Rates'!$F$30+'Calcification Rates'!$G$30)</f>
        <v>38.784130792200607</v>
      </c>
      <c r="BA61" s="73">
        <f>((((1-'Calcification Rates'!$H$31)*$A61)*'Calcification Rates'!$D$31*0.1)+('Calcification Rates'!$H$31*$A61*'Calcification Rates'!$D$31))*'Calcification Rates'!$F$31</f>
        <v>10.877594000000002</v>
      </c>
      <c r="BB61" s="73">
        <f>((((1-'Calcification Rates'!$H$31)*$A61)*(('Calcification Rates'!$D$31-'Calcification Rates'!$E$31)*0.1))+('Calcification Rates'!$H$31*$A61*('Calcification Rates'!$D$31-'Calcification Rates'!$E$31)))*('Calcification Rates'!$F$31-'Calcification Rates'!$G$31)</f>
        <v>10.877593999999998</v>
      </c>
      <c r="BC61" s="73">
        <f>((((1-'Calcification Rates'!$H$31)*$A61)*(('Calcification Rates'!$D$31+'Calcification Rates'!$E$31)*0.1))+('Calcification Rates'!$H$31*$A61*('Calcification Rates'!$D$31+'Calcification Rates'!$E$31)))*('Calcification Rates'!$F$31+'Calcification Rates'!$G$31)</f>
        <v>10.877593999999998</v>
      </c>
      <c r="BD61" s="73">
        <f>$A61*'Calcification Rates'!$D$32*'Calcification Rates'!$F$32</f>
        <v>45.707429549505761</v>
      </c>
      <c r="BE61" s="73">
        <f>$A61*('Calcification Rates'!$D$32-'Calcification Rates'!$E$32)*('Calcification Rates'!$F$32-'Calcification Rates'!$G$32)</f>
        <v>43.938969080157968</v>
      </c>
      <c r="BF61" s="73">
        <f>$A61*('Calcification Rates'!$D$32+'Calcification Rates'!$E$32)*('Calcification Rates'!$F$32+'Calcification Rates'!$G$32)</f>
        <v>47.475890018853555</v>
      </c>
      <c r="BG61" s="73">
        <f>((((1-'Calcification Rates'!$H$34)*$A61)*'Calcification Rates'!$D$34*0.1)+('Calcification Rates'!$H$34*$A61*'Calcification Rates'!$D$34))*'Calcification Rates'!$F$34</f>
        <v>14.776427575</v>
      </c>
      <c r="BH61" s="73">
        <f>((((1-'Calcification Rates'!$H$34)*$A61)*(('Calcification Rates'!$D$34-'Calcification Rates'!$E$34)*0.1))+('Calcification Rates'!$H$34*$A61*('Calcification Rates'!$D$34-'Calcification Rates'!$E$34)))*('Calcification Rates'!$F$34-'Calcification Rates'!$G$34)</f>
        <v>5.6270569017200636</v>
      </c>
      <c r="BI61" s="73">
        <f>((((1-'Calcification Rates'!$H$34)*$A61)*(('Calcification Rates'!$D$34+'Calcification Rates'!$E$34)*0.1))+('Calcification Rates'!$H$34*$A61*('Calcification Rates'!$D$34+'Calcification Rates'!$E$34)))*('Calcification Rates'!$F$34+'Calcification Rates'!$G$34)</f>
        <v>28.181730966475811</v>
      </c>
      <c r="BJ61" s="73">
        <f>(2*'Calcification Rates'!$D$35*'Calcification Rates'!$F$35)+0.1*'Calcification Rates'!$D$35*($A61+(2*'Calcification Rates'!$D$35))*'Calcification Rates'!$F$35</f>
        <v>4.7492401425371096</v>
      </c>
      <c r="BK61" s="73">
        <f>(2*('Calcification Rates'!$D$35-'Calcification Rates'!$E$35)*('Calcification Rates'!$F$35-'Calcification Rates'!$G$35))+(0.1*('Calcification Rates'!$D$35-'Calcification Rates'!$E$35)*($A61+(2*'Calcification Rates'!$D$35-'Calcification Rates'!$E$35)))*('Calcification Rates'!$F$35-'Calcification Rates'!$G$35)</f>
        <v>4.2831274156049703</v>
      </c>
      <c r="BL61" s="73">
        <f>(2*('Calcification Rates'!$D$35+'Calcification Rates'!$E$35)*('Calcification Rates'!$F$35+'Calcification Rates'!$G$35))+(0.1*('Calcification Rates'!$D$35+'Calcification Rates'!$E$35)*($A61+(2*'Calcification Rates'!$D$35+'Calcification Rates'!$E$35)))*('Calcification Rates'!$F$35+'Calcification Rates'!$G$35)</f>
        <v>5.237091627764892</v>
      </c>
      <c r="BM61" s="73">
        <f>((((((((($A61*2)/PI())/2)+'Calcification Rates'!$D$36)^2)*PI())/2))-((((((($A61*2)/PI())/2)^2)*PI())/2)))*'Calcification Rates'!$F$36</f>
        <v>46.926106272355206</v>
      </c>
      <c r="BN61" s="73">
        <f>((((((((($A61*2)/PI())/2)+('Calcification Rates'!$D$36-'Calcification Rates'!$E$36))^2)*PI())/2))-((((((($A61*2)/PI())/2)^2)*PI())/2)))*('Calcification Rates'!$F$36-'Calcification Rates'!$G$36)</f>
        <v>42.972742623563597</v>
      </c>
      <c r="BO61" s="73">
        <f>((((((((($A61*2)/PI())/2)+('Calcification Rates'!$D$36+'Calcification Rates'!$E$36))^2)*PI())/2))-((((((($A61*2)/PI())/2)^2)*PI())/2)))*('Calcification Rates'!$F$36+'Calcification Rates'!$G$36)</f>
        <v>51.054391203168784</v>
      </c>
      <c r="BP61" s="73">
        <f>(2*'Calcification Rates'!$D$37*'Calcification Rates'!$F$37)+0.1*'Calcification Rates'!$D$37*($A61+(2*'Calcification Rates'!$D$37))*'Calcification Rates'!$F$37</f>
        <v>97.121402777777774</v>
      </c>
      <c r="BQ61" s="73">
        <f>(2*('Calcification Rates'!$D$37-'Calcification Rates'!$E$37)*('Calcification Rates'!$F$37-'Calcification Rates'!$G$37))+(0.1*('Calcification Rates'!$D$37-'Calcification Rates'!$E$37)*($A61+(2*'Calcification Rates'!$D$37-'Calcification Rates'!$E$37)))*('Calcification Rates'!$F$37-'Calcification Rates'!$G$37)</f>
        <v>79.515081312205865</v>
      </c>
      <c r="BR61" s="73">
        <f>(2*('Calcification Rates'!$D$37+'Calcification Rates'!$E$37)*('Calcification Rates'!$F$37+'Calcification Rates'!$G$37))+(0.1*('Calcification Rates'!$D$37+'Calcification Rates'!$E$37)*($A61+(2*'Calcification Rates'!$D$37+'Calcification Rates'!$E$37)))*('Calcification Rates'!$F$37+'Calcification Rates'!$G$37)</f>
        <v>116.20281067984868</v>
      </c>
      <c r="BS61" s="73">
        <f>(2*'Calcification Rates'!$D$38*'Calcification Rates'!$F$38)+0.1*'Calcification Rates'!$D$38*($A61+(2*'Calcification Rates'!$D$38))*'Calcification Rates'!$F$38</f>
        <v>92.996555555555545</v>
      </c>
      <c r="BT61" s="73">
        <f>(2*('Calcification Rates'!$D$38-'Calcification Rates'!$E$38)*('Calcification Rates'!$F$38-'Calcification Rates'!$G$38))+(0.1*('Calcification Rates'!$D$38-'Calcification Rates'!$E$38)*($A61+(2*'Calcification Rates'!$D$38-'Calcification Rates'!$E$38)))*('Calcification Rates'!$F$38-'Calcification Rates'!$G$38)</f>
        <v>74.678818010832089</v>
      </c>
      <c r="BU61" s="73">
        <f>(2*('Calcification Rates'!$D$38+'Calcification Rates'!$E$38)*('Calcification Rates'!$F$38+'Calcification Rates'!$G$38))+(0.1*('Calcification Rates'!$D$38+'Calcification Rates'!$E$38)*($A61+(2*'Calcification Rates'!$D$38+'Calcification Rates'!$E$38)))*('Calcification Rates'!$F$38+'Calcification Rates'!$G$38)</f>
        <v>113.21130386872821</v>
      </c>
      <c r="BV61" s="73">
        <f>((((((((($A61*2)/PI())/2)+'Calcification Rates'!$D$39)^2)*PI())/2))-((((((($A61*2)/PI())/2)^2)*PI())/2)))*'Calcification Rates'!$F$39</f>
        <v>25.323142280949938</v>
      </c>
      <c r="BW61" s="73">
        <f>((((((((($A61*2)/PI())/2)+('Calcification Rates'!$D$39-'Calcification Rates'!$E$39))^2)*PI())/2))-((((((($A61*2)/PI())/2)^2)*PI())/2)))*('Calcification Rates'!$F$39-'Calcification Rates'!$G$39)</f>
        <v>24.343367733903374</v>
      </c>
      <c r="BX61" s="73">
        <f>((((((((($A61*2)/PI())/2)+('Calcification Rates'!$D$39+'Calcification Rates'!$E$39))^2)*PI())/2))-((((((($A61*2)/PI())/2)^2)*PI())/2)))*('Calcification Rates'!$F$39+'Calcification Rates'!$G$39)</f>
        <v>26.302916827996498</v>
      </c>
      <c r="BY61" s="73">
        <f>((((((((($A61*2)/PI())/2)+'Calcification Rates'!$D$40)^2)*PI())/2))-((((((($A61*2)/PI())/2)^2)*PI())/2)))*'Calcification Rates'!$F$40</f>
        <v>46.31587923123125</v>
      </c>
      <c r="BZ61" s="73">
        <f>((((((((($A61*2)/PI())/2)+('Calcification Rates'!$D$40-'Calcification Rates'!$E$40))^2)*PI())/2))-((((((($A61*2)/PI())/2)^2)*PI())/2)))*('Calcification Rates'!$F$40-'Calcification Rates'!$G$40)</f>
        <v>44.523877310956905</v>
      </c>
      <c r="CA61" s="73">
        <f>((((((((($A61*2)/PI())/2)+('Calcification Rates'!$D$40+'Calcification Rates'!$E$40))^2)*PI())/2))-((((((($A61*2)/PI())/2)^2)*PI())/2)))*('Calcification Rates'!$F$40+'Calcification Rates'!$G$40)</f>
        <v>48.107881151505602</v>
      </c>
      <c r="CB61" s="73">
        <f>$A61*'Calcification Rates'!$D$23*'Calcification Rates'!$F$23</f>
        <v>1.3866659374999999</v>
      </c>
      <c r="CC61" s="73">
        <f>$A61*('Calcification Rates'!$D$23-'Calcification Rates'!$E$23)*('Calcification Rates'!$F$23-'Calcification Rates'!$G$23)</f>
        <v>0.90119250739079382</v>
      </c>
      <c r="CD61" s="73">
        <f>$A61*('Calcification Rates'!$D$23+'Calcification Rates'!$E$23)*('Calcification Rates'!$F$23+'Calcification Rates'!$G$23)</f>
        <v>1.872139367609206</v>
      </c>
      <c r="CE61" s="73">
        <f>((((1-'Calcification Rates'!$H$44)*$A61)*'Calcification Rates'!$D$44*0.1)+('Calcification Rates'!$H$44*$A61*'Calcification Rates'!$D$44))*'Calcification Rates'!$F$44</f>
        <v>48.422353163274998</v>
      </c>
      <c r="CF61" s="73">
        <f>((((1-'Calcification Rates'!$H$44)*$A61)*(('Calcification Rates'!$D$44-'Calcification Rates'!$E$44)*0.1))+('Calcification Rates'!$H$44*$A61*('Calcification Rates'!$D$44-'Calcification Rates'!$E$44)))*('Calcification Rates'!$F$44-'Calcification Rates'!$G$44)</f>
        <v>29.202776556934804</v>
      </c>
      <c r="CG61" s="73">
        <f>((((1-'Calcification Rates'!$H$44)*$A61)*(('Calcification Rates'!$D$44+'Calcification Rates'!$E$44)*0.1))+('Calcification Rates'!$H$44*$A61*('Calcification Rates'!$D$44+'Calcification Rates'!$E$44)))*('Calcification Rates'!$F$44+'Calcification Rates'!$G$44)</f>
        <v>70.424597700198973</v>
      </c>
      <c r="CH61" s="73">
        <f>((((1-'Calcification Rates'!$H$45)*$A61)*'Calcification Rates'!$D$45*0.1)+('Calcification Rates'!$H$45*$A61*'Calcification Rates'!$D$45))*'Calcification Rates'!$F$45</f>
        <v>60.168341599999991</v>
      </c>
      <c r="CI61" s="73">
        <f>((((1-'Calcification Rates'!$H$45)*$A61)*(('Calcification Rates'!$D$45-'Calcification Rates'!$E$45)*0.1))+('Calcification Rates'!$H$45*$A61*('Calcification Rates'!$D$45-'Calcification Rates'!$E$45)))*('Calcification Rates'!$F$45-'Calcification Rates'!$G$45)</f>
        <v>39.620040772927027</v>
      </c>
      <c r="CJ61" s="73">
        <f>((((1-'Calcification Rates'!$H$45)*$A61)*(('Calcification Rates'!$D$45+'Calcification Rates'!$E$45)*0.1))+('Calcification Rates'!$H$45*$A61*('Calcification Rates'!$D$45+'Calcification Rates'!$E$45)))*('Calcification Rates'!$F$45+'Calcification Rates'!$G$45)</f>
        <v>80.716642427072955</v>
      </c>
      <c r="CK61" s="73">
        <f>((((1-'Calcification Rates'!$H$46)*$A61)*'Calcification Rates'!$D$46*0.1)+('Calcification Rates'!$H$46*$A61*'Calcification Rates'!$D$46))*'Calcification Rates'!$F$46</f>
        <v>48.463356380000008</v>
      </c>
      <c r="CL61" s="73">
        <f>((((1-'Calcification Rates'!$H$46)*$A61)*(('Calcification Rates'!$D$46-'Calcification Rates'!$E$46)*0.1))+('Calcification Rates'!$H$46*$A61*('Calcification Rates'!$D$46-'Calcification Rates'!$E$46)))*('Calcification Rates'!$F$46-'Calcification Rates'!$G$46)</f>
        <v>45.452233129224567</v>
      </c>
      <c r="CM61" s="73">
        <f>((((1-'Calcification Rates'!$H$46)*$A61)*(('Calcification Rates'!$D$46+'Calcification Rates'!$E$46)*0.1))+('Calcification Rates'!$H$46*$A61*('Calcification Rates'!$D$46+'Calcification Rates'!$E$46)))*('Calcification Rates'!$F$46+'Calcification Rates'!$G$46)</f>
        <v>51.564773491479876</v>
      </c>
      <c r="CN61" s="73">
        <f>((((1-'Calcification Rates'!$H$47)*$A61)*'Calcification Rates'!$D$47*0.1)+('Calcification Rates'!$H$47*$A61*'Calcification Rates'!$D$47))*'Calcification Rates'!$F$47</f>
        <v>63.184004310700004</v>
      </c>
      <c r="CO61" s="73">
        <f>((((1-'Calcification Rates'!$H$47)*$A61)*(('Calcification Rates'!$D$47-'Calcification Rates'!$E$47)*0.1))+('Calcification Rates'!$H$47*$A61*('Calcification Rates'!$D$47-'Calcification Rates'!$E$47)))*('Calcification Rates'!$F$47-'Calcification Rates'!$G$47)</f>
        <v>38.105301360223741</v>
      </c>
      <c r="CP61" s="73">
        <f>((((1-'Calcification Rates'!$H$47)*$A61)*(('Calcification Rates'!$D$47+'Calcification Rates'!$E$47)*0.1))+('Calcification Rates'!$H$47*$A61*('Calcification Rates'!$D$47+'Calcification Rates'!$E$47)))*('Calcification Rates'!$F$47+'Calcification Rates'!$G$47)</f>
        <v>91.893677072337752</v>
      </c>
      <c r="CQ61" s="73">
        <f>((((((((($A61*2)/PI())/2)+'Calcification Rates'!$D$48)^2)*PI())/2))-((((((($A61*2)/PI())/2)^2)*PI())/2)))*'Calcification Rates'!$F$48</f>
        <v>35.48310169556779</v>
      </c>
      <c r="CR61" s="73">
        <f>((((((((($A61*2)/PI())/2)+('Calcification Rates'!$D$48-'Calcification Rates'!$E$48))^2)*PI())/2))-((((((($A61*2)/PI())/2)^2)*PI())/2)))*('Calcification Rates'!$F$48-'Calcification Rates'!$G$48)</f>
        <v>31.995917354895006</v>
      </c>
      <c r="CS61" s="73">
        <f>((((((((($A61*2)/PI())/2)+('Calcification Rates'!$D$48+'Calcification Rates'!$E$48))^2)*PI())/2))-((((((($A61*2)/PI())/2)^2)*PI())/2)))*('Calcification Rates'!$F$48+'Calcification Rates'!$G$48)</f>
        <v>39.133749940441746</v>
      </c>
      <c r="CT61" s="73">
        <f>((((1-'Calcification Rates'!$H$49)*$A61)*'Calcification Rates'!$D$49*0.1)+('Calcification Rates'!$H$49*$A61*'Calcification Rates'!$D$49))*'Calcification Rates'!$F$49</f>
        <v>48.422353163274998</v>
      </c>
      <c r="CU61" s="73">
        <f>((((1-'Calcification Rates'!$H$49)*$A61)*(('Calcification Rates'!$D$49-'Calcification Rates'!$E$49)*0.1))+('Calcification Rates'!$H$49*$A61*('Calcification Rates'!$D$49-'Calcification Rates'!$E$49)))*('Calcification Rates'!$F$49-'Calcification Rates'!$G$49)</f>
        <v>29.202776556934804</v>
      </c>
      <c r="CV61" s="73">
        <f>((((1-'Calcification Rates'!$H$49)*$A61)*(('Calcification Rates'!$D$49+'Calcification Rates'!$E$49)*0.1))+('Calcification Rates'!$H$49*$A61*('Calcification Rates'!$D$49+'Calcification Rates'!$E$49)))*('Calcification Rates'!$F$49+'Calcification Rates'!$G$49)</f>
        <v>70.424597700198973</v>
      </c>
      <c r="CW61" s="73">
        <f>((((((((($A61*2)/PI())/2)+'Calcification Rates'!$D$50)^2)*PI())/2))-((((((($A61*2)/PI())/2)^2)*PI())/2)))*'Calcification Rates'!$F$50</f>
        <v>35.48310169556779</v>
      </c>
      <c r="CX61" s="73">
        <f>((((((((($A61*2)/PI())/2)+('Calcification Rates'!$D$50-'Calcification Rates'!$E$50))^2)*PI())/2))-((((((($A61*2)/PI())/2)^2)*PI())/2)))*('Calcification Rates'!$F$50-'Calcification Rates'!$G$50)</f>
        <v>31.995917354895006</v>
      </c>
      <c r="CY61" s="73">
        <f>((((((((($A61*2)/PI())/2)+('Calcification Rates'!$D$50+'Calcification Rates'!$E$50))^2)*PI())/2))-((((((($A61*2)/PI())/2)^2)*PI())/2)))*('Calcification Rates'!$F$50+'Calcification Rates'!$G$50)</f>
        <v>39.133749940441746</v>
      </c>
      <c r="CZ61" s="73">
        <f>((((((((($A61*2)/PI())/2)+'Calcification Rates'!$D$51)^2)*PI())/2))-((((((($A61*2)/PI())/2)^2)*PI())/2)))*'Calcification Rates'!$F$51</f>
        <v>35.48310169556779</v>
      </c>
      <c r="DA61" s="73">
        <f>((((((((($A61*2)/PI())/2)+('Calcification Rates'!$D$51-'Calcification Rates'!$E$51))^2)*PI())/2))-((((((($A61*2)/PI())/2)^2)*PI())/2)))*('Calcification Rates'!$F$51-'Calcification Rates'!$G$51)</f>
        <v>31.995917354895006</v>
      </c>
      <c r="DB61" s="73">
        <f>((((((((($A61*2)/PI())/2)+('Calcification Rates'!$D$51+'Calcification Rates'!$E$51))^2)*PI())/2))-((((((($A61*2)/PI())/2)^2)*PI())/2)))*('Calcification Rates'!$F$51+'Calcification Rates'!$G$51)</f>
        <v>39.133749940441746</v>
      </c>
      <c r="DC61" s="73">
        <f>((((((((($A61*2)/PI())/2)+'Calcification Rates'!$D$52)^2)*PI())/2))-((((((($A61*2)/PI())/2)^2)*PI())/2)))*'Calcification Rates'!$F$52</f>
        <v>78.728625104460733</v>
      </c>
      <c r="DD61" s="73">
        <f>((((((((($A61*2)/PI())/2)+('Calcification Rates'!$D$52-'Calcification Rates'!$E$52))^2)*PI())/2))-((((((($A61*2)/PI())/2)^2)*PI())/2)))*('Calcification Rates'!$F$52-'Calcification Rates'!$G$52)</f>
        <v>74.314205530286245</v>
      </c>
      <c r="DE61" s="73">
        <f>((((((((($A61*2)/PI())/2)+('Calcification Rates'!$D$52+'Calcification Rates'!$E$52))^2)*PI())/2))-((((((($A61*2)/PI())/2)^2)*PI())/2)))*('Calcification Rates'!$F$52+'Calcification Rates'!$G$52)</f>
        <v>83.254314586428222</v>
      </c>
      <c r="DF61" s="73">
        <f>((((((((($A61*2)/PI())/2)+'Calcification Rates'!$D$53)^2)*PI())/2))-((((((($A61*2)/PI())/2)^2)*PI())/2)))*'Calcification Rates'!$F$53</f>
        <v>10.508106320834896</v>
      </c>
      <c r="DG61" s="73">
        <f>((((((((($A61*2)/PI())/2)+('Calcification Rates'!$D$53-'Calcification Rates'!$E$53))^2)*PI())/2))-((((((($A61*2)/PI())/2)^2)*PI())/2)))*('Calcification Rates'!$F$53-'Calcification Rates'!$G$53)</f>
        <v>9.9878280738713183</v>
      </c>
      <c r="DH61" s="73">
        <f>((((((((($A61*2)/PI())/2)+('Calcification Rates'!$D$53+'Calcification Rates'!$E$53))^2)*PI())/2))-((((((($A61*2)/PI())/2)^2)*PI())/2)))*('Calcification Rates'!$F$53+'Calcification Rates'!$G$53)</f>
        <v>11.03754618973166</v>
      </c>
      <c r="DI61" s="73">
        <f>((((((((($A61*2)/PI())/2)+'Calcification Rates'!$D$54)^2)*PI())/2))-((((((($A61*2)/PI())/2)^2)*PI())/2)))*'Calcification Rates'!$F$54</f>
        <v>10.508106320834896</v>
      </c>
      <c r="DJ61" s="73">
        <f>((((((((($A61*2)/PI())/2)+('Calcification Rates'!$D$54-'Calcification Rates'!$E$54))^2)*PI())/2))-((((((($A61*2)/PI())/2)^2)*PI())/2)))*('Calcification Rates'!$F$54-'Calcification Rates'!$G$54)</f>
        <v>9.9878280738713183</v>
      </c>
      <c r="DK61" s="73">
        <f>((((((((($A61*2)/PI())/2)+('Calcification Rates'!$D$54+'Calcification Rates'!$E$54))^2)*PI())/2))-((((((($A61*2)/PI())/2)^2)*PI())/2)))*('Calcification Rates'!$F$54+'Calcification Rates'!$G$54)</f>
        <v>11.03754618973166</v>
      </c>
      <c r="DL61" s="73">
        <f>((((((((($A61*2)/PI())/2)+'Calcification Rates'!$D$55)^2)*PI())/2))-((((((($A61*2)/PI())/2)^2)*PI())/2)))*'Calcification Rates'!$F$55</f>
        <v>12.885856087025672</v>
      </c>
      <c r="DM61" s="73">
        <f>((((((((($A61*2)/PI())/2)+('Calcification Rates'!$D$55-'Calcification Rates'!$E$55))^2)*PI())/2))-((((((($A61*2)/PI())/2)^2)*PI())/2)))*('Calcification Rates'!$F$55-'Calcification Rates'!$G$55)</f>
        <v>12.740803329254504</v>
      </c>
      <c r="DN61" s="73">
        <f>((((((((($A61*2)/PI())/2)+('Calcification Rates'!$D$55+'Calcification Rates'!$E$55))^2)*PI())/2))-((((((($A61*2)/PI())/2)^2)*PI())/2)))*('Calcification Rates'!$F$55+'Calcification Rates'!$G$55)</f>
        <v>13.030918718717658</v>
      </c>
      <c r="DO61" s="73">
        <f>((((1-'Calcification Rates'!$H$56)*$A61)*'Calcification Rates'!$D$56*0.1)+('Calcification Rates'!$H$56*$A61*'Calcification Rates'!$D$56))*'Calcification Rates'!$F$56</f>
        <v>6.281156815000001</v>
      </c>
      <c r="DP61" s="73">
        <f>((((1-'Calcification Rates'!$H$56)*$A61)*(('Calcification Rates'!$D$56-'Calcification Rates'!$E$56)*0.1))+('Calcification Rates'!$H$56*$A61*('Calcification Rates'!$D$56-'Calcification Rates'!$E$56)))*('Calcification Rates'!$F$56-'Calcification Rates'!$G$56)</f>
        <v>6.281156815000001</v>
      </c>
      <c r="DQ61" s="73">
        <f>((((1-'Calcification Rates'!$H$56)*$A61)*(('Calcification Rates'!$D$56+'Calcification Rates'!$E$56)*0.1))+('Calcification Rates'!$H$56*$A61*('Calcification Rates'!$D$56+'Calcification Rates'!$E$56)))*('Calcification Rates'!$F$56+'Calcification Rates'!$G$56)</f>
        <v>6.281156815000001</v>
      </c>
      <c r="DR61" s="73">
        <f>((((1-'Calcification Rates'!$H$57)*$A61)*'Calcification Rates'!$D$57*0.1)+('Calcification Rates'!$H$57*$A61*'Calcification Rates'!$D$57))*'Calcification Rates'!$F$57</f>
        <v>26.631970666666671</v>
      </c>
      <c r="DS61" s="73">
        <f>((((1-'Calcification Rates'!$H$57)*$A61)*(('Calcification Rates'!$D$57-'Calcification Rates'!$E$57)*0.1))+('Calcification Rates'!$H$57*$A61*('Calcification Rates'!$D$57-'Calcification Rates'!$E$57)))*('Calcification Rates'!$F$57-'Calcification Rates'!$G$57)</f>
        <v>25.241519182026902</v>
      </c>
      <c r="DT61" s="73">
        <f>((((1-'Calcification Rates'!$H$57)*$A61)*(('Calcification Rates'!$D$57+'Calcification Rates'!$E$57)*0.1))+('Calcification Rates'!$H$57*$A61*('Calcification Rates'!$D$57+'Calcification Rates'!$E$57)))*('Calcification Rates'!$F$57+'Calcification Rates'!$G$57)</f>
        <v>28.02242215130644</v>
      </c>
      <c r="DU61" s="73">
        <f>((((1-'Calcification Rates'!$H$58)*$A61)*'Calcification Rates'!$D$58*0.1)+('Calcification Rates'!$H$58*$A61*'Calcification Rates'!$D$58))*'Calcification Rates'!$F$58</f>
        <v>26.631970666666671</v>
      </c>
      <c r="DV61" s="73">
        <f>((((1-'Calcification Rates'!$H$58)*$A61)*(('Calcification Rates'!$D$58-'Calcification Rates'!$E$58)*0.1))+('Calcification Rates'!$H$58*$A61*('Calcification Rates'!$D$58-'Calcification Rates'!$E$58)))*('Calcification Rates'!$F$58-'Calcification Rates'!$G$58)</f>
        <v>25.241519182026902</v>
      </c>
      <c r="DW61" s="73">
        <f>((((1-'Calcification Rates'!$H$58)*$A61)*(('Calcification Rates'!$D$58+'Calcification Rates'!$E$58)*0.1))+('Calcification Rates'!$H$58*$A61*('Calcification Rates'!$D$58+'Calcification Rates'!$E$58)))*('Calcification Rates'!$F$58+'Calcification Rates'!$G$58)</f>
        <v>28.02242215130644</v>
      </c>
      <c r="DX61" s="73">
        <f>(2*'Calcification Rates'!$D$59*'Calcification Rates'!$F$59)+0.1*'Calcification Rates'!$D$59*($A61+(2*'Calcification Rates'!$D$59))*'Calcification Rates'!$F$59</f>
        <v>19.515857422222226</v>
      </c>
      <c r="DY61" s="73">
        <f>(2*('Calcification Rates'!$D$59-'Calcification Rates'!$E$59)*('Calcification Rates'!$F$59-'Calcification Rates'!$G$59))+(0.1*('Calcification Rates'!$D$59-'Calcification Rates'!$E$59)*($A61+(2*'Calcification Rates'!$D$59-'Calcification Rates'!$E$59)))*('Calcification Rates'!$F$59-'Calcification Rates'!$G$59)</f>
        <v>18.478440992941913</v>
      </c>
      <c r="DZ61" s="73">
        <f>(2*('Calcification Rates'!$D$59+'Calcification Rates'!$E$59)*('Calcification Rates'!$F$59+'Calcification Rates'!$G$59))+(0.1*('Calcification Rates'!$D$59+'Calcification Rates'!$E$59)*($A61+(2*'Calcification Rates'!$D$59+'Calcification Rates'!$E$59)))*('Calcification Rates'!$F$59+'Calcification Rates'!$G$59)</f>
        <v>20.555311613709826</v>
      </c>
      <c r="EA61" s="73">
        <f>((((((((($A61*2)/PI())/2)+'Calcification Rates'!$D$60)^2)*PI())/2))-((((((($A61*2)/PI())/2)^2)*PI())/2)))*'Calcification Rates'!$F$60</f>
        <v>36.929141284714952</v>
      </c>
      <c r="EB61" s="73">
        <f>((((((((($A61*2)/PI())/2)+('Calcification Rates'!$D$60-'Calcification Rates'!$E$60))^2)*PI())/2))-((((((($A61*2)/PI())/2)^2)*PI())/2)))*('Calcification Rates'!$F$60-'Calcification Rates'!$G$60)</f>
        <v>34.473201952920732</v>
      </c>
      <c r="EC61" s="73">
        <f>((((((((($A61*2)/PI())/2)+('Calcification Rates'!$D$60+'Calcification Rates'!$E$60))^2)*PI())/2))-((((((($A61*2)/PI())/2)^2)*PI())/2)))*('Calcification Rates'!$F$60+'Calcification Rates'!$G$60)</f>
        <v>39.4649750755855</v>
      </c>
      <c r="ED61" s="73">
        <f>$A61*'Calcification Rates'!$D$61*'Calcification Rates'!$F$61</f>
        <v>46.301731236310374</v>
      </c>
      <c r="EE61" s="73">
        <f>$A61*('Calcification Rates'!$D$61-'Calcification Rates'!$E$61)*('Calcification Rates'!$F$61-'Calcification Rates'!$G$61)</f>
        <v>42.427386042953778</v>
      </c>
      <c r="EF61" s="73">
        <f>$A61*('Calcification Rates'!$D$61+'Calcification Rates'!$E$61)*('Calcification Rates'!$F$61+'Calcification Rates'!$G$61)</f>
        <v>50.343741256195436</v>
      </c>
      <c r="EG61" s="73">
        <f>(2*'Calcification Rates'!$D$62*'Calcification Rates'!$F$62)+0.1*'Calcification Rates'!$D$62*($A61+(2*'Calcification Rates'!$D$62))*'Calcification Rates'!$F$62</f>
        <v>97.121402777777774</v>
      </c>
      <c r="EH61" s="73">
        <f>(2*('Calcification Rates'!$D$62-'Calcification Rates'!$E$62)*('Calcification Rates'!$F$62-'Calcification Rates'!$G$62))+(0.1*('Calcification Rates'!$D$62-'Calcification Rates'!$E$62)*($A61+(2*'Calcification Rates'!$D$62-'Calcification Rates'!$E$62)))*('Calcification Rates'!$F$62-'Calcification Rates'!$G$62)</f>
        <v>79.515081312205865</v>
      </c>
      <c r="EI61" s="73">
        <f>(2*('Calcification Rates'!$D$62+'Calcification Rates'!$E$62)*('Calcification Rates'!$F$62+'Calcification Rates'!$G$62))+(0.1*('Calcification Rates'!$D$62+'Calcification Rates'!$E$62)*($A61+(2*'Calcification Rates'!$D$62+'Calcification Rates'!$E$62)))*('Calcification Rates'!$F$62+'Calcification Rates'!$G$62)</f>
        <v>116.20281067984868</v>
      </c>
      <c r="EJ61" s="73">
        <f>(2*'Calcification Rates'!$D$63*'Calcification Rates'!$F$63)+0.1*'Calcification Rates'!$D$63*($A61+(2*'Calcification Rates'!$D$63))*'Calcification Rates'!$F$63</f>
        <v>97.121402777777774</v>
      </c>
      <c r="EK61" s="73">
        <f>(2*('Calcification Rates'!$D$63-'Calcification Rates'!$E$63)*('Calcification Rates'!$F$63-'Calcification Rates'!$G$63))+(0.1*('Calcification Rates'!$D$63-'Calcification Rates'!$E$63)*($A61+(2*'Calcification Rates'!$D$63-'Calcification Rates'!$E$63)))*('Calcification Rates'!$F$63-'Calcification Rates'!$G$63)</f>
        <v>79.515081312205865</v>
      </c>
      <c r="EL61" s="73">
        <f>(2*('Calcification Rates'!$D$63+'Calcification Rates'!$E$63)*('Calcification Rates'!$F$63+'Calcification Rates'!$G$63))+(0.1*('Calcification Rates'!$D$63+'Calcification Rates'!$E$63)*($A61+(2*'Calcification Rates'!$D$63+'Calcification Rates'!$E$63)))*('Calcification Rates'!$F$63+'Calcification Rates'!$G$63)</f>
        <v>116.20281067984868</v>
      </c>
      <c r="EM61" s="73">
        <f>(2*'Calcification Rates'!$D$64*'Calcification Rates'!$F$64)+0.1*'Calcification Rates'!$D$64*($A61+(2*'Calcification Rates'!$D$64))*'Calcification Rates'!$F$64</f>
        <v>97.121402777777774</v>
      </c>
      <c r="EN61" s="73">
        <f>(2*('Calcification Rates'!$D$64-'Calcification Rates'!$E$64)*('Calcification Rates'!$F$64-'Calcification Rates'!$G$64))+(0.1*('Calcification Rates'!$D$64-'Calcification Rates'!$E$64)*($A61+(2*'Calcification Rates'!$D$64-'Calcification Rates'!$E$64)))*('Calcification Rates'!$F$64-'Calcification Rates'!$G$64)</f>
        <v>79.515081312205865</v>
      </c>
      <c r="EO61" s="73">
        <f>(2*('Calcification Rates'!$D$64+'Calcification Rates'!$E$64)*('Calcification Rates'!$F$64+'Calcification Rates'!$G$64))+(0.1*('Calcification Rates'!$D$64+'Calcification Rates'!$E$64)*($A61+(2*'Calcification Rates'!$D$64+'Calcification Rates'!$E$64)))*('Calcification Rates'!$F$64+'Calcification Rates'!$G$64)</f>
        <v>116.20281067984868</v>
      </c>
      <c r="EP61" s="73">
        <f>(2*'Calcification Rates'!$D$65*'Calcification Rates'!$F$65)+0.1*'Calcification Rates'!$D$65*($A61+(2*'Calcification Rates'!$D$65))*'Calcification Rates'!$F$65</f>
        <v>97.121402777777774</v>
      </c>
      <c r="EQ61" s="73">
        <f>(2*('Calcification Rates'!$D$65-'Calcification Rates'!$E$65)*('Calcification Rates'!$F$65-'Calcification Rates'!$G$65))+(0.1*('Calcification Rates'!$D$65-'Calcification Rates'!$E$65)*($A61+(2*'Calcification Rates'!$D$65-'Calcification Rates'!$E$65)))*('Calcification Rates'!$F$65-'Calcification Rates'!$G$65)</f>
        <v>79.515081312205865</v>
      </c>
      <c r="ER61" s="73">
        <f>(2*('Calcification Rates'!$D$65+'Calcification Rates'!$E$65)*('Calcification Rates'!$F$65+'Calcification Rates'!$G$65))+(0.1*('Calcification Rates'!$D$65+'Calcification Rates'!$E$65)*($A61+(2*'Calcification Rates'!$D$65+'Calcification Rates'!$E$65)))*('Calcification Rates'!$F$65+'Calcification Rates'!$G$65)</f>
        <v>116.20281067984868</v>
      </c>
      <c r="ES61" s="73">
        <f>$A61*'Calcification Rates'!$D$66*'Calcification Rates'!$F$66</f>
        <v>46.301731236310374</v>
      </c>
      <c r="ET61" s="73">
        <f>$A61*('Calcification Rates'!$D$66-'Calcification Rates'!$E$66)*('Calcification Rates'!$F$66-'Calcification Rates'!$G$66)</f>
        <v>42.427386042953778</v>
      </c>
      <c r="EU61" s="73">
        <f>$A61*('Calcification Rates'!$D$66+'Calcification Rates'!$E$66)*('Calcification Rates'!$F$66+'Calcification Rates'!$G$66)</f>
        <v>50.343741256195436</v>
      </c>
      <c r="EV61" s="73">
        <f>(2*'Calcification Rates'!$D$67*'Calcification Rates'!$F$67)+0.1*'Calcification Rates'!$D$67*($A61+(2*'Calcification Rates'!$D$67))*'Calcification Rates'!$F$67</f>
        <v>97.121402777777774</v>
      </c>
      <c r="EW61" s="73">
        <f>(2*('Calcification Rates'!$D$67-'Calcification Rates'!$E$67)*('Calcification Rates'!$F$67-'Calcification Rates'!$G$67))+(0.1*('Calcification Rates'!$D$67-'Calcification Rates'!$E$67)*($A61+(2*'Calcification Rates'!$D$67-'Calcification Rates'!$E$67)))*('Calcification Rates'!$F$67-'Calcification Rates'!$G$67)</f>
        <v>79.515081312205865</v>
      </c>
      <c r="EX61" s="73">
        <f>(2*('Calcification Rates'!$D$67+'Calcification Rates'!$E$67)*('Calcification Rates'!$F$67+'Calcification Rates'!$G$67))+(0.1*('Calcification Rates'!$D$67+'Calcification Rates'!$E$67)*($A61+(2*'Calcification Rates'!$D$67+'Calcification Rates'!$E$67)))*('Calcification Rates'!$F$67+'Calcification Rates'!$G$67)</f>
        <v>116.20281067984868</v>
      </c>
      <c r="EY61" s="73">
        <f>((((1-'Calcification Rates'!$H$68)*$A61)*'Calcification Rates'!$D$68*0.1)+('Calcification Rates'!$H$68*$A61*'Calcification Rates'!$D$68))*'Calcification Rates'!$F$68</f>
        <v>13.506663500000002</v>
      </c>
      <c r="EZ61" s="73">
        <f>((((1-'Calcification Rates'!$H$68)*$A61)*(('Calcification Rates'!$D$68-'Calcification Rates'!$E$68)*0.1))+('Calcification Rates'!$H$68*$A61*('Calcification Rates'!$D$68-'Calcification Rates'!$E$68)))*('Calcification Rates'!$F$68-'Calcification Rates'!$G$68)</f>
        <v>8.4047099563647603</v>
      </c>
      <c r="FA61" s="73">
        <f>((((1-'Calcification Rates'!$H$68)*$A61)*(('Calcification Rates'!$D$68+'Calcification Rates'!$E$68)*0.1))+('Calcification Rates'!$H$68*$A61*('Calcification Rates'!$D$68+'Calcification Rates'!$E$68)))*('Calcification Rates'!$F$68+'Calcification Rates'!$G$68)</f>
        <v>19.116095906345972</v>
      </c>
      <c r="FB61" s="73">
        <f>((((((((($A61*2)/PI())/2)+'Calcification Rates'!$D$69)^2)*PI())/2))-((((((($A61*2)/PI())/2)^2)*PI())/2)))*'Calcification Rates'!$F$69</f>
        <v>90.659535468615047</v>
      </c>
      <c r="FC61" s="73">
        <f>((((((((($A61*2)/PI())/2)+('Calcification Rates'!$D$69-'Calcification Rates'!$E$69))^2)*PI())/2))-((((((($A61*2)/PI())/2)^2)*PI())/2)))*('Calcification Rates'!$F$69-'Calcification Rates'!$G$69)</f>
        <v>85.819141931578102</v>
      </c>
      <c r="FD61" s="73">
        <f>((((((((($A61*2)/PI())/2)+('Calcification Rates'!$D$69+'Calcification Rates'!$E$69))^2)*PI())/2))-((((((($A61*2)/PI())/2)^2)*PI())/2)))*('Calcification Rates'!$F$69+'Calcification Rates'!$G$69)</f>
        <v>95.571267798365284</v>
      </c>
      <c r="FE61" s="73">
        <f>((((((((($A61*2)/PI())/2)+'Calcification Rates'!$D$70)^2)*PI())/2))-((((((($A61*2)/PI())/2)^2)*PI())/2)))*'Calcification Rates'!$F$70</f>
        <v>70.609246023458113</v>
      </c>
      <c r="FF61" s="73">
        <f>((((((((($A61*2)/PI())/2)+('Calcification Rates'!$D$70-'Calcification Rates'!$E$70))^2)*PI())/2))-((((((($A61*2)/PI())/2)^2)*PI())/2)))*('Calcification Rates'!$F$70-'Calcification Rates'!$G$70)</f>
        <v>60.789553565168248</v>
      </c>
      <c r="FG61" s="73">
        <f>((((((((($A61*2)/PI())/2)+('Calcification Rates'!$D$70+'Calcification Rates'!$E$70))^2)*PI())/2))-((((((($A61*2)/PI())/2)^2)*PI())/2)))*('Calcification Rates'!$F$70+'Calcification Rates'!$G$70)</f>
        <v>80.619566761210734</v>
      </c>
      <c r="FH61" s="73">
        <f>((((((((($A61*2)/PI())/2)+'Calcification Rates'!$D$71)^2)*PI())/2))-((((((($A61*2)/PI())/2)^2)*PI())/2)))*'Calcification Rates'!$F$71</f>
        <v>40.184641163395391</v>
      </c>
      <c r="FI61" s="73">
        <f>((((((((($A61*2)/PI())/2)+('Calcification Rates'!$D$71-'Calcification Rates'!$E$71))^2)*PI())/2))-((((((($A61*2)/PI())/2)^2)*PI())/2)))*('Calcification Rates'!$F$71-'Calcification Rates'!$G$71)</f>
        <v>37.050550854173281</v>
      </c>
      <c r="FJ61" s="73">
        <f>((((((((($A61*2)/PI())/2)+('Calcification Rates'!$D$71+'Calcification Rates'!$E$71))^2)*PI())/2))-((((((($A61*2)/PI())/2)^2)*PI())/2)))*('Calcification Rates'!$F$71+'Calcification Rates'!$G$71)</f>
        <v>43.443275535261925</v>
      </c>
      <c r="FK61" s="73">
        <f>$A61*'Calcification Rates'!$D$72*'Calcification Rates'!$F$72</f>
        <v>1.3866659374999999</v>
      </c>
      <c r="FL61" s="73">
        <f>$A61*('Calcification Rates'!$D$72-'Calcification Rates'!$E$72)*('Calcification Rates'!$F$72-'Calcification Rates'!$G$72)</f>
        <v>0.90119250739079382</v>
      </c>
      <c r="FM61" s="73">
        <f>$A61*('Calcification Rates'!$D$72+'Calcification Rates'!$E$72)*('Calcification Rates'!$F$72+'Calcification Rates'!$G$72)</f>
        <v>1.872139367609206</v>
      </c>
      <c r="FN61" s="73">
        <f>$A61*'Calcification Rates'!$D$74*'Calcification Rates'!$F$74</f>
        <v>1.3866659374999999</v>
      </c>
      <c r="FO61" s="73">
        <f>$A61*('Calcification Rates'!$D$74-'Calcification Rates'!$E$74)*('Calcification Rates'!$F$74-'Calcification Rates'!$G$74)</f>
        <v>0.90119250739079382</v>
      </c>
      <c r="FP61" s="73">
        <f>$A61*('Calcification Rates'!$D$74+'Calcification Rates'!$E$74)*('Calcification Rates'!$F$74+'Calcification Rates'!$G$74)</f>
        <v>1.872139367609206</v>
      </c>
      <c r="FQ61" s="73">
        <f>$A61*'Calcification Rates'!$D$75*'Calcification Rates'!$F$75</f>
        <v>40.022092684659086</v>
      </c>
      <c r="FR61" s="73">
        <f>$A61*('Calcification Rates'!$D$75-'Calcification Rates'!$E$75)*('Calcification Rates'!$F$75-'Calcification Rates'!$G$75)</f>
        <v>37.270994481499628</v>
      </c>
      <c r="FS61" s="73">
        <f>$A61*('Calcification Rates'!$D$75+'Calcification Rates'!$E$75)*('Calcification Rates'!$F$75+'Calcification Rates'!$G$75)</f>
        <v>42.856961124581943</v>
      </c>
      <c r="FT61" s="73">
        <f>((((((((($A61*2)/PI())/2)+'Calcification Rates'!$D$76)^2)*PI())/2))-((((((($A61*2)/PI())/2)^2)*PI())/2)))*'Calcification Rates'!$F$76</f>
        <v>40.50366449014043</v>
      </c>
      <c r="FU61" s="73">
        <f>((((((((($A61*2)/PI())/2)+('Calcification Rates'!$D$76-'Calcification Rates'!$E$76))^2)*PI())/2))-((((((($A61*2)/PI())/2)^2)*PI())/2)))*('Calcification Rates'!$F$76-'Calcification Rates'!$G$76)</f>
        <v>37.709678881849513</v>
      </c>
      <c r="FV61" s="73">
        <f>((((((((($A61*2)/PI())/2)+('Calcification Rates'!$D$76+'Calcification Rates'!$E$76))^2)*PI())/2))-((((((($A61*2)/PI())/2)^2)*PI())/2)))*('Calcification Rates'!$F$76+'Calcification Rates'!$G$76)</f>
        <v>43.383894744605087</v>
      </c>
      <c r="FW61" s="73">
        <f>(2*'Calcification Rates'!$D$77*'Calcification Rates'!$F$77)+0.1*'Calcification Rates'!$D$77*($A61+(2*'Calcification Rates'!$D$77))*'Calcification Rates'!$F$77</f>
        <v>97.121402777777774</v>
      </c>
      <c r="FX61" s="73">
        <f>(2*('Calcification Rates'!$D$77-'Calcification Rates'!$E$77)*('Calcification Rates'!$F$77-'Calcification Rates'!$G$77))+(0.1*('Calcification Rates'!$D$77-'Calcification Rates'!$E$77)*($A61+(2*'Calcification Rates'!$D$77-'Calcification Rates'!$E$77)))*('Calcification Rates'!$F$77-'Calcification Rates'!$G$77)</f>
        <v>92.411213943731241</v>
      </c>
      <c r="FY61" s="73">
        <f>(2*('Calcification Rates'!$D$77+'Calcification Rates'!$E$77)*('Calcification Rates'!$F$77+'Calcification Rates'!$G$77))+(0.1*('Calcification Rates'!$D$77+'Calcification Rates'!$E$77)*($A61+(2*'Calcification Rates'!$D$77+'Calcification Rates'!$E$77)))*('Calcification Rates'!$F$77+'Calcification Rates'!$G$77)</f>
        <v>101.85247330197028</v>
      </c>
      <c r="FZ61" s="73">
        <f>((((1-'Calcification Rates'!$H$78)*$A61)*'Calcification Rates'!$D$78*0.1)+('Calcification Rates'!$H$78*$A61*'Calcification Rates'!$D$78))*'Calcification Rates'!$F$78</f>
        <v>21.03969224175</v>
      </c>
      <c r="GA61" s="73">
        <f>((((1-'Calcification Rates'!$H$78)*$A61)*(('Calcification Rates'!$D$78-'Calcification Rates'!$E$78)*0.1))+('Calcification Rates'!$H$78*$A61*('Calcification Rates'!$D$78-'Calcification Rates'!$E$78)))*('Calcification Rates'!$F$78-'Calcification Rates'!$G$78)</f>
        <v>20.31129845350759</v>
      </c>
      <c r="GB61" s="73">
        <f>((((1-'Calcification Rates'!$H$78)*$A61)*(('Calcification Rates'!$D$78+'Calcification Rates'!$E$78)*0.1))+('Calcification Rates'!$H$78*$A61*('Calcification Rates'!$D$78+'Calcification Rates'!$E$78)))*('Calcification Rates'!$F$78+'Calcification Rates'!$G$78)</f>
        <v>21.768086029992407</v>
      </c>
      <c r="GC61" s="73">
        <f>((((1-'Calcification Rates'!$H$79)*$A61)*'Calcification Rates'!$D$79*0.1)+('Calcification Rates'!$H$79*$A61*'Calcification Rates'!$D$79))*'Calcification Rates'!$F$79</f>
        <v>23.928720270000003</v>
      </c>
      <c r="GD61" s="73">
        <f>((((1-'Calcification Rates'!$H$79)*$A61)*(('Calcification Rates'!$D$79-'Calcification Rates'!$E$79)*0.1))+('Calcification Rates'!$H$79*$A61*('Calcification Rates'!$D$79-'Calcification Rates'!$E$79)))*('Calcification Rates'!$F$79-'Calcification Rates'!$G$79)</f>
        <v>22.928398458082253</v>
      </c>
      <c r="GE61" s="73">
        <f>((((1-'Calcification Rates'!$H$79)*$A61)*(('Calcification Rates'!$D$79+'Calcification Rates'!$E$79)*0.1))+('Calcification Rates'!$H$79*$A61*('Calcification Rates'!$D$79+'Calcification Rates'!$E$79)))*('Calcification Rates'!$F$79+'Calcification Rates'!$G$79)</f>
        <v>24.92904208191775</v>
      </c>
      <c r="GF61" s="73">
        <f>((((1-'Calcification Rates'!$H$80)*$A61)*'Calcification Rates'!$D$80*0.1)+('Calcification Rates'!$H$80*$A61*'Calcification Rates'!$D$80))*'Calcification Rates'!$F$80</f>
        <v>28.158385105499995</v>
      </c>
      <c r="GG61" s="73">
        <f>((((1-'Calcification Rates'!$H$80)*$A61)*(('Calcification Rates'!$D$80-'Calcification Rates'!$E$80)*0.1))+('Calcification Rates'!$H$80*$A61*('Calcification Rates'!$D$80-'Calcification Rates'!$E$80)))*('Calcification Rates'!$F$80-'Calcification Rates'!$G$80)</f>
        <v>27.183542291160528</v>
      </c>
      <c r="GH61" s="73">
        <f>((((1-'Calcification Rates'!$H$80)*$A61)*(('Calcification Rates'!$D$80+'Calcification Rates'!$E$80)*0.1))+('Calcification Rates'!$H$80*$A61*('Calcification Rates'!$D$80+'Calcification Rates'!$E$80)))*('Calcification Rates'!$F$80+'Calcification Rates'!$G$80)</f>
        <v>29.133227919839459</v>
      </c>
      <c r="GI61" s="73">
        <f>((((((((($A61*2)/PI())/2)+'Calcification Rates'!$D$81)^2)*PI())/2))-((((((($A61*2)/PI())/2)^2)*PI())/2)))*'Calcification Rates'!$F$81</f>
        <v>34.309383673529602</v>
      </c>
      <c r="GJ61" s="73">
        <f>((((((((($A61*2)/PI())/2)+('Calcification Rates'!$D$81-'Calcification Rates'!$E$81))^2)*PI())/2))-((((((($A61*2)/PI())/2)^2)*PI())/2)))*('Calcification Rates'!$F$81-'Calcification Rates'!$G$81)</f>
        <v>33.192746253283531</v>
      </c>
      <c r="GK61" s="73">
        <f>((((((((($A61*2)/PI())/2)+('Calcification Rates'!$D$81+'Calcification Rates'!$E$81))^2)*PI())/2))-((((((($A61*2)/PI())/2)^2)*PI())/2)))*('Calcification Rates'!$F$81+'Calcification Rates'!$G$81)</f>
        <v>35.426913541065552</v>
      </c>
      <c r="GL61" s="73">
        <f>((((((((($A61*2)/PI())/2)+'Calcification Rates'!$D$82)^2)*PI())/2))-((((((($A61*2)/PI())/2)^2)*PI())/2)))*'Calcification Rates'!$F$82</f>
        <v>35.18609117116057</v>
      </c>
      <c r="GM61" s="73">
        <f>((((((((($A61*2)/PI())/2)+('Calcification Rates'!$D$82-'Calcification Rates'!$E$82))^2)*PI())/2))-((((((($A61*2)/PI())/2)^2)*PI())/2)))*('Calcification Rates'!$F$82-'Calcification Rates'!$G$82)</f>
        <v>34.316738520968919</v>
      </c>
      <c r="GN61" s="73">
        <f>((((((((($A61*2)/PI())/2)+('Calcification Rates'!$D$82+'Calcification Rates'!$E$82))^2)*PI())/2))-((((((($A61*2)/PI())/2)^2)*PI())/2)))*('Calcification Rates'!$F$82+'Calcification Rates'!$G$82)</f>
        <v>36.055983989157944</v>
      </c>
      <c r="GO61" s="73">
        <f>((((((((($A61*2)/PI())/2)+'Calcification Rates'!$D$87)^2)*PI())/2))-((((((($A61*2)/PI())/2)^2)*PI())/2)))*'Calcification Rates'!$F$87</f>
        <v>23.625034761790108</v>
      </c>
      <c r="GP61" s="73">
        <f>((((((((($A61*2)/PI())/2)+('Calcification Rates'!$D$87-'Calcification Rates'!$E$87))^2)*PI())/2))-((((((($A61*2)/PI())/2)^2)*PI())/2)))*('Calcification Rates'!$F$87-'Calcification Rates'!$G$87)</f>
        <v>20.552140490352716</v>
      </c>
      <c r="GQ61" s="73">
        <f>((((((((($A61*2)/PI())/2)+('Calcification Rates'!$D$87+'Calcification Rates'!$E$87))^2)*PI())/2))-((((((($A61*2)/PI())/2)^2)*PI())/2)))*('Calcification Rates'!$F$87+'Calcification Rates'!$G$87)</f>
        <v>26.861162382671854</v>
      </c>
      <c r="GR61" s="73">
        <f>((((((((($A61*2)/PI())/2)+'Calcification Rates'!$D$88)^2)*PI())/2))-((((((($A61*2)/PI())/2)^2)*PI())/2)))*'Calcification Rates'!$F$88</f>
        <v>23.625034761790108</v>
      </c>
      <c r="GS61" s="73">
        <f>((((((((($A61*2)/PI())/2)+('Calcification Rates'!$D$88-'Calcification Rates'!$E$88))^2)*PI())/2))-((((((($A61*2)/PI())/2)^2)*PI())/2)))*('Calcification Rates'!$F$88-'Calcification Rates'!$G$88)</f>
        <v>20.552140490352716</v>
      </c>
      <c r="GT61" s="73">
        <f>((((((((($A61*2)/PI())/2)+('Calcification Rates'!$D$88+'Calcification Rates'!$E$88))^2)*PI())/2))-((((((($A61*2)/PI())/2)^2)*PI())/2)))*('Calcification Rates'!$F$88+'Calcification Rates'!$G$88)</f>
        <v>26.861162382671854</v>
      </c>
      <c r="GU61" s="73">
        <f>((((((((($A61*2)/PI())/2)+'Calcification Rates'!$D$89)^2)*PI())/2))-((((((($A61*2)/PI())/2)^2)*PI())/2)))*'Calcification Rates'!$F$89</f>
        <v>33.016642086291093</v>
      </c>
      <c r="GV61" s="73">
        <f>((((((((($A61*2)/PI())/2)+('Calcification Rates'!$D$89-'Calcification Rates'!$E$89))^2)*PI())/2))-((((((($A61*2)/PI())/2)^2)*PI())/2)))*('Calcification Rates'!$F$89-'Calcification Rates'!$G$89)</f>
        <v>29.43700524912229</v>
      </c>
      <c r="GW61" s="73">
        <f>((((((((($A61*2)/PI())/2)+('Calcification Rates'!$D$89+'Calcification Rates'!$E$89))^2)*PI())/2))-((((((($A61*2)/PI())/2)^2)*PI())/2)))*('Calcification Rates'!$F$89+'Calcification Rates'!$G$89)</f>
        <v>36.729381282860174</v>
      </c>
      <c r="GX61" s="73">
        <f>((((((((($A61*2)/PI())/2)+'Calcification Rates'!$D$90)^2)*PI())/2))-((((((($A61*2)/PI())/2)^2)*PI())/2)))*'Calcification Rates'!$F$90</f>
        <v>33.016642086291093</v>
      </c>
      <c r="GY61" s="73">
        <f>((((((((($A61*2)/PI())/2)+('Calcification Rates'!$D$90-'Calcification Rates'!$E$90))^2)*PI())/2))-((((((($A61*2)/PI())/2)^2)*PI())/2)))*('Calcification Rates'!$F$90-'Calcification Rates'!$G$90)</f>
        <v>29.43700524912229</v>
      </c>
      <c r="GZ61" s="73">
        <f>((((((((($A61*2)/PI())/2)+('Calcification Rates'!$D$90+'Calcification Rates'!$E$90))^2)*PI())/2))-((((((($A61*2)/PI())/2)^2)*PI())/2)))*('Calcification Rates'!$F$90+'Calcification Rates'!$G$90)</f>
        <v>36.729381282860174</v>
      </c>
      <c r="HA61" s="73">
        <f>((((((((($A61*2)/PI())/2)+'Calcification Rates'!$D$92)^2)*PI())/2))-((((((($A61*2)/PI())/2)^2)*PI())/2)))*'Calcification Rates'!$F$92</f>
        <v>83.287036569699097</v>
      </c>
      <c r="HB61" s="73">
        <f>((((((((($A61*2)/PI())/2)+('Calcification Rates'!$D$92-'Calcification Rates'!$E$92))^2)*PI())/2))-((((((($A61*2)/PI())/2)^2)*PI())/2)))*('Calcification Rates'!$F$92-'Calcification Rates'!$G$92)</f>
        <v>80.064588201144318</v>
      </c>
      <c r="HC61" s="73">
        <f>((((((((($A61*2)/PI())/2)+('Calcification Rates'!$D$92+'Calcification Rates'!$E$92))^2)*PI())/2))-((((((($A61*2)/PI())/2)^2)*PI())/2)))*('Calcification Rates'!$F$92+'Calcification Rates'!$G$92)</f>
        <v>86.509484938253863</v>
      </c>
      <c r="HD61" s="73">
        <f>$A61*'Calcification Rates'!$D$93*'Calcification Rates'!$F$93</f>
        <v>24.377295759736406</v>
      </c>
      <c r="HE61" s="73">
        <f>$A61*('Calcification Rates'!$D$93-'Calcification Rates'!$E$93)*('Calcification Rates'!$F$93-'Calcification Rates'!$G$93)</f>
        <v>21.424641323485027</v>
      </c>
      <c r="HF61" s="73">
        <f>$A61*('Calcification Rates'!$D$93+'Calcification Rates'!$E$93)*('Calcification Rates'!$F$93+'Calcification Rates'!$G$93)</f>
        <v>27.491705380250796</v>
      </c>
      <c r="HG61" s="73">
        <f>$A61*'Calcification Rates'!$D$95*'Calcification Rates'!$F$95</f>
        <v>31.081052093663917</v>
      </c>
      <c r="HH61" s="73">
        <f>$A61*('Calcification Rates'!$D$95-'Calcification Rates'!$E$95)*('Calcification Rates'!$F$95-'Calcification Rates'!$G$95)</f>
        <v>27.122646833799912</v>
      </c>
      <c r="HI61" s="73">
        <f>$A61*('Calcification Rates'!$D$95+'Calcification Rates'!$E$95)*('Calcification Rates'!$F$95+'Calcification Rates'!$G$95)</f>
        <v>35.261293034802911</v>
      </c>
      <c r="HJ61" s="73">
        <f>((((1-'Calcification Rates'!$H$96)*$A61)*'Calcification Rates'!$D$96*0.1)+('Calcification Rates'!$H$96*$A61*'Calcification Rates'!$D$96))*'Calcification Rates'!$F$96</f>
        <v>14.776427575</v>
      </c>
      <c r="HK61" s="73">
        <f>((((1-'Calcification Rates'!$H$96)*$A61)*(('Calcification Rates'!$D$96-'Calcification Rates'!$E$96)*0.1))+('Calcification Rates'!$H$96*$A61*('Calcification Rates'!$D$96-'Calcification Rates'!$E$96)))*('Calcification Rates'!$F$96-'Calcification Rates'!$G$96)</f>
        <v>12.907539492151884</v>
      </c>
      <c r="HL61" s="73">
        <f>((((1-'Calcification Rates'!$H$96)*$A61)*(('Calcification Rates'!$D$96+'Calcification Rates'!$E$96)*0.1))+('Calcification Rates'!$H$96*$A61*('Calcification Rates'!$D$96+'Calcification Rates'!$E$96)))*('Calcification Rates'!$F$96+'Calcification Rates'!$G$96)</f>
        <v>16.760269121517307</v>
      </c>
      <c r="HM61" s="73">
        <f>((((1-'Calcification Rates'!$H$98)*$A61)*'Calcification Rates'!$D$98*0.1)+('Calcification Rates'!$H$98*$A61*'Calcification Rates'!$D$98))*'Calcification Rates'!$F$98</f>
        <v>14.776427575</v>
      </c>
      <c r="HN61" s="73">
        <f>((((1-'Calcification Rates'!$H$98)*$A61)*(('Calcification Rates'!$D$98-'Calcification Rates'!$E$98)*0.1))+('Calcification Rates'!$H$98*$A61*('Calcification Rates'!$D$98-'Calcification Rates'!$E$98)))*('Calcification Rates'!$F$98-'Calcification Rates'!$G$98)</f>
        <v>8.9114362395284736</v>
      </c>
      <c r="HO61" s="73">
        <f>((((1-'Calcification Rates'!$H$98)*$A61)*(('Calcification Rates'!$D$98+'Calcification Rates'!$E$98)*0.1))+('Calcification Rates'!$H$98*$A61*('Calcification Rates'!$D$98+'Calcification Rates'!$E$98)))*('Calcification Rates'!$F$98+'Calcification Rates'!$G$98)</f>
        <v>21.49056994208086</v>
      </c>
    </row>
    <row r="62" spans="1:223" x14ac:dyDescent="0.3">
      <c r="A62" s="42">
        <v>60</v>
      </c>
      <c r="B62" s="73">
        <f>((((1-'Calcification Rates'!$H$11)*$A62)*'Calcification Rates'!$D$11*0.1)+('Calcification Rates'!$H$11*$A62*'Calcification Rates'!$D$11))*'Calcification Rates'!$F$11</f>
        <v>165.0783232</v>
      </c>
      <c r="C62" s="73">
        <f>((((1-'Calcification Rates'!$H$11)*$A62)*(('Calcification Rates'!$D$11-'Calcification Rates'!$E$11)*0.1))+('Calcification Rates'!$H$11*$A62*('Calcification Rates'!$D$11-'Calcification Rates'!$E$11)))*('Calcification Rates'!$F$11-'Calcification Rates'!$G$11)</f>
        <v>134.07249440220687</v>
      </c>
      <c r="D62" s="73">
        <f>((((1-'Calcification Rates'!$H$11)*$A62)*(('Calcification Rates'!$D$11+'Calcification Rates'!$E$11)*0.1))+('Calcification Rates'!$H$11*$A62*('Calcification Rates'!$D$11+'Calcification Rates'!$E$11)))*('Calcification Rates'!$F$11+'Calcification Rates'!$G$11)</f>
        <v>197.04733532754059</v>
      </c>
      <c r="E62" s="73">
        <f>(((((1-'Calcification Rates'!$H$12)*$A62)*'Calcification Rates'!$D$12*0.1)+('Calcification Rates'!$H$12*$A62*'Calcification Rates'!$D$12))*'Calcification Rates'!$F$12)*0.5</f>
        <v>86.930802285714265</v>
      </c>
      <c r="F62" s="73">
        <f>(((((1-'Calcification Rates'!$H$12)*$A62)*(('Calcification Rates'!$D$12-'Calcification Rates'!$E$12)*0.1))+('Calcification Rates'!$H$12*$A62*('Calcification Rates'!$D$12-'Calcification Rates'!$E$12)))*('Calcification Rates'!$F$12-'Calcification Rates'!$G$12))*0.5</f>
        <v>79.896097299796153</v>
      </c>
      <c r="G62" s="73">
        <f>(((((1-'Calcification Rates'!$H$12)*$A62)*(('Calcification Rates'!$D$12+'Calcification Rates'!$E$12)*0.1))+('Calcification Rates'!$H$12*$A62*('Calcification Rates'!$D$12+'Calcification Rates'!$E$12)))*('Calcification Rates'!$F$12+'Calcification Rates'!$G$12))*0.5</f>
        <v>94.087565901800758</v>
      </c>
      <c r="H62" s="73">
        <f>(((((1-'Calcification Rates'!$H$13)*$A62)*'Calcification Rates'!$D$13*0.1)+('Calcification Rates'!$H$13*$A62*'Calcification Rates'!$D$13))*'Calcification Rates'!$F$13)*0.5</f>
        <v>69.948978335999996</v>
      </c>
      <c r="I62" s="73">
        <f>(((((1-'Calcification Rates'!$H$13)*$A62)*(('Calcification Rates'!$D$13-'Calcification Rates'!$E$13)*0.1))+('Calcification Rates'!$H$13*$A62*('Calcification Rates'!$D$13-'Calcification Rates'!$E$13)))*('Calcification Rates'!$F$13-'Calcification Rates'!$G$13))*0.5</f>
        <v>59.196619604287122</v>
      </c>
      <c r="J62" s="73">
        <f>(((((1-'Calcification Rates'!$H$13)*$A62)*(('Calcification Rates'!$D$13+'Calcification Rates'!$E$13)*0.1))+('Calcification Rates'!$H$13*$A62*('Calcification Rates'!$D$13+'Calcification Rates'!$E$13)))*('Calcification Rates'!$F$13+'Calcification Rates'!$G$13))*0.5</f>
        <v>81.587952882379525</v>
      </c>
      <c r="K62" s="73">
        <f>((((((((($A62*2)/PI())/2)+'Calcification Rates'!$D$14)^2)*PI())/2))-((((((($A62*2)/PI())/2)^2)*PI())/2)))*'Calcification Rates'!$F$14</f>
        <v>35.570176613858635</v>
      </c>
      <c r="L62" s="73">
        <f>((((((((($A62*2)/PI())/2)+('Calcification Rates'!$D$14-'Calcification Rates'!$E$14))^2)*PI())/2))-((((((($A62*2)/PI())/2)^2)*PI())/2)))*('Calcification Rates'!$F$14-'Calcification Rates'!$G$14)</f>
        <v>34.327606207366188</v>
      </c>
      <c r="M62" s="73">
        <f>((((((((($A62*2)/PI())/2)+('Calcification Rates'!$D$14+'Calcification Rates'!$E$14))^2)*PI())/2))-((((((($A62*2)/PI())/2)^2)*PI())/2)))*('Calcification Rates'!$F$14+'Calcification Rates'!$G$14)</f>
        <v>36.813427171644143</v>
      </c>
      <c r="N62" s="73">
        <f>((((((((($A62*2)/PI())/2)+'Calcification Rates'!$D$15)^2)*PI())/2))-((((((($A62*2)/PI())/2)^2)*PI())/2)))*'Calcification Rates'!$F$15</f>
        <v>36.079645289317554</v>
      </c>
      <c r="O62" s="73">
        <f>((((((((($A62*2)/PI())/2)+('Calcification Rates'!$D$15-'Calcification Rates'!$E$15))^2)*PI())/2))-((((((($A62*2)/PI())/2)^2)*PI())/2)))*('Calcification Rates'!$F$15-'Calcification Rates'!$G$15)</f>
        <v>32.533985127605796</v>
      </c>
      <c r="P62" s="73">
        <f>((((((((($A62*2)/PI())/2)+('Calcification Rates'!$D$15+'Calcification Rates'!$E$15))^2)*PI())/2))-((((((($A62*2)/PI())/2)^2)*PI())/2)))*('Calcification Rates'!$F$15+'Calcification Rates'!$G$15)</f>
        <v>39.791483960682072</v>
      </c>
      <c r="Q62" s="73">
        <f>(2*'Calcification Rates'!$D$16*'Calcification Rates'!$F$16)+0.1*'Calcification Rates'!$D$16*($A62+(2*'Calcification Rates'!$D$16))*'Calcification Rates'!$F$16</f>
        <v>9.0399283333333322</v>
      </c>
      <c r="R62" s="73">
        <f>(2*('Calcification Rates'!$D$16-'Calcification Rates'!$E$16)*('Calcification Rates'!$F$16-'Calcification Rates'!$G$16))+(0.1*('Calcification Rates'!$D$16-'Calcification Rates'!$E$16)*($A62+(2*'Calcification Rates'!$D$16-'Calcification Rates'!$E$16)))*('Calcification Rates'!$F$16-'Calcification Rates'!$G$16)</f>
        <v>7.7652235865656065</v>
      </c>
      <c r="S62" s="73">
        <f>(2*('Calcification Rates'!$D$16+'Calcification Rates'!$E$16)*('Calcification Rates'!$F$16+'Calcification Rates'!$G$16))+(0.1*('Calcification Rates'!$D$16+'Calcification Rates'!$E$16)*($A62+(2*'Calcification Rates'!$D$16+'Calcification Rates'!$E$16)))*('Calcification Rates'!$F$16+'Calcification Rates'!$G$16)</f>
        <v>10.346408511520188</v>
      </c>
      <c r="T62" s="73">
        <f>(2*'Calcification Rates'!$D$17*'Calcification Rates'!$F$17)+0.1*'Calcification Rates'!$D$17*($A62+(2*'Calcification Rates'!$D$17))*'Calcification Rates'!$F$17</f>
        <v>8.3550852777777767</v>
      </c>
      <c r="U62" s="73">
        <f>(2*('Calcification Rates'!$D$17-'Calcification Rates'!$E$17)*('Calcification Rates'!$F$17-'Calcification Rates'!$G$17))+(0.1*('Calcification Rates'!$D$17-'Calcification Rates'!$E$17)*($A62+(2*'Calcification Rates'!$D$17-'Calcification Rates'!$E$17)))*('Calcification Rates'!$F$17-'Calcification Rates'!$G$17)</f>
        <v>7.0896922340322721</v>
      </c>
      <c r="V62" s="73">
        <f>(2*('Calcification Rates'!$D$17+'Calcification Rates'!$E$17)*('Calcification Rates'!$F$17+'Calcification Rates'!$G$17))+(0.1*('Calcification Rates'!$D$17+'Calcification Rates'!$E$17)*($A62+(2*'Calcification Rates'!$D$17+'Calcification Rates'!$E$17)))*('Calcification Rates'!$F$17+'Calcification Rates'!$G$17)</f>
        <v>9.652252258986854</v>
      </c>
      <c r="W62" s="73">
        <f>((((((((($A62*2)/PI())/2)+'Calcification Rates'!$D$18)^2)*PI())/2))-((((((($A62*2)/PI())/2)^2)*PI())/2)))*'Calcification Rates'!$F$18</f>
        <v>36.079645289317554</v>
      </c>
      <c r="X62" s="73">
        <f>((((((((($A62*2)/PI())/2)+('Calcification Rates'!$D$18-'Calcification Rates'!$E$18))^2)*PI())/2))-((((((($A62*2)/PI())/2)^2)*PI())/2)))*('Calcification Rates'!$F$18-'Calcification Rates'!$G$18)</f>
        <v>32.533985127605796</v>
      </c>
      <c r="Y62" s="73">
        <f>((((((((($A62*2)/PI())/2)+('Calcification Rates'!$D$18+'Calcification Rates'!$E$18))^2)*PI())/2))-((((((($A62*2)/PI())/2)^2)*PI())/2)))*('Calcification Rates'!$F$18+'Calcification Rates'!$G$18)</f>
        <v>39.791483960682072</v>
      </c>
      <c r="Z62" s="73">
        <f>(2*'Calcification Rates'!$D$19*'Calcification Rates'!$F$19)+0.1*'Calcification Rates'!$D$19*($A62+(2*'Calcification Rates'!$D$19))*'Calcification Rates'!$F$19</f>
        <v>8.3550852777777767</v>
      </c>
      <c r="AA62" s="73">
        <f>(2*('Calcification Rates'!$D$19-'Calcification Rates'!$E$19)*('Calcification Rates'!$F$19-'Calcification Rates'!$G$19))+(0.1*('Calcification Rates'!$D$19-'Calcification Rates'!$E$19)*($A62+(2*'Calcification Rates'!$D$19-'Calcification Rates'!$E$19)))*('Calcification Rates'!$F$19-'Calcification Rates'!$G$19)</f>
        <v>7.0896922340322721</v>
      </c>
      <c r="AB62" s="73">
        <f>(2*('Calcification Rates'!$D$19+'Calcification Rates'!$E$19)*('Calcification Rates'!$F$19+'Calcification Rates'!$G$19))+(0.1*('Calcification Rates'!$D$19+'Calcification Rates'!$E$19)*($A62+(2*'Calcification Rates'!$D$19+'Calcification Rates'!$E$19)))*('Calcification Rates'!$F$19+'Calcification Rates'!$G$19)</f>
        <v>9.652252258986854</v>
      </c>
      <c r="AC62" s="73">
        <f>(((((1-'Calcification Rates'!$H$20)*$A62)*'Calcification Rates'!$D$20*0.1)+('Calcification Rates'!$H$20*$A62*'Calcification Rates'!$D$20))*'Calcification Rates'!$F$20)*0.5</f>
        <v>4.8510402499999996</v>
      </c>
      <c r="AD62" s="73">
        <f>(((((1-'Calcification Rates'!$H$20)*$A62)*(('Calcification Rates'!$D$20-'Calcification Rates'!$E$20)*0.1))+('Calcification Rates'!$H$20*$A62*('Calcification Rates'!$D$20-'Calcification Rates'!$E$20)))*('Calcification Rates'!$F$20-'Calcification Rates'!$G$20))*0.5</f>
        <v>4.116673456423702</v>
      </c>
      <c r="AE62" s="73">
        <f>(((((1-'Calcification Rates'!$H$20)*$A62)*(('Calcification Rates'!$D$20+'Calcification Rates'!$E$20)*0.1))+('Calcification Rates'!$H$20*$A62*('Calcification Rates'!$D$20+'Calcification Rates'!$E$20)))*('Calcification Rates'!$F$20+'Calcification Rates'!$G$20))*0.5</f>
        <v>5.6037352938376159</v>
      </c>
      <c r="AF62" s="73">
        <f>(2*'Calcification Rates'!$D$21*'Calcification Rates'!$F$21)+0.1*'Calcification Rates'!$D$21*($A62+(2*'Calcification Rates'!$D$21))*'Calcification Rates'!$F$21</f>
        <v>9.5878027777777781</v>
      </c>
      <c r="AG62" s="73">
        <f>(2*('Calcification Rates'!$D$21-'Calcification Rates'!$E$21)*('Calcification Rates'!$F$21-'Calcification Rates'!$G$21))+(0.1*('Calcification Rates'!$D$21-'Calcification Rates'!$E$21)*($A62+(2*'Calcification Rates'!$D$21-'Calcification Rates'!$E$21)))*('Calcification Rates'!$F$21-'Calcification Rates'!$G$21)</f>
        <v>9.381779423982934</v>
      </c>
      <c r="AH62" s="73">
        <f>(2*('Calcification Rates'!$D$21+'Calcification Rates'!$E$21)*('Calcification Rates'!$F$21+'Calcification Rates'!$G$21))+(0.1*('Calcification Rates'!$D$21+'Calcification Rates'!$E$21)*($A62+(2*'Calcification Rates'!$D$21+'Calcification Rates'!$E$21)))*('Calcification Rates'!$F$21+'Calcification Rates'!$G$21)</f>
        <v>9.7959330357504015</v>
      </c>
      <c r="AI62" s="73">
        <f>$A62*'Calcification Rates'!$D$23*'Calcification Rates'!$F$23</f>
        <v>1.41016875</v>
      </c>
      <c r="AJ62" s="73">
        <f>$A62*('Calcification Rates'!$D$23-'Calcification Rates'!$E$23)*('Calcification Rates'!$F$23-'Calcification Rates'!$G$23)</f>
        <v>0.91646695666860378</v>
      </c>
      <c r="AK62" s="73">
        <f>$A62*('Calcification Rates'!$D$23+'Calcification Rates'!$E$23)*('Calcification Rates'!$F$23+'Calcification Rates'!$G$23)</f>
        <v>1.903870543331396</v>
      </c>
      <c r="AL62" s="73">
        <f>((((1-'Calcification Rates'!$H$24)*$A62)*'Calcification Rates'!$D$24*0.1)+('Calcification Rates'!$H$24*$A62*'Calcification Rates'!$D$24))*'Calcification Rates'!$F$24</f>
        <v>64.254919638000004</v>
      </c>
      <c r="AM62" s="73">
        <f>((((1-'Calcification Rates'!$H$24)*$A62)*(('Calcification Rates'!$D$24-'Calcification Rates'!$E$24)*0.1))+('Calcification Rates'!$H$24*$A62*('Calcification Rates'!$D$24-'Calcification Rates'!$E$24)))*('Calcification Rates'!$F$24-'Calcification Rates'!$G$24)</f>
        <v>38.751153925651266</v>
      </c>
      <c r="AN62" s="73">
        <f>((((1-'Calcification Rates'!$H$24)*$A62)*(('Calcification Rates'!$D$24+'Calcification Rates'!$E$24)*0.1))+('Calcification Rates'!$H$24*$A62*('Calcification Rates'!$D$24+'Calcification Rates'!$E$24)))*('Calcification Rates'!$F$24+'Calcification Rates'!$G$24)</f>
        <v>93.451197022716357</v>
      </c>
      <c r="AO62" s="73">
        <f>((((((((($A62*2)/PI())/2)+'Calcification Rates'!$D$25)^2)*PI())/2))-((((((($A62*2)/PI())/2)^2)*PI())/2)))*'Calcification Rates'!$F$25</f>
        <v>30.362734729912113</v>
      </c>
      <c r="AP62" s="73">
        <f>((((((((($A62*2)/PI())/2)+('Calcification Rates'!$D$25-'Calcification Rates'!$E$25))^2)*PI())/2))-((((((($A62*2)/PI())/2)^2)*PI())/2)))*('Calcification Rates'!$F$25-'Calcification Rates'!$G$25)</f>
        <v>24.819734900804022</v>
      </c>
      <c r="AQ62" s="73">
        <f>((((((((($A62*2)/PI())/2)+('Calcification Rates'!$D$25+'Calcification Rates'!$E$25))^2)*PI())/2))-((((((($A62*2)/PI())/2)^2)*PI())/2)))*('Calcification Rates'!$F$25+'Calcification Rates'!$G$25)</f>
        <v>36.09083184104103</v>
      </c>
      <c r="AR62" s="73">
        <f>((((1-'Calcification Rates'!$H$28)*$A62)*'Calcification Rates'!$D$28*0.1)+('Calcification Rates'!$H$28*$A62*'Calcification Rates'!$D$28))*'Calcification Rates'!$F$28</f>
        <v>10.342274313320372</v>
      </c>
      <c r="AS62" s="73">
        <f>((((1-'Calcification Rates'!$H$28)*$A62)*(('Calcification Rates'!$D$28-'Calcification Rates'!$E$28)*0.1))+('Calcification Rates'!$H$28*$A62*('Calcification Rates'!$D$28-'Calcification Rates'!$E$28)))*('Calcification Rates'!$F$28-'Calcification Rates'!$G$28)</f>
        <v>9.3216943477663463</v>
      </c>
      <c r="AT62" s="73">
        <f>((((1-'Calcification Rates'!$H$28)*$A62)*(('Calcification Rates'!$D$28+'Calcification Rates'!$E$28)*0.1))+('Calcification Rates'!$H$28*$A62*('Calcification Rates'!$D$28+'Calcification Rates'!$E$28)))*('Calcification Rates'!$F$28+'Calcification Rates'!$G$28)</f>
        <v>11.412796413413046</v>
      </c>
      <c r="AU62" s="73">
        <f>((((((((($A62*2)/PI())/2)+'Calcification Rates'!$D$29)^2)*PI())/2))-((((((($A62*2)/PI())/2)^2)*PI())/2)))*'Calcification Rates'!$F$29</f>
        <v>149.06620978419639</v>
      </c>
      <c r="AV62" s="73">
        <f>((((((((($A62*2)/PI())/2)+('Calcification Rates'!$D$29-'Calcification Rates'!$E$29))^2)*PI())/2))-((((((($A62*2)/PI())/2)^2)*PI())/2)))*('Calcification Rates'!$F$29-'Calcification Rates'!$G$29)</f>
        <v>123.13504355654788</v>
      </c>
      <c r="AW62" s="73">
        <f>((((((((($A62*2)/PI())/2)+('Calcification Rates'!$D$29+'Calcification Rates'!$E$29))^2)*PI())/2))-((((((($A62*2)/PI())/2)^2)*PI())/2)))*('Calcification Rates'!$F$29+'Calcification Rates'!$G$29)</f>
        <v>177.2766051727784</v>
      </c>
      <c r="AX62" s="73">
        <f>((((((((($A62*2)/PI())/2)+'Calcification Rates'!$D$30)^2)*PI())/2))-((((((($A62*2)/PI())/2)^2)*PI())/2)))*'Calcification Rates'!$F$30</f>
        <v>35.380317886833311</v>
      </c>
      <c r="AY62" s="73">
        <f>((((((((($A62*2)/PI())/2)+('Calcification Rates'!$D$30-'Calcification Rates'!$E$30))^2)*PI())/2))-((((((($A62*2)/PI())/2)^2)*PI())/2)))*('Calcification Rates'!$F$30-'Calcification Rates'!$G$30)</f>
        <v>31.408156282799396</v>
      </c>
      <c r="AZ62" s="73">
        <f>((((((((($A62*2)/PI())/2)+('Calcification Rates'!$D$30+'Calcification Rates'!$E$30))^2)*PI())/2))-((((((($A62*2)/PI())/2)^2)*PI())/2)))*('Calcification Rates'!$F$30+'Calcification Rates'!$G$30)</f>
        <v>39.434346897701232</v>
      </c>
      <c r="BA62" s="73">
        <f>((((1-'Calcification Rates'!$H$31)*$A62)*'Calcification Rates'!$D$31*0.1)+('Calcification Rates'!$H$31*$A62*'Calcification Rates'!$D$31))*'Calcification Rates'!$F$31</f>
        <v>11.061960000000001</v>
      </c>
      <c r="BB62" s="73">
        <f>((((1-'Calcification Rates'!$H$31)*$A62)*(('Calcification Rates'!$D$31-'Calcification Rates'!$E$31)*0.1))+('Calcification Rates'!$H$31*$A62*('Calcification Rates'!$D$31-'Calcification Rates'!$E$31)))*('Calcification Rates'!$F$31-'Calcification Rates'!$G$31)</f>
        <v>11.061960000000001</v>
      </c>
      <c r="BC62" s="73">
        <f>((((1-'Calcification Rates'!$H$31)*$A62)*(('Calcification Rates'!$D$31+'Calcification Rates'!$E$31)*0.1))+('Calcification Rates'!$H$31*$A62*('Calcification Rates'!$D$31+'Calcification Rates'!$E$31)))*('Calcification Rates'!$F$31+'Calcification Rates'!$G$31)</f>
        <v>11.061960000000001</v>
      </c>
      <c r="BD62" s="73">
        <f>$A62*'Calcification Rates'!$D$32*'Calcification Rates'!$F$32</f>
        <v>46.482131745260098</v>
      </c>
      <c r="BE62" s="73">
        <f>$A62*('Calcification Rates'!$D$32-'Calcification Rates'!$E$32)*('Calcification Rates'!$F$32-'Calcification Rates'!$G$32)</f>
        <v>44.683697369652172</v>
      </c>
      <c r="BF62" s="73">
        <f>$A62*('Calcification Rates'!$D$32+'Calcification Rates'!$E$32)*('Calcification Rates'!$F$32+'Calcification Rates'!$G$32)</f>
        <v>48.280566120868023</v>
      </c>
      <c r="BG62" s="73">
        <f>((((1-'Calcification Rates'!$H$34)*$A62)*'Calcification Rates'!$D$34*0.1)+('Calcification Rates'!$H$34*$A62*'Calcification Rates'!$D$34))*'Calcification Rates'!$F$34</f>
        <v>15.026875500000001</v>
      </c>
      <c r="BH62" s="73">
        <f>((((1-'Calcification Rates'!$H$34)*$A62)*(('Calcification Rates'!$D$34-'Calcification Rates'!$E$34)*0.1))+('Calcification Rates'!$H$34*$A62*('Calcification Rates'!$D$34-'Calcification Rates'!$E$34)))*('Calcification Rates'!$F$34-'Calcification Rates'!$G$34)</f>
        <v>5.7224307475119289</v>
      </c>
      <c r="BI62" s="73">
        <f>((((1-'Calcification Rates'!$H$34)*$A62)*(('Calcification Rates'!$D$34+'Calcification Rates'!$E$34)*0.1))+('Calcification Rates'!$H$34*$A62*('Calcification Rates'!$D$34+'Calcification Rates'!$E$34)))*('Calcification Rates'!$F$34+'Calcification Rates'!$G$34)</f>
        <v>28.659387423534721</v>
      </c>
      <c r="BJ62" s="73">
        <f>(2*'Calcification Rates'!$D$35*'Calcification Rates'!$F$35)+0.1*'Calcification Rates'!$D$35*($A62+(2*'Calcification Rates'!$D$35))*'Calcification Rates'!$F$35</f>
        <v>4.8088945019121097</v>
      </c>
      <c r="BK62" s="73">
        <f>(2*('Calcification Rates'!$D$35-'Calcification Rates'!$E$35)*('Calcification Rates'!$F$35-'Calcification Rates'!$G$35))+(0.1*('Calcification Rates'!$D$35-'Calcification Rates'!$E$35)*($A62+(2*'Calcification Rates'!$D$35-'Calcification Rates'!$E$35)))*('Calcification Rates'!$F$35-'Calcification Rates'!$G$35)</f>
        <v>4.3369341928760754</v>
      </c>
      <c r="BL62" s="73">
        <f>(2*('Calcification Rates'!$D$35+'Calcification Rates'!$E$35)*('Calcification Rates'!$F$35+'Calcification Rates'!$G$35))+(0.1*('Calcification Rates'!$D$35+'Calcification Rates'!$E$35)*($A62+(2*'Calcification Rates'!$D$35+'Calcification Rates'!$E$35)))*('Calcification Rates'!$F$35+'Calcification Rates'!$G$35)</f>
        <v>5.3028650297889239</v>
      </c>
      <c r="BM62" s="73">
        <f>((((((((($A62*2)/PI())/2)+'Calcification Rates'!$D$36)^2)*PI())/2))-((((((($A62*2)/PI())/2)^2)*PI())/2)))*'Calcification Rates'!$F$36</f>
        <v>47.71088137805539</v>
      </c>
      <c r="BN62" s="73">
        <f>((((((((($A62*2)/PI())/2)+('Calcification Rates'!$D$36-'Calcification Rates'!$E$36))^2)*PI())/2))-((((((($A62*2)/PI())/2)^2)*PI())/2)))*('Calcification Rates'!$F$36-'Calcification Rates'!$G$36)</f>
        <v>43.691850861579766</v>
      </c>
      <c r="BO62" s="73">
        <f>((((((((($A62*2)/PI())/2)+('Calcification Rates'!$D$36+'Calcification Rates'!$E$36))^2)*PI())/2))-((((((($A62*2)/PI())/2)^2)*PI())/2)))*('Calcification Rates'!$F$36+'Calcification Rates'!$G$36)</f>
        <v>51.907674953273812</v>
      </c>
      <c r="BP62" s="73">
        <f>(2*'Calcification Rates'!$D$37*'Calcification Rates'!$F$37)+0.1*'Calcification Rates'!$D$37*($A62+(2*'Calcification Rates'!$D$37))*'Calcification Rates'!$F$37</f>
        <v>98.216756944444441</v>
      </c>
      <c r="BQ62" s="73">
        <f>(2*('Calcification Rates'!$D$37-'Calcification Rates'!$E$37)*('Calcification Rates'!$F$37-'Calcification Rates'!$G$37))+(0.1*('Calcification Rates'!$D$37-'Calcification Rates'!$E$37)*($A62+(2*'Calcification Rates'!$D$37-'Calcification Rates'!$E$37)))*('Calcification Rates'!$F$37-'Calcification Rates'!$G$37)</f>
        <v>80.418524896271222</v>
      </c>
      <c r="BR62" s="73">
        <f>(2*('Calcification Rates'!$D$37+'Calcification Rates'!$E$37)*('Calcification Rates'!$F$37+'Calcification Rates'!$G$37))+(0.1*('Calcification Rates'!$D$37+'Calcification Rates'!$E$37)*($A62+(2*'Calcification Rates'!$D$37+'Calcification Rates'!$E$37)))*('Calcification Rates'!$F$37+'Calcification Rates'!$G$37)</f>
        <v>117.50378258625092</v>
      </c>
      <c r="BS62" s="73">
        <f>(2*'Calcification Rates'!$D$38*'Calcification Rates'!$F$38)+0.1*'Calcification Rates'!$D$38*($A62+(2*'Calcification Rates'!$D$38))*'Calcification Rates'!$F$38</f>
        <v>94.04538888888888</v>
      </c>
      <c r="BT62" s="73">
        <f>(2*('Calcification Rates'!$D$38-'Calcification Rates'!$E$38)*('Calcification Rates'!$F$38-'Calcification Rates'!$G$38))+(0.1*('Calcification Rates'!$D$38-'Calcification Rates'!$E$38)*($A62+(2*'Calcification Rates'!$D$38-'Calcification Rates'!$E$38)))*('Calcification Rates'!$F$38-'Calcification Rates'!$G$38)</f>
        <v>75.527312383020003</v>
      </c>
      <c r="BU62" s="73">
        <f>(2*('Calcification Rates'!$D$38+'Calcification Rates'!$E$38)*('Calcification Rates'!$F$38+'Calcification Rates'!$G$38))+(0.1*('Calcification Rates'!$D$38+'Calcification Rates'!$E$38)*($A62+(2*'Calcification Rates'!$D$38+'Calcification Rates'!$E$38)))*('Calcification Rates'!$F$38+'Calcification Rates'!$G$38)</f>
        <v>114.47878375977979</v>
      </c>
      <c r="BV62" s="73">
        <f>((((((((($A62*2)/PI())/2)+'Calcification Rates'!$D$39)^2)*PI())/2))-((((((($A62*2)/PI())/2)^2)*PI())/2)))*'Calcification Rates'!$F$39</f>
        <v>25.749228488614786</v>
      </c>
      <c r="BW62" s="73">
        <f>((((((((($A62*2)/PI())/2)+('Calcification Rates'!$D$39-'Calcification Rates'!$E$39))^2)*PI())/2))-((((((($A62*2)/PI())/2)^2)*PI())/2)))*('Calcification Rates'!$F$39-'Calcification Rates'!$G$39)</f>
        <v>24.752968293125154</v>
      </c>
      <c r="BX62" s="73">
        <f>((((((((($A62*2)/PI())/2)+('Calcification Rates'!$D$39+'Calcification Rates'!$E$39))^2)*PI())/2))-((((((($A62*2)/PI())/2)^2)*PI())/2)))*('Calcification Rates'!$F$39+'Calcification Rates'!$G$39)</f>
        <v>26.745488684104419</v>
      </c>
      <c r="BY62" s="73">
        <f>((((((((($A62*2)/PI())/2)+'Calcification Rates'!$D$40)^2)*PI())/2))-((((((($A62*2)/PI())/2)^2)*PI())/2)))*'Calcification Rates'!$F$40</f>
        <v>47.090581426985409</v>
      </c>
      <c r="BZ62" s="73">
        <f>((((((((($A62*2)/PI())/2)+('Calcification Rates'!$D$40-'Calcification Rates'!$E$40))^2)*PI())/2))-((((((($A62*2)/PI())/2)^2)*PI())/2)))*('Calcification Rates'!$F$40-'Calcification Rates'!$G$40)</f>
        <v>45.268605600450933</v>
      </c>
      <c r="CA62" s="73">
        <f>((((((((($A62*2)/PI())/2)+('Calcification Rates'!$D$40+'Calcification Rates'!$E$40))^2)*PI())/2))-((((((($A62*2)/PI())/2)^2)*PI())/2)))*('Calcification Rates'!$F$40+'Calcification Rates'!$G$40)</f>
        <v>48.912557253519886</v>
      </c>
      <c r="CB62" s="73">
        <f>$A62*'Calcification Rates'!$D$23*'Calcification Rates'!$F$23</f>
        <v>1.41016875</v>
      </c>
      <c r="CC62" s="73">
        <f>$A62*('Calcification Rates'!$D$23-'Calcification Rates'!$E$23)*('Calcification Rates'!$F$23-'Calcification Rates'!$G$23)</f>
        <v>0.91646695666860378</v>
      </c>
      <c r="CD62" s="73">
        <f>$A62*('Calcification Rates'!$D$23+'Calcification Rates'!$E$23)*('Calcification Rates'!$F$23+'Calcification Rates'!$G$23)</f>
        <v>1.903870543331396</v>
      </c>
      <c r="CE62" s="73">
        <f>((((1-'Calcification Rates'!$H$44)*$A62)*'Calcification Rates'!$D$44*0.1)+('Calcification Rates'!$H$44*$A62*'Calcification Rates'!$D$44))*'Calcification Rates'!$F$44</f>
        <v>49.2430710135</v>
      </c>
      <c r="CF62" s="73">
        <f>((((1-'Calcification Rates'!$H$44)*$A62)*(('Calcification Rates'!$D$44-'Calcification Rates'!$E$44)*0.1))+('Calcification Rates'!$H$44*$A62*('Calcification Rates'!$D$44-'Calcification Rates'!$E$44)))*('Calcification Rates'!$F$44-'Calcification Rates'!$G$44)</f>
        <v>29.697738871459126</v>
      </c>
      <c r="CG62" s="73">
        <f>((((1-'Calcification Rates'!$H$44)*$A62)*(('Calcification Rates'!$D$44+'Calcification Rates'!$E$44)*0.1))+('Calcification Rates'!$H$44*$A62*('Calcification Rates'!$D$44+'Calcification Rates'!$E$44)))*('Calcification Rates'!$F$44+'Calcification Rates'!$G$44)</f>
        <v>71.6182349493549</v>
      </c>
      <c r="CH62" s="73">
        <f>((((1-'Calcification Rates'!$H$45)*$A62)*'Calcification Rates'!$D$45*0.1)+('Calcification Rates'!$H$45*$A62*'Calcification Rates'!$D$45))*'Calcification Rates'!$F$45</f>
        <v>61.188143999999987</v>
      </c>
      <c r="CI62" s="73">
        <f>((((1-'Calcification Rates'!$H$45)*$A62)*(('Calcification Rates'!$D$45-'Calcification Rates'!$E$45)*0.1))+('Calcification Rates'!$H$45*$A62*('Calcification Rates'!$D$45-'Calcification Rates'!$E$45)))*('Calcification Rates'!$F$45-'Calcification Rates'!$G$45)</f>
        <v>40.291566887722396</v>
      </c>
      <c r="CJ62" s="73">
        <f>((((1-'Calcification Rates'!$H$45)*$A62)*(('Calcification Rates'!$D$45+'Calcification Rates'!$E$45)*0.1))+('Calcification Rates'!$H$45*$A62*('Calcification Rates'!$D$45+'Calcification Rates'!$E$45)))*('Calcification Rates'!$F$45+'Calcification Rates'!$G$45)</f>
        <v>82.084721112277578</v>
      </c>
      <c r="CK62" s="73">
        <f>((((1-'Calcification Rates'!$H$46)*$A62)*'Calcification Rates'!$D$46*0.1)+('Calcification Rates'!$H$46*$A62*'Calcification Rates'!$D$46))*'Calcification Rates'!$F$46</f>
        <v>49.284769200000007</v>
      </c>
      <c r="CL62" s="73">
        <f>((((1-'Calcification Rates'!$H$46)*$A62)*(('Calcification Rates'!$D$46-'Calcification Rates'!$E$46)*0.1))+('Calcification Rates'!$H$46*$A62*('Calcification Rates'!$D$46-'Calcification Rates'!$E$46)))*('Calcification Rates'!$F$46-'Calcification Rates'!$G$46)</f>
        <v>46.22260996192329</v>
      </c>
      <c r="CM62" s="73">
        <f>((((1-'Calcification Rates'!$H$46)*$A62)*(('Calcification Rates'!$D$46+'Calcification Rates'!$E$46)*0.1))+('Calcification Rates'!$H$46*$A62*('Calcification Rates'!$D$46+'Calcification Rates'!$E$46)))*('Calcification Rates'!$F$46+'Calcification Rates'!$G$46)</f>
        <v>52.438752703199881</v>
      </c>
      <c r="CN62" s="73">
        <f>((((1-'Calcification Rates'!$H$47)*$A62)*'Calcification Rates'!$D$47*0.1)+('Calcification Rates'!$H$47*$A62*'Calcification Rates'!$D$47))*'Calcification Rates'!$F$47</f>
        <v>64.254919638000004</v>
      </c>
      <c r="CO62" s="73">
        <f>((((1-'Calcification Rates'!$H$47)*$A62)*(('Calcification Rates'!$D$47-'Calcification Rates'!$E$47)*0.1))+('Calcification Rates'!$H$47*$A62*('Calcification Rates'!$D$47-'Calcification Rates'!$E$47)))*('Calcification Rates'!$F$47-'Calcification Rates'!$G$47)</f>
        <v>38.751153925651266</v>
      </c>
      <c r="CP62" s="73">
        <f>((((1-'Calcification Rates'!$H$47)*$A62)*(('Calcification Rates'!$D$47+'Calcification Rates'!$E$47)*0.1))+('Calcification Rates'!$H$47*$A62*('Calcification Rates'!$D$47+'Calcification Rates'!$E$47)))*('Calcification Rates'!$F$47+'Calcification Rates'!$G$47)</f>
        <v>93.451197022716357</v>
      </c>
      <c r="CQ62" s="73">
        <f>((((((((($A62*2)/PI())/2)+'Calcification Rates'!$D$48)^2)*PI())/2))-((((((($A62*2)/PI())/2)^2)*PI())/2)))*'Calcification Rates'!$F$48</f>
        <v>36.079645289317554</v>
      </c>
      <c r="CR62" s="73">
        <f>((((((((($A62*2)/PI())/2)+('Calcification Rates'!$D$48-'Calcification Rates'!$E$48))^2)*PI())/2))-((((((($A62*2)/PI())/2)^2)*PI())/2)))*('Calcification Rates'!$F$48-'Calcification Rates'!$G$48)</f>
        <v>32.533985127605796</v>
      </c>
      <c r="CS62" s="73">
        <f>((((((((($A62*2)/PI())/2)+('Calcification Rates'!$D$48+'Calcification Rates'!$E$48))^2)*PI())/2))-((((((($A62*2)/PI())/2)^2)*PI())/2)))*('Calcification Rates'!$F$48+'Calcification Rates'!$G$48)</f>
        <v>39.791483960682072</v>
      </c>
      <c r="CT62" s="73">
        <f>((((1-'Calcification Rates'!$H$49)*$A62)*'Calcification Rates'!$D$49*0.1)+('Calcification Rates'!$H$49*$A62*'Calcification Rates'!$D$49))*'Calcification Rates'!$F$49</f>
        <v>49.2430710135</v>
      </c>
      <c r="CU62" s="73">
        <f>((((1-'Calcification Rates'!$H$49)*$A62)*(('Calcification Rates'!$D$49-'Calcification Rates'!$E$49)*0.1))+('Calcification Rates'!$H$49*$A62*('Calcification Rates'!$D$49-'Calcification Rates'!$E$49)))*('Calcification Rates'!$F$49-'Calcification Rates'!$G$49)</f>
        <v>29.697738871459126</v>
      </c>
      <c r="CV62" s="73">
        <f>((((1-'Calcification Rates'!$H$49)*$A62)*(('Calcification Rates'!$D$49+'Calcification Rates'!$E$49)*0.1))+('Calcification Rates'!$H$49*$A62*('Calcification Rates'!$D$49+'Calcification Rates'!$E$49)))*('Calcification Rates'!$F$49+'Calcification Rates'!$G$49)</f>
        <v>71.6182349493549</v>
      </c>
      <c r="CW62" s="73">
        <f>((((((((($A62*2)/PI())/2)+'Calcification Rates'!$D$50)^2)*PI())/2))-((((((($A62*2)/PI())/2)^2)*PI())/2)))*'Calcification Rates'!$F$50</f>
        <v>36.079645289317554</v>
      </c>
      <c r="CX62" s="73">
        <f>((((((((($A62*2)/PI())/2)+('Calcification Rates'!$D$50-'Calcification Rates'!$E$50))^2)*PI())/2))-((((((($A62*2)/PI())/2)^2)*PI())/2)))*('Calcification Rates'!$F$50-'Calcification Rates'!$G$50)</f>
        <v>32.533985127605796</v>
      </c>
      <c r="CY62" s="73">
        <f>((((((((($A62*2)/PI())/2)+('Calcification Rates'!$D$50+'Calcification Rates'!$E$50))^2)*PI())/2))-((((((($A62*2)/PI())/2)^2)*PI())/2)))*('Calcification Rates'!$F$50+'Calcification Rates'!$G$50)</f>
        <v>39.791483960682072</v>
      </c>
      <c r="CZ62" s="73">
        <f>((((((((($A62*2)/PI())/2)+'Calcification Rates'!$D$51)^2)*PI())/2))-((((((($A62*2)/PI())/2)^2)*PI())/2)))*'Calcification Rates'!$F$51</f>
        <v>36.079645289317554</v>
      </c>
      <c r="DA62" s="73">
        <f>((((((((($A62*2)/PI())/2)+('Calcification Rates'!$D$51-'Calcification Rates'!$E$51))^2)*PI())/2))-((((((($A62*2)/PI())/2)^2)*PI())/2)))*('Calcification Rates'!$F$51-'Calcification Rates'!$G$51)</f>
        <v>32.533985127605796</v>
      </c>
      <c r="DB62" s="73">
        <f>((((((((($A62*2)/PI())/2)+('Calcification Rates'!$D$51+'Calcification Rates'!$E$51))^2)*PI())/2))-((((((($A62*2)/PI())/2)^2)*PI())/2)))*('Calcification Rates'!$F$51+'Calcification Rates'!$G$51)</f>
        <v>39.791483960682072</v>
      </c>
      <c r="DC62" s="73">
        <f>((((((((($A62*2)/PI())/2)+'Calcification Rates'!$D$52)^2)*PI())/2))-((((((($A62*2)/PI())/2)^2)*PI())/2)))*'Calcification Rates'!$F$52</f>
        <v>80.033740070241265</v>
      </c>
      <c r="DD62" s="73">
        <f>((((((((($A62*2)/PI())/2)+('Calcification Rates'!$D$52-'Calcification Rates'!$E$52))^2)*PI())/2))-((((((($A62*2)/PI())/2)^2)*PI())/2)))*('Calcification Rates'!$F$52-'Calcification Rates'!$G$52)</f>
        <v>75.546619378386765</v>
      </c>
      <c r="DE62" s="73">
        <f>((((((((($A62*2)/PI())/2)+('Calcification Rates'!$D$52+'Calcification Rates'!$E$52))^2)*PI())/2))-((((((($A62*2)/PI())/2)^2)*PI())/2)))*('Calcification Rates'!$F$52+'Calcification Rates'!$G$52)</f>
        <v>84.633918094655726</v>
      </c>
      <c r="DF62" s="73">
        <f>((((((((($A62*2)/PI())/2)+'Calcification Rates'!$D$53)^2)*PI())/2))-((((((($A62*2)/PI())/2)^2)*PI())/2)))*'Calcification Rates'!$F$53</f>
        <v>10.685668064101607</v>
      </c>
      <c r="DG62" s="73">
        <f>((((((((($A62*2)/PI())/2)+('Calcification Rates'!$D$53-'Calcification Rates'!$E$53))^2)*PI())/2))-((((((($A62*2)/PI())/2)^2)*PI())/2)))*('Calcification Rates'!$F$53-'Calcification Rates'!$G$53)</f>
        <v>10.156604126795241</v>
      </c>
      <c r="DH62" s="73">
        <f>((((((((($A62*2)/PI())/2)+('Calcification Rates'!$D$53+'Calcification Rates'!$E$53))^2)*PI())/2))-((((((($A62*2)/PI())/2)^2)*PI())/2)))*('Calcification Rates'!$F$53+'Calcification Rates'!$G$53)</f>
        <v>11.224047827618602</v>
      </c>
      <c r="DI62" s="73">
        <f>((((((((($A62*2)/PI())/2)+'Calcification Rates'!$D$54)^2)*PI())/2))-((((((($A62*2)/PI())/2)^2)*PI())/2)))*'Calcification Rates'!$F$54</f>
        <v>10.685668064101607</v>
      </c>
      <c r="DJ62" s="73">
        <f>((((((((($A62*2)/PI())/2)+('Calcification Rates'!$D$54-'Calcification Rates'!$E$54))^2)*PI())/2))-((((((($A62*2)/PI())/2)^2)*PI())/2)))*('Calcification Rates'!$F$54-'Calcification Rates'!$G$54)</f>
        <v>10.156604126795241</v>
      </c>
      <c r="DK62" s="73">
        <f>((((((((($A62*2)/PI())/2)+('Calcification Rates'!$D$54+'Calcification Rates'!$E$54))^2)*PI())/2))-((((((($A62*2)/PI())/2)^2)*PI())/2)))*('Calcification Rates'!$F$54+'Calcification Rates'!$G$54)</f>
        <v>11.224047827618602</v>
      </c>
      <c r="DL62" s="73">
        <f>((((((((($A62*2)/PI())/2)+'Calcification Rates'!$D$55)^2)*PI())/2))-((((((($A62*2)/PI())/2)^2)*PI())/2)))*'Calcification Rates'!$F$55</f>
        <v>13.103596087025448</v>
      </c>
      <c r="DM62" s="73">
        <f>((((((((($A62*2)/PI())/2)+('Calcification Rates'!$D$55-'Calcification Rates'!$E$55))^2)*PI())/2))-((((((($A62*2)/PI())/2)^2)*PI())/2)))*('Calcification Rates'!$F$55-'Calcification Rates'!$G$55)</f>
        <v>12.95609963602784</v>
      </c>
      <c r="DN62" s="73">
        <f>((((((((($A62*2)/PI())/2)+('Calcification Rates'!$D$55+'Calcification Rates'!$E$55))^2)*PI())/2))-((((((($A62*2)/PI())/2)^2)*PI())/2)))*('Calcification Rates'!$F$55+'Calcification Rates'!$G$55)</f>
        <v>13.251102411944089</v>
      </c>
      <c r="DO62" s="73">
        <f>((((1-'Calcification Rates'!$H$56)*$A62)*'Calcification Rates'!$D$56*0.1)+('Calcification Rates'!$H$56*$A62*'Calcification Rates'!$D$56))*'Calcification Rates'!$F$56</f>
        <v>6.387617099999999</v>
      </c>
      <c r="DP62" s="73">
        <f>((((1-'Calcification Rates'!$H$56)*$A62)*(('Calcification Rates'!$D$56-'Calcification Rates'!$E$56)*0.1))+('Calcification Rates'!$H$56*$A62*('Calcification Rates'!$D$56-'Calcification Rates'!$E$56)))*('Calcification Rates'!$F$56-'Calcification Rates'!$G$56)</f>
        <v>6.3876171000000008</v>
      </c>
      <c r="DQ62" s="73">
        <f>((((1-'Calcification Rates'!$H$56)*$A62)*(('Calcification Rates'!$D$56+'Calcification Rates'!$E$56)*0.1))+('Calcification Rates'!$H$56*$A62*('Calcification Rates'!$D$56+'Calcification Rates'!$E$56)))*('Calcification Rates'!$F$56+'Calcification Rates'!$G$56)</f>
        <v>6.3876171000000008</v>
      </c>
      <c r="DR62" s="73">
        <f>((((1-'Calcification Rates'!$H$57)*$A62)*'Calcification Rates'!$D$57*0.1)+('Calcification Rates'!$H$57*$A62*'Calcification Rates'!$D$57))*'Calcification Rates'!$F$57</f>
        <v>27.083359999999999</v>
      </c>
      <c r="DS62" s="73">
        <f>((((1-'Calcification Rates'!$H$57)*$A62)*(('Calcification Rates'!$D$57-'Calcification Rates'!$E$57)*0.1))+('Calcification Rates'!$H$57*$A62*('Calcification Rates'!$D$57-'Calcification Rates'!$E$57)))*('Calcification Rates'!$F$57-'Calcification Rates'!$G$57)</f>
        <v>25.669341541044311</v>
      </c>
      <c r="DT62" s="73">
        <f>((((1-'Calcification Rates'!$H$57)*$A62)*(('Calcification Rates'!$D$57+'Calcification Rates'!$E$57)*0.1))+('Calcification Rates'!$H$57*$A62*('Calcification Rates'!$D$57+'Calcification Rates'!$E$57)))*('Calcification Rates'!$F$57+'Calcification Rates'!$G$57)</f>
        <v>28.497378458955701</v>
      </c>
      <c r="DU62" s="73">
        <f>((((1-'Calcification Rates'!$H$58)*$A62)*'Calcification Rates'!$D$58*0.1)+('Calcification Rates'!$H$58*$A62*'Calcification Rates'!$D$58))*'Calcification Rates'!$F$58</f>
        <v>27.083359999999999</v>
      </c>
      <c r="DV62" s="73">
        <f>((((1-'Calcification Rates'!$H$58)*$A62)*(('Calcification Rates'!$D$58-'Calcification Rates'!$E$58)*0.1))+('Calcification Rates'!$H$58*$A62*('Calcification Rates'!$D$58-'Calcification Rates'!$E$58)))*('Calcification Rates'!$F$58-'Calcification Rates'!$G$58)</f>
        <v>25.669341541044311</v>
      </c>
      <c r="DW62" s="73">
        <f>((((1-'Calcification Rates'!$H$58)*$A62)*(('Calcification Rates'!$D$58+'Calcification Rates'!$E$58)*0.1))+('Calcification Rates'!$H$58*$A62*('Calcification Rates'!$D$58+'Calcification Rates'!$E$58)))*('Calcification Rates'!$F$58+'Calcification Rates'!$G$58)</f>
        <v>28.497378458955701</v>
      </c>
      <c r="DX62" s="73">
        <f>(2*'Calcification Rates'!$D$59*'Calcification Rates'!$F$59)+0.1*'Calcification Rates'!$D$59*($A62+(2*'Calcification Rates'!$D$59))*'Calcification Rates'!$F$59</f>
        <v>19.753430755555556</v>
      </c>
      <c r="DY62" s="73">
        <f>(2*('Calcification Rates'!$D$59-'Calcification Rates'!$E$59)*('Calcification Rates'!$F$59-'Calcification Rates'!$G$59))+(0.1*('Calcification Rates'!$D$59-'Calcification Rates'!$E$59)*($A62+(2*'Calcification Rates'!$D$59-'Calcification Rates'!$E$59)))*('Calcification Rates'!$F$59-'Calcification Rates'!$G$59)</f>
        <v>18.703610655582651</v>
      </c>
      <c r="DZ62" s="73">
        <f>(2*('Calcification Rates'!$D$59+'Calcification Rates'!$E$59)*('Calcification Rates'!$F$59+'Calcification Rates'!$G$59))+(0.1*('Calcification Rates'!$D$59+'Calcification Rates'!$E$59)*($A62+(2*'Calcification Rates'!$D$59+'Calcification Rates'!$E$59)))*('Calcification Rates'!$F$59+'Calcification Rates'!$G$59)</f>
        <v>20.805288617735751</v>
      </c>
      <c r="EA62" s="73">
        <f>((((((((($A62*2)/PI())/2)+'Calcification Rates'!$D$60)^2)*PI())/2))-((((((($A62*2)/PI())/2)^2)*PI())/2)))*'Calcification Rates'!$F$60</f>
        <v>37.548806284714608</v>
      </c>
      <c r="EB62" s="73">
        <f>((((((((($A62*2)/PI())/2)+('Calcification Rates'!$D$60-'Calcification Rates'!$E$60))^2)*PI())/2))-((((((($A62*2)/PI())/2)^2)*PI())/2)))*('Calcification Rates'!$F$60-'Calcification Rates'!$G$60)</f>
        <v>35.051803355676888</v>
      </c>
      <c r="EC62" s="73">
        <f>((((((((($A62*2)/PI())/2)+('Calcification Rates'!$D$60+'Calcification Rates'!$E$60))^2)*PI())/2))-((((((($A62*2)/PI())/2)^2)*PI())/2)))*('Calcification Rates'!$F$60+'Calcification Rates'!$G$60)</f>
        <v>40.127023136479536</v>
      </c>
      <c r="ED62" s="73">
        <f>$A62*'Calcification Rates'!$D$61*'Calcification Rates'!$F$61</f>
        <v>47.086506342010544</v>
      </c>
      <c r="EE62" s="73">
        <f>$A62*('Calcification Rates'!$D$61-'Calcification Rates'!$E$61)*('Calcification Rates'!$F$61-'Calcification Rates'!$G$61)</f>
        <v>43.146494280969947</v>
      </c>
      <c r="EF62" s="73">
        <f>$A62*('Calcification Rates'!$D$61+'Calcification Rates'!$E$61)*('Calcification Rates'!$F$61+'Calcification Rates'!$G$61)</f>
        <v>51.197025006300443</v>
      </c>
      <c r="EG62" s="73">
        <f>(2*'Calcification Rates'!$D$62*'Calcification Rates'!$F$62)+0.1*'Calcification Rates'!$D$62*($A62+(2*'Calcification Rates'!$D$62))*'Calcification Rates'!$F$62</f>
        <v>98.216756944444441</v>
      </c>
      <c r="EH62" s="73">
        <f>(2*('Calcification Rates'!$D$62-'Calcification Rates'!$E$62)*('Calcification Rates'!$F$62-'Calcification Rates'!$G$62))+(0.1*('Calcification Rates'!$D$62-'Calcification Rates'!$E$62)*($A62+(2*'Calcification Rates'!$D$62-'Calcification Rates'!$E$62)))*('Calcification Rates'!$F$62-'Calcification Rates'!$G$62)</f>
        <v>80.418524896271222</v>
      </c>
      <c r="EI62" s="73">
        <f>(2*('Calcification Rates'!$D$62+'Calcification Rates'!$E$62)*('Calcification Rates'!$F$62+'Calcification Rates'!$G$62))+(0.1*('Calcification Rates'!$D$62+'Calcification Rates'!$E$62)*($A62+(2*'Calcification Rates'!$D$62+'Calcification Rates'!$E$62)))*('Calcification Rates'!$F$62+'Calcification Rates'!$G$62)</f>
        <v>117.50378258625092</v>
      </c>
      <c r="EJ62" s="73">
        <f>(2*'Calcification Rates'!$D$63*'Calcification Rates'!$F$63)+0.1*'Calcification Rates'!$D$63*($A62+(2*'Calcification Rates'!$D$63))*'Calcification Rates'!$F$63</f>
        <v>98.216756944444441</v>
      </c>
      <c r="EK62" s="73">
        <f>(2*('Calcification Rates'!$D$63-'Calcification Rates'!$E$63)*('Calcification Rates'!$F$63-'Calcification Rates'!$G$63))+(0.1*('Calcification Rates'!$D$63-'Calcification Rates'!$E$63)*($A62+(2*'Calcification Rates'!$D$63-'Calcification Rates'!$E$63)))*('Calcification Rates'!$F$63-'Calcification Rates'!$G$63)</f>
        <v>80.418524896271222</v>
      </c>
      <c r="EL62" s="73">
        <f>(2*('Calcification Rates'!$D$63+'Calcification Rates'!$E$63)*('Calcification Rates'!$F$63+'Calcification Rates'!$G$63))+(0.1*('Calcification Rates'!$D$63+'Calcification Rates'!$E$63)*($A62+(2*'Calcification Rates'!$D$63+'Calcification Rates'!$E$63)))*('Calcification Rates'!$F$63+'Calcification Rates'!$G$63)</f>
        <v>117.50378258625092</v>
      </c>
      <c r="EM62" s="73">
        <f>(2*'Calcification Rates'!$D$64*'Calcification Rates'!$F$64)+0.1*'Calcification Rates'!$D$64*($A62+(2*'Calcification Rates'!$D$64))*'Calcification Rates'!$F$64</f>
        <v>98.216756944444441</v>
      </c>
      <c r="EN62" s="73">
        <f>(2*('Calcification Rates'!$D$64-'Calcification Rates'!$E$64)*('Calcification Rates'!$F$64-'Calcification Rates'!$G$64))+(0.1*('Calcification Rates'!$D$64-'Calcification Rates'!$E$64)*($A62+(2*'Calcification Rates'!$D$64-'Calcification Rates'!$E$64)))*('Calcification Rates'!$F$64-'Calcification Rates'!$G$64)</f>
        <v>80.418524896271222</v>
      </c>
      <c r="EO62" s="73">
        <f>(2*('Calcification Rates'!$D$64+'Calcification Rates'!$E$64)*('Calcification Rates'!$F$64+'Calcification Rates'!$G$64))+(0.1*('Calcification Rates'!$D$64+'Calcification Rates'!$E$64)*($A62+(2*'Calcification Rates'!$D$64+'Calcification Rates'!$E$64)))*('Calcification Rates'!$F$64+'Calcification Rates'!$G$64)</f>
        <v>117.50378258625092</v>
      </c>
      <c r="EP62" s="73">
        <f>(2*'Calcification Rates'!$D$65*'Calcification Rates'!$F$65)+0.1*'Calcification Rates'!$D$65*($A62+(2*'Calcification Rates'!$D$65))*'Calcification Rates'!$F$65</f>
        <v>98.216756944444441</v>
      </c>
      <c r="EQ62" s="73">
        <f>(2*('Calcification Rates'!$D$65-'Calcification Rates'!$E$65)*('Calcification Rates'!$F$65-'Calcification Rates'!$G$65))+(0.1*('Calcification Rates'!$D$65-'Calcification Rates'!$E$65)*($A62+(2*'Calcification Rates'!$D$65-'Calcification Rates'!$E$65)))*('Calcification Rates'!$F$65-'Calcification Rates'!$G$65)</f>
        <v>80.418524896271222</v>
      </c>
      <c r="ER62" s="73">
        <f>(2*('Calcification Rates'!$D$65+'Calcification Rates'!$E$65)*('Calcification Rates'!$F$65+'Calcification Rates'!$G$65))+(0.1*('Calcification Rates'!$D$65+'Calcification Rates'!$E$65)*($A62+(2*'Calcification Rates'!$D$65+'Calcification Rates'!$E$65)))*('Calcification Rates'!$F$65+'Calcification Rates'!$G$65)</f>
        <v>117.50378258625092</v>
      </c>
      <c r="ES62" s="73">
        <f>$A62*'Calcification Rates'!$D$66*'Calcification Rates'!$F$66</f>
        <v>47.086506342010544</v>
      </c>
      <c r="ET62" s="73">
        <f>$A62*('Calcification Rates'!$D$66-'Calcification Rates'!$E$66)*('Calcification Rates'!$F$66-'Calcification Rates'!$G$66)</f>
        <v>43.146494280969947</v>
      </c>
      <c r="EU62" s="73">
        <f>$A62*('Calcification Rates'!$D$66+'Calcification Rates'!$E$66)*('Calcification Rates'!$F$66+'Calcification Rates'!$G$66)</f>
        <v>51.197025006300443</v>
      </c>
      <c r="EV62" s="73">
        <f>(2*'Calcification Rates'!$D$67*'Calcification Rates'!$F$67)+0.1*'Calcification Rates'!$D$67*($A62+(2*'Calcification Rates'!$D$67))*'Calcification Rates'!$F$67</f>
        <v>98.216756944444441</v>
      </c>
      <c r="EW62" s="73">
        <f>(2*('Calcification Rates'!$D$67-'Calcification Rates'!$E$67)*('Calcification Rates'!$F$67-'Calcification Rates'!$G$67))+(0.1*('Calcification Rates'!$D$67-'Calcification Rates'!$E$67)*($A62+(2*'Calcification Rates'!$D$67-'Calcification Rates'!$E$67)))*('Calcification Rates'!$F$67-'Calcification Rates'!$G$67)</f>
        <v>80.418524896271222</v>
      </c>
      <c r="EX62" s="73">
        <f>(2*('Calcification Rates'!$D$67+'Calcification Rates'!$E$67)*('Calcification Rates'!$F$67+'Calcification Rates'!$G$67))+(0.1*('Calcification Rates'!$D$67+'Calcification Rates'!$E$67)*($A62+(2*'Calcification Rates'!$D$67+'Calcification Rates'!$E$67)))*('Calcification Rates'!$F$67+'Calcification Rates'!$G$67)</f>
        <v>117.50378258625092</v>
      </c>
      <c r="EY62" s="73">
        <f>((((1-'Calcification Rates'!$H$68)*$A62)*'Calcification Rates'!$D$68*0.1)+('Calcification Rates'!$H$68*$A62*'Calcification Rates'!$D$68))*'Calcification Rates'!$F$68</f>
        <v>13.735590000000002</v>
      </c>
      <c r="EZ62" s="73">
        <f>((((1-'Calcification Rates'!$H$68)*$A62)*(('Calcification Rates'!$D$68-'Calcification Rates'!$E$68)*0.1))+('Calcification Rates'!$H$68*$A62*('Calcification Rates'!$D$68-'Calcification Rates'!$E$68)))*('Calcification Rates'!$F$68-'Calcification Rates'!$G$68)</f>
        <v>8.5471626674895873</v>
      </c>
      <c r="FA62" s="73">
        <f>((((1-'Calcification Rates'!$H$68)*$A62)*(('Calcification Rates'!$D$68+'Calcification Rates'!$E$68)*0.1))+('Calcification Rates'!$H$68*$A62*('Calcification Rates'!$D$68+'Calcification Rates'!$E$68)))*('Calcification Rates'!$F$68+'Calcification Rates'!$G$68)</f>
        <v>19.44009753187726</v>
      </c>
      <c r="FB62" s="73">
        <f>((((((((($A62*2)/PI())/2)+'Calcification Rates'!$D$69)^2)*PI())/2))-((((((($A62*2)/PI())/2)^2)*PI())/2)))*'Calcification Rates'!$F$69</f>
        <v>92.159471549644493</v>
      </c>
      <c r="FC62" s="73">
        <f>((((((((($A62*2)/PI())/2)+('Calcification Rates'!$D$69-'Calcification Rates'!$E$69))^2)*PI())/2))-((((((($A62*2)/PI())/2)^2)*PI())/2)))*('Calcification Rates'!$F$69-'Calcification Rates'!$G$69)</f>
        <v>87.239282572934897</v>
      </c>
      <c r="FD62" s="73">
        <f>((((((((($A62*2)/PI())/2)+('Calcification Rates'!$D$69+'Calcification Rates'!$E$69))^2)*PI())/2))-((((((($A62*2)/PI())/2)^2)*PI())/2)))*('Calcification Rates'!$F$69+'Calcification Rates'!$G$69)</f>
        <v>97.152147059792767</v>
      </c>
      <c r="FE62" s="73">
        <f>((((((((($A62*2)/PI())/2)+'Calcification Rates'!$D$70)^2)*PI())/2))-((((((($A62*2)/PI())/2)^2)*PI())/2)))*'Calcification Rates'!$F$70</f>
        <v>71.777093534569005</v>
      </c>
      <c r="FF62" s="73">
        <f>((((((((($A62*2)/PI())/2)+('Calcification Rates'!$D$70-'Calcification Rates'!$E$70))^2)*PI())/2))-((((((($A62*2)/PI())/2)^2)*PI())/2)))*('Calcification Rates'!$F$70-'Calcification Rates'!$G$70)</f>
        <v>61.795233277459261</v>
      </c>
      <c r="FG62" s="73">
        <f>((((((((($A62*2)/PI())/2)+('Calcification Rates'!$D$70+'Calcification Rates'!$E$70))^2)*PI())/2))-((((((($A62*2)/PI())/2)^2)*PI())/2)))*('Calcification Rates'!$F$70+'Calcification Rates'!$G$70)</f>
        <v>81.95265495339811</v>
      </c>
      <c r="FH62" s="73">
        <f>((((((((($A62*2)/PI())/2)+'Calcification Rates'!$D$71)^2)*PI())/2))-((((((($A62*2)/PI())/2)^2)*PI())/2)))*'Calcification Rates'!$F$71</f>
        <v>40.859751874933799</v>
      </c>
      <c r="FI62" s="73">
        <f>((((((((($A62*2)/PI())/2)+('Calcification Rates'!$D$71-'Calcification Rates'!$E$71))^2)*PI())/2))-((((((($A62*2)/PI())/2)^2)*PI())/2)))*('Calcification Rates'!$F$71-'Calcification Rates'!$G$71)</f>
        <v>37.673188864996561</v>
      </c>
      <c r="FJ62" s="73">
        <f>((((((((($A62*2)/PI())/2)+('Calcification Rates'!$D$71+'Calcification Rates'!$E$71))^2)*PI())/2))-((((((($A62*2)/PI())/2)^2)*PI())/2)))*('Calcification Rates'!$F$71+'Calcification Rates'!$G$71)</f>
        <v>44.172920260032399</v>
      </c>
      <c r="FK62" s="73">
        <f>$A62*'Calcification Rates'!$D$72*'Calcification Rates'!$F$72</f>
        <v>1.41016875</v>
      </c>
      <c r="FL62" s="73">
        <f>$A62*('Calcification Rates'!$D$72-'Calcification Rates'!$E$72)*('Calcification Rates'!$F$72-'Calcification Rates'!$G$72)</f>
        <v>0.91646695666860378</v>
      </c>
      <c r="FM62" s="73">
        <f>$A62*('Calcification Rates'!$D$72+'Calcification Rates'!$E$72)*('Calcification Rates'!$F$72+'Calcification Rates'!$G$72)</f>
        <v>1.903870543331396</v>
      </c>
      <c r="FN62" s="73">
        <f>$A62*'Calcification Rates'!$D$74*'Calcification Rates'!$F$74</f>
        <v>1.41016875</v>
      </c>
      <c r="FO62" s="73">
        <f>$A62*('Calcification Rates'!$D$74-'Calcification Rates'!$E$74)*('Calcification Rates'!$F$74-'Calcification Rates'!$G$74)</f>
        <v>0.91646695666860378</v>
      </c>
      <c r="FP62" s="73">
        <f>$A62*('Calcification Rates'!$D$74+'Calcification Rates'!$E$74)*('Calcification Rates'!$F$74+'Calcification Rates'!$G$74)</f>
        <v>1.903870543331396</v>
      </c>
      <c r="FQ62" s="73">
        <f>$A62*'Calcification Rates'!$D$75*'Calcification Rates'!$F$75</f>
        <v>40.700433238636357</v>
      </c>
      <c r="FR62" s="73">
        <f>$A62*('Calcification Rates'!$D$75-'Calcification Rates'!$E$75)*('Calcification Rates'!$F$75-'Calcification Rates'!$G$75)</f>
        <v>37.902706252372504</v>
      </c>
      <c r="FS62" s="73">
        <f>$A62*('Calcification Rates'!$D$75+'Calcification Rates'!$E$75)*('Calcification Rates'!$F$75+'Calcification Rates'!$G$75)</f>
        <v>43.583350296185024</v>
      </c>
      <c r="FT62" s="73">
        <f>((((((((($A62*2)/PI())/2)+'Calcification Rates'!$D$76)^2)*PI())/2))-((((((($A62*2)/PI())/2)^2)*PI())/2)))*'Calcification Rates'!$F$76</f>
        <v>41.182005044117773</v>
      </c>
      <c r="FU62" s="73">
        <f>((((((((($A62*2)/PI())/2)+('Calcification Rates'!$D$76-'Calcification Rates'!$E$76))^2)*PI())/2))-((((((($A62*2)/PI())/2)^2)*PI())/2)))*('Calcification Rates'!$F$76-'Calcification Rates'!$G$76)</f>
        <v>38.341390652722275</v>
      </c>
      <c r="FV62" s="73">
        <f>((((((((($A62*2)/PI())/2)+('Calcification Rates'!$D$76+'Calcification Rates'!$E$76))^2)*PI())/2))-((((((($A62*2)/PI())/2)^2)*PI())/2)))*('Calcification Rates'!$F$76+'Calcification Rates'!$G$76)</f>
        <v>44.110283916207905</v>
      </c>
      <c r="FW62" s="73">
        <f>(2*'Calcification Rates'!$D$77*'Calcification Rates'!$F$77)+0.1*'Calcification Rates'!$D$77*($A62+(2*'Calcification Rates'!$D$77))*'Calcification Rates'!$F$77</f>
        <v>98.216756944444441</v>
      </c>
      <c r="FX62" s="73">
        <f>(2*('Calcification Rates'!$D$77-'Calcification Rates'!$E$77)*('Calcification Rates'!$F$77-'Calcification Rates'!$G$77))+(0.1*('Calcification Rates'!$D$77-'Calcification Rates'!$E$77)*($A62+(2*'Calcification Rates'!$D$77-'Calcification Rates'!$E$77)))*('Calcification Rates'!$F$77-'Calcification Rates'!$G$77)</f>
        <v>93.453570514011446</v>
      </c>
      <c r="FY62" s="73">
        <f>(2*('Calcification Rates'!$D$77+'Calcification Rates'!$E$77)*('Calcification Rates'!$F$77+'Calcification Rates'!$G$77))+(0.1*('Calcification Rates'!$D$77+'Calcification Rates'!$E$77)*($A62+(2*'Calcification Rates'!$D$77+'Calcification Rates'!$E$77)))*('Calcification Rates'!$F$77+'Calcification Rates'!$G$77)</f>
        <v>103.00104785199399</v>
      </c>
      <c r="FZ62" s="73">
        <f>((((1-'Calcification Rates'!$H$78)*$A62)*'Calcification Rates'!$D$78*0.1)+('Calcification Rates'!$H$78*$A62*'Calcification Rates'!$D$78))*'Calcification Rates'!$F$78</f>
        <v>21.396297194999999</v>
      </c>
      <c r="GA62" s="73">
        <f>((((1-'Calcification Rates'!$H$78)*$A62)*(('Calcification Rates'!$D$78-'Calcification Rates'!$E$78)*0.1))+('Calcification Rates'!$H$78*$A62*('Calcification Rates'!$D$78-'Calcification Rates'!$E$78)))*('Calcification Rates'!$F$78-'Calcification Rates'!$G$78)</f>
        <v>20.655557749329752</v>
      </c>
      <c r="GB62" s="73">
        <f>((((1-'Calcification Rates'!$H$78)*$A62)*(('Calcification Rates'!$D$78+'Calcification Rates'!$E$78)*0.1))+('Calcification Rates'!$H$78*$A62*('Calcification Rates'!$D$78+'Calcification Rates'!$E$78)))*('Calcification Rates'!$F$78+'Calcification Rates'!$G$78)</f>
        <v>22.137036640670246</v>
      </c>
      <c r="GC62" s="73">
        <f>((((1-'Calcification Rates'!$H$79)*$A62)*'Calcification Rates'!$D$79*0.1)+('Calcification Rates'!$H$79*$A62*'Calcification Rates'!$D$79))*'Calcification Rates'!$F$79</f>
        <v>24.334291800000003</v>
      </c>
      <c r="GD62" s="73">
        <f>((((1-'Calcification Rates'!$H$79)*$A62)*(('Calcification Rates'!$D$79-'Calcification Rates'!$E$79)*0.1))+('Calcification Rates'!$H$79*$A62*('Calcification Rates'!$D$79-'Calcification Rates'!$E$79)))*('Calcification Rates'!$F$79-'Calcification Rates'!$G$79)</f>
        <v>23.3170153811006</v>
      </c>
      <c r="GE62" s="73">
        <f>((((1-'Calcification Rates'!$H$79)*$A62)*(('Calcification Rates'!$D$79+'Calcification Rates'!$E$79)*0.1))+('Calcification Rates'!$H$79*$A62*('Calcification Rates'!$D$79+'Calcification Rates'!$E$79)))*('Calcification Rates'!$F$79+'Calcification Rates'!$G$79)</f>
        <v>25.351568218899406</v>
      </c>
      <c r="GF62" s="73">
        <f>((((1-'Calcification Rates'!$H$80)*$A62)*'Calcification Rates'!$D$80*0.1)+('Calcification Rates'!$H$80*$A62*'Calcification Rates'!$D$80))*'Calcification Rates'!$F$80</f>
        <v>28.635645869999998</v>
      </c>
      <c r="GG62" s="73">
        <f>((((1-'Calcification Rates'!$H$80)*$A62)*(('Calcification Rates'!$D$80-'Calcification Rates'!$E$80)*0.1))+('Calcification Rates'!$H$80*$A62*('Calcification Rates'!$D$80-'Calcification Rates'!$E$80)))*('Calcification Rates'!$F$80-'Calcification Rates'!$G$80)</f>
        <v>27.644280296095456</v>
      </c>
      <c r="GH62" s="73">
        <f>((((1-'Calcification Rates'!$H$80)*$A62)*(('Calcification Rates'!$D$80+'Calcification Rates'!$E$80)*0.1))+('Calcification Rates'!$H$80*$A62*('Calcification Rates'!$D$80+'Calcification Rates'!$E$80)))*('Calcification Rates'!$F$80+'Calcification Rates'!$G$80)</f>
        <v>29.627011443904539</v>
      </c>
      <c r="GI62" s="73">
        <f>((((((((($A62*2)/PI())/2)+'Calcification Rates'!$D$81)^2)*PI())/2))-((((((($A62*2)/PI())/2)^2)*PI())/2)))*'Calcification Rates'!$F$81</f>
        <v>34.883583673529664</v>
      </c>
      <c r="GJ62" s="73">
        <f>((((((((($A62*2)/PI())/2)+('Calcification Rates'!$D$81-'Calcification Rates'!$E$81))^2)*PI())/2))-((((((($A62*2)/PI())/2)^2)*PI())/2)))*('Calcification Rates'!$F$81-'Calcification Rates'!$G$81)</f>
        <v>33.74848305328355</v>
      </c>
      <c r="GK62" s="73">
        <f>((((((((($A62*2)/PI())/2)+('Calcification Rates'!$D$81+'Calcification Rates'!$E$81))^2)*PI())/2))-((((((($A62*2)/PI())/2)^2)*PI())/2)))*('Calcification Rates'!$F$81+'Calcification Rates'!$G$81)</f>
        <v>36.019576741065386</v>
      </c>
      <c r="GL62" s="73">
        <f>((((((((($A62*2)/PI())/2)+'Calcification Rates'!$D$82)^2)*PI())/2))-((((((($A62*2)/PI())/2)^2)*PI())/2)))*'Calcification Rates'!$F$82</f>
        <v>35.77477688544618</v>
      </c>
      <c r="GM62" s="73">
        <f>((((((((($A62*2)/PI())/2)+('Calcification Rates'!$D$82-'Calcification Rates'!$E$82))^2)*PI())/2))-((((((($A62*2)/PI())/2)^2)*PI())/2)))*('Calcification Rates'!$F$82-'Calcification Rates'!$G$82)</f>
        <v>34.891060081841125</v>
      </c>
      <c r="GN62" s="73">
        <f>((((((((($A62*2)/PI())/2)+('Calcification Rates'!$D$82+'Calcification Rates'!$E$82))^2)*PI())/2))-((((((($A62*2)/PI())/2)^2)*PI())/2)))*('Calcification Rates'!$F$82+'Calcification Rates'!$G$82)</f>
        <v>36.6590338568571</v>
      </c>
      <c r="GO62" s="73">
        <f>((((((((($A62*2)/PI())/2)+'Calcification Rates'!$D$87)^2)*PI())/2))-((((((($A62*2)/PI())/2)^2)*PI())/2)))*'Calcification Rates'!$F$87</f>
        <v>24.022219970123281</v>
      </c>
      <c r="GP62" s="73">
        <f>((((((((($A62*2)/PI())/2)+('Calcification Rates'!$D$87-'Calcification Rates'!$E$87))^2)*PI())/2))-((((((($A62*2)/PI())/2)^2)*PI())/2)))*('Calcification Rates'!$F$87-'Calcification Rates'!$G$87)</f>
        <v>20.897760974848421</v>
      </c>
      <c r="GQ62" s="73">
        <f>((((((((($A62*2)/PI())/2)+('Calcification Rates'!$D$87+'Calcification Rates'!$E$87))^2)*PI())/2))-((((((($A62*2)/PI())/2)^2)*PI())/2)))*('Calcification Rates'!$F$87+'Calcification Rates'!$G$87)</f>
        <v>27.312626920294022</v>
      </c>
      <c r="GR62" s="73">
        <f>((((((((($A62*2)/PI())/2)+'Calcification Rates'!$D$88)^2)*PI())/2))-((((((($A62*2)/PI())/2)^2)*PI())/2)))*'Calcification Rates'!$F$88</f>
        <v>24.022219970123281</v>
      </c>
      <c r="GS62" s="73">
        <f>((((((((($A62*2)/PI())/2)+('Calcification Rates'!$D$88-'Calcification Rates'!$E$88))^2)*PI())/2))-((((((($A62*2)/PI())/2)^2)*PI())/2)))*('Calcification Rates'!$F$88-'Calcification Rates'!$G$88)</f>
        <v>20.897760974848421</v>
      </c>
      <c r="GT62" s="73">
        <f>((((((((($A62*2)/PI())/2)+('Calcification Rates'!$D$88+'Calcification Rates'!$E$88))^2)*PI())/2))-((((((($A62*2)/PI())/2)^2)*PI())/2)))*('Calcification Rates'!$F$88+'Calcification Rates'!$G$88)</f>
        <v>27.312626920294022</v>
      </c>
      <c r="GU62" s="73">
        <f>((((((((($A62*2)/PI())/2)+'Calcification Rates'!$D$89)^2)*PI())/2))-((((((($A62*2)/PI())/2)^2)*PI())/2)))*'Calcification Rates'!$F$89</f>
        <v>33.570822278598662</v>
      </c>
      <c r="GV62" s="73">
        <f>((((((((($A62*2)/PI())/2)+('Calcification Rates'!$D$89-'Calcification Rates'!$E$89))^2)*PI())/2))-((((((($A62*2)/PI())/2)^2)*PI())/2)))*('Calcification Rates'!$F$89-'Calcification Rates'!$G$89)</f>
        <v>29.931210775412151</v>
      </c>
      <c r="GW62" s="73">
        <f>((((((((($A62*2)/PI())/2)+('Calcification Rates'!$D$89+'Calcification Rates'!$E$89))^2)*PI())/2))-((((((($A62*2)/PI())/2)^2)*PI())/2)))*('Calcification Rates'!$F$89+'Calcification Rates'!$G$89)</f>
        <v>37.345743283262422</v>
      </c>
      <c r="GX62" s="73">
        <f>((((((((($A62*2)/PI())/2)+'Calcification Rates'!$D$90)^2)*PI())/2))-((((((($A62*2)/PI())/2)^2)*PI())/2)))*'Calcification Rates'!$F$90</f>
        <v>33.570822278598662</v>
      </c>
      <c r="GY62" s="73">
        <f>((((((((($A62*2)/PI())/2)+('Calcification Rates'!$D$90-'Calcification Rates'!$E$90))^2)*PI())/2))-((((((($A62*2)/PI())/2)^2)*PI())/2)))*('Calcification Rates'!$F$90-'Calcification Rates'!$G$90)</f>
        <v>29.931210775412151</v>
      </c>
      <c r="GZ62" s="73">
        <f>((((((((($A62*2)/PI())/2)+('Calcification Rates'!$D$90+'Calcification Rates'!$E$90))^2)*PI())/2))-((((((($A62*2)/PI())/2)^2)*PI())/2)))*('Calcification Rates'!$F$90+'Calcification Rates'!$G$90)</f>
        <v>37.345743283262422</v>
      </c>
      <c r="HA62" s="73">
        <f>((((((((($A62*2)/PI())/2)+'Calcification Rates'!$D$92)^2)*PI())/2))-((((((($A62*2)/PI())/2)^2)*PI())/2)))*'Calcification Rates'!$F$92</f>
        <v>84.666006478141782</v>
      </c>
      <c r="HB62" s="73">
        <f>((((((((($A62*2)/PI())/2)+('Calcification Rates'!$D$92-'Calcification Rates'!$E$92))^2)*PI())/2))-((((((($A62*2)/PI())/2)^2)*PI())/2)))*('Calcification Rates'!$F$92-'Calcification Rates'!$G$92)</f>
        <v>81.39020455644399</v>
      </c>
      <c r="HC62" s="73">
        <f>((((((((($A62*2)/PI())/2)+('Calcification Rates'!$D$92+'Calcification Rates'!$E$92))^2)*PI())/2))-((((((($A62*2)/PI())/2)^2)*PI())/2)))*('Calcification Rates'!$F$92+'Calcification Rates'!$G$92)</f>
        <v>87.941808399839587</v>
      </c>
      <c r="HD62" s="73">
        <f>$A62*'Calcification Rates'!$D$93*'Calcification Rates'!$F$93</f>
        <v>24.790470264138719</v>
      </c>
      <c r="HE62" s="73">
        <f>$A62*('Calcification Rates'!$D$93-'Calcification Rates'!$E$93)*('Calcification Rates'!$F$93-'Calcification Rates'!$G$93)</f>
        <v>21.787770837442398</v>
      </c>
      <c r="HF62" s="73">
        <f>$A62*('Calcification Rates'!$D$93+'Calcification Rates'!$E$93)*('Calcification Rates'!$F$93+'Calcification Rates'!$G$93)</f>
        <v>27.957666488390643</v>
      </c>
      <c r="HG62" s="73">
        <f>$A62*'Calcification Rates'!$D$95*'Calcification Rates'!$F$95</f>
        <v>31.607849586776865</v>
      </c>
      <c r="HH62" s="73">
        <f>$A62*('Calcification Rates'!$D$95-'Calcification Rates'!$E$95)*('Calcification Rates'!$F$95-'Calcification Rates'!$G$95)</f>
        <v>27.582352712338892</v>
      </c>
      <c r="HI62" s="73">
        <f>$A62*('Calcification Rates'!$D$95+'Calcification Rates'!$E$95)*('Calcification Rates'!$F$95+'Calcification Rates'!$G$95)</f>
        <v>35.858942069291096</v>
      </c>
      <c r="HJ62" s="73">
        <f>((((1-'Calcification Rates'!$H$96)*$A62)*'Calcification Rates'!$D$96*0.1)+('Calcification Rates'!$H$96*$A62*'Calcification Rates'!$D$96))*'Calcification Rates'!$F$96</f>
        <v>15.026875500000001</v>
      </c>
      <c r="HK62" s="73">
        <f>((((1-'Calcification Rates'!$H$96)*$A62)*(('Calcification Rates'!$D$96-'Calcification Rates'!$E$96)*0.1))+('Calcification Rates'!$H$96*$A62*('Calcification Rates'!$D$96-'Calcification Rates'!$E$96)))*('Calcification Rates'!$F$96-'Calcification Rates'!$G$96)</f>
        <v>13.126311347951066</v>
      </c>
      <c r="HL62" s="73">
        <f>((((1-'Calcification Rates'!$H$96)*$A62)*(('Calcification Rates'!$D$96+'Calcification Rates'!$E$96)*0.1))+('Calcification Rates'!$H$96*$A62*('Calcification Rates'!$D$96+'Calcification Rates'!$E$96)))*('Calcification Rates'!$F$96+'Calcification Rates'!$G$96)</f>
        <v>17.044341479509125</v>
      </c>
      <c r="HM62" s="73">
        <f>((((1-'Calcification Rates'!$H$98)*$A62)*'Calcification Rates'!$D$98*0.1)+('Calcification Rates'!$H$98*$A62*'Calcification Rates'!$D$98))*'Calcification Rates'!$F$98</f>
        <v>15.026875500000001</v>
      </c>
      <c r="HN62" s="73">
        <f>((((1-'Calcification Rates'!$H$98)*$A62)*(('Calcification Rates'!$D$98-'Calcification Rates'!$E$98)*0.1))+('Calcification Rates'!$H$98*$A62*('Calcification Rates'!$D$98-'Calcification Rates'!$E$98)))*('Calcification Rates'!$F$98-'Calcification Rates'!$G$98)</f>
        <v>9.0624775317238697</v>
      </c>
      <c r="HO62" s="73">
        <f>((((1-'Calcification Rates'!$H$98)*$A62)*(('Calcification Rates'!$D$98+'Calcification Rates'!$E$98)*0.1))+('Calcification Rates'!$H$98*$A62*('Calcification Rates'!$D$98+'Calcification Rates'!$E$98)))*('Calcification Rates'!$F$98+'Calcification Rates'!$G$98)</f>
        <v>21.854816890251723</v>
      </c>
    </row>
    <row r="63" spans="1:223" x14ac:dyDescent="0.3">
      <c r="A63" s="42">
        <v>61</v>
      </c>
      <c r="B63" s="73">
        <f>((((1-'Calcification Rates'!$H$11)*$A63)*'Calcification Rates'!$D$11*0.1)+('Calcification Rates'!$H$11*$A63*'Calcification Rates'!$D$11))*'Calcification Rates'!$F$11</f>
        <v>167.82962858666667</v>
      </c>
      <c r="C63" s="73">
        <f>((((1-'Calcification Rates'!$H$11)*$A63)*(('Calcification Rates'!$D$11-'Calcification Rates'!$E$11)*0.1))+('Calcification Rates'!$H$11*$A63*('Calcification Rates'!$D$11-'Calcification Rates'!$E$11)))*('Calcification Rates'!$F$11-'Calcification Rates'!$G$11)</f>
        <v>136.30703597557698</v>
      </c>
      <c r="D63" s="73">
        <f>((((1-'Calcification Rates'!$H$11)*$A63)*(('Calcification Rates'!$D$11+'Calcification Rates'!$E$11)*0.1))+('Calcification Rates'!$H$11*$A63*('Calcification Rates'!$D$11+'Calcification Rates'!$E$11)))*('Calcification Rates'!$F$11+'Calcification Rates'!$G$11)</f>
        <v>200.33145758299963</v>
      </c>
      <c r="E63" s="73">
        <f>(((((1-'Calcification Rates'!$H$12)*$A63)*'Calcification Rates'!$D$12*0.1)+('Calcification Rates'!$H$12*$A63*'Calcification Rates'!$D$12))*'Calcification Rates'!$F$12)*0.5</f>
        <v>88.37964899047617</v>
      </c>
      <c r="F63" s="73">
        <f>(((((1-'Calcification Rates'!$H$12)*$A63)*(('Calcification Rates'!$D$12-'Calcification Rates'!$E$12)*0.1))+('Calcification Rates'!$H$12*$A63*('Calcification Rates'!$D$12-'Calcification Rates'!$E$12)))*('Calcification Rates'!$F$12-'Calcification Rates'!$G$12))*0.5</f>
        <v>81.227698921459435</v>
      </c>
      <c r="G63" s="73">
        <f>(((((1-'Calcification Rates'!$H$12)*$A63)*(('Calcification Rates'!$D$12+'Calcification Rates'!$E$12)*0.1))+('Calcification Rates'!$H$12*$A63*('Calcification Rates'!$D$12+'Calcification Rates'!$E$12)))*('Calcification Rates'!$F$12+'Calcification Rates'!$G$12))*0.5</f>
        <v>95.655692000164137</v>
      </c>
      <c r="H63" s="73">
        <f>(((((1-'Calcification Rates'!$H$13)*$A63)*'Calcification Rates'!$D$13*0.1)+('Calcification Rates'!$H$13*$A63*'Calcification Rates'!$D$13))*'Calcification Rates'!$F$13)*0.5</f>
        <v>71.1147946416</v>
      </c>
      <c r="I63" s="73">
        <f>(((((1-'Calcification Rates'!$H$13)*$A63)*(('Calcification Rates'!$D$13-'Calcification Rates'!$E$13)*0.1))+('Calcification Rates'!$H$13*$A63*('Calcification Rates'!$D$13-'Calcification Rates'!$E$13)))*('Calcification Rates'!$F$13-'Calcification Rates'!$G$13))*0.5</f>
        <v>60.183229931025238</v>
      </c>
      <c r="J63" s="73">
        <f>(((((1-'Calcification Rates'!$H$13)*$A63)*(('Calcification Rates'!$D$13+'Calcification Rates'!$E$13)*0.1))+('Calcification Rates'!$H$13*$A63*('Calcification Rates'!$D$13+'Calcification Rates'!$E$13)))*('Calcification Rates'!$F$13+'Calcification Rates'!$G$13))*0.5</f>
        <v>82.947752097085868</v>
      </c>
      <c r="K63" s="73">
        <f>((((((((($A63*2)/PI())/2)+'Calcification Rates'!$D$14)^2)*PI())/2))-((((((($A63*2)/PI())/2)^2)*PI())/2)))*'Calcification Rates'!$F$14</f>
        <v>36.158296613858617</v>
      </c>
      <c r="L63" s="73">
        <f>((((((((($A63*2)/PI())/2)+('Calcification Rates'!$D$14-'Calcification Rates'!$E$14))^2)*PI())/2))-((((((($A63*2)/PI())/2)^2)*PI())/2)))*('Calcification Rates'!$F$14-'Calcification Rates'!$G$14)</f>
        <v>34.895338028170151</v>
      </c>
      <c r="M63" s="73">
        <f>((((((((($A63*2)/PI())/2)+('Calcification Rates'!$D$14+'Calcification Rates'!$E$14))^2)*PI())/2))-((((((($A63*2)/PI())/2)^2)*PI())/2)))*('Calcification Rates'!$F$14+'Calcification Rates'!$G$14)</f>
        <v>37.421935350840357</v>
      </c>
      <c r="N63" s="73">
        <f>((((((((($A63*2)/PI())/2)+'Calcification Rates'!$D$15)^2)*PI())/2))-((((((($A63*2)/PI())/2)^2)*PI())/2)))*'Calcification Rates'!$F$15</f>
        <v>36.676188883067532</v>
      </c>
      <c r="O63" s="73">
        <f>((((((((($A63*2)/PI())/2)+('Calcification Rates'!$D$15-'Calcification Rates'!$E$15))^2)*PI())/2))-((((((($A63*2)/PI())/2)^2)*PI())/2)))*('Calcification Rates'!$F$15-'Calcification Rates'!$G$15)</f>
        <v>33.072052900316997</v>
      </c>
      <c r="P63" s="73">
        <f>((((((((($A63*2)/PI())/2)+('Calcification Rates'!$D$15+'Calcification Rates'!$E$15))^2)*PI())/2))-((((((($A63*2)/PI())/2)^2)*PI())/2)))*('Calcification Rates'!$F$15+'Calcification Rates'!$G$15)</f>
        <v>40.449217980922406</v>
      </c>
      <c r="Q63" s="73">
        <f>(2*'Calcification Rates'!$D$16*'Calcification Rates'!$F$16)+0.1*'Calcification Rates'!$D$16*($A63+(2*'Calcification Rates'!$D$16))*'Calcification Rates'!$F$16</f>
        <v>9.1515783333333331</v>
      </c>
      <c r="R63" s="73">
        <f>(2*('Calcification Rates'!$D$16-'Calcification Rates'!$E$16)*('Calcification Rates'!$F$16-'Calcification Rates'!$G$16))+(0.1*('Calcification Rates'!$D$16-'Calcification Rates'!$E$16)*($A63+(2*'Calcification Rates'!$D$16-'Calcification Rates'!$E$16)))*('Calcification Rates'!$F$16-'Calcification Rates'!$G$16)</f>
        <v>7.8611377515607934</v>
      </c>
      <c r="S63" s="73">
        <f>(2*('Calcification Rates'!$D$16+'Calcification Rates'!$E$16)*('Calcification Rates'!$F$16+'Calcification Rates'!$G$16))+(0.1*('Calcification Rates'!$D$16+'Calcification Rates'!$E$16)*($A63+(2*'Calcification Rates'!$D$16+'Calcification Rates'!$E$16)))*('Calcification Rates'!$F$16+'Calcification Rates'!$G$16)</f>
        <v>10.474184226343366</v>
      </c>
      <c r="T63" s="73">
        <f>(2*'Calcification Rates'!$D$17*'Calcification Rates'!$F$17)+0.1*'Calcification Rates'!$D$17*($A63+(2*'Calcification Rates'!$D$17))*'Calcification Rates'!$F$17</f>
        <v>8.4582769444444441</v>
      </c>
      <c r="U63" s="73">
        <f>(2*('Calcification Rates'!$D$17-'Calcification Rates'!$E$17)*('Calcification Rates'!$F$17-'Calcification Rates'!$G$17))+(0.1*('Calcification Rates'!$D$17-'Calcification Rates'!$E$17)*($A63+(2*'Calcification Rates'!$D$17-'Calcification Rates'!$E$17)))*('Calcification Rates'!$F$17-'Calcification Rates'!$G$17)</f>
        <v>7.1772623990274589</v>
      </c>
      <c r="V63" s="73">
        <f>(2*('Calcification Rates'!$D$17+'Calcification Rates'!$E$17)*('Calcification Rates'!$F$17+'Calcification Rates'!$G$17))+(0.1*('Calcification Rates'!$D$17+'Calcification Rates'!$E$17)*($A63+(2*'Calcification Rates'!$D$17+'Calcification Rates'!$E$17)))*('Calcification Rates'!$F$17+'Calcification Rates'!$G$17)</f>
        <v>9.7714553071433663</v>
      </c>
      <c r="W63" s="73">
        <f>((((((((($A63*2)/PI())/2)+'Calcification Rates'!$D$18)^2)*PI())/2))-((((((($A63*2)/PI())/2)^2)*PI())/2)))*'Calcification Rates'!$F$18</f>
        <v>36.676188883067532</v>
      </c>
      <c r="X63" s="73">
        <f>((((((((($A63*2)/PI())/2)+('Calcification Rates'!$D$18-'Calcification Rates'!$E$18))^2)*PI())/2))-((((((($A63*2)/PI())/2)^2)*PI())/2)))*('Calcification Rates'!$F$18-'Calcification Rates'!$G$18)</f>
        <v>33.072052900316997</v>
      </c>
      <c r="Y63" s="73">
        <f>((((((((($A63*2)/PI())/2)+('Calcification Rates'!$D$18+'Calcification Rates'!$E$18))^2)*PI())/2))-((((((($A63*2)/PI())/2)^2)*PI())/2)))*('Calcification Rates'!$F$18+'Calcification Rates'!$G$18)</f>
        <v>40.449217980922406</v>
      </c>
      <c r="Z63" s="73">
        <f>(2*'Calcification Rates'!$D$19*'Calcification Rates'!$F$19)+0.1*'Calcification Rates'!$D$19*($A63+(2*'Calcification Rates'!$D$19))*'Calcification Rates'!$F$19</f>
        <v>8.4582769444444441</v>
      </c>
      <c r="AA63" s="73">
        <f>(2*('Calcification Rates'!$D$19-'Calcification Rates'!$E$19)*('Calcification Rates'!$F$19-'Calcification Rates'!$G$19))+(0.1*('Calcification Rates'!$D$19-'Calcification Rates'!$E$19)*($A63+(2*'Calcification Rates'!$D$19-'Calcification Rates'!$E$19)))*('Calcification Rates'!$F$19-'Calcification Rates'!$G$19)</f>
        <v>7.1772623990274589</v>
      </c>
      <c r="AB63" s="73">
        <f>(2*('Calcification Rates'!$D$19+'Calcification Rates'!$E$19)*('Calcification Rates'!$F$19+'Calcification Rates'!$G$19))+(0.1*('Calcification Rates'!$D$19+'Calcification Rates'!$E$19)*($A63+(2*'Calcification Rates'!$D$19+'Calcification Rates'!$E$19)))*('Calcification Rates'!$F$19+'Calcification Rates'!$G$19)</f>
        <v>9.7714553071433663</v>
      </c>
      <c r="AC63" s="73">
        <f>(((((1-'Calcification Rates'!$H$20)*$A63)*'Calcification Rates'!$D$20*0.1)+('Calcification Rates'!$H$20*$A63*'Calcification Rates'!$D$20))*'Calcification Rates'!$F$20)*0.5</f>
        <v>4.9318909208333332</v>
      </c>
      <c r="AD63" s="73">
        <f>(((((1-'Calcification Rates'!$H$20)*$A63)*(('Calcification Rates'!$D$20-'Calcification Rates'!$E$20)*0.1))+('Calcification Rates'!$H$20*$A63*('Calcification Rates'!$D$20-'Calcification Rates'!$E$20)))*('Calcification Rates'!$F$20-'Calcification Rates'!$G$20))*0.5</f>
        <v>4.1852846806974311</v>
      </c>
      <c r="AE63" s="73">
        <f>(((((1-'Calcification Rates'!$H$20)*$A63)*(('Calcification Rates'!$D$20+'Calcification Rates'!$E$20)*0.1))+('Calcification Rates'!$H$20*$A63*('Calcification Rates'!$D$20+'Calcification Rates'!$E$20)))*('Calcification Rates'!$F$20+'Calcification Rates'!$G$20))*0.5</f>
        <v>5.6971308820682429</v>
      </c>
      <c r="AF63" s="73">
        <f>(2*'Calcification Rates'!$D$21*'Calcification Rates'!$F$21)+0.1*'Calcification Rates'!$D$21*($A63+(2*'Calcification Rates'!$D$21))*'Calcification Rates'!$F$21</f>
        <v>9.7062194444444447</v>
      </c>
      <c r="AG63" s="73">
        <f>(2*('Calcification Rates'!$D$21-'Calcification Rates'!$E$21)*('Calcification Rates'!$F$21-'Calcification Rates'!$G$21))+(0.1*('Calcification Rates'!$D$21-'Calcification Rates'!$E$21)*($A63+(2*'Calcification Rates'!$D$21-'Calcification Rates'!$E$21)))*('Calcification Rates'!$F$21-'Calcification Rates'!$G$21)</f>
        <v>9.4976608959829338</v>
      </c>
      <c r="AH63" s="73">
        <f>(2*('Calcification Rates'!$D$21+'Calcification Rates'!$E$21)*('Calcification Rates'!$F$21+'Calcification Rates'!$G$21))+(0.1*('Calcification Rates'!$D$21+'Calcification Rates'!$E$21)*($A63+(2*'Calcification Rates'!$D$21+'Calcification Rates'!$E$21)))*('Calcification Rates'!$F$21+'Calcification Rates'!$G$21)</f>
        <v>9.9169105077503996</v>
      </c>
      <c r="AI63" s="73">
        <f>$A63*'Calcification Rates'!$D$23*'Calcification Rates'!$F$23</f>
        <v>1.4336715624999998</v>
      </c>
      <c r="AJ63" s="73">
        <f>$A63*('Calcification Rates'!$D$23-'Calcification Rates'!$E$23)*('Calcification Rates'!$F$23-'Calcification Rates'!$G$23)</f>
        <v>0.93174140594641386</v>
      </c>
      <c r="AK63" s="73">
        <f>$A63*('Calcification Rates'!$D$23+'Calcification Rates'!$E$23)*('Calcification Rates'!$F$23+'Calcification Rates'!$G$23)</f>
        <v>1.9356017190535859</v>
      </c>
      <c r="AL63" s="73">
        <f>((((1-'Calcification Rates'!$H$24)*$A63)*'Calcification Rates'!$D$24*0.1)+('Calcification Rates'!$H$24*$A63*'Calcification Rates'!$D$24))*'Calcification Rates'!$F$24</f>
        <v>65.32583496529999</v>
      </c>
      <c r="AM63" s="73">
        <f>((((1-'Calcification Rates'!$H$24)*$A63)*(('Calcification Rates'!$D$24-'Calcification Rates'!$E$24)*0.1))+('Calcification Rates'!$H$24*$A63*('Calcification Rates'!$D$24-'Calcification Rates'!$E$24)))*('Calcification Rates'!$F$24-'Calcification Rates'!$G$24)</f>
        <v>39.397006491078791</v>
      </c>
      <c r="AN63" s="73">
        <f>((((1-'Calcification Rates'!$H$24)*$A63)*(('Calcification Rates'!$D$24+'Calcification Rates'!$E$24)*0.1))+('Calcification Rates'!$H$24*$A63*('Calcification Rates'!$D$24+'Calcification Rates'!$E$24)))*('Calcification Rates'!$F$24+'Calcification Rates'!$G$24)</f>
        <v>95.008716973094977</v>
      </c>
      <c r="AO63" s="73">
        <f>((((((((($A63*2)/PI())/2)+'Calcification Rates'!$D$25)^2)*PI())/2))-((((((($A63*2)/PI())/2)^2)*PI())/2)))*'Calcification Rates'!$F$25</f>
        <v>30.860499544726959</v>
      </c>
      <c r="AP63" s="73">
        <f>((((((((($A63*2)/PI())/2)+('Calcification Rates'!$D$25-'Calcification Rates'!$E$25))^2)*PI())/2))-((((((($A63*2)/PI())/2)^2)*PI())/2)))*('Calcification Rates'!$F$25-'Calcification Rates'!$G$25)</f>
        <v>25.226747207383823</v>
      </c>
      <c r="AQ63" s="73">
        <f>((((((((($A63*2)/PI())/2)+('Calcification Rates'!$D$25+'Calcification Rates'!$E$25))^2)*PI())/2))-((((((($A63*2)/PI())/2)^2)*PI())/2)))*('Calcification Rates'!$F$25+'Calcification Rates'!$G$25)</f>
        <v>36.682329657187005</v>
      </c>
      <c r="AR63" s="73">
        <f>((((1-'Calcification Rates'!$H$28)*$A63)*'Calcification Rates'!$D$28*0.1)+('Calcification Rates'!$H$28*$A63*'Calcification Rates'!$D$28))*'Calcification Rates'!$F$28</f>
        <v>10.514645551875711</v>
      </c>
      <c r="AS63" s="73">
        <f>((((1-'Calcification Rates'!$H$28)*$A63)*(('Calcification Rates'!$D$28-'Calcification Rates'!$E$28)*0.1))+('Calcification Rates'!$H$28*$A63*('Calcification Rates'!$D$28-'Calcification Rates'!$E$28)))*('Calcification Rates'!$F$28-'Calcification Rates'!$G$28)</f>
        <v>9.4770559202291178</v>
      </c>
      <c r="AT63" s="73">
        <f>((((1-'Calcification Rates'!$H$28)*$A63)*(('Calcification Rates'!$D$28+'Calcification Rates'!$E$28)*0.1))+('Calcification Rates'!$H$28*$A63*('Calcification Rates'!$D$28+'Calcification Rates'!$E$28)))*('Calcification Rates'!$F$28+'Calcification Rates'!$G$28)</f>
        <v>11.603009686969932</v>
      </c>
      <c r="AU63" s="73">
        <f>((((((((($A63*2)/PI())/2)+'Calcification Rates'!$D$29)^2)*PI())/2))-((((((($A63*2)/PI())/2)^2)*PI())/2)))*'Calcification Rates'!$F$29</f>
        <v>151.48033478419629</v>
      </c>
      <c r="AV63" s="73">
        <f>((((((((($A63*2)/PI())/2)+('Calcification Rates'!$D$29-'Calcification Rates'!$E$29))^2)*PI())/2))-((((((($A63*2)/PI())/2)^2)*PI())/2)))*('Calcification Rates'!$F$29-'Calcification Rates'!$G$29)</f>
        <v>125.13274182971799</v>
      </c>
      <c r="AW63" s="73">
        <f>((((((((($A63*2)/PI())/2)+('Calcification Rates'!$D$29+'Calcification Rates'!$E$29))^2)*PI())/2))-((((((($A63*2)/PI())/2)^2)*PI())/2)))*('Calcification Rates'!$F$29+'Calcification Rates'!$G$29)</f>
        <v>180.14253560470053</v>
      </c>
      <c r="AX63" s="73">
        <f>((((((((($A63*2)/PI())/2)+'Calcification Rates'!$D$30)^2)*PI())/2))-((((((($A63*2)/PI())/2)^2)*PI())/2)))*'Calcification Rates'!$F$30</f>
        <v>35.963757886833498</v>
      </c>
      <c r="AY63" s="73">
        <f>((((((((($A63*2)/PI())/2)+('Calcification Rates'!$D$30-'Calcification Rates'!$E$30))^2)*PI())/2))-((((((($A63*2)/PI())/2)^2)*PI())/2)))*('Calcification Rates'!$F$30-'Calcification Rates'!$G$30)</f>
        <v>31.926154564524218</v>
      </c>
      <c r="AZ63" s="73">
        <f>((((((((($A63*2)/PI())/2)+('Calcification Rates'!$D$30+'Calcification Rates'!$E$30))^2)*PI())/2))-((((((($A63*2)/PI())/2)^2)*PI())/2)))*('Calcification Rates'!$F$30+'Calcification Rates'!$G$30)</f>
        <v>40.084563003202028</v>
      </c>
      <c r="BA63" s="73">
        <f>((((1-'Calcification Rates'!$H$31)*$A63)*'Calcification Rates'!$D$31*0.1)+('Calcification Rates'!$H$31*$A63*'Calcification Rates'!$D$31))*'Calcification Rates'!$F$31</f>
        <v>11.246326</v>
      </c>
      <c r="BB63" s="73">
        <f>((((1-'Calcification Rates'!$H$31)*$A63)*(('Calcification Rates'!$D$31-'Calcification Rates'!$E$31)*0.1))+('Calcification Rates'!$H$31*$A63*('Calcification Rates'!$D$31-'Calcification Rates'!$E$31)))*('Calcification Rates'!$F$31-'Calcification Rates'!$G$31)</f>
        <v>11.246326</v>
      </c>
      <c r="BC63" s="73">
        <f>((((1-'Calcification Rates'!$H$31)*$A63)*(('Calcification Rates'!$D$31+'Calcification Rates'!$E$31)*0.1))+('Calcification Rates'!$H$31*$A63*('Calcification Rates'!$D$31+'Calcification Rates'!$E$31)))*('Calcification Rates'!$F$31+'Calcification Rates'!$G$31)</f>
        <v>11.246326</v>
      </c>
      <c r="BD63" s="73">
        <f>$A63*'Calcification Rates'!$D$32*'Calcification Rates'!$F$32</f>
        <v>47.256833941014435</v>
      </c>
      <c r="BE63" s="73">
        <f>$A63*('Calcification Rates'!$D$32-'Calcification Rates'!$E$32)*('Calcification Rates'!$F$32-'Calcification Rates'!$G$32)</f>
        <v>45.428425659146377</v>
      </c>
      <c r="BF63" s="73">
        <f>$A63*('Calcification Rates'!$D$32+'Calcification Rates'!$E$32)*('Calcification Rates'!$F$32+'Calcification Rates'!$G$32)</f>
        <v>49.085242222882492</v>
      </c>
      <c r="BG63" s="73">
        <f>((((1-'Calcification Rates'!$H$34)*$A63)*'Calcification Rates'!$D$34*0.1)+('Calcification Rates'!$H$34*$A63*'Calcification Rates'!$D$34))*'Calcification Rates'!$F$34</f>
        <v>15.277323425000001</v>
      </c>
      <c r="BH63" s="73">
        <f>((((1-'Calcification Rates'!$H$34)*$A63)*(('Calcification Rates'!$D$34-'Calcification Rates'!$E$34)*0.1))+('Calcification Rates'!$H$34*$A63*('Calcification Rates'!$D$34-'Calcification Rates'!$E$34)))*('Calcification Rates'!$F$34-'Calcification Rates'!$G$34)</f>
        <v>5.8178045933037943</v>
      </c>
      <c r="BI63" s="73">
        <f>((((1-'Calcification Rates'!$H$34)*$A63)*(('Calcification Rates'!$D$34+'Calcification Rates'!$E$34)*0.1))+('Calcification Rates'!$H$34*$A63*('Calcification Rates'!$D$34+'Calcification Rates'!$E$34)))*('Calcification Rates'!$F$34+'Calcification Rates'!$G$34)</f>
        <v>29.137043880593634</v>
      </c>
      <c r="BJ63" s="73">
        <f>(2*'Calcification Rates'!$D$35*'Calcification Rates'!$F$35)+0.1*'Calcification Rates'!$D$35*($A63+(2*'Calcification Rates'!$D$35))*'Calcification Rates'!$F$35</f>
        <v>4.8685488612871097</v>
      </c>
      <c r="BK63" s="73">
        <f>(2*('Calcification Rates'!$D$35-'Calcification Rates'!$E$35)*('Calcification Rates'!$F$35-'Calcification Rates'!$G$35))+(0.1*('Calcification Rates'!$D$35-'Calcification Rates'!$E$35)*($A63+(2*'Calcification Rates'!$D$35-'Calcification Rates'!$E$35)))*('Calcification Rates'!$F$35-'Calcification Rates'!$G$35)</f>
        <v>4.3907409701471796</v>
      </c>
      <c r="BL63" s="73">
        <f>(2*('Calcification Rates'!$D$35+'Calcification Rates'!$E$35)*('Calcification Rates'!$F$35+'Calcification Rates'!$G$35))+(0.1*('Calcification Rates'!$D$35+'Calcification Rates'!$E$35)*($A63+(2*'Calcification Rates'!$D$35+'Calcification Rates'!$E$35)))*('Calcification Rates'!$F$35+'Calcification Rates'!$G$35)</f>
        <v>5.3686384318129541</v>
      </c>
      <c r="BM63" s="73">
        <f>((((((((($A63*2)/PI())/2)+'Calcification Rates'!$D$36)^2)*PI())/2))-((((((($A63*2)/PI())/2)^2)*PI())/2)))*'Calcification Rates'!$F$36</f>
        <v>48.495656483755582</v>
      </c>
      <c r="BN63" s="73">
        <f>((((((((($A63*2)/PI())/2)+('Calcification Rates'!$D$36-'Calcification Rates'!$E$36))^2)*PI())/2))-((((((($A63*2)/PI())/2)^2)*PI())/2)))*('Calcification Rates'!$F$36-'Calcification Rates'!$G$36)</f>
        <v>44.410959099595942</v>
      </c>
      <c r="BO63" s="73">
        <f>((((((((($A63*2)/PI())/2)+('Calcification Rates'!$D$36+'Calcification Rates'!$E$36))^2)*PI())/2))-((((((($A63*2)/PI())/2)^2)*PI())/2)))*('Calcification Rates'!$F$36+'Calcification Rates'!$G$36)</f>
        <v>52.76095870337884</v>
      </c>
      <c r="BP63" s="73">
        <f>(2*'Calcification Rates'!$D$37*'Calcification Rates'!$F$37)+0.1*'Calcification Rates'!$D$37*($A63+(2*'Calcification Rates'!$D$37))*'Calcification Rates'!$F$37</f>
        <v>99.312111111111108</v>
      </c>
      <c r="BQ63" s="73">
        <f>(2*('Calcification Rates'!$D$37-'Calcification Rates'!$E$37)*('Calcification Rates'!$F$37-'Calcification Rates'!$G$37))+(0.1*('Calcification Rates'!$D$37-'Calcification Rates'!$E$37)*($A63+(2*'Calcification Rates'!$D$37-'Calcification Rates'!$E$37)))*('Calcification Rates'!$F$37-'Calcification Rates'!$G$37)</f>
        <v>81.321968480336579</v>
      </c>
      <c r="BR63" s="73">
        <f>(2*('Calcification Rates'!$D$37+'Calcification Rates'!$E$37)*('Calcification Rates'!$F$37+'Calcification Rates'!$G$37))+(0.1*('Calcification Rates'!$D$37+'Calcification Rates'!$E$37)*($A63+(2*'Calcification Rates'!$D$37+'Calcification Rates'!$E$37)))*('Calcification Rates'!$F$37+'Calcification Rates'!$G$37)</f>
        <v>118.80475449265317</v>
      </c>
      <c r="BS63" s="73">
        <f>(2*'Calcification Rates'!$D$38*'Calcification Rates'!$F$38)+0.1*'Calcification Rates'!$D$38*($A63+(2*'Calcification Rates'!$D$38))*'Calcification Rates'!$F$38</f>
        <v>95.094222222222214</v>
      </c>
      <c r="BT63" s="73">
        <f>(2*('Calcification Rates'!$D$38-'Calcification Rates'!$E$38)*('Calcification Rates'!$F$38-'Calcification Rates'!$G$38))+(0.1*('Calcification Rates'!$D$38-'Calcification Rates'!$E$38)*($A63+(2*'Calcification Rates'!$D$38-'Calcification Rates'!$E$38)))*('Calcification Rates'!$F$38-'Calcification Rates'!$G$38)</f>
        <v>76.375806755207918</v>
      </c>
      <c r="BU63" s="73">
        <f>(2*('Calcification Rates'!$D$38+'Calcification Rates'!$E$38)*('Calcification Rates'!$F$38+'Calcification Rates'!$G$38))+(0.1*('Calcification Rates'!$D$38+'Calcification Rates'!$E$38)*($A63+(2*'Calcification Rates'!$D$38+'Calcification Rates'!$E$38)))*('Calcification Rates'!$F$38+'Calcification Rates'!$G$38)</f>
        <v>115.74626365083139</v>
      </c>
      <c r="BV63" s="73">
        <f>((((((((($A63*2)/PI())/2)+'Calcification Rates'!$D$39)^2)*PI())/2))-((((((($A63*2)/PI())/2)^2)*PI())/2)))*'Calcification Rates'!$F$39</f>
        <v>26.175314696279635</v>
      </c>
      <c r="BW63" s="73">
        <f>((((((((($A63*2)/PI())/2)+('Calcification Rates'!$D$39-'Calcification Rates'!$E$39))^2)*PI())/2))-((((((($A63*2)/PI())/2)^2)*PI())/2)))*('Calcification Rates'!$F$39-'Calcification Rates'!$G$39)</f>
        <v>25.162568852346929</v>
      </c>
      <c r="BX63" s="73">
        <f>((((((((($A63*2)/PI())/2)+('Calcification Rates'!$D$39+'Calcification Rates'!$E$39))^2)*PI())/2))-((((((($A63*2)/PI())/2)^2)*PI())/2)))*('Calcification Rates'!$F$39+'Calcification Rates'!$G$39)</f>
        <v>27.188060540212341</v>
      </c>
      <c r="BY63" s="73">
        <f>((((((((($A63*2)/PI())/2)+'Calcification Rates'!$D$40)^2)*PI())/2))-((((((($A63*2)/PI())/2)^2)*PI())/2)))*'Calcification Rates'!$F$40</f>
        <v>47.865283622739923</v>
      </c>
      <c r="BZ63" s="73">
        <f>((((((((($A63*2)/PI())/2)+('Calcification Rates'!$D$40-'Calcification Rates'!$E$40))^2)*PI())/2))-((((((($A63*2)/PI())/2)^2)*PI())/2)))*('Calcification Rates'!$F$40-'Calcification Rates'!$G$40)</f>
        <v>46.013333889945308</v>
      </c>
      <c r="CA63" s="73">
        <f>((((((((($A63*2)/PI())/2)+('Calcification Rates'!$D$40+'Calcification Rates'!$E$40))^2)*PI())/2))-((((((($A63*2)/PI())/2)^2)*PI())/2)))*('Calcification Rates'!$F$40+'Calcification Rates'!$G$40)</f>
        <v>49.717233355534539</v>
      </c>
      <c r="CB63" s="73">
        <f>$A63*'Calcification Rates'!$D$23*'Calcification Rates'!$F$23</f>
        <v>1.4336715624999998</v>
      </c>
      <c r="CC63" s="73">
        <f>$A63*('Calcification Rates'!$D$23-'Calcification Rates'!$E$23)*('Calcification Rates'!$F$23-'Calcification Rates'!$G$23)</f>
        <v>0.93174140594641386</v>
      </c>
      <c r="CD63" s="73">
        <f>$A63*('Calcification Rates'!$D$23+'Calcification Rates'!$E$23)*('Calcification Rates'!$F$23+'Calcification Rates'!$G$23)</f>
        <v>1.9356017190535859</v>
      </c>
      <c r="CE63" s="73">
        <f>((((1-'Calcification Rates'!$H$44)*$A63)*'Calcification Rates'!$D$44*0.1)+('Calcification Rates'!$H$44*$A63*'Calcification Rates'!$D$44))*'Calcification Rates'!$F$44</f>
        <v>50.063788863725001</v>
      </c>
      <c r="CF63" s="73">
        <f>((((1-'Calcification Rates'!$H$44)*$A63)*(('Calcification Rates'!$D$44-'Calcification Rates'!$E$44)*0.1))+('Calcification Rates'!$H$44*$A63*('Calcification Rates'!$D$44-'Calcification Rates'!$E$44)))*('Calcification Rates'!$F$44-'Calcification Rates'!$G$44)</f>
        <v>30.192701185983445</v>
      </c>
      <c r="CG63" s="73">
        <f>((((1-'Calcification Rates'!$H$44)*$A63)*(('Calcification Rates'!$D$44+'Calcification Rates'!$E$44)*0.1))+('Calcification Rates'!$H$44*$A63*('Calcification Rates'!$D$44+'Calcification Rates'!$E$44)))*('Calcification Rates'!$F$44+'Calcification Rates'!$G$44)</f>
        <v>72.811872198510812</v>
      </c>
      <c r="CH63" s="73">
        <f>((((1-'Calcification Rates'!$H$45)*$A63)*'Calcification Rates'!$D$45*0.1)+('Calcification Rates'!$H$45*$A63*'Calcification Rates'!$D$45))*'Calcification Rates'!$F$45</f>
        <v>62.207946399999997</v>
      </c>
      <c r="CI63" s="73">
        <f>((((1-'Calcification Rates'!$H$45)*$A63)*(('Calcification Rates'!$D$45-'Calcification Rates'!$E$45)*0.1))+('Calcification Rates'!$H$45*$A63*('Calcification Rates'!$D$45-'Calcification Rates'!$E$45)))*('Calcification Rates'!$F$45-'Calcification Rates'!$G$45)</f>
        <v>40.96309300251778</v>
      </c>
      <c r="CJ63" s="73">
        <f>((((1-'Calcification Rates'!$H$45)*$A63)*(('Calcification Rates'!$D$45+'Calcification Rates'!$E$45)*0.1))+('Calcification Rates'!$H$45*$A63*('Calcification Rates'!$D$45+'Calcification Rates'!$E$45)))*('Calcification Rates'!$F$45+'Calcification Rates'!$G$45)</f>
        <v>83.452799797482214</v>
      </c>
      <c r="CK63" s="73">
        <f>((((1-'Calcification Rates'!$H$46)*$A63)*'Calcification Rates'!$D$46*0.1)+('Calcification Rates'!$H$46*$A63*'Calcification Rates'!$D$46))*'Calcification Rates'!$F$46</f>
        <v>50.106182020000006</v>
      </c>
      <c r="CL63" s="73">
        <f>((((1-'Calcification Rates'!$H$46)*$A63)*(('Calcification Rates'!$D$46-'Calcification Rates'!$E$46)*0.1))+('Calcification Rates'!$H$46*$A63*('Calcification Rates'!$D$46-'Calcification Rates'!$E$46)))*('Calcification Rates'!$F$46-'Calcification Rates'!$G$46)</f>
        <v>46.992986794622013</v>
      </c>
      <c r="CM63" s="73">
        <f>((((1-'Calcification Rates'!$H$46)*$A63)*(('Calcification Rates'!$D$46+'Calcification Rates'!$E$46)*0.1))+('Calcification Rates'!$H$46*$A63*('Calcification Rates'!$D$46+'Calcification Rates'!$E$46)))*('Calcification Rates'!$F$46+'Calcification Rates'!$G$46)</f>
        <v>53.312731914919873</v>
      </c>
      <c r="CN63" s="73">
        <f>((((1-'Calcification Rates'!$H$47)*$A63)*'Calcification Rates'!$D$47*0.1)+('Calcification Rates'!$H$47*$A63*'Calcification Rates'!$D$47))*'Calcification Rates'!$F$47</f>
        <v>65.32583496529999</v>
      </c>
      <c r="CO63" s="73">
        <f>((((1-'Calcification Rates'!$H$47)*$A63)*(('Calcification Rates'!$D$47-'Calcification Rates'!$E$47)*0.1))+('Calcification Rates'!$H$47*$A63*('Calcification Rates'!$D$47-'Calcification Rates'!$E$47)))*('Calcification Rates'!$F$47-'Calcification Rates'!$G$47)</f>
        <v>39.397006491078791</v>
      </c>
      <c r="CP63" s="73">
        <f>((((1-'Calcification Rates'!$H$47)*$A63)*(('Calcification Rates'!$D$47+'Calcification Rates'!$E$47)*0.1))+('Calcification Rates'!$H$47*$A63*('Calcification Rates'!$D$47+'Calcification Rates'!$E$47)))*('Calcification Rates'!$F$47+'Calcification Rates'!$G$47)</f>
        <v>95.008716973094977</v>
      </c>
      <c r="CQ63" s="73">
        <f>((((((((($A63*2)/PI())/2)+'Calcification Rates'!$D$48)^2)*PI())/2))-((((((($A63*2)/PI())/2)^2)*PI())/2)))*'Calcification Rates'!$F$48</f>
        <v>36.676188883067532</v>
      </c>
      <c r="CR63" s="73">
        <f>((((((((($A63*2)/PI())/2)+('Calcification Rates'!$D$48-'Calcification Rates'!$E$48))^2)*PI())/2))-((((((($A63*2)/PI())/2)^2)*PI())/2)))*('Calcification Rates'!$F$48-'Calcification Rates'!$G$48)</f>
        <v>33.072052900316997</v>
      </c>
      <c r="CS63" s="73">
        <f>((((((((($A63*2)/PI())/2)+('Calcification Rates'!$D$48+'Calcification Rates'!$E$48))^2)*PI())/2))-((((((($A63*2)/PI())/2)^2)*PI())/2)))*('Calcification Rates'!$F$48+'Calcification Rates'!$G$48)</f>
        <v>40.449217980922406</v>
      </c>
      <c r="CT63" s="73">
        <f>((((1-'Calcification Rates'!$H$49)*$A63)*'Calcification Rates'!$D$49*0.1)+('Calcification Rates'!$H$49*$A63*'Calcification Rates'!$D$49))*'Calcification Rates'!$F$49</f>
        <v>50.063788863725001</v>
      </c>
      <c r="CU63" s="73">
        <f>((((1-'Calcification Rates'!$H$49)*$A63)*(('Calcification Rates'!$D$49-'Calcification Rates'!$E$49)*0.1))+('Calcification Rates'!$H$49*$A63*('Calcification Rates'!$D$49-'Calcification Rates'!$E$49)))*('Calcification Rates'!$F$49-'Calcification Rates'!$G$49)</f>
        <v>30.192701185983445</v>
      </c>
      <c r="CV63" s="73">
        <f>((((1-'Calcification Rates'!$H$49)*$A63)*(('Calcification Rates'!$D$49+'Calcification Rates'!$E$49)*0.1))+('Calcification Rates'!$H$49*$A63*('Calcification Rates'!$D$49+'Calcification Rates'!$E$49)))*('Calcification Rates'!$F$49+'Calcification Rates'!$G$49)</f>
        <v>72.811872198510812</v>
      </c>
      <c r="CW63" s="73">
        <f>((((((((($A63*2)/PI())/2)+'Calcification Rates'!$D$50)^2)*PI())/2))-((((((($A63*2)/PI())/2)^2)*PI())/2)))*'Calcification Rates'!$F$50</f>
        <v>36.676188883067532</v>
      </c>
      <c r="CX63" s="73">
        <f>((((((((($A63*2)/PI())/2)+('Calcification Rates'!$D$50-'Calcification Rates'!$E$50))^2)*PI())/2))-((((((($A63*2)/PI())/2)^2)*PI())/2)))*('Calcification Rates'!$F$50-'Calcification Rates'!$G$50)</f>
        <v>33.072052900316997</v>
      </c>
      <c r="CY63" s="73">
        <f>((((((((($A63*2)/PI())/2)+('Calcification Rates'!$D$50+'Calcification Rates'!$E$50))^2)*PI())/2))-((((((($A63*2)/PI())/2)^2)*PI())/2)))*('Calcification Rates'!$F$50+'Calcification Rates'!$G$50)</f>
        <v>40.449217980922406</v>
      </c>
      <c r="CZ63" s="73">
        <f>((((((((($A63*2)/PI())/2)+'Calcification Rates'!$D$51)^2)*PI())/2))-((((((($A63*2)/PI())/2)^2)*PI())/2)))*'Calcification Rates'!$F$51</f>
        <v>36.676188883067532</v>
      </c>
      <c r="DA63" s="73">
        <f>((((((((($A63*2)/PI())/2)+('Calcification Rates'!$D$51-'Calcification Rates'!$E$51))^2)*PI())/2))-((((((($A63*2)/PI())/2)^2)*PI())/2)))*('Calcification Rates'!$F$51-'Calcification Rates'!$G$51)</f>
        <v>33.072052900316997</v>
      </c>
      <c r="DB63" s="73">
        <f>((((((((($A63*2)/PI())/2)+('Calcification Rates'!$D$51+'Calcification Rates'!$E$51))^2)*PI())/2))-((((((($A63*2)/PI())/2)^2)*PI())/2)))*('Calcification Rates'!$F$51+'Calcification Rates'!$G$51)</f>
        <v>40.449217980922406</v>
      </c>
      <c r="DC63" s="73">
        <f>((((((((($A63*2)/PI())/2)+'Calcification Rates'!$D$52)^2)*PI())/2))-((((((($A63*2)/PI())/2)^2)*PI())/2)))*'Calcification Rates'!$F$52</f>
        <v>81.338855036022153</v>
      </c>
      <c r="DD63" s="73">
        <f>((((((((($A63*2)/PI())/2)+('Calcification Rates'!$D$52-'Calcification Rates'!$E$52))^2)*PI())/2))-((((((($A63*2)/PI())/2)^2)*PI())/2)))*('Calcification Rates'!$F$52-'Calcification Rates'!$G$52)</f>
        <v>76.779033226487286</v>
      </c>
      <c r="DE63" s="73">
        <f>((((((((($A63*2)/PI())/2)+('Calcification Rates'!$D$52+'Calcification Rates'!$E$52))^2)*PI())/2))-((((((($A63*2)/PI())/2)^2)*PI())/2)))*('Calcification Rates'!$F$52+'Calcification Rates'!$G$52)</f>
        <v>86.013521602883415</v>
      </c>
      <c r="DF63" s="73">
        <f>((((((((($A63*2)/PI())/2)+'Calcification Rates'!$D$53)^2)*PI())/2))-((((((($A63*2)/PI())/2)^2)*PI())/2)))*'Calcification Rates'!$F$53</f>
        <v>10.86322980736867</v>
      </c>
      <c r="DG63" s="73">
        <f>((((((((($A63*2)/PI())/2)+('Calcification Rates'!$D$53-'Calcification Rates'!$E$53))^2)*PI())/2))-((((((($A63*2)/PI())/2)^2)*PI())/2)))*('Calcification Rates'!$F$53-'Calcification Rates'!$G$53)</f>
        <v>10.325380179719332</v>
      </c>
      <c r="DH63" s="73">
        <f>((((((((($A63*2)/PI())/2)+('Calcification Rates'!$D$53+'Calcification Rates'!$E$53))^2)*PI())/2))-((((((($A63*2)/PI())/2)^2)*PI())/2)))*('Calcification Rates'!$F$53+'Calcification Rates'!$G$53)</f>
        <v>11.410549465505726</v>
      </c>
      <c r="DI63" s="73">
        <f>((((((((($A63*2)/PI())/2)+'Calcification Rates'!$D$54)^2)*PI())/2))-((((((($A63*2)/PI())/2)^2)*PI())/2)))*'Calcification Rates'!$F$54</f>
        <v>10.86322980736867</v>
      </c>
      <c r="DJ63" s="73">
        <f>((((((((($A63*2)/PI())/2)+('Calcification Rates'!$D$54-'Calcification Rates'!$E$54))^2)*PI())/2))-((((((($A63*2)/PI())/2)^2)*PI())/2)))*('Calcification Rates'!$F$54-'Calcification Rates'!$G$54)</f>
        <v>10.325380179719332</v>
      </c>
      <c r="DK63" s="73">
        <f>((((((((($A63*2)/PI())/2)+('Calcification Rates'!$D$54+'Calcification Rates'!$E$54))^2)*PI())/2))-((((((($A63*2)/PI())/2)^2)*PI())/2)))*('Calcification Rates'!$F$54+'Calcification Rates'!$G$54)</f>
        <v>11.410549465505726</v>
      </c>
      <c r="DL63" s="73">
        <f>((((((((($A63*2)/PI())/2)+'Calcification Rates'!$D$55)^2)*PI())/2))-((((((($A63*2)/PI())/2)^2)*PI())/2)))*'Calcification Rates'!$F$55</f>
        <v>13.321336087025657</v>
      </c>
      <c r="DM63" s="73">
        <f>((((((((($A63*2)/PI())/2)+('Calcification Rates'!$D$55-'Calcification Rates'!$E$55))^2)*PI())/2))-((((((($A63*2)/PI())/2)^2)*PI())/2)))*('Calcification Rates'!$F$55-'Calcification Rates'!$G$55)</f>
        <v>13.171395942801393</v>
      </c>
      <c r="DN63" s="73">
        <f>((((((((($A63*2)/PI())/2)+('Calcification Rates'!$D$55+'Calcification Rates'!$E$55))^2)*PI())/2))-((((((($A63*2)/PI())/2)^2)*PI())/2)))*('Calcification Rates'!$F$55+'Calcification Rates'!$G$55)</f>
        <v>13.471286105170735</v>
      </c>
      <c r="DO63" s="73">
        <f>((((1-'Calcification Rates'!$H$56)*$A63)*'Calcification Rates'!$D$56*0.1)+('Calcification Rates'!$H$56*$A63*'Calcification Rates'!$D$56))*'Calcification Rates'!$F$56</f>
        <v>6.4940773849999998</v>
      </c>
      <c r="DP63" s="73">
        <f>((((1-'Calcification Rates'!$H$56)*$A63)*(('Calcification Rates'!$D$56-'Calcification Rates'!$E$56)*0.1))+('Calcification Rates'!$H$56*$A63*('Calcification Rates'!$D$56-'Calcification Rates'!$E$56)))*('Calcification Rates'!$F$56-'Calcification Rates'!$G$56)</f>
        <v>6.4940773849999998</v>
      </c>
      <c r="DQ63" s="73">
        <f>((((1-'Calcification Rates'!$H$56)*$A63)*(('Calcification Rates'!$D$56+'Calcification Rates'!$E$56)*0.1))+('Calcification Rates'!$H$56*$A63*('Calcification Rates'!$D$56+'Calcification Rates'!$E$56)))*('Calcification Rates'!$F$56+'Calcification Rates'!$G$56)</f>
        <v>6.4940773849999998</v>
      </c>
      <c r="DR63" s="73">
        <f>((((1-'Calcification Rates'!$H$57)*$A63)*'Calcification Rates'!$D$57*0.1)+('Calcification Rates'!$H$57*$A63*'Calcification Rates'!$D$57))*'Calcification Rates'!$F$57</f>
        <v>27.534749333333341</v>
      </c>
      <c r="DS63" s="73">
        <f>((((1-'Calcification Rates'!$H$57)*$A63)*(('Calcification Rates'!$D$57-'Calcification Rates'!$E$57)*0.1))+('Calcification Rates'!$H$57*$A63*('Calcification Rates'!$D$57-'Calcification Rates'!$E$57)))*('Calcification Rates'!$F$57-'Calcification Rates'!$G$57)</f>
        <v>26.097163900061712</v>
      </c>
      <c r="DT63" s="73">
        <f>((((1-'Calcification Rates'!$H$57)*$A63)*(('Calcification Rates'!$D$57+'Calcification Rates'!$E$57)*0.1))+('Calcification Rates'!$H$57*$A63*('Calcification Rates'!$D$57+'Calcification Rates'!$E$57)))*('Calcification Rates'!$F$57+'Calcification Rates'!$G$57)</f>
        <v>28.972334766604963</v>
      </c>
      <c r="DU63" s="73">
        <f>((((1-'Calcification Rates'!$H$58)*$A63)*'Calcification Rates'!$D$58*0.1)+('Calcification Rates'!$H$58*$A63*'Calcification Rates'!$D$58))*'Calcification Rates'!$F$58</f>
        <v>27.534749333333341</v>
      </c>
      <c r="DV63" s="73">
        <f>((((1-'Calcification Rates'!$H$58)*$A63)*(('Calcification Rates'!$D$58-'Calcification Rates'!$E$58)*0.1))+('Calcification Rates'!$H$58*$A63*('Calcification Rates'!$D$58-'Calcification Rates'!$E$58)))*('Calcification Rates'!$F$58-'Calcification Rates'!$G$58)</f>
        <v>26.097163900061712</v>
      </c>
      <c r="DW63" s="73">
        <f>((((1-'Calcification Rates'!$H$58)*$A63)*(('Calcification Rates'!$D$58+'Calcification Rates'!$E$58)*0.1))+('Calcification Rates'!$H$58*$A63*('Calcification Rates'!$D$58+'Calcification Rates'!$E$58)))*('Calcification Rates'!$F$58+'Calcification Rates'!$G$58)</f>
        <v>28.972334766604963</v>
      </c>
      <c r="DX63" s="73">
        <f>(2*'Calcification Rates'!$D$59*'Calcification Rates'!$F$59)+0.1*'Calcification Rates'!$D$59*($A63+(2*'Calcification Rates'!$D$59))*'Calcification Rates'!$F$59</f>
        <v>19.991004088888889</v>
      </c>
      <c r="DY63" s="73">
        <f>(2*('Calcification Rates'!$D$59-'Calcification Rates'!$E$59)*('Calcification Rates'!$F$59-'Calcification Rates'!$G$59))+(0.1*('Calcification Rates'!$D$59-'Calcification Rates'!$E$59)*($A63+(2*'Calcification Rates'!$D$59-'Calcification Rates'!$E$59)))*('Calcification Rates'!$F$59-'Calcification Rates'!$G$59)</f>
        <v>18.928780318223389</v>
      </c>
      <c r="DZ63" s="73">
        <f>(2*('Calcification Rates'!$D$59+'Calcification Rates'!$E$59)*('Calcification Rates'!$F$59+'Calcification Rates'!$G$59))+(0.1*('Calcification Rates'!$D$59+'Calcification Rates'!$E$59)*($A63+(2*'Calcification Rates'!$D$59+'Calcification Rates'!$E$59)))*('Calcification Rates'!$F$59+'Calcification Rates'!$G$59)</f>
        <v>21.055265621761677</v>
      </c>
      <c r="EA63" s="73">
        <f>((((((((($A63*2)/PI())/2)+'Calcification Rates'!$D$60)^2)*PI())/2))-((((((($A63*2)/PI())/2)^2)*PI())/2)))*'Calcification Rates'!$F$60</f>
        <v>38.168471284714826</v>
      </c>
      <c r="EB63" s="73">
        <f>((((((((($A63*2)/PI())/2)+('Calcification Rates'!$D$60-'Calcification Rates'!$E$60))^2)*PI())/2))-((((((($A63*2)/PI())/2)^2)*PI())/2)))*('Calcification Rates'!$F$60-'Calcification Rates'!$G$60)</f>
        <v>35.630404758433222</v>
      </c>
      <c r="EC63" s="73">
        <f>((((((((($A63*2)/PI())/2)+('Calcification Rates'!$D$60+'Calcification Rates'!$E$60))^2)*PI())/2))-((((((($A63*2)/PI())/2)^2)*PI())/2)))*('Calcification Rates'!$F$60+'Calcification Rates'!$G$60)</f>
        <v>40.789071197373566</v>
      </c>
      <c r="ED63" s="73">
        <f>$A63*'Calcification Rates'!$D$61*'Calcification Rates'!$F$61</f>
        <v>47.871281447710722</v>
      </c>
      <c r="EE63" s="73">
        <f>$A63*('Calcification Rates'!$D$61-'Calcification Rates'!$E$61)*('Calcification Rates'!$F$61-'Calcification Rates'!$G$61)</f>
        <v>43.865602518986108</v>
      </c>
      <c r="EF63" s="73">
        <f>$A63*('Calcification Rates'!$D$61+'Calcification Rates'!$E$61)*('Calcification Rates'!$F$61+'Calcification Rates'!$G$61)</f>
        <v>52.05030875640545</v>
      </c>
      <c r="EG63" s="73">
        <f>(2*'Calcification Rates'!$D$62*'Calcification Rates'!$F$62)+0.1*'Calcification Rates'!$D$62*($A63+(2*'Calcification Rates'!$D$62))*'Calcification Rates'!$F$62</f>
        <v>99.312111111111108</v>
      </c>
      <c r="EH63" s="73">
        <f>(2*('Calcification Rates'!$D$62-'Calcification Rates'!$E$62)*('Calcification Rates'!$F$62-'Calcification Rates'!$G$62))+(0.1*('Calcification Rates'!$D$62-'Calcification Rates'!$E$62)*($A63+(2*'Calcification Rates'!$D$62-'Calcification Rates'!$E$62)))*('Calcification Rates'!$F$62-'Calcification Rates'!$G$62)</f>
        <v>81.321968480336579</v>
      </c>
      <c r="EI63" s="73">
        <f>(2*('Calcification Rates'!$D$62+'Calcification Rates'!$E$62)*('Calcification Rates'!$F$62+'Calcification Rates'!$G$62))+(0.1*('Calcification Rates'!$D$62+'Calcification Rates'!$E$62)*($A63+(2*'Calcification Rates'!$D$62+'Calcification Rates'!$E$62)))*('Calcification Rates'!$F$62+'Calcification Rates'!$G$62)</f>
        <v>118.80475449265317</v>
      </c>
      <c r="EJ63" s="73">
        <f>(2*'Calcification Rates'!$D$63*'Calcification Rates'!$F$63)+0.1*'Calcification Rates'!$D$63*($A63+(2*'Calcification Rates'!$D$63))*'Calcification Rates'!$F$63</f>
        <v>99.312111111111108</v>
      </c>
      <c r="EK63" s="73">
        <f>(2*('Calcification Rates'!$D$63-'Calcification Rates'!$E$63)*('Calcification Rates'!$F$63-'Calcification Rates'!$G$63))+(0.1*('Calcification Rates'!$D$63-'Calcification Rates'!$E$63)*($A63+(2*'Calcification Rates'!$D$63-'Calcification Rates'!$E$63)))*('Calcification Rates'!$F$63-'Calcification Rates'!$G$63)</f>
        <v>81.321968480336579</v>
      </c>
      <c r="EL63" s="73">
        <f>(2*('Calcification Rates'!$D$63+'Calcification Rates'!$E$63)*('Calcification Rates'!$F$63+'Calcification Rates'!$G$63))+(0.1*('Calcification Rates'!$D$63+'Calcification Rates'!$E$63)*($A63+(2*'Calcification Rates'!$D$63+'Calcification Rates'!$E$63)))*('Calcification Rates'!$F$63+'Calcification Rates'!$G$63)</f>
        <v>118.80475449265317</v>
      </c>
      <c r="EM63" s="73">
        <f>(2*'Calcification Rates'!$D$64*'Calcification Rates'!$F$64)+0.1*'Calcification Rates'!$D$64*($A63+(2*'Calcification Rates'!$D$64))*'Calcification Rates'!$F$64</f>
        <v>99.312111111111108</v>
      </c>
      <c r="EN63" s="73">
        <f>(2*('Calcification Rates'!$D$64-'Calcification Rates'!$E$64)*('Calcification Rates'!$F$64-'Calcification Rates'!$G$64))+(0.1*('Calcification Rates'!$D$64-'Calcification Rates'!$E$64)*($A63+(2*'Calcification Rates'!$D$64-'Calcification Rates'!$E$64)))*('Calcification Rates'!$F$64-'Calcification Rates'!$G$64)</f>
        <v>81.321968480336579</v>
      </c>
      <c r="EO63" s="73">
        <f>(2*('Calcification Rates'!$D$64+'Calcification Rates'!$E$64)*('Calcification Rates'!$F$64+'Calcification Rates'!$G$64))+(0.1*('Calcification Rates'!$D$64+'Calcification Rates'!$E$64)*($A63+(2*'Calcification Rates'!$D$64+'Calcification Rates'!$E$64)))*('Calcification Rates'!$F$64+'Calcification Rates'!$G$64)</f>
        <v>118.80475449265317</v>
      </c>
      <c r="EP63" s="73">
        <f>(2*'Calcification Rates'!$D$65*'Calcification Rates'!$F$65)+0.1*'Calcification Rates'!$D$65*($A63+(2*'Calcification Rates'!$D$65))*'Calcification Rates'!$F$65</f>
        <v>99.312111111111108</v>
      </c>
      <c r="EQ63" s="73">
        <f>(2*('Calcification Rates'!$D$65-'Calcification Rates'!$E$65)*('Calcification Rates'!$F$65-'Calcification Rates'!$G$65))+(0.1*('Calcification Rates'!$D$65-'Calcification Rates'!$E$65)*($A63+(2*'Calcification Rates'!$D$65-'Calcification Rates'!$E$65)))*('Calcification Rates'!$F$65-'Calcification Rates'!$G$65)</f>
        <v>81.321968480336579</v>
      </c>
      <c r="ER63" s="73">
        <f>(2*('Calcification Rates'!$D$65+'Calcification Rates'!$E$65)*('Calcification Rates'!$F$65+'Calcification Rates'!$G$65))+(0.1*('Calcification Rates'!$D$65+'Calcification Rates'!$E$65)*($A63+(2*'Calcification Rates'!$D$65+'Calcification Rates'!$E$65)))*('Calcification Rates'!$F$65+'Calcification Rates'!$G$65)</f>
        <v>118.80475449265317</v>
      </c>
      <c r="ES63" s="73">
        <f>$A63*'Calcification Rates'!$D$66*'Calcification Rates'!$F$66</f>
        <v>47.871281447710722</v>
      </c>
      <c r="ET63" s="73">
        <f>$A63*('Calcification Rates'!$D$66-'Calcification Rates'!$E$66)*('Calcification Rates'!$F$66-'Calcification Rates'!$G$66)</f>
        <v>43.865602518986108</v>
      </c>
      <c r="EU63" s="73">
        <f>$A63*('Calcification Rates'!$D$66+'Calcification Rates'!$E$66)*('Calcification Rates'!$F$66+'Calcification Rates'!$G$66)</f>
        <v>52.05030875640545</v>
      </c>
      <c r="EV63" s="73">
        <f>(2*'Calcification Rates'!$D$67*'Calcification Rates'!$F$67)+0.1*'Calcification Rates'!$D$67*($A63+(2*'Calcification Rates'!$D$67))*'Calcification Rates'!$F$67</f>
        <v>99.312111111111108</v>
      </c>
      <c r="EW63" s="73">
        <f>(2*('Calcification Rates'!$D$67-'Calcification Rates'!$E$67)*('Calcification Rates'!$F$67-'Calcification Rates'!$G$67))+(0.1*('Calcification Rates'!$D$67-'Calcification Rates'!$E$67)*($A63+(2*'Calcification Rates'!$D$67-'Calcification Rates'!$E$67)))*('Calcification Rates'!$F$67-'Calcification Rates'!$G$67)</f>
        <v>81.321968480336579</v>
      </c>
      <c r="EX63" s="73">
        <f>(2*('Calcification Rates'!$D$67+'Calcification Rates'!$E$67)*('Calcification Rates'!$F$67+'Calcification Rates'!$G$67))+(0.1*('Calcification Rates'!$D$67+'Calcification Rates'!$E$67)*($A63+(2*'Calcification Rates'!$D$67+'Calcification Rates'!$E$67)))*('Calcification Rates'!$F$67+'Calcification Rates'!$G$67)</f>
        <v>118.80475449265317</v>
      </c>
      <c r="EY63" s="73">
        <f>((((1-'Calcification Rates'!$H$68)*$A63)*'Calcification Rates'!$D$68*0.1)+('Calcification Rates'!$H$68*$A63*'Calcification Rates'!$D$68))*'Calcification Rates'!$F$68</f>
        <v>13.964516500000002</v>
      </c>
      <c r="EZ63" s="73">
        <f>((((1-'Calcification Rates'!$H$68)*$A63)*(('Calcification Rates'!$D$68-'Calcification Rates'!$E$68)*0.1))+('Calcification Rates'!$H$68*$A63*('Calcification Rates'!$D$68-'Calcification Rates'!$E$68)))*('Calcification Rates'!$F$68-'Calcification Rates'!$G$68)</f>
        <v>8.6896153786144126</v>
      </c>
      <c r="FA63" s="73">
        <f>((((1-'Calcification Rates'!$H$68)*$A63)*(('Calcification Rates'!$D$68+'Calcification Rates'!$E$68)*0.1))+('Calcification Rates'!$H$68*$A63*('Calcification Rates'!$D$68+'Calcification Rates'!$E$68)))*('Calcification Rates'!$F$68+'Calcification Rates'!$G$68)</f>
        <v>19.764099157408548</v>
      </c>
      <c r="FB63" s="73">
        <f>((((((((($A63*2)/PI())/2)+'Calcification Rates'!$D$69)^2)*PI())/2))-((((((($A63*2)/PI())/2)^2)*PI())/2)))*'Calcification Rates'!$F$69</f>
        <v>93.65940763067394</v>
      </c>
      <c r="FC63" s="73">
        <f>((((((((($A63*2)/PI())/2)+('Calcification Rates'!$D$69-'Calcification Rates'!$E$69))^2)*PI())/2))-((((((($A63*2)/PI())/2)^2)*PI())/2)))*('Calcification Rates'!$F$69-'Calcification Rates'!$G$69)</f>
        <v>88.659423214291678</v>
      </c>
      <c r="FD63" s="73">
        <f>((((((((($A63*2)/PI())/2)+('Calcification Rates'!$D$69+'Calcification Rates'!$E$69))^2)*PI())/2))-((((((($A63*2)/PI())/2)^2)*PI())/2)))*('Calcification Rates'!$F$69+'Calcification Rates'!$G$69)</f>
        <v>98.733026321220464</v>
      </c>
      <c r="FE63" s="73">
        <f>((((((((($A63*2)/PI())/2)+'Calcification Rates'!$D$70)^2)*PI())/2))-((((((($A63*2)/PI())/2)^2)*PI())/2)))*'Calcification Rates'!$F$70</f>
        <v>72.944941045680167</v>
      </c>
      <c r="FF63" s="73">
        <f>((((((((($A63*2)/PI())/2)+('Calcification Rates'!$D$70-'Calcification Rates'!$E$70))^2)*PI())/2))-((((((($A63*2)/PI())/2)^2)*PI())/2)))*('Calcification Rates'!$F$70-'Calcification Rates'!$G$70)</f>
        <v>62.800912989750401</v>
      </c>
      <c r="FG63" s="73">
        <f>((((((((($A63*2)/PI())/2)+('Calcification Rates'!$D$70+'Calcification Rates'!$E$70))^2)*PI())/2))-((((((($A63*2)/PI())/2)^2)*PI())/2)))*('Calcification Rates'!$F$70+'Calcification Rates'!$G$70)</f>
        <v>83.285743145585329</v>
      </c>
      <c r="FH63" s="73">
        <f>((((((((($A63*2)/PI())/2)+'Calcification Rates'!$D$71)^2)*PI())/2))-((((((($A63*2)/PI())/2)^2)*PI())/2)))*'Calcification Rates'!$F$71</f>
        <v>41.534862586472443</v>
      </c>
      <c r="FI63" s="73">
        <f>((((((((($A63*2)/PI())/2)+('Calcification Rates'!$D$71-'Calcification Rates'!$E$71))^2)*PI())/2))-((((((($A63*2)/PI())/2)^2)*PI())/2)))*('Calcification Rates'!$F$71-'Calcification Rates'!$G$71)</f>
        <v>38.295826875820062</v>
      </c>
      <c r="FJ63" s="73">
        <f>((((((((($A63*2)/PI())/2)+('Calcification Rates'!$D$71+'Calcification Rates'!$E$71))^2)*PI())/2))-((((((($A63*2)/PI())/2)^2)*PI())/2)))*('Calcification Rates'!$F$71+'Calcification Rates'!$G$71)</f>
        <v>44.902564984803348</v>
      </c>
      <c r="FK63" s="73">
        <f>$A63*'Calcification Rates'!$D$72*'Calcification Rates'!$F$72</f>
        <v>1.4336715624999998</v>
      </c>
      <c r="FL63" s="73">
        <f>$A63*('Calcification Rates'!$D$72-'Calcification Rates'!$E$72)*('Calcification Rates'!$F$72-'Calcification Rates'!$G$72)</f>
        <v>0.93174140594641386</v>
      </c>
      <c r="FM63" s="73">
        <f>$A63*('Calcification Rates'!$D$72+'Calcification Rates'!$E$72)*('Calcification Rates'!$F$72+'Calcification Rates'!$G$72)</f>
        <v>1.9356017190535859</v>
      </c>
      <c r="FN63" s="73">
        <f>$A63*'Calcification Rates'!$D$74*'Calcification Rates'!$F$74</f>
        <v>1.4336715624999998</v>
      </c>
      <c r="FO63" s="73">
        <f>$A63*('Calcification Rates'!$D$74-'Calcification Rates'!$E$74)*('Calcification Rates'!$F$74-'Calcification Rates'!$G$74)</f>
        <v>0.93174140594641386</v>
      </c>
      <c r="FP63" s="73">
        <f>$A63*('Calcification Rates'!$D$74+'Calcification Rates'!$E$74)*('Calcification Rates'!$F$74+'Calcification Rates'!$G$74)</f>
        <v>1.9356017190535859</v>
      </c>
      <c r="FQ63" s="73">
        <f>$A63*'Calcification Rates'!$D$75*'Calcification Rates'!$F$75</f>
        <v>41.378773792613629</v>
      </c>
      <c r="FR63" s="73">
        <f>$A63*('Calcification Rates'!$D$75-'Calcification Rates'!$E$75)*('Calcification Rates'!$F$75-'Calcification Rates'!$G$75)</f>
        <v>38.534418023245387</v>
      </c>
      <c r="FS63" s="73">
        <f>$A63*('Calcification Rates'!$D$75+'Calcification Rates'!$E$75)*('Calcification Rates'!$F$75+'Calcification Rates'!$G$75)</f>
        <v>44.309739467788106</v>
      </c>
      <c r="FT63" s="73">
        <f>((((((((($A63*2)/PI())/2)+'Calcification Rates'!$D$76)^2)*PI())/2))-((((((($A63*2)/PI())/2)^2)*PI())/2)))*'Calcification Rates'!$F$76</f>
        <v>41.860345598095108</v>
      </c>
      <c r="FU63" s="73">
        <f>((((((((($A63*2)/PI())/2)+('Calcification Rates'!$D$76-'Calcification Rates'!$E$76))^2)*PI())/2))-((((((($A63*2)/PI())/2)^2)*PI())/2)))*('Calcification Rates'!$F$76-'Calcification Rates'!$G$76)</f>
        <v>38.973102423595193</v>
      </c>
      <c r="FV63" s="73">
        <f>((((((((($A63*2)/PI())/2)+('Calcification Rates'!$D$76+'Calcification Rates'!$E$76))^2)*PI())/2))-((((((($A63*2)/PI())/2)^2)*PI())/2)))*('Calcification Rates'!$F$76+'Calcification Rates'!$G$76)</f>
        <v>44.836673087811086</v>
      </c>
      <c r="FW63" s="73">
        <f>(2*'Calcification Rates'!$D$77*'Calcification Rates'!$F$77)+0.1*'Calcification Rates'!$D$77*($A63+(2*'Calcification Rates'!$D$77))*'Calcification Rates'!$F$77</f>
        <v>99.312111111111108</v>
      </c>
      <c r="FX63" s="73">
        <f>(2*('Calcification Rates'!$D$77-'Calcification Rates'!$E$77)*('Calcification Rates'!$F$77-'Calcification Rates'!$G$77))+(0.1*('Calcification Rates'!$D$77-'Calcification Rates'!$E$77)*($A63+(2*'Calcification Rates'!$D$77-'Calcification Rates'!$E$77)))*('Calcification Rates'!$F$77-'Calcification Rates'!$G$77)</f>
        <v>94.495927084291679</v>
      </c>
      <c r="FY63" s="73">
        <f>(2*('Calcification Rates'!$D$77+'Calcification Rates'!$E$77)*('Calcification Rates'!$F$77+'Calcification Rates'!$G$77))+(0.1*('Calcification Rates'!$D$77+'Calcification Rates'!$E$77)*($A63+(2*'Calcification Rates'!$D$77+'Calcification Rates'!$E$77)))*('Calcification Rates'!$F$77+'Calcification Rates'!$G$77)</f>
        <v>104.1496224020177</v>
      </c>
      <c r="FZ63" s="73">
        <f>((((1-'Calcification Rates'!$H$78)*$A63)*'Calcification Rates'!$D$78*0.1)+('Calcification Rates'!$H$78*$A63*'Calcification Rates'!$D$78))*'Calcification Rates'!$F$78</f>
        <v>21.752902148249998</v>
      </c>
      <c r="GA63" s="73">
        <f>((((1-'Calcification Rates'!$H$78)*$A63)*(('Calcification Rates'!$D$78-'Calcification Rates'!$E$78)*0.1))+('Calcification Rates'!$H$78*$A63*('Calcification Rates'!$D$78-'Calcification Rates'!$E$78)))*('Calcification Rates'!$F$78-'Calcification Rates'!$G$78)</f>
        <v>20.999817045151914</v>
      </c>
      <c r="GB63" s="73">
        <f>((((1-'Calcification Rates'!$H$78)*$A63)*(('Calcification Rates'!$D$78+'Calcification Rates'!$E$78)*0.1))+('Calcification Rates'!$H$78*$A63*('Calcification Rates'!$D$78+'Calcification Rates'!$E$78)))*('Calcification Rates'!$F$78+'Calcification Rates'!$G$78)</f>
        <v>22.505987251348081</v>
      </c>
      <c r="GC63" s="73">
        <f>((((1-'Calcification Rates'!$H$79)*$A63)*'Calcification Rates'!$D$79*0.1)+('Calcification Rates'!$H$79*$A63*'Calcification Rates'!$D$79))*'Calcification Rates'!$F$79</f>
        <v>24.739863330000002</v>
      </c>
      <c r="GD63" s="73">
        <f>((((1-'Calcification Rates'!$H$79)*$A63)*(('Calcification Rates'!$D$79-'Calcification Rates'!$E$79)*0.1))+('Calcification Rates'!$H$79*$A63*('Calcification Rates'!$D$79-'Calcification Rates'!$E$79)))*('Calcification Rates'!$F$79-'Calcification Rates'!$G$79)</f>
        <v>23.705632304118943</v>
      </c>
      <c r="GE63" s="73">
        <f>((((1-'Calcification Rates'!$H$79)*$A63)*(('Calcification Rates'!$D$79+'Calcification Rates'!$E$79)*0.1))+('Calcification Rates'!$H$79*$A63*('Calcification Rates'!$D$79+'Calcification Rates'!$E$79)))*('Calcification Rates'!$F$79+'Calcification Rates'!$G$79)</f>
        <v>25.774094355881065</v>
      </c>
      <c r="GF63" s="73">
        <f>((((1-'Calcification Rates'!$H$80)*$A63)*'Calcification Rates'!$D$80*0.1)+('Calcification Rates'!$H$80*$A63*'Calcification Rates'!$D$80))*'Calcification Rates'!$F$80</f>
        <v>29.112906634499993</v>
      </c>
      <c r="GG63" s="73">
        <f>((((1-'Calcification Rates'!$H$80)*$A63)*(('Calcification Rates'!$D$80-'Calcification Rates'!$E$80)*0.1))+('Calcification Rates'!$H$80*$A63*('Calcification Rates'!$D$80-'Calcification Rates'!$E$80)))*('Calcification Rates'!$F$80-'Calcification Rates'!$G$80)</f>
        <v>28.105018301030377</v>
      </c>
      <c r="GH63" s="73">
        <f>((((1-'Calcification Rates'!$H$80)*$A63)*(('Calcification Rates'!$D$80+'Calcification Rates'!$E$80)*0.1))+('Calcification Rates'!$H$80*$A63*('Calcification Rates'!$D$80+'Calcification Rates'!$E$80)))*('Calcification Rates'!$F$80+'Calcification Rates'!$G$80)</f>
        <v>30.120794967969609</v>
      </c>
      <c r="GI63" s="73">
        <f>((((((((($A63*2)/PI())/2)+'Calcification Rates'!$D$81)^2)*PI())/2))-((((((($A63*2)/PI())/2)^2)*PI())/2)))*'Calcification Rates'!$F$81</f>
        <v>35.457783673529725</v>
      </c>
      <c r="GJ63" s="73">
        <f>((((((((($A63*2)/PI())/2)+('Calcification Rates'!$D$81-'Calcification Rates'!$E$81))^2)*PI())/2))-((((((($A63*2)/PI())/2)^2)*PI())/2)))*('Calcification Rates'!$F$81-'Calcification Rates'!$G$81)</f>
        <v>34.304219853283435</v>
      </c>
      <c r="GK63" s="73">
        <f>((((((((($A63*2)/PI())/2)+('Calcification Rates'!$D$81+'Calcification Rates'!$E$81))^2)*PI())/2))-((((((($A63*2)/PI())/2)^2)*PI())/2)))*('Calcification Rates'!$F$81+'Calcification Rates'!$G$81)</f>
        <v>36.612239941065489</v>
      </c>
      <c r="GL63" s="73">
        <f>((((((((($A63*2)/PI())/2)+'Calcification Rates'!$D$82)^2)*PI())/2))-((((((($A63*2)/PI())/2)^2)*PI())/2)))*'Calcification Rates'!$F$82</f>
        <v>36.363462599732067</v>
      </c>
      <c r="GM63" s="73">
        <f>((((((((($A63*2)/PI())/2)+('Calcification Rates'!$D$82-'Calcification Rates'!$E$82))^2)*PI())/2))-((((((($A63*2)/PI())/2)^2)*PI())/2)))*('Calcification Rates'!$F$82-'Calcification Rates'!$G$82)</f>
        <v>35.465381642713325</v>
      </c>
      <c r="GN63" s="73">
        <f>((((((((($A63*2)/PI())/2)+('Calcification Rates'!$D$82+'Calcification Rates'!$E$82))^2)*PI())/2))-((((((($A63*2)/PI())/2)^2)*PI())/2)))*('Calcification Rates'!$F$82+'Calcification Rates'!$G$82)</f>
        <v>37.262083724556398</v>
      </c>
      <c r="GO63" s="73">
        <f>((((((((($A63*2)/PI())/2)+'Calcification Rates'!$D$87)^2)*PI())/2))-((((((($A63*2)/PI())/2)^2)*PI())/2)))*'Calcification Rates'!$F$87</f>
        <v>24.419405178456604</v>
      </c>
      <c r="GP63" s="73">
        <f>((((((((($A63*2)/PI())/2)+('Calcification Rates'!$D$87-'Calcification Rates'!$E$87))^2)*PI())/2))-((((((($A63*2)/PI())/2)^2)*PI())/2)))*('Calcification Rates'!$F$87-'Calcification Rates'!$G$87)</f>
        <v>21.243381459344388</v>
      </c>
      <c r="GQ63" s="73">
        <f>((((((((($A63*2)/PI())/2)+('Calcification Rates'!$D$87+'Calcification Rates'!$E$87))^2)*PI())/2))-((((((($A63*2)/PI())/2)^2)*PI())/2)))*('Calcification Rates'!$F$87+'Calcification Rates'!$G$87)</f>
        <v>27.764091457916187</v>
      </c>
      <c r="GR63" s="73">
        <f>((((((((($A63*2)/PI())/2)+'Calcification Rates'!$D$88)^2)*PI())/2))-((((((($A63*2)/PI())/2)^2)*PI())/2)))*'Calcification Rates'!$F$88</f>
        <v>24.419405178456604</v>
      </c>
      <c r="GS63" s="73">
        <f>((((((((($A63*2)/PI())/2)+('Calcification Rates'!$D$88-'Calcification Rates'!$E$88))^2)*PI())/2))-((((((($A63*2)/PI())/2)^2)*PI())/2)))*('Calcification Rates'!$F$88-'Calcification Rates'!$G$88)</f>
        <v>21.243381459344388</v>
      </c>
      <c r="GT63" s="73">
        <f>((((((((($A63*2)/PI())/2)+('Calcification Rates'!$D$88+'Calcification Rates'!$E$88))^2)*PI())/2))-((((((($A63*2)/PI())/2)^2)*PI())/2)))*('Calcification Rates'!$F$88+'Calcification Rates'!$G$88)</f>
        <v>27.764091457916187</v>
      </c>
      <c r="GU63" s="73">
        <f>((((((((($A63*2)/PI())/2)+'Calcification Rates'!$D$89)^2)*PI())/2))-((((((($A63*2)/PI())/2)^2)*PI())/2)))*'Calcification Rates'!$F$89</f>
        <v>34.125002470906409</v>
      </c>
      <c r="GV63" s="73">
        <f>((((((((($A63*2)/PI())/2)+('Calcification Rates'!$D$89-'Calcification Rates'!$E$89))^2)*PI())/2))-((((((($A63*2)/PI())/2)^2)*PI())/2)))*('Calcification Rates'!$F$89-'Calcification Rates'!$G$89)</f>
        <v>30.425416301702171</v>
      </c>
      <c r="GW63" s="73">
        <f>((((((((($A63*2)/PI())/2)+('Calcification Rates'!$D$89+'Calcification Rates'!$E$89))^2)*PI())/2))-((((((($A63*2)/PI())/2)^2)*PI())/2)))*('Calcification Rates'!$F$89+'Calcification Rates'!$G$89)</f>
        <v>37.962105283664862</v>
      </c>
      <c r="GX63" s="73">
        <f>((((((((($A63*2)/PI())/2)+'Calcification Rates'!$D$90)^2)*PI())/2))-((((((($A63*2)/PI())/2)^2)*PI())/2)))*'Calcification Rates'!$F$90</f>
        <v>34.125002470906409</v>
      </c>
      <c r="GY63" s="73">
        <f>((((((((($A63*2)/PI())/2)+('Calcification Rates'!$D$90-'Calcification Rates'!$E$90))^2)*PI())/2))-((((((($A63*2)/PI())/2)^2)*PI())/2)))*('Calcification Rates'!$F$90-'Calcification Rates'!$G$90)</f>
        <v>30.425416301702171</v>
      </c>
      <c r="GZ63" s="73">
        <f>((((((((($A63*2)/PI())/2)+('Calcification Rates'!$D$90+'Calcification Rates'!$E$90))^2)*PI())/2))-((((((($A63*2)/PI())/2)^2)*PI())/2)))*('Calcification Rates'!$F$90+'Calcification Rates'!$G$90)</f>
        <v>37.962105283664862</v>
      </c>
      <c r="HA63" s="73">
        <f>((((((((($A63*2)/PI())/2)+'Calcification Rates'!$D$92)^2)*PI())/2))-((((((($A63*2)/PI())/2)^2)*PI())/2)))*'Calcification Rates'!$F$92</f>
        <v>86.044976386584665</v>
      </c>
      <c r="HB63" s="73">
        <f>((((((((($A63*2)/PI())/2)+('Calcification Rates'!$D$92-'Calcification Rates'!$E$92))^2)*PI())/2))-((((((($A63*2)/PI())/2)^2)*PI())/2)))*('Calcification Rates'!$F$92-'Calcification Rates'!$G$92)</f>
        <v>82.715820911743819</v>
      </c>
      <c r="HC63" s="73">
        <f>((((((((($A63*2)/PI())/2)+('Calcification Rates'!$D$92+'Calcification Rates'!$E$92))^2)*PI())/2))-((((((($A63*2)/PI())/2)^2)*PI())/2)))*('Calcification Rates'!$F$92+'Calcification Rates'!$G$92)</f>
        <v>89.374131861425496</v>
      </c>
      <c r="HD63" s="73">
        <f>$A63*'Calcification Rates'!$D$93*'Calcification Rates'!$F$93</f>
        <v>25.203644768541029</v>
      </c>
      <c r="HE63" s="73">
        <f>$A63*('Calcification Rates'!$D$93-'Calcification Rates'!$E$93)*('Calcification Rates'!$F$93-'Calcification Rates'!$G$93)</f>
        <v>22.15090035139977</v>
      </c>
      <c r="HF63" s="73">
        <f>$A63*('Calcification Rates'!$D$93+'Calcification Rates'!$E$93)*('Calcification Rates'!$F$93+'Calcification Rates'!$G$93)</f>
        <v>28.423627596530483</v>
      </c>
      <c r="HG63" s="73">
        <f>$A63*'Calcification Rates'!$D$95*'Calcification Rates'!$F$95</f>
        <v>32.13464707988981</v>
      </c>
      <c r="HH63" s="73">
        <f>$A63*('Calcification Rates'!$D$95-'Calcification Rates'!$E$95)*('Calcification Rates'!$F$95-'Calcification Rates'!$G$95)</f>
        <v>28.042058590877872</v>
      </c>
      <c r="HI63" s="73">
        <f>$A63*('Calcification Rates'!$D$95+'Calcification Rates'!$E$95)*('Calcification Rates'!$F$95+'Calcification Rates'!$G$95)</f>
        <v>36.456591103779274</v>
      </c>
      <c r="HJ63" s="73">
        <f>((((1-'Calcification Rates'!$H$96)*$A63)*'Calcification Rates'!$D$96*0.1)+('Calcification Rates'!$H$96*$A63*'Calcification Rates'!$D$96))*'Calcification Rates'!$F$96</f>
        <v>15.277323425000001</v>
      </c>
      <c r="HK63" s="73">
        <f>((((1-'Calcification Rates'!$H$96)*$A63)*(('Calcification Rates'!$D$96-'Calcification Rates'!$E$96)*0.1))+('Calcification Rates'!$H$96*$A63*('Calcification Rates'!$D$96-'Calcification Rates'!$E$96)))*('Calcification Rates'!$F$96-'Calcification Rates'!$G$96)</f>
        <v>13.345083203750251</v>
      </c>
      <c r="HL63" s="73">
        <f>((((1-'Calcification Rates'!$H$96)*$A63)*(('Calcification Rates'!$D$96+'Calcification Rates'!$E$96)*0.1))+('Calcification Rates'!$H$96*$A63*('Calcification Rates'!$D$96+'Calcification Rates'!$E$96)))*('Calcification Rates'!$F$96+'Calcification Rates'!$G$96)</f>
        <v>17.328413837500943</v>
      </c>
      <c r="HM63" s="73">
        <f>((((1-'Calcification Rates'!$H$98)*$A63)*'Calcification Rates'!$D$98*0.1)+('Calcification Rates'!$H$98*$A63*'Calcification Rates'!$D$98))*'Calcification Rates'!$F$98</f>
        <v>15.277323425000001</v>
      </c>
      <c r="HN63" s="73">
        <f>((((1-'Calcification Rates'!$H$98)*$A63)*(('Calcification Rates'!$D$98-'Calcification Rates'!$E$98)*0.1))+('Calcification Rates'!$H$98*$A63*('Calcification Rates'!$D$98-'Calcification Rates'!$E$98)))*('Calcification Rates'!$F$98-'Calcification Rates'!$G$98)</f>
        <v>9.2135188239192676</v>
      </c>
      <c r="HO63" s="73">
        <f>((((1-'Calcification Rates'!$H$98)*$A63)*(('Calcification Rates'!$D$98+'Calcification Rates'!$E$98)*0.1))+('Calcification Rates'!$H$98*$A63*('Calcification Rates'!$D$98+'Calcification Rates'!$E$98)))*('Calcification Rates'!$F$98+'Calcification Rates'!$G$98)</f>
        <v>22.219063838422585</v>
      </c>
    </row>
    <row r="64" spans="1:223" x14ac:dyDescent="0.3">
      <c r="A64" s="42">
        <v>62</v>
      </c>
      <c r="B64" s="73">
        <f>((((1-'Calcification Rates'!$H$11)*$A64)*'Calcification Rates'!$D$11*0.1)+('Calcification Rates'!$H$11*$A64*'Calcification Rates'!$D$11))*'Calcification Rates'!$F$11</f>
        <v>170.58093397333332</v>
      </c>
      <c r="C64" s="73">
        <f>((((1-'Calcification Rates'!$H$11)*$A64)*(('Calcification Rates'!$D$11-'Calcification Rates'!$E$11)*0.1))+('Calcification Rates'!$H$11*$A64*('Calcification Rates'!$D$11-'Calcification Rates'!$E$11)))*('Calcification Rates'!$F$11-'Calcification Rates'!$G$11)</f>
        <v>138.54157754894709</v>
      </c>
      <c r="D64" s="73">
        <f>((((1-'Calcification Rates'!$H$11)*$A64)*(('Calcification Rates'!$D$11+'Calcification Rates'!$E$11)*0.1))+('Calcification Rates'!$H$11*$A64*('Calcification Rates'!$D$11+'Calcification Rates'!$E$11)))*('Calcification Rates'!$F$11+'Calcification Rates'!$G$11)</f>
        <v>203.61557983845861</v>
      </c>
      <c r="E64" s="73">
        <f>(((((1-'Calcification Rates'!$H$12)*$A64)*'Calcification Rates'!$D$12*0.1)+('Calcification Rates'!$H$12*$A64*'Calcification Rates'!$D$12))*'Calcification Rates'!$F$12)*0.5</f>
        <v>89.828495695238075</v>
      </c>
      <c r="F64" s="73">
        <f>(((((1-'Calcification Rates'!$H$12)*$A64)*(('Calcification Rates'!$D$12-'Calcification Rates'!$E$12)*0.1))+('Calcification Rates'!$H$12*$A64*('Calcification Rates'!$D$12-'Calcification Rates'!$E$12)))*('Calcification Rates'!$F$12-'Calcification Rates'!$G$12))*0.5</f>
        <v>82.559300543122689</v>
      </c>
      <c r="G64" s="73">
        <f>(((((1-'Calcification Rates'!$H$12)*$A64)*(('Calcification Rates'!$D$12+'Calcification Rates'!$E$12)*0.1))+('Calcification Rates'!$H$12*$A64*('Calcification Rates'!$D$12+'Calcification Rates'!$E$12)))*('Calcification Rates'!$F$12+'Calcification Rates'!$G$12))*0.5</f>
        <v>97.223818098527474</v>
      </c>
      <c r="H64" s="73">
        <f>(((((1-'Calcification Rates'!$H$13)*$A64)*'Calcification Rates'!$D$13*0.1)+('Calcification Rates'!$H$13*$A64*'Calcification Rates'!$D$13))*'Calcification Rates'!$F$13)*0.5</f>
        <v>72.280610947199989</v>
      </c>
      <c r="I64" s="73">
        <f>(((((1-'Calcification Rates'!$H$13)*$A64)*(('Calcification Rates'!$D$13-'Calcification Rates'!$E$13)*0.1))+('Calcification Rates'!$H$13*$A64*('Calcification Rates'!$D$13-'Calcification Rates'!$E$13)))*('Calcification Rates'!$F$13-'Calcification Rates'!$G$13))*0.5</f>
        <v>61.169840257763354</v>
      </c>
      <c r="J64" s="73">
        <f>(((((1-'Calcification Rates'!$H$13)*$A64)*(('Calcification Rates'!$D$13+'Calcification Rates'!$E$13)*0.1))+('Calcification Rates'!$H$13*$A64*('Calcification Rates'!$D$13+'Calcification Rates'!$E$13)))*('Calcification Rates'!$F$13+'Calcification Rates'!$G$13))*0.5</f>
        <v>84.307551311792182</v>
      </c>
      <c r="K64" s="73">
        <f>((((((((($A64*2)/PI())/2)+'Calcification Rates'!$D$14)^2)*PI())/2))-((((((($A64*2)/PI())/2)^2)*PI())/2)))*'Calcification Rates'!$F$14</f>
        <v>36.746416613858599</v>
      </c>
      <c r="L64" s="73">
        <f>((((((((($A64*2)/PI())/2)+('Calcification Rates'!$D$14-'Calcification Rates'!$E$14))^2)*PI())/2))-((((((($A64*2)/PI())/2)^2)*PI())/2)))*('Calcification Rates'!$F$14-'Calcification Rates'!$G$14)</f>
        <v>35.463069848973902</v>
      </c>
      <c r="M64" s="73">
        <f>((((((((($A64*2)/PI())/2)+('Calcification Rates'!$D$14+'Calcification Rates'!$E$14))^2)*PI())/2))-((((((($A64*2)/PI())/2)^2)*PI())/2)))*('Calcification Rates'!$F$14+'Calcification Rates'!$G$14)</f>
        <v>38.030443530036138</v>
      </c>
      <c r="N64" s="73">
        <f>((((((((($A64*2)/PI())/2)+'Calcification Rates'!$D$15)^2)*PI())/2))-((((((($A64*2)/PI())/2)^2)*PI())/2)))*'Calcification Rates'!$F$15</f>
        <v>37.272732476817517</v>
      </c>
      <c r="O64" s="73">
        <f>((((((((($A64*2)/PI())/2)+('Calcification Rates'!$D$15-'Calcification Rates'!$E$15))^2)*PI())/2))-((((((($A64*2)/PI())/2)^2)*PI())/2)))*('Calcification Rates'!$F$15-'Calcification Rates'!$G$15)</f>
        <v>33.610120673027993</v>
      </c>
      <c r="P64" s="73">
        <f>((((((((($A64*2)/PI())/2)+('Calcification Rates'!$D$15+'Calcification Rates'!$E$15))^2)*PI())/2))-((((((($A64*2)/PI())/2)^2)*PI())/2)))*('Calcification Rates'!$F$15+'Calcification Rates'!$G$15)</f>
        <v>41.106952001162263</v>
      </c>
      <c r="Q64" s="73">
        <f>(2*'Calcification Rates'!$D$16*'Calcification Rates'!$F$16)+0.1*'Calcification Rates'!$D$16*($A64+(2*'Calcification Rates'!$D$16))*'Calcification Rates'!$F$16</f>
        <v>9.2632283333333341</v>
      </c>
      <c r="R64" s="73">
        <f>(2*('Calcification Rates'!$D$16-'Calcification Rates'!$E$16)*('Calcification Rates'!$F$16-'Calcification Rates'!$G$16))+(0.1*('Calcification Rates'!$D$16-'Calcification Rates'!$E$16)*($A64+(2*'Calcification Rates'!$D$16-'Calcification Rates'!$E$16)))*('Calcification Rates'!$F$16-'Calcification Rates'!$G$16)</f>
        <v>7.9570519165559794</v>
      </c>
      <c r="S64" s="73">
        <f>(2*('Calcification Rates'!$D$16+'Calcification Rates'!$E$16)*('Calcification Rates'!$F$16+'Calcification Rates'!$G$16))+(0.1*('Calcification Rates'!$D$16+'Calcification Rates'!$E$16)*($A64+(2*'Calcification Rates'!$D$16+'Calcification Rates'!$E$16)))*('Calcification Rates'!$F$16+'Calcification Rates'!$G$16)</f>
        <v>10.601959941166543</v>
      </c>
      <c r="T64" s="73">
        <f>(2*'Calcification Rates'!$D$17*'Calcification Rates'!$F$17)+0.1*'Calcification Rates'!$D$17*($A64+(2*'Calcification Rates'!$D$17))*'Calcification Rates'!$F$17</f>
        <v>8.5614686111111098</v>
      </c>
      <c r="U64" s="73">
        <f>(2*('Calcification Rates'!$D$17-'Calcification Rates'!$E$17)*('Calcification Rates'!$F$17-'Calcification Rates'!$G$17))+(0.1*('Calcification Rates'!$D$17-'Calcification Rates'!$E$17)*($A64+(2*'Calcification Rates'!$D$17-'Calcification Rates'!$E$17)))*('Calcification Rates'!$F$17-'Calcification Rates'!$G$17)</f>
        <v>7.2648325640226439</v>
      </c>
      <c r="V64" s="73">
        <f>(2*('Calcification Rates'!$D$17+'Calcification Rates'!$E$17)*('Calcification Rates'!$F$17+'Calcification Rates'!$G$17))+(0.1*('Calcification Rates'!$D$17+'Calcification Rates'!$E$17)*($A64+(2*'Calcification Rates'!$D$17+'Calcification Rates'!$E$17)))*('Calcification Rates'!$F$17+'Calcification Rates'!$G$17)</f>
        <v>9.8906583552998768</v>
      </c>
      <c r="W64" s="73">
        <f>((((((((($A64*2)/PI())/2)+'Calcification Rates'!$D$18)^2)*PI())/2))-((((((($A64*2)/PI())/2)^2)*PI())/2)))*'Calcification Rates'!$F$18</f>
        <v>37.272732476817517</v>
      </c>
      <c r="X64" s="73">
        <f>((((((((($A64*2)/PI())/2)+('Calcification Rates'!$D$18-'Calcification Rates'!$E$18))^2)*PI())/2))-((((((($A64*2)/PI())/2)^2)*PI())/2)))*('Calcification Rates'!$F$18-'Calcification Rates'!$G$18)</f>
        <v>33.610120673027993</v>
      </c>
      <c r="Y64" s="73">
        <f>((((((((($A64*2)/PI())/2)+('Calcification Rates'!$D$18+'Calcification Rates'!$E$18))^2)*PI())/2))-((((((($A64*2)/PI())/2)^2)*PI())/2)))*('Calcification Rates'!$F$18+'Calcification Rates'!$G$18)</f>
        <v>41.106952001162263</v>
      </c>
      <c r="Z64" s="73">
        <f>(2*'Calcification Rates'!$D$19*'Calcification Rates'!$F$19)+0.1*'Calcification Rates'!$D$19*($A64+(2*'Calcification Rates'!$D$19))*'Calcification Rates'!$F$19</f>
        <v>8.5614686111111098</v>
      </c>
      <c r="AA64" s="73">
        <f>(2*('Calcification Rates'!$D$19-'Calcification Rates'!$E$19)*('Calcification Rates'!$F$19-'Calcification Rates'!$G$19))+(0.1*('Calcification Rates'!$D$19-'Calcification Rates'!$E$19)*($A64+(2*'Calcification Rates'!$D$19-'Calcification Rates'!$E$19)))*('Calcification Rates'!$F$19-'Calcification Rates'!$G$19)</f>
        <v>7.2648325640226439</v>
      </c>
      <c r="AB64" s="73">
        <f>(2*('Calcification Rates'!$D$19+'Calcification Rates'!$E$19)*('Calcification Rates'!$F$19+'Calcification Rates'!$G$19))+(0.1*('Calcification Rates'!$D$19+'Calcification Rates'!$E$19)*($A64+(2*'Calcification Rates'!$D$19+'Calcification Rates'!$E$19)))*('Calcification Rates'!$F$19+'Calcification Rates'!$G$19)</f>
        <v>9.8906583552998768</v>
      </c>
      <c r="AC64" s="73">
        <f>(((((1-'Calcification Rates'!$H$20)*$A64)*'Calcification Rates'!$D$20*0.1)+('Calcification Rates'!$H$20*$A64*'Calcification Rates'!$D$20))*'Calcification Rates'!$F$20)*0.5</f>
        <v>5.012741591666666</v>
      </c>
      <c r="AD64" s="73">
        <f>(((((1-'Calcification Rates'!$H$20)*$A64)*(('Calcification Rates'!$D$20-'Calcification Rates'!$E$20)*0.1))+('Calcification Rates'!$H$20*$A64*('Calcification Rates'!$D$20-'Calcification Rates'!$E$20)))*('Calcification Rates'!$F$20-'Calcification Rates'!$G$20))*0.5</f>
        <v>4.2538959049711593</v>
      </c>
      <c r="AE64" s="73">
        <f>(((((1-'Calcification Rates'!$H$20)*$A64)*(('Calcification Rates'!$D$20+'Calcification Rates'!$E$20)*0.1))+('Calcification Rates'!$H$20*$A64*('Calcification Rates'!$D$20+'Calcification Rates'!$E$20)))*('Calcification Rates'!$F$20+'Calcification Rates'!$G$20))*0.5</f>
        <v>5.790526470298869</v>
      </c>
      <c r="AF64" s="73">
        <f>(2*'Calcification Rates'!$D$21*'Calcification Rates'!$F$21)+0.1*'Calcification Rates'!$D$21*($A64+(2*'Calcification Rates'!$D$21))*'Calcification Rates'!$F$21</f>
        <v>9.8246361111111113</v>
      </c>
      <c r="AG64" s="73">
        <f>(2*('Calcification Rates'!$D$21-'Calcification Rates'!$E$21)*('Calcification Rates'!$F$21-'Calcification Rates'!$G$21))+(0.1*('Calcification Rates'!$D$21-'Calcification Rates'!$E$21)*($A64+(2*'Calcification Rates'!$D$21-'Calcification Rates'!$E$21)))*('Calcification Rates'!$F$21-'Calcification Rates'!$G$21)</f>
        <v>9.6135423679829337</v>
      </c>
      <c r="AH64" s="73">
        <f>(2*('Calcification Rates'!$D$21+'Calcification Rates'!$E$21)*('Calcification Rates'!$F$21+'Calcification Rates'!$G$21))+(0.1*('Calcification Rates'!$D$21+'Calcification Rates'!$E$21)*($A64+(2*'Calcification Rates'!$D$21+'Calcification Rates'!$E$21)))*('Calcification Rates'!$F$21+'Calcification Rates'!$G$21)</f>
        <v>10.037887979750399</v>
      </c>
      <c r="AI64" s="73">
        <f>$A64*'Calcification Rates'!$D$23*'Calcification Rates'!$F$23</f>
        <v>1.4571743749999999</v>
      </c>
      <c r="AJ64" s="73">
        <f>$A64*('Calcification Rates'!$D$23-'Calcification Rates'!$E$23)*('Calcification Rates'!$F$23-'Calcification Rates'!$G$23)</f>
        <v>0.94701585522422393</v>
      </c>
      <c r="AK64" s="73">
        <f>$A64*('Calcification Rates'!$D$23+'Calcification Rates'!$E$23)*('Calcification Rates'!$F$23+'Calcification Rates'!$G$23)</f>
        <v>1.9673328947757758</v>
      </c>
      <c r="AL64" s="73">
        <f>((((1-'Calcification Rates'!$H$24)*$A64)*'Calcification Rates'!$D$24*0.1)+('Calcification Rates'!$H$24*$A64*'Calcification Rates'!$D$24))*'Calcification Rates'!$F$24</f>
        <v>66.396750292600004</v>
      </c>
      <c r="AM64" s="73">
        <f>((((1-'Calcification Rates'!$H$24)*$A64)*(('Calcification Rates'!$D$24-'Calcification Rates'!$E$24)*0.1))+('Calcification Rates'!$H$24*$A64*('Calcification Rates'!$D$24-'Calcification Rates'!$E$24)))*('Calcification Rates'!$F$24-'Calcification Rates'!$G$24)</f>
        <v>40.042859056506309</v>
      </c>
      <c r="AN64" s="73">
        <f>((((1-'Calcification Rates'!$H$24)*$A64)*(('Calcification Rates'!$D$24+'Calcification Rates'!$E$24)*0.1))+('Calcification Rates'!$H$24*$A64*('Calcification Rates'!$D$24+'Calcification Rates'!$E$24)))*('Calcification Rates'!$F$24+'Calcification Rates'!$G$24)</f>
        <v>96.566236923473568</v>
      </c>
      <c r="AO64" s="73">
        <f>((((((((($A64*2)/PI())/2)+'Calcification Rates'!$D$25)^2)*PI())/2))-((((((($A64*2)/PI())/2)^2)*PI())/2)))*'Calcification Rates'!$F$25</f>
        <v>31.358264359541721</v>
      </c>
      <c r="AP64" s="73">
        <f>((((((((($A64*2)/PI())/2)+('Calcification Rates'!$D$25-'Calcification Rates'!$E$25))^2)*PI())/2))-((((((($A64*2)/PI())/2)^2)*PI())/2)))*('Calcification Rates'!$F$25-'Calcification Rates'!$G$25)</f>
        <v>25.633759513963554</v>
      </c>
      <c r="AQ64" s="73">
        <f>((((((((($A64*2)/PI())/2)+('Calcification Rates'!$D$25+'Calcification Rates'!$E$25))^2)*PI())/2))-((((((($A64*2)/PI())/2)^2)*PI())/2)))*('Calcification Rates'!$F$25+'Calcification Rates'!$G$25)</f>
        <v>37.273827473332773</v>
      </c>
      <c r="AR64" s="73">
        <f>((((1-'Calcification Rates'!$H$28)*$A64)*'Calcification Rates'!$D$28*0.1)+('Calcification Rates'!$H$28*$A64*'Calcification Rates'!$D$28))*'Calcification Rates'!$F$28</f>
        <v>10.687016790431052</v>
      </c>
      <c r="AS64" s="73">
        <f>((((1-'Calcification Rates'!$H$28)*$A64)*(('Calcification Rates'!$D$28-'Calcification Rates'!$E$28)*0.1))+('Calcification Rates'!$H$28*$A64*('Calcification Rates'!$D$28-'Calcification Rates'!$E$28)))*('Calcification Rates'!$F$28-'Calcification Rates'!$G$28)</f>
        <v>9.6324174926918911</v>
      </c>
      <c r="AT64" s="73">
        <f>((((1-'Calcification Rates'!$H$28)*$A64)*(('Calcification Rates'!$D$28+'Calcification Rates'!$E$28)*0.1))+('Calcification Rates'!$H$28*$A64*('Calcification Rates'!$D$28+'Calcification Rates'!$E$28)))*('Calcification Rates'!$F$28+'Calcification Rates'!$G$28)</f>
        <v>11.793222960526816</v>
      </c>
      <c r="AU64" s="73">
        <f>((((((((($A64*2)/PI())/2)+'Calcification Rates'!$D$29)^2)*PI())/2))-((((((($A64*2)/PI())/2)^2)*PI())/2)))*'Calcification Rates'!$F$29</f>
        <v>153.89445978419644</v>
      </c>
      <c r="AV64" s="73">
        <f>((((((((($A64*2)/PI())/2)+('Calcification Rates'!$D$29-'Calcification Rates'!$E$29))^2)*PI())/2))-((((((($A64*2)/PI())/2)^2)*PI())/2)))*('Calcification Rates'!$F$29-'Calcification Rates'!$G$29)</f>
        <v>127.13044010288809</v>
      </c>
      <c r="AW64" s="73">
        <f>((((((((($A64*2)/PI())/2)+('Calcification Rates'!$D$29+'Calcification Rates'!$E$29))^2)*PI())/2))-((((((($A64*2)/PI())/2)^2)*PI())/2)))*('Calcification Rates'!$F$29+'Calcification Rates'!$G$29)</f>
        <v>183.00846603662237</v>
      </c>
      <c r="AX64" s="73">
        <f>((((((((($A64*2)/PI())/2)+'Calcification Rates'!$D$30)^2)*PI())/2))-((((((($A64*2)/PI())/2)^2)*PI())/2)))*'Calcification Rates'!$F$30</f>
        <v>36.547197886833359</v>
      </c>
      <c r="AY64" s="73">
        <f>((((((((($A64*2)/PI())/2)+('Calcification Rates'!$D$30-'Calcification Rates'!$E$30))^2)*PI())/2))-((((((($A64*2)/PI())/2)^2)*PI())/2)))*('Calcification Rates'!$F$30-'Calcification Rates'!$G$30)</f>
        <v>32.44415284624904</v>
      </c>
      <c r="AZ64" s="73">
        <f>((((((((($A64*2)/PI())/2)+('Calcification Rates'!$D$30+'Calcification Rates'!$E$30))^2)*PI())/2))-((((((($A64*2)/PI())/2)^2)*PI())/2)))*('Calcification Rates'!$F$30+'Calcification Rates'!$G$30)</f>
        <v>40.734779108702654</v>
      </c>
      <c r="BA64" s="73">
        <f>((((1-'Calcification Rates'!$H$31)*$A64)*'Calcification Rates'!$D$31*0.1)+('Calcification Rates'!$H$31*$A64*'Calcification Rates'!$D$31))*'Calcification Rates'!$F$31</f>
        <v>11.430692000000001</v>
      </c>
      <c r="BB64" s="73">
        <f>((((1-'Calcification Rates'!$H$31)*$A64)*(('Calcification Rates'!$D$31-'Calcification Rates'!$E$31)*0.1))+('Calcification Rates'!$H$31*$A64*('Calcification Rates'!$D$31-'Calcification Rates'!$E$31)))*('Calcification Rates'!$F$31-'Calcification Rates'!$G$31)</f>
        <v>11.430692000000001</v>
      </c>
      <c r="BC64" s="73">
        <f>((((1-'Calcification Rates'!$H$31)*$A64)*(('Calcification Rates'!$D$31+'Calcification Rates'!$E$31)*0.1))+('Calcification Rates'!$H$31*$A64*('Calcification Rates'!$D$31+'Calcification Rates'!$E$31)))*('Calcification Rates'!$F$31+'Calcification Rates'!$G$31)</f>
        <v>11.430692000000001</v>
      </c>
      <c r="BD64" s="73">
        <f>$A64*'Calcification Rates'!$D$32*'Calcification Rates'!$F$32</f>
        <v>48.031536136768764</v>
      </c>
      <c r="BE64" s="73">
        <f>$A64*('Calcification Rates'!$D$32-'Calcification Rates'!$E$32)*('Calcification Rates'!$F$32-'Calcification Rates'!$G$32)</f>
        <v>46.173153948640582</v>
      </c>
      <c r="BF64" s="73">
        <f>$A64*('Calcification Rates'!$D$32+'Calcification Rates'!$E$32)*('Calcification Rates'!$F$32+'Calcification Rates'!$G$32)</f>
        <v>49.889918324896954</v>
      </c>
      <c r="BG64" s="73">
        <f>((((1-'Calcification Rates'!$H$34)*$A64)*'Calcification Rates'!$D$34*0.1)+('Calcification Rates'!$H$34*$A64*'Calcification Rates'!$D$34))*'Calcification Rates'!$F$34</f>
        <v>15.527771350000002</v>
      </c>
      <c r="BH64" s="73">
        <f>((((1-'Calcification Rates'!$H$34)*$A64)*(('Calcification Rates'!$D$34-'Calcification Rates'!$E$34)*0.1))+('Calcification Rates'!$H$34*$A64*('Calcification Rates'!$D$34-'Calcification Rates'!$E$34)))*('Calcification Rates'!$F$34-'Calcification Rates'!$G$34)</f>
        <v>5.9131784390956605</v>
      </c>
      <c r="BI64" s="73">
        <f>((((1-'Calcification Rates'!$H$34)*$A64)*(('Calcification Rates'!$D$34+'Calcification Rates'!$E$34)*0.1))+('Calcification Rates'!$H$34*$A64*('Calcification Rates'!$D$34+'Calcification Rates'!$E$34)))*('Calcification Rates'!$F$34+'Calcification Rates'!$G$34)</f>
        <v>29.614700337652543</v>
      </c>
      <c r="BJ64" s="73">
        <f>(2*'Calcification Rates'!$D$35*'Calcification Rates'!$F$35)+0.1*'Calcification Rates'!$D$35*($A64+(2*'Calcification Rates'!$D$35))*'Calcification Rates'!$F$35</f>
        <v>4.9282032206621089</v>
      </c>
      <c r="BK64" s="73">
        <f>(2*('Calcification Rates'!$D$35-'Calcification Rates'!$E$35)*('Calcification Rates'!$F$35-'Calcification Rates'!$G$35))+(0.1*('Calcification Rates'!$D$35-'Calcification Rates'!$E$35)*($A64+(2*'Calcification Rates'!$D$35-'Calcification Rates'!$E$35)))*('Calcification Rates'!$F$35-'Calcification Rates'!$G$35)</f>
        <v>4.4445477474182846</v>
      </c>
      <c r="BL64" s="73">
        <f>(2*('Calcification Rates'!$D$35+'Calcification Rates'!$E$35)*('Calcification Rates'!$F$35+'Calcification Rates'!$G$35))+(0.1*('Calcification Rates'!$D$35+'Calcification Rates'!$E$35)*($A64+(2*'Calcification Rates'!$D$35+'Calcification Rates'!$E$35)))*('Calcification Rates'!$F$35+'Calcification Rates'!$G$35)</f>
        <v>5.434411833836986</v>
      </c>
      <c r="BM64" s="73">
        <f>((((((((($A64*2)/PI())/2)+'Calcification Rates'!$D$36)^2)*PI())/2))-((((((($A64*2)/PI())/2)^2)*PI())/2)))*'Calcification Rates'!$F$36</f>
        <v>49.280431589455596</v>
      </c>
      <c r="BN64" s="73">
        <f>((((((((($A64*2)/PI())/2)+('Calcification Rates'!$D$36-'Calcification Rates'!$E$36))^2)*PI())/2))-((((((($A64*2)/PI())/2)^2)*PI())/2)))*('Calcification Rates'!$F$36-'Calcification Rates'!$G$36)</f>
        <v>45.130067337612118</v>
      </c>
      <c r="BO64" s="73">
        <f>((((((((($A64*2)/PI())/2)+('Calcification Rates'!$D$36+'Calcification Rates'!$E$36))^2)*PI())/2))-((((((($A64*2)/PI())/2)^2)*PI())/2)))*('Calcification Rates'!$F$36+'Calcification Rates'!$G$36)</f>
        <v>53.614242453483683</v>
      </c>
      <c r="BP64" s="73">
        <f>(2*'Calcification Rates'!$D$37*'Calcification Rates'!$F$37)+0.1*'Calcification Rates'!$D$37*($A64+(2*'Calcification Rates'!$D$37))*'Calcification Rates'!$F$37</f>
        <v>100.40746527777779</v>
      </c>
      <c r="BQ64" s="73">
        <f>(2*('Calcification Rates'!$D$37-'Calcification Rates'!$E$37)*('Calcification Rates'!$F$37-'Calcification Rates'!$G$37))+(0.1*('Calcification Rates'!$D$37-'Calcification Rates'!$E$37)*($A64+(2*'Calcification Rates'!$D$37-'Calcification Rates'!$E$37)))*('Calcification Rates'!$F$37-'Calcification Rates'!$G$37)</f>
        <v>82.225412064401951</v>
      </c>
      <c r="BR64" s="73">
        <f>(2*('Calcification Rates'!$D$37+'Calcification Rates'!$E$37)*('Calcification Rates'!$F$37+'Calcification Rates'!$G$37))+(0.1*('Calcification Rates'!$D$37+'Calcification Rates'!$E$37)*($A64+(2*'Calcification Rates'!$D$37+'Calcification Rates'!$E$37)))*('Calcification Rates'!$F$37+'Calcification Rates'!$G$37)</f>
        <v>120.10572639905543</v>
      </c>
      <c r="BS64" s="73">
        <f>(2*'Calcification Rates'!$D$38*'Calcification Rates'!$F$38)+0.1*'Calcification Rates'!$D$38*($A64+(2*'Calcification Rates'!$D$38))*'Calcification Rates'!$F$38</f>
        <v>96.143055555555549</v>
      </c>
      <c r="BT64" s="73">
        <f>(2*('Calcification Rates'!$D$38-'Calcification Rates'!$E$38)*('Calcification Rates'!$F$38-'Calcification Rates'!$G$38))+(0.1*('Calcification Rates'!$D$38-'Calcification Rates'!$E$38)*($A64+(2*'Calcification Rates'!$D$38-'Calcification Rates'!$E$38)))*('Calcification Rates'!$F$38-'Calcification Rates'!$G$38)</f>
        <v>77.224301127395819</v>
      </c>
      <c r="BU64" s="73">
        <f>(2*('Calcification Rates'!$D$38+'Calcification Rates'!$E$38)*('Calcification Rates'!$F$38+'Calcification Rates'!$G$38))+(0.1*('Calcification Rates'!$D$38+'Calcification Rates'!$E$38)*($A64+(2*'Calcification Rates'!$D$38+'Calcification Rates'!$E$38)))*('Calcification Rates'!$F$38+'Calcification Rates'!$G$38)</f>
        <v>117.013743541883</v>
      </c>
      <c r="BV64" s="73">
        <f>((((((((($A64*2)/PI())/2)+'Calcification Rates'!$D$39)^2)*PI())/2))-((((((($A64*2)/PI())/2)^2)*PI())/2)))*'Calcification Rates'!$F$39</f>
        <v>26.601400903944484</v>
      </c>
      <c r="BW64" s="73">
        <f>((((((((($A64*2)/PI())/2)+('Calcification Rates'!$D$39-'Calcification Rates'!$E$39))^2)*PI())/2))-((((((($A64*2)/PI())/2)^2)*PI())/2)))*('Calcification Rates'!$F$39-'Calcification Rates'!$G$39)</f>
        <v>25.572169411568709</v>
      </c>
      <c r="BX64" s="73">
        <f>((((((((($A64*2)/PI())/2)+('Calcification Rates'!$D$39+'Calcification Rates'!$E$39))^2)*PI())/2))-((((((($A64*2)/PI())/2)^2)*PI())/2)))*('Calcification Rates'!$F$39+'Calcification Rates'!$G$39)</f>
        <v>27.630632396320259</v>
      </c>
      <c r="BY64" s="73">
        <f>((((((((($A64*2)/PI())/2)+'Calcification Rates'!$D$40)^2)*PI())/2))-((((((($A64*2)/PI())/2)^2)*PI())/2)))*'Calcification Rates'!$F$40</f>
        <v>48.639985818494083</v>
      </c>
      <c r="BZ64" s="73">
        <f>((((((((($A64*2)/PI())/2)+('Calcification Rates'!$D$40-'Calcification Rates'!$E$40))^2)*PI())/2))-((((((($A64*2)/PI())/2)^2)*PI())/2)))*('Calcification Rates'!$F$40-'Calcification Rates'!$G$40)</f>
        <v>46.758062179439342</v>
      </c>
      <c r="CA64" s="73">
        <f>((((((((($A64*2)/PI())/2)+('Calcification Rates'!$D$40+'Calcification Rates'!$E$40))^2)*PI())/2))-((((((($A64*2)/PI())/2)^2)*PI())/2)))*('Calcification Rates'!$F$40+'Calcification Rates'!$G$40)</f>
        <v>50.521909457548823</v>
      </c>
      <c r="CB64" s="73">
        <f>$A64*'Calcification Rates'!$D$23*'Calcification Rates'!$F$23</f>
        <v>1.4571743749999999</v>
      </c>
      <c r="CC64" s="73">
        <f>$A64*('Calcification Rates'!$D$23-'Calcification Rates'!$E$23)*('Calcification Rates'!$F$23-'Calcification Rates'!$G$23)</f>
        <v>0.94701585522422393</v>
      </c>
      <c r="CD64" s="73">
        <f>$A64*('Calcification Rates'!$D$23+'Calcification Rates'!$E$23)*('Calcification Rates'!$F$23+'Calcification Rates'!$G$23)</f>
        <v>1.9673328947757758</v>
      </c>
      <c r="CE64" s="73">
        <f>((((1-'Calcification Rates'!$H$44)*$A64)*'Calcification Rates'!$D$44*0.1)+('Calcification Rates'!$H$44*$A64*'Calcification Rates'!$D$44))*'Calcification Rates'!$F$44</f>
        <v>50.884506713950003</v>
      </c>
      <c r="CF64" s="73">
        <f>((((1-'Calcification Rates'!$H$44)*$A64)*(('Calcification Rates'!$D$44-'Calcification Rates'!$E$44)*0.1))+('Calcification Rates'!$H$44*$A64*('Calcification Rates'!$D$44-'Calcification Rates'!$E$44)))*('Calcification Rates'!$F$44-'Calcification Rates'!$G$44)</f>
        <v>30.68766350050776</v>
      </c>
      <c r="CG64" s="73">
        <f>((((1-'Calcification Rates'!$H$44)*$A64)*(('Calcification Rates'!$D$44+'Calcification Rates'!$E$44)*0.1))+('Calcification Rates'!$H$44*$A64*('Calcification Rates'!$D$44+'Calcification Rates'!$E$44)))*('Calcification Rates'!$F$44+'Calcification Rates'!$G$44)</f>
        <v>74.005509447666725</v>
      </c>
      <c r="CH64" s="73">
        <f>((((1-'Calcification Rates'!$H$45)*$A64)*'Calcification Rates'!$D$45*0.1)+('Calcification Rates'!$H$45*$A64*'Calcification Rates'!$D$45))*'Calcification Rates'!$F$45</f>
        <v>63.227748800000001</v>
      </c>
      <c r="CI64" s="73">
        <f>((((1-'Calcification Rates'!$H$45)*$A64)*(('Calcification Rates'!$D$45-'Calcification Rates'!$E$45)*0.1))+('Calcification Rates'!$H$45*$A64*('Calcification Rates'!$D$45-'Calcification Rates'!$E$45)))*('Calcification Rates'!$F$45-'Calcification Rates'!$G$45)</f>
        <v>41.63461911731315</v>
      </c>
      <c r="CJ64" s="73">
        <f>((((1-'Calcification Rates'!$H$45)*$A64)*(('Calcification Rates'!$D$45+'Calcification Rates'!$E$45)*0.1))+('Calcification Rates'!$H$45*$A64*('Calcification Rates'!$D$45+'Calcification Rates'!$E$45)))*('Calcification Rates'!$F$45+'Calcification Rates'!$G$45)</f>
        <v>84.820878482686837</v>
      </c>
      <c r="CK64" s="73">
        <f>((((1-'Calcification Rates'!$H$46)*$A64)*'Calcification Rates'!$D$46*0.1)+('Calcification Rates'!$H$46*$A64*'Calcification Rates'!$D$46))*'Calcification Rates'!$F$46</f>
        <v>50.927594840000012</v>
      </c>
      <c r="CL64" s="73">
        <f>((((1-'Calcification Rates'!$H$46)*$A64)*(('Calcification Rates'!$D$46-'Calcification Rates'!$E$46)*0.1))+('Calcification Rates'!$H$46*$A64*('Calcification Rates'!$D$46-'Calcification Rates'!$E$46)))*('Calcification Rates'!$F$46-'Calcification Rates'!$G$46)</f>
        <v>47.763363627320736</v>
      </c>
      <c r="CM64" s="73">
        <f>((((1-'Calcification Rates'!$H$46)*$A64)*(('Calcification Rates'!$D$46+'Calcification Rates'!$E$46)*0.1))+('Calcification Rates'!$H$46*$A64*('Calcification Rates'!$D$46+'Calcification Rates'!$E$46)))*('Calcification Rates'!$F$46+'Calcification Rates'!$G$46)</f>
        <v>54.186711126639878</v>
      </c>
      <c r="CN64" s="73">
        <f>((((1-'Calcification Rates'!$H$47)*$A64)*'Calcification Rates'!$D$47*0.1)+('Calcification Rates'!$H$47*$A64*'Calcification Rates'!$D$47))*'Calcification Rates'!$F$47</f>
        <v>66.396750292600004</v>
      </c>
      <c r="CO64" s="73">
        <f>((((1-'Calcification Rates'!$H$47)*$A64)*(('Calcification Rates'!$D$47-'Calcification Rates'!$E$47)*0.1))+('Calcification Rates'!$H$47*$A64*('Calcification Rates'!$D$47-'Calcification Rates'!$E$47)))*('Calcification Rates'!$F$47-'Calcification Rates'!$G$47)</f>
        <v>40.042859056506309</v>
      </c>
      <c r="CP64" s="73">
        <f>((((1-'Calcification Rates'!$H$47)*$A64)*(('Calcification Rates'!$D$47+'Calcification Rates'!$E$47)*0.1))+('Calcification Rates'!$H$47*$A64*('Calcification Rates'!$D$47+'Calcification Rates'!$E$47)))*('Calcification Rates'!$F$47+'Calcification Rates'!$G$47)</f>
        <v>96.566236923473568</v>
      </c>
      <c r="CQ64" s="73">
        <f>((((((((($A64*2)/PI())/2)+'Calcification Rates'!$D$48)^2)*PI())/2))-((((((($A64*2)/PI())/2)^2)*PI())/2)))*'Calcification Rates'!$F$48</f>
        <v>37.272732476817517</v>
      </c>
      <c r="CR64" s="73">
        <f>((((((((($A64*2)/PI())/2)+('Calcification Rates'!$D$48-'Calcification Rates'!$E$48))^2)*PI())/2))-((((((($A64*2)/PI())/2)^2)*PI())/2)))*('Calcification Rates'!$F$48-'Calcification Rates'!$G$48)</f>
        <v>33.610120673027993</v>
      </c>
      <c r="CS64" s="73">
        <f>((((((((($A64*2)/PI())/2)+('Calcification Rates'!$D$48+'Calcification Rates'!$E$48))^2)*PI())/2))-((((((($A64*2)/PI())/2)^2)*PI())/2)))*('Calcification Rates'!$F$48+'Calcification Rates'!$G$48)</f>
        <v>41.106952001162263</v>
      </c>
      <c r="CT64" s="73">
        <f>((((1-'Calcification Rates'!$H$49)*$A64)*'Calcification Rates'!$D$49*0.1)+('Calcification Rates'!$H$49*$A64*'Calcification Rates'!$D$49))*'Calcification Rates'!$F$49</f>
        <v>50.884506713950003</v>
      </c>
      <c r="CU64" s="73">
        <f>((((1-'Calcification Rates'!$H$49)*$A64)*(('Calcification Rates'!$D$49-'Calcification Rates'!$E$49)*0.1))+('Calcification Rates'!$H$49*$A64*('Calcification Rates'!$D$49-'Calcification Rates'!$E$49)))*('Calcification Rates'!$F$49-'Calcification Rates'!$G$49)</f>
        <v>30.68766350050776</v>
      </c>
      <c r="CV64" s="73">
        <f>((((1-'Calcification Rates'!$H$49)*$A64)*(('Calcification Rates'!$D$49+'Calcification Rates'!$E$49)*0.1))+('Calcification Rates'!$H$49*$A64*('Calcification Rates'!$D$49+'Calcification Rates'!$E$49)))*('Calcification Rates'!$F$49+'Calcification Rates'!$G$49)</f>
        <v>74.005509447666725</v>
      </c>
      <c r="CW64" s="73">
        <f>((((((((($A64*2)/PI())/2)+'Calcification Rates'!$D$50)^2)*PI())/2))-((((((($A64*2)/PI())/2)^2)*PI())/2)))*'Calcification Rates'!$F$50</f>
        <v>37.272732476817517</v>
      </c>
      <c r="CX64" s="73">
        <f>((((((((($A64*2)/PI())/2)+('Calcification Rates'!$D$50-'Calcification Rates'!$E$50))^2)*PI())/2))-((((((($A64*2)/PI())/2)^2)*PI())/2)))*('Calcification Rates'!$F$50-'Calcification Rates'!$G$50)</f>
        <v>33.610120673027993</v>
      </c>
      <c r="CY64" s="73">
        <f>((((((((($A64*2)/PI())/2)+('Calcification Rates'!$D$50+'Calcification Rates'!$E$50))^2)*PI())/2))-((((((($A64*2)/PI())/2)^2)*PI())/2)))*('Calcification Rates'!$F$50+'Calcification Rates'!$G$50)</f>
        <v>41.106952001162263</v>
      </c>
      <c r="CZ64" s="73">
        <f>((((((((($A64*2)/PI())/2)+'Calcification Rates'!$D$51)^2)*PI())/2))-((((((($A64*2)/PI())/2)^2)*PI())/2)))*'Calcification Rates'!$F$51</f>
        <v>37.272732476817517</v>
      </c>
      <c r="DA64" s="73">
        <f>((((((((($A64*2)/PI())/2)+('Calcification Rates'!$D$51-'Calcification Rates'!$E$51))^2)*PI())/2))-((((((($A64*2)/PI())/2)^2)*PI())/2)))*('Calcification Rates'!$F$51-'Calcification Rates'!$G$51)</f>
        <v>33.610120673027993</v>
      </c>
      <c r="DB64" s="73">
        <f>((((((((($A64*2)/PI())/2)+('Calcification Rates'!$D$51+'Calcification Rates'!$E$51))^2)*PI())/2))-((((((($A64*2)/PI())/2)^2)*PI())/2)))*('Calcification Rates'!$F$51+'Calcification Rates'!$G$51)</f>
        <v>41.106952001162263</v>
      </c>
      <c r="DC64" s="73">
        <f>((((((((($A64*2)/PI())/2)+'Calcification Rates'!$D$52)^2)*PI())/2))-((((((($A64*2)/PI())/2)^2)*PI())/2)))*'Calcification Rates'!$F$52</f>
        <v>82.643970001802856</v>
      </c>
      <c r="DD64" s="73">
        <f>((((((((($A64*2)/PI())/2)+('Calcification Rates'!$D$52-'Calcification Rates'!$E$52))^2)*PI())/2))-((((((($A64*2)/PI())/2)^2)*PI())/2)))*('Calcification Rates'!$F$52-'Calcification Rates'!$G$52)</f>
        <v>78.011447074587807</v>
      </c>
      <c r="DE64" s="73">
        <f>((((((((($A64*2)/PI())/2)+('Calcification Rates'!$D$52+'Calcification Rates'!$E$52))^2)*PI())/2))-((((((($A64*2)/PI())/2)^2)*PI())/2)))*('Calcification Rates'!$F$52+'Calcification Rates'!$G$52)</f>
        <v>87.393125111110919</v>
      </c>
      <c r="DF64" s="73">
        <f>((((((((($A64*2)/PI())/2)+'Calcification Rates'!$D$53)^2)*PI())/2))-((((((($A64*2)/PI())/2)^2)*PI())/2)))*'Calcification Rates'!$F$53</f>
        <v>11.040791550635381</v>
      </c>
      <c r="DG64" s="73">
        <f>((((((((($A64*2)/PI())/2)+('Calcification Rates'!$D$53-'Calcification Rates'!$E$53))^2)*PI())/2))-((((((($A64*2)/PI())/2)^2)*PI())/2)))*('Calcification Rates'!$F$53-'Calcification Rates'!$G$53)</f>
        <v>10.494156232643086</v>
      </c>
      <c r="DH64" s="73">
        <f>((((((((($A64*2)/PI())/2)+('Calcification Rates'!$D$53+'Calcification Rates'!$E$53))^2)*PI())/2))-((((((($A64*2)/PI())/2)^2)*PI())/2)))*('Calcification Rates'!$F$53+'Calcification Rates'!$G$53)</f>
        <v>11.597051103392667</v>
      </c>
      <c r="DI64" s="73">
        <f>((((((((($A64*2)/PI())/2)+'Calcification Rates'!$D$54)^2)*PI())/2))-((((((($A64*2)/PI())/2)^2)*PI())/2)))*'Calcification Rates'!$F$54</f>
        <v>11.040791550635381</v>
      </c>
      <c r="DJ64" s="73">
        <f>((((((((($A64*2)/PI())/2)+('Calcification Rates'!$D$54-'Calcification Rates'!$E$54))^2)*PI())/2))-((((((($A64*2)/PI())/2)^2)*PI())/2)))*('Calcification Rates'!$F$54-'Calcification Rates'!$G$54)</f>
        <v>10.494156232643086</v>
      </c>
      <c r="DK64" s="73">
        <f>((((((((($A64*2)/PI())/2)+('Calcification Rates'!$D$54+'Calcification Rates'!$E$54))^2)*PI())/2))-((((((($A64*2)/PI())/2)^2)*PI())/2)))*('Calcification Rates'!$F$54+'Calcification Rates'!$G$54)</f>
        <v>11.597051103392667</v>
      </c>
      <c r="DL64" s="73">
        <f>((((((((($A64*2)/PI())/2)+'Calcification Rates'!$D$55)^2)*PI())/2))-((((((($A64*2)/PI())/2)^2)*PI())/2)))*'Calcification Rates'!$F$55</f>
        <v>13.539076087025432</v>
      </c>
      <c r="DM64" s="73">
        <f>((((((((($A64*2)/PI())/2)+('Calcification Rates'!$D$55-'Calcification Rates'!$E$55))^2)*PI())/2))-((((((($A64*2)/PI())/2)^2)*PI())/2)))*('Calcification Rates'!$F$55-'Calcification Rates'!$G$55)</f>
        <v>13.386692249574514</v>
      </c>
      <c r="DN64" s="73">
        <f>((((((((($A64*2)/PI())/2)+('Calcification Rates'!$D$55+'Calcification Rates'!$E$55))^2)*PI())/2))-((((((($A64*2)/PI())/2)^2)*PI())/2)))*('Calcification Rates'!$F$55+'Calcification Rates'!$G$55)</f>
        <v>13.691469798397167</v>
      </c>
      <c r="DO64" s="73">
        <f>((((1-'Calcification Rates'!$H$56)*$A64)*'Calcification Rates'!$D$56*0.1)+('Calcification Rates'!$H$56*$A64*'Calcification Rates'!$D$56))*'Calcification Rates'!$F$56</f>
        <v>6.6005376699999996</v>
      </c>
      <c r="DP64" s="73">
        <f>((((1-'Calcification Rates'!$H$56)*$A64)*(('Calcification Rates'!$D$56-'Calcification Rates'!$E$56)*0.1))+('Calcification Rates'!$H$56*$A64*('Calcification Rates'!$D$56-'Calcification Rates'!$E$56)))*('Calcification Rates'!$F$56-'Calcification Rates'!$G$56)</f>
        <v>6.6005376699999996</v>
      </c>
      <c r="DQ64" s="73">
        <f>((((1-'Calcification Rates'!$H$56)*$A64)*(('Calcification Rates'!$D$56+'Calcification Rates'!$E$56)*0.1))+('Calcification Rates'!$H$56*$A64*('Calcification Rates'!$D$56+'Calcification Rates'!$E$56)))*('Calcification Rates'!$F$56+'Calcification Rates'!$G$56)</f>
        <v>6.6005376699999996</v>
      </c>
      <c r="DR64" s="73">
        <f>((((1-'Calcification Rates'!$H$57)*$A64)*'Calcification Rates'!$D$57*0.1)+('Calcification Rates'!$H$57*$A64*'Calcification Rates'!$D$57))*'Calcification Rates'!$F$57</f>
        <v>27.986138666666669</v>
      </c>
      <c r="DS64" s="73">
        <f>((((1-'Calcification Rates'!$H$57)*$A64)*(('Calcification Rates'!$D$57-'Calcification Rates'!$E$57)*0.1))+('Calcification Rates'!$H$57*$A64*('Calcification Rates'!$D$57-'Calcification Rates'!$E$57)))*('Calcification Rates'!$F$57-'Calcification Rates'!$G$57)</f>
        <v>26.524986259079114</v>
      </c>
      <c r="DT64" s="73">
        <f>((((1-'Calcification Rates'!$H$57)*$A64)*(('Calcification Rates'!$D$57+'Calcification Rates'!$E$57)*0.1))+('Calcification Rates'!$H$57*$A64*('Calcification Rates'!$D$57+'Calcification Rates'!$E$57)))*('Calcification Rates'!$F$57+'Calcification Rates'!$G$57)</f>
        <v>29.447291074254224</v>
      </c>
      <c r="DU64" s="73">
        <f>((((1-'Calcification Rates'!$H$58)*$A64)*'Calcification Rates'!$D$58*0.1)+('Calcification Rates'!$H$58*$A64*'Calcification Rates'!$D$58))*'Calcification Rates'!$F$58</f>
        <v>27.986138666666669</v>
      </c>
      <c r="DV64" s="73">
        <f>((((1-'Calcification Rates'!$H$58)*$A64)*(('Calcification Rates'!$D$58-'Calcification Rates'!$E$58)*0.1))+('Calcification Rates'!$H$58*$A64*('Calcification Rates'!$D$58-'Calcification Rates'!$E$58)))*('Calcification Rates'!$F$58-'Calcification Rates'!$G$58)</f>
        <v>26.524986259079114</v>
      </c>
      <c r="DW64" s="73">
        <f>((((1-'Calcification Rates'!$H$58)*$A64)*(('Calcification Rates'!$D$58+'Calcification Rates'!$E$58)*0.1))+('Calcification Rates'!$H$58*$A64*('Calcification Rates'!$D$58+'Calcification Rates'!$E$58)))*('Calcification Rates'!$F$58+'Calcification Rates'!$G$58)</f>
        <v>29.447291074254224</v>
      </c>
      <c r="DX64" s="73">
        <f>(2*'Calcification Rates'!$D$59*'Calcification Rates'!$F$59)+0.1*'Calcification Rates'!$D$59*($A64+(2*'Calcification Rates'!$D$59))*'Calcification Rates'!$F$59</f>
        <v>20.228577422222223</v>
      </c>
      <c r="DY64" s="73">
        <f>(2*('Calcification Rates'!$D$59-'Calcification Rates'!$E$59)*('Calcification Rates'!$F$59-'Calcification Rates'!$G$59))+(0.1*('Calcification Rates'!$D$59-'Calcification Rates'!$E$59)*($A64+(2*'Calcification Rates'!$D$59-'Calcification Rates'!$E$59)))*('Calcification Rates'!$F$59-'Calcification Rates'!$G$59)</f>
        <v>19.153949980864134</v>
      </c>
      <c r="DZ64" s="73">
        <f>(2*('Calcification Rates'!$D$59+'Calcification Rates'!$E$59)*('Calcification Rates'!$F$59+'Calcification Rates'!$G$59))+(0.1*('Calcification Rates'!$D$59+'Calcification Rates'!$E$59)*($A64+(2*'Calcification Rates'!$D$59+'Calcification Rates'!$E$59)))*('Calcification Rates'!$F$59+'Calcification Rates'!$G$59)</f>
        <v>21.305242625787606</v>
      </c>
      <c r="EA64" s="73">
        <f>((((((((($A64*2)/PI())/2)+'Calcification Rates'!$D$60)^2)*PI())/2))-((((((($A64*2)/PI())/2)^2)*PI())/2)))*'Calcification Rates'!$F$60</f>
        <v>38.788136284714483</v>
      </c>
      <c r="EB64" s="73">
        <f>((((((((($A64*2)/PI())/2)+('Calcification Rates'!$D$60-'Calcification Rates'!$E$60))^2)*PI())/2))-((((((($A64*2)/PI())/2)^2)*PI())/2)))*('Calcification Rates'!$F$60-'Calcification Rates'!$G$60)</f>
        <v>36.209006161189201</v>
      </c>
      <c r="EC64" s="73">
        <f>((((((((($A64*2)/PI())/2)+('Calcification Rates'!$D$60+'Calcification Rates'!$E$60))^2)*PI())/2))-((((((($A64*2)/PI())/2)^2)*PI())/2)))*('Calcification Rates'!$F$60+'Calcification Rates'!$G$60)</f>
        <v>41.451119258267596</v>
      </c>
      <c r="ED64" s="73">
        <f>$A64*'Calcification Rates'!$D$61*'Calcification Rates'!$F$61</f>
        <v>48.656056553410899</v>
      </c>
      <c r="EE64" s="73">
        <f>$A64*('Calcification Rates'!$D$61-'Calcification Rates'!$E$61)*('Calcification Rates'!$F$61-'Calcification Rates'!$G$61)</f>
        <v>44.584710757002277</v>
      </c>
      <c r="EF64" s="73">
        <f>$A64*('Calcification Rates'!$D$61+'Calcification Rates'!$E$61)*('Calcification Rates'!$F$61+'Calcification Rates'!$G$61)</f>
        <v>52.903592506510456</v>
      </c>
      <c r="EG64" s="73">
        <f>(2*'Calcification Rates'!$D$62*'Calcification Rates'!$F$62)+0.1*'Calcification Rates'!$D$62*($A64+(2*'Calcification Rates'!$D$62))*'Calcification Rates'!$F$62</f>
        <v>100.40746527777779</v>
      </c>
      <c r="EH64" s="73">
        <f>(2*('Calcification Rates'!$D$62-'Calcification Rates'!$E$62)*('Calcification Rates'!$F$62-'Calcification Rates'!$G$62))+(0.1*('Calcification Rates'!$D$62-'Calcification Rates'!$E$62)*($A64+(2*'Calcification Rates'!$D$62-'Calcification Rates'!$E$62)))*('Calcification Rates'!$F$62-'Calcification Rates'!$G$62)</f>
        <v>82.225412064401951</v>
      </c>
      <c r="EI64" s="73">
        <f>(2*('Calcification Rates'!$D$62+'Calcification Rates'!$E$62)*('Calcification Rates'!$F$62+'Calcification Rates'!$G$62))+(0.1*('Calcification Rates'!$D$62+'Calcification Rates'!$E$62)*($A64+(2*'Calcification Rates'!$D$62+'Calcification Rates'!$E$62)))*('Calcification Rates'!$F$62+'Calcification Rates'!$G$62)</f>
        <v>120.10572639905543</v>
      </c>
      <c r="EJ64" s="73">
        <f>(2*'Calcification Rates'!$D$63*'Calcification Rates'!$F$63)+0.1*'Calcification Rates'!$D$63*($A64+(2*'Calcification Rates'!$D$63))*'Calcification Rates'!$F$63</f>
        <v>100.40746527777779</v>
      </c>
      <c r="EK64" s="73">
        <f>(2*('Calcification Rates'!$D$63-'Calcification Rates'!$E$63)*('Calcification Rates'!$F$63-'Calcification Rates'!$G$63))+(0.1*('Calcification Rates'!$D$63-'Calcification Rates'!$E$63)*($A64+(2*'Calcification Rates'!$D$63-'Calcification Rates'!$E$63)))*('Calcification Rates'!$F$63-'Calcification Rates'!$G$63)</f>
        <v>82.225412064401951</v>
      </c>
      <c r="EL64" s="73">
        <f>(2*('Calcification Rates'!$D$63+'Calcification Rates'!$E$63)*('Calcification Rates'!$F$63+'Calcification Rates'!$G$63))+(0.1*('Calcification Rates'!$D$63+'Calcification Rates'!$E$63)*($A64+(2*'Calcification Rates'!$D$63+'Calcification Rates'!$E$63)))*('Calcification Rates'!$F$63+'Calcification Rates'!$G$63)</f>
        <v>120.10572639905543</v>
      </c>
      <c r="EM64" s="73">
        <f>(2*'Calcification Rates'!$D$64*'Calcification Rates'!$F$64)+0.1*'Calcification Rates'!$D$64*($A64+(2*'Calcification Rates'!$D$64))*'Calcification Rates'!$F$64</f>
        <v>100.40746527777779</v>
      </c>
      <c r="EN64" s="73">
        <f>(2*('Calcification Rates'!$D$64-'Calcification Rates'!$E$64)*('Calcification Rates'!$F$64-'Calcification Rates'!$G$64))+(0.1*('Calcification Rates'!$D$64-'Calcification Rates'!$E$64)*($A64+(2*'Calcification Rates'!$D$64-'Calcification Rates'!$E$64)))*('Calcification Rates'!$F$64-'Calcification Rates'!$G$64)</f>
        <v>82.225412064401951</v>
      </c>
      <c r="EO64" s="73">
        <f>(2*('Calcification Rates'!$D$64+'Calcification Rates'!$E$64)*('Calcification Rates'!$F$64+'Calcification Rates'!$G$64))+(0.1*('Calcification Rates'!$D$64+'Calcification Rates'!$E$64)*($A64+(2*'Calcification Rates'!$D$64+'Calcification Rates'!$E$64)))*('Calcification Rates'!$F$64+'Calcification Rates'!$G$64)</f>
        <v>120.10572639905543</v>
      </c>
      <c r="EP64" s="73">
        <f>(2*'Calcification Rates'!$D$65*'Calcification Rates'!$F$65)+0.1*'Calcification Rates'!$D$65*($A64+(2*'Calcification Rates'!$D$65))*'Calcification Rates'!$F$65</f>
        <v>100.40746527777779</v>
      </c>
      <c r="EQ64" s="73">
        <f>(2*('Calcification Rates'!$D$65-'Calcification Rates'!$E$65)*('Calcification Rates'!$F$65-'Calcification Rates'!$G$65))+(0.1*('Calcification Rates'!$D$65-'Calcification Rates'!$E$65)*($A64+(2*'Calcification Rates'!$D$65-'Calcification Rates'!$E$65)))*('Calcification Rates'!$F$65-'Calcification Rates'!$G$65)</f>
        <v>82.225412064401951</v>
      </c>
      <c r="ER64" s="73">
        <f>(2*('Calcification Rates'!$D$65+'Calcification Rates'!$E$65)*('Calcification Rates'!$F$65+'Calcification Rates'!$G$65))+(0.1*('Calcification Rates'!$D$65+'Calcification Rates'!$E$65)*($A64+(2*'Calcification Rates'!$D$65+'Calcification Rates'!$E$65)))*('Calcification Rates'!$F$65+'Calcification Rates'!$G$65)</f>
        <v>120.10572639905543</v>
      </c>
      <c r="ES64" s="73">
        <f>$A64*'Calcification Rates'!$D$66*'Calcification Rates'!$F$66</f>
        <v>48.656056553410899</v>
      </c>
      <c r="ET64" s="73">
        <f>$A64*('Calcification Rates'!$D$66-'Calcification Rates'!$E$66)*('Calcification Rates'!$F$66-'Calcification Rates'!$G$66)</f>
        <v>44.584710757002277</v>
      </c>
      <c r="EU64" s="73">
        <f>$A64*('Calcification Rates'!$D$66+'Calcification Rates'!$E$66)*('Calcification Rates'!$F$66+'Calcification Rates'!$G$66)</f>
        <v>52.903592506510456</v>
      </c>
      <c r="EV64" s="73">
        <f>(2*'Calcification Rates'!$D$67*'Calcification Rates'!$F$67)+0.1*'Calcification Rates'!$D$67*($A64+(2*'Calcification Rates'!$D$67))*'Calcification Rates'!$F$67</f>
        <v>100.40746527777779</v>
      </c>
      <c r="EW64" s="73">
        <f>(2*('Calcification Rates'!$D$67-'Calcification Rates'!$E$67)*('Calcification Rates'!$F$67-'Calcification Rates'!$G$67))+(0.1*('Calcification Rates'!$D$67-'Calcification Rates'!$E$67)*($A64+(2*'Calcification Rates'!$D$67-'Calcification Rates'!$E$67)))*('Calcification Rates'!$F$67-'Calcification Rates'!$G$67)</f>
        <v>82.225412064401951</v>
      </c>
      <c r="EX64" s="73">
        <f>(2*('Calcification Rates'!$D$67+'Calcification Rates'!$E$67)*('Calcification Rates'!$F$67+'Calcification Rates'!$G$67))+(0.1*('Calcification Rates'!$D$67+'Calcification Rates'!$E$67)*($A64+(2*'Calcification Rates'!$D$67+'Calcification Rates'!$E$67)))*('Calcification Rates'!$F$67+'Calcification Rates'!$G$67)</f>
        <v>120.10572639905543</v>
      </c>
      <c r="EY64" s="73">
        <f>((((1-'Calcification Rates'!$H$68)*$A64)*'Calcification Rates'!$D$68*0.1)+('Calcification Rates'!$H$68*$A64*'Calcification Rates'!$D$68))*'Calcification Rates'!$F$68</f>
        <v>14.193443000000002</v>
      </c>
      <c r="EZ64" s="73">
        <f>((((1-'Calcification Rates'!$H$68)*$A64)*(('Calcification Rates'!$D$68-'Calcification Rates'!$E$68)*0.1))+('Calcification Rates'!$H$68*$A64*('Calcification Rates'!$D$68-'Calcification Rates'!$E$68)))*('Calcification Rates'!$F$68-'Calcification Rates'!$G$68)</f>
        <v>8.8320680897392396</v>
      </c>
      <c r="FA64" s="73">
        <f>((((1-'Calcification Rates'!$H$68)*$A64)*(('Calcification Rates'!$D$68+'Calcification Rates'!$E$68)*0.1))+('Calcification Rates'!$H$68*$A64*('Calcification Rates'!$D$68+'Calcification Rates'!$E$68)))*('Calcification Rates'!$F$68+'Calcification Rates'!$G$68)</f>
        <v>20.088100782939836</v>
      </c>
      <c r="FB64" s="73">
        <f>((((((((($A64*2)/PI())/2)+'Calcification Rates'!$D$69)^2)*PI())/2))-((((((($A64*2)/PI())/2)^2)*PI())/2)))*'Calcification Rates'!$F$69</f>
        <v>95.159343711703201</v>
      </c>
      <c r="FC64" s="73">
        <f>((((((((($A64*2)/PI())/2)+('Calcification Rates'!$D$69-'Calcification Rates'!$E$69))^2)*PI())/2))-((((((($A64*2)/PI())/2)^2)*PI())/2)))*('Calcification Rates'!$F$69-'Calcification Rates'!$G$69)</f>
        <v>90.079563855648288</v>
      </c>
      <c r="FD64" s="73">
        <f>((((((((($A64*2)/PI())/2)+('Calcification Rates'!$D$69+'Calcification Rates'!$E$69))^2)*PI())/2))-((((((($A64*2)/PI())/2)^2)*PI())/2)))*('Calcification Rates'!$F$69+'Calcification Rates'!$G$69)</f>
        <v>100.31390558264795</v>
      </c>
      <c r="FE64" s="73">
        <f>((((((((($A64*2)/PI())/2)+'Calcification Rates'!$D$70)^2)*PI())/2))-((((((($A64*2)/PI())/2)^2)*PI())/2)))*'Calcification Rates'!$F$70</f>
        <v>74.11278855679106</v>
      </c>
      <c r="FF64" s="73">
        <f>((((((((($A64*2)/PI())/2)+('Calcification Rates'!$D$70-'Calcification Rates'!$E$70))^2)*PI())/2))-((((((($A64*2)/PI())/2)^2)*PI())/2)))*('Calcification Rates'!$F$70-'Calcification Rates'!$G$70)</f>
        <v>63.806592702041421</v>
      </c>
      <c r="FG64" s="73">
        <f>((((((((($A64*2)/PI())/2)+('Calcification Rates'!$D$70+'Calcification Rates'!$E$70))^2)*PI())/2))-((((((($A64*2)/PI())/2)^2)*PI())/2)))*('Calcification Rates'!$F$70+'Calcification Rates'!$G$70)</f>
        <v>84.618831337772392</v>
      </c>
      <c r="FH64" s="73">
        <f>((((((((($A64*2)/PI())/2)+'Calcification Rates'!$D$71)^2)*PI())/2))-((((((($A64*2)/PI())/2)^2)*PI())/2)))*'Calcification Rates'!$F$71</f>
        <v>42.209973298010858</v>
      </c>
      <c r="FI64" s="73">
        <f>((((((((($A64*2)/PI())/2)+('Calcification Rates'!$D$71-'Calcification Rates'!$E$71))^2)*PI())/2))-((((((($A64*2)/PI())/2)^2)*PI())/2)))*('Calcification Rates'!$F$71-'Calcification Rates'!$G$71)</f>
        <v>38.918464886643122</v>
      </c>
      <c r="FJ64" s="73">
        <f>((((((((($A64*2)/PI())/2)+('Calcification Rates'!$D$71+'Calcification Rates'!$E$71))^2)*PI())/2))-((((((($A64*2)/PI())/2)^2)*PI())/2)))*('Calcification Rates'!$F$71+'Calcification Rates'!$G$71)</f>
        <v>45.632209709573821</v>
      </c>
      <c r="FK64" s="73">
        <f>$A64*'Calcification Rates'!$D$72*'Calcification Rates'!$F$72</f>
        <v>1.4571743749999999</v>
      </c>
      <c r="FL64" s="73">
        <f>$A64*('Calcification Rates'!$D$72-'Calcification Rates'!$E$72)*('Calcification Rates'!$F$72-'Calcification Rates'!$G$72)</f>
        <v>0.94701585522422393</v>
      </c>
      <c r="FM64" s="73">
        <f>$A64*('Calcification Rates'!$D$72+'Calcification Rates'!$E$72)*('Calcification Rates'!$F$72+'Calcification Rates'!$G$72)</f>
        <v>1.9673328947757758</v>
      </c>
      <c r="FN64" s="73">
        <f>$A64*'Calcification Rates'!$D$74*'Calcification Rates'!$F$74</f>
        <v>1.4571743749999999</v>
      </c>
      <c r="FO64" s="73">
        <f>$A64*('Calcification Rates'!$D$74-'Calcification Rates'!$E$74)*('Calcification Rates'!$F$74-'Calcification Rates'!$G$74)</f>
        <v>0.94701585522422393</v>
      </c>
      <c r="FP64" s="73">
        <f>$A64*('Calcification Rates'!$D$74+'Calcification Rates'!$E$74)*('Calcification Rates'!$F$74+'Calcification Rates'!$G$74)</f>
        <v>1.9673328947757758</v>
      </c>
      <c r="FQ64" s="73">
        <f>$A64*'Calcification Rates'!$D$75*'Calcification Rates'!$F$75</f>
        <v>42.057114346590907</v>
      </c>
      <c r="FR64" s="73">
        <f>$A64*('Calcification Rates'!$D$75-'Calcification Rates'!$E$75)*('Calcification Rates'!$F$75-'Calcification Rates'!$G$75)</f>
        <v>39.166129794118255</v>
      </c>
      <c r="FS64" s="73">
        <f>$A64*('Calcification Rates'!$D$75+'Calcification Rates'!$E$75)*('Calcification Rates'!$F$75+'Calcification Rates'!$G$75)</f>
        <v>45.036128639391187</v>
      </c>
      <c r="FT64" s="73">
        <f>((((((((($A64*2)/PI())/2)+'Calcification Rates'!$D$76)^2)*PI())/2))-((((((($A64*2)/PI())/2)^2)*PI())/2)))*'Calcification Rates'!$F$76</f>
        <v>42.53868615207211</v>
      </c>
      <c r="FU64" s="73">
        <f>((((((((($A64*2)/PI())/2)+('Calcification Rates'!$D$76-'Calcification Rates'!$E$76))^2)*PI())/2))-((((((($A64*2)/PI())/2)^2)*PI())/2)))*('Calcification Rates'!$F$76-'Calcification Rates'!$G$76)</f>
        <v>39.604814194467949</v>
      </c>
      <c r="FV64" s="73">
        <f>((((((((($A64*2)/PI())/2)+('Calcification Rates'!$D$76+'Calcification Rates'!$E$76))^2)*PI())/2))-((((((($A64*2)/PI())/2)^2)*PI())/2)))*('Calcification Rates'!$F$76+'Calcification Rates'!$G$76)</f>
        <v>45.563062259414082</v>
      </c>
      <c r="FW64" s="73">
        <f>(2*'Calcification Rates'!$D$77*'Calcification Rates'!$F$77)+0.1*'Calcification Rates'!$D$77*($A64+(2*'Calcification Rates'!$D$77))*'Calcification Rates'!$F$77</f>
        <v>100.40746527777779</v>
      </c>
      <c r="FX64" s="73">
        <f>(2*('Calcification Rates'!$D$77-'Calcification Rates'!$E$77)*('Calcification Rates'!$F$77-'Calcification Rates'!$G$77))+(0.1*('Calcification Rates'!$D$77-'Calcification Rates'!$E$77)*($A64+(2*'Calcification Rates'!$D$77-'Calcification Rates'!$E$77)))*('Calcification Rates'!$F$77-'Calcification Rates'!$G$77)</f>
        <v>95.538283654571899</v>
      </c>
      <c r="FY64" s="73">
        <f>(2*('Calcification Rates'!$D$77+'Calcification Rates'!$E$77)*('Calcification Rates'!$F$77+'Calcification Rates'!$G$77))+(0.1*('Calcification Rates'!$D$77+'Calcification Rates'!$E$77)*($A64+(2*'Calcification Rates'!$D$77+'Calcification Rates'!$E$77)))*('Calcification Rates'!$F$77+'Calcification Rates'!$G$77)</f>
        <v>105.29819695204142</v>
      </c>
      <c r="FZ64" s="73">
        <f>((((1-'Calcification Rates'!$H$78)*$A64)*'Calcification Rates'!$D$78*0.1)+('Calcification Rates'!$H$78*$A64*'Calcification Rates'!$D$78))*'Calcification Rates'!$F$78</f>
        <v>22.109507101499997</v>
      </c>
      <c r="GA64" s="73">
        <f>((((1-'Calcification Rates'!$H$78)*$A64)*(('Calcification Rates'!$D$78-'Calcification Rates'!$E$78)*0.1))+('Calcification Rates'!$H$78*$A64*('Calcification Rates'!$D$78-'Calcification Rates'!$E$78)))*('Calcification Rates'!$F$78-'Calcification Rates'!$G$78)</f>
        <v>21.344076340974077</v>
      </c>
      <c r="GB64" s="73">
        <f>((((1-'Calcification Rates'!$H$78)*$A64)*(('Calcification Rates'!$D$78+'Calcification Rates'!$E$78)*0.1))+('Calcification Rates'!$H$78*$A64*('Calcification Rates'!$D$78+'Calcification Rates'!$E$78)))*('Calcification Rates'!$F$78+'Calcification Rates'!$G$78)</f>
        <v>22.874937862025924</v>
      </c>
      <c r="GC64" s="73">
        <f>((((1-'Calcification Rates'!$H$79)*$A64)*'Calcification Rates'!$D$79*0.1)+('Calcification Rates'!$H$79*$A64*'Calcification Rates'!$D$79))*'Calcification Rates'!$F$79</f>
        <v>25.145434860000002</v>
      </c>
      <c r="GD64" s="73">
        <f>((((1-'Calcification Rates'!$H$79)*$A64)*(('Calcification Rates'!$D$79-'Calcification Rates'!$E$79)*0.1))+('Calcification Rates'!$H$79*$A64*('Calcification Rates'!$D$79-'Calcification Rates'!$E$79)))*('Calcification Rates'!$F$79-'Calcification Rates'!$G$79)</f>
        <v>24.094249227137286</v>
      </c>
      <c r="GE64" s="73">
        <f>((((1-'Calcification Rates'!$H$79)*$A64)*(('Calcification Rates'!$D$79+'Calcification Rates'!$E$79)*0.1))+('Calcification Rates'!$H$79*$A64*('Calcification Rates'!$D$79+'Calcification Rates'!$E$79)))*('Calcification Rates'!$F$79+'Calcification Rates'!$G$79)</f>
        <v>26.196620492862721</v>
      </c>
      <c r="GF64" s="73">
        <f>((((1-'Calcification Rates'!$H$80)*$A64)*'Calcification Rates'!$D$80*0.1)+('Calcification Rates'!$H$80*$A64*'Calcification Rates'!$D$80))*'Calcification Rates'!$F$80</f>
        <v>29.590167398999998</v>
      </c>
      <c r="GG64" s="73">
        <f>((((1-'Calcification Rates'!$H$80)*$A64)*(('Calcification Rates'!$D$80-'Calcification Rates'!$E$80)*0.1))+('Calcification Rates'!$H$80*$A64*('Calcification Rates'!$D$80-'Calcification Rates'!$E$80)))*('Calcification Rates'!$F$80-'Calcification Rates'!$G$80)</f>
        <v>28.565756305965301</v>
      </c>
      <c r="GH64" s="73">
        <f>((((1-'Calcification Rates'!$H$80)*$A64)*(('Calcification Rates'!$D$80+'Calcification Rates'!$E$80)*0.1))+('Calcification Rates'!$H$80*$A64*('Calcification Rates'!$D$80+'Calcification Rates'!$E$80)))*('Calcification Rates'!$F$80+'Calcification Rates'!$G$80)</f>
        <v>30.614578492034696</v>
      </c>
      <c r="GI64" s="73">
        <f>((((((((($A64*2)/PI())/2)+'Calcification Rates'!$D$81)^2)*PI())/2))-((((((($A64*2)/PI())/2)^2)*PI())/2)))*'Calcification Rates'!$F$81</f>
        <v>36.031983673529517</v>
      </c>
      <c r="GJ64" s="73">
        <f>((((((((($A64*2)/PI())/2)+('Calcification Rates'!$D$81-'Calcification Rates'!$E$81))^2)*PI())/2))-((((((($A64*2)/PI())/2)^2)*PI())/2)))*('Calcification Rates'!$F$81-'Calcification Rates'!$G$81)</f>
        <v>34.859956653283326</v>
      </c>
      <c r="GK64" s="73">
        <f>((((((((($A64*2)/PI())/2)+('Calcification Rates'!$D$81+'Calcification Rates'!$E$81))^2)*PI())/2))-((((((($A64*2)/PI())/2)^2)*PI())/2)))*('Calcification Rates'!$F$81+'Calcification Rates'!$G$81)</f>
        <v>37.204903141065323</v>
      </c>
      <c r="GL64" s="73">
        <f>((((((((($A64*2)/PI())/2)+'Calcification Rates'!$D$82)^2)*PI())/2))-((((((($A64*2)/PI())/2)^2)*PI())/2)))*'Calcification Rates'!$F$82</f>
        <v>36.952148314017677</v>
      </c>
      <c r="GM64" s="73">
        <f>((((((((($A64*2)/PI())/2)+('Calcification Rates'!$D$82-'Calcification Rates'!$E$82))^2)*PI())/2))-((((((($A64*2)/PI())/2)^2)*PI())/2)))*('Calcification Rates'!$F$82-'Calcification Rates'!$G$82)</f>
        <v>36.039703203585532</v>
      </c>
      <c r="GN64" s="73">
        <f>((((((((($A64*2)/PI())/2)+('Calcification Rates'!$D$82+'Calcification Rates'!$E$82))^2)*PI())/2))-((((((($A64*2)/PI())/2)^2)*PI())/2)))*('Calcification Rates'!$F$82+'Calcification Rates'!$G$82)</f>
        <v>37.865133592255411</v>
      </c>
      <c r="GO64" s="73">
        <f>((((((((($A64*2)/PI())/2)+'Calcification Rates'!$D$87)^2)*PI())/2))-((((((($A64*2)/PI())/2)^2)*PI())/2)))*'Calcification Rates'!$F$87</f>
        <v>24.816590386789922</v>
      </c>
      <c r="GP64" s="73">
        <f>((((((((($A64*2)/PI())/2)+('Calcification Rates'!$D$87-'Calcification Rates'!$E$87))^2)*PI())/2))-((((((($A64*2)/PI())/2)^2)*PI())/2)))*('Calcification Rates'!$F$87-'Calcification Rates'!$G$87)</f>
        <v>21.589001943840223</v>
      </c>
      <c r="GQ64" s="73">
        <f>((((((((($A64*2)/PI())/2)+('Calcification Rates'!$D$87+'Calcification Rates'!$E$87))^2)*PI())/2))-((((((($A64*2)/PI())/2)^2)*PI())/2)))*('Calcification Rates'!$F$87+'Calcification Rates'!$G$87)</f>
        <v>28.215555995538029</v>
      </c>
      <c r="GR64" s="73">
        <f>((((((((($A64*2)/PI())/2)+'Calcification Rates'!$D$88)^2)*PI())/2))-((((((($A64*2)/PI())/2)^2)*PI())/2)))*'Calcification Rates'!$F$88</f>
        <v>24.816590386789922</v>
      </c>
      <c r="GS64" s="73">
        <f>((((((((($A64*2)/PI())/2)+('Calcification Rates'!$D$88-'Calcification Rates'!$E$88))^2)*PI())/2))-((((((($A64*2)/PI())/2)^2)*PI())/2)))*('Calcification Rates'!$F$88-'Calcification Rates'!$G$88)</f>
        <v>21.589001943840223</v>
      </c>
      <c r="GT64" s="73">
        <f>((((((((($A64*2)/PI())/2)+('Calcification Rates'!$D$88+'Calcification Rates'!$E$88))^2)*PI())/2))-((((((($A64*2)/PI())/2)^2)*PI())/2)))*('Calcification Rates'!$F$88+'Calcification Rates'!$G$88)</f>
        <v>28.215555995538029</v>
      </c>
      <c r="GU64" s="73">
        <f>((((((((($A64*2)/PI())/2)+'Calcification Rates'!$D$89)^2)*PI())/2))-((((((($A64*2)/PI())/2)^2)*PI())/2)))*'Calcification Rates'!$F$89</f>
        <v>34.679182663213979</v>
      </c>
      <c r="GV64" s="73">
        <f>((((((((($A64*2)/PI())/2)+('Calcification Rates'!$D$89-'Calcification Rates'!$E$89))^2)*PI())/2))-((((((($A64*2)/PI())/2)^2)*PI())/2)))*('Calcification Rates'!$F$89-'Calcification Rates'!$G$89)</f>
        <v>30.919621827992035</v>
      </c>
      <c r="GW64" s="73">
        <f>((((((((($A64*2)/PI())/2)+('Calcification Rates'!$D$89+'Calcification Rates'!$E$89))^2)*PI())/2))-((((((($A64*2)/PI())/2)^2)*PI())/2)))*('Calcification Rates'!$F$89+'Calcification Rates'!$G$89)</f>
        <v>38.578467284066924</v>
      </c>
      <c r="GX64" s="73">
        <f>((((((((($A64*2)/PI())/2)+'Calcification Rates'!$D$90)^2)*PI())/2))-((((((($A64*2)/PI())/2)^2)*PI())/2)))*'Calcification Rates'!$F$90</f>
        <v>34.679182663213979</v>
      </c>
      <c r="GY64" s="73">
        <f>((((((((($A64*2)/PI())/2)+('Calcification Rates'!$D$90-'Calcification Rates'!$E$90))^2)*PI())/2))-((((((($A64*2)/PI())/2)^2)*PI())/2)))*('Calcification Rates'!$F$90-'Calcification Rates'!$G$90)</f>
        <v>30.919621827992035</v>
      </c>
      <c r="GZ64" s="73">
        <f>((((((((($A64*2)/PI())/2)+('Calcification Rates'!$D$90+'Calcification Rates'!$E$90))^2)*PI())/2))-((((((($A64*2)/PI())/2)^2)*PI())/2)))*('Calcification Rates'!$F$90+'Calcification Rates'!$G$90)</f>
        <v>38.578467284066924</v>
      </c>
      <c r="HA64" s="73">
        <f>((((((((($A64*2)/PI())/2)+'Calcification Rates'!$D$92)^2)*PI())/2))-((((((($A64*2)/PI())/2)^2)*PI())/2)))*'Calcification Rates'!$F$92</f>
        <v>87.423946295027179</v>
      </c>
      <c r="HB64" s="73">
        <f>((((((((($A64*2)/PI())/2)+('Calcification Rates'!$D$92-'Calcification Rates'!$E$92))^2)*PI())/2))-((((((($A64*2)/PI())/2)^2)*PI())/2)))*('Calcification Rates'!$F$92-'Calcification Rates'!$G$92)</f>
        <v>84.041437267043307</v>
      </c>
      <c r="HC64" s="73">
        <f>((((((((($A64*2)/PI())/2)+('Calcification Rates'!$D$92+'Calcification Rates'!$E$92))^2)*PI())/2))-((((((($A64*2)/PI())/2)^2)*PI())/2)))*('Calcification Rates'!$F$92+'Calcification Rates'!$G$92)</f>
        <v>90.80645532301105</v>
      </c>
      <c r="HD64" s="73">
        <f>$A64*'Calcification Rates'!$D$93*'Calcification Rates'!$F$93</f>
        <v>25.616819272943339</v>
      </c>
      <c r="HE64" s="73">
        <f>$A64*('Calcification Rates'!$D$93-'Calcification Rates'!$E$93)*('Calcification Rates'!$F$93-'Calcification Rates'!$G$93)</f>
        <v>22.514029865357145</v>
      </c>
      <c r="HF64" s="73">
        <f>$A64*('Calcification Rates'!$D$93+'Calcification Rates'!$E$93)*('Calcification Rates'!$F$93+'Calcification Rates'!$G$93)</f>
        <v>28.889588704670331</v>
      </c>
      <c r="HG64" s="73">
        <f>$A64*'Calcification Rates'!$D$95*'Calcification Rates'!$F$95</f>
        <v>32.661444573002761</v>
      </c>
      <c r="HH64" s="73">
        <f>$A64*('Calcification Rates'!$D$95-'Calcification Rates'!$E$95)*('Calcification Rates'!$F$95-'Calcification Rates'!$G$95)</f>
        <v>28.501764469416852</v>
      </c>
      <c r="HI64" s="73">
        <f>$A64*('Calcification Rates'!$D$95+'Calcification Rates'!$E$95)*('Calcification Rates'!$F$95+'Calcification Rates'!$G$95)</f>
        <v>37.054240138267467</v>
      </c>
      <c r="HJ64" s="73">
        <f>((((1-'Calcification Rates'!$H$96)*$A64)*'Calcification Rates'!$D$96*0.1)+('Calcification Rates'!$H$96*$A64*'Calcification Rates'!$D$96))*'Calcification Rates'!$F$96</f>
        <v>15.527771350000002</v>
      </c>
      <c r="HK64" s="73">
        <f>((((1-'Calcification Rates'!$H$96)*$A64)*(('Calcification Rates'!$D$96-'Calcification Rates'!$E$96)*0.1))+('Calcification Rates'!$H$96*$A64*('Calcification Rates'!$D$96-'Calcification Rates'!$E$96)))*('Calcification Rates'!$F$96-'Calcification Rates'!$G$96)</f>
        <v>13.563855059549436</v>
      </c>
      <c r="HL64" s="73">
        <f>((((1-'Calcification Rates'!$H$96)*$A64)*(('Calcification Rates'!$D$96+'Calcification Rates'!$E$96)*0.1))+('Calcification Rates'!$H$96*$A64*('Calcification Rates'!$D$96+'Calcification Rates'!$E$96)))*('Calcification Rates'!$F$96+'Calcification Rates'!$G$96)</f>
        <v>17.61248619549276</v>
      </c>
      <c r="HM64" s="73">
        <f>((((1-'Calcification Rates'!$H$98)*$A64)*'Calcification Rates'!$D$98*0.1)+('Calcification Rates'!$H$98*$A64*'Calcification Rates'!$D$98))*'Calcification Rates'!$F$98</f>
        <v>15.527771350000002</v>
      </c>
      <c r="HN64" s="73">
        <f>((((1-'Calcification Rates'!$H$98)*$A64)*(('Calcification Rates'!$D$98-'Calcification Rates'!$E$98)*0.1))+('Calcification Rates'!$H$98*$A64*('Calcification Rates'!$D$98-'Calcification Rates'!$E$98)))*('Calcification Rates'!$F$98-'Calcification Rates'!$G$98)</f>
        <v>9.3645601161146654</v>
      </c>
      <c r="HO64" s="73">
        <f>((((1-'Calcification Rates'!$H$98)*$A64)*(('Calcification Rates'!$D$98+'Calcification Rates'!$E$98)*0.1))+('Calcification Rates'!$H$98*$A64*('Calcification Rates'!$D$98+'Calcification Rates'!$E$98)))*('Calcification Rates'!$F$98+'Calcification Rates'!$G$98)</f>
        <v>22.583310786593447</v>
      </c>
    </row>
    <row r="65" spans="1:223" x14ac:dyDescent="0.3">
      <c r="A65" s="42">
        <v>63</v>
      </c>
      <c r="B65" s="73">
        <f>((((1-'Calcification Rates'!$H$11)*$A65)*'Calcification Rates'!$D$11*0.1)+('Calcification Rates'!$H$11*$A65*'Calcification Rates'!$D$11))*'Calcification Rates'!$F$11</f>
        <v>173.33223935999999</v>
      </c>
      <c r="C65" s="73">
        <f>((((1-'Calcification Rates'!$H$11)*$A65)*(('Calcification Rates'!$D$11-'Calcification Rates'!$E$11)*0.1))+('Calcification Rates'!$H$11*$A65*('Calcification Rates'!$D$11-'Calcification Rates'!$E$11)))*('Calcification Rates'!$F$11-'Calcification Rates'!$G$11)</f>
        <v>140.7761191223172</v>
      </c>
      <c r="D65" s="73">
        <f>((((1-'Calcification Rates'!$H$11)*$A65)*(('Calcification Rates'!$D$11+'Calcification Rates'!$E$11)*0.1))+('Calcification Rates'!$H$11*$A65*('Calcification Rates'!$D$11+'Calcification Rates'!$E$11)))*('Calcification Rates'!$F$11+'Calcification Rates'!$G$11)</f>
        <v>206.89970209391763</v>
      </c>
      <c r="E65" s="73">
        <f>(((((1-'Calcification Rates'!$H$12)*$A65)*'Calcification Rates'!$D$12*0.1)+('Calcification Rates'!$H$12*$A65*'Calcification Rates'!$D$12))*'Calcification Rates'!$F$12)*0.5</f>
        <v>91.277342399999981</v>
      </c>
      <c r="F65" s="73">
        <f>(((((1-'Calcification Rates'!$H$12)*$A65)*(('Calcification Rates'!$D$12-'Calcification Rates'!$E$12)*0.1))+('Calcification Rates'!$H$12*$A65*('Calcification Rates'!$D$12-'Calcification Rates'!$E$12)))*('Calcification Rates'!$F$12-'Calcification Rates'!$G$12))*0.5</f>
        <v>83.890902164785956</v>
      </c>
      <c r="G65" s="73">
        <f>(((((1-'Calcification Rates'!$H$12)*$A65)*(('Calcification Rates'!$D$12+'Calcification Rates'!$E$12)*0.1))+('Calcification Rates'!$H$12*$A65*('Calcification Rates'!$D$12+'Calcification Rates'!$E$12)))*('Calcification Rates'!$F$12+'Calcification Rates'!$G$12))*0.5</f>
        <v>98.791944196890825</v>
      </c>
      <c r="H65" s="73">
        <f>(((((1-'Calcification Rates'!$H$13)*$A65)*'Calcification Rates'!$D$13*0.1)+('Calcification Rates'!$H$13*$A65*'Calcification Rates'!$D$13))*'Calcification Rates'!$F$13)*0.5</f>
        <v>73.446427252799992</v>
      </c>
      <c r="I65" s="73">
        <f>(((((1-'Calcification Rates'!$H$13)*$A65)*(('Calcification Rates'!$D$13-'Calcification Rates'!$E$13)*0.1))+('Calcification Rates'!$H$13*$A65*('Calcification Rates'!$D$13-'Calcification Rates'!$E$13)))*('Calcification Rates'!$F$13-'Calcification Rates'!$G$13))*0.5</f>
        <v>62.156450584501485</v>
      </c>
      <c r="J65" s="73">
        <f>(((((1-'Calcification Rates'!$H$13)*$A65)*(('Calcification Rates'!$D$13+'Calcification Rates'!$E$13)*0.1))+('Calcification Rates'!$H$13*$A65*('Calcification Rates'!$D$13+'Calcification Rates'!$E$13)))*('Calcification Rates'!$F$13+'Calcification Rates'!$G$13))*0.5</f>
        <v>85.667350526498524</v>
      </c>
      <c r="K65" s="73">
        <f>((((((((($A65*2)/PI())/2)+'Calcification Rates'!$D$14)^2)*PI())/2))-((((((($A65*2)/PI())/2)^2)*PI())/2)))*'Calcification Rates'!$F$14</f>
        <v>37.334536613858582</v>
      </c>
      <c r="L65" s="73">
        <f>((((((((($A65*2)/PI())/2)+('Calcification Rates'!$D$14-'Calcification Rates'!$E$14))^2)*PI())/2))-((((((($A65*2)/PI())/2)^2)*PI())/2)))*('Calcification Rates'!$F$14-'Calcification Rates'!$G$14)</f>
        <v>36.030801669777645</v>
      </c>
      <c r="M65" s="73">
        <f>((((((((($A65*2)/PI())/2)+('Calcification Rates'!$D$14+'Calcification Rates'!$E$14))^2)*PI())/2))-((((((($A65*2)/PI())/2)^2)*PI())/2)))*('Calcification Rates'!$F$14+'Calcification Rates'!$G$14)</f>
        <v>38.638951709232565</v>
      </c>
      <c r="N65" s="73">
        <f>((((((((($A65*2)/PI())/2)+'Calcification Rates'!$D$15)^2)*PI())/2))-((((((($A65*2)/PI())/2)^2)*PI())/2)))*'Calcification Rates'!$F$15</f>
        <v>37.869276070567494</v>
      </c>
      <c r="O65" s="73">
        <f>((((((((($A65*2)/PI())/2)+('Calcification Rates'!$D$15-'Calcification Rates'!$E$15))^2)*PI())/2))-((((((($A65*2)/PI())/2)^2)*PI())/2)))*('Calcification Rates'!$F$15-'Calcification Rates'!$G$15)</f>
        <v>34.148188445738988</v>
      </c>
      <c r="P65" s="73">
        <f>((((((((($A65*2)/PI())/2)+('Calcification Rates'!$D$15+'Calcification Rates'!$E$15))^2)*PI())/2))-((((((($A65*2)/PI())/2)^2)*PI())/2)))*('Calcification Rates'!$F$15+'Calcification Rates'!$G$15)</f>
        <v>41.764686021402824</v>
      </c>
      <c r="Q65" s="73">
        <f>(2*'Calcification Rates'!$D$16*'Calcification Rates'!$F$16)+0.1*'Calcification Rates'!$D$16*($A65+(2*'Calcification Rates'!$D$16))*'Calcification Rates'!$F$16</f>
        <v>9.3748783333333332</v>
      </c>
      <c r="R65" s="73">
        <f>(2*('Calcification Rates'!$D$16-'Calcification Rates'!$E$16)*('Calcification Rates'!$F$16-'Calcification Rates'!$G$16))+(0.1*('Calcification Rates'!$D$16-'Calcification Rates'!$E$16)*($A65+(2*'Calcification Rates'!$D$16-'Calcification Rates'!$E$16)))*('Calcification Rates'!$F$16-'Calcification Rates'!$G$16)</f>
        <v>8.0529660815511654</v>
      </c>
      <c r="S65" s="73">
        <f>(2*('Calcification Rates'!$D$16+'Calcification Rates'!$E$16)*('Calcification Rates'!$F$16+'Calcification Rates'!$G$16))+(0.1*('Calcification Rates'!$D$16+'Calcification Rates'!$E$16)*($A65+(2*'Calcification Rates'!$D$16+'Calcification Rates'!$E$16)))*('Calcification Rates'!$F$16+'Calcification Rates'!$G$16)</f>
        <v>10.729735655989723</v>
      </c>
      <c r="T65" s="73">
        <f>(2*'Calcification Rates'!$D$17*'Calcification Rates'!$F$17)+0.1*'Calcification Rates'!$D$17*($A65+(2*'Calcification Rates'!$D$17))*'Calcification Rates'!$F$17</f>
        <v>8.6646602777777773</v>
      </c>
      <c r="U65" s="73">
        <f>(2*('Calcification Rates'!$D$17-'Calcification Rates'!$E$17)*('Calcification Rates'!$F$17-'Calcification Rates'!$G$17))+(0.1*('Calcification Rates'!$D$17-'Calcification Rates'!$E$17)*($A65+(2*'Calcification Rates'!$D$17-'Calcification Rates'!$E$17)))*('Calcification Rates'!$F$17-'Calcification Rates'!$G$17)</f>
        <v>7.3524027290178307</v>
      </c>
      <c r="V65" s="73">
        <f>(2*('Calcification Rates'!$D$17+'Calcification Rates'!$E$17)*('Calcification Rates'!$F$17+'Calcification Rates'!$G$17))+(0.1*('Calcification Rates'!$D$17+'Calcification Rates'!$E$17)*($A65+(2*'Calcification Rates'!$D$17+'Calcification Rates'!$E$17)))*('Calcification Rates'!$F$17+'Calcification Rates'!$G$17)</f>
        <v>10.009861403456389</v>
      </c>
      <c r="W65" s="73">
        <f>((((((((($A65*2)/PI())/2)+'Calcification Rates'!$D$18)^2)*PI())/2))-((((((($A65*2)/PI())/2)^2)*PI())/2)))*'Calcification Rates'!$F$18</f>
        <v>37.869276070567494</v>
      </c>
      <c r="X65" s="73">
        <f>((((((((($A65*2)/PI())/2)+('Calcification Rates'!$D$18-'Calcification Rates'!$E$18))^2)*PI())/2))-((((((($A65*2)/PI())/2)^2)*PI())/2)))*('Calcification Rates'!$F$18-'Calcification Rates'!$G$18)</f>
        <v>34.148188445738988</v>
      </c>
      <c r="Y65" s="73">
        <f>((((((((($A65*2)/PI())/2)+('Calcification Rates'!$D$18+'Calcification Rates'!$E$18))^2)*PI())/2))-((((((($A65*2)/PI())/2)^2)*PI())/2)))*('Calcification Rates'!$F$18+'Calcification Rates'!$G$18)</f>
        <v>41.764686021402824</v>
      </c>
      <c r="Z65" s="73">
        <f>(2*'Calcification Rates'!$D$19*'Calcification Rates'!$F$19)+0.1*'Calcification Rates'!$D$19*($A65+(2*'Calcification Rates'!$D$19))*'Calcification Rates'!$F$19</f>
        <v>8.6646602777777773</v>
      </c>
      <c r="AA65" s="73">
        <f>(2*('Calcification Rates'!$D$19-'Calcification Rates'!$E$19)*('Calcification Rates'!$F$19-'Calcification Rates'!$G$19))+(0.1*('Calcification Rates'!$D$19-'Calcification Rates'!$E$19)*($A65+(2*'Calcification Rates'!$D$19-'Calcification Rates'!$E$19)))*('Calcification Rates'!$F$19-'Calcification Rates'!$G$19)</f>
        <v>7.3524027290178307</v>
      </c>
      <c r="AB65" s="73">
        <f>(2*('Calcification Rates'!$D$19+'Calcification Rates'!$E$19)*('Calcification Rates'!$F$19+'Calcification Rates'!$G$19))+(0.1*('Calcification Rates'!$D$19+'Calcification Rates'!$E$19)*($A65+(2*'Calcification Rates'!$D$19+'Calcification Rates'!$E$19)))*('Calcification Rates'!$F$19+'Calcification Rates'!$G$19)</f>
        <v>10.009861403456389</v>
      </c>
      <c r="AC65" s="73">
        <f>(((((1-'Calcification Rates'!$H$20)*$A65)*'Calcification Rates'!$D$20*0.1)+('Calcification Rates'!$H$20*$A65*'Calcification Rates'!$D$20))*'Calcification Rates'!$F$20)*0.5</f>
        <v>5.0935922624999996</v>
      </c>
      <c r="AD65" s="73">
        <f>(((((1-'Calcification Rates'!$H$20)*$A65)*(('Calcification Rates'!$D$20-'Calcification Rates'!$E$20)*0.1))+('Calcification Rates'!$H$20*$A65*('Calcification Rates'!$D$20-'Calcification Rates'!$E$20)))*('Calcification Rates'!$F$20-'Calcification Rates'!$G$20))*0.5</f>
        <v>4.3225071292448876</v>
      </c>
      <c r="AE65" s="73">
        <f>(((((1-'Calcification Rates'!$H$20)*$A65)*(('Calcification Rates'!$D$20+'Calcification Rates'!$E$20)*0.1))+('Calcification Rates'!$H$20*$A65*('Calcification Rates'!$D$20+'Calcification Rates'!$E$20)))*('Calcification Rates'!$F$20+'Calcification Rates'!$G$20))*0.5</f>
        <v>5.8839220585294969</v>
      </c>
      <c r="AF65" s="73">
        <f>(2*'Calcification Rates'!$D$21*'Calcification Rates'!$F$21)+0.1*'Calcification Rates'!$D$21*($A65+(2*'Calcification Rates'!$D$21))*'Calcification Rates'!$F$21</f>
        <v>9.943052777777778</v>
      </c>
      <c r="AG65" s="73">
        <f>(2*('Calcification Rates'!$D$21-'Calcification Rates'!$E$21)*('Calcification Rates'!$F$21-'Calcification Rates'!$G$21))+(0.1*('Calcification Rates'!$D$21-'Calcification Rates'!$E$21)*($A65+(2*'Calcification Rates'!$D$21-'Calcification Rates'!$E$21)))*('Calcification Rates'!$F$21-'Calcification Rates'!$G$21)</f>
        <v>9.7294238399829336</v>
      </c>
      <c r="AH65" s="73">
        <f>(2*('Calcification Rates'!$D$21+'Calcification Rates'!$E$21)*('Calcification Rates'!$F$21+'Calcification Rates'!$G$21))+(0.1*('Calcification Rates'!$D$21+'Calcification Rates'!$E$21)*($A65+(2*'Calcification Rates'!$D$21+'Calcification Rates'!$E$21)))*('Calcification Rates'!$F$21+'Calcification Rates'!$G$21)</f>
        <v>10.158865451750401</v>
      </c>
      <c r="AI65" s="73">
        <f>$A65*'Calcification Rates'!$D$23*'Calcification Rates'!$F$23</f>
        <v>1.4806771874999998</v>
      </c>
      <c r="AJ65" s="73">
        <f>$A65*('Calcification Rates'!$D$23-'Calcification Rates'!$E$23)*('Calcification Rates'!$F$23-'Calcification Rates'!$G$23)</f>
        <v>0.96229030450203401</v>
      </c>
      <c r="AK65" s="73">
        <f>$A65*('Calcification Rates'!$D$23+'Calcification Rates'!$E$23)*('Calcification Rates'!$F$23+'Calcification Rates'!$G$23)</f>
        <v>1.9990640704979659</v>
      </c>
      <c r="AL65" s="73">
        <f>((((1-'Calcification Rates'!$H$24)*$A65)*'Calcification Rates'!$D$24*0.1)+('Calcification Rates'!$H$24*$A65*'Calcification Rates'!$D$24))*'Calcification Rates'!$F$24</f>
        <v>67.467665619899989</v>
      </c>
      <c r="AM65" s="73">
        <f>((((1-'Calcification Rates'!$H$24)*$A65)*(('Calcification Rates'!$D$24-'Calcification Rates'!$E$24)*0.1))+('Calcification Rates'!$H$24*$A65*('Calcification Rates'!$D$24-'Calcification Rates'!$E$24)))*('Calcification Rates'!$F$24-'Calcification Rates'!$G$24)</f>
        <v>40.688711621933834</v>
      </c>
      <c r="AN65" s="73">
        <f>((((1-'Calcification Rates'!$H$24)*$A65)*(('Calcification Rates'!$D$24+'Calcification Rates'!$E$24)*0.1))+('Calcification Rates'!$H$24*$A65*('Calcification Rates'!$D$24+'Calcification Rates'!$E$24)))*('Calcification Rates'!$F$24+'Calcification Rates'!$G$24)</f>
        <v>98.123756873852173</v>
      </c>
      <c r="AO65" s="73">
        <f>((((((((($A65*2)/PI())/2)+'Calcification Rates'!$D$25)^2)*PI())/2))-((((((($A65*2)/PI())/2)^2)*PI())/2)))*'Calcification Rates'!$F$25</f>
        <v>31.856029174356571</v>
      </c>
      <c r="AP65" s="73">
        <f>((((((((($A65*2)/PI())/2)+('Calcification Rates'!$D$25-'Calcification Rates'!$E$25))^2)*PI())/2))-((((((($A65*2)/PI())/2)^2)*PI())/2)))*('Calcification Rates'!$F$25-'Calcification Rates'!$G$25)</f>
        <v>26.04077182054343</v>
      </c>
      <c r="AQ65" s="73">
        <f>((((((((($A65*2)/PI())/2)+('Calcification Rates'!$D$25+'Calcification Rates'!$E$25))^2)*PI())/2))-((((((($A65*2)/PI())/2)^2)*PI())/2)))*('Calcification Rates'!$F$25+'Calcification Rates'!$G$25)</f>
        <v>37.865325289478747</v>
      </c>
      <c r="AR65" s="73">
        <f>((((1-'Calcification Rates'!$H$28)*$A65)*'Calcification Rates'!$D$28*0.1)+('Calcification Rates'!$H$28*$A65*'Calcification Rates'!$D$28))*'Calcification Rates'!$F$28</f>
        <v>10.859388028986391</v>
      </c>
      <c r="AS65" s="73">
        <f>((((1-'Calcification Rates'!$H$28)*$A65)*(('Calcification Rates'!$D$28-'Calcification Rates'!$E$28)*0.1))+('Calcification Rates'!$H$28*$A65*('Calcification Rates'!$D$28-'Calcification Rates'!$E$28)))*('Calcification Rates'!$F$28-'Calcification Rates'!$G$28)</f>
        <v>9.7877790651546626</v>
      </c>
      <c r="AT65" s="73">
        <f>((((1-'Calcification Rates'!$H$28)*$A65)*(('Calcification Rates'!$D$28+'Calcification Rates'!$E$28)*0.1))+('Calcification Rates'!$H$28*$A65*('Calcification Rates'!$D$28+'Calcification Rates'!$E$28)))*('Calcification Rates'!$F$28+'Calcification Rates'!$G$28)</f>
        <v>11.983436234083699</v>
      </c>
      <c r="AU65" s="73">
        <f>((((((((($A65*2)/PI())/2)+'Calcification Rates'!$D$29)^2)*PI())/2))-((((((($A65*2)/PI())/2)^2)*PI())/2)))*'Calcification Rates'!$F$29</f>
        <v>156.30858478419634</v>
      </c>
      <c r="AV65" s="73">
        <f>((((((((($A65*2)/PI())/2)+('Calcification Rates'!$D$29-'Calcification Rates'!$E$29))^2)*PI())/2))-((((((($A65*2)/PI())/2)^2)*PI())/2)))*('Calcification Rates'!$F$29-'Calcification Rates'!$G$29)</f>
        <v>129.12813837605842</v>
      </c>
      <c r="AW65" s="73">
        <f>((((((((($A65*2)/PI())/2)+('Calcification Rates'!$D$29+'Calcification Rates'!$E$29))^2)*PI())/2))-((((((($A65*2)/PI())/2)^2)*PI())/2)))*('Calcification Rates'!$F$29+'Calcification Rates'!$G$29)</f>
        <v>185.87439646854449</v>
      </c>
      <c r="AX65" s="73">
        <f>((((((((($A65*2)/PI())/2)+'Calcification Rates'!$D$30)^2)*PI())/2))-((((((($A65*2)/PI())/2)^2)*PI())/2)))*'Calcification Rates'!$F$30</f>
        <v>37.130637886833377</v>
      </c>
      <c r="AY65" s="73">
        <f>((((((((($A65*2)/PI())/2)+('Calcification Rates'!$D$30-'Calcification Rates'!$E$30))^2)*PI())/2))-((((((($A65*2)/PI())/2)^2)*PI())/2)))*('Calcification Rates'!$F$30-'Calcification Rates'!$G$30)</f>
        <v>32.962151127973861</v>
      </c>
      <c r="AZ65" s="73">
        <f>((((((((($A65*2)/PI())/2)+('Calcification Rates'!$D$30+'Calcification Rates'!$E$30))^2)*PI())/2))-((((((($A65*2)/PI())/2)^2)*PI())/2)))*('Calcification Rates'!$F$30+'Calcification Rates'!$G$30)</f>
        <v>41.384995214203457</v>
      </c>
      <c r="BA65" s="73">
        <f>((((1-'Calcification Rates'!$H$31)*$A65)*'Calcification Rates'!$D$31*0.1)+('Calcification Rates'!$H$31*$A65*'Calcification Rates'!$D$31))*'Calcification Rates'!$F$31</f>
        <v>11.615057999999999</v>
      </c>
      <c r="BB65" s="73">
        <f>((((1-'Calcification Rates'!$H$31)*$A65)*(('Calcification Rates'!$D$31-'Calcification Rates'!$E$31)*0.1))+('Calcification Rates'!$H$31*$A65*('Calcification Rates'!$D$31-'Calcification Rates'!$E$31)))*('Calcification Rates'!$F$31-'Calcification Rates'!$G$31)</f>
        <v>11.615057999999999</v>
      </c>
      <c r="BC65" s="73">
        <f>((((1-'Calcification Rates'!$H$31)*$A65)*(('Calcification Rates'!$D$31+'Calcification Rates'!$E$31)*0.1))+('Calcification Rates'!$H$31*$A65*('Calcification Rates'!$D$31+'Calcification Rates'!$E$31)))*('Calcification Rates'!$F$31+'Calcification Rates'!$G$31)</f>
        <v>11.615057999999999</v>
      </c>
      <c r="BD65" s="73">
        <f>$A65*'Calcification Rates'!$D$32*'Calcification Rates'!$F$32</f>
        <v>48.806238332523101</v>
      </c>
      <c r="BE65" s="73">
        <f>$A65*('Calcification Rates'!$D$32-'Calcification Rates'!$E$32)*('Calcification Rates'!$F$32-'Calcification Rates'!$G$32)</f>
        <v>46.91788223813478</v>
      </c>
      <c r="BF65" s="73">
        <f>$A65*('Calcification Rates'!$D$32+'Calcification Rates'!$E$32)*('Calcification Rates'!$F$32+'Calcification Rates'!$G$32)</f>
        <v>50.694594426911422</v>
      </c>
      <c r="BG65" s="73">
        <f>((((1-'Calcification Rates'!$H$34)*$A65)*'Calcification Rates'!$D$34*0.1)+('Calcification Rates'!$H$34*$A65*'Calcification Rates'!$D$34))*'Calcification Rates'!$F$34</f>
        <v>15.778219275</v>
      </c>
      <c r="BH65" s="73">
        <f>((((1-'Calcification Rates'!$H$34)*$A65)*(('Calcification Rates'!$D$34-'Calcification Rates'!$E$34)*0.1))+('Calcification Rates'!$H$34*$A65*('Calcification Rates'!$D$34-'Calcification Rates'!$E$34)))*('Calcification Rates'!$F$34-'Calcification Rates'!$G$34)</f>
        <v>6.0085522848875259</v>
      </c>
      <c r="BI65" s="73">
        <f>((((1-'Calcification Rates'!$H$34)*$A65)*(('Calcification Rates'!$D$34+'Calcification Rates'!$E$34)*0.1))+('Calcification Rates'!$H$34*$A65*('Calcification Rates'!$D$34+'Calcification Rates'!$E$34)))*('Calcification Rates'!$F$34+'Calcification Rates'!$G$34)</f>
        <v>30.092356794711456</v>
      </c>
      <c r="BJ65" s="73">
        <f>(2*'Calcification Rates'!$D$35*'Calcification Rates'!$F$35)+0.1*'Calcification Rates'!$D$35*($A65+(2*'Calcification Rates'!$D$35))*'Calcification Rates'!$F$35</f>
        <v>4.9878575800371099</v>
      </c>
      <c r="BK65" s="73">
        <f>(2*('Calcification Rates'!$D$35-'Calcification Rates'!$E$35)*('Calcification Rates'!$F$35-'Calcification Rates'!$G$35))+(0.1*('Calcification Rates'!$D$35-'Calcification Rates'!$E$35)*($A65+(2*'Calcification Rates'!$D$35-'Calcification Rates'!$E$35)))*('Calcification Rates'!$F$35-'Calcification Rates'!$G$35)</f>
        <v>4.4983545246893888</v>
      </c>
      <c r="BL65" s="73">
        <f>(2*('Calcification Rates'!$D$35+'Calcification Rates'!$E$35)*('Calcification Rates'!$F$35+'Calcification Rates'!$G$35))+(0.1*('Calcification Rates'!$D$35+'Calcification Rates'!$E$35)*($A65+(2*'Calcification Rates'!$D$35+'Calcification Rates'!$E$35)))*('Calcification Rates'!$F$35+'Calcification Rates'!$G$35)</f>
        <v>5.5001852358610162</v>
      </c>
      <c r="BM65" s="73">
        <f>((((((((($A65*2)/PI())/2)+'Calcification Rates'!$D$36)^2)*PI())/2))-((((((($A65*2)/PI())/2)^2)*PI())/2)))*'Calcification Rates'!$F$36</f>
        <v>50.06520669515578</v>
      </c>
      <c r="BN65" s="73">
        <f>((((((((($A65*2)/PI())/2)+('Calcification Rates'!$D$36-'Calcification Rates'!$E$36))^2)*PI())/2))-((((((($A65*2)/PI())/2)^2)*PI())/2)))*('Calcification Rates'!$F$36-'Calcification Rates'!$G$36)</f>
        <v>45.849175575628287</v>
      </c>
      <c r="BO65" s="73">
        <f>((((((((($A65*2)/PI())/2)+('Calcification Rates'!$D$36+'Calcification Rates'!$E$36))^2)*PI())/2))-((((((($A65*2)/PI())/2)^2)*PI())/2)))*('Calcification Rates'!$F$36+'Calcification Rates'!$G$36)</f>
        <v>54.467526203588704</v>
      </c>
      <c r="BP65" s="73">
        <f>(2*'Calcification Rates'!$D$37*'Calcification Rates'!$F$37)+0.1*'Calcification Rates'!$D$37*($A65+(2*'Calcification Rates'!$D$37))*'Calcification Rates'!$F$37</f>
        <v>101.50281944444446</v>
      </c>
      <c r="BQ65" s="73">
        <f>(2*('Calcification Rates'!$D$37-'Calcification Rates'!$E$37)*('Calcification Rates'!$F$37-'Calcification Rates'!$G$37))+(0.1*('Calcification Rates'!$D$37-'Calcification Rates'!$E$37)*($A65+(2*'Calcification Rates'!$D$37-'Calcification Rates'!$E$37)))*('Calcification Rates'!$F$37-'Calcification Rates'!$G$37)</f>
        <v>83.128855648467294</v>
      </c>
      <c r="BR65" s="73">
        <f>(2*('Calcification Rates'!$D$37+'Calcification Rates'!$E$37)*('Calcification Rates'!$F$37+'Calcification Rates'!$G$37))+(0.1*('Calcification Rates'!$D$37+'Calcification Rates'!$E$37)*($A65+(2*'Calcification Rates'!$D$37+'Calcification Rates'!$E$37)))*('Calcification Rates'!$F$37+'Calcification Rates'!$G$37)</f>
        <v>121.40669830545767</v>
      </c>
      <c r="BS65" s="73">
        <f>(2*'Calcification Rates'!$D$38*'Calcification Rates'!$F$38)+0.1*'Calcification Rates'!$D$38*($A65+(2*'Calcification Rates'!$D$38))*'Calcification Rates'!$F$38</f>
        <v>97.191888888888883</v>
      </c>
      <c r="BT65" s="73">
        <f>(2*('Calcification Rates'!$D$38-'Calcification Rates'!$E$38)*('Calcification Rates'!$F$38-'Calcification Rates'!$G$38))+(0.1*('Calcification Rates'!$D$38-'Calcification Rates'!$E$38)*($A65+(2*'Calcification Rates'!$D$38-'Calcification Rates'!$E$38)))*('Calcification Rates'!$F$38-'Calcification Rates'!$G$38)</f>
        <v>78.072795499583748</v>
      </c>
      <c r="BU65" s="73">
        <f>(2*('Calcification Rates'!$D$38+'Calcification Rates'!$E$38)*('Calcification Rates'!$F$38+'Calcification Rates'!$G$38))+(0.1*('Calcification Rates'!$D$38+'Calcification Rates'!$E$38)*($A65+(2*'Calcification Rates'!$D$38+'Calcification Rates'!$E$38)))*('Calcification Rates'!$F$38+'Calcification Rates'!$G$38)</f>
        <v>118.28122343293458</v>
      </c>
      <c r="BV65" s="73">
        <f>((((((((($A65*2)/PI())/2)+'Calcification Rates'!$D$39)^2)*PI())/2))-((((((($A65*2)/PI())/2)^2)*PI())/2)))*'Calcification Rates'!$F$39</f>
        <v>27.02748711160951</v>
      </c>
      <c r="BW65" s="73">
        <f>((((((((($A65*2)/PI())/2)+('Calcification Rates'!$D$39-'Calcification Rates'!$E$39))^2)*PI())/2))-((((((($A65*2)/PI())/2)^2)*PI())/2)))*('Calcification Rates'!$F$39-'Calcification Rates'!$G$39)</f>
        <v>25.981769970790655</v>
      </c>
      <c r="BX65" s="73">
        <f>((((((((($A65*2)/PI())/2)+('Calcification Rates'!$D$39+'Calcification Rates'!$E$39))^2)*PI())/2))-((((((($A65*2)/PI())/2)^2)*PI())/2)))*('Calcification Rates'!$F$39+'Calcification Rates'!$G$39)</f>
        <v>28.073204252428365</v>
      </c>
      <c r="BY65" s="73">
        <f>((((((((($A65*2)/PI())/2)+'Calcification Rates'!$D$40)^2)*PI())/2))-((((((($A65*2)/PI())/2)^2)*PI())/2)))*'Calcification Rates'!$F$40</f>
        <v>49.414688014248419</v>
      </c>
      <c r="BZ65" s="73">
        <f>((((((((($A65*2)/PI())/2)+('Calcification Rates'!$D$40-'Calcification Rates'!$E$40))^2)*PI())/2))-((((((($A65*2)/PI())/2)^2)*PI())/2)))*('Calcification Rates'!$F$40-'Calcification Rates'!$G$40)</f>
        <v>47.502790468933547</v>
      </c>
      <c r="CA65" s="73">
        <f>((((((((($A65*2)/PI())/2)+('Calcification Rates'!$D$40+'Calcification Rates'!$E$40))^2)*PI())/2))-((((((($A65*2)/PI())/2)^2)*PI())/2)))*('Calcification Rates'!$F$40+'Calcification Rates'!$G$40)</f>
        <v>51.326585559563284</v>
      </c>
      <c r="CB65" s="73">
        <f>$A65*'Calcification Rates'!$D$23*'Calcification Rates'!$F$23</f>
        <v>1.4806771874999998</v>
      </c>
      <c r="CC65" s="73">
        <f>$A65*('Calcification Rates'!$D$23-'Calcification Rates'!$E$23)*('Calcification Rates'!$F$23-'Calcification Rates'!$G$23)</f>
        <v>0.96229030450203401</v>
      </c>
      <c r="CD65" s="73">
        <f>$A65*('Calcification Rates'!$D$23+'Calcification Rates'!$E$23)*('Calcification Rates'!$F$23+'Calcification Rates'!$G$23)</f>
        <v>1.9990640704979659</v>
      </c>
      <c r="CE65" s="73">
        <f>((((1-'Calcification Rates'!$H$44)*$A65)*'Calcification Rates'!$D$44*0.1)+('Calcification Rates'!$H$44*$A65*'Calcification Rates'!$D$44))*'Calcification Rates'!$F$44</f>
        <v>51.705224564175005</v>
      </c>
      <c r="CF65" s="73">
        <f>((((1-'Calcification Rates'!$H$44)*$A65)*(('Calcification Rates'!$D$44-'Calcification Rates'!$E$44)*0.1))+('Calcification Rates'!$H$44*$A65*('Calcification Rates'!$D$44-'Calcification Rates'!$E$44)))*('Calcification Rates'!$F$44-'Calcification Rates'!$G$44)</f>
        <v>31.182625815032079</v>
      </c>
      <c r="CG65" s="73">
        <f>((((1-'Calcification Rates'!$H$44)*$A65)*(('Calcification Rates'!$D$44+'Calcification Rates'!$E$44)*0.1))+('Calcification Rates'!$H$44*$A65*('Calcification Rates'!$D$44+'Calcification Rates'!$E$44)))*('Calcification Rates'!$F$44+'Calcification Rates'!$G$44)</f>
        <v>75.199146696822638</v>
      </c>
      <c r="CH65" s="73">
        <f>((((1-'Calcification Rates'!$H$45)*$A65)*'Calcification Rates'!$D$45*0.1)+('Calcification Rates'!$H$45*$A65*'Calcification Rates'!$D$45))*'Calcification Rates'!$F$45</f>
        <v>64.247551200000004</v>
      </c>
      <c r="CI65" s="73">
        <f>((((1-'Calcification Rates'!$H$45)*$A65)*(('Calcification Rates'!$D$45-'Calcification Rates'!$E$45)*0.1))+('Calcification Rates'!$H$45*$A65*('Calcification Rates'!$D$45-'Calcification Rates'!$E$45)))*('Calcification Rates'!$F$45-'Calcification Rates'!$G$45)</f>
        <v>42.306145232108527</v>
      </c>
      <c r="CJ65" s="73">
        <f>((((1-'Calcification Rates'!$H$45)*$A65)*(('Calcification Rates'!$D$45+'Calcification Rates'!$E$45)*0.1))+('Calcification Rates'!$H$45*$A65*('Calcification Rates'!$D$45+'Calcification Rates'!$E$45)))*('Calcification Rates'!$F$45+'Calcification Rates'!$G$45)</f>
        <v>86.188957167891473</v>
      </c>
      <c r="CK65" s="73">
        <f>((((1-'Calcification Rates'!$H$46)*$A65)*'Calcification Rates'!$D$46*0.1)+('Calcification Rates'!$H$46*$A65*'Calcification Rates'!$D$46))*'Calcification Rates'!$F$46</f>
        <v>51.749007660000004</v>
      </c>
      <c r="CL65" s="73">
        <f>((((1-'Calcification Rates'!$H$46)*$A65)*(('Calcification Rates'!$D$46-'Calcification Rates'!$E$46)*0.1))+('Calcification Rates'!$H$46*$A65*('Calcification Rates'!$D$46-'Calcification Rates'!$E$46)))*('Calcification Rates'!$F$46-'Calcification Rates'!$G$46)</f>
        <v>48.533740460019459</v>
      </c>
      <c r="CM65" s="73">
        <f>((((1-'Calcification Rates'!$H$46)*$A65)*(('Calcification Rates'!$D$46+'Calcification Rates'!$E$46)*0.1))+('Calcification Rates'!$H$46*$A65*('Calcification Rates'!$D$46+'Calcification Rates'!$E$46)))*('Calcification Rates'!$F$46+'Calcification Rates'!$G$46)</f>
        <v>55.060690338359876</v>
      </c>
      <c r="CN65" s="73">
        <f>((((1-'Calcification Rates'!$H$47)*$A65)*'Calcification Rates'!$D$47*0.1)+('Calcification Rates'!$H$47*$A65*'Calcification Rates'!$D$47))*'Calcification Rates'!$F$47</f>
        <v>67.467665619899989</v>
      </c>
      <c r="CO65" s="73">
        <f>((((1-'Calcification Rates'!$H$47)*$A65)*(('Calcification Rates'!$D$47-'Calcification Rates'!$E$47)*0.1))+('Calcification Rates'!$H$47*$A65*('Calcification Rates'!$D$47-'Calcification Rates'!$E$47)))*('Calcification Rates'!$F$47-'Calcification Rates'!$G$47)</f>
        <v>40.688711621933834</v>
      </c>
      <c r="CP65" s="73">
        <f>((((1-'Calcification Rates'!$H$47)*$A65)*(('Calcification Rates'!$D$47+'Calcification Rates'!$E$47)*0.1))+('Calcification Rates'!$H$47*$A65*('Calcification Rates'!$D$47+'Calcification Rates'!$E$47)))*('Calcification Rates'!$F$47+'Calcification Rates'!$G$47)</f>
        <v>98.123756873852173</v>
      </c>
      <c r="CQ65" s="73">
        <f>((((((((($A65*2)/PI())/2)+'Calcification Rates'!$D$48)^2)*PI())/2))-((((((($A65*2)/PI())/2)^2)*PI())/2)))*'Calcification Rates'!$F$48</f>
        <v>37.869276070567494</v>
      </c>
      <c r="CR65" s="73">
        <f>((((((((($A65*2)/PI())/2)+('Calcification Rates'!$D$48-'Calcification Rates'!$E$48))^2)*PI())/2))-((((((($A65*2)/PI())/2)^2)*PI())/2)))*('Calcification Rates'!$F$48-'Calcification Rates'!$G$48)</f>
        <v>34.148188445738988</v>
      </c>
      <c r="CS65" s="73">
        <f>((((((((($A65*2)/PI())/2)+('Calcification Rates'!$D$48+'Calcification Rates'!$E$48))^2)*PI())/2))-((((((($A65*2)/PI())/2)^2)*PI())/2)))*('Calcification Rates'!$F$48+'Calcification Rates'!$G$48)</f>
        <v>41.764686021402824</v>
      </c>
      <c r="CT65" s="73">
        <f>((((1-'Calcification Rates'!$H$49)*$A65)*'Calcification Rates'!$D$49*0.1)+('Calcification Rates'!$H$49*$A65*'Calcification Rates'!$D$49))*'Calcification Rates'!$F$49</f>
        <v>51.705224564175005</v>
      </c>
      <c r="CU65" s="73">
        <f>((((1-'Calcification Rates'!$H$49)*$A65)*(('Calcification Rates'!$D$49-'Calcification Rates'!$E$49)*0.1))+('Calcification Rates'!$H$49*$A65*('Calcification Rates'!$D$49-'Calcification Rates'!$E$49)))*('Calcification Rates'!$F$49-'Calcification Rates'!$G$49)</f>
        <v>31.182625815032079</v>
      </c>
      <c r="CV65" s="73">
        <f>((((1-'Calcification Rates'!$H$49)*$A65)*(('Calcification Rates'!$D$49+'Calcification Rates'!$E$49)*0.1))+('Calcification Rates'!$H$49*$A65*('Calcification Rates'!$D$49+'Calcification Rates'!$E$49)))*('Calcification Rates'!$F$49+'Calcification Rates'!$G$49)</f>
        <v>75.199146696822638</v>
      </c>
      <c r="CW65" s="73">
        <f>((((((((($A65*2)/PI())/2)+'Calcification Rates'!$D$50)^2)*PI())/2))-((((((($A65*2)/PI())/2)^2)*PI())/2)))*'Calcification Rates'!$F$50</f>
        <v>37.869276070567494</v>
      </c>
      <c r="CX65" s="73">
        <f>((((((((($A65*2)/PI())/2)+('Calcification Rates'!$D$50-'Calcification Rates'!$E$50))^2)*PI())/2))-((((((($A65*2)/PI())/2)^2)*PI())/2)))*('Calcification Rates'!$F$50-'Calcification Rates'!$G$50)</f>
        <v>34.148188445738988</v>
      </c>
      <c r="CY65" s="73">
        <f>((((((((($A65*2)/PI())/2)+('Calcification Rates'!$D$50+'Calcification Rates'!$E$50))^2)*PI())/2))-((((((($A65*2)/PI())/2)^2)*PI())/2)))*('Calcification Rates'!$F$50+'Calcification Rates'!$G$50)</f>
        <v>41.764686021402824</v>
      </c>
      <c r="CZ65" s="73">
        <f>((((((((($A65*2)/PI())/2)+'Calcification Rates'!$D$51)^2)*PI())/2))-((((((($A65*2)/PI())/2)^2)*PI())/2)))*'Calcification Rates'!$F$51</f>
        <v>37.869276070567494</v>
      </c>
      <c r="DA65" s="73">
        <f>((((((((($A65*2)/PI())/2)+('Calcification Rates'!$D$51-'Calcification Rates'!$E$51))^2)*PI())/2))-((((((($A65*2)/PI())/2)^2)*PI())/2)))*('Calcification Rates'!$F$51-'Calcification Rates'!$G$51)</f>
        <v>34.148188445738988</v>
      </c>
      <c r="DB65" s="73">
        <f>((((((((($A65*2)/PI())/2)+('Calcification Rates'!$D$51+'Calcification Rates'!$E$51))^2)*PI())/2))-((((((($A65*2)/PI())/2)^2)*PI())/2)))*('Calcification Rates'!$F$51+'Calcification Rates'!$G$51)</f>
        <v>41.764686021402824</v>
      </c>
      <c r="DC65" s="73">
        <f>((((((((($A65*2)/PI())/2)+'Calcification Rates'!$D$52)^2)*PI())/2))-((((((($A65*2)/PI())/2)^2)*PI())/2)))*'Calcification Rates'!$F$52</f>
        <v>83.949084967583744</v>
      </c>
      <c r="DD65" s="73">
        <f>((((((((($A65*2)/PI())/2)+('Calcification Rates'!$D$52-'Calcification Rates'!$E$52))^2)*PI())/2))-((((((($A65*2)/PI())/2)^2)*PI())/2)))*('Calcification Rates'!$F$52-'Calcification Rates'!$G$52)</f>
        <v>79.243860922688327</v>
      </c>
      <c r="DE65" s="73">
        <f>((((((((($A65*2)/PI())/2)+('Calcification Rates'!$D$52+'Calcification Rates'!$E$52))^2)*PI())/2))-((((((($A65*2)/PI())/2)^2)*PI())/2)))*('Calcification Rates'!$F$52+'Calcification Rates'!$G$52)</f>
        <v>88.772728619338793</v>
      </c>
      <c r="DF65" s="73">
        <f>((((((((($A65*2)/PI())/2)+'Calcification Rates'!$D$53)^2)*PI())/2))-((((((($A65*2)/PI())/2)^2)*PI())/2)))*'Calcification Rates'!$F$53</f>
        <v>11.218353293902268</v>
      </c>
      <c r="DG65" s="73">
        <f>((((((((($A65*2)/PI())/2)+('Calcification Rates'!$D$53-'Calcification Rates'!$E$53))^2)*PI())/2))-((((((($A65*2)/PI())/2)^2)*PI())/2)))*('Calcification Rates'!$F$53-'Calcification Rates'!$G$53)</f>
        <v>10.662932285567177</v>
      </c>
      <c r="DH65" s="73">
        <f>((((((((($A65*2)/PI())/2)+('Calcification Rates'!$D$53+'Calcification Rates'!$E$53))^2)*PI())/2))-((((((($A65*2)/PI())/2)^2)*PI())/2)))*('Calcification Rates'!$F$53+'Calcification Rates'!$G$53)</f>
        <v>11.783552741279792</v>
      </c>
      <c r="DI65" s="73">
        <f>((((((((($A65*2)/PI())/2)+'Calcification Rates'!$D$54)^2)*PI())/2))-((((((($A65*2)/PI())/2)^2)*PI())/2)))*'Calcification Rates'!$F$54</f>
        <v>11.218353293902268</v>
      </c>
      <c r="DJ65" s="73">
        <f>((((((((($A65*2)/PI())/2)+('Calcification Rates'!$D$54-'Calcification Rates'!$E$54))^2)*PI())/2))-((((((($A65*2)/PI())/2)^2)*PI())/2)))*('Calcification Rates'!$F$54-'Calcification Rates'!$G$54)</f>
        <v>10.662932285567177</v>
      </c>
      <c r="DK65" s="73">
        <f>((((((((($A65*2)/PI())/2)+('Calcification Rates'!$D$54+'Calcification Rates'!$E$54))^2)*PI())/2))-((((((($A65*2)/PI())/2)^2)*PI())/2)))*('Calcification Rates'!$F$54+'Calcification Rates'!$G$54)</f>
        <v>11.783552741279792</v>
      </c>
      <c r="DL65" s="73">
        <f>((((((((($A65*2)/PI())/2)+'Calcification Rates'!$D$55)^2)*PI())/2))-((((((($A65*2)/PI())/2)^2)*PI())/2)))*'Calcification Rates'!$F$55</f>
        <v>13.756816087025424</v>
      </c>
      <c r="DM65" s="73">
        <f>((((((((($A65*2)/PI())/2)+('Calcification Rates'!$D$55-'Calcification Rates'!$E$55))^2)*PI())/2))-((((((($A65*2)/PI())/2)^2)*PI())/2)))*('Calcification Rates'!$F$55-'Calcification Rates'!$G$55)</f>
        <v>13.601988556348067</v>
      </c>
      <c r="DN65" s="73">
        <f>((((((((($A65*2)/PI())/2)+('Calcification Rates'!$D$55+'Calcification Rates'!$E$55))^2)*PI())/2))-((((((($A65*2)/PI())/2)^2)*PI())/2)))*('Calcification Rates'!$F$55+'Calcification Rates'!$G$55)</f>
        <v>13.911653491623815</v>
      </c>
      <c r="DO65" s="73">
        <f>((((1-'Calcification Rates'!$H$56)*$A65)*'Calcification Rates'!$D$56*0.1)+('Calcification Rates'!$H$56*$A65*'Calcification Rates'!$D$56))*'Calcification Rates'!$F$56</f>
        <v>6.7069979550000012</v>
      </c>
      <c r="DP65" s="73">
        <f>((((1-'Calcification Rates'!$H$56)*$A65)*(('Calcification Rates'!$D$56-'Calcification Rates'!$E$56)*0.1))+('Calcification Rates'!$H$56*$A65*('Calcification Rates'!$D$56-'Calcification Rates'!$E$56)))*('Calcification Rates'!$F$56-'Calcification Rates'!$G$56)</f>
        <v>6.7069979550000012</v>
      </c>
      <c r="DQ65" s="73">
        <f>((((1-'Calcification Rates'!$H$56)*$A65)*(('Calcification Rates'!$D$56+'Calcification Rates'!$E$56)*0.1))+('Calcification Rates'!$H$56*$A65*('Calcification Rates'!$D$56+'Calcification Rates'!$E$56)))*('Calcification Rates'!$F$56+'Calcification Rates'!$G$56)</f>
        <v>6.7069979550000012</v>
      </c>
      <c r="DR65" s="73">
        <f>((((1-'Calcification Rates'!$H$57)*$A65)*'Calcification Rates'!$D$57*0.1)+('Calcification Rates'!$H$57*$A65*'Calcification Rates'!$D$57))*'Calcification Rates'!$F$57</f>
        <v>28.437528000000007</v>
      </c>
      <c r="DS65" s="73">
        <f>((((1-'Calcification Rates'!$H$57)*$A65)*(('Calcification Rates'!$D$57-'Calcification Rates'!$E$57)*0.1))+('Calcification Rates'!$H$57*$A65*('Calcification Rates'!$D$57-'Calcification Rates'!$E$57)))*('Calcification Rates'!$F$57-'Calcification Rates'!$G$57)</f>
        <v>26.952808618096523</v>
      </c>
      <c r="DT65" s="73">
        <f>((((1-'Calcification Rates'!$H$57)*$A65)*(('Calcification Rates'!$D$57+'Calcification Rates'!$E$57)*0.1))+('Calcification Rates'!$H$57*$A65*('Calcification Rates'!$D$57+'Calcification Rates'!$E$57)))*('Calcification Rates'!$F$57+'Calcification Rates'!$G$57)</f>
        <v>29.922247381903485</v>
      </c>
      <c r="DU65" s="73">
        <f>((((1-'Calcification Rates'!$H$58)*$A65)*'Calcification Rates'!$D$58*0.1)+('Calcification Rates'!$H$58*$A65*'Calcification Rates'!$D$58))*'Calcification Rates'!$F$58</f>
        <v>28.437528000000007</v>
      </c>
      <c r="DV65" s="73">
        <f>((((1-'Calcification Rates'!$H$58)*$A65)*(('Calcification Rates'!$D$58-'Calcification Rates'!$E$58)*0.1))+('Calcification Rates'!$H$58*$A65*('Calcification Rates'!$D$58-'Calcification Rates'!$E$58)))*('Calcification Rates'!$F$58-'Calcification Rates'!$G$58)</f>
        <v>26.952808618096523</v>
      </c>
      <c r="DW65" s="73">
        <f>((((1-'Calcification Rates'!$H$58)*$A65)*(('Calcification Rates'!$D$58+'Calcification Rates'!$E$58)*0.1))+('Calcification Rates'!$H$58*$A65*('Calcification Rates'!$D$58+'Calcification Rates'!$E$58)))*('Calcification Rates'!$F$58+'Calcification Rates'!$G$58)</f>
        <v>29.922247381903485</v>
      </c>
      <c r="DX65" s="73">
        <f>(2*'Calcification Rates'!$D$59*'Calcification Rates'!$F$59)+0.1*'Calcification Rates'!$D$59*($A65+(2*'Calcification Rates'!$D$59))*'Calcification Rates'!$F$59</f>
        <v>20.466150755555557</v>
      </c>
      <c r="DY65" s="73">
        <f>(2*('Calcification Rates'!$D$59-'Calcification Rates'!$E$59)*('Calcification Rates'!$F$59-'Calcification Rates'!$G$59))+(0.1*('Calcification Rates'!$D$59-'Calcification Rates'!$E$59)*($A65+(2*'Calcification Rates'!$D$59-'Calcification Rates'!$E$59)))*('Calcification Rates'!$F$59-'Calcification Rates'!$G$59)</f>
        <v>19.379119643504872</v>
      </c>
      <c r="DZ65" s="73">
        <f>(2*('Calcification Rates'!$D$59+'Calcification Rates'!$E$59)*('Calcification Rates'!$F$59+'Calcification Rates'!$G$59))+(0.1*('Calcification Rates'!$D$59+'Calcification Rates'!$E$59)*($A65+(2*'Calcification Rates'!$D$59+'Calcification Rates'!$E$59)))*('Calcification Rates'!$F$59+'Calcification Rates'!$G$59)</f>
        <v>21.555219629813532</v>
      </c>
      <c r="EA65" s="73">
        <f>((((((((($A65*2)/PI())/2)+'Calcification Rates'!$D$60)^2)*PI())/2))-((((((($A65*2)/PI())/2)^2)*PI())/2)))*'Calcification Rates'!$F$60</f>
        <v>39.407801284714701</v>
      </c>
      <c r="EB65" s="73">
        <f>((((((((($A65*2)/PI())/2)+('Calcification Rates'!$D$60-'Calcification Rates'!$E$60))^2)*PI())/2))-((((((($A65*2)/PI())/2)^2)*PI())/2)))*('Calcification Rates'!$F$60-'Calcification Rates'!$G$60)</f>
        <v>36.787607563945535</v>
      </c>
      <c r="EC65" s="73">
        <f>((((((((($A65*2)/PI())/2)+('Calcification Rates'!$D$60+'Calcification Rates'!$E$60))^2)*PI())/2))-((((((($A65*2)/PI())/2)^2)*PI())/2)))*('Calcification Rates'!$F$60+'Calcification Rates'!$G$60)</f>
        <v>42.113167319161626</v>
      </c>
      <c r="ED65" s="73">
        <f>$A65*'Calcification Rates'!$D$61*'Calcification Rates'!$F$61</f>
        <v>49.440831659111069</v>
      </c>
      <c r="EE65" s="73">
        <f>$A65*('Calcification Rates'!$D$61-'Calcification Rates'!$E$61)*('Calcification Rates'!$F$61-'Calcification Rates'!$G$61)</f>
        <v>45.303818995018439</v>
      </c>
      <c r="EF65" s="73">
        <f>$A65*('Calcification Rates'!$D$61+'Calcification Rates'!$E$61)*('Calcification Rates'!$F$61+'Calcification Rates'!$G$61)</f>
        <v>53.75687625661547</v>
      </c>
      <c r="EG65" s="73">
        <f>(2*'Calcification Rates'!$D$62*'Calcification Rates'!$F$62)+0.1*'Calcification Rates'!$D$62*($A65+(2*'Calcification Rates'!$D$62))*'Calcification Rates'!$F$62</f>
        <v>101.50281944444446</v>
      </c>
      <c r="EH65" s="73">
        <f>(2*('Calcification Rates'!$D$62-'Calcification Rates'!$E$62)*('Calcification Rates'!$F$62-'Calcification Rates'!$G$62))+(0.1*('Calcification Rates'!$D$62-'Calcification Rates'!$E$62)*($A65+(2*'Calcification Rates'!$D$62-'Calcification Rates'!$E$62)))*('Calcification Rates'!$F$62-'Calcification Rates'!$G$62)</f>
        <v>83.128855648467294</v>
      </c>
      <c r="EI65" s="73">
        <f>(2*('Calcification Rates'!$D$62+'Calcification Rates'!$E$62)*('Calcification Rates'!$F$62+'Calcification Rates'!$G$62))+(0.1*('Calcification Rates'!$D$62+'Calcification Rates'!$E$62)*($A65+(2*'Calcification Rates'!$D$62+'Calcification Rates'!$E$62)))*('Calcification Rates'!$F$62+'Calcification Rates'!$G$62)</f>
        <v>121.40669830545767</v>
      </c>
      <c r="EJ65" s="73">
        <f>(2*'Calcification Rates'!$D$63*'Calcification Rates'!$F$63)+0.1*'Calcification Rates'!$D$63*($A65+(2*'Calcification Rates'!$D$63))*'Calcification Rates'!$F$63</f>
        <v>101.50281944444446</v>
      </c>
      <c r="EK65" s="73">
        <f>(2*('Calcification Rates'!$D$63-'Calcification Rates'!$E$63)*('Calcification Rates'!$F$63-'Calcification Rates'!$G$63))+(0.1*('Calcification Rates'!$D$63-'Calcification Rates'!$E$63)*($A65+(2*'Calcification Rates'!$D$63-'Calcification Rates'!$E$63)))*('Calcification Rates'!$F$63-'Calcification Rates'!$G$63)</f>
        <v>83.128855648467294</v>
      </c>
      <c r="EL65" s="73">
        <f>(2*('Calcification Rates'!$D$63+'Calcification Rates'!$E$63)*('Calcification Rates'!$F$63+'Calcification Rates'!$G$63))+(0.1*('Calcification Rates'!$D$63+'Calcification Rates'!$E$63)*($A65+(2*'Calcification Rates'!$D$63+'Calcification Rates'!$E$63)))*('Calcification Rates'!$F$63+'Calcification Rates'!$G$63)</f>
        <v>121.40669830545767</v>
      </c>
      <c r="EM65" s="73">
        <f>(2*'Calcification Rates'!$D$64*'Calcification Rates'!$F$64)+0.1*'Calcification Rates'!$D$64*($A65+(2*'Calcification Rates'!$D$64))*'Calcification Rates'!$F$64</f>
        <v>101.50281944444446</v>
      </c>
      <c r="EN65" s="73">
        <f>(2*('Calcification Rates'!$D$64-'Calcification Rates'!$E$64)*('Calcification Rates'!$F$64-'Calcification Rates'!$G$64))+(0.1*('Calcification Rates'!$D$64-'Calcification Rates'!$E$64)*($A65+(2*'Calcification Rates'!$D$64-'Calcification Rates'!$E$64)))*('Calcification Rates'!$F$64-'Calcification Rates'!$G$64)</f>
        <v>83.128855648467294</v>
      </c>
      <c r="EO65" s="73">
        <f>(2*('Calcification Rates'!$D$64+'Calcification Rates'!$E$64)*('Calcification Rates'!$F$64+'Calcification Rates'!$G$64))+(0.1*('Calcification Rates'!$D$64+'Calcification Rates'!$E$64)*($A65+(2*'Calcification Rates'!$D$64+'Calcification Rates'!$E$64)))*('Calcification Rates'!$F$64+'Calcification Rates'!$G$64)</f>
        <v>121.40669830545767</v>
      </c>
      <c r="EP65" s="73">
        <f>(2*'Calcification Rates'!$D$65*'Calcification Rates'!$F$65)+0.1*'Calcification Rates'!$D$65*($A65+(2*'Calcification Rates'!$D$65))*'Calcification Rates'!$F$65</f>
        <v>101.50281944444446</v>
      </c>
      <c r="EQ65" s="73">
        <f>(2*('Calcification Rates'!$D$65-'Calcification Rates'!$E$65)*('Calcification Rates'!$F$65-'Calcification Rates'!$G$65))+(0.1*('Calcification Rates'!$D$65-'Calcification Rates'!$E$65)*($A65+(2*'Calcification Rates'!$D$65-'Calcification Rates'!$E$65)))*('Calcification Rates'!$F$65-'Calcification Rates'!$G$65)</f>
        <v>83.128855648467294</v>
      </c>
      <c r="ER65" s="73">
        <f>(2*('Calcification Rates'!$D$65+'Calcification Rates'!$E$65)*('Calcification Rates'!$F$65+'Calcification Rates'!$G$65))+(0.1*('Calcification Rates'!$D$65+'Calcification Rates'!$E$65)*($A65+(2*'Calcification Rates'!$D$65+'Calcification Rates'!$E$65)))*('Calcification Rates'!$F$65+'Calcification Rates'!$G$65)</f>
        <v>121.40669830545767</v>
      </c>
      <c r="ES65" s="73">
        <f>$A65*'Calcification Rates'!$D$66*'Calcification Rates'!$F$66</f>
        <v>49.440831659111069</v>
      </c>
      <c r="ET65" s="73">
        <f>$A65*('Calcification Rates'!$D$66-'Calcification Rates'!$E$66)*('Calcification Rates'!$F$66-'Calcification Rates'!$G$66)</f>
        <v>45.303818995018439</v>
      </c>
      <c r="EU65" s="73">
        <f>$A65*('Calcification Rates'!$D$66+'Calcification Rates'!$E$66)*('Calcification Rates'!$F$66+'Calcification Rates'!$G$66)</f>
        <v>53.75687625661547</v>
      </c>
      <c r="EV65" s="73">
        <f>(2*'Calcification Rates'!$D$67*'Calcification Rates'!$F$67)+0.1*'Calcification Rates'!$D$67*($A65+(2*'Calcification Rates'!$D$67))*'Calcification Rates'!$F$67</f>
        <v>101.50281944444446</v>
      </c>
      <c r="EW65" s="73">
        <f>(2*('Calcification Rates'!$D$67-'Calcification Rates'!$E$67)*('Calcification Rates'!$F$67-'Calcification Rates'!$G$67))+(0.1*('Calcification Rates'!$D$67-'Calcification Rates'!$E$67)*($A65+(2*'Calcification Rates'!$D$67-'Calcification Rates'!$E$67)))*('Calcification Rates'!$F$67-'Calcification Rates'!$G$67)</f>
        <v>83.128855648467294</v>
      </c>
      <c r="EX65" s="73">
        <f>(2*('Calcification Rates'!$D$67+'Calcification Rates'!$E$67)*('Calcification Rates'!$F$67+'Calcification Rates'!$G$67))+(0.1*('Calcification Rates'!$D$67+'Calcification Rates'!$E$67)*($A65+(2*'Calcification Rates'!$D$67+'Calcification Rates'!$E$67)))*('Calcification Rates'!$F$67+'Calcification Rates'!$G$67)</f>
        <v>121.40669830545767</v>
      </c>
      <c r="EY65" s="73">
        <f>((((1-'Calcification Rates'!$H$68)*$A65)*'Calcification Rates'!$D$68*0.1)+('Calcification Rates'!$H$68*$A65*'Calcification Rates'!$D$68))*'Calcification Rates'!$F$68</f>
        <v>14.4223695</v>
      </c>
      <c r="EZ65" s="73">
        <f>((((1-'Calcification Rates'!$H$68)*$A65)*(('Calcification Rates'!$D$68-'Calcification Rates'!$E$68)*0.1))+('Calcification Rates'!$H$68*$A65*('Calcification Rates'!$D$68-'Calcification Rates'!$E$68)))*('Calcification Rates'!$F$68-'Calcification Rates'!$G$68)</f>
        <v>8.9745208008640649</v>
      </c>
      <c r="FA65" s="73">
        <f>((((1-'Calcification Rates'!$H$68)*$A65)*(('Calcification Rates'!$D$68+'Calcification Rates'!$E$68)*0.1))+('Calcification Rates'!$H$68*$A65*('Calcification Rates'!$D$68+'Calcification Rates'!$E$68)))*('Calcification Rates'!$F$68+'Calcification Rates'!$G$68)</f>
        <v>20.412102408471121</v>
      </c>
      <c r="FB65" s="73">
        <f>((((((((($A65*2)/PI())/2)+'Calcification Rates'!$D$69)^2)*PI())/2))-((((((($A65*2)/PI())/2)^2)*PI())/2)))*'Calcification Rates'!$F$69</f>
        <v>96.659279792732647</v>
      </c>
      <c r="FC65" s="73">
        <f>((((((((($A65*2)/PI())/2)+('Calcification Rates'!$D$69-'Calcification Rates'!$E$69))^2)*PI())/2))-((((((($A65*2)/PI())/2)^2)*PI())/2)))*('Calcification Rates'!$F$69-'Calcification Rates'!$G$69)</f>
        <v>91.499704497005084</v>
      </c>
      <c r="FD65" s="73">
        <f>((((((((($A65*2)/PI())/2)+('Calcification Rates'!$D$69+'Calcification Rates'!$E$69))^2)*PI())/2))-((((((($A65*2)/PI())/2)^2)*PI())/2)))*('Calcification Rates'!$F$69+'Calcification Rates'!$G$69)</f>
        <v>101.89478484407564</v>
      </c>
      <c r="FE65" s="73">
        <f>((((((((($A65*2)/PI())/2)+'Calcification Rates'!$D$70)^2)*PI())/2))-((((((($A65*2)/PI())/2)^2)*PI())/2)))*'Calcification Rates'!$F$70</f>
        <v>75.280636067902378</v>
      </c>
      <c r="FF65" s="73">
        <f>((((((((($A65*2)/PI())/2)+('Calcification Rates'!$D$70-'Calcification Rates'!$E$70))^2)*PI())/2))-((((((($A65*2)/PI())/2)^2)*PI())/2)))*('Calcification Rates'!$F$70-'Calcification Rates'!$G$70)</f>
        <v>64.812272414332554</v>
      </c>
      <c r="FG65" s="73">
        <f>((((((((($A65*2)/PI())/2)+('Calcification Rates'!$D$70+'Calcification Rates'!$E$70))^2)*PI())/2))-((((((($A65*2)/PI())/2)^2)*PI())/2)))*('Calcification Rates'!$F$70+'Calcification Rates'!$G$70)</f>
        <v>85.951919529959781</v>
      </c>
      <c r="FH65" s="73">
        <f>((((((((($A65*2)/PI())/2)+'Calcification Rates'!$D$71)^2)*PI())/2))-((((((($A65*2)/PI())/2)^2)*PI())/2)))*'Calcification Rates'!$F$71</f>
        <v>42.885084009549267</v>
      </c>
      <c r="FI65" s="73">
        <f>((((((((($A65*2)/PI())/2)+('Calcification Rates'!$D$71-'Calcification Rates'!$E$71))^2)*PI())/2))-((((((($A65*2)/PI())/2)^2)*PI())/2)))*('Calcification Rates'!$F$71-'Calcification Rates'!$G$71)</f>
        <v>39.541102897466622</v>
      </c>
      <c r="FJ65" s="73">
        <f>((((((((($A65*2)/PI())/2)+('Calcification Rates'!$D$71+'Calcification Rates'!$E$71))^2)*PI())/2))-((((((($A65*2)/PI())/2)^2)*PI())/2)))*('Calcification Rates'!$F$71+'Calcification Rates'!$G$71)</f>
        <v>46.361854434344536</v>
      </c>
      <c r="FK65" s="73">
        <f>$A65*'Calcification Rates'!$D$72*'Calcification Rates'!$F$72</f>
        <v>1.4806771874999998</v>
      </c>
      <c r="FL65" s="73">
        <f>$A65*('Calcification Rates'!$D$72-'Calcification Rates'!$E$72)*('Calcification Rates'!$F$72-'Calcification Rates'!$G$72)</f>
        <v>0.96229030450203401</v>
      </c>
      <c r="FM65" s="73">
        <f>$A65*('Calcification Rates'!$D$72+'Calcification Rates'!$E$72)*('Calcification Rates'!$F$72+'Calcification Rates'!$G$72)</f>
        <v>1.9990640704979659</v>
      </c>
      <c r="FN65" s="73">
        <f>$A65*'Calcification Rates'!$D$74*'Calcification Rates'!$F$74</f>
        <v>1.4806771874999998</v>
      </c>
      <c r="FO65" s="73">
        <f>$A65*('Calcification Rates'!$D$74-'Calcification Rates'!$E$74)*('Calcification Rates'!$F$74-'Calcification Rates'!$G$74)</f>
        <v>0.96229030450203401</v>
      </c>
      <c r="FP65" s="73">
        <f>$A65*('Calcification Rates'!$D$74+'Calcification Rates'!$E$74)*('Calcification Rates'!$F$74+'Calcification Rates'!$G$74)</f>
        <v>1.9990640704979659</v>
      </c>
      <c r="FQ65" s="73">
        <f>$A65*'Calcification Rates'!$D$75*'Calcification Rates'!$F$75</f>
        <v>42.735454900568179</v>
      </c>
      <c r="FR65" s="73">
        <f>$A65*('Calcification Rates'!$D$75-'Calcification Rates'!$E$75)*('Calcification Rates'!$F$75-'Calcification Rates'!$G$75)</f>
        <v>39.797841564991131</v>
      </c>
      <c r="FS65" s="73">
        <f>$A65*('Calcification Rates'!$D$75+'Calcification Rates'!$E$75)*('Calcification Rates'!$F$75+'Calcification Rates'!$G$75)</f>
        <v>45.762517810994275</v>
      </c>
      <c r="FT65" s="73">
        <f>((((((((($A65*2)/PI())/2)+'Calcification Rates'!$D$76)^2)*PI())/2))-((((((($A65*2)/PI())/2)^2)*PI())/2)))*'Calcification Rates'!$F$76</f>
        <v>43.217026706049623</v>
      </c>
      <c r="FU65" s="73">
        <f>((((((((($A65*2)/PI())/2)+('Calcification Rates'!$D$76-'Calcification Rates'!$E$76))^2)*PI())/2))-((((((($A65*2)/PI())/2)^2)*PI())/2)))*('Calcification Rates'!$F$76-'Calcification Rates'!$G$76)</f>
        <v>40.236525965340874</v>
      </c>
      <c r="FV65" s="73">
        <f>((((((((($A65*2)/PI())/2)+('Calcification Rates'!$D$76+'Calcification Rates'!$E$76))^2)*PI())/2))-((((((($A65*2)/PI())/2)^2)*PI())/2)))*('Calcification Rates'!$F$76+'Calcification Rates'!$G$76)</f>
        <v>46.289451431017255</v>
      </c>
      <c r="FW65" s="73">
        <f>(2*'Calcification Rates'!$D$77*'Calcification Rates'!$F$77)+0.1*'Calcification Rates'!$D$77*($A65+(2*'Calcification Rates'!$D$77))*'Calcification Rates'!$F$77</f>
        <v>101.50281944444446</v>
      </c>
      <c r="FX65" s="73">
        <f>(2*('Calcification Rates'!$D$77-'Calcification Rates'!$E$77)*('Calcification Rates'!$F$77-'Calcification Rates'!$G$77))+(0.1*('Calcification Rates'!$D$77-'Calcification Rates'!$E$77)*($A65+(2*'Calcification Rates'!$D$77-'Calcification Rates'!$E$77)))*('Calcification Rates'!$F$77-'Calcification Rates'!$G$77)</f>
        <v>96.580640224852132</v>
      </c>
      <c r="FY65" s="73">
        <f>(2*('Calcification Rates'!$D$77+'Calcification Rates'!$E$77)*('Calcification Rates'!$F$77+'Calcification Rates'!$G$77))+(0.1*('Calcification Rates'!$D$77+'Calcification Rates'!$E$77)*($A65+(2*'Calcification Rates'!$D$77+'Calcification Rates'!$E$77)))*('Calcification Rates'!$F$77+'Calcification Rates'!$G$77)</f>
        <v>106.44677150206513</v>
      </c>
      <c r="FZ65" s="73">
        <f>((((1-'Calcification Rates'!$H$78)*$A65)*'Calcification Rates'!$D$78*0.1)+('Calcification Rates'!$H$78*$A65*'Calcification Rates'!$D$78))*'Calcification Rates'!$F$78</f>
        <v>22.466112054749999</v>
      </c>
      <c r="GA65" s="73">
        <f>((((1-'Calcification Rates'!$H$78)*$A65)*(('Calcification Rates'!$D$78-'Calcification Rates'!$E$78)*0.1))+('Calcification Rates'!$H$78*$A65*('Calcification Rates'!$D$78-'Calcification Rates'!$E$78)))*('Calcification Rates'!$F$78-'Calcification Rates'!$G$78)</f>
        <v>21.688335636796239</v>
      </c>
      <c r="GB65" s="73">
        <f>((((1-'Calcification Rates'!$H$78)*$A65)*(('Calcification Rates'!$D$78+'Calcification Rates'!$E$78)*0.1))+('Calcification Rates'!$H$78*$A65*('Calcification Rates'!$D$78+'Calcification Rates'!$E$78)))*('Calcification Rates'!$F$78+'Calcification Rates'!$G$78)</f>
        <v>23.243888472703759</v>
      </c>
      <c r="GC65" s="73">
        <f>((((1-'Calcification Rates'!$H$79)*$A65)*'Calcification Rates'!$D$79*0.1)+('Calcification Rates'!$H$79*$A65*'Calcification Rates'!$D$79))*'Calcification Rates'!$F$79</f>
        <v>25.551006390000005</v>
      </c>
      <c r="GD65" s="73">
        <f>((((1-'Calcification Rates'!$H$79)*$A65)*(('Calcification Rates'!$D$79-'Calcification Rates'!$E$79)*0.1))+('Calcification Rates'!$H$79*$A65*('Calcification Rates'!$D$79-'Calcification Rates'!$E$79)))*('Calcification Rates'!$F$79-'Calcification Rates'!$G$79)</f>
        <v>24.482866150155626</v>
      </c>
      <c r="GE65" s="73">
        <f>((((1-'Calcification Rates'!$H$79)*$A65)*(('Calcification Rates'!$D$79+'Calcification Rates'!$E$79)*0.1))+('Calcification Rates'!$H$79*$A65*('Calcification Rates'!$D$79+'Calcification Rates'!$E$79)))*('Calcification Rates'!$F$79+'Calcification Rates'!$G$79)</f>
        <v>26.619146629844376</v>
      </c>
      <c r="GF65" s="73">
        <f>((((1-'Calcification Rates'!$H$80)*$A65)*'Calcification Rates'!$D$80*0.1)+('Calcification Rates'!$H$80*$A65*'Calcification Rates'!$D$80))*'Calcification Rates'!$F$80</f>
        <v>30.067428163499994</v>
      </c>
      <c r="GG65" s="73">
        <f>((((1-'Calcification Rates'!$H$80)*$A65)*(('Calcification Rates'!$D$80-'Calcification Rates'!$E$80)*0.1))+('Calcification Rates'!$H$80*$A65*('Calcification Rates'!$D$80-'Calcification Rates'!$E$80)))*('Calcification Rates'!$F$80-'Calcification Rates'!$G$80)</f>
        <v>29.026494310900226</v>
      </c>
      <c r="GH65" s="73">
        <f>((((1-'Calcification Rates'!$H$80)*$A65)*(('Calcification Rates'!$D$80+'Calcification Rates'!$E$80)*0.1))+('Calcification Rates'!$H$80*$A65*('Calcification Rates'!$D$80+'Calcification Rates'!$E$80)))*('Calcification Rates'!$F$80+'Calcification Rates'!$G$80)</f>
        <v>31.108362016099761</v>
      </c>
      <c r="GI65" s="73">
        <f>((((((((($A65*2)/PI())/2)+'Calcification Rates'!$D$81)^2)*PI())/2))-((((((($A65*2)/PI())/2)^2)*PI())/2)))*'Calcification Rates'!$F$81</f>
        <v>36.606183673529586</v>
      </c>
      <c r="GJ65" s="73">
        <f>((((((((($A65*2)/PI())/2)+('Calcification Rates'!$D$81-'Calcification Rates'!$E$81))^2)*PI())/2))-((((((($A65*2)/PI())/2)^2)*PI())/2)))*('Calcification Rates'!$F$81-'Calcification Rates'!$G$81)</f>
        <v>35.415693453283481</v>
      </c>
      <c r="GK65" s="73">
        <f>((((((((($A65*2)/PI())/2)+('Calcification Rates'!$D$81+'Calcification Rates'!$E$81))^2)*PI())/2))-((((((($A65*2)/PI())/2)^2)*PI())/2)))*('Calcification Rates'!$F$81+'Calcification Rates'!$G$81)</f>
        <v>37.797566341065426</v>
      </c>
      <c r="GL65" s="73">
        <f>((((((((($A65*2)/PI())/2)+'Calcification Rates'!$D$82)^2)*PI())/2))-((((((($A65*2)/PI())/2)^2)*PI())/2)))*'Calcification Rates'!$F$82</f>
        <v>37.540834028303422</v>
      </c>
      <c r="GM65" s="73">
        <f>((((((((($A65*2)/PI())/2)+('Calcification Rates'!$D$82-'Calcification Rates'!$E$82))^2)*PI())/2))-((((((($A65*2)/PI())/2)^2)*PI())/2)))*('Calcification Rates'!$F$82-'Calcification Rates'!$G$82)</f>
        <v>36.614024764457731</v>
      </c>
      <c r="GN65" s="73">
        <f>((((((((($A65*2)/PI())/2)+('Calcification Rates'!$D$82+'Calcification Rates'!$E$82))^2)*PI())/2))-((((((($A65*2)/PI())/2)^2)*PI())/2)))*('Calcification Rates'!$F$82+'Calcification Rates'!$G$82)</f>
        <v>38.468183459954709</v>
      </c>
      <c r="GO65" s="73">
        <f>((((((((($A65*2)/PI())/2)+'Calcification Rates'!$D$87)^2)*PI())/2))-((((((($A65*2)/PI())/2)^2)*PI())/2)))*'Calcification Rates'!$F$87</f>
        <v>25.213775595123241</v>
      </c>
      <c r="GP65" s="73">
        <f>((((((((($A65*2)/PI())/2)+('Calcification Rates'!$D$87-'Calcification Rates'!$E$87))^2)*PI())/2))-((((((($A65*2)/PI())/2)^2)*PI())/2)))*('Calcification Rates'!$F$87-'Calcification Rates'!$G$87)</f>
        <v>21.934622428336063</v>
      </c>
      <c r="GQ65" s="73">
        <f>((((((((($A65*2)/PI())/2)+('Calcification Rates'!$D$87+'Calcification Rates'!$E$87))^2)*PI())/2))-((((((($A65*2)/PI())/2)^2)*PI())/2)))*('Calcification Rates'!$F$87+'Calcification Rates'!$G$87)</f>
        <v>28.667020533160358</v>
      </c>
      <c r="GR65" s="73">
        <f>((((((((($A65*2)/PI())/2)+'Calcification Rates'!$D$88)^2)*PI())/2))-((((((($A65*2)/PI())/2)^2)*PI())/2)))*'Calcification Rates'!$F$88</f>
        <v>25.213775595123241</v>
      </c>
      <c r="GS65" s="73">
        <f>((((((((($A65*2)/PI())/2)+('Calcification Rates'!$D$88-'Calcification Rates'!$E$88))^2)*PI())/2))-((((((($A65*2)/PI())/2)^2)*PI())/2)))*('Calcification Rates'!$F$88-'Calcification Rates'!$G$88)</f>
        <v>21.934622428336063</v>
      </c>
      <c r="GT65" s="73">
        <f>((((((((($A65*2)/PI())/2)+('Calcification Rates'!$D$88+'Calcification Rates'!$E$88))^2)*PI())/2))-((((((($A65*2)/PI())/2)^2)*PI())/2)))*('Calcification Rates'!$F$88+'Calcification Rates'!$G$88)</f>
        <v>28.667020533160358</v>
      </c>
      <c r="GU65" s="73">
        <f>((((((((($A65*2)/PI())/2)+'Calcification Rates'!$D$89)^2)*PI())/2))-((((((($A65*2)/PI())/2)^2)*PI())/2)))*'Calcification Rates'!$F$89</f>
        <v>35.233362855521726</v>
      </c>
      <c r="GV65" s="73">
        <f>((((((((($A65*2)/PI())/2)+('Calcification Rates'!$D$89-'Calcification Rates'!$E$89))^2)*PI())/2))-((((((($A65*2)/PI())/2)^2)*PI())/2)))*('Calcification Rates'!$F$89-'Calcification Rates'!$G$89)</f>
        <v>31.413827354282052</v>
      </c>
      <c r="GW65" s="73">
        <f>((((((((($A65*2)/PI())/2)+('Calcification Rates'!$D$89+'Calcification Rates'!$E$89))^2)*PI())/2))-((((((($A65*2)/PI())/2)^2)*PI())/2)))*('Calcification Rates'!$F$89+'Calcification Rates'!$G$89)</f>
        <v>39.194829284469364</v>
      </c>
      <c r="GX65" s="73">
        <f>((((((((($A65*2)/PI())/2)+'Calcification Rates'!$D$90)^2)*PI())/2))-((((((($A65*2)/PI())/2)^2)*PI())/2)))*'Calcification Rates'!$F$90</f>
        <v>35.233362855521726</v>
      </c>
      <c r="GY65" s="73">
        <f>((((((((($A65*2)/PI())/2)+('Calcification Rates'!$D$90-'Calcification Rates'!$E$90))^2)*PI())/2))-((((((($A65*2)/PI())/2)^2)*PI())/2)))*('Calcification Rates'!$F$90-'Calcification Rates'!$G$90)</f>
        <v>31.413827354282052</v>
      </c>
      <c r="GZ65" s="73">
        <f>((((((((($A65*2)/PI())/2)+('Calcification Rates'!$D$90+'Calcification Rates'!$E$90))^2)*PI())/2))-((((((($A65*2)/PI())/2)^2)*PI())/2)))*('Calcification Rates'!$F$90+'Calcification Rates'!$G$90)</f>
        <v>39.194829284469364</v>
      </c>
      <c r="HA65" s="73">
        <f>((((((((($A65*2)/PI())/2)+'Calcification Rates'!$D$92)^2)*PI())/2))-((((((($A65*2)/PI())/2)^2)*PI())/2)))*'Calcification Rates'!$F$92</f>
        <v>88.802916203470048</v>
      </c>
      <c r="HB65" s="73">
        <f>((((((((($A65*2)/PI())/2)+('Calcification Rates'!$D$92-'Calcification Rates'!$E$92))^2)*PI())/2))-((((((($A65*2)/PI())/2)^2)*PI())/2)))*('Calcification Rates'!$F$92-'Calcification Rates'!$G$92)</f>
        <v>85.367053622343136</v>
      </c>
      <c r="HC65" s="73">
        <f>((((((((($A65*2)/PI())/2)+('Calcification Rates'!$D$92+'Calcification Rates'!$E$92))^2)*PI())/2))-((((((($A65*2)/PI())/2)^2)*PI())/2)))*('Calcification Rates'!$F$92+'Calcification Rates'!$G$92)</f>
        <v>92.23877878459696</v>
      </c>
      <c r="HD65" s="73">
        <f>$A65*'Calcification Rates'!$D$93*'Calcification Rates'!$F$93</f>
        <v>26.029993777345656</v>
      </c>
      <c r="HE65" s="73">
        <f>$A65*('Calcification Rates'!$D$93-'Calcification Rates'!$E$93)*('Calcification Rates'!$F$93-'Calcification Rates'!$G$93)</f>
        <v>22.87715937931452</v>
      </c>
      <c r="HF65" s="73">
        <f>$A65*('Calcification Rates'!$D$93+'Calcification Rates'!$E$93)*('Calcification Rates'!$F$93+'Calcification Rates'!$G$93)</f>
        <v>29.355549812810171</v>
      </c>
      <c r="HG65" s="73">
        <f>$A65*'Calcification Rates'!$D$95*'Calcification Rates'!$F$95</f>
        <v>33.188242066115706</v>
      </c>
      <c r="HH65" s="73">
        <f>$A65*('Calcification Rates'!$D$95-'Calcification Rates'!$E$95)*('Calcification Rates'!$F$95-'Calcification Rates'!$G$95)</f>
        <v>28.961470347955835</v>
      </c>
      <c r="HI65" s="73">
        <f>$A65*('Calcification Rates'!$D$95+'Calcification Rates'!$E$95)*('Calcification Rates'!$F$95+'Calcification Rates'!$G$95)</f>
        <v>37.651889172755652</v>
      </c>
      <c r="HJ65" s="73">
        <f>((((1-'Calcification Rates'!$H$96)*$A65)*'Calcification Rates'!$D$96*0.1)+('Calcification Rates'!$H$96*$A65*'Calcification Rates'!$D$96))*'Calcification Rates'!$F$96</f>
        <v>15.778219275</v>
      </c>
      <c r="HK65" s="73">
        <f>((((1-'Calcification Rates'!$H$96)*$A65)*(('Calcification Rates'!$D$96-'Calcification Rates'!$E$96)*0.1))+('Calcification Rates'!$H$96*$A65*('Calcification Rates'!$D$96-'Calcification Rates'!$E$96)))*('Calcification Rates'!$F$96-'Calcification Rates'!$G$96)</f>
        <v>13.78262691534862</v>
      </c>
      <c r="HL65" s="73">
        <f>((((1-'Calcification Rates'!$H$96)*$A65)*(('Calcification Rates'!$D$96+'Calcification Rates'!$E$96)*0.1))+('Calcification Rates'!$H$96*$A65*('Calcification Rates'!$D$96+'Calcification Rates'!$E$96)))*('Calcification Rates'!$F$96+'Calcification Rates'!$G$96)</f>
        <v>17.896558553484578</v>
      </c>
      <c r="HM65" s="73">
        <f>((((1-'Calcification Rates'!$H$98)*$A65)*'Calcification Rates'!$D$98*0.1)+('Calcification Rates'!$H$98*$A65*'Calcification Rates'!$D$98))*'Calcification Rates'!$F$98</f>
        <v>15.778219275</v>
      </c>
      <c r="HN65" s="73">
        <f>((((1-'Calcification Rates'!$H$98)*$A65)*(('Calcification Rates'!$D$98-'Calcification Rates'!$E$98)*0.1))+('Calcification Rates'!$H$98*$A65*('Calcification Rates'!$D$98-'Calcification Rates'!$E$98)))*('Calcification Rates'!$F$98-'Calcification Rates'!$G$98)</f>
        <v>9.5156014083100633</v>
      </c>
      <c r="HO65" s="73">
        <f>((((1-'Calcification Rates'!$H$98)*$A65)*(('Calcification Rates'!$D$98+'Calcification Rates'!$E$98)*0.1))+('Calcification Rates'!$H$98*$A65*('Calcification Rates'!$D$98+'Calcification Rates'!$E$98)))*('Calcification Rates'!$F$98+'Calcification Rates'!$G$98)</f>
        <v>22.94755773476431</v>
      </c>
    </row>
    <row r="66" spans="1:223" x14ac:dyDescent="0.3">
      <c r="A66" s="42">
        <v>64</v>
      </c>
      <c r="B66" s="73">
        <f>((((1-'Calcification Rates'!$H$11)*$A66)*'Calcification Rates'!$D$11*0.1)+('Calcification Rates'!$H$11*$A66*'Calcification Rates'!$D$11))*'Calcification Rates'!$F$11</f>
        <v>176.08354474666666</v>
      </c>
      <c r="C66" s="73">
        <f>((((1-'Calcification Rates'!$H$11)*$A66)*(('Calcification Rates'!$D$11-'Calcification Rates'!$E$11)*0.1))+('Calcification Rates'!$H$11*$A66*('Calcification Rates'!$D$11-'Calcification Rates'!$E$11)))*('Calcification Rates'!$F$11-'Calcification Rates'!$G$11)</f>
        <v>143.01066069568731</v>
      </c>
      <c r="D66" s="73">
        <f>((((1-'Calcification Rates'!$H$11)*$A66)*(('Calcification Rates'!$D$11+'Calcification Rates'!$E$11)*0.1))+('Calcification Rates'!$H$11*$A66*('Calcification Rates'!$D$11+'Calcification Rates'!$E$11)))*('Calcification Rates'!$F$11+'Calcification Rates'!$G$11)</f>
        <v>210.18382434937664</v>
      </c>
      <c r="E66" s="73">
        <f>(((((1-'Calcification Rates'!$H$12)*$A66)*'Calcification Rates'!$D$12*0.1)+('Calcification Rates'!$H$12*$A66*'Calcification Rates'!$D$12))*'Calcification Rates'!$F$12)*0.5</f>
        <v>92.7261891047619</v>
      </c>
      <c r="F66" s="73">
        <f>(((((1-'Calcification Rates'!$H$12)*$A66)*(('Calcification Rates'!$D$12-'Calcification Rates'!$E$12)*0.1))+('Calcification Rates'!$H$12*$A66*('Calcification Rates'!$D$12-'Calcification Rates'!$E$12)))*('Calcification Rates'!$F$12-'Calcification Rates'!$G$12))*0.5</f>
        <v>85.222503786449224</v>
      </c>
      <c r="G66" s="73">
        <f>(((((1-'Calcification Rates'!$H$12)*$A66)*(('Calcification Rates'!$D$12+'Calcification Rates'!$E$12)*0.1))+('Calcification Rates'!$H$12*$A66*('Calcification Rates'!$D$12+'Calcification Rates'!$E$12)))*('Calcification Rates'!$F$12+'Calcification Rates'!$G$12))*0.5</f>
        <v>100.36007029525415</v>
      </c>
      <c r="H66" s="73">
        <f>(((((1-'Calcification Rates'!$H$13)*$A66)*'Calcification Rates'!$D$13*0.1)+('Calcification Rates'!$H$13*$A66*'Calcification Rates'!$D$13))*'Calcification Rates'!$F$13)*0.5</f>
        <v>74.612243558399996</v>
      </c>
      <c r="I66" s="73">
        <f>(((((1-'Calcification Rates'!$H$13)*$A66)*(('Calcification Rates'!$D$13-'Calcification Rates'!$E$13)*0.1))+('Calcification Rates'!$H$13*$A66*('Calcification Rates'!$D$13-'Calcification Rates'!$E$13)))*('Calcification Rates'!$F$13-'Calcification Rates'!$G$13))*0.5</f>
        <v>63.143060911239601</v>
      </c>
      <c r="J66" s="73">
        <f>(((((1-'Calcification Rates'!$H$13)*$A66)*(('Calcification Rates'!$D$13+'Calcification Rates'!$E$13)*0.1))+('Calcification Rates'!$H$13*$A66*('Calcification Rates'!$D$13+'Calcification Rates'!$E$13)))*('Calcification Rates'!$F$13+'Calcification Rates'!$G$13))*0.5</f>
        <v>87.027149741204838</v>
      </c>
      <c r="K66" s="73">
        <f>((((((((($A66*2)/PI())/2)+'Calcification Rates'!$D$14)^2)*PI())/2))-((((((($A66*2)/PI())/2)^2)*PI())/2)))*'Calcification Rates'!$F$14</f>
        <v>37.922656613858777</v>
      </c>
      <c r="L66" s="73">
        <f>((((((((($A66*2)/PI())/2)+('Calcification Rates'!$D$14-'Calcification Rates'!$E$14))^2)*PI())/2))-((((((($A66*2)/PI())/2)^2)*PI())/2)))*('Calcification Rates'!$F$14-'Calcification Rates'!$G$14)</f>
        <v>36.598533490581396</v>
      </c>
      <c r="M66" s="73">
        <f>((((((((($A66*2)/PI())/2)+('Calcification Rates'!$D$14+'Calcification Rates'!$E$14))^2)*PI())/2))-((((((($A66*2)/PI())/2)^2)*PI())/2)))*('Calcification Rates'!$F$14+'Calcification Rates'!$G$14)</f>
        <v>39.247459888428999</v>
      </c>
      <c r="N66" s="73">
        <f>((((((((($A66*2)/PI())/2)+'Calcification Rates'!$D$15)^2)*PI())/2))-((((((($A66*2)/PI())/2)^2)*PI())/2)))*'Calcification Rates'!$F$15</f>
        <v>38.465819664317692</v>
      </c>
      <c r="O66" s="73">
        <f>((((((((($A66*2)/PI())/2)+('Calcification Rates'!$D$15-'Calcification Rates'!$E$15))^2)*PI())/2))-((((((($A66*2)/PI())/2)^2)*PI())/2)))*('Calcification Rates'!$F$15-'Calcification Rates'!$G$15)</f>
        <v>34.686256218449984</v>
      </c>
      <c r="P66" s="73">
        <f>((((((((($A66*2)/PI())/2)+('Calcification Rates'!$D$15+'Calcification Rates'!$E$15))^2)*PI())/2))-((((((($A66*2)/PI())/2)^2)*PI())/2)))*('Calcification Rates'!$F$15+'Calcification Rates'!$G$15)</f>
        <v>42.422420041643385</v>
      </c>
      <c r="Q66" s="73">
        <f>(2*'Calcification Rates'!$D$16*'Calcification Rates'!$F$16)+0.1*'Calcification Rates'!$D$16*($A66+(2*'Calcification Rates'!$D$16))*'Calcification Rates'!$F$16</f>
        <v>9.4865283333333323</v>
      </c>
      <c r="R66" s="73">
        <f>(2*('Calcification Rates'!$D$16-'Calcification Rates'!$E$16)*('Calcification Rates'!$F$16-'Calcification Rates'!$G$16))+(0.1*('Calcification Rates'!$D$16-'Calcification Rates'!$E$16)*($A66+(2*'Calcification Rates'!$D$16-'Calcification Rates'!$E$16)))*('Calcification Rates'!$F$16-'Calcification Rates'!$G$16)</f>
        <v>8.1488802465463515</v>
      </c>
      <c r="S66" s="73">
        <f>(2*('Calcification Rates'!$D$16+'Calcification Rates'!$E$16)*('Calcification Rates'!$F$16+'Calcification Rates'!$G$16))+(0.1*('Calcification Rates'!$D$16+'Calcification Rates'!$E$16)*($A66+(2*'Calcification Rates'!$D$16+'Calcification Rates'!$E$16)))*('Calcification Rates'!$F$16+'Calcification Rates'!$G$16)</f>
        <v>10.857511370812903</v>
      </c>
      <c r="T66" s="73">
        <f>(2*'Calcification Rates'!$D$17*'Calcification Rates'!$F$17)+0.1*'Calcification Rates'!$D$17*($A66+(2*'Calcification Rates'!$D$17))*'Calcification Rates'!$F$17</f>
        <v>8.7678519444444429</v>
      </c>
      <c r="U66" s="73">
        <f>(2*('Calcification Rates'!$D$17-'Calcification Rates'!$E$17)*('Calcification Rates'!$F$17-'Calcification Rates'!$G$17))+(0.1*('Calcification Rates'!$D$17-'Calcification Rates'!$E$17)*($A66+(2*'Calcification Rates'!$D$17-'Calcification Rates'!$E$17)))*('Calcification Rates'!$F$17-'Calcification Rates'!$G$17)</f>
        <v>7.4399728940130174</v>
      </c>
      <c r="V66" s="73">
        <f>(2*('Calcification Rates'!$D$17+'Calcification Rates'!$E$17)*('Calcification Rates'!$F$17+'Calcification Rates'!$G$17))+(0.1*('Calcification Rates'!$D$17+'Calcification Rates'!$E$17)*($A66+(2*'Calcification Rates'!$D$17+'Calcification Rates'!$E$17)))*('Calcification Rates'!$F$17+'Calcification Rates'!$G$17)</f>
        <v>10.129064451612901</v>
      </c>
      <c r="W66" s="73">
        <f>((((((((($A66*2)/PI())/2)+'Calcification Rates'!$D$18)^2)*PI())/2))-((((((($A66*2)/PI())/2)^2)*PI())/2)))*'Calcification Rates'!$F$18</f>
        <v>38.465819664317692</v>
      </c>
      <c r="X66" s="73">
        <f>((((((((($A66*2)/PI())/2)+('Calcification Rates'!$D$18-'Calcification Rates'!$E$18))^2)*PI())/2))-((((((($A66*2)/PI())/2)^2)*PI())/2)))*('Calcification Rates'!$F$18-'Calcification Rates'!$G$18)</f>
        <v>34.686256218449984</v>
      </c>
      <c r="Y66" s="73">
        <f>((((((((($A66*2)/PI())/2)+('Calcification Rates'!$D$18+'Calcification Rates'!$E$18))^2)*PI())/2))-((((((($A66*2)/PI())/2)^2)*PI())/2)))*('Calcification Rates'!$F$18+'Calcification Rates'!$G$18)</f>
        <v>42.422420041643385</v>
      </c>
      <c r="Z66" s="73">
        <f>(2*'Calcification Rates'!$D$19*'Calcification Rates'!$F$19)+0.1*'Calcification Rates'!$D$19*($A66+(2*'Calcification Rates'!$D$19))*'Calcification Rates'!$F$19</f>
        <v>8.7678519444444429</v>
      </c>
      <c r="AA66" s="73">
        <f>(2*('Calcification Rates'!$D$19-'Calcification Rates'!$E$19)*('Calcification Rates'!$F$19-'Calcification Rates'!$G$19))+(0.1*('Calcification Rates'!$D$19-'Calcification Rates'!$E$19)*($A66+(2*'Calcification Rates'!$D$19-'Calcification Rates'!$E$19)))*('Calcification Rates'!$F$19-'Calcification Rates'!$G$19)</f>
        <v>7.4399728940130174</v>
      </c>
      <c r="AB66" s="73">
        <f>(2*('Calcification Rates'!$D$19+'Calcification Rates'!$E$19)*('Calcification Rates'!$F$19+'Calcification Rates'!$G$19))+(0.1*('Calcification Rates'!$D$19+'Calcification Rates'!$E$19)*($A66+(2*'Calcification Rates'!$D$19+'Calcification Rates'!$E$19)))*('Calcification Rates'!$F$19+'Calcification Rates'!$G$19)</f>
        <v>10.129064451612901</v>
      </c>
      <c r="AC66" s="73">
        <f>(((((1-'Calcification Rates'!$H$20)*$A66)*'Calcification Rates'!$D$20*0.1)+('Calcification Rates'!$H$20*$A66*'Calcification Rates'!$D$20))*'Calcification Rates'!$F$20)*0.5</f>
        <v>5.1744429333333324</v>
      </c>
      <c r="AD66" s="73">
        <f>(((((1-'Calcification Rates'!$H$20)*$A66)*(('Calcification Rates'!$D$20-'Calcification Rates'!$E$20)*0.1))+('Calcification Rates'!$H$20*$A66*('Calcification Rates'!$D$20-'Calcification Rates'!$E$20)))*('Calcification Rates'!$F$20-'Calcification Rates'!$G$20))*0.5</f>
        <v>4.3911183535186158</v>
      </c>
      <c r="AE66" s="73">
        <f>(((((1-'Calcification Rates'!$H$20)*$A66)*(('Calcification Rates'!$D$20+'Calcification Rates'!$E$20)*0.1))+('Calcification Rates'!$H$20*$A66*('Calcification Rates'!$D$20+'Calcification Rates'!$E$20)))*('Calcification Rates'!$F$20+'Calcification Rates'!$G$20))*0.5</f>
        <v>5.977317646760123</v>
      </c>
      <c r="AF66" s="73">
        <f>(2*'Calcification Rates'!$D$21*'Calcification Rates'!$F$21)+0.1*'Calcification Rates'!$D$21*($A66+(2*'Calcification Rates'!$D$21))*'Calcification Rates'!$F$21</f>
        <v>10.061469444444445</v>
      </c>
      <c r="AG66" s="73">
        <f>(2*('Calcification Rates'!$D$21-'Calcification Rates'!$E$21)*('Calcification Rates'!$F$21-'Calcification Rates'!$G$21))+(0.1*('Calcification Rates'!$D$21-'Calcification Rates'!$E$21)*($A66+(2*'Calcification Rates'!$D$21-'Calcification Rates'!$E$21)))*('Calcification Rates'!$F$21-'Calcification Rates'!$G$21)</f>
        <v>9.8453053119829335</v>
      </c>
      <c r="AH66" s="73">
        <f>(2*('Calcification Rates'!$D$21+'Calcification Rates'!$E$21)*('Calcification Rates'!$F$21+'Calcification Rates'!$G$21))+(0.1*('Calcification Rates'!$D$21+'Calcification Rates'!$E$21)*($A66+(2*'Calcification Rates'!$D$21+'Calcification Rates'!$E$21)))*('Calcification Rates'!$F$21+'Calcification Rates'!$G$21)</f>
        <v>10.279842923750401</v>
      </c>
      <c r="AI66" s="73">
        <f>$A66*'Calcification Rates'!$D$23*'Calcification Rates'!$F$23</f>
        <v>1.5041799999999999</v>
      </c>
      <c r="AJ66" s="73">
        <f>$A66*('Calcification Rates'!$D$23-'Calcification Rates'!$E$23)*('Calcification Rates'!$F$23-'Calcification Rates'!$G$23)</f>
        <v>0.97756475377984409</v>
      </c>
      <c r="AK66" s="73">
        <f>$A66*('Calcification Rates'!$D$23+'Calcification Rates'!$E$23)*('Calcification Rates'!$F$23+'Calcification Rates'!$G$23)</f>
        <v>2.0307952462201557</v>
      </c>
      <c r="AL66" s="73">
        <f>((((1-'Calcification Rates'!$H$24)*$A66)*'Calcification Rates'!$D$24*0.1)+('Calcification Rates'!$H$24*$A66*'Calcification Rates'!$D$24))*'Calcification Rates'!$F$24</f>
        <v>68.538580947200003</v>
      </c>
      <c r="AM66" s="73">
        <f>((((1-'Calcification Rates'!$H$24)*$A66)*(('Calcification Rates'!$D$24-'Calcification Rates'!$E$24)*0.1))+('Calcification Rates'!$H$24*$A66*('Calcification Rates'!$D$24-'Calcification Rates'!$E$24)))*('Calcification Rates'!$F$24-'Calcification Rates'!$G$24)</f>
        <v>41.334564187361359</v>
      </c>
      <c r="AN66" s="73">
        <f>((((1-'Calcification Rates'!$H$24)*$A66)*(('Calcification Rates'!$D$24+'Calcification Rates'!$E$24)*0.1))+('Calcification Rates'!$H$24*$A66*('Calcification Rates'!$D$24+'Calcification Rates'!$E$24)))*('Calcification Rates'!$F$24+'Calcification Rates'!$G$24)</f>
        <v>99.681276824230778</v>
      </c>
      <c r="AO66" s="73">
        <f>((((((((($A66*2)/PI())/2)+'Calcification Rates'!$D$25)^2)*PI())/2))-((((((($A66*2)/PI())/2)^2)*PI())/2)))*'Calcification Rates'!$F$25</f>
        <v>32.353793989171422</v>
      </c>
      <c r="AP66" s="73">
        <f>((((((((($A66*2)/PI())/2)+('Calcification Rates'!$D$25-'Calcification Rates'!$E$25))^2)*PI())/2))-((((((($A66*2)/PI())/2)^2)*PI())/2)))*('Calcification Rates'!$F$25-'Calcification Rates'!$G$25)</f>
        <v>26.447784127123231</v>
      </c>
      <c r="AQ66" s="73">
        <f>((((((((($A66*2)/PI())/2)+('Calcification Rates'!$D$25+'Calcification Rates'!$E$25))^2)*PI())/2))-((((((($A66*2)/PI())/2)^2)*PI())/2)))*('Calcification Rates'!$F$25+'Calcification Rates'!$G$25)</f>
        <v>38.456823105624728</v>
      </c>
      <c r="AR66" s="73">
        <f>((((1-'Calcification Rates'!$H$28)*$A66)*'Calcification Rates'!$D$28*0.1)+('Calcification Rates'!$H$28*$A66*'Calcification Rates'!$D$28))*'Calcification Rates'!$F$28</f>
        <v>11.031759267541732</v>
      </c>
      <c r="AS66" s="73">
        <f>((((1-'Calcification Rates'!$H$28)*$A66)*(('Calcification Rates'!$D$28-'Calcification Rates'!$E$28)*0.1))+('Calcification Rates'!$H$28*$A66*('Calcification Rates'!$D$28-'Calcification Rates'!$E$28)))*('Calcification Rates'!$F$28-'Calcification Rates'!$G$28)</f>
        <v>9.9431406376174358</v>
      </c>
      <c r="AT66" s="73">
        <f>((((1-'Calcification Rates'!$H$28)*$A66)*(('Calcification Rates'!$D$28+'Calcification Rates'!$E$28)*0.1))+('Calcification Rates'!$H$28*$A66*('Calcification Rates'!$D$28+'Calcification Rates'!$E$28)))*('Calcification Rates'!$F$28+'Calcification Rates'!$G$28)</f>
        <v>12.173649507640583</v>
      </c>
      <c r="AU66" s="73">
        <f>((((((((($A66*2)/PI())/2)+'Calcification Rates'!$D$29)^2)*PI())/2))-((((((($A66*2)/PI())/2)^2)*PI())/2)))*'Calcification Rates'!$F$29</f>
        <v>158.7227097841965</v>
      </c>
      <c r="AV66" s="73">
        <f>((((((((($A66*2)/PI())/2)+('Calcification Rates'!$D$29-'Calcification Rates'!$E$29))^2)*PI())/2))-((((((($A66*2)/PI())/2)^2)*PI())/2)))*('Calcification Rates'!$F$29-'Calcification Rates'!$G$29)</f>
        <v>131.12583664922852</v>
      </c>
      <c r="AW66" s="73">
        <f>((((((((($A66*2)/PI())/2)+('Calcification Rates'!$D$29+'Calcification Rates'!$E$29))^2)*PI())/2))-((((((($A66*2)/PI())/2)^2)*PI())/2)))*('Calcification Rates'!$F$29+'Calcification Rates'!$G$29)</f>
        <v>188.74032690046661</v>
      </c>
      <c r="AX66" s="73">
        <f>((((((((($A66*2)/PI())/2)+'Calcification Rates'!$D$30)^2)*PI())/2))-((((((($A66*2)/PI())/2)^2)*PI())/2)))*'Calcification Rates'!$F$30</f>
        <v>37.714077886833564</v>
      </c>
      <c r="AY66" s="73">
        <f>((((((((($A66*2)/PI())/2)+('Calcification Rates'!$D$30-'Calcification Rates'!$E$30))^2)*PI())/2))-((((((($A66*2)/PI())/2)^2)*PI())/2)))*('Calcification Rates'!$F$30-'Calcification Rates'!$G$30)</f>
        <v>33.480149409698683</v>
      </c>
      <c r="AZ66" s="73">
        <f>((((((((($A66*2)/PI())/2)+('Calcification Rates'!$D$30+'Calcification Rates'!$E$30))^2)*PI())/2))-((((((($A66*2)/PI())/2)^2)*PI())/2)))*('Calcification Rates'!$F$30+'Calcification Rates'!$G$30)</f>
        <v>42.035211319704253</v>
      </c>
      <c r="BA66" s="73">
        <f>((((1-'Calcification Rates'!$H$31)*$A66)*'Calcification Rates'!$D$31*0.1)+('Calcification Rates'!$H$31*$A66*'Calcification Rates'!$D$31))*'Calcification Rates'!$F$31</f>
        <v>11.799424</v>
      </c>
      <c r="BB66" s="73">
        <f>((((1-'Calcification Rates'!$H$31)*$A66)*(('Calcification Rates'!$D$31-'Calcification Rates'!$E$31)*0.1))+('Calcification Rates'!$H$31*$A66*('Calcification Rates'!$D$31-'Calcification Rates'!$E$31)))*('Calcification Rates'!$F$31-'Calcification Rates'!$G$31)</f>
        <v>11.799424</v>
      </c>
      <c r="BC66" s="73">
        <f>((((1-'Calcification Rates'!$H$31)*$A66)*(('Calcification Rates'!$D$31+'Calcification Rates'!$E$31)*0.1))+('Calcification Rates'!$H$31*$A66*('Calcification Rates'!$D$31+'Calcification Rates'!$E$31)))*('Calcification Rates'!$F$31+'Calcification Rates'!$G$31)</f>
        <v>11.799424</v>
      </c>
      <c r="BD66" s="73">
        <f>$A66*'Calcification Rates'!$D$32*'Calcification Rates'!$F$32</f>
        <v>49.580940528277438</v>
      </c>
      <c r="BE66" s="73">
        <f>$A66*('Calcification Rates'!$D$32-'Calcification Rates'!$E$32)*('Calcification Rates'!$F$32-'Calcification Rates'!$G$32)</f>
        <v>47.662610527628985</v>
      </c>
      <c r="BF66" s="73">
        <f>$A66*('Calcification Rates'!$D$32+'Calcification Rates'!$E$32)*('Calcification Rates'!$F$32+'Calcification Rates'!$G$32)</f>
        <v>51.499270528925891</v>
      </c>
      <c r="BG66" s="73">
        <f>((((1-'Calcification Rates'!$H$34)*$A66)*'Calcification Rates'!$D$34*0.1)+('Calcification Rates'!$H$34*$A66*'Calcification Rates'!$D$34))*'Calcification Rates'!$F$34</f>
        <v>16.028667200000001</v>
      </c>
      <c r="BH66" s="73">
        <f>((((1-'Calcification Rates'!$H$34)*$A66)*(('Calcification Rates'!$D$34-'Calcification Rates'!$E$34)*0.1))+('Calcification Rates'!$H$34*$A66*('Calcification Rates'!$D$34-'Calcification Rates'!$E$34)))*('Calcification Rates'!$F$34-'Calcification Rates'!$G$34)</f>
        <v>6.1039261306793913</v>
      </c>
      <c r="BI66" s="73">
        <f>((((1-'Calcification Rates'!$H$34)*$A66)*(('Calcification Rates'!$D$34+'Calcification Rates'!$E$34)*0.1))+('Calcification Rates'!$H$34*$A66*('Calcification Rates'!$D$34+'Calcification Rates'!$E$34)))*('Calcification Rates'!$F$34+'Calcification Rates'!$G$34)</f>
        <v>30.570013251770369</v>
      </c>
      <c r="BJ66" s="73">
        <f>(2*'Calcification Rates'!$D$35*'Calcification Rates'!$F$35)+0.1*'Calcification Rates'!$D$35*($A66+(2*'Calcification Rates'!$D$35))*'Calcification Rates'!$F$35</f>
        <v>5.0475119394121091</v>
      </c>
      <c r="BK66" s="73">
        <f>(2*('Calcification Rates'!$D$35-'Calcification Rates'!$E$35)*('Calcification Rates'!$F$35-'Calcification Rates'!$G$35))+(0.1*('Calcification Rates'!$D$35-'Calcification Rates'!$E$35)*($A66+(2*'Calcification Rates'!$D$35-'Calcification Rates'!$E$35)))*('Calcification Rates'!$F$35-'Calcification Rates'!$G$35)</f>
        <v>4.5521613019604938</v>
      </c>
      <c r="BL66" s="73">
        <f>(2*('Calcification Rates'!$D$35+'Calcification Rates'!$E$35)*('Calcification Rates'!$F$35+'Calcification Rates'!$G$35))+(0.1*('Calcification Rates'!$D$35+'Calcification Rates'!$E$35)*($A66+(2*'Calcification Rates'!$D$35+'Calcification Rates'!$E$35)))*('Calcification Rates'!$F$35+'Calcification Rates'!$G$35)</f>
        <v>5.5659586378850481</v>
      </c>
      <c r="BM66" s="73">
        <f>((((((((($A66*2)/PI())/2)+'Calcification Rates'!$D$36)^2)*PI())/2))-((((((($A66*2)/PI())/2)^2)*PI())/2)))*'Calcification Rates'!$F$36</f>
        <v>50.849981800856149</v>
      </c>
      <c r="BN66" s="73">
        <f>((((((((($A66*2)/PI())/2)+('Calcification Rates'!$D$36-'Calcification Rates'!$E$36))^2)*PI())/2))-((((((($A66*2)/PI())/2)^2)*PI())/2)))*('Calcification Rates'!$F$36-'Calcification Rates'!$G$36)</f>
        <v>46.568283813644463</v>
      </c>
      <c r="BO66" s="73">
        <f>((((((((($A66*2)/PI())/2)+('Calcification Rates'!$D$36+'Calcification Rates'!$E$36))^2)*PI())/2))-((((((($A66*2)/PI())/2)^2)*PI())/2)))*('Calcification Rates'!$F$36+'Calcification Rates'!$G$36)</f>
        <v>55.320809953693733</v>
      </c>
      <c r="BP66" s="73">
        <f>(2*'Calcification Rates'!$D$37*'Calcification Rates'!$F$37)+0.1*'Calcification Rates'!$D$37*($A66+(2*'Calcification Rates'!$D$37))*'Calcification Rates'!$F$37</f>
        <v>102.59817361111112</v>
      </c>
      <c r="BQ66" s="73">
        <f>(2*('Calcification Rates'!$D$37-'Calcification Rates'!$E$37)*('Calcification Rates'!$F$37-'Calcification Rates'!$G$37))+(0.1*('Calcification Rates'!$D$37-'Calcification Rates'!$E$37)*($A66+(2*'Calcification Rates'!$D$37-'Calcification Rates'!$E$37)))*('Calcification Rates'!$F$37-'Calcification Rates'!$G$37)</f>
        <v>84.032299232532665</v>
      </c>
      <c r="BR66" s="73">
        <f>(2*('Calcification Rates'!$D$37+'Calcification Rates'!$E$37)*('Calcification Rates'!$F$37+'Calcification Rates'!$G$37))+(0.1*('Calcification Rates'!$D$37+'Calcification Rates'!$E$37)*($A66+(2*'Calcification Rates'!$D$37+'Calcification Rates'!$E$37)))*('Calcification Rates'!$F$37+'Calcification Rates'!$G$37)</f>
        <v>122.70767021185992</v>
      </c>
      <c r="BS66" s="73">
        <f>(2*'Calcification Rates'!$D$38*'Calcification Rates'!$F$38)+0.1*'Calcification Rates'!$D$38*($A66+(2*'Calcification Rates'!$D$38))*'Calcification Rates'!$F$38</f>
        <v>98.240722222222232</v>
      </c>
      <c r="BT66" s="73">
        <f>(2*('Calcification Rates'!$D$38-'Calcification Rates'!$E$38)*('Calcification Rates'!$F$38-'Calcification Rates'!$G$38))+(0.1*('Calcification Rates'!$D$38-'Calcification Rates'!$E$38)*($A66+(2*'Calcification Rates'!$D$38-'Calcification Rates'!$E$38)))*('Calcification Rates'!$F$38-'Calcification Rates'!$G$38)</f>
        <v>78.921289871771648</v>
      </c>
      <c r="BU66" s="73">
        <f>(2*('Calcification Rates'!$D$38+'Calcification Rates'!$E$38)*('Calcification Rates'!$F$38+'Calcification Rates'!$G$38))+(0.1*('Calcification Rates'!$D$38+'Calcification Rates'!$E$38)*($A66+(2*'Calcification Rates'!$D$38+'Calcification Rates'!$E$38)))*('Calcification Rates'!$F$38+'Calcification Rates'!$G$38)</f>
        <v>119.54870332398616</v>
      </c>
      <c r="BV66" s="73">
        <f>((((((((($A66*2)/PI())/2)+'Calcification Rates'!$D$39)^2)*PI())/2))-((((((($A66*2)/PI())/2)^2)*PI())/2)))*'Calcification Rates'!$F$39</f>
        <v>27.453573319274359</v>
      </c>
      <c r="BW66" s="73">
        <f>((((((((($A66*2)/PI())/2)+('Calcification Rates'!$D$39-'Calcification Rates'!$E$39))^2)*PI())/2))-((((((($A66*2)/PI())/2)^2)*PI())/2)))*('Calcification Rates'!$F$39-'Calcification Rates'!$G$39)</f>
        <v>26.391370530012434</v>
      </c>
      <c r="BX66" s="73">
        <f>((((((((($A66*2)/PI())/2)+('Calcification Rates'!$D$39+'Calcification Rates'!$E$39))^2)*PI())/2))-((((((($A66*2)/PI())/2)^2)*PI())/2)))*('Calcification Rates'!$F$39+'Calcification Rates'!$G$39)</f>
        <v>28.515776108536283</v>
      </c>
      <c r="BY66" s="73">
        <f>((((((((($A66*2)/PI())/2)+'Calcification Rates'!$D$40)^2)*PI())/2))-((((((($A66*2)/PI())/2)^2)*PI())/2)))*'Calcification Rates'!$F$40</f>
        <v>50.189390210002927</v>
      </c>
      <c r="BZ66" s="73">
        <f>((((((((($A66*2)/PI())/2)+('Calcification Rates'!$D$40-'Calcification Rates'!$E$40))^2)*PI())/2))-((((((($A66*2)/PI())/2)^2)*PI())/2)))*('Calcification Rates'!$F$40-'Calcification Rates'!$G$40)</f>
        <v>48.247518758427915</v>
      </c>
      <c r="CA66" s="73">
        <f>((((((((($A66*2)/PI())/2)+('Calcification Rates'!$D$40+'Calcification Rates'!$E$40))^2)*PI())/2))-((((((($A66*2)/PI())/2)^2)*PI())/2)))*('Calcification Rates'!$F$40+'Calcification Rates'!$G$40)</f>
        <v>52.131261661577938</v>
      </c>
      <c r="CB66" s="73">
        <f>$A66*'Calcification Rates'!$D$23*'Calcification Rates'!$F$23</f>
        <v>1.5041799999999999</v>
      </c>
      <c r="CC66" s="73">
        <f>$A66*('Calcification Rates'!$D$23-'Calcification Rates'!$E$23)*('Calcification Rates'!$F$23-'Calcification Rates'!$G$23)</f>
        <v>0.97756475377984409</v>
      </c>
      <c r="CD66" s="73">
        <f>$A66*('Calcification Rates'!$D$23+'Calcification Rates'!$E$23)*('Calcification Rates'!$F$23+'Calcification Rates'!$G$23)</f>
        <v>2.0307952462201557</v>
      </c>
      <c r="CE66" s="73">
        <f>((((1-'Calcification Rates'!$H$44)*$A66)*'Calcification Rates'!$D$44*0.1)+('Calcification Rates'!$H$44*$A66*'Calcification Rates'!$D$44))*'Calcification Rates'!$F$44</f>
        <v>52.525942414399999</v>
      </c>
      <c r="CF66" s="73">
        <f>((((1-'Calcification Rates'!$H$44)*$A66)*(('Calcification Rates'!$D$44-'Calcification Rates'!$E$44)*0.1))+('Calcification Rates'!$H$44*$A66*('Calcification Rates'!$D$44-'Calcification Rates'!$E$44)))*('Calcification Rates'!$F$44-'Calcification Rates'!$G$44)</f>
        <v>31.677588129556401</v>
      </c>
      <c r="CG66" s="73">
        <f>((((1-'Calcification Rates'!$H$44)*$A66)*(('Calcification Rates'!$D$44+'Calcification Rates'!$E$44)*0.1))+('Calcification Rates'!$H$44*$A66*('Calcification Rates'!$D$44+'Calcification Rates'!$E$44)))*('Calcification Rates'!$F$44+'Calcification Rates'!$G$44)</f>
        <v>76.39278394597855</v>
      </c>
      <c r="CH66" s="73">
        <f>((((1-'Calcification Rates'!$H$45)*$A66)*'Calcification Rates'!$D$45*0.1)+('Calcification Rates'!$H$45*$A66*'Calcification Rates'!$D$45))*'Calcification Rates'!$F$45</f>
        <v>65.267353599999993</v>
      </c>
      <c r="CI66" s="73">
        <f>((((1-'Calcification Rates'!$H$45)*$A66)*(('Calcification Rates'!$D$45-'Calcification Rates'!$E$45)*0.1))+('Calcification Rates'!$H$45*$A66*('Calcification Rates'!$D$45-'Calcification Rates'!$E$45)))*('Calcification Rates'!$F$45-'Calcification Rates'!$G$45)</f>
        <v>42.977671346903897</v>
      </c>
      <c r="CJ66" s="73">
        <f>((((1-'Calcification Rates'!$H$45)*$A66)*(('Calcification Rates'!$D$45+'Calcification Rates'!$E$45)*0.1))+('Calcification Rates'!$H$45*$A66*('Calcification Rates'!$D$45+'Calcification Rates'!$E$45)))*('Calcification Rates'!$F$45+'Calcification Rates'!$G$45)</f>
        <v>87.557035853096096</v>
      </c>
      <c r="CK66" s="73">
        <f>((((1-'Calcification Rates'!$H$46)*$A66)*'Calcification Rates'!$D$46*0.1)+('Calcification Rates'!$H$46*$A66*'Calcification Rates'!$D$46))*'Calcification Rates'!$F$46</f>
        <v>52.570420480000003</v>
      </c>
      <c r="CL66" s="73">
        <f>((((1-'Calcification Rates'!$H$46)*$A66)*(('Calcification Rates'!$D$46-'Calcification Rates'!$E$46)*0.1))+('Calcification Rates'!$H$46*$A66*('Calcification Rates'!$D$46-'Calcification Rates'!$E$46)))*('Calcification Rates'!$F$46-'Calcification Rates'!$G$46)</f>
        <v>49.304117292718175</v>
      </c>
      <c r="CM66" s="73">
        <f>((((1-'Calcification Rates'!$H$46)*$A66)*(('Calcification Rates'!$D$46+'Calcification Rates'!$E$46)*0.1))+('Calcification Rates'!$H$46*$A66*('Calcification Rates'!$D$46+'Calcification Rates'!$E$46)))*('Calcification Rates'!$F$46+'Calcification Rates'!$G$46)</f>
        <v>55.934669550079882</v>
      </c>
      <c r="CN66" s="73">
        <f>((((1-'Calcification Rates'!$H$47)*$A66)*'Calcification Rates'!$D$47*0.1)+('Calcification Rates'!$H$47*$A66*'Calcification Rates'!$D$47))*'Calcification Rates'!$F$47</f>
        <v>68.538580947200003</v>
      </c>
      <c r="CO66" s="73">
        <f>((((1-'Calcification Rates'!$H$47)*$A66)*(('Calcification Rates'!$D$47-'Calcification Rates'!$E$47)*0.1))+('Calcification Rates'!$H$47*$A66*('Calcification Rates'!$D$47-'Calcification Rates'!$E$47)))*('Calcification Rates'!$F$47-'Calcification Rates'!$G$47)</f>
        <v>41.334564187361359</v>
      </c>
      <c r="CP66" s="73">
        <f>((((1-'Calcification Rates'!$H$47)*$A66)*(('Calcification Rates'!$D$47+'Calcification Rates'!$E$47)*0.1))+('Calcification Rates'!$H$47*$A66*('Calcification Rates'!$D$47+'Calcification Rates'!$E$47)))*('Calcification Rates'!$F$47+'Calcification Rates'!$G$47)</f>
        <v>99.681276824230778</v>
      </c>
      <c r="CQ66" s="73">
        <f>((((((((($A66*2)/PI())/2)+'Calcification Rates'!$D$48)^2)*PI())/2))-((((((($A66*2)/PI())/2)^2)*PI())/2)))*'Calcification Rates'!$F$48</f>
        <v>38.465819664317692</v>
      </c>
      <c r="CR66" s="73">
        <f>((((((((($A66*2)/PI())/2)+('Calcification Rates'!$D$48-'Calcification Rates'!$E$48))^2)*PI())/2))-((((((($A66*2)/PI())/2)^2)*PI())/2)))*('Calcification Rates'!$F$48-'Calcification Rates'!$G$48)</f>
        <v>34.686256218449984</v>
      </c>
      <c r="CS66" s="73">
        <f>((((((((($A66*2)/PI())/2)+('Calcification Rates'!$D$48+'Calcification Rates'!$E$48))^2)*PI())/2))-((((((($A66*2)/PI())/2)^2)*PI())/2)))*('Calcification Rates'!$F$48+'Calcification Rates'!$G$48)</f>
        <v>42.422420041643385</v>
      </c>
      <c r="CT66" s="73">
        <f>((((1-'Calcification Rates'!$H$49)*$A66)*'Calcification Rates'!$D$49*0.1)+('Calcification Rates'!$H$49*$A66*'Calcification Rates'!$D$49))*'Calcification Rates'!$F$49</f>
        <v>52.525942414399999</v>
      </c>
      <c r="CU66" s="73">
        <f>((((1-'Calcification Rates'!$H$49)*$A66)*(('Calcification Rates'!$D$49-'Calcification Rates'!$E$49)*0.1))+('Calcification Rates'!$H$49*$A66*('Calcification Rates'!$D$49-'Calcification Rates'!$E$49)))*('Calcification Rates'!$F$49-'Calcification Rates'!$G$49)</f>
        <v>31.677588129556401</v>
      </c>
      <c r="CV66" s="73">
        <f>((((1-'Calcification Rates'!$H$49)*$A66)*(('Calcification Rates'!$D$49+'Calcification Rates'!$E$49)*0.1))+('Calcification Rates'!$H$49*$A66*('Calcification Rates'!$D$49+'Calcification Rates'!$E$49)))*('Calcification Rates'!$F$49+'Calcification Rates'!$G$49)</f>
        <v>76.39278394597855</v>
      </c>
      <c r="CW66" s="73">
        <f>((((((((($A66*2)/PI())/2)+'Calcification Rates'!$D$50)^2)*PI())/2))-((((((($A66*2)/PI())/2)^2)*PI())/2)))*'Calcification Rates'!$F$50</f>
        <v>38.465819664317692</v>
      </c>
      <c r="CX66" s="73">
        <f>((((((((($A66*2)/PI())/2)+('Calcification Rates'!$D$50-'Calcification Rates'!$E$50))^2)*PI())/2))-((((((($A66*2)/PI())/2)^2)*PI())/2)))*('Calcification Rates'!$F$50-'Calcification Rates'!$G$50)</f>
        <v>34.686256218449984</v>
      </c>
      <c r="CY66" s="73">
        <f>((((((((($A66*2)/PI())/2)+('Calcification Rates'!$D$50+'Calcification Rates'!$E$50))^2)*PI())/2))-((((((($A66*2)/PI())/2)^2)*PI())/2)))*('Calcification Rates'!$F$50+'Calcification Rates'!$G$50)</f>
        <v>42.422420041643385</v>
      </c>
      <c r="CZ66" s="73">
        <f>((((((((($A66*2)/PI())/2)+'Calcification Rates'!$D$51)^2)*PI())/2))-((((((($A66*2)/PI())/2)^2)*PI())/2)))*'Calcification Rates'!$F$51</f>
        <v>38.465819664317692</v>
      </c>
      <c r="DA66" s="73">
        <f>((((((((($A66*2)/PI())/2)+('Calcification Rates'!$D$51-'Calcification Rates'!$E$51))^2)*PI())/2))-((((((($A66*2)/PI())/2)^2)*PI())/2)))*('Calcification Rates'!$F$51-'Calcification Rates'!$G$51)</f>
        <v>34.686256218449984</v>
      </c>
      <c r="DB66" s="73">
        <f>((((((((($A66*2)/PI())/2)+('Calcification Rates'!$D$51+'Calcification Rates'!$E$51))^2)*PI())/2))-((((((($A66*2)/PI())/2)^2)*PI())/2)))*('Calcification Rates'!$F$51+'Calcification Rates'!$G$51)</f>
        <v>42.422420041643385</v>
      </c>
      <c r="DC66" s="73">
        <f>((((((((($A66*2)/PI())/2)+'Calcification Rates'!$D$52)^2)*PI())/2))-((((((($A66*2)/PI())/2)^2)*PI())/2)))*'Calcification Rates'!$F$52</f>
        <v>85.254199933364461</v>
      </c>
      <c r="DD66" s="73">
        <f>((((((((($A66*2)/PI())/2)+('Calcification Rates'!$D$52-'Calcification Rates'!$E$52))^2)*PI())/2))-((((((($A66*2)/PI())/2)^2)*PI())/2)))*('Calcification Rates'!$F$52-'Calcification Rates'!$G$52)</f>
        <v>80.476274770789018</v>
      </c>
      <c r="DE66" s="73">
        <f>((((((((($A66*2)/PI())/2)+('Calcification Rates'!$D$52+'Calcification Rates'!$E$52))^2)*PI())/2))-((((((($A66*2)/PI())/2)^2)*PI())/2)))*('Calcification Rates'!$F$52+'Calcification Rates'!$G$52)</f>
        <v>90.152332127566467</v>
      </c>
      <c r="DF66" s="73">
        <f>((((((((($A66*2)/PI())/2)+'Calcification Rates'!$D$53)^2)*PI())/2))-((((((($A66*2)/PI())/2)^2)*PI())/2)))*'Calcification Rates'!$F$53</f>
        <v>11.395915037169331</v>
      </c>
      <c r="DG66" s="73">
        <f>((((((((($A66*2)/PI())/2)+('Calcification Rates'!$D$53-'Calcification Rates'!$E$53))^2)*PI())/2))-((((((($A66*2)/PI())/2)^2)*PI())/2)))*('Calcification Rates'!$F$53-'Calcification Rates'!$G$53)</f>
        <v>10.831708338491268</v>
      </c>
      <c r="DH66" s="73">
        <f>((((((((($A66*2)/PI())/2)+('Calcification Rates'!$D$53+'Calcification Rates'!$E$53))^2)*PI())/2))-((((((($A66*2)/PI())/2)^2)*PI())/2)))*('Calcification Rates'!$F$53+'Calcification Rates'!$G$53)</f>
        <v>11.970054379166916</v>
      </c>
      <c r="DI66" s="73">
        <f>((((((((($A66*2)/PI())/2)+'Calcification Rates'!$D$54)^2)*PI())/2))-((((((($A66*2)/PI())/2)^2)*PI())/2)))*'Calcification Rates'!$F$54</f>
        <v>11.395915037169331</v>
      </c>
      <c r="DJ66" s="73">
        <f>((((((((($A66*2)/PI())/2)+('Calcification Rates'!$D$54-'Calcification Rates'!$E$54))^2)*PI())/2))-((((((($A66*2)/PI())/2)^2)*PI())/2)))*('Calcification Rates'!$F$54-'Calcification Rates'!$G$54)</f>
        <v>10.831708338491268</v>
      </c>
      <c r="DK66" s="73">
        <f>((((((((($A66*2)/PI())/2)+('Calcification Rates'!$D$54+'Calcification Rates'!$E$54))^2)*PI())/2))-((((((($A66*2)/PI())/2)^2)*PI())/2)))*('Calcification Rates'!$F$54+'Calcification Rates'!$G$54)</f>
        <v>11.970054379166916</v>
      </c>
      <c r="DL66" s="73">
        <f>((((((((($A66*2)/PI())/2)+'Calcification Rates'!$D$55)^2)*PI())/2))-((((((($A66*2)/PI())/2)^2)*PI())/2)))*'Calcification Rates'!$F$55</f>
        <v>13.974556087025633</v>
      </c>
      <c r="DM66" s="73">
        <f>((((((((($A66*2)/PI())/2)+('Calcification Rates'!$D$55-'Calcification Rates'!$E$55))^2)*PI())/2))-((((((($A66*2)/PI())/2)^2)*PI())/2)))*('Calcification Rates'!$F$55-'Calcification Rates'!$G$55)</f>
        <v>13.817284863121619</v>
      </c>
      <c r="DN66" s="73">
        <f>((((((((($A66*2)/PI())/2)+('Calcification Rates'!$D$55+'Calcification Rates'!$E$55))^2)*PI())/2))-((((((($A66*2)/PI())/2)^2)*PI())/2)))*('Calcification Rates'!$F$55+'Calcification Rates'!$G$55)</f>
        <v>14.131837184850461</v>
      </c>
      <c r="DO66" s="73">
        <f>((((1-'Calcification Rates'!$H$56)*$A66)*'Calcification Rates'!$D$56*0.1)+('Calcification Rates'!$H$56*$A66*'Calcification Rates'!$D$56))*'Calcification Rates'!$F$56</f>
        <v>6.8134582400000001</v>
      </c>
      <c r="DP66" s="73">
        <f>((((1-'Calcification Rates'!$H$56)*$A66)*(('Calcification Rates'!$D$56-'Calcification Rates'!$E$56)*0.1))+('Calcification Rates'!$H$56*$A66*('Calcification Rates'!$D$56-'Calcification Rates'!$E$56)))*('Calcification Rates'!$F$56-'Calcification Rates'!$G$56)</f>
        <v>6.8134582400000001</v>
      </c>
      <c r="DQ66" s="73">
        <f>((((1-'Calcification Rates'!$H$56)*$A66)*(('Calcification Rates'!$D$56+'Calcification Rates'!$E$56)*0.1))+('Calcification Rates'!$H$56*$A66*('Calcification Rates'!$D$56+'Calcification Rates'!$E$56)))*('Calcification Rates'!$F$56+'Calcification Rates'!$G$56)</f>
        <v>6.8134582400000001</v>
      </c>
      <c r="DR66" s="73">
        <f>((((1-'Calcification Rates'!$H$57)*$A66)*'Calcification Rates'!$D$57*0.1)+('Calcification Rates'!$H$57*$A66*'Calcification Rates'!$D$57))*'Calcification Rates'!$F$57</f>
        <v>28.888917333333339</v>
      </c>
      <c r="DS66" s="73">
        <f>((((1-'Calcification Rates'!$H$57)*$A66)*(('Calcification Rates'!$D$57-'Calcification Rates'!$E$57)*0.1))+('Calcification Rates'!$H$57*$A66*('Calcification Rates'!$D$57-'Calcification Rates'!$E$57)))*('Calcification Rates'!$F$57-'Calcification Rates'!$G$57)</f>
        <v>27.380630977113924</v>
      </c>
      <c r="DT66" s="73">
        <f>((((1-'Calcification Rates'!$H$57)*$A66)*(('Calcification Rates'!$D$57+'Calcification Rates'!$E$57)*0.1))+('Calcification Rates'!$H$57*$A66*('Calcification Rates'!$D$57+'Calcification Rates'!$E$57)))*('Calcification Rates'!$F$57+'Calcification Rates'!$G$57)</f>
        <v>30.397203689552747</v>
      </c>
      <c r="DU66" s="73">
        <f>((((1-'Calcification Rates'!$H$58)*$A66)*'Calcification Rates'!$D$58*0.1)+('Calcification Rates'!$H$58*$A66*'Calcification Rates'!$D$58))*'Calcification Rates'!$F$58</f>
        <v>28.888917333333339</v>
      </c>
      <c r="DV66" s="73">
        <f>((((1-'Calcification Rates'!$H$58)*$A66)*(('Calcification Rates'!$D$58-'Calcification Rates'!$E$58)*0.1))+('Calcification Rates'!$H$58*$A66*('Calcification Rates'!$D$58-'Calcification Rates'!$E$58)))*('Calcification Rates'!$F$58-'Calcification Rates'!$G$58)</f>
        <v>27.380630977113924</v>
      </c>
      <c r="DW66" s="73">
        <f>((((1-'Calcification Rates'!$H$58)*$A66)*(('Calcification Rates'!$D$58+'Calcification Rates'!$E$58)*0.1))+('Calcification Rates'!$H$58*$A66*('Calcification Rates'!$D$58+'Calcification Rates'!$E$58)))*('Calcification Rates'!$F$58+'Calcification Rates'!$G$58)</f>
        <v>30.397203689552747</v>
      </c>
      <c r="DX66" s="73">
        <f>(2*'Calcification Rates'!$D$59*'Calcification Rates'!$F$59)+0.1*'Calcification Rates'!$D$59*($A66+(2*'Calcification Rates'!$D$59))*'Calcification Rates'!$F$59</f>
        <v>20.70372408888889</v>
      </c>
      <c r="DY66" s="73">
        <f>(2*('Calcification Rates'!$D$59-'Calcification Rates'!$E$59)*('Calcification Rates'!$F$59-'Calcification Rates'!$G$59))+(0.1*('Calcification Rates'!$D$59-'Calcification Rates'!$E$59)*($A66+(2*'Calcification Rates'!$D$59-'Calcification Rates'!$E$59)))*('Calcification Rates'!$F$59-'Calcification Rates'!$G$59)</f>
        <v>19.60428930614561</v>
      </c>
      <c r="DZ66" s="73">
        <f>(2*('Calcification Rates'!$D$59+'Calcification Rates'!$E$59)*('Calcification Rates'!$F$59+'Calcification Rates'!$G$59))+(0.1*('Calcification Rates'!$D$59+'Calcification Rates'!$E$59)*($A66+(2*'Calcification Rates'!$D$59+'Calcification Rates'!$E$59)))*('Calcification Rates'!$F$59+'Calcification Rates'!$G$59)</f>
        <v>21.805196633839461</v>
      </c>
      <c r="EA66" s="73">
        <f>((((((((($A66*2)/PI())/2)+'Calcification Rates'!$D$60)^2)*PI())/2))-((((((($A66*2)/PI())/2)^2)*PI())/2)))*'Calcification Rates'!$F$60</f>
        <v>40.027466284714734</v>
      </c>
      <c r="EB66" s="73">
        <f>((((((((($A66*2)/PI())/2)+('Calcification Rates'!$D$60-'Calcification Rates'!$E$60))^2)*PI())/2))-((((((($A66*2)/PI())/2)^2)*PI())/2)))*('Calcification Rates'!$F$60-'Calcification Rates'!$G$60)</f>
        <v>37.366208966701869</v>
      </c>
      <c r="EC66" s="73">
        <f>((((((((($A66*2)/PI())/2)+('Calcification Rates'!$D$60+'Calcification Rates'!$E$60))^2)*PI())/2))-((((((($A66*2)/PI())/2)^2)*PI())/2)))*('Calcification Rates'!$F$60+'Calcification Rates'!$G$60)</f>
        <v>42.775215380055855</v>
      </c>
      <c r="ED66" s="73">
        <f>$A66*'Calcification Rates'!$D$61*'Calcification Rates'!$F$61</f>
        <v>50.225606764811246</v>
      </c>
      <c r="EE66" s="73">
        <f>$A66*('Calcification Rates'!$D$61-'Calcification Rates'!$E$61)*('Calcification Rates'!$F$61-'Calcification Rates'!$G$61)</f>
        <v>46.022927233034608</v>
      </c>
      <c r="EF66" s="73">
        <f>$A66*('Calcification Rates'!$D$61+'Calcification Rates'!$E$61)*('Calcification Rates'!$F$61+'Calcification Rates'!$G$61)</f>
        <v>54.61016000672047</v>
      </c>
      <c r="EG66" s="73">
        <f>(2*'Calcification Rates'!$D$62*'Calcification Rates'!$F$62)+0.1*'Calcification Rates'!$D$62*($A66+(2*'Calcification Rates'!$D$62))*'Calcification Rates'!$F$62</f>
        <v>102.59817361111112</v>
      </c>
      <c r="EH66" s="73">
        <f>(2*('Calcification Rates'!$D$62-'Calcification Rates'!$E$62)*('Calcification Rates'!$F$62-'Calcification Rates'!$G$62))+(0.1*('Calcification Rates'!$D$62-'Calcification Rates'!$E$62)*($A66+(2*'Calcification Rates'!$D$62-'Calcification Rates'!$E$62)))*('Calcification Rates'!$F$62-'Calcification Rates'!$G$62)</f>
        <v>84.032299232532665</v>
      </c>
      <c r="EI66" s="73">
        <f>(2*('Calcification Rates'!$D$62+'Calcification Rates'!$E$62)*('Calcification Rates'!$F$62+'Calcification Rates'!$G$62))+(0.1*('Calcification Rates'!$D$62+'Calcification Rates'!$E$62)*($A66+(2*'Calcification Rates'!$D$62+'Calcification Rates'!$E$62)))*('Calcification Rates'!$F$62+'Calcification Rates'!$G$62)</f>
        <v>122.70767021185992</v>
      </c>
      <c r="EJ66" s="73">
        <f>(2*'Calcification Rates'!$D$63*'Calcification Rates'!$F$63)+0.1*'Calcification Rates'!$D$63*($A66+(2*'Calcification Rates'!$D$63))*'Calcification Rates'!$F$63</f>
        <v>102.59817361111112</v>
      </c>
      <c r="EK66" s="73">
        <f>(2*('Calcification Rates'!$D$63-'Calcification Rates'!$E$63)*('Calcification Rates'!$F$63-'Calcification Rates'!$G$63))+(0.1*('Calcification Rates'!$D$63-'Calcification Rates'!$E$63)*($A66+(2*'Calcification Rates'!$D$63-'Calcification Rates'!$E$63)))*('Calcification Rates'!$F$63-'Calcification Rates'!$G$63)</f>
        <v>84.032299232532665</v>
      </c>
      <c r="EL66" s="73">
        <f>(2*('Calcification Rates'!$D$63+'Calcification Rates'!$E$63)*('Calcification Rates'!$F$63+'Calcification Rates'!$G$63))+(0.1*('Calcification Rates'!$D$63+'Calcification Rates'!$E$63)*($A66+(2*'Calcification Rates'!$D$63+'Calcification Rates'!$E$63)))*('Calcification Rates'!$F$63+'Calcification Rates'!$G$63)</f>
        <v>122.70767021185992</v>
      </c>
      <c r="EM66" s="73">
        <f>(2*'Calcification Rates'!$D$64*'Calcification Rates'!$F$64)+0.1*'Calcification Rates'!$D$64*($A66+(2*'Calcification Rates'!$D$64))*'Calcification Rates'!$F$64</f>
        <v>102.59817361111112</v>
      </c>
      <c r="EN66" s="73">
        <f>(2*('Calcification Rates'!$D$64-'Calcification Rates'!$E$64)*('Calcification Rates'!$F$64-'Calcification Rates'!$G$64))+(0.1*('Calcification Rates'!$D$64-'Calcification Rates'!$E$64)*($A66+(2*'Calcification Rates'!$D$64-'Calcification Rates'!$E$64)))*('Calcification Rates'!$F$64-'Calcification Rates'!$G$64)</f>
        <v>84.032299232532665</v>
      </c>
      <c r="EO66" s="73">
        <f>(2*('Calcification Rates'!$D$64+'Calcification Rates'!$E$64)*('Calcification Rates'!$F$64+'Calcification Rates'!$G$64))+(0.1*('Calcification Rates'!$D$64+'Calcification Rates'!$E$64)*($A66+(2*'Calcification Rates'!$D$64+'Calcification Rates'!$E$64)))*('Calcification Rates'!$F$64+'Calcification Rates'!$G$64)</f>
        <v>122.70767021185992</v>
      </c>
      <c r="EP66" s="73">
        <f>(2*'Calcification Rates'!$D$65*'Calcification Rates'!$F$65)+0.1*'Calcification Rates'!$D$65*($A66+(2*'Calcification Rates'!$D$65))*'Calcification Rates'!$F$65</f>
        <v>102.59817361111112</v>
      </c>
      <c r="EQ66" s="73">
        <f>(2*('Calcification Rates'!$D$65-'Calcification Rates'!$E$65)*('Calcification Rates'!$F$65-'Calcification Rates'!$G$65))+(0.1*('Calcification Rates'!$D$65-'Calcification Rates'!$E$65)*($A66+(2*'Calcification Rates'!$D$65-'Calcification Rates'!$E$65)))*('Calcification Rates'!$F$65-'Calcification Rates'!$G$65)</f>
        <v>84.032299232532665</v>
      </c>
      <c r="ER66" s="73">
        <f>(2*('Calcification Rates'!$D$65+'Calcification Rates'!$E$65)*('Calcification Rates'!$F$65+'Calcification Rates'!$G$65))+(0.1*('Calcification Rates'!$D$65+'Calcification Rates'!$E$65)*($A66+(2*'Calcification Rates'!$D$65+'Calcification Rates'!$E$65)))*('Calcification Rates'!$F$65+'Calcification Rates'!$G$65)</f>
        <v>122.70767021185992</v>
      </c>
      <c r="ES66" s="73">
        <f>$A66*'Calcification Rates'!$D$66*'Calcification Rates'!$F$66</f>
        <v>50.225606764811246</v>
      </c>
      <c r="ET66" s="73">
        <f>$A66*('Calcification Rates'!$D$66-'Calcification Rates'!$E$66)*('Calcification Rates'!$F$66-'Calcification Rates'!$G$66)</f>
        <v>46.022927233034608</v>
      </c>
      <c r="EU66" s="73">
        <f>$A66*('Calcification Rates'!$D$66+'Calcification Rates'!$E$66)*('Calcification Rates'!$F$66+'Calcification Rates'!$G$66)</f>
        <v>54.61016000672047</v>
      </c>
      <c r="EV66" s="73">
        <f>(2*'Calcification Rates'!$D$67*'Calcification Rates'!$F$67)+0.1*'Calcification Rates'!$D$67*($A66+(2*'Calcification Rates'!$D$67))*'Calcification Rates'!$F$67</f>
        <v>102.59817361111112</v>
      </c>
      <c r="EW66" s="73">
        <f>(2*('Calcification Rates'!$D$67-'Calcification Rates'!$E$67)*('Calcification Rates'!$F$67-'Calcification Rates'!$G$67))+(0.1*('Calcification Rates'!$D$67-'Calcification Rates'!$E$67)*($A66+(2*'Calcification Rates'!$D$67-'Calcification Rates'!$E$67)))*('Calcification Rates'!$F$67-'Calcification Rates'!$G$67)</f>
        <v>84.032299232532665</v>
      </c>
      <c r="EX66" s="73">
        <f>(2*('Calcification Rates'!$D$67+'Calcification Rates'!$E$67)*('Calcification Rates'!$F$67+'Calcification Rates'!$G$67))+(0.1*('Calcification Rates'!$D$67+'Calcification Rates'!$E$67)*($A66+(2*'Calcification Rates'!$D$67+'Calcification Rates'!$E$67)))*('Calcification Rates'!$F$67+'Calcification Rates'!$G$67)</f>
        <v>122.70767021185992</v>
      </c>
      <c r="EY66" s="73">
        <f>((((1-'Calcification Rates'!$H$68)*$A66)*'Calcification Rates'!$D$68*0.1)+('Calcification Rates'!$H$68*$A66*'Calcification Rates'!$D$68))*'Calcification Rates'!$F$68</f>
        <v>14.651296</v>
      </c>
      <c r="EZ66" s="73">
        <f>((((1-'Calcification Rates'!$H$68)*$A66)*(('Calcification Rates'!$D$68-'Calcification Rates'!$E$68)*0.1))+('Calcification Rates'!$H$68*$A66*('Calcification Rates'!$D$68-'Calcification Rates'!$E$68)))*('Calcification Rates'!$F$68-'Calcification Rates'!$G$68)</f>
        <v>9.1169735119888919</v>
      </c>
      <c r="FA66" s="73">
        <f>((((1-'Calcification Rates'!$H$68)*$A66)*(('Calcification Rates'!$D$68+'Calcification Rates'!$E$68)*0.1))+('Calcification Rates'!$H$68*$A66*('Calcification Rates'!$D$68+'Calcification Rates'!$E$68)))*('Calcification Rates'!$F$68+'Calcification Rates'!$G$68)</f>
        <v>20.736104034002409</v>
      </c>
      <c r="FB66" s="73">
        <f>((((((((($A66*2)/PI())/2)+'Calcification Rates'!$D$69)^2)*PI())/2))-((((((($A66*2)/PI())/2)^2)*PI())/2)))*'Calcification Rates'!$F$69</f>
        <v>98.159215873762278</v>
      </c>
      <c r="FC66" s="73">
        <f>((((((((($A66*2)/PI())/2)+('Calcification Rates'!$D$69-'Calcification Rates'!$E$69))^2)*PI())/2))-((((((($A66*2)/PI())/2)^2)*PI())/2)))*('Calcification Rates'!$F$69-'Calcification Rates'!$G$69)</f>
        <v>92.919845138362049</v>
      </c>
      <c r="FD66" s="73">
        <f>((((((((($A66*2)/PI())/2)+('Calcification Rates'!$D$69+'Calcification Rates'!$E$69))^2)*PI())/2))-((((((($A66*2)/PI())/2)^2)*PI())/2)))*('Calcification Rates'!$F$69+'Calcification Rates'!$G$69)</f>
        <v>103.47566410550333</v>
      </c>
      <c r="FE66" s="73">
        <f>((((((((($A66*2)/PI())/2)+'Calcification Rates'!$D$70)^2)*PI())/2))-((((((($A66*2)/PI())/2)^2)*PI())/2)))*'Calcification Rates'!$F$70</f>
        <v>76.448483579013541</v>
      </c>
      <c r="FF66" s="73">
        <f>((((((((($A66*2)/PI())/2)+('Calcification Rates'!$D$70-'Calcification Rates'!$E$70))^2)*PI())/2))-((((((($A66*2)/PI())/2)^2)*PI())/2)))*('Calcification Rates'!$F$70-'Calcification Rates'!$G$70)</f>
        <v>65.817952126623823</v>
      </c>
      <c r="FG66" s="73">
        <f>((((((((($A66*2)/PI())/2)+('Calcification Rates'!$D$70+'Calcification Rates'!$E$70))^2)*PI())/2))-((((((($A66*2)/PI())/2)^2)*PI())/2)))*('Calcification Rates'!$F$70+'Calcification Rates'!$G$70)</f>
        <v>87.285007722147171</v>
      </c>
      <c r="FH66" s="73">
        <f>((((((((($A66*2)/PI())/2)+'Calcification Rates'!$D$71)^2)*PI())/2))-((((((($A66*2)/PI())/2)^2)*PI())/2)))*'Calcification Rates'!$F$71</f>
        <v>43.560194721087683</v>
      </c>
      <c r="FI66" s="73">
        <f>((((((((($A66*2)/PI())/2)+('Calcification Rates'!$D$71-'Calcification Rates'!$E$71))^2)*PI())/2))-((((((($A66*2)/PI())/2)^2)*PI())/2)))*('Calcification Rates'!$F$71-'Calcification Rates'!$G$71)</f>
        <v>40.163740908290116</v>
      </c>
      <c r="FJ66" s="73">
        <f>((((((((($A66*2)/PI())/2)+('Calcification Rates'!$D$71+'Calcification Rates'!$E$71))^2)*PI())/2))-((((((($A66*2)/PI())/2)^2)*PI())/2)))*('Calcification Rates'!$F$71+'Calcification Rates'!$G$71)</f>
        <v>47.091499159115493</v>
      </c>
      <c r="FK66" s="73">
        <f>$A66*'Calcification Rates'!$D$72*'Calcification Rates'!$F$72</f>
        <v>1.5041799999999999</v>
      </c>
      <c r="FL66" s="73">
        <f>$A66*('Calcification Rates'!$D$72-'Calcification Rates'!$E$72)*('Calcification Rates'!$F$72-'Calcification Rates'!$G$72)</f>
        <v>0.97756475377984409</v>
      </c>
      <c r="FM66" s="73">
        <f>$A66*('Calcification Rates'!$D$72+'Calcification Rates'!$E$72)*('Calcification Rates'!$F$72+'Calcification Rates'!$G$72)</f>
        <v>2.0307952462201557</v>
      </c>
      <c r="FN66" s="73">
        <f>$A66*'Calcification Rates'!$D$74*'Calcification Rates'!$F$74</f>
        <v>1.5041799999999999</v>
      </c>
      <c r="FO66" s="73">
        <f>$A66*('Calcification Rates'!$D$74-'Calcification Rates'!$E$74)*('Calcification Rates'!$F$74-'Calcification Rates'!$G$74)</f>
        <v>0.97756475377984409</v>
      </c>
      <c r="FP66" s="73">
        <f>$A66*('Calcification Rates'!$D$74+'Calcification Rates'!$E$74)*('Calcification Rates'!$F$74+'Calcification Rates'!$G$74)</f>
        <v>2.0307952462201557</v>
      </c>
      <c r="FQ66" s="73">
        <f>$A66*'Calcification Rates'!$D$75*'Calcification Rates'!$F$75</f>
        <v>43.413795454545451</v>
      </c>
      <c r="FR66" s="73">
        <f>$A66*('Calcification Rates'!$D$75-'Calcification Rates'!$E$75)*('Calcification Rates'!$F$75-'Calcification Rates'!$G$75)</f>
        <v>40.429553335864007</v>
      </c>
      <c r="FS66" s="73">
        <f>$A66*('Calcification Rates'!$D$75+'Calcification Rates'!$E$75)*('Calcification Rates'!$F$75+'Calcification Rates'!$G$75)</f>
        <v>46.488906982597356</v>
      </c>
      <c r="FT66" s="73">
        <f>((((((((($A66*2)/PI())/2)+'Calcification Rates'!$D$76)^2)*PI())/2))-((((((($A66*2)/PI())/2)^2)*PI())/2)))*'Calcification Rates'!$F$76</f>
        <v>43.895367260026966</v>
      </c>
      <c r="FU66" s="73">
        <f>((((((((($A66*2)/PI())/2)+('Calcification Rates'!$D$76-'Calcification Rates'!$E$76))^2)*PI())/2))-((((((($A66*2)/PI())/2)^2)*PI())/2)))*('Calcification Rates'!$F$76-'Calcification Rates'!$G$76)</f>
        <v>40.868237736213793</v>
      </c>
      <c r="FV66" s="73">
        <f>((((((((($A66*2)/PI())/2)+('Calcification Rates'!$D$76+'Calcification Rates'!$E$76))^2)*PI())/2))-((((((($A66*2)/PI())/2)^2)*PI())/2)))*('Calcification Rates'!$F$76+'Calcification Rates'!$G$76)</f>
        <v>47.015840602620436</v>
      </c>
      <c r="FW66" s="73">
        <f>(2*'Calcification Rates'!$D$77*'Calcification Rates'!$F$77)+0.1*'Calcification Rates'!$D$77*($A66+(2*'Calcification Rates'!$D$77))*'Calcification Rates'!$F$77</f>
        <v>102.59817361111112</v>
      </c>
      <c r="FX66" s="73">
        <f>(2*('Calcification Rates'!$D$77-'Calcification Rates'!$E$77)*('Calcification Rates'!$F$77-'Calcification Rates'!$G$77))+(0.1*('Calcification Rates'!$D$77-'Calcification Rates'!$E$77)*($A66+(2*'Calcification Rates'!$D$77-'Calcification Rates'!$E$77)))*('Calcification Rates'!$F$77-'Calcification Rates'!$G$77)</f>
        <v>97.622996795132352</v>
      </c>
      <c r="FY66" s="73">
        <f>(2*('Calcification Rates'!$D$77+'Calcification Rates'!$E$77)*('Calcification Rates'!$F$77+'Calcification Rates'!$G$77))+(0.1*('Calcification Rates'!$D$77+'Calcification Rates'!$E$77)*($A66+(2*'Calcification Rates'!$D$77+'Calcification Rates'!$E$77)))*('Calcification Rates'!$F$77+'Calcification Rates'!$G$77)</f>
        <v>107.59534605208884</v>
      </c>
      <c r="FZ66" s="73">
        <f>((((1-'Calcification Rates'!$H$78)*$A66)*'Calcification Rates'!$D$78*0.1)+('Calcification Rates'!$H$78*$A66*'Calcification Rates'!$D$78))*'Calcification Rates'!$F$78</f>
        <v>22.822717007999998</v>
      </c>
      <c r="GA66" s="73">
        <f>((((1-'Calcification Rates'!$H$78)*$A66)*(('Calcification Rates'!$D$78-'Calcification Rates'!$E$78)*0.1))+('Calcification Rates'!$H$78*$A66*('Calcification Rates'!$D$78-'Calcification Rates'!$E$78)))*('Calcification Rates'!$F$78-'Calcification Rates'!$G$78)</f>
        <v>22.032594932618402</v>
      </c>
      <c r="GB66" s="73">
        <f>((((1-'Calcification Rates'!$H$78)*$A66)*(('Calcification Rates'!$D$78+'Calcification Rates'!$E$78)*0.1))+('Calcification Rates'!$H$78*$A66*('Calcification Rates'!$D$78+'Calcification Rates'!$E$78)))*('Calcification Rates'!$F$78+'Calcification Rates'!$G$78)</f>
        <v>23.612839083381594</v>
      </c>
      <c r="GC66" s="73">
        <f>((((1-'Calcification Rates'!$H$79)*$A66)*'Calcification Rates'!$D$79*0.1)+('Calcification Rates'!$H$79*$A66*'Calcification Rates'!$D$79))*'Calcification Rates'!$F$79</f>
        <v>25.956577920000001</v>
      </c>
      <c r="GD66" s="73">
        <f>((((1-'Calcification Rates'!$H$79)*$A66)*(('Calcification Rates'!$D$79-'Calcification Rates'!$E$79)*0.1))+('Calcification Rates'!$H$79*$A66*('Calcification Rates'!$D$79-'Calcification Rates'!$E$79)))*('Calcification Rates'!$F$79-'Calcification Rates'!$G$79)</f>
        <v>24.871483073173973</v>
      </c>
      <c r="GE66" s="73">
        <f>((((1-'Calcification Rates'!$H$79)*$A66)*(('Calcification Rates'!$D$79+'Calcification Rates'!$E$79)*0.1))+('Calcification Rates'!$H$79*$A66*('Calcification Rates'!$D$79+'Calcification Rates'!$E$79)))*('Calcification Rates'!$F$79+'Calcification Rates'!$G$79)</f>
        <v>27.041672766826032</v>
      </c>
      <c r="GF66" s="73">
        <f>((((1-'Calcification Rates'!$H$80)*$A66)*'Calcification Rates'!$D$80*0.1)+('Calcification Rates'!$H$80*$A66*'Calcification Rates'!$D$80))*'Calcification Rates'!$F$80</f>
        <v>30.544688927999992</v>
      </c>
      <c r="GG66" s="73">
        <f>((((1-'Calcification Rates'!$H$80)*$A66)*(('Calcification Rates'!$D$80-'Calcification Rates'!$E$80)*0.1))+('Calcification Rates'!$H$80*$A66*('Calcification Rates'!$D$80-'Calcification Rates'!$E$80)))*('Calcification Rates'!$F$80-'Calcification Rates'!$G$80)</f>
        <v>29.487232315835147</v>
      </c>
      <c r="GH66" s="73">
        <f>((((1-'Calcification Rates'!$H$80)*$A66)*(('Calcification Rates'!$D$80+'Calcification Rates'!$E$80)*0.1))+('Calcification Rates'!$H$80*$A66*('Calcification Rates'!$D$80+'Calcification Rates'!$E$80)))*('Calcification Rates'!$F$80+'Calcification Rates'!$G$80)</f>
        <v>31.602145540164837</v>
      </c>
      <c r="GI66" s="73">
        <f>((((((((($A66*2)/PI())/2)+'Calcification Rates'!$D$81)^2)*PI())/2))-((((((($A66*2)/PI())/2)^2)*PI())/2)))*'Calcification Rates'!$F$81</f>
        <v>37.180383673529647</v>
      </c>
      <c r="GJ66" s="73">
        <f>((((((((($A66*2)/PI())/2)+('Calcification Rates'!$D$81-'Calcification Rates'!$E$81))^2)*PI())/2))-((((((($A66*2)/PI())/2)^2)*PI())/2)))*('Calcification Rates'!$F$81-'Calcification Rates'!$G$81)</f>
        <v>35.971430253283643</v>
      </c>
      <c r="GK66" s="73">
        <f>((((((((($A66*2)/PI())/2)+('Calcification Rates'!$D$81+'Calcification Rates'!$E$81))^2)*PI())/2))-((((((($A66*2)/PI())/2)^2)*PI())/2)))*('Calcification Rates'!$F$81+'Calcification Rates'!$G$81)</f>
        <v>38.390229541065402</v>
      </c>
      <c r="GL66" s="73">
        <f>((((((((($A66*2)/PI())/2)+'Calcification Rates'!$D$82)^2)*PI())/2))-((((((($A66*2)/PI())/2)^2)*PI())/2)))*'Calcification Rates'!$F$82</f>
        <v>38.129519742589174</v>
      </c>
      <c r="GM66" s="73">
        <f>((((((((($A66*2)/PI())/2)+('Calcification Rates'!$D$82-'Calcification Rates'!$E$82))^2)*PI())/2))-((((((($A66*2)/PI())/2)^2)*PI())/2)))*('Calcification Rates'!$F$82-'Calcification Rates'!$G$82)</f>
        <v>37.188346325330073</v>
      </c>
      <c r="GN66" s="73">
        <f>((((((((($A66*2)/PI())/2)+('Calcification Rates'!$D$82+'Calcification Rates'!$E$82))^2)*PI())/2))-((((((($A66*2)/PI())/2)^2)*PI())/2)))*('Calcification Rates'!$F$82+'Calcification Rates'!$G$82)</f>
        <v>39.071233327653999</v>
      </c>
      <c r="GO66" s="73">
        <f>((((((((($A66*2)/PI())/2)+'Calcification Rates'!$D$87)^2)*PI())/2))-((((((($A66*2)/PI())/2)^2)*PI())/2)))*'Calcification Rates'!$F$87</f>
        <v>25.61096080345671</v>
      </c>
      <c r="GP66" s="73">
        <f>((((((((($A66*2)/PI())/2)+('Calcification Rates'!$D$87-'Calcification Rates'!$E$87))^2)*PI())/2))-((((((($A66*2)/PI())/2)^2)*PI())/2)))*('Calcification Rates'!$F$87-'Calcification Rates'!$G$87)</f>
        <v>22.280242912831898</v>
      </c>
      <c r="GQ66" s="73">
        <f>((((((((($A66*2)/PI())/2)+('Calcification Rates'!$D$87+'Calcification Rates'!$E$87))^2)*PI())/2))-((((((($A66*2)/PI())/2)^2)*PI())/2)))*('Calcification Rates'!$F$87+'Calcification Rates'!$G$87)</f>
        <v>29.118485070782686</v>
      </c>
      <c r="GR66" s="73">
        <f>((((((((($A66*2)/PI())/2)+'Calcification Rates'!$D$88)^2)*PI())/2))-((((((($A66*2)/PI())/2)^2)*PI())/2)))*'Calcification Rates'!$F$88</f>
        <v>25.61096080345671</v>
      </c>
      <c r="GS66" s="73">
        <f>((((((((($A66*2)/PI())/2)+('Calcification Rates'!$D$88-'Calcification Rates'!$E$88))^2)*PI())/2))-((((((($A66*2)/PI())/2)^2)*PI())/2)))*('Calcification Rates'!$F$88-'Calcification Rates'!$G$88)</f>
        <v>22.280242912831898</v>
      </c>
      <c r="GT66" s="73">
        <f>((((((((($A66*2)/PI())/2)+('Calcification Rates'!$D$88+'Calcification Rates'!$E$88))^2)*PI())/2))-((((((($A66*2)/PI())/2)^2)*PI())/2)))*('Calcification Rates'!$F$88+'Calcification Rates'!$G$88)</f>
        <v>29.118485070782686</v>
      </c>
      <c r="GU66" s="73">
        <f>((((((((($A66*2)/PI())/2)+'Calcification Rates'!$D$89)^2)*PI())/2))-((((((($A66*2)/PI())/2)^2)*PI())/2)))*'Calcification Rates'!$F$89</f>
        <v>35.787543047829644</v>
      </c>
      <c r="GV66" s="73">
        <f>((((((((($A66*2)/PI())/2)+('Calcification Rates'!$D$89-'Calcification Rates'!$E$89))^2)*PI())/2))-((((((($A66*2)/PI())/2)^2)*PI())/2)))*('Calcification Rates'!$F$89-'Calcification Rates'!$G$89)</f>
        <v>31.908032880572229</v>
      </c>
      <c r="GW66" s="73">
        <f>((((((((($A66*2)/PI())/2)+('Calcification Rates'!$D$89+'Calcification Rates'!$E$89))^2)*PI())/2))-((((((($A66*2)/PI())/2)^2)*PI())/2)))*('Calcification Rates'!$F$89+'Calcification Rates'!$G$89)</f>
        <v>39.811191284871796</v>
      </c>
      <c r="GX66" s="73">
        <f>((((((((($A66*2)/PI())/2)+'Calcification Rates'!$D$90)^2)*PI())/2))-((((((($A66*2)/PI())/2)^2)*PI())/2)))*'Calcification Rates'!$F$90</f>
        <v>35.787543047829644</v>
      </c>
      <c r="GY66" s="73">
        <f>((((((((($A66*2)/PI())/2)+('Calcification Rates'!$D$90-'Calcification Rates'!$E$90))^2)*PI())/2))-((((((($A66*2)/PI())/2)^2)*PI())/2)))*('Calcification Rates'!$F$90-'Calcification Rates'!$G$90)</f>
        <v>31.908032880572229</v>
      </c>
      <c r="GZ66" s="73">
        <f>((((((((($A66*2)/PI())/2)+('Calcification Rates'!$D$90+'Calcification Rates'!$E$90))^2)*PI())/2))-((((((($A66*2)/PI())/2)^2)*PI())/2)))*('Calcification Rates'!$F$90+'Calcification Rates'!$G$90)</f>
        <v>39.811191284871796</v>
      </c>
      <c r="HA66" s="73">
        <f>((((((((($A66*2)/PI())/2)+'Calcification Rates'!$D$92)^2)*PI())/2))-((((((($A66*2)/PI())/2)^2)*PI())/2)))*'Calcification Rates'!$F$92</f>
        <v>90.181886111912746</v>
      </c>
      <c r="HB66" s="73">
        <f>((((((((($A66*2)/PI())/2)+('Calcification Rates'!$D$92-'Calcification Rates'!$E$92))^2)*PI())/2))-((((((($A66*2)/PI())/2)^2)*PI())/2)))*('Calcification Rates'!$F$92-'Calcification Rates'!$G$92)</f>
        <v>86.692669977642794</v>
      </c>
      <c r="HC66" s="73">
        <f>((((((((($A66*2)/PI())/2)+('Calcification Rates'!$D$92+'Calcification Rates'!$E$92))^2)*PI())/2))-((((((($A66*2)/PI())/2)^2)*PI())/2)))*('Calcification Rates'!$F$92+'Calcification Rates'!$G$92)</f>
        <v>93.671102246182684</v>
      </c>
      <c r="HD66" s="73">
        <f>$A66*'Calcification Rates'!$D$93*'Calcification Rates'!$F$93</f>
        <v>26.443168281747965</v>
      </c>
      <c r="HE66" s="73">
        <f>$A66*('Calcification Rates'!$D$93-'Calcification Rates'!$E$93)*('Calcification Rates'!$F$93-'Calcification Rates'!$G$93)</f>
        <v>23.240288893271892</v>
      </c>
      <c r="HF66" s="73">
        <f>$A66*('Calcification Rates'!$D$93+'Calcification Rates'!$E$93)*('Calcification Rates'!$F$93+'Calcification Rates'!$G$93)</f>
        <v>29.821510920950015</v>
      </c>
      <c r="HG66" s="73">
        <f>$A66*'Calcification Rates'!$D$95*'Calcification Rates'!$F$95</f>
        <v>33.715039559228657</v>
      </c>
      <c r="HH66" s="73">
        <f>$A66*('Calcification Rates'!$D$95-'Calcification Rates'!$E$95)*('Calcification Rates'!$F$95-'Calcification Rates'!$G$95)</f>
        <v>29.421176226494818</v>
      </c>
      <c r="HI66" s="73">
        <f>$A66*('Calcification Rates'!$D$95+'Calcification Rates'!$E$95)*('Calcification Rates'!$F$95+'Calcification Rates'!$G$95)</f>
        <v>38.249538207243837</v>
      </c>
      <c r="HJ66" s="73">
        <f>((((1-'Calcification Rates'!$H$96)*$A66)*'Calcification Rates'!$D$96*0.1)+('Calcification Rates'!$H$96*$A66*'Calcification Rates'!$D$96))*'Calcification Rates'!$F$96</f>
        <v>16.028667200000001</v>
      </c>
      <c r="HK66" s="73">
        <f>((((1-'Calcification Rates'!$H$96)*$A66)*(('Calcification Rates'!$D$96-'Calcification Rates'!$E$96)*0.1))+('Calcification Rates'!$H$96*$A66*('Calcification Rates'!$D$96-'Calcification Rates'!$E$96)))*('Calcification Rates'!$F$96-'Calcification Rates'!$G$96)</f>
        <v>14.001398771147805</v>
      </c>
      <c r="HL66" s="73">
        <f>((((1-'Calcification Rates'!$H$96)*$A66)*(('Calcification Rates'!$D$96+'Calcification Rates'!$E$96)*0.1))+('Calcification Rates'!$H$96*$A66*('Calcification Rates'!$D$96+'Calcification Rates'!$E$96)))*('Calcification Rates'!$F$96+'Calcification Rates'!$G$96)</f>
        <v>18.180630911476399</v>
      </c>
      <c r="HM66" s="73">
        <f>((((1-'Calcification Rates'!$H$98)*$A66)*'Calcification Rates'!$D$98*0.1)+('Calcification Rates'!$H$98*$A66*'Calcification Rates'!$D$98))*'Calcification Rates'!$F$98</f>
        <v>16.028667200000001</v>
      </c>
      <c r="HN66" s="73">
        <f>((((1-'Calcification Rates'!$H$98)*$A66)*(('Calcification Rates'!$D$98-'Calcification Rates'!$E$98)*0.1))+('Calcification Rates'!$H$98*$A66*('Calcification Rates'!$D$98-'Calcification Rates'!$E$98)))*('Calcification Rates'!$F$98-'Calcification Rates'!$G$98)</f>
        <v>9.6666427005054629</v>
      </c>
      <c r="HO66" s="73">
        <f>((((1-'Calcification Rates'!$H$98)*$A66)*(('Calcification Rates'!$D$98+'Calcification Rates'!$E$98)*0.1))+('Calcification Rates'!$H$98*$A66*('Calcification Rates'!$D$98+'Calcification Rates'!$E$98)))*('Calcification Rates'!$F$98+'Calcification Rates'!$G$98)</f>
        <v>23.311804682935172</v>
      </c>
    </row>
    <row r="67" spans="1:223" x14ac:dyDescent="0.3">
      <c r="A67" s="42">
        <v>65</v>
      </c>
      <c r="B67" s="73">
        <f>((((1-'Calcification Rates'!$H$11)*$A67)*'Calcification Rates'!$D$11*0.1)+('Calcification Rates'!$H$11*$A67*'Calcification Rates'!$D$11))*'Calcification Rates'!$F$11</f>
        <v>178.83485013333333</v>
      </c>
      <c r="C67" s="73">
        <f>((((1-'Calcification Rates'!$H$11)*$A67)*(('Calcification Rates'!$D$11-'Calcification Rates'!$E$11)*0.1))+('Calcification Rates'!$H$11*$A67*('Calcification Rates'!$D$11-'Calcification Rates'!$E$11)))*('Calcification Rates'!$F$11-'Calcification Rates'!$G$11)</f>
        <v>145.24520226905742</v>
      </c>
      <c r="D67" s="73">
        <f>((((1-'Calcification Rates'!$H$11)*$A67)*(('Calcification Rates'!$D$11+'Calcification Rates'!$E$11)*0.1))+('Calcification Rates'!$H$11*$A67*('Calcification Rates'!$D$11+'Calcification Rates'!$E$11)))*('Calcification Rates'!$F$11+'Calcification Rates'!$G$11)</f>
        <v>213.46794660483565</v>
      </c>
      <c r="E67" s="73">
        <f>(((((1-'Calcification Rates'!$H$12)*$A67)*'Calcification Rates'!$D$12*0.1)+('Calcification Rates'!$H$12*$A67*'Calcification Rates'!$D$12))*'Calcification Rates'!$F$12)*0.5</f>
        <v>94.175035809523791</v>
      </c>
      <c r="F67" s="73">
        <f>(((((1-'Calcification Rates'!$H$12)*$A67)*(('Calcification Rates'!$D$12-'Calcification Rates'!$E$12)*0.1))+('Calcification Rates'!$H$12*$A67*('Calcification Rates'!$D$12-'Calcification Rates'!$E$12)))*('Calcification Rates'!$F$12-'Calcification Rates'!$G$12))*0.5</f>
        <v>86.554105408112491</v>
      </c>
      <c r="G67" s="73">
        <f>(((((1-'Calcification Rates'!$H$12)*$A67)*(('Calcification Rates'!$D$12+'Calcification Rates'!$E$12)*0.1))+('Calcification Rates'!$H$12*$A67*('Calcification Rates'!$D$12+'Calcification Rates'!$E$12)))*('Calcification Rates'!$F$12+'Calcification Rates'!$G$12))*0.5</f>
        <v>101.9281963936175</v>
      </c>
      <c r="H67" s="73">
        <f>(((((1-'Calcification Rates'!$H$13)*$A67)*'Calcification Rates'!$D$13*0.1)+('Calcification Rates'!$H$13*$A67*'Calcification Rates'!$D$13))*'Calcification Rates'!$F$13)*0.5</f>
        <v>75.778059863999999</v>
      </c>
      <c r="I67" s="73">
        <f>(((((1-'Calcification Rates'!$H$13)*$A67)*(('Calcification Rates'!$D$13-'Calcification Rates'!$E$13)*0.1))+('Calcification Rates'!$H$13*$A67*('Calcification Rates'!$D$13-'Calcification Rates'!$E$13)))*('Calcification Rates'!$F$13-'Calcification Rates'!$G$13))*0.5</f>
        <v>64.129671237977703</v>
      </c>
      <c r="J67" s="73">
        <f>(((((1-'Calcification Rates'!$H$13)*$A67)*(('Calcification Rates'!$D$13+'Calcification Rates'!$E$13)*0.1))+('Calcification Rates'!$H$13*$A67*('Calcification Rates'!$D$13+'Calcification Rates'!$E$13)))*('Calcification Rates'!$F$13+'Calcification Rates'!$G$13))*0.5</f>
        <v>88.386948955911151</v>
      </c>
      <c r="K67" s="73">
        <f>((((((((($A67*2)/PI())/2)+'Calcification Rates'!$D$14)^2)*PI())/2))-((((((($A67*2)/PI())/2)^2)*PI())/2)))*'Calcification Rates'!$F$14</f>
        <v>38.510776613858539</v>
      </c>
      <c r="L67" s="73">
        <f>((((((((($A67*2)/PI())/2)+('Calcification Rates'!$D$14-'Calcification Rates'!$E$14))^2)*PI())/2))-((((((($A67*2)/PI())/2)^2)*PI())/2)))*('Calcification Rates'!$F$14-'Calcification Rates'!$G$14)</f>
        <v>37.166265311385359</v>
      </c>
      <c r="M67" s="73">
        <f>((((((((($A67*2)/PI())/2)+('Calcification Rates'!$D$14+'Calcification Rates'!$E$14))^2)*PI())/2))-((((((($A67*2)/PI())/2)^2)*PI())/2)))*('Calcification Rates'!$F$14+'Calcification Rates'!$G$14)</f>
        <v>39.855968067625</v>
      </c>
      <c r="N67" s="73">
        <f>((((((((($A67*2)/PI())/2)+'Calcification Rates'!$D$15)^2)*PI())/2))-((((((($A67*2)/PI())/2)^2)*PI())/2)))*'Calcification Rates'!$F$15</f>
        <v>39.062363258067457</v>
      </c>
      <c r="O67" s="73">
        <f>((((((((($A67*2)/PI())/2)+('Calcification Rates'!$D$15-'Calcification Rates'!$E$15))^2)*PI())/2))-((((((($A67*2)/PI())/2)^2)*PI())/2)))*('Calcification Rates'!$F$15-'Calcification Rates'!$G$15)</f>
        <v>35.224323991161185</v>
      </c>
      <c r="P67" s="73">
        <f>((((((((($A67*2)/PI())/2)+('Calcification Rates'!$D$15+'Calcification Rates'!$E$15))^2)*PI())/2))-((((((($A67*2)/PI())/2)^2)*PI())/2)))*('Calcification Rates'!$F$15+'Calcification Rates'!$G$15)</f>
        <v>43.080154061883476</v>
      </c>
      <c r="Q67" s="73">
        <f>(2*'Calcification Rates'!$D$16*'Calcification Rates'!$F$16)+0.1*'Calcification Rates'!$D$16*($A67+(2*'Calcification Rates'!$D$16))*'Calcification Rates'!$F$16</f>
        <v>9.5981783333333333</v>
      </c>
      <c r="R67" s="73">
        <f>(2*('Calcification Rates'!$D$16-'Calcification Rates'!$E$16)*('Calcification Rates'!$F$16-'Calcification Rates'!$G$16))+(0.1*('Calcification Rates'!$D$16-'Calcification Rates'!$E$16)*($A67+(2*'Calcification Rates'!$D$16-'Calcification Rates'!$E$16)))*('Calcification Rates'!$F$16-'Calcification Rates'!$G$16)</f>
        <v>8.2447944115415375</v>
      </c>
      <c r="S67" s="73">
        <f>(2*('Calcification Rates'!$D$16+'Calcification Rates'!$E$16)*('Calcification Rates'!$F$16+'Calcification Rates'!$G$16))+(0.1*('Calcification Rates'!$D$16+'Calcification Rates'!$E$16)*($A67+(2*'Calcification Rates'!$D$16+'Calcification Rates'!$E$16)))*('Calcification Rates'!$F$16+'Calcification Rates'!$G$16)</f>
        <v>10.985287085636079</v>
      </c>
      <c r="T67" s="73">
        <f>(2*'Calcification Rates'!$D$17*'Calcification Rates'!$F$17)+0.1*'Calcification Rates'!$D$17*($A67+(2*'Calcification Rates'!$D$17))*'Calcification Rates'!$F$17</f>
        <v>8.8710436111111104</v>
      </c>
      <c r="U67" s="73">
        <f>(2*('Calcification Rates'!$D$17-'Calcification Rates'!$E$17)*('Calcification Rates'!$F$17-'Calcification Rates'!$G$17))+(0.1*('Calcification Rates'!$D$17-'Calcification Rates'!$E$17)*($A67+(2*'Calcification Rates'!$D$17-'Calcification Rates'!$E$17)))*('Calcification Rates'!$F$17-'Calcification Rates'!$G$17)</f>
        <v>7.5275430590082024</v>
      </c>
      <c r="V67" s="73">
        <f>(2*('Calcification Rates'!$D$17+'Calcification Rates'!$E$17)*('Calcification Rates'!$F$17+'Calcification Rates'!$G$17))+(0.1*('Calcification Rates'!$D$17+'Calcification Rates'!$E$17)*($A67+(2*'Calcification Rates'!$D$17+'Calcification Rates'!$E$17)))*('Calcification Rates'!$F$17+'Calcification Rates'!$G$17)</f>
        <v>10.248267499769412</v>
      </c>
      <c r="W67" s="73">
        <f>((((((((($A67*2)/PI())/2)+'Calcification Rates'!$D$18)^2)*PI())/2))-((((((($A67*2)/PI())/2)^2)*PI())/2)))*'Calcification Rates'!$F$18</f>
        <v>39.062363258067457</v>
      </c>
      <c r="X67" s="73">
        <f>((((((((($A67*2)/PI())/2)+('Calcification Rates'!$D$18-'Calcification Rates'!$E$18))^2)*PI())/2))-((((((($A67*2)/PI())/2)^2)*PI())/2)))*('Calcification Rates'!$F$18-'Calcification Rates'!$G$18)</f>
        <v>35.224323991161185</v>
      </c>
      <c r="Y67" s="73">
        <f>((((((((($A67*2)/PI())/2)+('Calcification Rates'!$D$18+'Calcification Rates'!$E$18))^2)*PI())/2))-((((((($A67*2)/PI())/2)^2)*PI())/2)))*('Calcification Rates'!$F$18+'Calcification Rates'!$G$18)</f>
        <v>43.080154061883476</v>
      </c>
      <c r="Z67" s="73">
        <f>(2*'Calcification Rates'!$D$19*'Calcification Rates'!$F$19)+0.1*'Calcification Rates'!$D$19*($A67+(2*'Calcification Rates'!$D$19))*'Calcification Rates'!$F$19</f>
        <v>8.8710436111111104</v>
      </c>
      <c r="AA67" s="73">
        <f>(2*('Calcification Rates'!$D$19-'Calcification Rates'!$E$19)*('Calcification Rates'!$F$19-'Calcification Rates'!$G$19))+(0.1*('Calcification Rates'!$D$19-'Calcification Rates'!$E$19)*($A67+(2*'Calcification Rates'!$D$19-'Calcification Rates'!$E$19)))*('Calcification Rates'!$F$19-'Calcification Rates'!$G$19)</f>
        <v>7.5275430590082024</v>
      </c>
      <c r="AB67" s="73">
        <f>(2*('Calcification Rates'!$D$19+'Calcification Rates'!$E$19)*('Calcification Rates'!$F$19+'Calcification Rates'!$G$19))+(0.1*('Calcification Rates'!$D$19+'Calcification Rates'!$E$19)*($A67+(2*'Calcification Rates'!$D$19+'Calcification Rates'!$E$19)))*('Calcification Rates'!$F$19+'Calcification Rates'!$G$19)</f>
        <v>10.248267499769412</v>
      </c>
      <c r="AC67" s="73">
        <f>(((((1-'Calcification Rates'!$H$20)*$A67)*'Calcification Rates'!$D$20*0.1)+('Calcification Rates'!$H$20*$A67*'Calcification Rates'!$D$20))*'Calcification Rates'!$F$20)*0.5</f>
        <v>5.255293604166666</v>
      </c>
      <c r="AD67" s="73">
        <f>(((((1-'Calcification Rates'!$H$20)*$A67)*(('Calcification Rates'!$D$20-'Calcification Rates'!$E$20)*0.1))+('Calcification Rates'!$H$20*$A67*('Calcification Rates'!$D$20-'Calcification Rates'!$E$20)))*('Calcification Rates'!$F$20-'Calcification Rates'!$G$20))*0.5</f>
        <v>4.459729577792344</v>
      </c>
      <c r="AE67" s="73">
        <f>(((((1-'Calcification Rates'!$H$20)*$A67)*(('Calcification Rates'!$D$20+'Calcification Rates'!$E$20)*0.1))+('Calcification Rates'!$H$20*$A67*('Calcification Rates'!$D$20+'Calcification Rates'!$E$20)))*('Calcification Rates'!$F$20+'Calcification Rates'!$G$20))*0.5</f>
        <v>6.0707132349907491</v>
      </c>
      <c r="AF67" s="73">
        <f>(2*'Calcification Rates'!$D$21*'Calcification Rates'!$F$21)+0.1*'Calcification Rates'!$D$21*($A67+(2*'Calcification Rates'!$D$21))*'Calcification Rates'!$F$21</f>
        <v>10.179886111111113</v>
      </c>
      <c r="AG67" s="73">
        <f>(2*('Calcification Rates'!$D$21-'Calcification Rates'!$E$21)*('Calcification Rates'!$F$21-'Calcification Rates'!$G$21))+(0.1*('Calcification Rates'!$D$21-'Calcification Rates'!$E$21)*($A67+(2*'Calcification Rates'!$D$21-'Calcification Rates'!$E$21)))*('Calcification Rates'!$F$21-'Calcification Rates'!$G$21)</f>
        <v>9.9611867839829333</v>
      </c>
      <c r="AH67" s="73">
        <f>(2*('Calcification Rates'!$D$21+'Calcification Rates'!$E$21)*('Calcification Rates'!$F$21+'Calcification Rates'!$G$21))+(0.1*('Calcification Rates'!$D$21+'Calcification Rates'!$E$21)*($A67+(2*'Calcification Rates'!$D$21+'Calcification Rates'!$E$21)))*('Calcification Rates'!$F$21+'Calcification Rates'!$G$21)</f>
        <v>10.400820395750401</v>
      </c>
      <c r="AI67" s="73">
        <f>$A67*'Calcification Rates'!$D$23*'Calcification Rates'!$F$23</f>
        <v>1.5276828124999999</v>
      </c>
      <c r="AJ67" s="73">
        <f>$A67*('Calcification Rates'!$D$23-'Calcification Rates'!$E$23)*('Calcification Rates'!$F$23-'Calcification Rates'!$G$23)</f>
        <v>0.99283920305765416</v>
      </c>
      <c r="AK67" s="73">
        <f>$A67*('Calcification Rates'!$D$23+'Calcification Rates'!$E$23)*('Calcification Rates'!$F$23+'Calcification Rates'!$G$23)</f>
        <v>2.0625264219423456</v>
      </c>
      <c r="AL67" s="73">
        <f>((((1-'Calcification Rates'!$H$24)*$A67)*'Calcification Rates'!$D$24*0.1)+('Calcification Rates'!$H$24*$A67*'Calcification Rates'!$D$24))*'Calcification Rates'!$F$24</f>
        <v>69.609496274500003</v>
      </c>
      <c r="AM67" s="73">
        <f>((((1-'Calcification Rates'!$H$24)*$A67)*(('Calcification Rates'!$D$24-'Calcification Rates'!$E$24)*0.1))+('Calcification Rates'!$H$24*$A67*('Calcification Rates'!$D$24-'Calcification Rates'!$E$24)))*('Calcification Rates'!$F$24-'Calcification Rates'!$G$24)</f>
        <v>41.980416752788877</v>
      </c>
      <c r="AN67" s="73">
        <f>((((1-'Calcification Rates'!$H$24)*$A67)*(('Calcification Rates'!$D$24+'Calcification Rates'!$E$24)*0.1))+('Calcification Rates'!$H$24*$A67*('Calcification Rates'!$D$24+'Calcification Rates'!$E$24)))*('Calcification Rates'!$F$24+'Calcification Rates'!$G$24)</f>
        <v>101.23879677460938</v>
      </c>
      <c r="AO67" s="73">
        <f>((((((((($A67*2)/PI())/2)+'Calcification Rates'!$D$25)^2)*PI())/2))-((((((($A67*2)/PI())/2)^2)*PI())/2)))*'Calcification Rates'!$F$25</f>
        <v>32.85155880398618</v>
      </c>
      <c r="AP67" s="73">
        <f>((((((((($A67*2)/PI())/2)+('Calcification Rates'!$D$25-'Calcification Rates'!$E$25))^2)*PI())/2))-((((((($A67*2)/PI())/2)^2)*PI())/2)))*('Calcification Rates'!$F$25-'Calcification Rates'!$G$25)</f>
        <v>26.854796433702962</v>
      </c>
      <c r="AQ67" s="73">
        <f>((((((((($A67*2)/PI())/2)+('Calcification Rates'!$D$25+'Calcification Rates'!$E$25))^2)*PI())/2))-((((((($A67*2)/PI())/2)^2)*PI())/2)))*('Calcification Rates'!$F$25+'Calcification Rates'!$G$25)</f>
        <v>39.048320921770497</v>
      </c>
      <c r="AR67" s="73">
        <f>((((1-'Calcification Rates'!$H$28)*$A67)*'Calcification Rates'!$D$28*0.1)+('Calcification Rates'!$H$28*$A67*'Calcification Rates'!$D$28))*'Calcification Rates'!$F$28</f>
        <v>11.204130506097069</v>
      </c>
      <c r="AS67" s="73">
        <f>((((1-'Calcification Rates'!$H$28)*$A67)*(('Calcification Rates'!$D$28-'Calcification Rates'!$E$28)*0.1))+('Calcification Rates'!$H$28*$A67*('Calcification Rates'!$D$28-'Calcification Rates'!$E$28)))*('Calcification Rates'!$F$28-'Calcification Rates'!$G$28)</f>
        <v>10.098502210080209</v>
      </c>
      <c r="AT67" s="73">
        <f>((((1-'Calcification Rates'!$H$28)*$A67)*(('Calcification Rates'!$D$28+'Calcification Rates'!$E$28)*0.1))+('Calcification Rates'!$H$28*$A67*('Calcification Rates'!$D$28+'Calcification Rates'!$E$28)))*('Calcification Rates'!$F$28+'Calcification Rates'!$G$28)</f>
        <v>12.363862781197467</v>
      </c>
      <c r="AU67" s="73">
        <f>((((((((($A67*2)/PI())/2)+'Calcification Rates'!$D$29)^2)*PI())/2))-((((((($A67*2)/PI())/2)^2)*PI())/2)))*'Calcification Rates'!$F$29</f>
        <v>161.1368347841964</v>
      </c>
      <c r="AV67" s="73">
        <f>((((((((($A67*2)/PI())/2)+('Calcification Rates'!$D$29-'Calcification Rates'!$E$29))^2)*PI())/2))-((((((($A67*2)/PI())/2)^2)*PI())/2)))*('Calcification Rates'!$F$29-'Calcification Rates'!$G$29)</f>
        <v>133.12353492239862</v>
      </c>
      <c r="AW67" s="73">
        <f>((((((((($A67*2)/PI())/2)+('Calcification Rates'!$D$29+'Calcification Rates'!$E$29))^2)*PI())/2))-((((((($A67*2)/PI())/2)^2)*PI())/2)))*('Calcification Rates'!$F$29+'Calcification Rates'!$G$29)</f>
        <v>191.60625733238845</v>
      </c>
      <c r="AX67" s="73">
        <f>((((((((($A67*2)/PI())/2)+'Calcification Rates'!$D$30)^2)*PI())/2))-((((((($A67*2)/PI())/2)^2)*PI())/2)))*'Calcification Rates'!$F$30</f>
        <v>38.297517886833425</v>
      </c>
      <c r="AY67" s="73">
        <f>((((((((($A67*2)/PI())/2)+('Calcification Rates'!$D$30-'Calcification Rates'!$E$30))^2)*PI())/2))-((((((($A67*2)/PI())/2)^2)*PI())/2)))*('Calcification Rates'!$F$30-'Calcification Rates'!$G$30)</f>
        <v>33.998147691423505</v>
      </c>
      <c r="AZ67" s="73">
        <f>((((((((($A67*2)/PI())/2)+('Calcification Rates'!$D$30+'Calcification Rates'!$E$30))^2)*PI())/2))-((((((($A67*2)/PI())/2)^2)*PI())/2)))*('Calcification Rates'!$F$30+'Calcification Rates'!$G$30)</f>
        <v>42.685427425205056</v>
      </c>
      <c r="BA67" s="73">
        <f>((((1-'Calcification Rates'!$H$31)*$A67)*'Calcification Rates'!$D$31*0.1)+('Calcification Rates'!$H$31*$A67*'Calcification Rates'!$D$31))*'Calcification Rates'!$F$31</f>
        <v>11.983789999999999</v>
      </c>
      <c r="BB67" s="73">
        <f>((((1-'Calcification Rates'!$H$31)*$A67)*(('Calcification Rates'!$D$31-'Calcification Rates'!$E$31)*0.1))+('Calcification Rates'!$H$31*$A67*('Calcification Rates'!$D$31-'Calcification Rates'!$E$31)))*('Calcification Rates'!$F$31-'Calcification Rates'!$G$31)</f>
        <v>11.983789999999999</v>
      </c>
      <c r="BC67" s="73">
        <f>((((1-'Calcification Rates'!$H$31)*$A67)*(('Calcification Rates'!$D$31+'Calcification Rates'!$E$31)*0.1))+('Calcification Rates'!$H$31*$A67*('Calcification Rates'!$D$31+'Calcification Rates'!$E$31)))*('Calcification Rates'!$F$31+'Calcification Rates'!$G$31)</f>
        <v>11.983789999999999</v>
      </c>
      <c r="BD67" s="73">
        <f>$A67*'Calcification Rates'!$D$32*'Calcification Rates'!$F$32</f>
        <v>50.355642724031775</v>
      </c>
      <c r="BE67" s="73">
        <f>$A67*('Calcification Rates'!$D$32-'Calcification Rates'!$E$32)*('Calcification Rates'!$F$32-'Calcification Rates'!$G$32)</f>
        <v>48.40733881712319</v>
      </c>
      <c r="BF67" s="73">
        <f>$A67*('Calcification Rates'!$D$32+'Calcification Rates'!$E$32)*('Calcification Rates'!$F$32+'Calcification Rates'!$G$32)</f>
        <v>52.303946630940359</v>
      </c>
      <c r="BG67" s="73">
        <f>((((1-'Calcification Rates'!$H$34)*$A67)*'Calcification Rates'!$D$34*0.1)+('Calcification Rates'!$H$34*$A67*'Calcification Rates'!$D$34))*'Calcification Rates'!$F$34</f>
        <v>16.279115125000001</v>
      </c>
      <c r="BH67" s="73">
        <f>((((1-'Calcification Rates'!$H$34)*$A67)*(('Calcification Rates'!$D$34-'Calcification Rates'!$E$34)*0.1))+('Calcification Rates'!$H$34*$A67*('Calcification Rates'!$D$34-'Calcification Rates'!$E$34)))*('Calcification Rates'!$F$34-'Calcification Rates'!$G$34)</f>
        <v>6.1992999764712566</v>
      </c>
      <c r="BI67" s="73">
        <f>((((1-'Calcification Rates'!$H$34)*$A67)*(('Calcification Rates'!$D$34+'Calcification Rates'!$E$34)*0.1))+('Calcification Rates'!$H$34*$A67*('Calcification Rates'!$D$34+'Calcification Rates'!$E$34)))*('Calcification Rates'!$F$34+'Calcification Rates'!$G$34)</f>
        <v>31.047669708829279</v>
      </c>
      <c r="BJ67" s="73">
        <f>(2*'Calcification Rates'!$D$35*'Calcification Rates'!$F$35)+0.1*'Calcification Rates'!$D$35*($A67+(2*'Calcification Rates'!$D$35))*'Calcification Rates'!$F$35</f>
        <v>5.1071662987871091</v>
      </c>
      <c r="BK67" s="73">
        <f>(2*('Calcification Rates'!$D$35-'Calcification Rates'!$E$35)*('Calcification Rates'!$F$35-'Calcification Rates'!$G$35))+(0.1*('Calcification Rates'!$D$35-'Calcification Rates'!$E$35)*($A67+(2*'Calcification Rates'!$D$35-'Calcification Rates'!$E$35)))*('Calcification Rates'!$F$35-'Calcification Rates'!$G$35)</f>
        <v>4.6059680792315989</v>
      </c>
      <c r="BL67" s="73">
        <f>(2*('Calcification Rates'!$D$35+'Calcification Rates'!$E$35)*('Calcification Rates'!$F$35+'Calcification Rates'!$G$35))+(0.1*('Calcification Rates'!$D$35+'Calcification Rates'!$E$35)*($A67+(2*'Calcification Rates'!$D$35+'Calcification Rates'!$E$35)))*('Calcification Rates'!$F$35+'Calcification Rates'!$G$35)</f>
        <v>5.63173203990908</v>
      </c>
      <c r="BM67" s="73">
        <f>((((((((($A67*2)/PI())/2)+'Calcification Rates'!$D$36)^2)*PI())/2))-((((((($A67*2)/PI())/2)^2)*PI())/2)))*'Calcification Rates'!$F$36</f>
        <v>51.634756906556333</v>
      </c>
      <c r="BN67" s="73">
        <f>((((((((($A67*2)/PI())/2)+('Calcification Rates'!$D$36-'Calcification Rates'!$E$36))^2)*PI())/2))-((((((($A67*2)/PI())/2)^2)*PI())/2)))*('Calcification Rates'!$F$36-'Calcification Rates'!$G$36)</f>
        <v>47.287392051660639</v>
      </c>
      <c r="BO67" s="73">
        <f>((((((((($A67*2)/PI())/2)+('Calcification Rates'!$D$36+'Calcification Rates'!$E$36))^2)*PI())/2))-((((((($A67*2)/PI())/2)^2)*PI())/2)))*('Calcification Rates'!$F$36+'Calcification Rates'!$G$36)</f>
        <v>56.174093703798761</v>
      </c>
      <c r="BP67" s="73">
        <f>(2*'Calcification Rates'!$D$37*'Calcification Rates'!$F$37)+0.1*'Calcification Rates'!$D$37*($A67+(2*'Calcification Rates'!$D$37))*'Calcification Rates'!$F$37</f>
        <v>103.69352777777777</v>
      </c>
      <c r="BQ67" s="73">
        <f>(2*('Calcification Rates'!$D$37-'Calcification Rates'!$E$37)*('Calcification Rates'!$F$37-'Calcification Rates'!$G$37))+(0.1*('Calcification Rates'!$D$37-'Calcification Rates'!$E$37)*($A67+(2*'Calcification Rates'!$D$37-'Calcification Rates'!$E$37)))*('Calcification Rates'!$F$37-'Calcification Rates'!$G$37)</f>
        <v>84.935742816598008</v>
      </c>
      <c r="BR67" s="73">
        <f>(2*('Calcification Rates'!$D$37+'Calcification Rates'!$E$37)*('Calcification Rates'!$F$37+'Calcification Rates'!$G$37))+(0.1*('Calcification Rates'!$D$37+'Calcification Rates'!$E$37)*($A67+(2*'Calcification Rates'!$D$37+'Calcification Rates'!$E$37)))*('Calcification Rates'!$F$37+'Calcification Rates'!$G$37)</f>
        <v>124.00864211826216</v>
      </c>
      <c r="BS67" s="73">
        <f>(2*'Calcification Rates'!$D$38*'Calcification Rates'!$F$38)+0.1*'Calcification Rates'!$D$38*($A67+(2*'Calcification Rates'!$D$38))*'Calcification Rates'!$F$38</f>
        <v>99.289555555555552</v>
      </c>
      <c r="BT67" s="73">
        <f>(2*('Calcification Rates'!$D$38-'Calcification Rates'!$E$38)*('Calcification Rates'!$F$38-'Calcification Rates'!$G$38))+(0.1*('Calcification Rates'!$D$38-'Calcification Rates'!$E$38)*($A67+(2*'Calcification Rates'!$D$38-'Calcification Rates'!$E$38)))*('Calcification Rates'!$F$38-'Calcification Rates'!$G$38)</f>
        <v>79.769784243959563</v>
      </c>
      <c r="BU67" s="73">
        <f>(2*('Calcification Rates'!$D$38+'Calcification Rates'!$E$38)*('Calcification Rates'!$F$38+'Calcification Rates'!$G$38))+(0.1*('Calcification Rates'!$D$38+'Calcification Rates'!$E$38)*($A67+(2*'Calcification Rates'!$D$38+'Calcification Rates'!$E$38)))*('Calcification Rates'!$F$38+'Calcification Rates'!$G$38)</f>
        <v>120.81618321503774</v>
      </c>
      <c r="BV67" s="73">
        <f>((((((((($A67*2)/PI())/2)+'Calcification Rates'!$D$39)^2)*PI())/2))-((((((($A67*2)/PI())/2)^2)*PI())/2)))*'Calcification Rates'!$F$39</f>
        <v>27.879659526939207</v>
      </c>
      <c r="BW67" s="73">
        <f>((((((((($A67*2)/PI())/2)+('Calcification Rates'!$D$39-'Calcification Rates'!$E$39))^2)*PI())/2))-((((((($A67*2)/PI())/2)^2)*PI())/2)))*('Calcification Rates'!$F$39-'Calcification Rates'!$G$39)</f>
        <v>26.80097108923421</v>
      </c>
      <c r="BX67" s="73">
        <f>((((((((($A67*2)/PI())/2)+('Calcification Rates'!$D$39+'Calcification Rates'!$E$39))^2)*PI())/2))-((((((($A67*2)/PI())/2)^2)*PI())/2)))*('Calcification Rates'!$F$39+'Calcification Rates'!$G$39)</f>
        <v>28.958347964644204</v>
      </c>
      <c r="BY67" s="73">
        <f>((((((((($A67*2)/PI())/2)+'Calcification Rates'!$D$40)^2)*PI())/2))-((((((($A67*2)/PI())/2)^2)*PI())/2)))*'Calcification Rates'!$F$40</f>
        <v>50.964092405757086</v>
      </c>
      <c r="BZ67" s="73">
        <f>((((((((($A67*2)/PI())/2)+('Calcification Rates'!$D$40-'Calcification Rates'!$E$40))^2)*PI())/2))-((((((($A67*2)/PI())/2)^2)*PI())/2)))*('Calcification Rates'!$F$40-'Calcification Rates'!$G$40)</f>
        <v>48.99224704792195</v>
      </c>
      <c r="CA67" s="73">
        <f>((((((((($A67*2)/PI())/2)+('Calcification Rates'!$D$40+'Calcification Rates'!$E$40))^2)*PI())/2))-((((((($A67*2)/PI())/2)^2)*PI())/2)))*('Calcification Rates'!$F$40+'Calcification Rates'!$G$40)</f>
        <v>52.935937763592221</v>
      </c>
      <c r="CB67" s="73">
        <f>$A67*'Calcification Rates'!$D$23*'Calcification Rates'!$F$23</f>
        <v>1.5276828124999999</v>
      </c>
      <c r="CC67" s="73">
        <f>$A67*('Calcification Rates'!$D$23-'Calcification Rates'!$E$23)*('Calcification Rates'!$F$23-'Calcification Rates'!$G$23)</f>
        <v>0.99283920305765416</v>
      </c>
      <c r="CD67" s="73">
        <f>$A67*('Calcification Rates'!$D$23+'Calcification Rates'!$E$23)*('Calcification Rates'!$F$23+'Calcification Rates'!$G$23)</f>
        <v>2.0625264219423456</v>
      </c>
      <c r="CE67" s="73">
        <f>((((1-'Calcification Rates'!$H$44)*$A67)*'Calcification Rates'!$D$44*0.1)+('Calcification Rates'!$H$44*$A67*'Calcification Rates'!$D$44))*'Calcification Rates'!$F$44</f>
        <v>53.346660264625001</v>
      </c>
      <c r="CF67" s="73">
        <f>((((1-'Calcification Rates'!$H$44)*$A67)*(('Calcification Rates'!$D$44-'Calcification Rates'!$E$44)*0.1))+('Calcification Rates'!$H$44*$A67*('Calcification Rates'!$D$44-'Calcification Rates'!$E$44)))*('Calcification Rates'!$F$44-'Calcification Rates'!$G$44)</f>
        <v>32.17255044408072</v>
      </c>
      <c r="CG67" s="73">
        <f>((((1-'Calcification Rates'!$H$44)*$A67)*(('Calcification Rates'!$D$44+'Calcification Rates'!$E$44)*0.1))+('Calcification Rates'!$H$44*$A67*('Calcification Rates'!$D$44+'Calcification Rates'!$E$44)))*('Calcification Rates'!$F$44+'Calcification Rates'!$G$44)</f>
        <v>77.586421195134477</v>
      </c>
      <c r="CH67" s="73">
        <f>((((1-'Calcification Rates'!$H$45)*$A67)*'Calcification Rates'!$D$45*0.1)+('Calcification Rates'!$H$45*$A67*'Calcification Rates'!$D$45))*'Calcification Rates'!$F$45</f>
        <v>66.287155999999996</v>
      </c>
      <c r="CI67" s="73">
        <f>((((1-'Calcification Rates'!$H$45)*$A67)*(('Calcification Rates'!$D$45-'Calcification Rates'!$E$45)*0.1))+('Calcification Rates'!$H$45*$A67*('Calcification Rates'!$D$45-'Calcification Rates'!$E$45)))*('Calcification Rates'!$F$45-'Calcification Rates'!$G$45)</f>
        <v>43.649197461699266</v>
      </c>
      <c r="CJ67" s="73">
        <f>((((1-'Calcification Rates'!$H$45)*$A67)*(('Calcification Rates'!$D$45+'Calcification Rates'!$E$45)*0.1))+('Calcification Rates'!$H$45*$A67*('Calcification Rates'!$D$45+'Calcification Rates'!$E$45)))*('Calcification Rates'!$F$45+'Calcification Rates'!$G$45)</f>
        <v>88.925114538300718</v>
      </c>
      <c r="CK67" s="73">
        <f>((((1-'Calcification Rates'!$H$46)*$A67)*'Calcification Rates'!$D$46*0.1)+('Calcification Rates'!$H$46*$A67*'Calcification Rates'!$D$46))*'Calcification Rates'!$F$46</f>
        <v>53.391833300000002</v>
      </c>
      <c r="CL67" s="73">
        <f>((((1-'Calcification Rates'!$H$46)*$A67)*(('Calcification Rates'!$D$46-'Calcification Rates'!$E$46)*0.1))+('Calcification Rates'!$H$46*$A67*('Calcification Rates'!$D$46-'Calcification Rates'!$E$46)))*('Calcification Rates'!$F$46-'Calcification Rates'!$G$46)</f>
        <v>50.074494125416898</v>
      </c>
      <c r="CM67" s="73">
        <f>((((1-'Calcification Rates'!$H$46)*$A67)*(('Calcification Rates'!$D$46+'Calcification Rates'!$E$46)*0.1))+('Calcification Rates'!$H$46*$A67*('Calcification Rates'!$D$46+'Calcification Rates'!$E$46)))*('Calcification Rates'!$F$46+'Calcification Rates'!$G$46)</f>
        <v>56.808648761799873</v>
      </c>
      <c r="CN67" s="73">
        <f>((((1-'Calcification Rates'!$H$47)*$A67)*'Calcification Rates'!$D$47*0.1)+('Calcification Rates'!$H$47*$A67*'Calcification Rates'!$D$47))*'Calcification Rates'!$F$47</f>
        <v>69.609496274500003</v>
      </c>
      <c r="CO67" s="73">
        <f>((((1-'Calcification Rates'!$H$47)*$A67)*(('Calcification Rates'!$D$47-'Calcification Rates'!$E$47)*0.1))+('Calcification Rates'!$H$47*$A67*('Calcification Rates'!$D$47-'Calcification Rates'!$E$47)))*('Calcification Rates'!$F$47-'Calcification Rates'!$G$47)</f>
        <v>41.980416752788877</v>
      </c>
      <c r="CP67" s="73">
        <f>((((1-'Calcification Rates'!$H$47)*$A67)*(('Calcification Rates'!$D$47+'Calcification Rates'!$E$47)*0.1))+('Calcification Rates'!$H$47*$A67*('Calcification Rates'!$D$47+'Calcification Rates'!$E$47)))*('Calcification Rates'!$F$47+'Calcification Rates'!$G$47)</f>
        <v>101.23879677460938</v>
      </c>
      <c r="CQ67" s="73">
        <f>((((((((($A67*2)/PI())/2)+'Calcification Rates'!$D$48)^2)*PI())/2))-((((((($A67*2)/PI())/2)^2)*PI())/2)))*'Calcification Rates'!$F$48</f>
        <v>39.062363258067457</v>
      </c>
      <c r="CR67" s="73">
        <f>((((((((($A67*2)/PI())/2)+('Calcification Rates'!$D$48-'Calcification Rates'!$E$48))^2)*PI())/2))-((((((($A67*2)/PI())/2)^2)*PI())/2)))*('Calcification Rates'!$F$48-'Calcification Rates'!$G$48)</f>
        <v>35.224323991161185</v>
      </c>
      <c r="CS67" s="73">
        <f>((((((((($A67*2)/PI())/2)+('Calcification Rates'!$D$48+'Calcification Rates'!$E$48))^2)*PI())/2))-((((((($A67*2)/PI())/2)^2)*PI())/2)))*('Calcification Rates'!$F$48+'Calcification Rates'!$G$48)</f>
        <v>43.080154061883476</v>
      </c>
      <c r="CT67" s="73">
        <f>((((1-'Calcification Rates'!$H$49)*$A67)*'Calcification Rates'!$D$49*0.1)+('Calcification Rates'!$H$49*$A67*'Calcification Rates'!$D$49))*'Calcification Rates'!$F$49</f>
        <v>53.346660264625001</v>
      </c>
      <c r="CU67" s="73">
        <f>((((1-'Calcification Rates'!$H$49)*$A67)*(('Calcification Rates'!$D$49-'Calcification Rates'!$E$49)*0.1))+('Calcification Rates'!$H$49*$A67*('Calcification Rates'!$D$49-'Calcification Rates'!$E$49)))*('Calcification Rates'!$F$49-'Calcification Rates'!$G$49)</f>
        <v>32.17255044408072</v>
      </c>
      <c r="CV67" s="73">
        <f>((((1-'Calcification Rates'!$H$49)*$A67)*(('Calcification Rates'!$D$49+'Calcification Rates'!$E$49)*0.1))+('Calcification Rates'!$H$49*$A67*('Calcification Rates'!$D$49+'Calcification Rates'!$E$49)))*('Calcification Rates'!$F$49+'Calcification Rates'!$G$49)</f>
        <v>77.586421195134477</v>
      </c>
      <c r="CW67" s="73">
        <f>((((((((($A67*2)/PI())/2)+'Calcification Rates'!$D$50)^2)*PI())/2))-((((((($A67*2)/PI())/2)^2)*PI())/2)))*'Calcification Rates'!$F$50</f>
        <v>39.062363258067457</v>
      </c>
      <c r="CX67" s="73">
        <f>((((((((($A67*2)/PI())/2)+('Calcification Rates'!$D$50-'Calcification Rates'!$E$50))^2)*PI())/2))-((((((($A67*2)/PI())/2)^2)*PI())/2)))*('Calcification Rates'!$F$50-'Calcification Rates'!$G$50)</f>
        <v>35.224323991161185</v>
      </c>
      <c r="CY67" s="73">
        <f>((((((((($A67*2)/PI())/2)+('Calcification Rates'!$D$50+'Calcification Rates'!$E$50))^2)*PI())/2))-((((((($A67*2)/PI())/2)^2)*PI())/2)))*('Calcification Rates'!$F$50+'Calcification Rates'!$G$50)</f>
        <v>43.080154061883476</v>
      </c>
      <c r="CZ67" s="73">
        <f>((((((((($A67*2)/PI())/2)+'Calcification Rates'!$D$51)^2)*PI())/2))-((((((($A67*2)/PI())/2)^2)*PI())/2)))*'Calcification Rates'!$F$51</f>
        <v>39.062363258067457</v>
      </c>
      <c r="DA67" s="73">
        <f>((((((((($A67*2)/PI())/2)+('Calcification Rates'!$D$51-'Calcification Rates'!$E$51))^2)*PI())/2))-((((((($A67*2)/PI())/2)^2)*PI())/2)))*('Calcification Rates'!$F$51-'Calcification Rates'!$G$51)</f>
        <v>35.224323991161185</v>
      </c>
      <c r="DB67" s="73">
        <f>((((((((($A67*2)/PI())/2)+('Calcification Rates'!$D$51+'Calcification Rates'!$E$51))^2)*PI())/2))-((((((($A67*2)/PI())/2)^2)*PI())/2)))*('Calcification Rates'!$F$51+'Calcification Rates'!$G$51)</f>
        <v>43.080154061883476</v>
      </c>
      <c r="DC67" s="73">
        <f>((((((((($A67*2)/PI())/2)+'Calcification Rates'!$D$52)^2)*PI())/2))-((((((($A67*2)/PI())/2)^2)*PI())/2)))*'Calcification Rates'!$F$52</f>
        <v>86.559314899145335</v>
      </c>
      <c r="DD67" s="73">
        <f>((((((((($A67*2)/PI())/2)+('Calcification Rates'!$D$52-'Calcification Rates'!$E$52))^2)*PI())/2))-((((((($A67*2)/PI())/2)^2)*PI())/2)))*('Calcification Rates'!$F$52-'Calcification Rates'!$G$52)</f>
        <v>81.708688618889539</v>
      </c>
      <c r="DE67" s="73">
        <f>((((((((($A67*2)/PI())/2)+('Calcification Rates'!$D$52+'Calcification Rates'!$E$52))^2)*PI())/2))-((((((($A67*2)/PI())/2)^2)*PI())/2)))*('Calcification Rates'!$F$52+'Calcification Rates'!$G$52)</f>
        <v>91.531935635794156</v>
      </c>
      <c r="DF67" s="73">
        <f>((((((((($A67*2)/PI())/2)+'Calcification Rates'!$D$53)^2)*PI())/2))-((((((($A67*2)/PI())/2)^2)*PI())/2)))*'Calcification Rates'!$F$53</f>
        <v>11.573476780436042</v>
      </c>
      <c r="DG67" s="73">
        <f>((((((((($A67*2)/PI())/2)+('Calcification Rates'!$D$53-'Calcification Rates'!$E$53))^2)*PI())/2))-((((((($A67*2)/PI())/2)^2)*PI())/2)))*('Calcification Rates'!$F$53-'Calcification Rates'!$G$53)</f>
        <v>11.00048439141519</v>
      </c>
      <c r="DH67" s="73">
        <f>((((((((($A67*2)/PI())/2)+('Calcification Rates'!$D$53+'Calcification Rates'!$E$53))^2)*PI())/2))-((((((($A67*2)/PI())/2)^2)*PI())/2)))*('Calcification Rates'!$F$53+'Calcification Rates'!$G$53)</f>
        <v>12.156556017053857</v>
      </c>
      <c r="DI67" s="73">
        <f>((((((((($A67*2)/PI())/2)+'Calcification Rates'!$D$54)^2)*PI())/2))-((((((($A67*2)/PI())/2)^2)*PI())/2)))*'Calcification Rates'!$F$54</f>
        <v>11.573476780436042</v>
      </c>
      <c r="DJ67" s="73">
        <f>((((((((($A67*2)/PI())/2)+('Calcification Rates'!$D$54-'Calcification Rates'!$E$54))^2)*PI())/2))-((((((($A67*2)/PI())/2)^2)*PI())/2)))*('Calcification Rates'!$F$54-'Calcification Rates'!$G$54)</f>
        <v>11.00048439141519</v>
      </c>
      <c r="DK67" s="73">
        <f>((((((((($A67*2)/PI())/2)+('Calcification Rates'!$D$54+'Calcification Rates'!$E$54))^2)*PI())/2))-((((((($A67*2)/PI())/2)^2)*PI())/2)))*('Calcification Rates'!$F$54+'Calcification Rates'!$G$54)</f>
        <v>12.156556017053857</v>
      </c>
      <c r="DL67" s="73">
        <f>((((((((($A67*2)/PI())/2)+'Calcification Rates'!$D$55)^2)*PI())/2))-((((((($A67*2)/PI())/2)^2)*PI())/2)))*'Calcification Rates'!$F$55</f>
        <v>14.192296087025408</v>
      </c>
      <c r="DM67" s="73">
        <f>((((((((($A67*2)/PI())/2)+('Calcification Rates'!$D$55-'Calcification Rates'!$E$55))^2)*PI())/2))-((((((($A67*2)/PI())/2)^2)*PI())/2)))*('Calcification Rates'!$F$55-'Calcification Rates'!$G$55)</f>
        <v>14.032581169894955</v>
      </c>
      <c r="DN67" s="73">
        <f>((((((((($A67*2)/PI())/2)+('Calcification Rates'!$D$55+'Calcification Rates'!$E$55))^2)*PI())/2))-((((((($A67*2)/PI())/2)^2)*PI())/2)))*('Calcification Rates'!$F$55+'Calcification Rates'!$G$55)</f>
        <v>14.352020878076893</v>
      </c>
      <c r="DO67" s="73">
        <f>((((1-'Calcification Rates'!$H$56)*$A67)*'Calcification Rates'!$D$56*0.1)+('Calcification Rates'!$H$56*$A67*'Calcification Rates'!$D$56))*'Calcification Rates'!$F$56</f>
        <v>6.9199185250000008</v>
      </c>
      <c r="DP67" s="73">
        <f>((((1-'Calcification Rates'!$H$56)*$A67)*(('Calcification Rates'!$D$56-'Calcification Rates'!$E$56)*0.1))+('Calcification Rates'!$H$56*$A67*('Calcification Rates'!$D$56-'Calcification Rates'!$E$56)))*('Calcification Rates'!$F$56-'Calcification Rates'!$G$56)</f>
        <v>6.9199185250000008</v>
      </c>
      <c r="DQ67" s="73">
        <f>((((1-'Calcification Rates'!$H$56)*$A67)*(('Calcification Rates'!$D$56+'Calcification Rates'!$E$56)*0.1))+('Calcification Rates'!$H$56*$A67*('Calcification Rates'!$D$56+'Calcification Rates'!$E$56)))*('Calcification Rates'!$F$56+'Calcification Rates'!$G$56)</f>
        <v>6.9199185250000008</v>
      </c>
      <c r="DR67" s="73">
        <f>((((1-'Calcification Rates'!$H$57)*$A67)*'Calcification Rates'!$D$57*0.1)+('Calcification Rates'!$H$57*$A67*'Calcification Rates'!$D$57))*'Calcification Rates'!$F$57</f>
        <v>29.340306666666667</v>
      </c>
      <c r="DS67" s="73">
        <f>((((1-'Calcification Rates'!$H$57)*$A67)*(('Calcification Rates'!$D$57-'Calcification Rates'!$E$57)*0.1))+('Calcification Rates'!$H$57*$A67*('Calcification Rates'!$D$57-'Calcification Rates'!$E$57)))*('Calcification Rates'!$F$57-'Calcification Rates'!$G$57)</f>
        <v>27.808453336131329</v>
      </c>
      <c r="DT67" s="73">
        <f>((((1-'Calcification Rates'!$H$57)*$A67)*(('Calcification Rates'!$D$57+'Calcification Rates'!$E$57)*0.1))+('Calcification Rates'!$H$57*$A67*('Calcification Rates'!$D$57+'Calcification Rates'!$E$57)))*('Calcification Rates'!$F$57+'Calcification Rates'!$G$57)</f>
        <v>30.872159997202008</v>
      </c>
      <c r="DU67" s="73">
        <f>((((1-'Calcification Rates'!$H$58)*$A67)*'Calcification Rates'!$D$58*0.1)+('Calcification Rates'!$H$58*$A67*'Calcification Rates'!$D$58))*'Calcification Rates'!$F$58</f>
        <v>29.340306666666667</v>
      </c>
      <c r="DV67" s="73">
        <f>((((1-'Calcification Rates'!$H$58)*$A67)*(('Calcification Rates'!$D$58-'Calcification Rates'!$E$58)*0.1))+('Calcification Rates'!$H$58*$A67*('Calcification Rates'!$D$58-'Calcification Rates'!$E$58)))*('Calcification Rates'!$F$58-'Calcification Rates'!$G$58)</f>
        <v>27.808453336131329</v>
      </c>
      <c r="DW67" s="73">
        <f>((((1-'Calcification Rates'!$H$58)*$A67)*(('Calcification Rates'!$D$58+'Calcification Rates'!$E$58)*0.1))+('Calcification Rates'!$H$58*$A67*('Calcification Rates'!$D$58+'Calcification Rates'!$E$58)))*('Calcification Rates'!$F$58+'Calcification Rates'!$G$58)</f>
        <v>30.872159997202008</v>
      </c>
      <c r="DX67" s="73">
        <f>(2*'Calcification Rates'!$D$59*'Calcification Rates'!$F$59)+0.1*'Calcification Rates'!$D$59*($A67+(2*'Calcification Rates'!$D$59))*'Calcification Rates'!$F$59</f>
        <v>20.94129742222222</v>
      </c>
      <c r="DY67" s="73">
        <f>(2*('Calcification Rates'!$D$59-'Calcification Rates'!$E$59)*('Calcification Rates'!$F$59-'Calcification Rates'!$G$59))+(0.1*('Calcification Rates'!$D$59-'Calcification Rates'!$E$59)*($A67+(2*'Calcification Rates'!$D$59-'Calcification Rates'!$E$59)))*('Calcification Rates'!$F$59-'Calcification Rates'!$G$59)</f>
        <v>19.829458968786348</v>
      </c>
      <c r="DZ67" s="73">
        <f>(2*('Calcification Rates'!$D$59+'Calcification Rates'!$E$59)*('Calcification Rates'!$F$59+'Calcification Rates'!$G$59))+(0.1*('Calcification Rates'!$D$59+'Calcification Rates'!$E$59)*($A67+(2*'Calcification Rates'!$D$59+'Calcification Rates'!$E$59)))*('Calcification Rates'!$F$59+'Calcification Rates'!$G$59)</f>
        <v>22.055173637865387</v>
      </c>
      <c r="EA67" s="73">
        <f>((((((((($A67*2)/PI())/2)+'Calcification Rates'!$D$60)^2)*PI())/2))-((((((($A67*2)/PI())/2)^2)*PI())/2)))*'Calcification Rates'!$F$60</f>
        <v>40.647131284714767</v>
      </c>
      <c r="EB67" s="73">
        <f>((((((((($A67*2)/PI())/2)+('Calcification Rates'!$D$60-'Calcification Rates'!$E$60))^2)*PI())/2))-((((((($A67*2)/PI())/2)^2)*PI())/2)))*('Calcification Rates'!$F$60-'Calcification Rates'!$G$60)</f>
        <v>37.944810369458025</v>
      </c>
      <c r="EC67" s="73">
        <f>((((((((($A67*2)/PI())/2)+('Calcification Rates'!$D$60+'Calcification Rates'!$E$60))^2)*PI())/2))-((((((($A67*2)/PI())/2)^2)*PI())/2)))*('Calcification Rates'!$F$60+'Calcification Rates'!$G$60)</f>
        <v>43.437263440949692</v>
      </c>
      <c r="ED67" s="73">
        <f>$A67*'Calcification Rates'!$D$61*'Calcification Rates'!$F$61</f>
        <v>51.010381870511431</v>
      </c>
      <c r="EE67" s="73">
        <f>$A67*('Calcification Rates'!$D$61-'Calcification Rates'!$E$61)*('Calcification Rates'!$F$61-'Calcification Rates'!$G$61)</f>
        <v>46.742035471050777</v>
      </c>
      <c r="EF67" s="73">
        <f>$A67*('Calcification Rates'!$D$61+'Calcification Rates'!$E$61)*('Calcification Rates'!$F$61+'Calcification Rates'!$G$61)</f>
        <v>55.463443756825477</v>
      </c>
      <c r="EG67" s="73">
        <f>(2*'Calcification Rates'!$D$62*'Calcification Rates'!$F$62)+0.1*'Calcification Rates'!$D$62*($A67+(2*'Calcification Rates'!$D$62))*'Calcification Rates'!$F$62</f>
        <v>103.69352777777777</v>
      </c>
      <c r="EH67" s="73">
        <f>(2*('Calcification Rates'!$D$62-'Calcification Rates'!$E$62)*('Calcification Rates'!$F$62-'Calcification Rates'!$G$62))+(0.1*('Calcification Rates'!$D$62-'Calcification Rates'!$E$62)*($A67+(2*'Calcification Rates'!$D$62-'Calcification Rates'!$E$62)))*('Calcification Rates'!$F$62-'Calcification Rates'!$G$62)</f>
        <v>84.935742816598008</v>
      </c>
      <c r="EI67" s="73">
        <f>(2*('Calcification Rates'!$D$62+'Calcification Rates'!$E$62)*('Calcification Rates'!$F$62+'Calcification Rates'!$G$62))+(0.1*('Calcification Rates'!$D$62+'Calcification Rates'!$E$62)*($A67+(2*'Calcification Rates'!$D$62+'Calcification Rates'!$E$62)))*('Calcification Rates'!$F$62+'Calcification Rates'!$G$62)</f>
        <v>124.00864211826216</v>
      </c>
      <c r="EJ67" s="73">
        <f>(2*'Calcification Rates'!$D$63*'Calcification Rates'!$F$63)+0.1*'Calcification Rates'!$D$63*($A67+(2*'Calcification Rates'!$D$63))*'Calcification Rates'!$F$63</f>
        <v>103.69352777777777</v>
      </c>
      <c r="EK67" s="73">
        <f>(2*('Calcification Rates'!$D$63-'Calcification Rates'!$E$63)*('Calcification Rates'!$F$63-'Calcification Rates'!$G$63))+(0.1*('Calcification Rates'!$D$63-'Calcification Rates'!$E$63)*($A67+(2*'Calcification Rates'!$D$63-'Calcification Rates'!$E$63)))*('Calcification Rates'!$F$63-'Calcification Rates'!$G$63)</f>
        <v>84.935742816598008</v>
      </c>
      <c r="EL67" s="73">
        <f>(2*('Calcification Rates'!$D$63+'Calcification Rates'!$E$63)*('Calcification Rates'!$F$63+'Calcification Rates'!$G$63))+(0.1*('Calcification Rates'!$D$63+'Calcification Rates'!$E$63)*($A67+(2*'Calcification Rates'!$D$63+'Calcification Rates'!$E$63)))*('Calcification Rates'!$F$63+'Calcification Rates'!$G$63)</f>
        <v>124.00864211826216</v>
      </c>
      <c r="EM67" s="73">
        <f>(2*'Calcification Rates'!$D$64*'Calcification Rates'!$F$64)+0.1*'Calcification Rates'!$D$64*($A67+(2*'Calcification Rates'!$D$64))*'Calcification Rates'!$F$64</f>
        <v>103.69352777777777</v>
      </c>
      <c r="EN67" s="73">
        <f>(2*('Calcification Rates'!$D$64-'Calcification Rates'!$E$64)*('Calcification Rates'!$F$64-'Calcification Rates'!$G$64))+(0.1*('Calcification Rates'!$D$64-'Calcification Rates'!$E$64)*($A67+(2*'Calcification Rates'!$D$64-'Calcification Rates'!$E$64)))*('Calcification Rates'!$F$64-'Calcification Rates'!$G$64)</f>
        <v>84.935742816598008</v>
      </c>
      <c r="EO67" s="73">
        <f>(2*('Calcification Rates'!$D$64+'Calcification Rates'!$E$64)*('Calcification Rates'!$F$64+'Calcification Rates'!$G$64))+(0.1*('Calcification Rates'!$D$64+'Calcification Rates'!$E$64)*($A67+(2*'Calcification Rates'!$D$64+'Calcification Rates'!$E$64)))*('Calcification Rates'!$F$64+'Calcification Rates'!$G$64)</f>
        <v>124.00864211826216</v>
      </c>
      <c r="EP67" s="73">
        <f>(2*'Calcification Rates'!$D$65*'Calcification Rates'!$F$65)+0.1*'Calcification Rates'!$D$65*($A67+(2*'Calcification Rates'!$D$65))*'Calcification Rates'!$F$65</f>
        <v>103.69352777777777</v>
      </c>
      <c r="EQ67" s="73">
        <f>(2*('Calcification Rates'!$D$65-'Calcification Rates'!$E$65)*('Calcification Rates'!$F$65-'Calcification Rates'!$G$65))+(0.1*('Calcification Rates'!$D$65-'Calcification Rates'!$E$65)*($A67+(2*'Calcification Rates'!$D$65-'Calcification Rates'!$E$65)))*('Calcification Rates'!$F$65-'Calcification Rates'!$G$65)</f>
        <v>84.935742816598008</v>
      </c>
      <c r="ER67" s="73">
        <f>(2*('Calcification Rates'!$D$65+'Calcification Rates'!$E$65)*('Calcification Rates'!$F$65+'Calcification Rates'!$G$65))+(0.1*('Calcification Rates'!$D$65+'Calcification Rates'!$E$65)*($A67+(2*'Calcification Rates'!$D$65+'Calcification Rates'!$E$65)))*('Calcification Rates'!$F$65+'Calcification Rates'!$G$65)</f>
        <v>124.00864211826216</v>
      </c>
      <c r="ES67" s="73">
        <f>$A67*'Calcification Rates'!$D$66*'Calcification Rates'!$F$66</f>
        <v>51.010381870511431</v>
      </c>
      <c r="ET67" s="73">
        <f>$A67*('Calcification Rates'!$D$66-'Calcification Rates'!$E$66)*('Calcification Rates'!$F$66-'Calcification Rates'!$G$66)</f>
        <v>46.742035471050777</v>
      </c>
      <c r="EU67" s="73">
        <f>$A67*('Calcification Rates'!$D$66+'Calcification Rates'!$E$66)*('Calcification Rates'!$F$66+'Calcification Rates'!$G$66)</f>
        <v>55.463443756825477</v>
      </c>
      <c r="EV67" s="73">
        <f>(2*'Calcification Rates'!$D$67*'Calcification Rates'!$F$67)+0.1*'Calcification Rates'!$D$67*($A67+(2*'Calcification Rates'!$D$67))*'Calcification Rates'!$F$67</f>
        <v>103.69352777777777</v>
      </c>
      <c r="EW67" s="73">
        <f>(2*('Calcification Rates'!$D$67-'Calcification Rates'!$E$67)*('Calcification Rates'!$F$67-'Calcification Rates'!$G$67))+(0.1*('Calcification Rates'!$D$67-'Calcification Rates'!$E$67)*($A67+(2*'Calcification Rates'!$D$67-'Calcification Rates'!$E$67)))*('Calcification Rates'!$F$67-'Calcification Rates'!$G$67)</f>
        <v>84.935742816598008</v>
      </c>
      <c r="EX67" s="73">
        <f>(2*('Calcification Rates'!$D$67+'Calcification Rates'!$E$67)*('Calcification Rates'!$F$67+'Calcification Rates'!$G$67))+(0.1*('Calcification Rates'!$D$67+'Calcification Rates'!$E$67)*($A67+(2*'Calcification Rates'!$D$67+'Calcification Rates'!$E$67)))*('Calcification Rates'!$F$67+'Calcification Rates'!$G$67)</f>
        <v>124.00864211826216</v>
      </c>
      <c r="EY67" s="73">
        <f>((((1-'Calcification Rates'!$H$68)*$A67)*'Calcification Rates'!$D$68*0.1)+('Calcification Rates'!$H$68*$A67*'Calcification Rates'!$D$68))*'Calcification Rates'!$F$68</f>
        <v>14.880222500000002</v>
      </c>
      <c r="EZ67" s="73">
        <f>((((1-'Calcification Rates'!$H$68)*$A67)*(('Calcification Rates'!$D$68-'Calcification Rates'!$E$68)*0.1))+('Calcification Rates'!$H$68*$A67*('Calcification Rates'!$D$68-'Calcification Rates'!$E$68)))*('Calcification Rates'!$F$68-'Calcification Rates'!$G$68)</f>
        <v>9.259426223113719</v>
      </c>
      <c r="FA67" s="73">
        <f>((((1-'Calcification Rates'!$H$68)*$A67)*(('Calcification Rates'!$D$68+'Calcification Rates'!$E$68)*0.1))+('Calcification Rates'!$H$68*$A67*('Calcification Rates'!$D$68+'Calcification Rates'!$E$68)))*('Calcification Rates'!$F$68+'Calcification Rates'!$G$68)</f>
        <v>21.060105659533697</v>
      </c>
      <c r="FB67" s="73">
        <f>((((((((($A67*2)/PI())/2)+'Calcification Rates'!$D$69)^2)*PI())/2))-((((((($A67*2)/PI())/2)^2)*PI())/2)))*'Calcification Rates'!$F$69</f>
        <v>99.659151954791525</v>
      </c>
      <c r="FC67" s="73">
        <f>((((((((($A67*2)/PI())/2)+('Calcification Rates'!$D$69-'Calcification Rates'!$E$69))^2)*PI())/2))-((((((($A67*2)/PI())/2)^2)*PI())/2)))*('Calcification Rates'!$F$69-'Calcification Rates'!$G$69)</f>
        <v>94.339985779718845</v>
      </c>
      <c r="FD67" s="73">
        <f>((((((((($A67*2)/PI())/2)+('Calcification Rates'!$D$69+'Calcification Rates'!$E$69))^2)*PI())/2))-((((((($A67*2)/PI())/2)^2)*PI())/2)))*('Calcification Rates'!$F$69+'Calcification Rates'!$G$69)</f>
        <v>105.05654336693081</v>
      </c>
      <c r="FE67" s="73">
        <f>((((((((($A67*2)/PI())/2)+'Calcification Rates'!$D$70)^2)*PI())/2))-((((((($A67*2)/PI())/2)^2)*PI())/2)))*'Calcification Rates'!$F$70</f>
        <v>77.616331090124575</v>
      </c>
      <c r="FF67" s="73">
        <f>((((((((($A67*2)/PI())/2)+('Calcification Rates'!$D$70-'Calcification Rates'!$E$70))^2)*PI())/2))-((((((($A67*2)/PI())/2)^2)*PI())/2)))*('Calcification Rates'!$F$70-'Calcification Rates'!$G$70)</f>
        <v>66.823631838914835</v>
      </c>
      <c r="FG67" s="73">
        <f>((((((((($A67*2)/PI())/2)+('Calcification Rates'!$D$70+'Calcification Rates'!$E$70))^2)*PI())/2))-((((((($A67*2)/PI())/2)^2)*PI())/2)))*('Calcification Rates'!$F$70+'Calcification Rates'!$G$70)</f>
        <v>88.61809591433439</v>
      </c>
      <c r="FH67" s="73">
        <f>((((((((($A67*2)/PI())/2)+'Calcification Rates'!$D$71)^2)*PI())/2))-((((((($A67*2)/PI())/2)^2)*PI())/2)))*'Calcification Rates'!$F$71</f>
        <v>44.235305432626326</v>
      </c>
      <c r="FI67" s="73">
        <f>((((((((($A67*2)/PI())/2)+('Calcification Rates'!$D$71-'Calcification Rates'!$E$71))^2)*PI())/2))-((((((($A67*2)/PI())/2)^2)*PI())/2)))*('Calcification Rates'!$F$71-'Calcification Rates'!$G$71)</f>
        <v>40.786378919113183</v>
      </c>
      <c r="FJ67" s="73">
        <f>((((((((($A67*2)/PI())/2)+('Calcification Rates'!$D$71+'Calcification Rates'!$E$71))^2)*PI())/2))-((((((($A67*2)/PI())/2)^2)*PI())/2)))*('Calcification Rates'!$F$71+'Calcification Rates'!$G$71)</f>
        <v>47.821143883886208</v>
      </c>
      <c r="FK67" s="73">
        <f>$A67*'Calcification Rates'!$D$72*'Calcification Rates'!$F$72</f>
        <v>1.5276828124999999</v>
      </c>
      <c r="FL67" s="73">
        <f>$A67*('Calcification Rates'!$D$72-'Calcification Rates'!$E$72)*('Calcification Rates'!$F$72-'Calcification Rates'!$G$72)</f>
        <v>0.99283920305765416</v>
      </c>
      <c r="FM67" s="73">
        <f>$A67*('Calcification Rates'!$D$72+'Calcification Rates'!$E$72)*('Calcification Rates'!$F$72+'Calcification Rates'!$G$72)</f>
        <v>2.0625264219423456</v>
      </c>
      <c r="FN67" s="73">
        <f>$A67*'Calcification Rates'!$D$74*'Calcification Rates'!$F$74</f>
        <v>1.5276828124999999</v>
      </c>
      <c r="FO67" s="73">
        <f>$A67*('Calcification Rates'!$D$74-'Calcification Rates'!$E$74)*('Calcification Rates'!$F$74-'Calcification Rates'!$G$74)</f>
        <v>0.99283920305765416</v>
      </c>
      <c r="FP67" s="73">
        <f>$A67*('Calcification Rates'!$D$74+'Calcification Rates'!$E$74)*('Calcification Rates'!$F$74+'Calcification Rates'!$G$74)</f>
        <v>2.0625264219423456</v>
      </c>
      <c r="FQ67" s="73">
        <f>$A67*'Calcification Rates'!$D$75*'Calcification Rates'!$F$75</f>
        <v>44.092136008522722</v>
      </c>
      <c r="FR67" s="73">
        <f>$A67*('Calcification Rates'!$D$75-'Calcification Rates'!$E$75)*('Calcification Rates'!$F$75-'Calcification Rates'!$G$75)</f>
        <v>41.061265106736883</v>
      </c>
      <c r="FS67" s="73">
        <f>$A67*('Calcification Rates'!$D$75+'Calcification Rates'!$E$75)*('Calcification Rates'!$F$75+'Calcification Rates'!$G$75)</f>
        <v>47.215296154200445</v>
      </c>
      <c r="FT67" s="73">
        <f>((((((((($A67*2)/PI())/2)+'Calcification Rates'!$D$76)^2)*PI())/2))-((((((($A67*2)/PI())/2)^2)*PI())/2)))*'Calcification Rates'!$F$76</f>
        <v>44.57370781400396</v>
      </c>
      <c r="FU67" s="73">
        <f>((((((((($A67*2)/PI())/2)+('Calcification Rates'!$D$76-'Calcification Rates'!$E$76))^2)*PI())/2))-((((((($A67*2)/PI())/2)^2)*PI())/2)))*('Calcification Rates'!$F$76-'Calcification Rates'!$G$76)</f>
        <v>41.499949507086711</v>
      </c>
      <c r="FV67" s="73">
        <f>((((((((($A67*2)/PI())/2)+('Calcification Rates'!$D$76+'Calcification Rates'!$E$76))^2)*PI())/2))-((((((($A67*2)/PI())/2)^2)*PI())/2)))*('Calcification Rates'!$F$76+'Calcification Rates'!$G$76)</f>
        <v>47.742229774223432</v>
      </c>
      <c r="FW67" s="73">
        <f>(2*'Calcification Rates'!$D$77*'Calcification Rates'!$F$77)+0.1*'Calcification Rates'!$D$77*($A67+(2*'Calcification Rates'!$D$77))*'Calcification Rates'!$F$77</f>
        <v>103.69352777777777</v>
      </c>
      <c r="FX67" s="73">
        <f>(2*('Calcification Rates'!$D$77-'Calcification Rates'!$E$77)*('Calcification Rates'!$F$77-'Calcification Rates'!$G$77))+(0.1*('Calcification Rates'!$D$77-'Calcification Rates'!$E$77)*($A67+(2*'Calcification Rates'!$D$77-'Calcification Rates'!$E$77)))*('Calcification Rates'!$F$77-'Calcification Rates'!$G$77)</f>
        <v>98.665353365412571</v>
      </c>
      <c r="FY67" s="73">
        <f>(2*('Calcification Rates'!$D$77+'Calcification Rates'!$E$77)*('Calcification Rates'!$F$77+'Calcification Rates'!$G$77))+(0.1*('Calcification Rates'!$D$77+'Calcification Rates'!$E$77)*($A67+(2*'Calcification Rates'!$D$77+'Calcification Rates'!$E$77)))*('Calcification Rates'!$F$77+'Calcification Rates'!$G$77)</f>
        <v>108.74392060211255</v>
      </c>
      <c r="FZ67" s="73">
        <f>((((1-'Calcification Rates'!$H$78)*$A67)*'Calcification Rates'!$D$78*0.1)+('Calcification Rates'!$H$78*$A67*'Calcification Rates'!$D$78))*'Calcification Rates'!$F$78</f>
        <v>23.179321961249997</v>
      </c>
      <c r="GA67" s="73">
        <f>((((1-'Calcification Rates'!$H$78)*$A67)*(('Calcification Rates'!$D$78-'Calcification Rates'!$E$78)*0.1))+('Calcification Rates'!$H$78*$A67*('Calcification Rates'!$D$78-'Calcification Rates'!$E$78)))*('Calcification Rates'!$F$78-'Calcification Rates'!$G$78)</f>
        <v>22.376854228440564</v>
      </c>
      <c r="GB67" s="73">
        <f>((((1-'Calcification Rates'!$H$78)*$A67)*(('Calcification Rates'!$D$78+'Calcification Rates'!$E$78)*0.1))+('Calcification Rates'!$H$78*$A67*('Calcification Rates'!$D$78+'Calcification Rates'!$E$78)))*('Calcification Rates'!$F$78+'Calcification Rates'!$G$78)</f>
        <v>23.98178969405943</v>
      </c>
      <c r="GC67" s="73">
        <f>((((1-'Calcification Rates'!$H$79)*$A67)*'Calcification Rates'!$D$79*0.1)+('Calcification Rates'!$H$79*$A67*'Calcification Rates'!$D$79))*'Calcification Rates'!$F$79</f>
        <v>26.362149450000008</v>
      </c>
      <c r="GD67" s="73">
        <f>((((1-'Calcification Rates'!$H$79)*$A67)*(('Calcification Rates'!$D$79-'Calcification Rates'!$E$79)*0.1))+('Calcification Rates'!$H$79*$A67*('Calcification Rates'!$D$79-'Calcification Rates'!$E$79)))*('Calcification Rates'!$F$79-'Calcification Rates'!$G$79)</f>
        <v>25.260099996192313</v>
      </c>
      <c r="GE67" s="73">
        <f>((((1-'Calcification Rates'!$H$79)*$A67)*(('Calcification Rates'!$D$79+'Calcification Rates'!$E$79)*0.1))+('Calcification Rates'!$H$79*$A67*('Calcification Rates'!$D$79+'Calcification Rates'!$E$79)))*('Calcification Rates'!$F$79+'Calcification Rates'!$G$79)</f>
        <v>27.464198903807688</v>
      </c>
      <c r="GF67" s="73">
        <f>((((1-'Calcification Rates'!$H$80)*$A67)*'Calcification Rates'!$D$80*0.1)+('Calcification Rates'!$H$80*$A67*'Calcification Rates'!$D$80))*'Calcification Rates'!$F$80</f>
        <v>31.021949692499998</v>
      </c>
      <c r="GG67" s="73">
        <f>((((1-'Calcification Rates'!$H$80)*$A67)*(('Calcification Rates'!$D$80-'Calcification Rates'!$E$80)*0.1))+('Calcification Rates'!$H$80*$A67*('Calcification Rates'!$D$80-'Calcification Rates'!$E$80)))*('Calcification Rates'!$F$80-'Calcification Rates'!$G$80)</f>
        <v>29.947970320770072</v>
      </c>
      <c r="GH67" s="73">
        <f>((((1-'Calcification Rates'!$H$80)*$A67)*(('Calcification Rates'!$D$80+'Calcification Rates'!$E$80)*0.1))+('Calcification Rates'!$H$80*$A67*('Calcification Rates'!$D$80+'Calcification Rates'!$E$80)))*('Calcification Rates'!$F$80+'Calcification Rates'!$G$80)</f>
        <v>32.095929064229921</v>
      </c>
      <c r="GI67" s="73">
        <f>((((((((($A67*2)/PI())/2)+'Calcification Rates'!$D$81)^2)*PI())/2))-((((((($A67*2)/PI())/2)^2)*PI())/2)))*'Calcification Rates'!$F$81</f>
        <v>37.754583673529574</v>
      </c>
      <c r="GJ67" s="73">
        <f>((((((((($A67*2)/PI())/2)+('Calcification Rates'!$D$81-'Calcification Rates'!$E$81))^2)*PI())/2))-((((((($A67*2)/PI())/2)^2)*PI())/2)))*('Calcification Rates'!$F$81-'Calcification Rates'!$G$81)</f>
        <v>36.527167053283527</v>
      </c>
      <c r="GK67" s="73">
        <f>((((((((($A67*2)/PI())/2)+('Calcification Rates'!$D$81+'Calcification Rates'!$E$81))^2)*PI())/2))-((((((($A67*2)/PI())/2)^2)*PI())/2)))*('Calcification Rates'!$F$81+'Calcification Rates'!$G$81)</f>
        <v>38.982892741065371</v>
      </c>
      <c r="GL67" s="73">
        <f>((((((((($A67*2)/PI())/2)+'Calcification Rates'!$D$82)^2)*PI())/2))-((((((($A67*2)/PI())/2)^2)*PI())/2)))*'Calcification Rates'!$F$82</f>
        <v>38.718205456874784</v>
      </c>
      <c r="GM67" s="73">
        <f>((((((((($A67*2)/PI())/2)+('Calcification Rates'!$D$82-'Calcification Rates'!$E$82))^2)*PI())/2))-((((((($A67*2)/PI())/2)^2)*PI())/2)))*('Calcification Rates'!$F$82-'Calcification Rates'!$G$82)</f>
        <v>37.762667886202145</v>
      </c>
      <c r="GN67" s="73">
        <f>((((((((($A67*2)/PI())/2)+('Calcification Rates'!$D$82+'Calcification Rates'!$E$82))^2)*PI())/2))-((((((($A67*2)/PI())/2)^2)*PI())/2)))*('Calcification Rates'!$F$82+'Calcification Rates'!$G$82)</f>
        <v>39.67428319535302</v>
      </c>
      <c r="GO67" s="73">
        <f>((((((((($A67*2)/PI())/2)+'Calcification Rates'!$D$87)^2)*PI())/2))-((((((($A67*2)/PI())/2)^2)*PI())/2)))*'Calcification Rates'!$F$87</f>
        <v>26.008146011789883</v>
      </c>
      <c r="GP67" s="73">
        <f>((((((((($A67*2)/PI())/2)+('Calcification Rates'!$D$87-'Calcification Rates'!$E$87))^2)*PI())/2))-((((((($A67*2)/PI())/2)^2)*PI())/2)))*('Calcification Rates'!$F$87-'Calcification Rates'!$G$87)</f>
        <v>22.625863397327866</v>
      </c>
      <c r="GQ67" s="73">
        <f>((((((((($A67*2)/PI())/2)+('Calcification Rates'!$D$87+'Calcification Rates'!$E$87))^2)*PI())/2))-((((((($A67*2)/PI())/2)^2)*PI())/2)))*('Calcification Rates'!$F$87+'Calcification Rates'!$G$87)</f>
        <v>29.569949608404691</v>
      </c>
      <c r="GR67" s="73">
        <f>((((((((($A67*2)/PI())/2)+'Calcification Rates'!$D$88)^2)*PI())/2))-((((((($A67*2)/PI())/2)^2)*PI())/2)))*'Calcification Rates'!$F$88</f>
        <v>26.008146011789883</v>
      </c>
      <c r="GS67" s="73">
        <f>((((((((($A67*2)/PI())/2)+('Calcification Rates'!$D$88-'Calcification Rates'!$E$88))^2)*PI())/2))-((((((($A67*2)/PI())/2)^2)*PI())/2)))*('Calcification Rates'!$F$88-'Calcification Rates'!$G$88)</f>
        <v>22.625863397327866</v>
      </c>
      <c r="GT67" s="73">
        <f>((((((((($A67*2)/PI())/2)+('Calcification Rates'!$D$88+'Calcification Rates'!$E$88))^2)*PI())/2))-((((((($A67*2)/PI())/2)^2)*PI())/2)))*('Calcification Rates'!$F$88+'Calcification Rates'!$G$88)</f>
        <v>29.569949608404691</v>
      </c>
      <c r="GU67" s="73">
        <f>((((((((($A67*2)/PI())/2)+'Calcification Rates'!$D$89)^2)*PI())/2))-((((((($A67*2)/PI())/2)^2)*PI())/2)))*'Calcification Rates'!$F$89</f>
        <v>36.341723240137213</v>
      </c>
      <c r="GV67" s="73">
        <f>((((((((($A67*2)/PI())/2)+('Calcification Rates'!$D$89-'Calcification Rates'!$E$89))^2)*PI())/2))-((((((($A67*2)/PI())/2)^2)*PI())/2)))*('Calcification Rates'!$F$89-'Calcification Rates'!$G$89)</f>
        <v>32.402238406862246</v>
      </c>
      <c r="GW67" s="73">
        <f>((((((((($A67*2)/PI())/2)+('Calcification Rates'!$D$89+'Calcification Rates'!$E$89))^2)*PI())/2))-((((((($A67*2)/PI())/2)^2)*PI())/2)))*('Calcification Rates'!$F$89+'Calcification Rates'!$G$89)</f>
        <v>40.427553285274044</v>
      </c>
      <c r="GX67" s="73">
        <f>((((((((($A67*2)/PI())/2)+'Calcification Rates'!$D$90)^2)*PI())/2))-((((((($A67*2)/PI())/2)^2)*PI())/2)))*'Calcification Rates'!$F$90</f>
        <v>36.341723240137213</v>
      </c>
      <c r="GY67" s="73">
        <f>((((((((($A67*2)/PI())/2)+('Calcification Rates'!$D$90-'Calcification Rates'!$E$90))^2)*PI())/2))-((((((($A67*2)/PI())/2)^2)*PI())/2)))*('Calcification Rates'!$F$90-'Calcification Rates'!$G$90)</f>
        <v>32.402238406862246</v>
      </c>
      <c r="GZ67" s="73">
        <f>((((((((($A67*2)/PI())/2)+('Calcification Rates'!$D$90+'Calcification Rates'!$E$90))^2)*PI())/2))-((((((($A67*2)/PI())/2)^2)*PI())/2)))*('Calcification Rates'!$F$90+'Calcification Rates'!$G$90)</f>
        <v>40.427553285274044</v>
      </c>
      <c r="HA67" s="73">
        <f>((((((((($A67*2)/PI())/2)+'Calcification Rates'!$D$92)^2)*PI())/2))-((((((($A67*2)/PI())/2)^2)*PI())/2)))*'Calcification Rates'!$F$92</f>
        <v>91.560856020355445</v>
      </c>
      <c r="HB67" s="73">
        <f>((((((((($A67*2)/PI())/2)+('Calcification Rates'!$D$92-'Calcification Rates'!$E$92))^2)*PI())/2))-((((((($A67*2)/PI())/2)^2)*PI())/2)))*('Calcification Rates'!$F$92-'Calcification Rates'!$G$92)</f>
        <v>88.018286332942452</v>
      </c>
      <c r="HC67" s="73">
        <f>((((((((($A67*2)/PI())/2)+('Calcification Rates'!$D$92+'Calcification Rates'!$E$92))^2)*PI())/2))-((((((($A67*2)/PI())/2)^2)*PI())/2)))*('Calcification Rates'!$F$92+'Calcification Rates'!$G$92)</f>
        <v>95.103425707768423</v>
      </c>
      <c r="HD67" s="73">
        <f>$A67*'Calcification Rates'!$D$93*'Calcification Rates'!$F$93</f>
        <v>26.856342786150275</v>
      </c>
      <c r="HE67" s="73">
        <f>$A67*('Calcification Rates'!$D$93-'Calcification Rates'!$E$93)*('Calcification Rates'!$F$93-'Calcification Rates'!$G$93)</f>
        <v>23.603418407229267</v>
      </c>
      <c r="HF67" s="73">
        <f>$A67*('Calcification Rates'!$D$93+'Calcification Rates'!$E$93)*('Calcification Rates'!$F$93+'Calcification Rates'!$G$93)</f>
        <v>30.287472029089862</v>
      </c>
      <c r="HG67" s="73">
        <f>$A67*'Calcification Rates'!$D$95*'Calcification Rates'!$F$95</f>
        <v>34.241837052341602</v>
      </c>
      <c r="HH67" s="73">
        <f>$A67*('Calcification Rates'!$D$95-'Calcification Rates'!$E$95)*('Calcification Rates'!$F$95-'Calcification Rates'!$G$95)</f>
        <v>29.880882105033798</v>
      </c>
      <c r="HI67" s="73">
        <f>$A67*('Calcification Rates'!$D$95+'Calcification Rates'!$E$95)*('Calcification Rates'!$F$95+'Calcification Rates'!$G$95)</f>
        <v>38.847187241732016</v>
      </c>
      <c r="HJ67" s="73">
        <f>((((1-'Calcification Rates'!$H$96)*$A67)*'Calcification Rates'!$D$96*0.1)+('Calcification Rates'!$H$96*$A67*'Calcification Rates'!$D$96))*'Calcification Rates'!$F$96</f>
        <v>16.279115125000001</v>
      </c>
      <c r="HK67" s="73">
        <f>((((1-'Calcification Rates'!$H$96)*$A67)*(('Calcification Rates'!$D$96-'Calcification Rates'!$E$96)*0.1))+('Calcification Rates'!$H$96*$A67*('Calcification Rates'!$D$96-'Calcification Rates'!$E$96)))*('Calcification Rates'!$F$96-'Calcification Rates'!$G$96)</f>
        <v>14.22017062694699</v>
      </c>
      <c r="HL67" s="73">
        <f>((((1-'Calcification Rates'!$H$96)*$A67)*(('Calcification Rates'!$D$96+'Calcification Rates'!$E$96)*0.1))+('Calcification Rates'!$H$96*$A67*('Calcification Rates'!$D$96+'Calcification Rates'!$E$96)))*('Calcification Rates'!$F$96+'Calcification Rates'!$G$96)</f>
        <v>18.464703269468217</v>
      </c>
      <c r="HM67" s="73">
        <f>((((1-'Calcification Rates'!$H$98)*$A67)*'Calcification Rates'!$D$98*0.1)+('Calcification Rates'!$H$98*$A67*'Calcification Rates'!$D$98))*'Calcification Rates'!$F$98</f>
        <v>16.279115125000001</v>
      </c>
      <c r="HN67" s="73">
        <f>((((1-'Calcification Rates'!$H$98)*$A67)*(('Calcification Rates'!$D$98-'Calcification Rates'!$E$98)*0.1))+('Calcification Rates'!$H$98*$A67*('Calcification Rates'!$D$98-'Calcification Rates'!$E$98)))*('Calcification Rates'!$F$98-'Calcification Rates'!$G$98)</f>
        <v>9.8176839927008608</v>
      </c>
      <c r="HO67" s="73">
        <f>((((1-'Calcification Rates'!$H$98)*$A67)*(('Calcification Rates'!$D$98+'Calcification Rates'!$E$98)*0.1))+('Calcification Rates'!$H$98*$A67*('Calcification Rates'!$D$98+'Calcification Rates'!$E$98)))*('Calcification Rates'!$F$98+'Calcification Rates'!$G$98)</f>
        <v>23.676051631106034</v>
      </c>
    </row>
    <row r="68" spans="1:223" x14ac:dyDescent="0.3">
      <c r="A68" s="42">
        <v>66</v>
      </c>
      <c r="B68" s="73">
        <f>((((1-'Calcification Rates'!$H$11)*$A68)*'Calcification Rates'!$D$11*0.1)+('Calcification Rates'!$H$11*$A68*'Calcification Rates'!$D$11))*'Calcification Rates'!$F$11</f>
        <v>181.58615552000001</v>
      </c>
      <c r="C68" s="73">
        <f>((((1-'Calcification Rates'!$H$11)*$A68)*(('Calcification Rates'!$D$11-'Calcification Rates'!$E$11)*0.1))+('Calcification Rates'!$H$11*$A68*('Calcification Rates'!$D$11-'Calcification Rates'!$E$11)))*('Calcification Rates'!$F$11-'Calcification Rates'!$G$11)</f>
        <v>147.47974384242752</v>
      </c>
      <c r="D68" s="73">
        <f>((((1-'Calcification Rates'!$H$11)*$A68)*(('Calcification Rates'!$D$11+'Calcification Rates'!$E$11)*0.1))+('Calcification Rates'!$H$11*$A68*('Calcification Rates'!$D$11+'Calcification Rates'!$E$11)))*('Calcification Rates'!$F$11+'Calcification Rates'!$G$11)</f>
        <v>216.75206886029466</v>
      </c>
      <c r="E68" s="73">
        <f>(((((1-'Calcification Rates'!$H$12)*$A68)*'Calcification Rates'!$D$12*0.1)+('Calcification Rates'!$H$12*$A68*'Calcification Rates'!$D$12))*'Calcification Rates'!$F$12)*0.5</f>
        <v>95.623882514285711</v>
      </c>
      <c r="F68" s="73">
        <f>(((((1-'Calcification Rates'!$H$12)*$A68)*(('Calcification Rates'!$D$12-'Calcification Rates'!$E$12)*0.1))+('Calcification Rates'!$H$12*$A68*('Calcification Rates'!$D$12-'Calcification Rates'!$E$12)))*('Calcification Rates'!$F$12-'Calcification Rates'!$G$12))*0.5</f>
        <v>87.885707029775759</v>
      </c>
      <c r="G68" s="73">
        <f>(((((1-'Calcification Rates'!$H$12)*$A68)*(('Calcification Rates'!$D$12+'Calcification Rates'!$E$12)*0.1))+('Calcification Rates'!$H$12*$A68*('Calcification Rates'!$D$12+'Calcification Rates'!$E$12)))*('Calcification Rates'!$F$12+'Calcification Rates'!$G$12))*0.5</f>
        <v>103.49632249198083</v>
      </c>
      <c r="H68" s="73">
        <f>(((((1-'Calcification Rates'!$H$13)*$A68)*'Calcification Rates'!$D$13*0.1)+('Calcification Rates'!$H$13*$A68*'Calcification Rates'!$D$13))*'Calcification Rates'!$F$13)*0.5</f>
        <v>76.943876169600003</v>
      </c>
      <c r="I68" s="73">
        <f>(((((1-'Calcification Rates'!$H$13)*$A68)*(('Calcification Rates'!$D$13-'Calcification Rates'!$E$13)*0.1))+('Calcification Rates'!$H$13*$A68*('Calcification Rates'!$D$13-'Calcification Rates'!$E$13)))*('Calcification Rates'!$F$13-'Calcification Rates'!$G$13))*0.5</f>
        <v>65.116281564715834</v>
      </c>
      <c r="J68" s="73">
        <f>(((((1-'Calcification Rates'!$H$13)*$A68)*(('Calcification Rates'!$D$13+'Calcification Rates'!$E$13)*0.1))+('Calcification Rates'!$H$13*$A68*('Calcification Rates'!$D$13+'Calcification Rates'!$E$13)))*('Calcification Rates'!$F$13+'Calcification Rates'!$G$13))*0.5</f>
        <v>89.746748170617479</v>
      </c>
      <c r="K68" s="73">
        <f>((((((((($A68*2)/PI())/2)+'Calcification Rates'!$D$14)^2)*PI())/2))-((((((($A68*2)/PI())/2)^2)*PI())/2)))*'Calcification Rates'!$F$14</f>
        <v>39.098896613858741</v>
      </c>
      <c r="L68" s="73">
        <f>((((((((($A68*2)/PI())/2)+('Calcification Rates'!$D$14-'Calcification Rates'!$E$14))^2)*PI())/2))-((((((($A68*2)/PI())/2)^2)*PI())/2)))*('Calcification Rates'!$F$14-'Calcification Rates'!$G$14)</f>
        <v>37.733997132189323</v>
      </c>
      <c r="M68" s="73">
        <f>((((((((($A68*2)/PI())/2)+('Calcification Rates'!$D$14+'Calcification Rates'!$E$14))^2)*PI())/2))-((((((($A68*2)/PI())/2)^2)*PI())/2)))*('Calcification Rates'!$F$14+'Calcification Rates'!$G$14)</f>
        <v>40.464476246821434</v>
      </c>
      <c r="N68" s="73">
        <f>((((((((($A68*2)/PI())/2)+'Calcification Rates'!$D$15)^2)*PI())/2))-((((((($A68*2)/PI())/2)^2)*PI())/2)))*'Calcification Rates'!$F$15</f>
        <v>39.658906851817655</v>
      </c>
      <c r="O68" s="73">
        <f>((((((((($A68*2)/PI())/2)+('Calcification Rates'!$D$15-'Calcification Rates'!$E$15))^2)*PI())/2))-((((((($A68*2)/PI())/2)^2)*PI())/2)))*('Calcification Rates'!$F$15-'Calcification Rates'!$G$15)</f>
        <v>35.762391763872387</v>
      </c>
      <c r="P68" s="73">
        <f>((((((((($A68*2)/PI())/2)+('Calcification Rates'!$D$15+'Calcification Rates'!$E$15))^2)*PI())/2))-((((((($A68*2)/PI())/2)^2)*PI())/2)))*('Calcification Rates'!$F$15+'Calcification Rates'!$G$15)</f>
        <v>43.737888082124044</v>
      </c>
      <c r="Q68" s="73">
        <f>(2*'Calcification Rates'!$D$16*'Calcification Rates'!$F$16)+0.1*'Calcification Rates'!$D$16*($A68+(2*'Calcification Rates'!$D$16))*'Calcification Rates'!$F$16</f>
        <v>9.7098283333333342</v>
      </c>
      <c r="R68" s="73">
        <f>(2*('Calcification Rates'!$D$16-'Calcification Rates'!$E$16)*('Calcification Rates'!$F$16-'Calcification Rates'!$G$16))+(0.1*('Calcification Rates'!$D$16-'Calcification Rates'!$E$16)*($A68+(2*'Calcification Rates'!$D$16-'Calcification Rates'!$E$16)))*('Calcification Rates'!$F$16-'Calcification Rates'!$G$16)</f>
        <v>8.3407085765367235</v>
      </c>
      <c r="S68" s="73">
        <f>(2*('Calcification Rates'!$D$16+'Calcification Rates'!$E$16)*('Calcification Rates'!$F$16+'Calcification Rates'!$G$16))+(0.1*('Calcification Rates'!$D$16+'Calcification Rates'!$E$16)*($A68+(2*'Calcification Rates'!$D$16+'Calcification Rates'!$E$16)))*('Calcification Rates'!$F$16+'Calcification Rates'!$G$16)</f>
        <v>11.113062800459259</v>
      </c>
      <c r="T68" s="73">
        <f>(2*'Calcification Rates'!$D$17*'Calcification Rates'!$F$17)+0.1*'Calcification Rates'!$D$17*($A68+(2*'Calcification Rates'!$D$17))*'Calcification Rates'!$F$17</f>
        <v>8.9742352777777761</v>
      </c>
      <c r="U68" s="73">
        <f>(2*('Calcification Rates'!$D$17-'Calcification Rates'!$E$17)*('Calcification Rates'!$F$17-'Calcification Rates'!$G$17))+(0.1*('Calcification Rates'!$D$17-'Calcification Rates'!$E$17)*($A68+(2*'Calcification Rates'!$D$17-'Calcification Rates'!$E$17)))*('Calcification Rates'!$F$17-'Calcification Rates'!$G$17)</f>
        <v>7.6151132240033892</v>
      </c>
      <c r="V68" s="73">
        <f>(2*('Calcification Rates'!$D$17+'Calcification Rates'!$E$17)*('Calcification Rates'!$F$17+'Calcification Rates'!$G$17))+(0.1*('Calcification Rates'!$D$17+'Calcification Rates'!$E$17)*($A68+(2*'Calcification Rates'!$D$17+'Calcification Rates'!$E$17)))*('Calcification Rates'!$F$17+'Calcification Rates'!$G$17)</f>
        <v>10.367470547925926</v>
      </c>
      <c r="W68" s="73">
        <f>((((((((($A68*2)/PI())/2)+'Calcification Rates'!$D$18)^2)*PI())/2))-((((((($A68*2)/PI())/2)^2)*PI())/2)))*'Calcification Rates'!$F$18</f>
        <v>39.658906851817655</v>
      </c>
      <c r="X68" s="73">
        <f>((((((((($A68*2)/PI())/2)+('Calcification Rates'!$D$18-'Calcification Rates'!$E$18))^2)*PI())/2))-((((((($A68*2)/PI())/2)^2)*PI())/2)))*('Calcification Rates'!$F$18-'Calcification Rates'!$G$18)</f>
        <v>35.762391763872387</v>
      </c>
      <c r="Y68" s="73">
        <f>((((((((($A68*2)/PI())/2)+('Calcification Rates'!$D$18+'Calcification Rates'!$E$18))^2)*PI())/2))-((((((($A68*2)/PI())/2)^2)*PI())/2)))*('Calcification Rates'!$F$18+'Calcification Rates'!$G$18)</f>
        <v>43.737888082124044</v>
      </c>
      <c r="Z68" s="73">
        <f>(2*'Calcification Rates'!$D$19*'Calcification Rates'!$F$19)+0.1*'Calcification Rates'!$D$19*($A68+(2*'Calcification Rates'!$D$19))*'Calcification Rates'!$F$19</f>
        <v>8.9742352777777761</v>
      </c>
      <c r="AA68" s="73">
        <f>(2*('Calcification Rates'!$D$19-'Calcification Rates'!$E$19)*('Calcification Rates'!$F$19-'Calcification Rates'!$G$19))+(0.1*('Calcification Rates'!$D$19-'Calcification Rates'!$E$19)*($A68+(2*'Calcification Rates'!$D$19-'Calcification Rates'!$E$19)))*('Calcification Rates'!$F$19-'Calcification Rates'!$G$19)</f>
        <v>7.6151132240033892</v>
      </c>
      <c r="AB68" s="73">
        <f>(2*('Calcification Rates'!$D$19+'Calcification Rates'!$E$19)*('Calcification Rates'!$F$19+'Calcification Rates'!$G$19))+(0.1*('Calcification Rates'!$D$19+'Calcification Rates'!$E$19)*($A68+(2*'Calcification Rates'!$D$19+'Calcification Rates'!$E$19)))*('Calcification Rates'!$F$19+'Calcification Rates'!$G$19)</f>
        <v>10.367470547925926</v>
      </c>
      <c r="AC68" s="73">
        <f>(((((1-'Calcification Rates'!$H$20)*$A68)*'Calcification Rates'!$D$20*0.1)+('Calcification Rates'!$H$20*$A68*'Calcification Rates'!$D$20))*'Calcification Rates'!$F$20)*0.5</f>
        <v>5.3361442749999997</v>
      </c>
      <c r="AD68" s="73">
        <f>(((((1-'Calcification Rates'!$H$20)*$A68)*(('Calcification Rates'!$D$20-'Calcification Rates'!$E$20)*0.1))+('Calcification Rates'!$H$20*$A68*('Calcification Rates'!$D$20-'Calcification Rates'!$E$20)))*('Calcification Rates'!$F$20-'Calcification Rates'!$G$20))*0.5</f>
        <v>4.5283408020660723</v>
      </c>
      <c r="AE68" s="73">
        <f>(((((1-'Calcification Rates'!$H$20)*$A68)*(('Calcification Rates'!$D$20+'Calcification Rates'!$E$20)*0.1))+('Calcification Rates'!$H$20*$A68*('Calcification Rates'!$D$20+'Calcification Rates'!$E$20)))*('Calcification Rates'!$F$20+'Calcification Rates'!$G$20))*0.5</f>
        <v>6.1641088232213779</v>
      </c>
      <c r="AF68" s="73">
        <f>(2*'Calcification Rates'!$D$21*'Calcification Rates'!$F$21)+0.1*'Calcification Rates'!$D$21*($A68+(2*'Calcification Rates'!$D$21))*'Calcification Rates'!$F$21</f>
        <v>10.298302777777778</v>
      </c>
      <c r="AG68" s="73">
        <f>(2*('Calcification Rates'!$D$21-'Calcification Rates'!$E$21)*('Calcification Rates'!$F$21-'Calcification Rates'!$G$21))+(0.1*('Calcification Rates'!$D$21-'Calcification Rates'!$E$21)*($A68+(2*'Calcification Rates'!$D$21-'Calcification Rates'!$E$21)))*('Calcification Rates'!$F$21-'Calcification Rates'!$G$21)</f>
        <v>10.077068255982933</v>
      </c>
      <c r="AH68" s="73">
        <f>(2*('Calcification Rates'!$D$21+'Calcification Rates'!$E$21)*('Calcification Rates'!$F$21+'Calcification Rates'!$G$21))+(0.1*('Calcification Rates'!$D$21+'Calcification Rates'!$E$21)*($A68+(2*'Calcification Rates'!$D$21+'Calcification Rates'!$E$21)))*('Calcification Rates'!$F$21+'Calcification Rates'!$G$21)</f>
        <v>10.521797867750401</v>
      </c>
      <c r="AI68" s="73">
        <f>$A68*'Calcification Rates'!$D$23*'Calcification Rates'!$F$23</f>
        <v>1.5511856249999998</v>
      </c>
      <c r="AJ68" s="73">
        <f>$A68*('Calcification Rates'!$D$23-'Calcification Rates'!$E$23)*('Calcification Rates'!$F$23-'Calcification Rates'!$G$23)</f>
        <v>1.0081136523354641</v>
      </c>
      <c r="AK68" s="73">
        <f>$A68*('Calcification Rates'!$D$23+'Calcification Rates'!$E$23)*('Calcification Rates'!$F$23+'Calcification Rates'!$G$23)</f>
        <v>2.0942575976645355</v>
      </c>
      <c r="AL68" s="73">
        <f>((((1-'Calcification Rates'!$H$24)*$A68)*'Calcification Rates'!$D$24*0.1)+('Calcification Rates'!$H$24*$A68*'Calcification Rates'!$D$24))*'Calcification Rates'!$F$24</f>
        <v>70.680411601800003</v>
      </c>
      <c r="AM68" s="73">
        <f>((((1-'Calcification Rates'!$H$24)*$A68)*(('Calcification Rates'!$D$24-'Calcification Rates'!$E$24)*0.1))+('Calcification Rates'!$H$24*$A68*('Calcification Rates'!$D$24-'Calcification Rates'!$E$24)))*('Calcification Rates'!$F$24-'Calcification Rates'!$G$24)</f>
        <v>42.626269318216401</v>
      </c>
      <c r="AN68" s="73">
        <f>((((1-'Calcification Rates'!$H$24)*$A68)*(('Calcification Rates'!$D$24+'Calcification Rates'!$E$24)*0.1))+('Calcification Rates'!$H$24*$A68*('Calcification Rates'!$D$24+'Calcification Rates'!$E$24)))*('Calcification Rates'!$F$24+'Calcification Rates'!$G$24)</f>
        <v>102.796316724988</v>
      </c>
      <c r="AO68" s="73">
        <f>((((((((($A68*2)/PI())/2)+'Calcification Rates'!$D$25)^2)*PI())/2))-((((((($A68*2)/PI())/2)^2)*PI())/2)))*'Calcification Rates'!$F$25</f>
        <v>33.349323618801115</v>
      </c>
      <c r="AP68" s="73">
        <f>((((((((($A68*2)/PI())/2)+('Calcification Rates'!$D$25-'Calcification Rates'!$E$25))^2)*PI())/2))-((((((($A68*2)/PI())/2)^2)*PI())/2)))*('Calcification Rates'!$F$25-'Calcification Rates'!$G$25)</f>
        <v>27.261808740282838</v>
      </c>
      <c r="AQ68" s="73">
        <f>((((((((($A68*2)/PI())/2)+('Calcification Rates'!$D$25+'Calcification Rates'!$E$25))^2)*PI())/2))-((((((($A68*2)/PI())/2)^2)*PI())/2)))*('Calcification Rates'!$F$25+'Calcification Rates'!$G$25)</f>
        <v>39.639818737916571</v>
      </c>
      <c r="AR68" s="73">
        <f>((((1-'Calcification Rates'!$H$28)*$A68)*'Calcification Rates'!$D$28*0.1)+('Calcification Rates'!$H$28*$A68*'Calcification Rates'!$D$28))*'Calcification Rates'!$F$28</f>
        <v>11.37650174465241</v>
      </c>
      <c r="AS68" s="73">
        <f>((((1-'Calcification Rates'!$H$28)*$A68)*(('Calcification Rates'!$D$28-'Calcification Rates'!$E$28)*0.1))+('Calcification Rates'!$H$28*$A68*('Calcification Rates'!$D$28-'Calcification Rates'!$E$28)))*('Calcification Rates'!$F$28-'Calcification Rates'!$G$28)</f>
        <v>10.253863782542981</v>
      </c>
      <c r="AT68" s="73">
        <f>((((1-'Calcification Rates'!$H$28)*$A68)*(('Calcification Rates'!$D$28+'Calcification Rates'!$E$28)*0.1))+('Calcification Rates'!$H$28*$A68*('Calcification Rates'!$D$28+'Calcification Rates'!$E$28)))*('Calcification Rates'!$F$28+'Calcification Rates'!$G$28)</f>
        <v>12.554076054754351</v>
      </c>
      <c r="AU68" s="73">
        <f>((((((((($A68*2)/PI())/2)+'Calcification Rates'!$D$29)^2)*PI())/2))-((((((($A68*2)/PI())/2)^2)*PI())/2)))*'Calcification Rates'!$F$29</f>
        <v>163.55095978419652</v>
      </c>
      <c r="AV68" s="73">
        <f>((((((((($A68*2)/PI())/2)+('Calcification Rates'!$D$29-'Calcification Rates'!$E$29))^2)*PI())/2))-((((((($A68*2)/PI())/2)^2)*PI())/2)))*('Calcification Rates'!$F$29-'Calcification Rates'!$G$29)</f>
        <v>135.12123319556892</v>
      </c>
      <c r="AW68" s="73">
        <f>((((((((($A68*2)/PI())/2)+('Calcification Rates'!$D$29+'Calcification Rates'!$E$29))^2)*PI())/2))-((((((($A68*2)/PI())/2)^2)*PI())/2)))*('Calcification Rates'!$F$29+'Calcification Rates'!$G$29)</f>
        <v>194.47218776431083</v>
      </c>
      <c r="AX68" s="73">
        <f>((((((((($A68*2)/PI())/2)+'Calcification Rates'!$D$30)^2)*PI())/2))-((((((($A68*2)/PI())/2)^2)*PI())/2)))*'Calcification Rates'!$F$30</f>
        <v>38.880957886833606</v>
      </c>
      <c r="AY68" s="73">
        <f>((((((((($A68*2)/PI())/2)+('Calcification Rates'!$D$30-'Calcification Rates'!$E$30))^2)*PI())/2))-((((((($A68*2)/PI())/2)^2)*PI())/2)))*('Calcification Rates'!$F$30-'Calcification Rates'!$G$30)</f>
        <v>34.516145973148326</v>
      </c>
      <c r="AZ68" s="73">
        <f>((((((((($A68*2)/PI())/2)+('Calcification Rates'!$D$30+'Calcification Rates'!$E$30))^2)*PI())/2))-((((((($A68*2)/PI())/2)^2)*PI())/2)))*('Calcification Rates'!$F$30+'Calcification Rates'!$G$30)</f>
        <v>43.335643530705859</v>
      </c>
      <c r="BA68" s="73">
        <f>((((1-'Calcification Rates'!$H$31)*$A68)*'Calcification Rates'!$D$31*0.1)+('Calcification Rates'!$H$31*$A68*'Calcification Rates'!$D$31))*'Calcification Rates'!$F$31</f>
        <v>12.168156000000002</v>
      </c>
      <c r="BB68" s="73">
        <f>((((1-'Calcification Rates'!$H$31)*$A68)*(('Calcification Rates'!$D$31-'Calcification Rates'!$E$31)*0.1))+('Calcification Rates'!$H$31*$A68*('Calcification Rates'!$D$31-'Calcification Rates'!$E$31)))*('Calcification Rates'!$F$31-'Calcification Rates'!$G$31)</f>
        <v>12.168155999999998</v>
      </c>
      <c r="BC68" s="73">
        <f>((((1-'Calcification Rates'!$H$31)*$A68)*(('Calcification Rates'!$D$31+'Calcification Rates'!$E$31)*0.1))+('Calcification Rates'!$H$31*$A68*('Calcification Rates'!$D$31+'Calcification Rates'!$E$31)))*('Calcification Rates'!$F$31+'Calcification Rates'!$G$31)</f>
        <v>12.168155999999998</v>
      </c>
      <c r="BD68" s="73">
        <f>$A68*'Calcification Rates'!$D$32*'Calcification Rates'!$F$32</f>
        <v>51.130344919786111</v>
      </c>
      <c r="BE68" s="73">
        <f>$A68*('Calcification Rates'!$D$32-'Calcification Rates'!$E$32)*('Calcification Rates'!$F$32-'Calcification Rates'!$G$32)</f>
        <v>49.152067106617388</v>
      </c>
      <c r="BF68" s="73">
        <f>$A68*('Calcification Rates'!$D$32+'Calcification Rates'!$E$32)*('Calcification Rates'!$F$32+'Calcification Rates'!$G$32)</f>
        <v>53.108622732954828</v>
      </c>
      <c r="BG68" s="73">
        <f>((((1-'Calcification Rates'!$H$34)*$A68)*'Calcification Rates'!$D$34*0.1)+('Calcification Rates'!$H$34*$A68*'Calcification Rates'!$D$34))*'Calcification Rates'!$F$34</f>
        <v>16.52956305</v>
      </c>
      <c r="BH68" s="73">
        <f>((((1-'Calcification Rates'!$H$34)*$A68)*(('Calcification Rates'!$D$34-'Calcification Rates'!$E$34)*0.1))+('Calcification Rates'!$H$34*$A68*('Calcification Rates'!$D$34-'Calcification Rates'!$E$34)))*('Calcification Rates'!$F$34-'Calcification Rates'!$G$34)</f>
        <v>6.294673822263122</v>
      </c>
      <c r="BI68" s="73">
        <f>((((1-'Calcification Rates'!$H$34)*$A68)*(('Calcification Rates'!$D$34+'Calcification Rates'!$E$34)*0.1))+('Calcification Rates'!$H$34*$A68*('Calcification Rates'!$D$34+'Calcification Rates'!$E$34)))*('Calcification Rates'!$F$34+'Calcification Rates'!$G$34)</f>
        <v>31.525326165888192</v>
      </c>
      <c r="BJ68" s="73">
        <f>(2*'Calcification Rates'!$D$35*'Calcification Rates'!$F$35)+0.1*'Calcification Rates'!$D$35*($A68+(2*'Calcification Rates'!$D$35))*'Calcification Rates'!$F$35</f>
        <v>5.1668206581621092</v>
      </c>
      <c r="BK68" s="73">
        <f>(2*('Calcification Rates'!$D$35-'Calcification Rates'!$E$35)*('Calcification Rates'!$F$35-'Calcification Rates'!$G$35))+(0.1*('Calcification Rates'!$D$35-'Calcification Rates'!$E$35)*($A68+(2*'Calcification Rates'!$D$35-'Calcification Rates'!$E$35)))*('Calcification Rates'!$F$35-'Calcification Rates'!$G$35)</f>
        <v>4.6597748565027031</v>
      </c>
      <c r="BL68" s="73">
        <f>(2*('Calcification Rates'!$D$35+'Calcification Rates'!$E$35)*('Calcification Rates'!$F$35+'Calcification Rates'!$G$35))+(0.1*('Calcification Rates'!$D$35+'Calcification Rates'!$E$35)*($A68+(2*'Calcification Rates'!$D$35+'Calcification Rates'!$E$35)))*('Calcification Rates'!$F$35+'Calcification Rates'!$G$35)</f>
        <v>5.6975054419331101</v>
      </c>
      <c r="BM68" s="73">
        <f>((((((((($A68*2)/PI())/2)+'Calcification Rates'!$D$36)^2)*PI())/2))-((((((($A68*2)/PI())/2)^2)*PI())/2)))*'Calcification Rates'!$F$36</f>
        <v>52.419532012256525</v>
      </c>
      <c r="BN68" s="73">
        <f>((((((((($A68*2)/PI())/2)+('Calcification Rates'!$D$36-'Calcification Rates'!$E$36))^2)*PI())/2))-((((((($A68*2)/PI())/2)^2)*PI())/2)))*('Calcification Rates'!$F$36-'Calcification Rates'!$G$36)</f>
        <v>48.006500289676808</v>
      </c>
      <c r="BO68" s="73">
        <f>((((((((($A68*2)/PI())/2)+('Calcification Rates'!$D$36+'Calcification Rates'!$E$36))^2)*PI())/2))-((((((($A68*2)/PI())/2)^2)*PI())/2)))*('Calcification Rates'!$F$36+'Calcification Rates'!$G$36)</f>
        <v>57.027377453903782</v>
      </c>
      <c r="BP68" s="73">
        <f>(2*'Calcification Rates'!$D$37*'Calcification Rates'!$F$37)+0.1*'Calcification Rates'!$D$37*($A68+(2*'Calcification Rates'!$D$37))*'Calcification Rates'!$F$37</f>
        <v>104.78888194444444</v>
      </c>
      <c r="BQ68" s="73">
        <f>(2*('Calcification Rates'!$D$37-'Calcification Rates'!$E$37)*('Calcification Rates'!$F$37-'Calcification Rates'!$G$37))+(0.1*('Calcification Rates'!$D$37-'Calcification Rates'!$E$37)*($A68+(2*'Calcification Rates'!$D$37-'Calcification Rates'!$E$37)))*('Calcification Rates'!$F$37-'Calcification Rates'!$G$37)</f>
        <v>85.83918640066338</v>
      </c>
      <c r="BR68" s="73">
        <f>(2*('Calcification Rates'!$D$37+'Calcification Rates'!$E$37)*('Calcification Rates'!$F$37+'Calcification Rates'!$G$37))+(0.1*('Calcification Rates'!$D$37+'Calcification Rates'!$E$37)*($A68+(2*'Calcification Rates'!$D$37+'Calcification Rates'!$E$37)))*('Calcification Rates'!$F$37+'Calcification Rates'!$G$37)</f>
        <v>125.30961402466441</v>
      </c>
      <c r="BS68" s="73">
        <f>(2*'Calcification Rates'!$D$38*'Calcification Rates'!$F$38)+0.1*'Calcification Rates'!$D$38*($A68+(2*'Calcification Rates'!$D$38))*'Calcification Rates'!$F$38</f>
        <v>100.33838888888889</v>
      </c>
      <c r="BT68" s="73">
        <f>(2*('Calcification Rates'!$D$38-'Calcification Rates'!$E$38)*('Calcification Rates'!$F$38-'Calcification Rates'!$G$38))+(0.1*('Calcification Rates'!$D$38-'Calcification Rates'!$E$38)*($A68+(2*'Calcification Rates'!$D$38-'Calcification Rates'!$E$38)))*('Calcification Rates'!$F$38-'Calcification Rates'!$G$38)</f>
        <v>80.618278616147478</v>
      </c>
      <c r="BU68" s="73">
        <f>(2*('Calcification Rates'!$D$38+'Calcification Rates'!$E$38)*('Calcification Rates'!$F$38+'Calcification Rates'!$G$38))+(0.1*('Calcification Rates'!$D$38+'Calcification Rates'!$E$38)*($A68+(2*'Calcification Rates'!$D$38+'Calcification Rates'!$E$38)))*('Calcification Rates'!$F$38+'Calcification Rates'!$G$38)</f>
        <v>122.08366310608935</v>
      </c>
      <c r="BV68" s="73">
        <f>((((((((($A68*2)/PI())/2)+'Calcification Rates'!$D$39)^2)*PI())/2))-((((((($A68*2)/PI())/2)^2)*PI())/2)))*'Calcification Rates'!$F$39</f>
        <v>28.305745734604233</v>
      </c>
      <c r="BW68" s="73">
        <f>((((((((($A68*2)/PI())/2)+('Calcification Rates'!$D$39-'Calcification Rates'!$E$39))^2)*PI())/2))-((((((($A68*2)/PI())/2)^2)*PI())/2)))*('Calcification Rates'!$F$39-'Calcification Rates'!$G$39)</f>
        <v>27.210571648456156</v>
      </c>
      <c r="BX68" s="73">
        <f>((((((((($A68*2)/PI())/2)+('Calcification Rates'!$D$39+'Calcification Rates'!$E$39))^2)*PI())/2))-((((((($A68*2)/PI())/2)^2)*PI())/2)))*('Calcification Rates'!$F$39+'Calcification Rates'!$G$39)</f>
        <v>29.400919820752307</v>
      </c>
      <c r="BY68" s="73">
        <f>((((((((($A68*2)/PI())/2)+'Calcification Rates'!$D$40)^2)*PI())/2))-((((((($A68*2)/PI())/2)^2)*PI())/2)))*'Calcification Rates'!$F$40</f>
        <v>51.7387946015116</v>
      </c>
      <c r="BZ68" s="73">
        <f>((((((((($A68*2)/PI())/2)+('Calcification Rates'!$D$40-'Calcification Rates'!$E$40))^2)*PI())/2))-((((((($A68*2)/PI())/2)^2)*PI())/2)))*('Calcification Rates'!$F$40-'Calcification Rates'!$G$40)</f>
        <v>49.736975337416325</v>
      </c>
      <c r="CA68" s="73">
        <f>((((((((($A68*2)/PI())/2)+('Calcification Rates'!$D$40+'Calcification Rates'!$E$40))^2)*PI())/2))-((((((($A68*2)/PI())/2)^2)*PI())/2)))*('Calcification Rates'!$F$40+'Calcification Rates'!$G$40)</f>
        <v>53.740613865606875</v>
      </c>
      <c r="CB68" s="73">
        <f>$A68*'Calcification Rates'!$D$23*'Calcification Rates'!$F$23</f>
        <v>1.5511856249999998</v>
      </c>
      <c r="CC68" s="73">
        <f>$A68*('Calcification Rates'!$D$23-'Calcification Rates'!$E$23)*('Calcification Rates'!$F$23-'Calcification Rates'!$G$23)</f>
        <v>1.0081136523354641</v>
      </c>
      <c r="CD68" s="73">
        <f>$A68*('Calcification Rates'!$D$23+'Calcification Rates'!$E$23)*('Calcification Rates'!$F$23+'Calcification Rates'!$G$23)</f>
        <v>2.0942575976645355</v>
      </c>
      <c r="CE68" s="73">
        <f>((((1-'Calcification Rates'!$H$44)*$A68)*'Calcification Rates'!$D$44*0.1)+('Calcification Rates'!$H$44*$A68*'Calcification Rates'!$D$44))*'Calcification Rates'!$F$44</f>
        <v>54.167378114850003</v>
      </c>
      <c r="CF68" s="73">
        <f>((((1-'Calcification Rates'!$H$44)*$A68)*(('Calcification Rates'!$D$44-'Calcification Rates'!$E$44)*0.1))+('Calcification Rates'!$H$44*$A68*('Calcification Rates'!$D$44-'Calcification Rates'!$E$44)))*('Calcification Rates'!$F$44-'Calcification Rates'!$G$44)</f>
        <v>32.667512758605035</v>
      </c>
      <c r="CG68" s="73">
        <f>((((1-'Calcification Rates'!$H$44)*$A68)*(('Calcification Rates'!$D$44+'Calcification Rates'!$E$44)*0.1))+('Calcification Rates'!$H$44*$A68*('Calcification Rates'!$D$44+'Calcification Rates'!$E$44)))*('Calcification Rates'!$F$44+'Calcification Rates'!$G$44)</f>
        <v>78.780058444290376</v>
      </c>
      <c r="CH68" s="73">
        <f>((((1-'Calcification Rates'!$H$45)*$A68)*'Calcification Rates'!$D$45*0.1)+('Calcification Rates'!$H$45*$A68*'Calcification Rates'!$D$45))*'Calcification Rates'!$F$45</f>
        <v>67.306958399999999</v>
      </c>
      <c r="CI68" s="73">
        <f>((((1-'Calcification Rates'!$H$45)*$A68)*(('Calcification Rates'!$D$45-'Calcification Rates'!$E$45)*0.1))+('Calcification Rates'!$H$45*$A68*('Calcification Rates'!$D$45-'Calcification Rates'!$E$45)))*('Calcification Rates'!$F$45-'Calcification Rates'!$G$45)</f>
        <v>44.320723576494643</v>
      </c>
      <c r="CJ68" s="73">
        <f>((((1-'Calcification Rates'!$H$45)*$A68)*(('Calcification Rates'!$D$45+'Calcification Rates'!$E$45)*0.1))+('Calcification Rates'!$H$45*$A68*('Calcification Rates'!$D$45+'Calcification Rates'!$E$45)))*('Calcification Rates'!$F$45+'Calcification Rates'!$G$45)</f>
        <v>90.293193223505355</v>
      </c>
      <c r="CK68" s="73">
        <f>((((1-'Calcification Rates'!$H$46)*$A68)*'Calcification Rates'!$D$46*0.1)+('Calcification Rates'!$H$46*$A68*'Calcification Rates'!$D$46))*'Calcification Rates'!$F$46</f>
        <v>54.213246120000001</v>
      </c>
      <c r="CL68" s="73">
        <f>((((1-'Calcification Rates'!$H$46)*$A68)*(('Calcification Rates'!$D$46-'Calcification Rates'!$E$46)*0.1))+('Calcification Rates'!$H$46*$A68*('Calcification Rates'!$D$46-'Calcification Rates'!$E$46)))*('Calcification Rates'!$F$46-'Calcification Rates'!$G$46)</f>
        <v>50.844870958115614</v>
      </c>
      <c r="CM68" s="73">
        <f>((((1-'Calcification Rates'!$H$46)*$A68)*(('Calcification Rates'!$D$46+'Calcification Rates'!$E$46)*0.1))+('Calcification Rates'!$H$46*$A68*('Calcification Rates'!$D$46+'Calcification Rates'!$E$46)))*('Calcification Rates'!$F$46+'Calcification Rates'!$G$46)</f>
        <v>57.682627973519871</v>
      </c>
      <c r="CN68" s="73">
        <f>((((1-'Calcification Rates'!$H$47)*$A68)*'Calcification Rates'!$D$47*0.1)+('Calcification Rates'!$H$47*$A68*'Calcification Rates'!$D$47))*'Calcification Rates'!$F$47</f>
        <v>70.680411601800003</v>
      </c>
      <c r="CO68" s="73">
        <f>((((1-'Calcification Rates'!$H$47)*$A68)*(('Calcification Rates'!$D$47-'Calcification Rates'!$E$47)*0.1))+('Calcification Rates'!$H$47*$A68*('Calcification Rates'!$D$47-'Calcification Rates'!$E$47)))*('Calcification Rates'!$F$47-'Calcification Rates'!$G$47)</f>
        <v>42.626269318216401</v>
      </c>
      <c r="CP68" s="73">
        <f>((((1-'Calcification Rates'!$H$47)*$A68)*(('Calcification Rates'!$D$47+'Calcification Rates'!$E$47)*0.1))+('Calcification Rates'!$H$47*$A68*('Calcification Rates'!$D$47+'Calcification Rates'!$E$47)))*('Calcification Rates'!$F$47+'Calcification Rates'!$G$47)</f>
        <v>102.796316724988</v>
      </c>
      <c r="CQ68" s="73">
        <f>((((((((($A68*2)/PI())/2)+'Calcification Rates'!$D$48)^2)*PI())/2))-((((((($A68*2)/PI())/2)^2)*PI())/2)))*'Calcification Rates'!$F$48</f>
        <v>39.658906851817655</v>
      </c>
      <c r="CR68" s="73">
        <f>((((((((($A68*2)/PI())/2)+('Calcification Rates'!$D$48-'Calcification Rates'!$E$48))^2)*PI())/2))-((((((($A68*2)/PI())/2)^2)*PI())/2)))*('Calcification Rates'!$F$48-'Calcification Rates'!$G$48)</f>
        <v>35.762391763872387</v>
      </c>
      <c r="CS68" s="73">
        <f>((((((((($A68*2)/PI())/2)+('Calcification Rates'!$D$48+'Calcification Rates'!$E$48))^2)*PI())/2))-((((((($A68*2)/PI())/2)^2)*PI())/2)))*('Calcification Rates'!$F$48+'Calcification Rates'!$G$48)</f>
        <v>43.737888082124044</v>
      </c>
      <c r="CT68" s="73">
        <f>((((1-'Calcification Rates'!$H$49)*$A68)*'Calcification Rates'!$D$49*0.1)+('Calcification Rates'!$H$49*$A68*'Calcification Rates'!$D$49))*'Calcification Rates'!$F$49</f>
        <v>54.167378114850003</v>
      </c>
      <c r="CU68" s="73">
        <f>((((1-'Calcification Rates'!$H$49)*$A68)*(('Calcification Rates'!$D$49-'Calcification Rates'!$E$49)*0.1))+('Calcification Rates'!$H$49*$A68*('Calcification Rates'!$D$49-'Calcification Rates'!$E$49)))*('Calcification Rates'!$F$49-'Calcification Rates'!$G$49)</f>
        <v>32.667512758605035</v>
      </c>
      <c r="CV68" s="73">
        <f>((((1-'Calcification Rates'!$H$49)*$A68)*(('Calcification Rates'!$D$49+'Calcification Rates'!$E$49)*0.1))+('Calcification Rates'!$H$49*$A68*('Calcification Rates'!$D$49+'Calcification Rates'!$E$49)))*('Calcification Rates'!$F$49+'Calcification Rates'!$G$49)</f>
        <v>78.780058444290376</v>
      </c>
      <c r="CW68" s="73">
        <f>((((((((($A68*2)/PI())/2)+'Calcification Rates'!$D$50)^2)*PI())/2))-((((((($A68*2)/PI())/2)^2)*PI())/2)))*'Calcification Rates'!$F$50</f>
        <v>39.658906851817655</v>
      </c>
      <c r="CX68" s="73">
        <f>((((((((($A68*2)/PI())/2)+('Calcification Rates'!$D$50-'Calcification Rates'!$E$50))^2)*PI())/2))-((((((($A68*2)/PI())/2)^2)*PI())/2)))*('Calcification Rates'!$F$50-'Calcification Rates'!$G$50)</f>
        <v>35.762391763872387</v>
      </c>
      <c r="CY68" s="73">
        <f>((((((((($A68*2)/PI())/2)+('Calcification Rates'!$D$50+'Calcification Rates'!$E$50))^2)*PI())/2))-((((((($A68*2)/PI())/2)^2)*PI())/2)))*('Calcification Rates'!$F$50+'Calcification Rates'!$G$50)</f>
        <v>43.737888082124044</v>
      </c>
      <c r="CZ68" s="73">
        <f>((((((((($A68*2)/PI())/2)+'Calcification Rates'!$D$51)^2)*PI())/2))-((((((($A68*2)/PI())/2)^2)*PI())/2)))*'Calcification Rates'!$F$51</f>
        <v>39.658906851817655</v>
      </c>
      <c r="DA68" s="73">
        <f>((((((((($A68*2)/PI())/2)+('Calcification Rates'!$D$51-'Calcification Rates'!$E$51))^2)*PI())/2))-((((((($A68*2)/PI())/2)^2)*PI())/2)))*('Calcification Rates'!$F$51-'Calcification Rates'!$G$51)</f>
        <v>35.762391763872387</v>
      </c>
      <c r="DB68" s="73">
        <f>((((((((($A68*2)/PI())/2)+('Calcification Rates'!$D$51+'Calcification Rates'!$E$51))^2)*PI())/2))-((((((($A68*2)/PI())/2)^2)*PI())/2)))*('Calcification Rates'!$F$51+'Calcification Rates'!$G$51)</f>
        <v>43.737888082124044</v>
      </c>
      <c r="DC68" s="73">
        <f>((((((((($A68*2)/PI())/2)+'Calcification Rates'!$D$52)^2)*PI())/2))-((((((($A68*2)/PI())/2)^2)*PI())/2)))*'Calcification Rates'!$F$52</f>
        <v>87.864429864926223</v>
      </c>
      <c r="DD68" s="73">
        <f>((((((((($A68*2)/PI())/2)+('Calcification Rates'!$D$52-'Calcification Rates'!$E$52))^2)*PI())/2))-((((((($A68*2)/PI())/2)^2)*PI())/2)))*('Calcification Rates'!$F$52-'Calcification Rates'!$G$52)</f>
        <v>82.94110246699023</v>
      </c>
      <c r="DE68" s="73">
        <f>((((((((($A68*2)/PI())/2)+('Calcification Rates'!$D$52+'Calcification Rates'!$E$52))^2)*PI())/2))-((((((($A68*2)/PI())/2)^2)*PI())/2)))*('Calcification Rates'!$F$52+'Calcification Rates'!$G$52)</f>
        <v>92.911539144021845</v>
      </c>
      <c r="DF68" s="73">
        <f>((((((((($A68*2)/PI())/2)+'Calcification Rates'!$D$53)^2)*PI())/2))-((((((($A68*2)/PI())/2)^2)*PI())/2)))*'Calcification Rates'!$F$53</f>
        <v>11.751038523703281</v>
      </c>
      <c r="DG68" s="73">
        <f>((((((((($A68*2)/PI())/2)+('Calcification Rates'!$D$53-'Calcification Rates'!$E$53))^2)*PI())/2))-((((((($A68*2)/PI())/2)^2)*PI())/2)))*('Calcification Rates'!$F$53-'Calcification Rates'!$G$53)</f>
        <v>11.169260444339283</v>
      </c>
      <c r="DH68" s="73">
        <f>((((((((($A68*2)/PI())/2)+('Calcification Rates'!$D$53+'Calcification Rates'!$E$53))^2)*PI())/2))-((((((($A68*2)/PI())/2)^2)*PI())/2)))*('Calcification Rates'!$F$53+'Calcification Rates'!$G$53)</f>
        <v>12.343057654941163</v>
      </c>
      <c r="DI68" s="73">
        <f>((((((((($A68*2)/PI())/2)+'Calcification Rates'!$D$54)^2)*PI())/2))-((((((($A68*2)/PI())/2)^2)*PI())/2)))*'Calcification Rates'!$F$54</f>
        <v>11.751038523703281</v>
      </c>
      <c r="DJ68" s="73">
        <f>((((((((($A68*2)/PI())/2)+('Calcification Rates'!$D$54-'Calcification Rates'!$E$54))^2)*PI())/2))-((((((($A68*2)/PI())/2)^2)*PI())/2)))*('Calcification Rates'!$F$54-'Calcification Rates'!$G$54)</f>
        <v>11.169260444339283</v>
      </c>
      <c r="DK68" s="73">
        <f>((((((((($A68*2)/PI())/2)+('Calcification Rates'!$D$54+'Calcification Rates'!$E$54))^2)*PI())/2))-((((((($A68*2)/PI())/2)^2)*PI())/2)))*('Calcification Rates'!$F$54+'Calcification Rates'!$G$54)</f>
        <v>12.343057654941163</v>
      </c>
      <c r="DL68" s="73">
        <f>((((((((($A68*2)/PI())/2)+'Calcification Rates'!$D$55)^2)*PI())/2))-((((((($A68*2)/PI())/2)^2)*PI())/2)))*'Calcification Rates'!$F$55</f>
        <v>14.410036087025832</v>
      </c>
      <c r="DM68" s="73">
        <f>((((((((($A68*2)/PI())/2)+('Calcification Rates'!$D$55-'Calcification Rates'!$E$55))^2)*PI())/2))-((((((($A68*2)/PI())/2)^2)*PI())/2)))*('Calcification Rates'!$F$55-'Calcification Rates'!$G$55)</f>
        <v>14.247877476668508</v>
      </c>
      <c r="DN68" s="73">
        <f>((((((((($A68*2)/PI())/2)+('Calcification Rates'!$D$55+'Calcification Rates'!$E$55))^2)*PI())/2))-((((((($A68*2)/PI())/2)^2)*PI())/2)))*('Calcification Rates'!$F$55+'Calcification Rates'!$G$55)</f>
        <v>14.572204571303757</v>
      </c>
      <c r="DO68" s="73">
        <f>((((1-'Calcification Rates'!$H$56)*$A68)*'Calcification Rates'!$D$56*0.1)+('Calcification Rates'!$H$56*$A68*'Calcification Rates'!$D$56))*'Calcification Rates'!$F$56</f>
        <v>7.0263788099999998</v>
      </c>
      <c r="DP68" s="73">
        <f>((((1-'Calcification Rates'!$H$56)*$A68)*(('Calcification Rates'!$D$56-'Calcification Rates'!$E$56)*0.1))+('Calcification Rates'!$H$56*$A68*('Calcification Rates'!$D$56-'Calcification Rates'!$E$56)))*('Calcification Rates'!$F$56-'Calcification Rates'!$G$56)</f>
        <v>7.0263788099999998</v>
      </c>
      <c r="DQ68" s="73">
        <f>((((1-'Calcification Rates'!$H$56)*$A68)*(('Calcification Rates'!$D$56+'Calcification Rates'!$E$56)*0.1))+('Calcification Rates'!$H$56*$A68*('Calcification Rates'!$D$56+'Calcification Rates'!$E$56)))*('Calcification Rates'!$F$56+'Calcification Rates'!$G$56)</f>
        <v>7.0263788099999998</v>
      </c>
      <c r="DR68" s="73">
        <f>((((1-'Calcification Rates'!$H$57)*$A68)*'Calcification Rates'!$D$57*0.1)+('Calcification Rates'!$H$57*$A68*'Calcification Rates'!$D$57))*'Calcification Rates'!$F$57</f>
        <v>29.791696000000009</v>
      </c>
      <c r="DS68" s="73">
        <f>((((1-'Calcification Rates'!$H$57)*$A68)*(('Calcification Rates'!$D$57-'Calcification Rates'!$E$57)*0.1))+('Calcification Rates'!$H$57*$A68*('Calcification Rates'!$D$57-'Calcification Rates'!$E$57)))*('Calcification Rates'!$F$57-'Calcification Rates'!$G$57)</f>
        <v>28.236275695148738</v>
      </c>
      <c r="DT68" s="73">
        <f>((((1-'Calcification Rates'!$H$57)*$A68)*(('Calcification Rates'!$D$57+'Calcification Rates'!$E$57)*0.1))+('Calcification Rates'!$H$57*$A68*('Calcification Rates'!$D$57+'Calcification Rates'!$E$57)))*('Calcification Rates'!$F$57+'Calcification Rates'!$G$57)</f>
        <v>31.347116304851273</v>
      </c>
      <c r="DU68" s="73">
        <f>((((1-'Calcification Rates'!$H$58)*$A68)*'Calcification Rates'!$D$58*0.1)+('Calcification Rates'!$H$58*$A68*'Calcification Rates'!$D$58))*'Calcification Rates'!$F$58</f>
        <v>29.791696000000009</v>
      </c>
      <c r="DV68" s="73">
        <f>((((1-'Calcification Rates'!$H$58)*$A68)*(('Calcification Rates'!$D$58-'Calcification Rates'!$E$58)*0.1))+('Calcification Rates'!$H$58*$A68*('Calcification Rates'!$D$58-'Calcification Rates'!$E$58)))*('Calcification Rates'!$F$58-'Calcification Rates'!$G$58)</f>
        <v>28.236275695148738</v>
      </c>
      <c r="DW68" s="73">
        <f>((((1-'Calcification Rates'!$H$58)*$A68)*(('Calcification Rates'!$D$58+'Calcification Rates'!$E$58)*0.1))+('Calcification Rates'!$H$58*$A68*('Calcification Rates'!$D$58+'Calcification Rates'!$E$58)))*('Calcification Rates'!$F$58+'Calcification Rates'!$G$58)</f>
        <v>31.347116304851273</v>
      </c>
      <c r="DX68" s="73">
        <f>(2*'Calcification Rates'!$D$59*'Calcification Rates'!$F$59)+0.1*'Calcification Rates'!$D$59*($A68+(2*'Calcification Rates'!$D$59))*'Calcification Rates'!$F$59</f>
        <v>21.178870755555558</v>
      </c>
      <c r="DY68" s="73">
        <f>(2*('Calcification Rates'!$D$59-'Calcification Rates'!$E$59)*('Calcification Rates'!$F$59-'Calcification Rates'!$G$59))+(0.1*('Calcification Rates'!$D$59-'Calcification Rates'!$E$59)*($A68+(2*'Calcification Rates'!$D$59-'Calcification Rates'!$E$59)))*('Calcification Rates'!$F$59-'Calcification Rates'!$G$59)</f>
        <v>20.054628631427089</v>
      </c>
      <c r="DZ68" s="73">
        <f>(2*('Calcification Rates'!$D$59+'Calcification Rates'!$E$59)*('Calcification Rates'!$F$59+'Calcification Rates'!$G$59))+(0.1*('Calcification Rates'!$D$59+'Calcification Rates'!$E$59)*($A68+(2*'Calcification Rates'!$D$59+'Calcification Rates'!$E$59)))*('Calcification Rates'!$F$59+'Calcification Rates'!$G$59)</f>
        <v>22.305150641891313</v>
      </c>
      <c r="EA68" s="73">
        <f>((((((((($A68*2)/PI())/2)+'Calcification Rates'!$D$60)^2)*PI())/2))-((((((($A68*2)/PI())/2)^2)*PI())/2)))*'Calcification Rates'!$F$60</f>
        <v>41.266796284714793</v>
      </c>
      <c r="EB68" s="73">
        <f>((((((((($A68*2)/PI())/2)+('Calcification Rates'!$D$60-'Calcification Rates'!$E$60))^2)*PI())/2))-((((((($A68*2)/PI())/2)^2)*PI())/2)))*('Calcification Rates'!$F$60-'Calcification Rates'!$G$60)</f>
        <v>38.523411772214359</v>
      </c>
      <c r="EC68" s="73">
        <f>((((((((($A68*2)/PI())/2)+('Calcification Rates'!$D$60+'Calcification Rates'!$E$60))^2)*PI())/2))-((((((($A68*2)/PI())/2)^2)*PI())/2)))*('Calcification Rates'!$F$60+'Calcification Rates'!$G$60)</f>
        <v>44.099311501843914</v>
      </c>
      <c r="ED68" s="73">
        <f>$A68*'Calcification Rates'!$D$61*'Calcification Rates'!$F$61</f>
        <v>51.795156976211608</v>
      </c>
      <c r="EE68" s="73">
        <f>$A68*('Calcification Rates'!$D$61-'Calcification Rates'!$E$61)*('Calcification Rates'!$F$61-'Calcification Rates'!$G$61)</f>
        <v>47.461143709066938</v>
      </c>
      <c r="EF68" s="73">
        <f>$A68*('Calcification Rates'!$D$61+'Calcification Rates'!$E$61)*('Calcification Rates'!$F$61+'Calcification Rates'!$G$61)</f>
        <v>56.316727506930491</v>
      </c>
      <c r="EG68" s="73">
        <f>(2*'Calcification Rates'!$D$62*'Calcification Rates'!$F$62)+0.1*'Calcification Rates'!$D$62*($A68+(2*'Calcification Rates'!$D$62))*'Calcification Rates'!$F$62</f>
        <v>104.78888194444444</v>
      </c>
      <c r="EH68" s="73">
        <f>(2*('Calcification Rates'!$D$62-'Calcification Rates'!$E$62)*('Calcification Rates'!$F$62-'Calcification Rates'!$G$62))+(0.1*('Calcification Rates'!$D$62-'Calcification Rates'!$E$62)*($A68+(2*'Calcification Rates'!$D$62-'Calcification Rates'!$E$62)))*('Calcification Rates'!$F$62-'Calcification Rates'!$G$62)</f>
        <v>85.83918640066338</v>
      </c>
      <c r="EI68" s="73">
        <f>(2*('Calcification Rates'!$D$62+'Calcification Rates'!$E$62)*('Calcification Rates'!$F$62+'Calcification Rates'!$G$62))+(0.1*('Calcification Rates'!$D$62+'Calcification Rates'!$E$62)*($A68+(2*'Calcification Rates'!$D$62+'Calcification Rates'!$E$62)))*('Calcification Rates'!$F$62+'Calcification Rates'!$G$62)</f>
        <v>125.30961402466441</v>
      </c>
      <c r="EJ68" s="73">
        <f>(2*'Calcification Rates'!$D$63*'Calcification Rates'!$F$63)+0.1*'Calcification Rates'!$D$63*($A68+(2*'Calcification Rates'!$D$63))*'Calcification Rates'!$F$63</f>
        <v>104.78888194444444</v>
      </c>
      <c r="EK68" s="73">
        <f>(2*('Calcification Rates'!$D$63-'Calcification Rates'!$E$63)*('Calcification Rates'!$F$63-'Calcification Rates'!$G$63))+(0.1*('Calcification Rates'!$D$63-'Calcification Rates'!$E$63)*($A68+(2*'Calcification Rates'!$D$63-'Calcification Rates'!$E$63)))*('Calcification Rates'!$F$63-'Calcification Rates'!$G$63)</f>
        <v>85.83918640066338</v>
      </c>
      <c r="EL68" s="73">
        <f>(2*('Calcification Rates'!$D$63+'Calcification Rates'!$E$63)*('Calcification Rates'!$F$63+'Calcification Rates'!$G$63))+(0.1*('Calcification Rates'!$D$63+'Calcification Rates'!$E$63)*($A68+(2*'Calcification Rates'!$D$63+'Calcification Rates'!$E$63)))*('Calcification Rates'!$F$63+'Calcification Rates'!$G$63)</f>
        <v>125.30961402466441</v>
      </c>
      <c r="EM68" s="73">
        <f>(2*'Calcification Rates'!$D$64*'Calcification Rates'!$F$64)+0.1*'Calcification Rates'!$D$64*($A68+(2*'Calcification Rates'!$D$64))*'Calcification Rates'!$F$64</f>
        <v>104.78888194444444</v>
      </c>
      <c r="EN68" s="73">
        <f>(2*('Calcification Rates'!$D$64-'Calcification Rates'!$E$64)*('Calcification Rates'!$F$64-'Calcification Rates'!$G$64))+(0.1*('Calcification Rates'!$D$64-'Calcification Rates'!$E$64)*($A68+(2*'Calcification Rates'!$D$64-'Calcification Rates'!$E$64)))*('Calcification Rates'!$F$64-'Calcification Rates'!$G$64)</f>
        <v>85.83918640066338</v>
      </c>
      <c r="EO68" s="73">
        <f>(2*('Calcification Rates'!$D$64+'Calcification Rates'!$E$64)*('Calcification Rates'!$F$64+'Calcification Rates'!$G$64))+(0.1*('Calcification Rates'!$D$64+'Calcification Rates'!$E$64)*($A68+(2*'Calcification Rates'!$D$64+'Calcification Rates'!$E$64)))*('Calcification Rates'!$F$64+'Calcification Rates'!$G$64)</f>
        <v>125.30961402466441</v>
      </c>
      <c r="EP68" s="73">
        <f>(2*'Calcification Rates'!$D$65*'Calcification Rates'!$F$65)+0.1*'Calcification Rates'!$D$65*($A68+(2*'Calcification Rates'!$D$65))*'Calcification Rates'!$F$65</f>
        <v>104.78888194444444</v>
      </c>
      <c r="EQ68" s="73">
        <f>(2*('Calcification Rates'!$D$65-'Calcification Rates'!$E$65)*('Calcification Rates'!$F$65-'Calcification Rates'!$G$65))+(0.1*('Calcification Rates'!$D$65-'Calcification Rates'!$E$65)*($A68+(2*'Calcification Rates'!$D$65-'Calcification Rates'!$E$65)))*('Calcification Rates'!$F$65-'Calcification Rates'!$G$65)</f>
        <v>85.83918640066338</v>
      </c>
      <c r="ER68" s="73">
        <f>(2*('Calcification Rates'!$D$65+'Calcification Rates'!$E$65)*('Calcification Rates'!$F$65+'Calcification Rates'!$G$65))+(0.1*('Calcification Rates'!$D$65+'Calcification Rates'!$E$65)*($A68+(2*'Calcification Rates'!$D$65+'Calcification Rates'!$E$65)))*('Calcification Rates'!$F$65+'Calcification Rates'!$G$65)</f>
        <v>125.30961402466441</v>
      </c>
      <c r="ES68" s="73">
        <f>$A68*'Calcification Rates'!$D$66*'Calcification Rates'!$F$66</f>
        <v>51.795156976211608</v>
      </c>
      <c r="ET68" s="73">
        <f>$A68*('Calcification Rates'!$D$66-'Calcification Rates'!$E$66)*('Calcification Rates'!$F$66-'Calcification Rates'!$G$66)</f>
        <v>47.461143709066938</v>
      </c>
      <c r="EU68" s="73">
        <f>$A68*('Calcification Rates'!$D$66+'Calcification Rates'!$E$66)*('Calcification Rates'!$F$66+'Calcification Rates'!$G$66)</f>
        <v>56.316727506930491</v>
      </c>
      <c r="EV68" s="73">
        <f>(2*'Calcification Rates'!$D$67*'Calcification Rates'!$F$67)+0.1*'Calcification Rates'!$D$67*($A68+(2*'Calcification Rates'!$D$67))*'Calcification Rates'!$F$67</f>
        <v>104.78888194444444</v>
      </c>
      <c r="EW68" s="73">
        <f>(2*('Calcification Rates'!$D$67-'Calcification Rates'!$E$67)*('Calcification Rates'!$F$67-'Calcification Rates'!$G$67))+(0.1*('Calcification Rates'!$D$67-'Calcification Rates'!$E$67)*($A68+(2*'Calcification Rates'!$D$67-'Calcification Rates'!$E$67)))*('Calcification Rates'!$F$67-'Calcification Rates'!$G$67)</f>
        <v>85.83918640066338</v>
      </c>
      <c r="EX68" s="73">
        <f>(2*('Calcification Rates'!$D$67+'Calcification Rates'!$E$67)*('Calcification Rates'!$F$67+'Calcification Rates'!$G$67))+(0.1*('Calcification Rates'!$D$67+'Calcification Rates'!$E$67)*($A68+(2*'Calcification Rates'!$D$67+'Calcification Rates'!$E$67)))*('Calcification Rates'!$F$67+'Calcification Rates'!$G$67)</f>
        <v>125.30961402466441</v>
      </c>
      <c r="EY68" s="73">
        <f>((((1-'Calcification Rates'!$H$68)*$A68)*'Calcification Rates'!$D$68*0.1)+('Calcification Rates'!$H$68*$A68*'Calcification Rates'!$D$68))*'Calcification Rates'!$F$68</f>
        <v>15.109149000000002</v>
      </c>
      <c r="EZ68" s="73">
        <f>((((1-'Calcification Rates'!$H$68)*$A68)*(('Calcification Rates'!$D$68-'Calcification Rates'!$E$68)*0.1))+('Calcification Rates'!$H$68*$A68*('Calcification Rates'!$D$68-'Calcification Rates'!$E$68)))*('Calcification Rates'!$F$68-'Calcification Rates'!$G$68)</f>
        <v>9.4018789342385443</v>
      </c>
      <c r="FA68" s="73">
        <f>((((1-'Calcification Rates'!$H$68)*$A68)*(('Calcification Rates'!$D$68+'Calcification Rates'!$E$68)*0.1))+('Calcification Rates'!$H$68*$A68*('Calcification Rates'!$D$68+'Calcification Rates'!$E$68)))*('Calcification Rates'!$F$68+'Calcification Rates'!$G$68)</f>
        <v>21.384107285064985</v>
      </c>
      <c r="FB68" s="73">
        <f>((((((((($A68*2)/PI())/2)+'Calcification Rates'!$D$69)^2)*PI())/2))-((((((($A68*2)/PI())/2)^2)*PI())/2)))*'Calcification Rates'!$F$69</f>
        <v>101.15908803582097</v>
      </c>
      <c r="FC68" s="73">
        <f>((((((((($A68*2)/PI())/2)+('Calcification Rates'!$D$69-'Calcification Rates'!$E$69))^2)*PI())/2))-((((((($A68*2)/PI())/2)^2)*PI())/2)))*('Calcification Rates'!$F$69-'Calcification Rates'!$G$69)</f>
        <v>95.760126421075626</v>
      </c>
      <c r="FD68" s="73">
        <f>((((((((($A68*2)/PI())/2)+('Calcification Rates'!$D$69+'Calcification Rates'!$E$69))^2)*PI())/2))-((((((($A68*2)/PI())/2)^2)*PI())/2)))*('Calcification Rates'!$F$69+'Calcification Rates'!$G$69)</f>
        <v>106.63742262835869</v>
      </c>
      <c r="FE68" s="73">
        <f>((((((((($A68*2)/PI())/2)+'Calcification Rates'!$D$70)^2)*PI())/2))-((((((($A68*2)/PI())/2)^2)*PI())/2)))*'Calcification Rates'!$F$70</f>
        <v>78.784178601235752</v>
      </c>
      <c r="FF68" s="73">
        <f>((((((((($A68*2)/PI())/2)+('Calcification Rates'!$D$70-'Calcification Rates'!$E$70))^2)*PI())/2))-((((((($A68*2)/PI())/2)^2)*PI())/2)))*('Calcification Rates'!$F$70-'Calcification Rates'!$G$70)</f>
        <v>67.829311551205976</v>
      </c>
      <c r="FG68" s="73">
        <f>((((((((($A68*2)/PI())/2)+('Calcification Rates'!$D$70+'Calcification Rates'!$E$70))^2)*PI())/2))-((((((($A68*2)/PI())/2)^2)*PI())/2)))*('Calcification Rates'!$F$70+'Calcification Rates'!$G$70)</f>
        <v>89.951184106521779</v>
      </c>
      <c r="FH68" s="73">
        <f>((((((((($A68*2)/PI())/2)+'Calcification Rates'!$D$71)^2)*PI())/2))-((((((($A68*2)/PI())/2)^2)*PI())/2)))*'Calcification Rates'!$F$71</f>
        <v>44.910416144164735</v>
      </c>
      <c r="FI68" s="73">
        <f>((((((((($A68*2)/PI())/2)+('Calcification Rates'!$D$71-'Calcification Rates'!$E$71))^2)*PI())/2))-((((((($A68*2)/PI())/2)^2)*PI())/2)))*('Calcification Rates'!$F$71-'Calcification Rates'!$G$71)</f>
        <v>41.409016929936683</v>
      </c>
      <c r="FJ68" s="73">
        <f>((((((((($A68*2)/PI())/2)+('Calcification Rates'!$D$71+'Calcification Rates'!$E$71))^2)*PI())/2))-((((((($A68*2)/PI())/2)^2)*PI())/2)))*('Calcification Rates'!$F$71+'Calcification Rates'!$G$71)</f>
        <v>48.550788608656916</v>
      </c>
      <c r="FK68" s="73">
        <f>$A68*'Calcification Rates'!$D$72*'Calcification Rates'!$F$72</f>
        <v>1.5511856249999998</v>
      </c>
      <c r="FL68" s="73">
        <f>$A68*('Calcification Rates'!$D$72-'Calcification Rates'!$E$72)*('Calcification Rates'!$F$72-'Calcification Rates'!$G$72)</f>
        <v>1.0081136523354641</v>
      </c>
      <c r="FM68" s="73">
        <f>$A68*('Calcification Rates'!$D$72+'Calcification Rates'!$E$72)*('Calcification Rates'!$F$72+'Calcification Rates'!$G$72)</f>
        <v>2.0942575976645355</v>
      </c>
      <c r="FN68" s="73">
        <f>$A68*'Calcification Rates'!$D$74*'Calcification Rates'!$F$74</f>
        <v>1.5511856249999998</v>
      </c>
      <c r="FO68" s="73">
        <f>$A68*('Calcification Rates'!$D$74-'Calcification Rates'!$E$74)*('Calcification Rates'!$F$74-'Calcification Rates'!$G$74)</f>
        <v>1.0081136523354641</v>
      </c>
      <c r="FP68" s="73">
        <f>$A68*('Calcification Rates'!$D$74+'Calcification Rates'!$E$74)*('Calcification Rates'!$F$74+'Calcification Rates'!$G$74)</f>
        <v>2.0942575976645355</v>
      </c>
      <c r="FQ68" s="73">
        <f>$A68*'Calcification Rates'!$D$75*'Calcification Rates'!$F$75</f>
        <v>44.770476562499994</v>
      </c>
      <c r="FR68" s="73">
        <f>$A68*('Calcification Rates'!$D$75-'Calcification Rates'!$E$75)*('Calcification Rates'!$F$75-'Calcification Rates'!$G$75)</f>
        <v>41.692976877609759</v>
      </c>
      <c r="FS68" s="73">
        <f>$A68*('Calcification Rates'!$D$75+'Calcification Rates'!$E$75)*('Calcification Rates'!$F$75+'Calcification Rates'!$G$75)</f>
        <v>47.941685325803526</v>
      </c>
      <c r="FT68" s="73">
        <f>((((((((($A68*2)/PI())/2)+'Calcification Rates'!$D$76)^2)*PI())/2))-((((((($A68*2)/PI())/2)^2)*PI())/2)))*'Calcification Rates'!$F$76</f>
        <v>45.252048367981473</v>
      </c>
      <c r="FU68" s="73">
        <f>((((((((($A68*2)/PI())/2)+('Calcification Rates'!$D$76-'Calcification Rates'!$E$76))^2)*PI())/2))-((((((($A68*2)/PI())/2)^2)*PI())/2)))*('Calcification Rates'!$F$76-'Calcification Rates'!$G$76)</f>
        <v>42.13166127795963</v>
      </c>
      <c r="FV68" s="73">
        <f>((((((((($A68*2)/PI())/2)+('Calcification Rates'!$D$76+'Calcification Rates'!$E$76))^2)*PI())/2))-((((((($A68*2)/PI())/2)^2)*PI())/2)))*('Calcification Rates'!$F$76+'Calcification Rates'!$G$76)</f>
        <v>48.468618945826613</v>
      </c>
      <c r="FW68" s="73">
        <f>(2*'Calcification Rates'!$D$77*'Calcification Rates'!$F$77)+0.1*'Calcification Rates'!$D$77*($A68+(2*'Calcification Rates'!$D$77))*'Calcification Rates'!$F$77</f>
        <v>104.78888194444444</v>
      </c>
      <c r="FX68" s="73">
        <f>(2*('Calcification Rates'!$D$77-'Calcification Rates'!$E$77)*('Calcification Rates'!$F$77-'Calcification Rates'!$G$77))+(0.1*('Calcification Rates'!$D$77-'Calcification Rates'!$E$77)*($A68+(2*'Calcification Rates'!$D$77-'Calcification Rates'!$E$77)))*('Calcification Rates'!$F$77-'Calcification Rates'!$G$77)</f>
        <v>99.707709935692804</v>
      </c>
      <c r="FY68" s="73">
        <f>(2*('Calcification Rates'!$D$77+'Calcification Rates'!$E$77)*('Calcification Rates'!$F$77+'Calcification Rates'!$G$77))+(0.1*('Calcification Rates'!$D$77+'Calcification Rates'!$E$77)*($A68+(2*'Calcification Rates'!$D$77+'Calcification Rates'!$E$77)))*('Calcification Rates'!$F$77+'Calcification Rates'!$G$77)</f>
        <v>109.89249515213626</v>
      </c>
      <c r="FZ68" s="73">
        <f>((((1-'Calcification Rates'!$H$78)*$A68)*'Calcification Rates'!$D$78*0.1)+('Calcification Rates'!$H$78*$A68*'Calcification Rates'!$D$78))*'Calcification Rates'!$F$78</f>
        <v>23.535926914499996</v>
      </c>
      <c r="GA68" s="73">
        <f>((((1-'Calcification Rates'!$H$78)*$A68)*(('Calcification Rates'!$D$78-'Calcification Rates'!$E$78)*0.1))+('Calcification Rates'!$H$78*$A68*('Calcification Rates'!$D$78-'Calcification Rates'!$E$78)))*('Calcification Rates'!$F$78-'Calcification Rates'!$G$78)</f>
        <v>22.721113524262726</v>
      </c>
      <c r="GB68" s="73">
        <f>((((1-'Calcification Rates'!$H$78)*$A68)*(('Calcification Rates'!$D$78+'Calcification Rates'!$E$78)*0.1))+('Calcification Rates'!$H$78*$A68*('Calcification Rates'!$D$78+'Calcification Rates'!$E$78)))*('Calcification Rates'!$F$78+'Calcification Rates'!$G$78)</f>
        <v>24.350740304737268</v>
      </c>
      <c r="GC68" s="73">
        <f>((((1-'Calcification Rates'!$H$79)*$A68)*'Calcification Rates'!$D$79*0.1)+('Calcification Rates'!$H$79*$A68*'Calcification Rates'!$D$79))*'Calcification Rates'!$F$79</f>
        <v>26.76772098</v>
      </c>
      <c r="GD68" s="73">
        <f>((((1-'Calcification Rates'!$H$79)*$A68)*(('Calcification Rates'!$D$79-'Calcification Rates'!$E$79)*0.1))+('Calcification Rates'!$H$79*$A68*('Calcification Rates'!$D$79-'Calcification Rates'!$E$79)))*('Calcification Rates'!$F$79-'Calcification Rates'!$G$79)</f>
        <v>25.648716919210656</v>
      </c>
      <c r="GE68" s="73">
        <f>((((1-'Calcification Rates'!$H$79)*$A68)*(('Calcification Rates'!$D$79+'Calcification Rates'!$E$79)*0.1))+('Calcification Rates'!$H$79*$A68*('Calcification Rates'!$D$79+'Calcification Rates'!$E$79)))*('Calcification Rates'!$F$79+'Calcification Rates'!$G$79)</f>
        <v>27.886725040789347</v>
      </c>
      <c r="GF68" s="73">
        <f>((((1-'Calcification Rates'!$H$80)*$A68)*'Calcification Rates'!$D$80*0.1)+('Calcification Rates'!$H$80*$A68*'Calcification Rates'!$D$80))*'Calcification Rates'!$F$80</f>
        <v>31.499210456999997</v>
      </c>
      <c r="GG68" s="73">
        <f>((((1-'Calcification Rates'!$H$80)*$A68)*(('Calcification Rates'!$D$80-'Calcification Rates'!$E$80)*0.1))+('Calcification Rates'!$H$80*$A68*('Calcification Rates'!$D$80-'Calcification Rates'!$E$80)))*('Calcification Rates'!$F$80-'Calcification Rates'!$G$80)</f>
        <v>30.408708325704996</v>
      </c>
      <c r="GH68" s="73">
        <f>((((1-'Calcification Rates'!$H$80)*$A68)*(('Calcification Rates'!$D$80+'Calcification Rates'!$E$80)*0.1))+('Calcification Rates'!$H$80*$A68*('Calcification Rates'!$D$80+'Calcification Rates'!$E$80)))*('Calcification Rates'!$F$80+'Calcification Rates'!$G$80)</f>
        <v>32.589712588294987</v>
      </c>
      <c r="GI68" s="73">
        <f>((((((((($A68*2)/PI())/2)+'Calcification Rates'!$D$81)^2)*PI())/2))-((((((($A68*2)/PI())/2)^2)*PI())/2)))*'Calcification Rates'!$F$81</f>
        <v>38.328783673529642</v>
      </c>
      <c r="GJ68" s="73">
        <f>((((((((($A68*2)/PI())/2)+('Calcification Rates'!$D$81-'Calcification Rates'!$E$81))^2)*PI())/2))-((((((($A68*2)/PI())/2)^2)*PI())/2)))*('Calcification Rates'!$F$81-'Calcification Rates'!$G$81)</f>
        <v>37.082903853283547</v>
      </c>
      <c r="GK68" s="73">
        <f>((((((((($A68*2)/PI())/2)+('Calcification Rates'!$D$81+'Calcification Rates'!$E$81))^2)*PI())/2))-((((((($A68*2)/PI())/2)^2)*PI())/2)))*('Calcification Rates'!$F$81+'Calcification Rates'!$G$81)</f>
        <v>39.575555941065474</v>
      </c>
      <c r="GL68" s="73">
        <f>((((((((($A68*2)/PI())/2)+'Calcification Rates'!$D$82)^2)*PI())/2))-((((((($A68*2)/PI())/2)^2)*PI())/2)))*'Calcification Rates'!$F$82</f>
        <v>39.30689117116053</v>
      </c>
      <c r="GM68" s="73">
        <f>((((((((($A68*2)/PI())/2)+('Calcification Rates'!$D$82-'Calcification Rates'!$E$82))^2)*PI())/2))-((((((($A68*2)/PI())/2)^2)*PI())/2)))*('Calcification Rates'!$F$82-'Calcification Rates'!$G$82)</f>
        <v>38.33698944707448</v>
      </c>
      <c r="GN68" s="73">
        <f>((((((((($A68*2)/PI())/2)+('Calcification Rates'!$D$82+'Calcification Rates'!$E$82))^2)*PI())/2))-((((((($A68*2)/PI())/2)^2)*PI())/2)))*('Calcification Rates'!$F$82+'Calcification Rates'!$G$82)</f>
        <v>40.277333063052311</v>
      </c>
      <c r="GO68" s="73">
        <f>((((((((($A68*2)/PI())/2)+'Calcification Rates'!$D$87)^2)*PI())/2))-((((((($A68*2)/PI())/2)^2)*PI())/2)))*'Calcification Rates'!$F$87</f>
        <v>26.405331220123351</v>
      </c>
      <c r="GP68" s="73">
        <f>((((((((($A68*2)/PI())/2)+('Calcification Rates'!$D$87-'Calcification Rates'!$E$87))^2)*PI())/2))-((((((($A68*2)/PI())/2)^2)*PI())/2)))*('Calcification Rates'!$F$87-'Calcification Rates'!$G$87)</f>
        <v>22.971483881823836</v>
      </c>
      <c r="GQ68" s="73">
        <f>((((((((($A68*2)/PI())/2)+('Calcification Rates'!$D$87+'Calcification Rates'!$E$87))^2)*PI())/2))-((((((($A68*2)/PI())/2)^2)*PI())/2)))*('Calcification Rates'!$F$87+'Calcification Rates'!$G$87)</f>
        <v>30.02141414602702</v>
      </c>
      <c r="GR68" s="73">
        <f>((((((((($A68*2)/PI())/2)+'Calcification Rates'!$D$88)^2)*PI())/2))-((((((($A68*2)/PI())/2)^2)*PI())/2)))*'Calcification Rates'!$F$88</f>
        <v>26.405331220123351</v>
      </c>
      <c r="GS68" s="73">
        <f>((((((((($A68*2)/PI())/2)+('Calcification Rates'!$D$88-'Calcification Rates'!$E$88))^2)*PI())/2))-((((((($A68*2)/PI())/2)^2)*PI())/2)))*('Calcification Rates'!$F$88-'Calcification Rates'!$G$88)</f>
        <v>22.971483881823836</v>
      </c>
      <c r="GT68" s="73">
        <f>((((((((($A68*2)/PI())/2)+('Calcification Rates'!$D$88+'Calcification Rates'!$E$88))^2)*PI())/2))-((((((($A68*2)/PI())/2)^2)*PI())/2)))*('Calcification Rates'!$F$88+'Calcification Rates'!$G$88)</f>
        <v>30.02141414602702</v>
      </c>
      <c r="GU68" s="73">
        <f>((((((((($A68*2)/PI())/2)+'Calcification Rates'!$D$89)^2)*PI())/2))-((((((($A68*2)/PI())/2)^2)*PI())/2)))*'Calcification Rates'!$F$89</f>
        <v>36.89590343244496</v>
      </c>
      <c r="GV68" s="73">
        <f>((((((((($A68*2)/PI())/2)+('Calcification Rates'!$D$89-'Calcification Rates'!$E$89))^2)*PI())/2))-((((((($A68*2)/PI())/2)^2)*PI())/2)))*('Calcification Rates'!$F$89-'Calcification Rates'!$G$89)</f>
        <v>32.89644393315227</v>
      </c>
      <c r="GW68" s="73">
        <f>((((((((($A68*2)/PI())/2)+('Calcification Rates'!$D$89+'Calcification Rates'!$E$89))^2)*PI())/2))-((((((($A68*2)/PI())/2)^2)*PI())/2)))*('Calcification Rates'!$F$89+'Calcification Rates'!$G$89)</f>
        <v>41.043915285676484</v>
      </c>
      <c r="GX68" s="73">
        <f>((((((((($A68*2)/PI())/2)+'Calcification Rates'!$D$90)^2)*PI())/2))-((((((($A68*2)/PI())/2)^2)*PI())/2)))*'Calcification Rates'!$F$90</f>
        <v>36.89590343244496</v>
      </c>
      <c r="GY68" s="73">
        <f>((((((((($A68*2)/PI())/2)+('Calcification Rates'!$D$90-'Calcification Rates'!$E$90))^2)*PI())/2))-((((((($A68*2)/PI())/2)^2)*PI())/2)))*('Calcification Rates'!$F$90-'Calcification Rates'!$G$90)</f>
        <v>32.89644393315227</v>
      </c>
      <c r="GZ68" s="73">
        <f>((((((((($A68*2)/PI())/2)+('Calcification Rates'!$D$90+'Calcification Rates'!$E$90))^2)*PI())/2))-((((((($A68*2)/PI())/2)^2)*PI())/2)))*('Calcification Rates'!$F$90+'Calcification Rates'!$G$90)</f>
        <v>41.043915285676484</v>
      </c>
      <c r="HA68" s="73">
        <f>((((((((($A68*2)/PI())/2)+'Calcification Rates'!$D$92)^2)*PI())/2))-((((((($A68*2)/PI())/2)^2)*PI())/2)))*'Calcification Rates'!$F$92</f>
        <v>92.939825928798129</v>
      </c>
      <c r="HB68" s="73">
        <f>((((((((($A68*2)/PI())/2)+('Calcification Rates'!$D$92-'Calcification Rates'!$E$92))^2)*PI())/2))-((((((($A68*2)/PI())/2)^2)*PI())/2)))*('Calcification Rates'!$F$92-'Calcification Rates'!$G$92)</f>
        <v>89.343902688242125</v>
      </c>
      <c r="HC68" s="73">
        <f>((((((((($A68*2)/PI())/2)+('Calcification Rates'!$D$92+'Calcification Rates'!$E$92))^2)*PI())/2))-((((((($A68*2)/PI())/2)^2)*PI())/2)))*('Calcification Rates'!$F$92+'Calcification Rates'!$G$92)</f>
        <v>96.535749169354148</v>
      </c>
      <c r="HD68" s="73">
        <f>$A68*'Calcification Rates'!$D$93*'Calcification Rates'!$F$93</f>
        <v>27.269517290552592</v>
      </c>
      <c r="HE68" s="73">
        <f>$A68*('Calcification Rates'!$D$93-'Calcification Rates'!$E$93)*('Calcification Rates'!$F$93-'Calcification Rates'!$G$93)</f>
        <v>23.966547921186638</v>
      </c>
      <c r="HF68" s="73">
        <f>$A68*('Calcification Rates'!$D$93+'Calcification Rates'!$E$93)*('Calcification Rates'!$F$93+'Calcification Rates'!$G$93)</f>
        <v>30.753433137229703</v>
      </c>
      <c r="HG68" s="73">
        <f>$A68*'Calcification Rates'!$D$95*'Calcification Rates'!$F$95</f>
        <v>34.768634545454553</v>
      </c>
      <c r="HH68" s="73">
        <f>$A68*('Calcification Rates'!$D$95-'Calcification Rates'!$E$95)*('Calcification Rates'!$F$95-'Calcification Rates'!$G$95)</f>
        <v>30.340587983572782</v>
      </c>
      <c r="HI68" s="73">
        <f>$A68*('Calcification Rates'!$D$95+'Calcification Rates'!$E$95)*('Calcification Rates'!$F$95+'Calcification Rates'!$G$95)</f>
        <v>39.444836276220201</v>
      </c>
      <c r="HJ68" s="73">
        <f>((((1-'Calcification Rates'!$H$96)*$A68)*'Calcification Rates'!$D$96*0.1)+('Calcification Rates'!$H$96*$A68*'Calcification Rates'!$D$96))*'Calcification Rates'!$F$96</f>
        <v>16.52956305</v>
      </c>
      <c r="HK68" s="73">
        <f>((((1-'Calcification Rates'!$H$96)*$A68)*(('Calcification Rates'!$D$96-'Calcification Rates'!$E$96)*0.1))+('Calcification Rates'!$H$96*$A68*('Calcification Rates'!$D$96-'Calcification Rates'!$E$96)))*('Calcification Rates'!$F$96-'Calcification Rates'!$G$96)</f>
        <v>14.438942482746175</v>
      </c>
      <c r="HL68" s="73">
        <f>((((1-'Calcification Rates'!$H$96)*$A68)*(('Calcification Rates'!$D$96+'Calcification Rates'!$E$96)*0.1))+('Calcification Rates'!$H$96*$A68*('Calcification Rates'!$D$96+'Calcification Rates'!$E$96)))*('Calcification Rates'!$F$96+'Calcification Rates'!$G$96)</f>
        <v>18.748775627460038</v>
      </c>
      <c r="HM68" s="73">
        <f>((((1-'Calcification Rates'!$H$98)*$A68)*'Calcification Rates'!$D$98*0.1)+('Calcification Rates'!$H$98*$A68*'Calcification Rates'!$D$98))*'Calcification Rates'!$F$98</f>
        <v>16.52956305</v>
      </c>
      <c r="HN68" s="73">
        <f>((((1-'Calcification Rates'!$H$98)*$A68)*(('Calcification Rates'!$D$98-'Calcification Rates'!$E$98)*0.1))+('Calcification Rates'!$H$98*$A68*('Calcification Rates'!$D$98-'Calcification Rates'!$E$98)))*('Calcification Rates'!$F$98-'Calcification Rates'!$G$98)</f>
        <v>9.9687252848962586</v>
      </c>
      <c r="HO68" s="73">
        <f>((((1-'Calcification Rates'!$H$98)*$A68)*(('Calcification Rates'!$D$98+'Calcification Rates'!$E$98)*0.1))+('Calcification Rates'!$H$98*$A68*('Calcification Rates'!$D$98+'Calcification Rates'!$E$98)))*('Calcification Rates'!$F$98+'Calcification Rates'!$G$98)</f>
        <v>24.040298579276897</v>
      </c>
    </row>
    <row r="69" spans="1:223" x14ac:dyDescent="0.3">
      <c r="A69" s="42">
        <v>67</v>
      </c>
      <c r="B69" s="73">
        <f>((((1-'Calcification Rates'!$H$11)*$A69)*'Calcification Rates'!$D$11*0.1)+('Calcification Rates'!$H$11*$A69*'Calcification Rates'!$D$11))*'Calcification Rates'!$F$11</f>
        <v>184.33746090666665</v>
      </c>
      <c r="C69" s="73">
        <f>((((1-'Calcification Rates'!$H$11)*$A69)*(('Calcification Rates'!$D$11-'Calcification Rates'!$E$11)*0.1))+('Calcification Rates'!$H$11*$A69*('Calcification Rates'!$D$11-'Calcification Rates'!$E$11)))*('Calcification Rates'!$F$11-'Calcification Rates'!$G$11)</f>
        <v>149.71428541579766</v>
      </c>
      <c r="D69" s="73">
        <f>((((1-'Calcification Rates'!$H$11)*$A69)*(('Calcification Rates'!$D$11+'Calcification Rates'!$E$11)*0.1))+('Calcification Rates'!$H$11*$A69*('Calcification Rates'!$D$11+'Calcification Rates'!$E$11)))*('Calcification Rates'!$F$11+'Calcification Rates'!$G$11)</f>
        <v>220.03619111575364</v>
      </c>
      <c r="E69" s="73">
        <f>(((((1-'Calcification Rates'!$H$12)*$A69)*'Calcification Rates'!$D$12*0.1)+('Calcification Rates'!$H$12*$A69*'Calcification Rates'!$D$12))*'Calcification Rates'!$F$12)*0.5</f>
        <v>97.072729219047602</v>
      </c>
      <c r="F69" s="73">
        <f>(((((1-'Calcification Rates'!$H$12)*$A69)*(('Calcification Rates'!$D$12-'Calcification Rates'!$E$12)*0.1))+('Calcification Rates'!$H$12*$A69*('Calcification Rates'!$D$12-'Calcification Rates'!$E$12)))*('Calcification Rates'!$F$12-'Calcification Rates'!$G$12))*0.5</f>
        <v>89.217308651439026</v>
      </c>
      <c r="G69" s="73">
        <f>(((((1-'Calcification Rates'!$H$12)*$A69)*(('Calcification Rates'!$D$12+'Calcification Rates'!$E$12)*0.1))+('Calcification Rates'!$H$12*$A69*('Calcification Rates'!$D$12+'Calcification Rates'!$E$12)))*('Calcification Rates'!$F$12+'Calcification Rates'!$G$12))*0.5</f>
        <v>105.06444859034418</v>
      </c>
      <c r="H69" s="73">
        <f>(((((1-'Calcification Rates'!$H$13)*$A69)*'Calcification Rates'!$D$13*0.1)+('Calcification Rates'!$H$13*$A69*'Calcification Rates'!$D$13))*'Calcification Rates'!$F$13)*0.5</f>
        <v>78.109692475199978</v>
      </c>
      <c r="I69" s="73">
        <f>(((((1-'Calcification Rates'!$H$13)*$A69)*(('Calcification Rates'!$D$13-'Calcification Rates'!$E$13)*0.1))+('Calcification Rates'!$H$13*$A69*('Calcification Rates'!$D$13-'Calcification Rates'!$E$13)))*('Calcification Rates'!$F$13-'Calcification Rates'!$G$13))*0.5</f>
        <v>66.10289189145395</v>
      </c>
      <c r="J69" s="73">
        <f>(((((1-'Calcification Rates'!$H$13)*$A69)*(('Calcification Rates'!$D$13+'Calcification Rates'!$E$13)*0.1))+('Calcification Rates'!$H$13*$A69*('Calcification Rates'!$D$13+'Calcification Rates'!$E$13)))*('Calcification Rates'!$F$13+'Calcification Rates'!$G$13))*0.5</f>
        <v>91.106547385323793</v>
      </c>
      <c r="K69" s="73">
        <f>((((((((($A69*2)/PI())/2)+'Calcification Rates'!$D$14)^2)*PI())/2))-((((((($A69*2)/PI())/2)^2)*PI())/2)))*'Calcification Rates'!$F$14</f>
        <v>39.687016613858724</v>
      </c>
      <c r="L69" s="73">
        <f>((((((((($A69*2)/PI())/2)+('Calcification Rates'!$D$14-'Calcification Rates'!$E$14))^2)*PI())/2))-((((((($A69*2)/PI())/2)^2)*PI())/2)))*('Calcification Rates'!$F$14-'Calcification Rates'!$G$14)</f>
        <v>38.301728952992853</v>
      </c>
      <c r="M69" s="73">
        <f>((((((((($A69*2)/PI())/2)+('Calcification Rates'!$D$14+'Calcification Rates'!$E$14))^2)*PI())/2))-((((((($A69*2)/PI())/2)^2)*PI())/2)))*('Calcification Rates'!$F$14+'Calcification Rates'!$G$14)</f>
        <v>41.072984426017427</v>
      </c>
      <c r="N69" s="73">
        <f>((((((((($A69*2)/PI())/2)+'Calcification Rates'!$D$15)^2)*PI())/2))-((((((($A69*2)/PI())/2)^2)*PI())/2)))*'Calcification Rates'!$F$15</f>
        <v>40.255450445567639</v>
      </c>
      <c r="O69" s="73">
        <f>((((((((($A69*2)/PI())/2)+('Calcification Rates'!$D$15-'Calcification Rates'!$E$15))^2)*PI())/2))-((((((($A69*2)/PI())/2)^2)*PI())/2)))*('Calcification Rates'!$F$15-'Calcification Rates'!$G$15)</f>
        <v>36.300459536583176</v>
      </c>
      <c r="P69" s="73">
        <f>((((((((($A69*2)/PI())/2)+('Calcification Rates'!$D$15+'Calcification Rates'!$E$15))^2)*PI())/2))-((((((($A69*2)/PI())/2)^2)*PI())/2)))*('Calcification Rates'!$F$15+'Calcification Rates'!$G$15)</f>
        <v>44.395622102364136</v>
      </c>
      <c r="Q69" s="73">
        <f>(2*'Calcification Rates'!$D$16*'Calcification Rates'!$F$16)+0.1*'Calcification Rates'!$D$16*($A69+(2*'Calcification Rates'!$D$16))*'Calcification Rates'!$F$16</f>
        <v>9.8214783333333333</v>
      </c>
      <c r="R69" s="73">
        <f>(2*('Calcification Rates'!$D$16-'Calcification Rates'!$E$16)*('Calcification Rates'!$F$16-'Calcification Rates'!$G$16))+(0.1*('Calcification Rates'!$D$16-'Calcification Rates'!$E$16)*($A69+(2*'Calcification Rates'!$D$16-'Calcification Rates'!$E$16)))*('Calcification Rates'!$F$16-'Calcification Rates'!$G$16)</f>
        <v>8.4366227415319095</v>
      </c>
      <c r="S69" s="73">
        <f>(2*('Calcification Rates'!$D$16+'Calcification Rates'!$E$16)*('Calcification Rates'!$F$16+'Calcification Rates'!$G$16))+(0.1*('Calcification Rates'!$D$16+'Calcification Rates'!$E$16)*($A69+(2*'Calcification Rates'!$D$16+'Calcification Rates'!$E$16)))*('Calcification Rates'!$F$16+'Calcification Rates'!$G$16)</f>
        <v>11.240838515282437</v>
      </c>
      <c r="T69" s="73">
        <f>(2*'Calcification Rates'!$D$17*'Calcification Rates'!$F$17)+0.1*'Calcification Rates'!$D$17*($A69+(2*'Calcification Rates'!$D$17))*'Calcification Rates'!$F$17</f>
        <v>9.0774269444444435</v>
      </c>
      <c r="U69" s="73">
        <f>(2*('Calcification Rates'!$D$17-'Calcification Rates'!$E$17)*('Calcification Rates'!$F$17-'Calcification Rates'!$G$17))+(0.1*('Calcification Rates'!$D$17-'Calcification Rates'!$E$17)*($A69+(2*'Calcification Rates'!$D$17-'Calcification Rates'!$E$17)))*('Calcification Rates'!$F$17-'Calcification Rates'!$G$17)</f>
        <v>7.702683388998576</v>
      </c>
      <c r="V69" s="73">
        <f>(2*('Calcification Rates'!$D$17+'Calcification Rates'!$E$17)*('Calcification Rates'!$F$17+'Calcification Rates'!$G$17))+(0.1*('Calcification Rates'!$D$17+'Calcification Rates'!$E$17)*($A69+(2*'Calcification Rates'!$D$17+'Calcification Rates'!$E$17)))*('Calcification Rates'!$F$17+'Calcification Rates'!$G$17)</f>
        <v>10.486673596082436</v>
      </c>
      <c r="W69" s="73">
        <f>((((((((($A69*2)/PI())/2)+'Calcification Rates'!$D$18)^2)*PI())/2))-((((((($A69*2)/PI())/2)^2)*PI())/2)))*'Calcification Rates'!$F$18</f>
        <v>40.255450445567639</v>
      </c>
      <c r="X69" s="73">
        <f>((((((((($A69*2)/PI())/2)+('Calcification Rates'!$D$18-'Calcification Rates'!$E$18))^2)*PI())/2))-((((((($A69*2)/PI())/2)^2)*PI())/2)))*('Calcification Rates'!$F$18-'Calcification Rates'!$G$18)</f>
        <v>36.300459536583176</v>
      </c>
      <c r="Y69" s="73">
        <f>((((((((($A69*2)/PI())/2)+('Calcification Rates'!$D$18+'Calcification Rates'!$E$18))^2)*PI())/2))-((((((($A69*2)/PI())/2)^2)*PI())/2)))*('Calcification Rates'!$F$18+'Calcification Rates'!$G$18)</f>
        <v>44.395622102364136</v>
      </c>
      <c r="Z69" s="73">
        <f>(2*'Calcification Rates'!$D$19*'Calcification Rates'!$F$19)+0.1*'Calcification Rates'!$D$19*($A69+(2*'Calcification Rates'!$D$19))*'Calcification Rates'!$F$19</f>
        <v>9.0774269444444435</v>
      </c>
      <c r="AA69" s="73">
        <f>(2*('Calcification Rates'!$D$19-'Calcification Rates'!$E$19)*('Calcification Rates'!$F$19-'Calcification Rates'!$G$19))+(0.1*('Calcification Rates'!$D$19-'Calcification Rates'!$E$19)*($A69+(2*'Calcification Rates'!$D$19-'Calcification Rates'!$E$19)))*('Calcification Rates'!$F$19-'Calcification Rates'!$G$19)</f>
        <v>7.702683388998576</v>
      </c>
      <c r="AB69" s="73">
        <f>(2*('Calcification Rates'!$D$19+'Calcification Rates'!$E$19)*('Calcification Rates'!$F$19+'Calcification Rates'!$G$19))+(0.1*('Calcification Rates'!$D$19+'Calcification Rates'!$E$19)*($A69+(2*'Calcification Rates'!$D$19+'Calcification Rates'!$E$19)))*('Calcification Rates'!$F$19+'Calcification Rates'!$G$19)</f>
        <v>10.486673596082436</v>
      </c>
      <c r="AC69" s="73">
        <f>(((((1-'Calcification Rates'!$H$20)*$A69)*'Calcification Rates'!$D$20*0.1)+('Calcification Rates'!$H$20*$A69*'Calcification Rates'!$D$20))*'Calcification Rates'!$F$20)*0.5</f>
        <v>5.4169949458333324</v>
      </c>
      <c r="AD69" s="73">
        <f>(((((1-'Calcification Rates'!$H$20)*$A69)*(('Calcification Rates'!$D$20-'Calcification Rates'!$E$20)*0.1))+('Calcification Rates'!$H$20*$A69*('Calcification Rates'!$D$20-'Calcification Rates'!$E$20)))*('Calcification Rates'!$F$20-'Calcification Rates'!$G$20))*0.5</f>
        <v>4.5969520263398014</v>
      </c>
      <c r="AE69" s="73">
        <f>(((((1-'Calcification Rates'!$H$20)*$A69)*(('Calcification Rates'!$D$20+'Calcification Rates'!$E$20)*0.1))+('Calcification Rates'!$H$20*$A69*('Calcification Rates'!$D$20+'Calcification Rates'!$E$20)))*('Calcification Rates'!$F$20+'Calcification Rates'!$G$20))*0.5</f>
        <v>6.2575044114520031</v>
      </c>
      <c r="AF69" s="73">
        <f>(2*'Calcification Rates'!$D$21*'Calcification Rates'!$F$21)+0.1*'Calcification Rates'!$D$21*($A69+(2*'Calcification Rates'!$D$21))*'Calcification Rates'!$F$21</f>
        <v>10.416719444444446</v>
      </c>
      <c r="AG69" s="73">
        <f>(2*('Calcification Rates'!$D$21-'Calcification Rates'!$E$21)*('Calcification Rates'!$F$21-'Calcification Rates'!$G$21))+(0.1*('Calcification Rates'!$D$21-'Calcification Rates'!$E$21)*($A69+(2*'Calcification Rates'!$D$21-'Calcification Rates'!$E$21)))*('Calcification Rates'!$F$21-'Calcification Rates'!$G$21)</f>
        <v>10.192949727982933</v>
      </c>
      <c r="AH69" s="73">
        <f>(2*('Calcification Rates'!$D$21+'Calcification Rates'!$E$21)*('Calcification Rates'!$F$21+'Calcification Rates'!$G$21))+(0.1*('Calcification Rates'!$D$21+'Calcification Rates'!$E$21)*($A69+(2*'Calcification Rates'!$D$21+'Calcification Rates'!$E$21)))*('Calcification Rates'!$F$21+'Calcification Rates'!$G$21)</f>
        <v>10.642775339750401</v>
      </c>
      <c r="AI69" s="73">
        <f>$A69*'Calcification Rates'!$D$23*'Calcification Rates'!$F$23</f>
        <v>1.5746884374999999</v>
      </c>
      <c r="AJ69" s="73">
        <f>$A69*('Calcification Rates'!$D$23-'Calcification Rates'!$E$23)*('Calcification Rates'!$F$23-'Calcification Rates'!$G$23)</f>
        <v>1.0233881016132742</v>
      </c>
      <c r="AK69" s="73">
        <f>$A69*('Calcification Rates'!$D$23+'Calcification Rates'!$E$23)*('Calcification Rates'!$F$23+'Calcification Rates'!$G$23)</f>
        <v>2.1259887733867253</v>
      </c>
      <c r="AL69" s="73">
        <f>((((1-'Calcification Rates'!$H$24)*$A69)*'Calcification Rates'!$D$24*0.1)+('Calcification Rates'!$H$24*$A69*'Calcification Rates'!$D$24))*'Calcification Rates'!$F$24</f>
        <v>71.751326929100003</v>
      </c>
      <c r="AM69" s="73">
        <f>((((1-'Calcification Rates'!$H$24)*$A69)*(('Calcification Rates'!$D$24-'Calcification Rates'!$E$24)*0.1))+('Calcification Rates'!$H$24*$A69*('Calcification Rates'!$D$24-'Calcification Rates'!$E$24)))*('Calcification Rates'!$F$24-'Calcification Rates'!$G$24)</f>
        <v>43.272121883643919</v>
      </c>
      <c r="AN69" s="73">
        <f>((((1-'Calcification Rates'!$H$24)*$A69)*(('Calcification Rates'!$D$24+'Calcification Rates'!$E$24)*0.1))+('Calcification Rates'!$H$24*$A69*('Calcification Rates'!$D$24+'Calcification Rates'!$E$24)))*('Calcification Rates'!$F$24+'Calcification Rates'!$G$24)</f>
        <v>104.35383667536659</v>
      </c>
      <c r="AO69" s="73">
        <f>((((((((($A69*2)/PI())/2)+'Calcification Rates'!$D$25)^2)*PI())/2))-((((((($A69*2)/PI())/2)^2)*PI())/2)))*'Calcification Rates'!$F$25</f>
        <v>33.847088433615873</v>
      </c>
      <c r="AP69" s="73">
        <f>((((((((($A69*2)/PI())/2)+('Calcification Rates'!$D$25-'Calcification Rates'!$E$25))^2)*PI())/2))-((((((($A69*2)/PI())/2)^2)*PI())/2)))*('Calcification Rates'!$F$25-'Calcification Rates'!$G$25)</f>
        <v>27.668821046862565</v>
      </c>
      <c r="AQ69" s="73">
        <f>((((((((($A69*2)/PI())/2)+('Calcification Rates'!$D$25+'Calcification Rates'!$E$25))^2)*PI())/2))-((((((($A69*2)/PI())/2)^2)*PI())/2)))*('Calcification Rates'!$F$25+'Calcification Rates'!$G$25)</f>
        <v>40.231316554062339</v>
      </c>
      <c r="AR69" s="73">
        <f>((((1-'Calcification Rates'!$H$28)*$A69)*'Calcification Rates'!$D$28*0.1)+('Calcification Rates'!$H$28*$A69*'Calcification Rates'!$D$28))*'Calcification Rates'!$F$28</f>
        <v>11.548872983207751</v>
      </c>
      <c r="AS69" s="73">
        <f>((((1-'Calcification Rates'!$H$28)*$A69)*(('Calcification Rates'!$D$28-'Calcification Rates'!$E$28)*0.1))+('Calcification Rates'!$H$28*$A69*('Calcification Rates'!$D$28-'Calcification Rates'!$E$28)))*('Calcification Rates'!$F$28-'Calcification Rates'!$G$28)</f>
        <v>10.409225355005752</v>
      </c>
      <c r="AT69" s="73">
        <f>((((1-'Calcification Rates'!$H$28)*$A69)*(('Calcification Rates'!$D$28+'Calcification Rates'!$E$28)*0.1))+('Calcification Rates'!$H$28*$A69*('Calcification Rates'!$D$28+'Calcification Rates'!$E$28)))*('Calcification Rates'!$F$28+'Calcification Rates'!$G$28)</f>
        <v>12.744289328311234</v>
      </c>
      <c r="AU69" s="73">
        <f>((((((((($A69*2)/PI())/2)+'Calcification Rates'!$D$29)^2)*PI())/2))-((((((($A69*2)/PI())/2)^2)*PI())/2)))*'Calcification Rates'!$F$29</f>
        <v>165.96508478419645</v>
      </c>
      <c r="AV69" s="73">
        <f>((((((((($A69*2)/PI())/2)+('Calcification Rates'!$D$29-'Calcification Rates'!$E$29))^2)*PI())/2))-((((((($A69*2)/PI())/2)^2)*PI())/2)))*('Calcification Rates'!$F$29-'Calcification Rates'!$G$29)</f>
        <v>137.11893146873882</v>
      </c>
      <c r="AW69" s="73">
        <f>((((((((($A69*2)/PI())/2)+('Calcification Rates'!$D$29+'Calcification Rates'!$E$29))^2)*PI())/2))-((((((($A69*2)/PI())/2)^2)*PI())/2)))*('Calcification Rates'!$F$29+'Calcification Rates'!$G$29)</f>
        <v>197.3381181962327</v>
      </c>
      <c r="AX69" s="73">
        <f>((((((((($A69*2)/PI())/2)+'Calcification Rates'!$D$30)^2)*PI())/2))-((((((($A69*2)/PI())/2)^2)*PI())/2)))*'Calcification Rates'!$F$30</f>
        <v>39.464397886833467</v>
      </c>
      <c r="AY69" s="73">
        <f>((((((((($A69*2)/PI())/2)+('Calcification Rates'!$D$30-'Calcification Rates'!$E$30))^2)*PI())/2))-((((((($A69*2)/PI())/2)^2)*PI())/2)))*('Calcification Rates'!$F$30-'Calcification Rates'!$G$30)</f>
        <v>35.034144254873155</v>
      </c>
      <c r="AZ69" s="73">
        <f>((((((((($A69*2)/PI())/2)+('Calcification Rates'!$D$30+'Calcification Rates'!$E$30))^2)*PI())/2))-((((((($A69*2)/PI())/2)^2)*PI())/2)))*('Calcification Rates'!$F$30+'Calcification Rates'!$G$30)</f>
        <v>43.985859636206477</v>
      </c>
      <c r="BA69" s="73">
        <f>((((1-'Calcification Rates'!$H$31)*$A69)*'Calcification Rates'!$D$31*0.1)+('Calcification Rates'!$H$31*$A69*'Calcification Rates'!$D$31))*'Calcification Rates'!$F$31</f>
        <v>12.352522</v>
      </c>
      <c r="BB69" s="73">
        <f>((((1-'Calcification Rates'!$H$31)*$A69)*(('Calcification Rates'!$D$31-'Calcification Rates'!$E$31)*0.1))+('Calcification Rates'!$H$31*$A69*('Calcification Rates'!$D$31-'Calcification Rates'!$E$31)))*('Calcification Rates'!$F$31-'Calcification Rates'!$G$31)</f>
        <v>12.352522</v>
      </c>
      <c r="BC69" s="73">
        <f>((((1-'Calcification Rates'!$H$31)*$A69)*(('Calcification Rates'!$D$31+'Calcification Rates'!$E$31)*0.1))+('Calcification Rates'!$H$31*$A69*('Calcification Rates'!$D$31+'Calcification Rates'!$E$31)))*('Calcification Rates'!$F$31+'Calcification Rates'!$G$31)</f>
        <v>12.352522</v>
      </c>
      <c r="BD69" s="73">
        <f>$A69*'Calcification Rates'!$D$32*'Calcification Rates'!$F$32</f>
        <v>51.905047115540441</v>
      </c>
      <c r="BE69" s="73">
        <f>$A69*('Calcification Rates'!$D$32-'Calcification Rates'!$E$32)*('Calcification Rates'!$F$32-'Calcification Rates'!$G$32)</f>
        <v>49.896795396111592</v>
      </c>
      <c r="BF69" s="73">
        <f>$A69*('Calcification Rates'!$D$32+'Calcification Rates'!$E$32)*('Calcification Rates'!$F$32+'Calcification Rates'!$G$32)</f>
        <v>53.913298834969289</v>
      </c>
      <c r="BG69" s="73">
        <f>((((1-'Calcification Rates'!$H$34)*$A69)*'Calcification Rates'!$D$34*0.1)+('Calcification Rates'!$H$34*$A69*'Calcification Rates'!$D$34))*'Calcification Rates'!$F$34</f>
        <v>16.780010975</v>
      </c>
      <c r="BH69" s="73">
        <f>((((1-'Calcification Rates'!$H$34)*$A69)*(('Calcification Rates'!$D$34-'Calcification Rates'!$E$34)*0.1))+('Calcification Rates'!$H$34*$A69*('Calcification Rates'!$D$34-'Calcification Rates'!$E$34)))*('Calcification Rates'!$F$34-'Calcification Rates'!$G$34)</f>
        <v>6.3900476680549874</v>
      </c>
      <c r="BI69" s="73">
        <f>((((1-'Calcification Rates'!$H$34)*$A69)*(('Calcification Rates'!$D$34+'Calcification Rates'!$E$34)*0.1))+('Calcification Rates'!$H$34*$A69*('Calcification Rates'!$D$34+'Calcification Rates'!$E$34)))*('Calcification Rates'!$F$34+'Calcification Rates'!$G$34)</f>
        <v>32.002982622947101</v>
      </c>
      <c r="BJ69" s="73">
        <f>(2*'Calcification Rates'!$D$35*'Calcification Rates'!$F$35)+0.1*'Calcification Rates'!$D$35*($A69+(2*'Calcification Rates'!$D$35))*'Calcification Rates'!$F$35</f>
        <v>5.2264750175371084</v>
      </c>
      <c r="BK69" s="73">
        <f>(2*('Calcification Rates'!$D$35-'Calcification Rates'!$E$35)*('Calcification Rates'!$F$35-'Calcification Rates'!$G$35))+(0.1*('Calcification Rates'!$D$35-'Calcification Rates'!$E$35)*($A69+(2*'Calcification Rates'!$D$35-'Calcification Rates'!$E$35)))*('Calcification Rates'!$F$35-'Calcification Rates'!$G$35)</f>
        <v>4.7135816337738081</v>
      </c>
      <c r="BL69" s="73">
        <f>(2*('Calcification Rates'!$D$35+'Calcification Rates'!$E$35)*('Calcification Rates'!$F$35+'Calcification Rates'!$G$35))+(0.1*('Calcification Rates'!$D$35+'Calcification Rates'!$E$35)*($A69+(2*'Calcification Rates'!$D$35+'Calcification Rates'!$E$35)))*('Calcification Rates'!$F$35+'Calcification Rates'!$G$35)</f>
        <v>5.7632788439571421</v>
      </c>
      <c r="BM69" s="73">
        <f>((((((((($A69*2)/PI())/2)+'Calcification Rates'!$D$36)^2)*PI())/2))-((((((($A69*2)/PI())/2)^2)*PI())/2)))*'Calcification Rates'!$F$36</f>
        <v>53.204307117956716</v>
      </c>
      <c r="BN69" s="73">
        <f>((((((((($A69*2)/PI())/2)+('Calcification Rates'!$D$36-'Calcification Rates'!$E$36))^2)*PI())/2))-((((((($A69*2)/PI())/2)^2)*PI())/2)))*('Calcification Rates'!$F$36-'Calcification Rates'!$G$36)</f>
        <v>48.725608527692813</v>
      </c>
      <c r="BO69" s="73">
        <f>((((((((($A69*2)/PI())/2)+('Calcification Rates'!$D$36+'Calcification Rates'!$E$36))^2)*PI())/2))-((((((($A69*2)/PI())/2)^2)*PI())/2)))*('Calcification Rates'!$F$36+'Calcification Rates'!$G$36)</f>
        <v>57.88066120400881</v>
      </c>
      <c r="BP69" s="73">
        <f>(2*'Calcification Rates'!$D$37*'Calcification Rates'!$F$37)+0.1*'Calcification Rates'!$D$37*($A69+(2*'Calcification Rates'!$D$37))*'Calcification Rates'!$F$37</f>
        <v>105.88423611111111</v>
      </c>
      <c r="BQ69" s="73">
        <f>(2*('Calcification Rates'!$D$37-'Calcification Rates'!$E$37)*('Calcification Rates'!$F$37-'Calcification Rates'!$G$37))+(0.1*('Calcification Rates'!$D$37-'Calcification Rates'!$E$37)*($A69+(2*'Calcification Rates'!$D$37-'Calcification Rates'!$E$37)))*('Calcification Rates'!$F$37-'Calcification Rates'!$G$37)</f>
        <v>86.742629984728723</v>
      </c>
      <c r="BR69" s="73">
        <f>(2*('Calcification Rates'!$D$37+'Calcification Rates'!$E$37)*('Calcification Rates'!$F$37+'Calcification Rates'!$G$37))+(0.1*('Calcification Rates'!$D$37+'Calcification Rates'!$E$37)*($A69+(2*'Calcification Rates'!$D$37+'Calcification Rates'!$E$37)))*('Calcification Rates'!$F$37+'Calcification Rates'!$G$37)</f>
        <v>126.61058593106667</v>
      </c>
      <c r="BS69" s="73">
        <f>(2*'Calcification Rates'!$D$38*'Calcification Rates'!$F$38)+0.1*'Calcification Rates'!$D$38*($A69+(2*'Calcification Rates'!$D$38))*'Calcification Rates'!$F$38</f>
        <v>101.38722222222222</v>
      </c>
      <c r="BT69" s="73">
        <f>(2*('Calcification Rates'!$D$38-'Calcification Rates'!$E$38)*('Calcification Rates'!$F$38-'Calcification Rates'!$G$38))+(0.1*('Calcification Rates'!$D$38-'Calcification Rates'!$E$38)*($A69+(2*'Calcification Rates'!$D$38-'Calcification Rates'!$E$38)))*('Calcification Rates'!$F$38-'Calcification Rates'!$G$38)</f>
        <v>81.466772988335393</v>
      </c>
      <c r="BU69" s="73">
        <f>(2*('Calcification Rates'!$D$38+'Calcification Rates'!$E$38)*('Calcification Rates'!$F$38+'Calcification Rates'!$G$38))+(0.1*('Calcification Rates'!$D$38+'Calcification Rates'!$E$38)*($A69+(2*'Calcification Rates'!$D$38+'Calcification Rates'!$E$38)))*('Calcification Rates'!$F$38+'Calcification Rates'!$G$38)</f>
        <v>123.35114299714095</v>
      </c>
      <c r="BV69" s="73">
        <f>((((((((($A69*2)/PI())/2)+'Calcification Rates'!$D$39)^2)*PI())/2))-((((((($A69*2)/PI())/2)^2)*PI())/2)))*'Calcification Rates'!$F$39</f>
        <v>28.731831942269082</v>
      </c>
      <c r="BW69" s="73">
        <f>((((((((($A69*2)/PI())/2)+('Calcification Rates'!$D$39-'Calcification Rates'!$E$39))^2)*PI())/2))-((((((($A69*2)/PI())/2)^2)*PI())/2)))*('Calcification Rates'!$F$39-'Calcification Rates'!$G$39)</f>
        <v>27.620172207677935</v>
      </c>
      <c r="BX69" s="73">
        <f>((((((((($A69*2)/PI())/2)+('Calcification Rates'!$D$39+'Calcification Rates'!$E$39))^2)*PI())/2))-((((((($A69*2)/PI())/2)^2)*PI())/2)))*('Calcification Rates'!$F$39+'Calcification Rates'!$G$39)</f>
        <v>29.843491676860229</v>
      </c>
      <c r="BY69" s="73">
        <f>((((((((($A69*2)/PI())/2)+'Calcification Rates'!$D$40)^2)*PI())/2))-((((((($A69*2)/PI())/2)^2)*PI())/2)))*'Calcification Rates'!$F$40</f>
        <v>52.51349679726593</v>
      </c>
      <c r="BZ69" s="73">
        <f>((((((((($A69*2)/PI())/2)+('Calcification Rates'!$D$40-'Calcification Rates'!$E$40))^2)*PI())/2))-((((((($A69*2)/PI())/2)^2)*PI())/2)))*('Calcification Rates'!$F$40-'Calcification Rates'!$G$40)</f>
        <v>50.481703626910523</v>
      </c>
      <c r="CA69" s="73">
        <f>((((((((($A69*2)/PI())/2)+('Calcification Rates'!$D$40+'Calcification Rates'!$E$40))^2)*PI())/2))-((((((($A69*2)/PI())/2)^2)*PI())/2)))*('Calcification Rates'!$F$40+'Calcification Rates'!$G$40)</f>
        <v>54.545289967621336</v>
      </c>
      <c r="CB69" s="73">
        <f>$A69*'Calcification Rates'!$D$23*'Calcification Rates'!$F$23</f>
        <v>1.5746884374999999</v>
      </c>
      <c r="CC69" s="73">
        <f>$A69*('Calcification Rates'!$D$23-'Calcification Rates'!$E$23)*('Calcification Rates'!$F$23-'Calcification Rates'!$G$23)</f>
        <v>1.0233881016132742</v>
      </c>
      <c r="CD69" s="73">
        <f>$A69*('Calcification Rates'!$D$23+'Calcification Rates'!$E$23)*('Calcification Rates'!$F$23+'Calcification Rates'!$G$23)</f>
        <v>2.1259887733867253</v>
      </c>
      <c r="CE69" s="73">
        <f>((((1-'Calcification Rates'!$H$44)*$A69)*'Calcification Rates'!$D$44*0.1)+('Calcification Rates'!$H$44*$A69*'Calcification Rates'!$D$44))*'Calcification Rates'!$F$44</f>
        <v>54.988095965075004</v>
      </c>
      <c r="CF69" s="73">
        <f>((((1-'Calcification Rates'!$H$44)*$A69)*(('Calcification Rates'!$D$44-'Calcification Rates'!$E$44)*0.1))+('Calcification Rates'!$H$44*$A69*('Calcification Rates'!$D$44-'Calcification Rates'!$E$44)))*('Calcification Rates'!$F$44-'Calcification Rates'!$G$44)</f>
        <v>33.162475073129357</v>
      </c>
      <c r="CG69" s="73">
        <f>((((1-'Calcification Rates'!$H$44)*$A69)*(('Calcification Rates'!$D$44+'Calcification Rates'!$E$44)*0.1))+('Calcification Rates'!$H$44*$A69*('Calcification Rates'!$D$44+'Calcification Rates'!$E$44)))*('Calcification Rates'!$F$44+'Calcification Rates'!$G$44)</f>
        <v>79.973695693446302</v>
      </c>
      <c r="CH69" s="73">
        <f>((((1-'Calcification Rates'!$H$45)*$A69)*'Calcification Rates'!$D$45*0.1)+('Calcification Rates'!$H$45*$A69*'Calcification Rates'!$D$45))*'Calcification Rates'!$F$45</f>
        <v>68.326760800000002</v>
      </c>
      <c r="CI69" s="73">
        <f>((((1-'Calcification Rates'!$H$45)*$A69)*(('Calcification Rates'!$D$45-'Calcification Rates'!$E$45)*0.1))+('Calcification Rates'!$H$45*$A69*('Calcification Rates'!$D$45-'Calcification Rates'!$E$45)))*('Calcification Rates'!$F$45-'Calcification Rates'!$G$45)</f>
        <v>44.992249691290013</v>
      </c>
      <c r="CJ69" s="73">
        <f>((((1-'Calcification Rates'!$H$45)*$A69)*(('Calcification Rates'!$D$45+'Calcification Rates'!$E$45)*0.1))+('Calcification Rates'!$H$45*$A69*('Calcification Rates'!$D$45+'Calcification Rates'!$E$45)))*('Calcification Rates'!$F$45+'Calcification Rates'!$G$45)</f>
        <v>91.661271908709978</v>
      </c>
      <c r="CK69" s="73">
        <f>((((1-'Calcification Rates'!$H$46)*$A69)*'Calcification Rates'!$D$46*0.1)+('Calcification Rates'!$H$46*$A69*'Calcification Rates'!$D$46))*'Calcification Rates'!$F$46</f>
        <v>55.03465894</v>
      </c>
      <c r="CL69" s="73">
        <f>((((1-'Calcification Rates'!$H$46)*$A69)*(('Calcification Rates'!$D$46-'Calcification Rates'!$E$46)*0.1))+('Calcification Rates'!$H$46*$A69*('Calcification Rates'!$D$46-'Calcification Rates'!$E$46)))*('Calcification Rates'!$F$46-'Calcification Rates'!$G$46)</f>
        <v>51.615247790814344</v>
      </c>
      <c r="CM69" s="73">
        <f>((((1-'Calcification Rates'!$H$46)*$A69)*(('Calcification Rates'!$D$46+'Calcification Rates'!$E$46)*0.1))+('Calcification Rates'!$H$46*$A69*('Calcification Rates'!$D$46+'Calcification Rates'!$E$46)))*('Calcification Rates'!$F$46+'Calcification Rates'!$G$46)</f>
        <v>58.556607185239862</v>
      </c>
      <c r="CN69" s="73">
        <f>((((1-'Calcification Rates'!$H$47)*$A69)*'Calcification Rates'!$D$47*0.1)+('Calcification Rates'!$H$47*$A69*'Calcification Rates'!$D$47))*'Calcification Rates'!$F$47</f>
        <v>71.751326929100003</v>
      </c>
      <c r="CO69" s="73">
        <f>((((1-'Calcification Rates'!$H$47)*$A69)*(('Calcification Rates'!$D$47-'Calcification Rates'!$E$47)*0.1))+('Calcification Rates'!$H$47*$A69*('Calcification Rates'!$D$47-'Calcification Rates'!$E$47)))*('Calcification Rates'!$F$47-'Calcification Rates'!$G$47)</f>
        <v>43.272121883643919</v>
      </c>
      <c r="CP69" s="73">
        <f>((((1-'Calcification Rates'!$H$47)*$A69)*(('Calcification Rates'!$D$47+'Calcification Rates'!$E$47)*0.1))+('Calcification Rates'!$H$47*$A69*('Calcification Rates'!$D$47+'Calcification Rates'!$E$47)))*('Calcification Rates'!$F$47+'Calcification Rates'!$G$47)</f>
        <v>104.35383667536659</v>
      </c>
      <c r="CQ69" s="73">
        <f>((((((((($A69*2)/PI())/2)+'Calcification Rates'!$D$48)^2)*PI())/2))-((((((($A69*2)/PI())/2)^2)*PI())/2)))*'Calcification Rates'!$F$48</f>
        <v>40.255450445567639</v>
      </c>
      <c r="CR69" s="73">
        <f>((((((((($A69*2)/PI())/2)+('Calcification Rates'!$D$48-'Calcification Rates'!$E$48))^2)*PI())/2))-((((((($A69*2)/PI())/2)^2)*PI())/2)))*('Calcification Rates'!$F$48-'Calcification Rates'!$G$48)</f>
        <v>36.300459536583176</v>
      </c>
      <c r="CS69" s="73">
        <f>((((((((($A69*2)/PI())/2)+('Calcification Rates'!$D$48+'Calcification Rates'!$E$48))^2)*PI())/2))-((((((($A69*2)/PI())/2)^2)*PI())/2)))*('Calcification Rates'!$F$48+'Calcification Rates'!$G$48)</f>
        <v>44.395622102364136</v>
      </c>
      <c r="CT69" s="73">
        <f>((((1-'Calcification Rates'!$H$49)*$A69)*'Calcification Rates'!$D$49*0.1)+('Calcification Rates'!$H$49*$A69*'Calcification Rates'!$D$49))*'Calcification Rates'!$F$49</f>
        <v>54.988095965075004</v>
      </c>
      <c r="CU69" s="73">
        <f>((((1-'Calcification Rates'!$H$49)*$A69)*(('Calcification Rates'!$D$49-'Calcification Rates'!$E$49)*0.1))+('Calcification Rates'!$H$49*$A69*('Calcification Rates'!$D$49-'Calcification Rates'!$E$49)))*('Calcification Rates'!$F$49-'Calcification Rates'!$G$49)</f>
        <v>33.162475073129357</v>
      </c>
      <c r="CV69" s="73">
        <f>((((1-'Calcification Rates'!$H$49)*$A69)*(('Calcification Rates'!$D$49+'Calcification Rates'!$E$49)*0.1))+('Calcification Rates'!$H$49*$A69*('Calcification Rates'!$D$49+'Calcification Rates'!$E$49)))*('Calcification Rates'!$F$49+'Calcification Rates'!$G$49)</f>
        <v>79.973695693446302</v>
      </c>
      <c r="CW69" s="73">
        <f>((((((((($A69*2)/PI())/2)+'Calcification Rates'!$D$50)^2)*PI())/2))-((((((($A69*2)/PI())/2)^2)*PI())/2)))*'Calcification Rates'!$F$50</f>
        <v>40.255450445567639</v>
      </c>
      <c r="CX69" s="73">
        <f>((((((((($A69*2)/PI())/2)+('Calcification Rates'!$D$50-'Calcification Rates'!$E$50))^2)*PI())/2))-((((((($A69*2)/PI())/2)^2)*PI())/2)))*('Calcification Rates'!$F$50-'Calcification Rates'!$G$50)</f>
        <v>36.300459536583176</v>
      </c>
      <c r="CY69" s="73">
        <f>((((((((($A69*2)/PI())/2)+('Calcification Rates'!$D$50+'Calcification Rates'!$E$50))^2)*PI())/2))-((((((($A69*2)/PI())/2)^2)*PI())/2)))*('Calcification Rates'!$F$50+'Calcification Rates'!$G$50)</f>
        <v>44.395622102364136</v>
      </c>
      <c r="CZ69" s="73">
        <f>((((((((($A69*2)/PI())/2)+'Calcification Rates'!$D$51)^2)*PI())/2))-((((((($A69*2)/PI())/2)^2)*PI())/2)))*'Calcification Rates'!$F$51</f>
        <v>40.255450445567639</v>
      </c>
      <c r="DA69" s="73">
        <f>((((((((($A69*2)/PI())/2)+('Calcification Rates'!$D$51-'Calcification Rates'!$E$51))^2)*PI())/2))-((((((($A69*2)/PI())/2)^2)*PI())/2)))*('Calcification Rates'!$F$51-'Calcification Rates'!$G$51)</f>
        <v>36.300459536583176</v>
      </c>
      <c r="DB69" s="73">
        <f>((((((((($A69*2)/PI())/2)+('Calcification Rates'!$D$51+'Calcification Rates'!$E$51))^2)*PI())/2))-((((((($A69*2)/PI())/2)^2)*PI())/2)))*('Calcification Rates'!$F$51+'Calcification Rates'!$G$51)</f>
        <v>44.395622102364136</v>
      </c>
      <c r="DC69" s="73">
        <f>((((((((($A69*2)/PI())/2)+'Calcification Rates'!$D$52)^2)*PI())/2))-((((((($A69*2)/PI())/2)^2)*PI())/2)))*'Calcification Rates'!$F$52</f>
        <v>89.169544830706926</v>
      </c>
      <c r="DD69" s="73">
        <f>((((((((($A69*2)/PI())/2)+('Calcification Rates'!$D$52-'Calcification Rates'!$E$52))^2)*PI())/2))-((((((($A69*2)/PI())/2)^2)*PI())/2)))*('Calcification Rates'!$F$52-'Calcification Rates'!$G$52)</f>
        <v>84.173516315090581</v>
      </c>
      <c r="DE69" s="73">
        <f>((((((((($A69*2)/PI())/2)+('Calcification Rates'!$D$52+'Calcification Rates'!$E$52))^2)*PI())/2))-((((((($A69*2)/PI())/2)^2)*PI())/2)))*('Calcification Rates'!$F$52+'Calcification Rates'!$G$52)</f>
        <v>94.291142652249349</v>
      </c>
      <c r="DF69" s="73">
        <f>((((((((($A69*2)/PI())/2)+'Calcification Rates'!$D$53)^2)*PI())/2))-((((((($A69*2)/PI())/2)^2)*PI())/2)))*'Calcification Rates'!$F$53</f>
        <v>11.928600266969992</v>
      </c>
      <c r="DG69" s="73">
        <f>((((((((($A69*2)/PI())/2)+('Calcification Rates'!$D$53-'Calcification Rates'!$E$53))^2)*PI())/2))-((((((($A69*2)/PI())/2)^2)*PI())/2)))*('Calcification Rates'!$F$53-'Calcification Rates'!$G$53)</f>
        <v>11.338036497263374</v>
      </c>
      <c r="DH69" s="73">
        <f>((((((((($A69*2)/PI())/2)+('Calcification Rates'!$D$53+'Calcification Rates'!$E$53))^2)*PI())/2))-((((((($A69*2)/PI())/2)^2)*PI())/2)))*('Calcification Rates'!$F$53+'Calcification Rates'!$G$53)</f>
        <v>12.529559292828104</v>
      </c>
      <c r="DI69" s="73">
        <f>((((((((($A69*2)/PI())/2)+'Calcification Rates'!$D$54)^2)*PI())/2))-((((((($A69*2)/PI())/2)^2)*PI())/2)))*'Calcification Rates'!$F$54</f>
        <v>11.928600266969992</v>
      </c>
      <c r="DJ69" s="73">
        <f>((((((((($A69*2)/PI())/2)+('Calcification Rates'!$D$54-'Calcification Rates'!$E$54))^2)*PI())/2))-((((((($A69*2)/PI())/2)^2)*PI())/2)))*('Calcification Rates'!$F$54-'Calcification Rates'!$G$54)</f>
        <v>11.338036497263374</v>
      </c>
      <c r="DK69" s="73">
        <f>((((((((($A69*2)/PI())/2)+('Calcification Rates'!$D$54+'Calcification Rates'!$E$54))^2)*PI())/2))-((((((($A69*2)/PI())/2)^2)*PI())/2)))*('Calcification Rates'!$F$54+'Calcification Rates'!$G$54)</f>
        <v>12.529559292828104</v>
      </c>
      <c r="DL69" s="73">
        <f>((((((((($A69*2)/PI())/2)+'Calcification Rates'!$D$55)^2)*PI())/2))-((((((($A69*2)/PI())/2)^2)*PI())/2)))*'Calcification Rates'!$F$55</f>
        <v>14.627776087025609</v>
      </c>
      <c r="DM69" s="73">
        <f>((((((((($A69*2)/PI())/2)+('Calcification Rates'!$D$55-'Calcification Rates'!$E$55))^2)*PI())/2))-((((((($A69*2)/PI())/2)^2)*PI())/2)))*('Calcification Rates'!$F$55-'Calcification Rates'!$G$55)</f>
        <v>14.463173783442061</v>
      </c>
      <c r="DN69" s="73">
        <f>((((((((($A69*2)/PI())/2)+('Calcification Rates'!$D$55+'Calcification Rates'!$E$55))^2)*PI())/2))-((((((($A69*2)/PI())/2)^2)*PI())/2)))*('Calcification Rates'!$F$55+'Calcification Rates'!$G$55)</f>
        <v>14.792388264530189</v>
      </c>
      <c r="DO69" s="73">
        <f>((((1-'Calcification Rates'!$H$56)*$A69)*'Calcification Rates'!$D$56*0.1)+('Calcification Rates'!$H$56*$A69*'Calcification Rates'!$D$56))*'Calcification Rates'!$F$56</f>
        <v>7.1328390949999996</v>
      </c>
      <c r="DP69" s="73">
        <f>((((1-'Calcification Rates'!$H$56)*$A69)*(('Calcification Rates'!$D$56-'Calcification Rates'!$E$56)*0.1))+('Calcification Rates'!$H$56*$A69*('Calcification Rates'!$D$56-'Calcification Rates'!$E$56)))*('Calcification Rates'!$F$56-'Calcification Rates'!$G$56)</f>
        <v>7.1328390950000014</v>
      </c>
      <c r="DQ69" s="73">
        <f>((((1-'Calcification Rates'!$H$56)*$A69)*(('Calcification Rates'!$D$56+'Calcification Rates'!$E$56)*0.1))+('Calcification Rates'!$H$56*$A69*('Calcification Rates'!$D$56+'Calcification Rates'!$E$56)))*('Calcification Rates'!$F$56+'Calcification Rates'!$G$56)</f>
        <v>7.1328390950000014</v>
      </c>
      <c r="DR69" s="73">
        <f>((((1-'Calcification Rates'!$H$57)*$A69)*'Calcification Rates'!$D$57*0.1)+('Calcification Rates'!$H$57*$A69*'Calcification Rates'!$D$57))*'Calcification Rates'!$F$57</f>
        <v>30.243085333333337</v>
      </c>
      <c r="DS69" s="73">
        <f>((((1-'Calcification Rates'!$H$57)*$A69)*(('Calcification Rates'!$D$57-'Calcification Rates'!$E$57)*0.1))+('Calcification Rates'!$H$57*$A69*('Calcification Rates'!$D$57-'Calcification Rates'!$E$57)))*('Calcification Rates'!$F$57-'Calcification Rates'!$G$57)</f>
        <v>28.664098054166146</v>
      </c>
      <c r="DT69" s="73">
        <f>((((1-'Calcification Rates'!$H$57)*$A69)*(('Calcification Rates'!$D$57+'Calcification Rates'!$E$57)*0.1))+('Calcification Rates'!$H$57*$A69*('Calcification Rates'!$D$57+'Calcification Rates'!$E$57)))*('Calcification Rates'!$F$57+'Calcification Rates'!$G$57)</f>
        <v>31.822072612500534</v>
      </c>
      <c r="DU69" s="73">
        <f>((((1-'Calcification Rates'!$H$58)*$A69)*'Calcification Rates'!$D$58*0.1)+('Calcification Rates'!$H$58*$A69*'Calcification Rates'!$D$58))*'Calcification Rates'!$F$58</f>
        <v>30.243085333333337</v>
      </c>
      <c r="DV69" s="73">
        <f>((((1-'Calcification Rates'!$H$58)*$A69)*(('Calcification Rates'!$D$58-'Calcification Rates'!$E$58)*0.1))+('Calcification Rates'!$H$58*$A69*('Calcification Rates'!$D$58-'Calcification Rates'!$E$58)))*('Calcification Rates'!$F$58-'Calcification Rates'!$G$58)</f>
        <v>28.664098054166146</v>
      </c>
      <c r="DW69" s="73">
        <f>((((1-'Calcification Rates'!$H$58)*$A69)*(('Calcification Rates'!$D$58+'Calcification Rates'!$E$58)*0.1))+('Calcification Rates'!$H$58*$A69*('Calcification Rates'!$D$58+'Calcification Rates'!$E$58)))*('Calcification Rates'!$F$58+'Calcification Rates'!$G$58)</f>
        <v>31.822072612500534</v>
      </c>
      <c r="DX69" s="73">
        <f>(2*'Calcification Rates'!$D$59*'Calcification Rates'!$F$59)+0.1*'Calcification Rates'!$D$59*($A69+(2*'Calcification Rates'!$D$59))*'Calcification Rates'!$F$59</f>
        <v>21.416444088888888</v>
      </c>
      <c r="DY69" s="73">
        <f>(2*('Calcification Rates'!$D$59-'Calcification Rates'!$E$59)*('Calcification Rates'!$F$59-'Calcification Rates'!$G$59))+(0.1*('Calcification Rates'!$D$59-'Calcification Rates'!$E$59)*($A69+(2*'Calcification Rates'!$D$59-'Calcification Rates'!$E$59)))*('Calcification Rates'!$F$59-'Calcification Rates'!$G$59)</f>
        <v>20.279798294067827</v>
      </c>
      <c r="DZ69" s="73">
        <f>(2*('Calcification Rates'!$D$59+'Calcification Rates'!$E$59)*('Calcification Rates'!$F$59+'Calcification Rates'!$G$59))+(0.1*('Calcification Rates'!$D$59+'Calcification Rates'!$E$59)*($A69+(2*'Calcification Rates'!$D$59+'Calcification Rates'!$E$59)))*('Calcification Rates'!$F$59+'Calcification Rates'!$G$59)</f>
        <v>22.555127645917242</v>
      </c>
      <c r="EA69" s="73">
        <f>((((((((($A69*2)/PI())/2)+'Calcification Rates'!$D$60)^2)*PI())/2))-((((((($A69*2)/PI())/2)^2)*PI())/2)))*'Calcification Rates'!$F$60</f>
        <v>41.886461284714827</v>
      </c>
      <c r="EB69" s="73">
        <f>((((((((($A69*2)/PI())/2)+('Calcification Rates'!$D$60-'Calcification Rates'!$E$60))^2)*PI())/2))-((((((($A69*2)/PI())/2)^2)*PI())/2)))*('Calcification Rates'!$F$60-'Calcification Rates'!$G$60)</f>
        <v>39.102013174970516</v>
      </c>
      <c r="EC69" s="73">
        <f>((((((((($A69*2)/PI())/2)+('Calcification Rates'!$D$60+'Calcification Rates'!$E$60))^2)*PI())/2))-((((((($A69*2)/PI())/2)^2)*PI())/2)))*('Calcification Rates'!$F$60+'Calcification Rates'!$G$60)</f>
        <v>44.761359562737944</v>
      </c>
      <c r="ED69" s="73">
        <f>$A69*'Calcification Rates'!$D$61*'Calcification Rates'!$F$61</f>
        <v>52.579932081911771</v>
      </c>
      <c r="EE69" s="73">
        <f>$A69*('Calcification Rates'!$D$61-'Calcification Rates'!$E$61)*('Calcification Rates'!$F$61-'Calcification Rates'!$G$61)</f>
        <v>48.180251947083107</v>
      </c>
      <c r="EF69" s="73">
        <f>$A69*('Calcification Rates'!$D$61+'Calcification Rates'!$E$61)*('Calcification Rates'!$F$61+'Calcification Rates'!$G$61)</f>
        <v>57.17001125703549</v>
      </c>
      <c r="EG69" s="73">
        <f>(2*'Calcification Rates'!$D$62*'Calcification Rates'!$F$62)+0.1*'Calcification Rates'!$D$62*($A69+(2*'Calcification Rates'!$D$62))*'Calcification Rates'!$F$62</f>
        <v>105.88423611111111</v>
      </c>
      <c r="EH69" s="73">
        <f>(2*('Calcification Rates'!$D$62-'Calcification Rates'!$E$62)*('Calcification Rates'!$F$62-'Calcification Rates'!$G$62))+(0.1*('Calcification Rates'!$D$62-'Calcification Rates'!$E$62)*($A69+(2*'Calcification Rates'!$D$62-'Calcification Rates'!$E$62)))*('Calcification Rates'!$F$62-'Calcification Rates'!$G$62)</f>
        <v>86.742629984728723</v>
      </c>
      <c r="EI69" s="73">
        <f>(2*('Calcification Rates'!$D$62+'Calcification Rates'!$E$62)*('Calcification Rates'!$F$62+'Calcification Rates'!$G$62))+(0.1*('Calcification Rates'!$D$62+'Calcification Rates'!$E$62)*($A69+(2*'Calcification Rates'!$D$62+'Calcification Rates'!$E$62)))*('Calcification Rates'!$F$62+'Calcification Rates'!$G$62)</f>
        <v>126.61058593106667</v>
      </c>
      <c r="EJ69" s="73">
        <f>(2*'Calcification Rates'!$D$63*'Calcification Rates'!$F$63)+0.1*'Calcification Rates'!$D$63*($A69+(2*'Calcification Rates'!$D$63))*'Calcification Rates'!$F$63</f>
        <v>105.88423611111111</v>
      </c>
      <c r="EK69" s="73">
        <f>(2*('Calcification Rates'!$D$63-'Calcification Rates'!$E$63)*('Calcification Rates'!$F$63-'Calcification Rates'!$G$63))+(0.1*('Calcification Rates'!$D$63-'Calcification Rates'!$E$63)*($A69+(2*'Calcification Rates'!$D$63-'Calcification Rates'!$E$63)))*('Calcification Rates'!$F$63-'Calcification Rates'!$G$63)</f>
        <v>86.742629984728723</v>
      </c>
      <c r="EL69" s="73">
        <f>(2*('Calcification Rates'!$D$63+'Calcification Rates'!$E$63)*('Calcification Rates'!$F$63+'Calcification Rates'!$G$63))+(0.1*('Calcification Rates'!$D$63+'Calcification Rates'!$E$63)*($A69+(2*'Calcification Rates'!$D$63+'Calcification Rates'!$E$63)))*('Calcification Rates'!$F$63+'Calcification Rates'!$G$63)</f>
        <v>126.61058593106667</v>
      </c>
      <c r="EM69" s="73">
        <f>(2*'Calcification Rates'!$D$64*'Calcification Rates'!$F$64)+0.1*'Calcification Rates'!$D$64*($A69+(2*'Calcification Rates'!$D$64))*'Calcification Rates'!$F$64</f>
        <v>105.88423611111111</v>
      </c>
      <c r="EN69" s="73">
        <f>(2*('Calcification Rates'!$D$64-'Calcification Rates'!$E$64)*('Calcification Rates'!$F$64-'Calcification Rates'!$G$64))+(0.1*('Calcification Rates'!$D$64-'Calcification Rates'!$E$64)*($A69+(2*'Calcification Rates'!$D$64-'Calcification Rates'!$E$64)))*('Calcification Rates'!$F$64-'Calcification Rates'!$G$64)</f>
        <v>86.742629984728723</v>
      </c>
      <c r="EO69" s="73">
        <f>(2*('Calcification Rates'!$D$64+'Calcification Rates'!$E$64)*('Calcification Rates'!$F$64+'Calcification Rates'!$G$64))+(0.1*('Calcification Rates'!$D$64+'Calcification Rates'!$E$64)*($A69+(2*'Calcification Rates'!$D$64+'Calcification Rates'!$E$64)))*('Calcification Rates'!$F$64+'Calcification Rates'!$G$64)</f>
        <v>126.61058593106667</v>
      </c>
      <c r="EP69" s="73">
        <f>(2*'Calcification Rates'!$D$65*'Calcification Rates'!$F$65)+0.1*'Calcification Rates'!$D$65*($A69+(2*'Calcification Rates'!$D$65))*'Calcification Rates'!$F$65</f>
        <v>105.88423611111111</v>
      </c>
      <c r="EQ69" s="73">
        <f>(2*('Calcification Rates'!$D$65-'Calcification Rates'!$E$65)*('Calcification Rates'!$F$65-'Calcification Rates'!$G$65))+(0.1*('Calcification Rates'!$D$65-'Calcification Rates'!$E$65)*($A69+(2*'Calcification Rates'!$D$65-'Calcification Rates'!$E$65)))*('Calcification Rates'!$F$65-'Calcification Rates'!$G$65)</f>
        <v>86.742629984728723</v>
      </c>
      <c r="ER69" s="73">
        <f>(2*('Calcification Rates'!$D$65+'Calcification Rates'!$E$65)*('Calcification Rates'!$F$65+'Calcification Rates'!$G$65))+(0.1*('Calcification Rates'!$D$65+'Calcification Rates'!$E$65)*($A69+(2*'Calcification Rates'!$D$65+'Calcification Rates'!$E$65)))*('Calcification Rates'!$F$65+'Calcification Rates'!$G$65)</f>
        <v>126.61058593106667</v>
      </c>
      <c r="ES69" s="73">
        <f>$A69*'Calcification Rates'!$D$66*'Calcification Rates'!$F$66</f>
        <v>52.579932081911771</v>
      </c>
      <c r="ET69" s="73">
        <f>$A69*('Calcification Rates'!$D$66-'Calcification Rates'!$E$66)*('Calcification Rates'!$F$66-'Calcification Rates'!$G$66)</f>
        <v>48.180251947083107</v>
      </c>
      <c r="EU69" s="73">
        <f>$A69*('Calcification Rates'!$D$66+'Calcification Rates'!$E$66)*('Calcification Rates'!$F$66+'Calcification Rates'!$G$66)</f>
        <v>57.17001125703549</v>
      </c>
      <c r="EV69" s="73">
        <f>(2*'Calcification Rates'!$D$67*'Calcification Rates'!$F$67)+0.1*'Calcification Rates'!$D$67*($A69+(2*'Calcification Rates'!$D$67))*'Calcification Rates'!$F$67</f>
        <v>105.88423611111111</v>
      </c>
      <c r="EW69" s="73">
        <f>(2*('Calcification Rates'!$D$67-'Calcification Rates'!$E$67)*('Calcification Rates'!$F$67-'Calcification Rates'!$G$67))+(0.1*('Calcification Rates'!$D$67-'Calcification Rates'!$E$67)*($A69+(2*'Calcification Rates'!$D$67-'Calcification Rates'!$E$67)))*('Calcification Rates'!$F$67-'Calcification Rates'!$G$67)</f>
        <v>86.742629984728723</v>
      </c>
      <c r="EX69" s="73">
        <f>(2*('Calcification Rates'!$D$67+'Calcification Rates'!$E$67)*('Calcification Rates'!$F$67+'Calcification Rates'!$G$67))+(0.1*('Calcification Rates'!$D$67+'Calcification Rates'!$E$67)*($A69+(2*'Calcification Rates'!$D$67+'Calcification Rates'!$E$67)))*('Calcification Rates'!$F$67+'Calcification Rates'!$G$67)</f>
        <v>126.61058593106667</v>
      </c>
      <c r="EY69" s="73">
        <f>((((1-'Calcification Rates'!$H$68)*$A69)*'Calcification Rates'!$D$68*0.1)+('Calcification Rates'!$H$68*$A69*'Calcification Rates'!$D$68))*'Calcification Rates'!$F$68</f>
        <v>15.3380755</v>
      </c>
      <c r="EZ69" s="73">
        <f>((((1-'Calcification Rates'!$H$68)*$A69)*(('Calcification Rates'!$D$68-'Calcification Rates'!$E$68)*0.1))+('Calcification Rates'!$H$68*$A69*('Calcification Rates'!$D$68-'Calcification Rates'!$E$68)))*('Calcification Rates'!$F$68-'Calcification Rates'!$G$68)</f>
        <v>9.5443316453633731</v>
      </c>
      <c r="FA69" s="73">
        <f>((((1-'Calcification Rates'!$H$68)*$A69)*(('Calcification Rates'!$D$68+'Calcification Rates'!$E$68)*0.1))+('Calcification Rates'!$H$68*$A69*('Calcification Rates'!$D$68+'Calcification Rates'!$E$68)))*('Calcification Rates'!$F$68+'Calcification Rates'!$G$68)</f>
        <v>21.708108910596273</v>
      </c>
      <c r="FB69" s="73">
        <f>((((((((($A69*2)/PI())/2)+'Calcification Rates'!$D$69)^2)*PI())/2))-((((((($A69*2)/PI())/2)^2)*PI())/2)))*'Calcification Rates'!$F$69</f>
        <v>102.65902411685042</v>
      </c>
      <c r="FC69" s="73">
        <f>((((((((($A69*2)/PI())/2)+('Calcification Rates'!$D$69-'Calcification Rates'!$E$69))^2)*PI())/2))-((((((($A69*2)/PI())/2)^2)*PI())/2)))*('Calcification Rates'!$F$69-'Calcification Rates'!$G$69)</f>
        <v>97.180267062432421</v>
      </c>
      <c r="FD69" s="73">
        <f>((((((((($A69*2)/PI())/2)+('Calcification Rates'!$D$69+'Calcification Rates'!$E$69))^2)*PI())/2))-((((((($A69*2)/PI())/2)^2)*PI())/2)))*('Calcification Rates'!$F$69+'Calcification Rates'!$G$69)</f>
        <v>108.21830188978619</v>
      </c>
      <c r="FE69" s="73">
        <f>((((((((($A69*2)/PI())/2)+'Calcification Rates'!$D$70)^2)*PI())/2))-((((((($A69*2)/PI())/2)^2)*PI())/2)))*'Calcification Rates'!$F$70</f>
        <v>79.952026112346914</v>
      </c>
      <c r="FF69" s="73">
        <f>((((((((($A69*2)/PI())/2)+('Calcification Rates'!$D$70-'Calcification Rates'!$E$70))^2)*PI())/2))-((((((($A69*2)/PI())/2)^2)*PI())/2)))*('Calcification Rates'!$F$70-'Calcification Rates'!$G$70)</f>
        <v>68.834991263497116</v>
      </c>
      <c r="FG69" s="73">
        <f>((((((((($A69*2)/PI())/2)+('Calcification Rates'!$D$70+'Calcification Rates'!$E$70))^2)*PI())/2))-((((((($A69*2)/PI())/2)^2)*PI())/2)))*('Calcification Rates'!$F$70+'Calcification Rates'!$G$70)</f>
        <v>91.284272298708999</v>
      </c>
      <c r="FH69" s="73">
        <f>((((((((($A69*2)/PI())/2)+'Calcification Rates'!$D$71)^2)*PI())/2))-((((((($A69*2)/PI())/2)^2)*PI())/2)))*'Calcification Rates'!$F$71</f>
        <v>45.585526855703151</v>
      </c>
      <c r="FI69" s="73">
        <f>((((((((($A69*2)/PI())/2)+('Calcification Rates'!$D$71-'Calcification Rates'!$E$71))^2)*PI())/2))-((((((($A69*2)/PI())/2)^2)*PI())/2)))*('Calcification Rates'!$F$71-'Calcification Rates'!$G$71)</f>
        <v>42.031654940759964</v>
      </c>
      <c r="FJ69" s="73">
        <f>((((((((($A69*2)/PI())/2)+('Calcification Rates'!$D$71+'Calcification Rates'!$E$71))^2)*PI())/2))-((((((($A69*2)/PI())/2)^2)*PI())/2)))*('Calcification Rates'!$F$71+'Calcification Rates'!$G$71)</f>
        <v>49.280433333427631</v>
      </c>
      <c r="FK69" s="73">
        <f>$A69*'Calcification Rates'!$D$72*'Calcification Rates'!$F$72</f>
        <v>1.5746884374999999</v>
      </c>
      <c r="FL69" s="73">
        <f>$A69*('Calcification Rates'!$D$72-'Calcification Rates'!$E$72)*('Calcification Rates'!$F$72-'Calcification Rates'!$G$72)</f>
        <v>1.0233881016132742</v>
      </c>
      <c r="FM69" s="73">
        <f>$A69*('Calcification Rates'!$D$72+'Calcification Rates'!$E$72)*('Calcification Rates'!$F$72+'Calcification Rates'!$G$72)</f>
        <v>2.1259887733867253</v>
      </c>
      <c r="FN69" s="73">
        <f>$A69*'Calcification Rates'!$D$74*'Calcification Rates'!$F$74</f>
        <v>1.5746884374999999</v>
      </c>
      <c r="FO69" s="73">
        <f>$A69*('Calcification Rates'!$D$74-'Calcification Rates'!$E$74)*('Calcification Rates'!$F$74-'Calcification Rates'!$G$74)</f>
        <v>1.0233881016132742</v>
      </c>
      <c r="FP69" s="73">
        <f>$A69*('Calcification Rates'!$D$74+'Calcification Rates'!$E$74)*('Calcification Rates'!$F$74+'Calcification Rates'!$G$74)</f>
        <v>2.1259887733867253</v>
      </c>
      <c r="FQ69" s="73">
        <f>$A69*'Calcification Rates'!$D$75*'Calcification Rates'!$F$75</f>
        <v>45.448817116477272</v>
      </c>
      <c r="FR69" s="73">
        <f>$A69*('Calcification Rates'!$D$75-'Calcification Rates'!$E$75)*('Calcification Rates'!$F$75-'Calcification Rates'!$G$75)</f>
        <v>42.324688648482628</v>
      </c>
      <c r="FS69" s="73">
        <f>$A69*('Calcification Rates'!$D$75+'Calcification Rates'!$E$75)*('Calcification Rates'!$F$75+'Calcification Rates'!$G$75)</f>
        <v>48.668074497406614</v>
      </c>
      <c r="FT69" s="73">
        <f>((((((((($A69*2)/PI())/2)+'Calcification Rates'!$D$76)^2)*PI())/2))-((((((($A69*2)/PI())/2)^2)*PI())/2)))*'Calcification Rates'!$F$76</f>
        <v>45.930388921958645</v>
      </c>
      <c r="FU69" s="73">
        <f>((((((((($A69*2)/PI())/2)+('Calcification Rates'!$D$76-'Calcification Rates'!$E$76))^2)*PI())/2))-((((((($A69*2)/PI())/2)^2)*PI())/2)))*('Calcification Rates'!$F$76-'Calcification Rates'!$G$76)</f>
        <v>42.763373048832392</v>
      </c>
      <c r="FV69" s="73">
        <f>((((((((($A69*2)/PI())/2)+('Calcification Rates'!$D$76+'Calcification Rates'!$E$76))^2)*PI())/2))-((((((($A69*2)/PI())/2)^2)*PI())/2)))*('Calcification Rates'!$F$76+'Calcification Rates'!$G$76)</f>
        <v>49.195008117429609</v>
      </c>
      <c r="FW69" s="73">
        <f>(2*'Calcification Rates'!$D$77*'Calcification Rates'!$F$77)+0.1*'Calcification Rates'!$D$77*($A69+(2*'Calcification Rates'!$D$77))*'Calcification Rates'!$F$77</f>
        <v>105.88423611111111</v>
      </c>
      <c r="FX69" s="73">
        <f>(2*('Calcification Rates'!$D$77-'Calcification Rates'!$E$77)*('Calcification Rates'!$F$77-'Calcification Rates'!$G$77))+(0.1*('Calcification Rates'!$D$77-'Calcification Rates'!$E$77)*($A69+(2*'Calcification Rates'!$D$77-'Calcification Rates'!$E$77)))*('Calcification Rates'!$F$77-'Calcification Rates'!$G$77)</f>
        <v>100.75006650597302</v>
      </c>
      <c r="FY69" s="73">
        <f>(2*('Calcification Rates'!$D$77+'Calcification Rates'!$E$77)*('Calcification Rates'!$F$77+'Calcification Rates'!$G$77))+(0.1*('Calcification Rates'!$D$77+'Calcification Rates'!$E$77)*($A69+(2*'Calcification Rates'!$D$77+'Calcification Rates'!$E$77)))*('Calcification Rates'!$F$77+'Calcification Rates'!$G$77)</f>
        <v>111.04106970215999</v>
      </c>
      <c r="FZ69" s="73">
        <f>((((1-'Calcification Rates'!$H$78)*$A69)*'Calcification Rates'!$D$78*0.1)+('Calcification Rates'!$H$78*$A69*'Calcification Rates'!$D$78))*'Calcification Rates'!$F$78</f>
        <v>23.892531867749998</v>
      </c>
      <c r="GA69" s="73">
        <f>((((1-'Calcification Rates'!$H$78)*$A69)*(('Calcification Rates'!$D$78-'Calcification Rates'!$E$78)*0.1))+('Calcification Rates'!$H$78*$A69*('Calcification Rates'!$D$78-'Calcification Rates'!$E$78)))*('Calcification Rates'!$F$78-'Calcification Rates'!$G$78)</f>
        <v>23.065372820084889</v>
      </c>
      <c r="GB69" s="73">
        <f>((((1-'Calcification Rates'!$H$78)*$A69)*(('Calcification Rates'!$D$78+'Calcification Rates'!$E$78)*0.1))+('Calcification Rates'!$H$78*$A69*('Calcification Rates'!$D$78+'Calcification Rates'!$E$78)))*('Calcification Rates'!$F$78+'Calcification Rates'!$G$78)</f>
        <v>24.719690915415111</v>
      </c>
      <c r="GC69" s="73">
        <f>((((1-'Calcification Rates'!$H$79)*$A69)*'Calcification Rates'!$D$79*0.1)+('Calcification Rates'!$H$79*$A69*'Calcification Rates'!$D$79))*'Calcification Rates'!$F$79</f>
        <v>27.173292510000003</v>
      </c>
      <c r="GD69" s="73">
        <f>((((1-'Calcification Rates'!$H$79)*$A69)*(('Calcification Rates'!$D$79-'Calcification Rates'!$E$79)*0.1))+('Calcification Rates'!$H$79*$A69*('Calcification Rates'!$D$79-'Calcification Rates'!$E$79)))*('Calcification Rates'!$F$79-'Calcification Rates'!$G$79)</f>
        <v>26.037333842229</v>
      </c>
      <c r="GE69" s="73">
        <f>((((1-'Calcification Rates'!$H$79)*$A69)*(('Calcification Rates'!$D$79+'Calcification Rates'!$E$79)*0.1))+('Calcification Rates'!$H$79*$A69*('Calcification Rates'!$D$79+'Calcification Rates'!$E$79)))*('Calcification Rates'!$F$79+'Calcification Rates'!$G$79)</f>
        <v>28.309251177771007</v>
      </c>
      <c r="GF69" s="73">
        <f>((((1-'Calcification Rates'!$H$80)*$A69)*'Calcification Rates'!$D$80*0.1)+('Calcification Rates'!$H$80*$A69*'Calcification Rates'!$D$80))*'Calcification Rates'!$F$80</f>
        <v>31.976471221499995</v>
      </c>
      <c r="GG69" s="73">
        <f>((((1-'Calcification Rates'!$H$80)*$A69)*(('Calcification Rates'!$D$80-'Calcification Rates'!$E$80)*0.1))+('Calcification Rates'!$H$80*$A69*('Calcification Rates'!$D$80-'Calcification Rates'!$E$80)))*('Calcification Rates'!$F$80-'Calcification Rates'!$G$80)</f>
        <v>30.869446330639928</v>
      </c>
      <c r="GH69" s="73">
        <f>((((1-'Calcification Rates'!$H$80)*$A69)*(('Calcification Rates'!$D$80+'Calcification Rates'!$E$80)*0.1))+('Calcification Rates'!$H$80*$A69*('Calcification Rates'!$D$80+'Calcification Rates'!$E$80)))*('Calcification Rates'!$F$80+'Calcification Rates'!$G$80)</f>
        <v>33.083496112360073</v>
      </c>
      <c r="GI69" s="73">
        <f>((((((((($A69*2)/PI())/2)+'Calcification Rates'!$D$81)^2)*PI())/2))-((((((($A69*2)/PI())/2)^2)*PI())/2)))*'Calcification Rates'!$F$81</f>
        <v>38.902983673529704</v>
      </c>
      <c r="GJ69" s="73">
        <f>((((((((($A69*2)/PI())/2)+('Calcification Rates'!$D$81-'Calcification Rates'!$E$81))^2)*PI())/2))-((((((($A69*2)/PI())/2)^2)*PI())/2)))*('Calcification Rates'!$F$81-'Calcification Rates'!$G$81)</f>
        <v>37.638640653283439</v>
      </c>
      <c r="GK69" s="73">
        <f>((((((((($A69*2)/PI())/2)+('Calcification Rates'!$D$81+'Calcification Rates'!$E$81))^2)*PI())/2))-((((((($A69*2)/PI())/2)^2)*PI())/2)))*('Calcification Rates'!$F$81+'Calcification Rates'!$G$81)</f>
        <v>40.168219141065443</v>
      </c>
      <c r="GL69" s="73">
        <f>((((((((($A69*2)/PI())/2)+'Calcification Rates'!$D$82)^2)*PI())/2))-((((((($A69*2)/PI())/2)^2)*PI())/2)))*'Calcification Rates'!$F$82</f>
        <v>39.895576885446282</v>
      </c>
      <c r="GM69" s="73">
        <f>((((((((($A69*2)/PI())/2)+('Calcification Rates'!$D$82-'Calcification Rates'!$E$82))^2)*PI())/2))-((((((($A69*2)/PI())/2)^2)*PI())/2)))*('Calcification Rates'!$F$82-'Calcification Rates'!$G$82)</f>
        <v>38.911311007946686</v>
      </c>
      <c r="GN69" s="73">
        <f>((((((((($A69*2)/PI())/2)+('Calcification Rates'!$D$82+'Calcification Rates'!$E$82))^2)*PI())/2))-((((((($A69*2)/PI())/2)^2)*PI())/2)))*('Calcification Rates'!$F$82+'Calcification Rates'!$G$82)</f>
        <v>40.880382930751466</v>
      </c>
      <c r="GO69" s="73">
        <f>((((((((($A69*2)/PI())/2)+'Calcification Rates'!$D$87)^2)*PI())/2))-((((((($A69*2)/PI())/2)^2)*PI())/2)))*'Calcification Rates'!$F$87</f>
        <v>26.80251642845667</v>
      </c>
      <c r="GP69" s="73">
        <f>((((((((($A69*2)/PI())/2)+('Calcification Rates'!$D$87-'Calcification Rates'!$E$87))^2)*PI())/2))-((((((($A69*2)/PI())/2)^2)*PI())/2)))*('Calcification Rates'!$F$87-'Calcification Rates'!$G$87)</f>
        <v>23.317104366319537</v>
      </c>
      <c r="GQ69" s="73">
        <f>((((((((($A69*2)/PI())/2)+('Calcification Rates'!$D$87+'Calcification Rates'!$E$87))^2)*PI())/2))-((((((($A69*2)/PI())/2)^2)*PI())/2)))*('Calcification Rates'!$F$87+'Calcification Rates'!$G$87)</f>
        <v>30.472878683649025</v>
      </c>
      <c r="GR69" s="73">
        <f>((((((((($A69*2)/PI())/2)+'Calcification Rates'!$D$88)^2)*PI())/2))-((((((($A69*2)/PI())/2)^2)*PI())/2)))*'Calcification Rates'!$F$88</f>
        <v>26.80251642845667</v>
      </c>
      <c r="GS69" s="73">
        <f>((((((((($A69*2)/PI())/2)+('Calcification Rates'!$D$88-'Calcification Rates'!$E$88))^2)*PI())/2))-((((((($A69*2)/PI())/2)^2)*PI())/2)))*('Calcification Rates'!$F$88-'Calcification Rates'!$G$88)</f>
        <v>23.317104366319537</v>
      </c>
      <c r="GT69" s="73">
        <f>((((((((($A69*2)/PI())/2)+('Calcification Rates'!$D$88+'Calcification Rates'!$E$88))^2)*PI())/2))-((((((($A69*2)/PI())/2)^2)*PI())/2)))*('Calcification Rates'!$F$88+'Calcification Rates'!$G$88)</f>
        <v>30.472878683649025</v>
      </c>
      <c r="GU69" s="73">
        <f>((((((((($A69*2)/PI())/2)+'Calcification Rates'!$D$89)^2)*PI())/2))-((((((($A69*2)/PI())/2)^2)*PI())/2)))*'Calcification Rates'!$F$89</f>
        <v>37.450083624752537</v>
      </c>
      <c r="GV69" s="73">
        <f>((((((((($A69*2)/PI())/2)+('Calcification Rates'!$D$89-'Calcification Rates'!$E$89))^2)*PI())/2))-((((((($A69*2)/PI())/2)^2)*PI())/2)))*('Calcification Rates'!$F$89-'Calcification Rates'!$G$89)</f>
        <v>33.39064945944213</v>
      </c>
      <c r="GW69" s="73">
        <f>((((((((($A69*2)/PI())/2)+('Calcification Rates'!$D$89+'Calcification Rates'!$E$89))^2)*PI())/2))-((((((($A69*2)/PI())/2)^2)*PI())/2)))*('Calcification Rates'!$F$89+'Calcification Rates'!$G$89)</f>
        <v>41.660277286078731</v>
      </c>
      <c r="GX69" s="73">
        <f>((((((((($A69*2)/PI())/2)+'Calcification Rates'!$D$90)^2)*PI())/2))-((((((($A69*2)/PI())/2)^2)*PI())/2)))*'Calcification Rates'!$F$90</f>
        <v>37.450083624752537</v>
      </c>
      <c r="GY69" s="73">
        <f>((((((((($A69*2)/PI())/2)+('Calcification Rates'!$D$90-'Calcification Rates'!$E$90))^2)*PI())/2))-((((((($A69*2)/PI())/2)^2)*PI())/2)))*('Calcification Rates'!$F$90-'Calcification Rates'!$G$90)</f>
        <v>33.39064945944213</v>
      </c>
      <c r="GZ69" s="73">
        <f>((((((((($A69*2)/PI())/2)+('Calcification Rates'!$D$90+'Calcification Rates'!$E$90))^2)*PI())/2))-((((((($A69*2)/PI())/2)^2)*PI())/2)))*('Calcification Rates'!$F$90+'Calcification Rates'!$G$90)</f>
        <v>41.660277286078731</v>
      </c>
      <c r="HA69" s="73">
        <f>((((((((($A69*2)/PI())/2)+'Calcification Rates'!$D$92)^2)*PI())/2))-((((((($A69*2)/PI())/2)^2)*PI())/2)))*'Calcification Rates'!$F$92</f>
        <v>94.318795837241012</v>
      </c>
      <c r="HB69" s="73">
        <f>((((((((($A69*2)/PI())/2)+('Calcification Rates'!$D$92-'Calcification Rates'!$E$92))^2)*PI())/2))-((((((($A69*2)/PI())/2)^2)*PI())/2)))*('Calcification Rates'!$F$92-'Calcification Rates'!$G$92)</f>
        <v>90.669519043541953</v>
      </c>
      <c r="HC69" s="73">
        <f>((((((((($A69*2)/PI())/2)+('Calcification Rates'!$D$92+'Calcification Rates'!$E$92))^2)*PI())/2))-((((((($A69*2)/PI())/2)^2)*PI())/2)))*('Calcification Rates'!$F$92+'Calcification Rates'!$G$92)</f>
        <v>97.968072630940057</v>
      </c>
      <c r="HD69" s="73">
        <f>$A69*'Calcification Rates'!$D$93*'Calcification Rates'!$F$93</f>
        <v>27.682691794954902</v>
      </c>
      <c r="HE69" s="73">
        <f>$A69*('Calcification Rates'!$D$93-'Calcification Rates'!$E$93)*('Calcification Rates'!$F$93-'Calcification Rates'!$G$93)</f>
        <v>24.32967743514401</v>
      </c>
      <c r="HF69" s="73">
        <f>$A69*('Calcification Rates'!$D$93+'Calcification Rates'!$E$93)*('Calcification Rates'!$F$93+'Calcification Rates'!$G$93)</f>
        <v>31.21939424536955</v>
      </c>
      <c r="HG69" s="73">
        <f>$A69*'Calcification Rates'!$D$95*'Calcification Rates'!$F$95</f>
        <v>35.295432038567498</v>
      </c>
      <c r="HH69" s="73">
        <f>$A69*('Calcification Rates'!$D$95-'Calcification Rates'!$E$95)*('Calcification Rates'!$F$95-'Calcification Rates'!$G$95)</f>
        <v>30.800293862111765</v>
      </c>
      <c r="HI69" s="73">
        <f>$A69*('Calcification Rates'!$D$95+'Calcification Rates'!$E$95)*('Calcification Rates'!$F$95+'Calcification Rates'!$G$95)</f>
        <v>40.042485310708393</v>
      </c>
      <c r="HJ69" s="73">
        <f>((((1-'Calcification Rates'!$H$96)*$A69)*'Calcification Rates'!$D$96*0.1)+('Calcification Rates'!$H$96*$A69*'Calcification Rates'!$D$96))*'Calcification Rates'!$F$96</f>
        <v>16.780010975</v>
      </c>
      <c r="HK69" s="73">
        <f>((((1-'Calcification Rates'!$H$96)*$A69)*(('Calcification Rates'!$D$96-'Calcification Rates'!$E$96)*0.1))+('Calcification Rates'!$H$96*$A69*('Calcification Rates'!$D$96-'Calcification Rates'!$E$96)))*('Calcification Rates'!$F$96-'Calcification Rates'!$G$96)</f>
        <v>14.657714338545359</v>
      </c>
      <c r="HL69" s="73">
        <f>((((1-'Calcification Rates'!$H$96)*$A69)*(('Calcification Rates'!$D$96+'Calcification Rates'!$E$96)*0.1))+('Calcification Rates'!$H$96*$A69*('Calcification Rates'!$D$96+'Calcification Rates'!$E$96)))*('Calcification Rates'!$F$96+'Calcification Rates'!$G$96)</f>
        <v>19.032847985451856</v>
      </c>
      <c r="HM69" s="73">
        <f>((((1-'Calcification Rates'!$H$98)*$A69)*'Calcification Rates'!$D$98*0.1)+('Calcification Rates'!$H$98*$A69*'Calcification Rates'!$D$98))*'Calcification Rates'!$F$98</f>
        <v>16.780010975</v>
      </c>
      <c r="HN69" s="73">
        <f>((((1-'Calcification Rates'!$H$98)*$A69)*(('Calcification Rates'!$D$98-'Calcification Rates'!$E$98)*0.1))+('Calcification Rates'!$H$98*$A69*('Calcification Rates'!$D$98-'Calcification Rates'!$E$98)))*('Calcification Rates'!$F$98-'Calcification Rates'!$G$98)</f>
        <v>10.119766577091657</v>
      </c>
      <c r="HO69" s="73">
        <f>((((1-'Calcification Rates'!$H$98)*$A69)*(('Calcification Rates'!$D$98+'Calcification Rates'!$E$98)*0.1))+('Calcification Rates'!$H$98*$A69*('Calcification Rates'!$D$98+'Calcification Rates'!$E$98)))*('Calcification Rates'!$F$98+'Calcification Rates'!$G$98)</f>
        <v>24.404545527447759</v>
      </c>
    </row>
    <row r="70" spans="1:223" x14ac:dyDescent="0.3">
      <c r="A70" s="42">
        <v>68</v>
      </c>
      <c r="B70" s="73">
        <f>((((1-'Calcification Rates'!$H$11)*$A70)*'Calcification Rates'!$D$11*0.1)+('Calcification Rates'!$H$11*$A70*'Calcification Rates'!$D$11))*'Calcification Rates'!$F$11</f>
        <v>187.08876629333332</v>
      </c>
      <c r="C70" s="73">
        <f>((((1-'Calcification Rates'!$H$11)*$A70)*(('Calcification Rates'!$D$11-'Calcification Rates'!$E$11)*0.1))+('Calcification Rates'!$H$11*$A70*('Calcification Rates'!$D$11-'Calcification Rates'!$E$11)))*('Calcification Rates'!$F$11-'Calcification Rates'!$G$11)</f>
        <v>151.94882698916777</v>
      </c>
      <c r="D70" s="73">
        <f>((((1-'Calcification Rates'!$H$11)*$A70)*(('Calcification Rates'!$D$11+'Calcification Rates'!$E$11)*0.1))+('Calcification Rates'!$H$11*$A70*('Calcification Rates'!$D$11+'Calcification Rates'!$E$11)))*('Calcification Rates'!$F$11+'Calcification Rates'!$G$11)</f>
        <v>223.32031337121265</v>
      </c>
      <c r="E70" s="73">
        <f>(((((1-'Calcification Rates'!$H$12)*$A70)*'Calcification Rates'!$D$12*0.1)+('Calcification Rates'!$H$12*$A70*'Calcification Rates'!$D$12))*'Calcification Rates'!$F$12)*0.5</f>
        <v>98.521575923809522</v>
      </c>
      <c r="F70" s="73">
        <f>(((((1-'Calcification Rates'!$H$12)*$A70)*(('Calcification Rates'!$D$12-'Calcification Rates'!$E$12)*0.1))+('Calcification Rates'!$H$12*$A70*('Calcification Rates'!$D$12-'Calcification Rates'!$E$12)))*('Calcification Rates'!$F$12-'Calcification Rates'!$G$12))*0.5</f>
        <v>90.548910273102308</v>
      </c>
      <c r="G70" s="73">
        <f>(((((1-'Calcification Rates'!$H$12)*$A70)*(('Calcification Rates'!$D$12+'Calcification Rates'!$E$12)*0.1))+('Calcification Rates'!$H$12*$A70*('Calcification Rates'!$D$12+'Calcification Rates'!$E$12)))*('Calcification Rates'!$F$12+'Calcification Rates'!$G$12))*0.5</f>
        <v>106.63257468870755</v>
      </c>
      <c r="H70" s="73">
        <f>(((((1-'Calcification Rates'!$H$13)*$A70)*'Calcification Rates'!$D$13*0.1)+('Calcification Rates'!$H$13*$A70*'Calcification Rates'!$D$13))*'Calcification Rates'!$F$13)*0.5</f>
        <v>79.275508780799996</v>
      </c>
      <c r="I70" s="73">
        <f>(((((1-'Calcification Rates'!$H$13)*$A70)*(('Calcification Rates'!$D$13-'Calcification Rates'!$E$13)*0.1))+('Calcification Rates'!$H$13*$A70*('Calcification Rates'!$D$13-'Calcification Rates'!$E$13)))*('Calcification Rates'!$F$13-'Calcification Rates'!$G$13))*0.5</f>
        <v>67.089502218192081</v>
      </c>
      <c r="J70" s="73">
        <f>(((((1-'Calcification Rates'!$H$13)*$A70)*(('Calcification Rates'!$D$13+'Calcification Rates'!$E$13)*0.1))+('Calcification Rates'!$H$13*$A70*('Calcification Rates'!$D$13+'Calcification Rates'!$E$13)))*('Calcification Rates'!$F$13+'Calcification Rates'!$G$13))*0.5</f>
        <v>92.466346600030136</v>
      </c>
      <c r="K70" s="73">
        <f>((((((((($A70*2)/PI())/2)+'Calcification Rates'!$D$14)^2)*PI())/2))-((((((($A70*2)/PI())/2)^2)*PI())/2)))*'Calcification Rates'!$F$14</f>
        <v>40.275136613858699</v>
      </c>
      <c r="L70" s="73">
        <f>((((((((($A70*2)/PI())/2)+('Calcification Rates'!$D$14-'Calcification Rates'!$E$14))^2)*PI())/2))-((((((($A70*2)/PI())/2)^2)*PI())/2)))*('Calcification Rates'!$F$14-'Calcification Rates'!$G$14)</f>
        <v>38.869460773796817</v>
      </c>
      <c r="M70" s="73">
        <f>((((((((($A70*2)/PI())/2)+('Calcification Rates'!$D$14+'Calcification Rates'!$E$14))^2)*PI())/2))-((((((($A70*2)/PI())/2)^2)*PI())/2)))*('Calcification Rates'!$F$14+'Calcification Rates'!$G$14)</f>
        <v>41.681492605213862</v>
      </c>
      <c r="N70" s="73">
        <f>((((((((($A70*2)/PI())/2)+'Calcification Rates'!$D$15)^2)*PI())/2))-((((((($A70*2)/PI())/2)^2)*PI())/2)))*'Calcification Rates'!$F$15</f>
        <v>40.851994039317617</v>
      </c>
      <c r="O70" s="73">
        <f>((((((((($A70*2)/PI())/2)+('Calcification Rates'!$D$15-'Calcification Rates'!$E$15))^2)*PI())/2))-((((((($A70*2)/PI())/2)^2)*PI())/2)))*('Calcification Rates'!$F$15-'Calcification Rates'!$G$15)</f>
        <v>36.838527309294378</v>
      </c>
      <c r="P70" s="73">
        <f>((((((((($A70*2)/PI())/2)+('Calcification Rates'!$D$15+'Calcification Rates'!$E$15))^2)*PI())/2))-((((((($A70*2)/PI())/2)^2)*PI())/2)))*('Calcification Rates'!$F$15+'Calcification Rates'!$G$15)</f>
        <v>45.053356122604697</v>
      </c>
      <c r="Q70" s="73">
        <f>(2*'Calcification Rates'!$D$16*'Calcification Rates'!$F$16)+0.1*'Calcification Rates'!$D$16*($A70+(2*'Calcification Rates'!$D$16))*'Calcification Rates'!$F$16</f>
        <v>9.9331283333333324</v>
      </c>
      <c r="R70" s="73">
        <f>(2*('Calcification Rates'!$D$16-'Calcification Rates'!$E$16)*('Calcification Rates'!$F$16-'Calcification Rates'!$G$16))+(0.1*('Calcification Rates'!$D$16-'Calcification Rates'!$E$16)*($A70+(2*'Calcification Rates'!$D$16-'Calcification Rates'!$E$16)))*('Calcification Rates'!$F$16-'Calcification Rates'!$G$16)</f>
        <v>8.5325369065270955</v>
      </c>
      <c r="S70" s="73">
        <f>(2*('Calcification Rates'!$D$16+'Calcification Rates'!$E$16)*('Calcification Rates'!$F$16+'Calcification Rates'!$G$16))+(0.1*('Calcification Rates'!$D$16+'Calcification Rates'!$E$16)*($A70+(2*'Calcification Rates'!$D$16+'Calcification Rates'!$E$16)))*('Calcification Rates'!$F$16+'Calcification Rates'!$G$16)</f>
        <v>11.368614230105615</v>
      </c>
      <c r="T70" s="73">
        <f>(2*'Calcification Rates'!$D$17*'Calcification Rates'!$F$17)+0.1*'Calcification Rates'!$D$17*($A70+(2*'Calcification Rates'!$D$17))*'Calcification Rates'!$F$17</f>
        <v>9.1806186111111092</v>
      </c>
      <c r="U70" s="73">
        <f>(2*('Calcification Rates'!$D$17-'Calcification Rates'!$E$17)*('Calcification Rates'!$F$17-'Calcification Rates'!$G$17))+(0.1*('Calcification Rates'!$D$17-'Calcification Rates'!$E$17)*($A70+(2*'Calcification Rates'!$D$17-'Calcification Rates'!$E$17)))*('Calcification Rates'!$F$17-'Calcification Rates'!$G$17)</f>
        <v>7.7902535539937627</v>
      </c>
      <c r="V70" s="73">
        <f>(2*('Calcification Rates'!$D$17+'Calcification Rates'!$E$17)*('Calcification Rates'!$F$17+'Calcification Rates'!$G$17))+(0.1*('Calcification Rates'!$D$17+'Calcification Rates'!$E$17)*($A70+(2*'Calcification Rates'!$D$17+'Calcification Rates'!$E$17)))*('Calcification Rates'!$F$17+'Calcification Rates'!$G$17)</f>
        <v>10.605876644238947</v>
      </c>
      <c r="W70" s="73">
        <f>((((((((($A70*2)/PI())/2)+'Calcification Rates'!$D$18)^2)*PI())/2))-((((((($A70*2)/PI())/2)^2)*PI())/2)))*'Calcification Rates'!$F$18</f>
        <v>40.851994039317617</v>
      </c>
      <c r="X70" s="73">
        <f>((((((((($A70*2)/PI())/2)+('Calcification Rates'!$D$18-'Calcification Rates'!$E$18))^2)*PI())/2))-((((((($A70*2)/PI())/2)^2)*PI())/2)))*('Calcification Rates'!$F$18-'Calcification Rates'!$G$18)</f>
        <v>36.838527309294378</v>
      </c>
      <c r="Y70" s="73">
        <f>((((((((($A70*2)/PI())/2)+('Calcification Rates'!$D$18+'Calcification Rates'!$E$18))^2)*PI())/2))-((((((($A70*2)/PI())/2)^2)*PI())/2)))*('Calcification Rates'!$F$18+'Calcification Rates'!$G$18)</f>
        <v>45.053356122604697</v>
      </c>
      <c r="Z70" s="73">
        <f>(2*'Calcification Rates'!$D$19*'Calcification Rates'!$F$19)+0.1*'Calcification Rates'!$D$19*($A70+(2*'Calcification Rates'!$D$19))*'Calcification Rates'!$F$19</f>
        <v>9.1806186111111092</v>
      </c>
      <c r="AA70" s="73">
        <f>(2*('Calcification Rates'!$D$19-'Calcification Rates'!$E$19)*('Calcification Rates'!$F$19-'Calcification Rates'!$G$19))+(0.1*('Calcification Rates'!$D$19-'Calcification Rates'!$E$19)*($A70+(2*'Calcification Rates'!$D$19-'Calcification Rates'!$E$19)))*('Calcification Rates'!$F$19-'Calcification Rates'!$G$19)</f>
        <v>7.7902535539937627</v>
      </c>
      <c r="AB70" s="73">
        <f>(2*('Calcification Rates'!$D$19+'Calcification Rates'!$E$19)*('Calcification Rates'!$F$19+'Calcification Rates'!$G$19))+(0.1*('Calcification Rates'!$D$19+'Calcification Rates'!$E$19)*($A70+(2*'Calcification Rates'!$D$19+'Calcification Rates'!$E$19)))*('Calcification Rates'!$F$19+'Calcification Rates'!$G$19)</f>
        <v>10.605876644238947</v>
      </c>
      <c r="AC70" s="73">
        <f>(((((1-'Calcification Rates'!$H$20)*$A70)*'Calcification Rates'!$D$20*0.1)+('Calcification Rates'!$H$20*$A70*'Calcification Rates'!$D$20))*'Calcification Rates'!$F$20)*0.5</f>
        <v>5.497845616666666</v>
      </c>
      <c r="AD70" s="73">
        <f>(((((1-'Calcification Rates'!$H$20)*$A70)*(('Calcification Rates'!$D$20-'Calcification Rates'!$E$20)*0.1))+('Calcification Rates'!$H$20*$A70*('Calcification Rates'!$D$20-'Calcification Rates'!$E$20)))*('Calcification Rates'!$F$20-'Calcification Rates'!$G$20))*0.5</f>
        <v>4.6655632506135296</v>
      </c>
      <c r="AE70" s="73">
        <f>(((((1-'Calcification Rates'!$H$20)*$A70)*(('Calcification Rates'!$D$20+'Calcification Rates'!$E$20)*0.1))+('Calcification Rates'!$H$20*$A70*('Calcification Rates'!$D$20+'Calcification Rates'!$E$20)))*('Calcification Rates'!$F$20+'Calcification Rates'!$G$20))*0.5</f>
        <v>6.3508999996826301</v>
      </c>
      <c r="AF70" s="73">
        <f>(2*'Calcification Rates'!$D$21*'Calcification Rates'!$F$21)+0.1*'Calcification Rates'!$D$21*($A70+(2*'Calcification Rates'!$D$21))*'Calcification Rates'!$F$21</f>
        <v>10.535136111111111</v>
      </c>
      <c r="AG70" s="73">
        <f>(2*('Calcification Rates'!$D$21-'Calcification Rates'!$E$21)*('Calcification Rates'!$F$21-'Calcification Rates'!$G$21))+(0.1*('Calcification Rates'!$D$21-'Calcification Rates'!$E$21)*($A70+(2*'Calcification Rates'!$D$21-'Calcification Rates'!$E$21)))*('Calcification Rates'!$F$21-'Calcification Rates'!$G$21)</f>
        <v>10.308831199982933</v>
      </c>
      <c r="AH70" s="73">
        <f>(2*('Calcification Rates'!$D$21+'Calcification Rates'!$E$21)*('Calcification Rates'!$F$21+'Calcification Rates'!$G$21))+(0.1*('Calcification Rates'!$D$21+'Calcification Rates'!$E$21)*($A70+(2*'Calcification Rates'!$D$21+'Calcification Rates'!$E$21)))*('Calcification Rates'!$F$21+'Calcification Rates'!$G$21)</f>
        <v>10.7637528117504</v>
      </c>
      <c r="AI70" s="73">
        <f>$A70*'Calcification Rates'!$D$23*'Calcification Rates'!$F$23</f>
        <v>1.5981912499999997</v>
      </c>
      <c r="AJ70" s="73">
        <f>$A70*('Calcification Rates'!$D$23-'Calcification Rates'!$E$23)*('Calcification Rates'!$F$23-'Calcification Rates'!$G$23)</f>
        <v>1.0386625508910843</v>
      </c>
      <c r="AK70" s="73">
        <f>$A70*('Calcification Rates'!$D$23+'Calcification Rates'!$E$23)*('Calcification Rates'!$F$23+'Calcification Rates'!$G$23)</f>
        <v>2.1577199491089156</v>
      </c>
      <c r="AL70" s="73">
        <f>((((1-'Calcification Rates'!$H$24)*$A70)*'Calcification Rates'!$D$24*0.1)+('Calcification Rates'!$H$24*$A70*'Calcification Rates'!$D$24))*'Calcification Rates'!$F$24</f>
        <v>72.822242256399988</v>
      </c>
      <c r="AM70" s="73">
        <f>((((1-'Calcification Rates'!$H$24)*$A70)*(('Calcification Rates'!$D$24-'Calcification Rates'!$E$24)*0.1))+('Calcification Rates'!$H$24*$A70*('Calcification Rates'!$D$24-'Calcification Rates'!$E$24)))*('Calcification Rates'!$F$24-'Calcification Rates'!$G$24)</f>
        <v>43.917974449071437</v>
      </c>
      <c r="AN70" s="73">
        <f>((((1-'Calcification Rates'!$H$24)*$A70)*(('Calcification Rates'!$D$24+'Calcification Rates'!$E$24)*0.1))+('Calcification Rates'!$H$24*$A70*('Calcification Rates'!$D$24+'Calcification Rates'!$E$24)))*('Calcification Rates'!$F$24+'Calcification Rates'!$G$24)</f>
        <v>105.91135662574521</v>
      </c>
      <c r="AO70" s="73">
        <f>((((((((($A70*2)/PI())/2)+'Calcification Rates'!$D$25)^2)*PI())/2))-((((((($A70*2)/PI())/2)^2)*PI())/2)))*'Calcification Rates'!$F$25</f>
        <v>34.344853248430724</v>
      </c>
      <c r="AP70" s="73">
        <f>((((((((($A70*2)/PI())/2)+('Calcification Rates'!$D$25-'Calcification Rates'!$E$25))^2)*PI())/2))-((((((($A70*2)/PI())/2)^2)*PI())/2)))*('Calcification Rates'!$F$25-'Calcification Rates'!$G$25)</f>
        <v>28.075833353442441</v>
      </c>
      <c r="AQ70" s="73">
        <f>((((((((($A70*2)/PI())/2)+('Calcification Rates'!$D$25+'Calcification Rates'!$E$25))^2)*PI())/2))-((((((($A70*2)/PI())/2)^2)*PI())/2)))*('Calcification Rates'!$F$25+'Calcification Rates'!$G$25)</f>
        <v>40.82281437020842</v>
      </c>
      <c r="AR70" s="73">
        <f>((((1-'Calcification Rates'!$H$28)*$A70)*'Calcification Rates'!$D$28*0.1)+('Calcification Rates'!$H$28*$A70*'Calcification Rates'!$D$28))*'Calcification Rates'!$F$28</f>
        <v>11.72124422176309</v>
      </c>
      <c r="AS70" s="73">
        <f>((((1-'Calcification Rates'!$H$28)*$A70)*(('Calcification Rates'!$D$28-'Calcification Rates'!$E$28)*0.1))+('Calcification Rates'!$H$28*$A70*('Calcification Rates'!$D$28-'Calcification Rates'!$E$28)))*('Calcification Rates'!$F$28-'Calcification Rates'!$G$28)</f>
        <v>10.564586927468525</v>
      </c>
      <c r="AT70" s="73">
        <f>((((1-'Calcification Rates'!$H$28)*$A70)*(('Calcification Rates'!$D$28+'Calcification Rates'!$E$28)*0.1))+('Calcification Rates'!$H$28*$A70*('Calcification Rates'!$D$28+'Calcification Rates'!$E$28)))*('Calcification Rates'!$F$28+'Calcification Rates'!$G$28)</f>
        <v>12.934502601868118</v>
      </c>
      <c r="AU70" s="73">
        <f>((((((((($A70*2)/PI())/2)+'Calcification Rates'!$D$29)^2)*PI())/2))-((((((($A70*2)/PI())/2)^2)*PI())/2)))*'Calcification Rates'!$F$29</f>
        <v>168.37920978419658</v>
      </c>
      <c r="AV70" s="73">
        <f>((((((((($A70*2)/PI())/2)+('Calcification Rates'!$D$29-'Calcification Rates'!$E$29))^2)*PI())/2))-((((((($A70*2)/PI())/2)^2)*PI())/2)))*('Calcification Rates'!$F$29-'Calcification Rates'!$G$29)</f>
        <v>139.11662974190912</v>
      </c>
      <c r="AW70" s="73">
        <f>((((((((($A70*2)/PI())/2)+('Calcification Rates'!$D$29+'Calcification Rates'!$E$29))^2)*PI())/2))-((((((($A70*2)/PI())/2)^2)*PI())/2)))*('Calcification Rates'!$F$29+'Calcification Rates'!$G$29)</f>
        <v>200.20404862815508</v>
      </c>
      <c r="AX70" s="73">
        <f>((((((((($A70*2)/PI())/2)+'Calcification Rates'!$D$30)^2)*PI())/2))-((((((($A70*2)/PI())/2)^2)*PI())/2)))*'Calcification Rates'!$F$30</f>
        <v>40.047837886833648</v>
      </c>
      <c r="AY70" s="73">
        <f>((((((((($A70*2)/PI())/2)+('Calcification Rates'!$D$30-'Calcification Rates'!$E$30))^2)*PI())/2))-((((((($A70*2)/PI())/2)^2)*PI())/2)))*('Calcification Rates'!$F$30-'Calcification Rates'!$G$30)</f>
        <v>35.552142536598119</v>
      </c>
      <c r="AZ70" s="73">
        <f>((((((((($A70*2)/PI())/2)+('Calcification Rates'!$D$30+'Calcification Rates'!$E$30))^2)*PI())/2))-((((((($A70*2)/PI())/2)^2)*PI())/2)))*('Calcification Rates'!$F$30+'Calcification Rates'!$G$30)</f>
        <v>44.636075741707458</v>
      </c>
      <c r="BA70" s="73">
        <f>((((1-'Calcification Rates'!$H$31)*$A70)*'Calcification Rates'!$D$31*0.1)+('Calcification Rates'!$H$31*$A70*'Calcification Rates'!$D$31))*'Calcification Rates'!$F$31</f>
        <v>12.536888000000001</v>
      </c>
      <c r="BB70" s="73">
        <f>((((1-'Calcification Rates'!$H$31)*$A70)*(('Calcification Rates'!$D$31-'Calcification Rates'!$E$31)*0.1))+('Calcification Rates'!$H$31*$A70*('Calcification Rates'!$D$31-'Calcification Rates'!$E$31)))*('Calcification Rates'!$F$31-'Calcification Rates'!$G$31)</f>
        <v>12.536888000000001</v>
      </c>
      <c r="BC70" s="73">
        <f>((((1-'Calcification Rates'!$H$31)*$A70)*(('Calcification Rates'!$D$31+'Calcification Rates'!$E$31)*0.1))+('Calcification Rates'!$H$31*$A70*('Calcification Rates'!$D$31+'Calcification Rates'!$E$31)))*('Calcification Rates'!$F$31+'Calcification Rates'!$G$31)</f>
        <v>12.536888000000001</v>
      </c>
      <c r="BD70" s="73">
        <f>$A70*'Calcification Rates'!$D$32*'Calcification Rates'!$F$32</f>
        <v>52.679749311294778</v>
      </c>
      <c r="BE70" s="73">
        <f>$A70*('Calcification Rates'!$D$32-'Calcification Rates'!$E$32)*('Calcification Rates'!$F$32-'Calcification Rates'!$G$32)</f>
        <v>50.641523685605797</v>
      </c>
      <c r="BF70" s="73">
        <f>$A70*('Calcification Rates'!$D$32+'Calcification Rates'!$E$32)*('Calcification Rates'!$F$32+'Calcification Rates'!$G$32)</f>
        <v>54.717974936983758</v>
      </c>
      <c r="BG70" s="73">
        <f>((((1-'Calcification Rates'!$H$34)*$A70)*'Calcification Rates'!$D$34*0.1)+('Calcification Rates'!$H$34*$A70*'Calcification Rates'!$D$34))*'Calcification Rates'!$F$34</f>
        <v>17.030458900000003</v>
      </c>
      <c r="BH70" s="73">
        <f>((((1-'Calcification Rates'!$H$34)*$A70)*(('Calcification Rates'!$D$34-'Calcification Rates'!$E$34)*0.1))+('Calcification Rates'!$H$34*$A70*('Calcification Rates'!$D$34-'Calcification Rates'!$E$34)))*('Calcification Rates'!$F$34-'Calcification Rates'!$G$34)</f>
        <v>6.4854215138468527</v>
      </c>
      <c r="BI70" s="73">
        <f>((((1-'Calcification Rates'!$H$34)*$A70)*(('Calcification Rates'!$D$34+'Calcification Rates'!$E$34)*0.1))+('Calcification Rates'!$H$34*$A70*('Calcification Rates'!$D$34+'Calcification Rates'!$E$34)))*('Calcification Rates'!$F$34+'Calcification Rates'!$G$34)</f>
        <v>32.480639080006014</v>
      </c>
      <c r="BJ70" s="73">
        <f>(2*'Calcification Rates'!$D$35*'Calcification Rates'!$F$35)+0.1*'Calcification Rates'!$D$35*($A70+(2*'Calcification Rates'!$D$35))*'Calcification Rates'!$F$35</f>
        <v>5.2861293769121094</v>
      </c>
      <c r="BK70" s="73">
        <f>(2*('Calcification Rates'!$D$35-'Calcification Rates'!$E$35)*('Calcification Rates'!$F$35-'Calcification Rates'!$G$35))+(0.1*('Calcification Rates'!$D$35-'Calcification Rates'!$E$35)*($A70+(2*'Calcification Rates'!$D$35-'Calcification Rates'!$E$35)))*('Calcification Rates'!$F$35-'Calcification Rates'!$G$35)</f>
        <v>4.7673884110449132</v>
      </c>
      <c r="BL70" s="73">
        <f>(2*('Calcification Rates'!$D$35+'Calcification Rates'!$E$35)*('Calcification Rates'!$F$35+'Calcification Rates'!$G$35))+(0.1*('Calcification Rates'!$D$35+'Calcification Rates'!$E$35)*($A70+(2*'Calcification Rates'!$D$35+'Calcification Rates'!$E$35)))*('Calcification Rates'!$F$35+'Calcification Rates'!$G$35)</f>
        <v>5.8290522459811722</v>
      </c>
      <c r="BM70" s="73">
        <f>((((((((($A70*2)/PI())/2)+'Calcification Rates'!$D$36)^2)*PI())/2))-((((((($A70*2)/PI())/2)^2)*PI())/2)))*'Calcification Rates'!$F$36</f>
        <v>53.989082223656901</v>
      </c>
      <c r="BN70" s="73">
        <f>((((((((($A70*2)/PI())/2)+('Calcification Rates'!$D$36-'Calcification Rates'!$E$36))^2)*PI())/2))-((((((($A70*2)/PI())/2)^2)*PI())/2)))*('Calcification Rates'!$F$36-'Calcification Rates'!$G$36)</f>
        <v>49.44471676570916</v>
      </c>
      <c r="BO70" s="73">
        <f>((((((((($A70*2)/PI())/2)+('Calcification Rates'!$D$36+'Calcification Rates'!$E$36))^2)*PI())/2))-((((((($A70*2)/PI())/2)^2)*PI())/2)))*('Calcification Rates'!$F$36+'Calcification Rates'!$G$36)</f>
        <v>58.733944954113838</v>
      </c>
      <c r="BP70" s="73">
        <f>(2*'Calcification Rates'!$D$37*'Calcification Rates'!$F$37)+0.1*'Calcification Rates'!$D$37*($A70+(2*'Calcification Rates'!$D$37))*'Calcification Rates'!$F$37</f>
        <v>106.97959027777777</v>
      </c>
      <c r="BQ70" s="73">
        <f>(2*('Calcification Rates'!$D$37-'Calcification Rates'!$E$37)*('Calcification Rates'!$F$37-'Calcification Rates'!$G$37))+(0.1*('Calcification Rates'!$D$37-'Calcification Rates'!$E$37)*($A70+(2*'Calcification Rates'!$D$37-'Calcification Rates'!$E$37)))*('Calcification Rates'!$F$37-'Calcification Rates'!$G$37)</f>
        <v>87.646073568794094</v>
      </c>
      <c r="BR70" s="73">
        <f>(2*('Calcification Rates'!$D$37+'Calcification Rates'!$E$37)*('Calcification Rates'!$F$37+'Calcification Rates'!$G$37))+(0.1*('Calcification Rates'!$D$37+'Calcification Rates'!$E$37)*($A70+(2*'Calcification Rates'!$D$37+'Calcification Rates'!$E$37)))*('Calcification Rates'!$F$37+'Calcification Rates'!$G$37)</f>
        <v>127.91155783746891</v>
      </c>
      <c r="BS70" s="73">
        <f>(2*'Calcification Rates'!$D$38*'Calcification Rates'!$F$38)+0.1*'Calcification Rates'!$D$38*($A70+(2*'Calcification Rates'!$D$38))*'Calcification Rates'!$F$38</f>
        <v>102.43605555555555</v>
      </c>
      <c r="BT70" s="73">
        <f>(2*('Calcification Rates'!$D$38-'Calcification Rates'!$E$38)*('Calcification Rates'!$F$38-'Calcification Rates'!$G$38))+(0.1*('Calcification Rates'!$D$38-'Calcification Rates'!$E$38)*($A70+(2*'Calcification Rates'!$D$38-'Calcification Rates'!$E$38)))*('Calcification Rates'!$F$38-'Calcification Rates'!$G$38)</f>
        <v>82.315267360523293</v>
      </c>
      <c r="BU70" s="73">
        <f>(2*('Calcification Rates'!$D$38+'Calcification Rates'!$E$38)*('Calcification Rates'!$F$38+'Calcification Rates'!$G$38))+(0.1*('Calcification Rates'!$D$38+'Calcification Rates'!$E$38)*($A70+(2*'Calcification Rates'!$D$38+'Calcification Rates'!$E$38)))*('Calcification Rates'!$F$38+'Calcification Rates'!$G$38)</f>
        <v>124.61862288819253</v>
      </c>
      <c r="BV70" s="73">
        <f>((((((((($A70*2)/PI())/2)+'Calcification Rates'!$D$39)^2)*PI())/2))-((((((($A70*2)/PI())/2)^2)*PI())/2)))*'Calcification Rates'!$F$39</f>
        <v>29.157918149934108</v>
      </c>
      <c r="BW70" s="73">
        <f>((((((((($A70*2)/PI())/2)+('Calcification Rates'!$D$39-'Calcification Rates'!$E$39))^2)*PI())/2))-((((((($A70*2)/PI())/2)^2)*PI())/2)))*('Calcification Rates'!$F$39-'Calcification Rates'!$G$39)</f>
        <v>28.029772766899882</v>
      </c>
      <c r="BX70" s="73">
        <f>((((((((($A70*2)/PI())/2)+('Calcification Rates'!$D$39+'Calcification Rates'!$E$39))^2)*PI())/2))-((((((($A70*2)/PI())/2)^2)*PI())/2)))*('Calcification Rates'!$F$39+'Calcification Rates'!$G$39)</f>
        <v>30.286063532968331</v>
      </c>
      <c r="BY70" s="73">
        <f>((((((((($A70*2)/PI())/2)+'Calcification Rates'!$D$40)^2)*PI())/2))-((((((($A70*2)/PI())/2)^2)*PI())/2)))*'Calcification Rates'!$F$40</f>
        <v>53.288198993020266</v>
      </c>
      <c r="BZ70" s="73">
        <f>((((((((($A70*2)/PI())/2)+('Calcification Rates'!$D$40-'Calcification Rates'!$E$40))^2)*PI())/2))-((((((($A70*2)/PI())/2)^2)*PI())/2)))*('Calcification Rates'!$F$40-'Calcification Rates'!$G$40)</f>
        <v>51.226431916404728</v>
      </c>
      <c r="CA70" s="73">
        <f>((((((((($A70*2)/PI())/2)+('Calcification Rates'!$D$40+'Calcification Rates'!$E$40))^2)*PI())/2))-((((((($A70*2)/PI())/2)^2)*PI())/2)))*('Calcification Rates'!$F$40+'Calcification Rates'!$G$40)</f>
        <v>55.349966069635805</v>
      </c>
      <c r="CB70" s="73">
        <f>$A70*'Calcification Rates'!$D$23*'Calcification Rates'!$F$23</f>
        <v>1.5981912499999997</v>
      </c>
      <c r="CC70" s="73">
        <f>$A70*('Calcification Rates'!$D$23-'Calcification Rates'!$E$23)*('Calcification Rates'!$F$23-'Calcification Rates'!$G$23)</f>
        <v>1.0386625508910843</v>
      </c>
      <c r="CD70" s="73">
        <f>$A70*('Calcification Rates'!$D$23+'Calcification Rates'!$E$23)*('Calcification Rates'!$F$23+'Calcification Rates'!$G$23)</f>
        <v>2.1577199491089156</v>
      </c>
      <c r="CE70" s="73">
        <f>((((1-'Calcification Rates'!$H$44)*$A70)*'Calcification Rates'!$D$44*0.1)+('Calcification Rates'!$H$44*$A70*'Calcification Rates'!$D$44))*'Calcification Rates'!$F$44</f>
        <v>55.808813815300006</v>
      </c>
      <c r="CF70" s="73">
        <f>((((1-'Calcification Rates'!$H$44)*$A70)*(('Calcification Rates'!$D$44-'Calcification Rates'!$E$44)*0.1))+('Calcification Rates'!$H$44*$A70*('Calcification Rates'!$D$44-'Calcification Rates'!$E$44)))*('Calcification Rates'!$F$44-'Calcification Rates'!$G$44)</f>
        <v>33.657437387653673</v>
      </c>
      <c r="CG70" s="73">
        <f>((((1-'Calcification Rates'!$H$44)*$A70)*(('Calcification Rates'!$D$44+'Calcification Rates'!$E$44)*0.1))+('Calcification Rates'!$H$44*$A70*('Calcification Rates'!$D$44+'Calcification Rates'!$E$44)))*('Calcification Rates'!$F$44+'Calcification Rates'!$G$44)</f>
        <v>81.167332942602215</v>
      </c>
      <c r="CH70" s="73">
        <f>((((1-'Calcification Rates'!$H$45)*$A70)*'Calcification Rates'!$D$45*0.1)+('Calcification Rates'!$H$45*$A70*'Calcification Rates'!$D$45))*'Calcification Rates'!$F$45</f>
        <v>69.346563200000006</v>
      </c>
      <c r="CI70" s="73">
        <f>((((1-'Calcification Rates'!$H$45)*$A70)*(('Calcification Rates'!$D$45-'Calcification Rates'!$E$45)*0.1))+('Calcification Rates'!$H$45*$A70*('Calcification Rates'!$D$45-'Calcification Rates'!$E$45)))*('Calcification Rates'!$F$45-'Calcification Rates'!$G$45)</f>
        <v>45.663775806085397</v>
      </c>
      <c r="CJ70" s="73">
        <f>((((1-'Calcification Rates'!$H$45)*$A70)*(('Calcification Rates'!$D$45+'Calcification Rates'!$E$45)*0.1))+('Calcification Rates'!$H$45*$A70*('Calcification Rates'!$D$45+'Calcification Rates'!$E$45)))*('Calcification Rates'!$F$45+'Calcification Rates'!$G$45)</f>
        <v>93.0293505939146</v>
      </c>
      <c r="CK70" s="73">
        <f>((((1-'Calcification Rates'!$H$46)*$A70)*'Calcification Rates'!$D$46*0.1)+('Calcification Rates'!$H$46*$A70*'Calcification Rates'!$D$46))*'Calcification Rates'!$F$46</f>
        <v>55.856071760000006</v>
      </c>
      <c r="CL70" s="73">
        <f>((((1-'Calcification Rates'!$H$46)*$A70)*(('Calcification Rates'!$D$46-'Calcification Rates'!$E$46)*0.1))+('Calcification Rates'!$H$46*$A70*('Calcification Rates'!$D$46-'Calcification Rates'!$E$46)))*('Calcification Rates'!$F$46-'Calcification Rates'!$G$46)</f>
        <v>52.385624623513067</v>
      </c>
      <c r="CM70" s="73">
        <f>((((1-'Calcification Rates'!$H$46)*$A70)*(('Calcification Rates'!$D$46+'Calcification Rates'!$E$46)*0.1))+('Calcification Rates'!$H$46*$A70*('Calcification Rates'!$D$46+'Calcification Rates'!$E$46)))*('Calcification Rates'!$F$46+'Calcification Rates'!$G$46)</f>
        <v>59.430586396959868</v>
      </c>
      <c r="CN70" s="73">
        <f>((((1-'Calcification Rates'!$H$47)*$A70)*'Calcification Rates'!$D$47*0.1)+('Calcification Rates'!$H$47*$A70*'Calcification Rates'!$D$47))*'Calcification Rates'!$F$47</f>
        <v>72.822242256399988</v>
      </c>
      <c r="CO70" s="73">
        <f>((((1-'Calcification Rates'!$H$47)*$A70)*(('Calcification Rates'!$D$47-'Calcification Rates'!$E$47)*0.1))+('Calcification Rates'!$H$47*$A70*('Calcification Rates'!$D$47-'Calcification Rates'!$E$47)))*('Calcification Rates'!$F$47-'Calcification Rates'!$G$47)</f>
        <v>43.917974449071437</v>
      </c>
      <c r="CP70" s="73">
        <f>((((1-'Calcification Rates'!$H$47)*$A70)*(('Calcification Rates'!$D$47+'Calcification Rates'!$E$47)*0.1))+('Calcification Rates'!$H$47*$A70*('Calcification Rates'!$D$47+'Calcification Rates'!$E$47)))*('Calcification Rates'!$F$47+'Calcification Rates'!$G$47)</f>
        <v>105.91135662574521</v>
      </c>
      <c r="CQ70" s="73">
        <f>((((((((($A70*2)/PI())/2)+'Calcification Rates'!$D$48)^2)*PI())/2))-((((((($A70*2)/PI())/2)^2)*PI())/2)))*'Calcification Rates'!$F$48</f>
        <v>40.851994039317617</v>
      </c>
      <c r="CR70" s="73">
        <f>((((((((($A70*2)/PI())/2)+('Calcification Rates'!$D$48-'Calcification Rates'!$E$48))^2)*PI())/2))-((((((($A70*2)/PI())/2)^2)*PI())/2)))*('Calcification Rates'!$F$48-'Calcification Rates'!$G$48)</f>
        <v>36.838527309294378</v>
      </c>
      <c r="CS70" s="73">
        <f>((((((((($A70*2)/PI())/2)+('Calcification Rates'!$D$48+'Calcification Rates'!$E$48))^2)*PI())/2))-((((((($A70*2)/PI())/2)^2)*PI())/2)))*('Calcification Rates'!$F$48+'Calcification Rates'!$G$48)</f>
        <v>45.053356122604697</v>
      </c>
      <c r="CT70" s="73">
        <f>((((1-'Calcification Rates'!$H$49)*$A70)*'Calcification Rates'!$D$49*0.1)+('Calcification Rates'!$H$49*$A70*'Calcification Rates'!$D$49))*'Calcification Rates'!$F$49</f>
        <v>55.808813815300006</v>
      </c>
      <c r="CU70" s="73">
        <f>((((1-'Calcification Rates'!$H$49)*$A70)*(('Calcification Rates'!$D$49-'Calcification Rates'!$E$49)*0.1))+('Calcification Rates'!$H$49*$A70*('Calcification Rates'!$D$49-'Calcification Rates'!$E$49)))*('Calcification Rates'!$F$49-'Calcification Rates'!$G$49)</f>
        <v>33.657437387653673</v>
      </c>
      <c r="CV70" s="73">
        <f>((((1-'Calcification Rates'!$H$49)*$A70)*(('Calcification Rates'!$D$49+'Calcification Rates'!$E$49)*0.1))+('Calcification Rates'!$H$49*$A70*('Calcification Rates'!$D$49+'Calcification Rates'!$E$49)))*('Calcification Rates'!$F$49+'Calcification Rates'!$G$49)</f>
        <v>81.167332942602215</v>
      </c>
      <c r="CW70" s="73">
        <f>((((((((($A70*2)/PI())/2)+'Calcification Rates'!$D$50)^2)*PI())/2))-((((((($A70*2)/PI())/2)^2)*PI())/2)))*'Calcification Rates'!$F$50</f>
        <v>40.851994039317617</v>
      </c>
      <c r="CX70" s="73">
        <f>((((((((($A70*2)/PI())/2)+('Calcification Rates'!$D$50-'Calcification Rates'!$E$50))^2)*PI())/2))-((((((($A70*2)/PI())/2)^2)*PI())/2)))*('Calcification Rates'!$F$50-'Calcification Rates'!$G$50)</f>
        <v>36.838527309294378</v>
      </c>
      <c r="CY70" s="73">
        <f>((((((((($A70*2)/PI())/2)+('Calcification Rates'!$D$50+'Calcification Rates'!$E$50))^2)*PI())/2))-((((((($A70*2)/PI())/2)^2)*PI())/2)))*('Calcification Rates'!$F$50+'Calcification Rates'!$G$50)</f>
        <v>45.053356122604697</v>
      </c>
      <c r="CZ70" s="73">
        <f>((((((((($A70*2)/PI())/2)+'Calcification Rates'!$D$51)^2)*PI())/2))-((((((($A70*2)/PI())/2)^2)*PI())/2)))*'Calcification Rates'!$F$51</f>
        <v>40.851994039317617</v>
      </c>
      <c r="DA70" s="73">
        <f>((((((((($A70*2)/PI())/2)+('Calcification Rates'!$D$51-'Calcification Rates'!$E$51))^2)*PI())/2))-((((((($A70*2)/PI())/2)^2)*PI())/2)))*('Calcification Rates'!$F$51-'Calcification Rates'!$G$51)</f>
        <v>36.838527309294378</v>
      </c>
      <c r="DB70" s="73">
        <f>((((((((($A70*2)/PI())/2)+('Calcification Rates'!$D$51+'Calcification Rates'!$E$51))^2)*PI())/2))-((((((($A70*2)/PI())/2)^2)*PI())/2)))*('Calcification Rates'!$F$51+'Calcification Rates'!$G$51)</f>
        <v>45.053356122604697</v>
      </c>
      <c r="DC70" s="73">
        <f>((((((((($A70*2)/PI())/2)+'Calcification Rates'!$D$52)^2)*PI())/2))-((((((($A70*2)/PI())/2)^2)*PI())/2)))*'Calcification Rates'!$F$52</f>
        <v>90.474659796487813</v>
      </c>
      <c r="DD70" s="73">
        <f>((((((((($A70*2)/PI())/2)+('Calcification Rates'!$D$52-'Calcification Rates'!$E$52))^2)*PI())/2))-((((((($A70*2)/PI())/2)^2)*PI())/2)))*('Calcification Rates'!$F$52-'Calcification Rates'!$G$52)</f>
        <v>85.405930163191442</v>
      </c>
      <c r="DE70" s="73">
        <f>((((((((($A70*2)/PI())/2)+('Calcification Rates'!$D$52+'Calcification Rates'!$E$52))^2)*PI())/2))-((((((($A70*2)/PI())/2)^2)*PI())/2)))*('Calcification Rates'!$F$52+'Calcification Rates'!$G$52)</f>
        <v>95.670746160477222</v>
      </c>
      <c r="DF70" s="73">
        <f>((((((((($A70*2)/PI())/2)+'Calcification Rates'!$D$53)^2)*PI())/2))-((((((($A70*2)/PI())/2)^2)*PI())/2)))*'Calcification Rates'!$F$53</f>
        <v>12.106162010237057</v>
      </c>
      <c r="DG70" s="73">
        <f>((((((((($A70*2)/PI())/2)+('Calcification Rates'!$D$53-'Calcification Rates'!$E$53))^2)*PI())/2))-((((((($A70*2)/PI())/2)^2)*PI())/2)))*('Calcification Rates'!$F$53-'Calcification Rates'!$G$53)</f>
        <v>11.506812550187297</v>
      </c>
      <c r="DH70" s="73">
        <f>((((((((($A70*2)/PI())/2)+('Calcification Rates'!$D$53+'Calcification Rates'!$E$53))^2)*PI())/2))-((((((($A70*2)/PI())/2)^2)*PI())/2)))*('Calcification Rates'!$F$53+'Calcification Rates'!$G$53)</f>
        <v>12.716060930715228</v>
      </c>
      <c r="DI70" s="73">
        <f>((((((((($A70*2)/PI())/2)+'Calcification Rates'!$D$54)^2)*PI())/2))-((((((($A70*2)/PI())/2)^2)*PI())/2)))*'Calcification Rates'!$F$54</f>
        <v>12.106162010237057</v>
      </c>
      <c r="DJ70" s="73">
        <f>((((((((($A70*2)/PI())/2)+('Calcification Rates'!$D$54-'Calcification Rates'!$E$54))^2)*PI())/2))-((((((($A70*2)/PI())/2)^2)*PI())/2)))*('Calcification Rates'!$F$54-'Calcification Rates'!$G$54)</f>
        <v>11.506812550187297</v>
      </c>
      <c r="DK70" s="73">
        <f>((((((((($A70*2)/PI())/2)+('Calcification Rates'!$D$54+'Calcification Rates'!$E$54))^2)*PI())/2))-((((((($A70*2)/PI())/2)^2)*PI())/2)))*('Calcification Rates'!$F$54+'Calcification Rates'!$G$54)</f>
        <v>12.716060930715228</v>
      </c>
      <c r="DL70" s="73">
        <f>((((((((($A70*2)/PI())/2)+'Calcification Rates'!$D$55)^2)*PI())/2))-((((((($A70*2)/PI())/2)^2)*PI())/2)))*'Calcification Rates'!$F$55</f>
        <v>14.845516087025816</v>
      </c>
      <c r="DM70" s="73">
        <f>((((((((($A70*2)/PI())/2)+('Calcification Rates'!$D$55-'Calcification Rates'!$E$55))^2)*PI())/2))-((((((($A70*2)/PI())/2)^2)*PI())/2)))*('Calcification Rates'!$F$55-'Calcification Rates'!$G$55)</f>
        <v>14.678470090215399</v>
      </c>
      <c r="DN70" s="73">
        <f>((((((((($A70*2)/PI())/2)+('Calcification Rates'!$D$55+'Calcification Rates'!$E$55))^2)*PI())/2))-((((((($A70*2)/PI())/2)^2)*PI())/2)))*('Calcification Rates'!$F$55+'Calcification Rates'!$G$55)</f>
        <v>15.012571957756835</v>
      </c>
      <c r="DO70" s="73">
        <f>((((1-'Calcification Rates'!$H$56)*$A70)*'Calcification Rates'!$D$56*0.1)+('Calcification Rates'!$H$56*$A70*'Calcification Rates'!$D$56))*'Calcification Rates'!$F$56</f>
        <v>7.2392993800000003</v>
      </c>
      <c r="DP70" s="73">
        <f>((((1-'Calcification Rates'!$H$56)*$A70)*(('Calcification Rates'!$D$56-'Calcification Rates'!$E$56)*0.1))+('Calcification Rates'!$H$56*$A70*('Calcification Rates'!$D$56-'Calcification Rates'!$E$56)))*('Calcification Rates'!$F$56-'Calcification Rates'!$G$56)</f>
        <v>7.2392993800000003</v>
      </c>
      <c r="DQ70" s="73">
        <f>((((1-'Calcification Rates'!$H$56)*$A70)*(('Calcification Rates'!$D$56+'Calcification Rates'!$E$56)*0.1))+('Calcification Rates'!$H$56*$A70*('Calcification Rates'!$D$56+'Calcification Rates'!$E$56)))*('Calcification Rates'!$F$56+'Calcification Rates'!$G$56)</f>
        <v>7.2392993800000003</v>
      </c>
      <c r="DR70" s="73">
        <f>((((1-'Calcification Rates'!$H$57)*$A70)*'Calcification Rates'!$D$57*0.1)+('Calcification Rates'!$H$57*$A70*'Calcification Rates'!$D$57))*'Calcification Rates'!$F$57</f>
        <v>30.694474666666672</v>
      </c>
      <c r="DS70" s="73">
        <f>((((1-'Calcification Rates'!$H$57)*$A70)*(('Calcification Rates'!$D$57-'Calcification Rates'!$E$57)*0.1))+('Calcification Rates'!$H$57*$A70*('Calcification Rates'!$D$57-'Calcification Rates'!$E$57)))*('Calcification Rates'!$F$57-'Calcification Rates'!$G$57)</f>
        <v>29.091920413183548</v>
      </c>
      <c r="DT70" s="73">
        <f>((((1-'Calcification Rates'!$H$57)*$A70)*(('Calcification Rates'!$D$57+'Calcification Rates'!$E$57)*0.1))+('Calcification Rates'!$H$57*$A70*('Calcification Rates'!$D$57+'Calcification Rates'!$E$57)))*('Calcification Rates'!$F$57+'Calcification Rates'!$G$57)</f>
        <v>32.297028920149799</v>
      </c>
      <c r="DU70" s="73">
        <f>((((1-'Calcification Rates'!$H$58)*$A70)*'Calcification Rates'!$D$58*0.1)+('Calcification Rates'!$H$58*$A70*'Calcification Rates'!$D$58))*'Calcification Rates'!$F$58</f>
        <v>30.694474666666672</v>
      </c>
      <c r="DV70" s="73">
        <f>((((1-'Calcification Rates'!$H$58)*$A70)*(('Calcification Rates'!$D$58-'Calcification Rates'!$E$58)*0.1))+('Calcification Rates'!$H$58*$A70*('Calcification Rates'!$D$58-'Calcification Rates'!$E$58)))*('Calcification Rates'!$F$58-'Calcification Rates'!$G$58)</f>
        <v>29.091920413183548</v>
      </c>
      <c r="DW70" s="73">
        <f>((((1-'Calcification Rates'!$H$58)*$A70)*(('Calcification Rates'!$D$58+'Calcification Rates'!$E$58)*0.1))+('Calcification Rates'!$H$58*$A70*('Calcification Rates'!$D$58+'Calcification Rates'!$E$58)))*('Calcification Rates'!$F$58+'Calcification Rates'!$G$58)</f>
        <v>32.297028920149799</v>
      </c>
      <c r="DX70" s="73">
        <f>(2*'Calcification Rates'!$D$59*'Calcification Rates'!$F$59)+0.1*'Calcification Rates'!$D$59*($A70+(2*'Calcification Rates'!$D$59))*'Calcification Rates'!$F$59</f>
        <v>21.654017422222225</v>
      </c>
      <c r="DY70" s="73">
        <f>(2*('Calcification Rates'!$D$59-'Calcification Rates'!$E$59)*('Calcification Rates'!$F$59-'Calcification Rates'!$G$59))+(0.1*('Calcification Rates'!$D$59-'Calcification Rates'!$E$59)*($A70+(2*'Calcification Rates'!$D$59-'Calcification Rates'!$E$59)))*('Calcification Rates'!$F$59-'Calcification Rates'!$G$59)</f>
        <v>20.504967956708569</v>
      </c>
      <c r="DZ70" s="73">
        <f>(2*('Calcification Rates'!$D$59+'Calcification Rates'!$E$59)*('Calcification Rates'!$F$59+'Calcification Rates'!$G$59))+(0.1*('Calcification Rates'!$D$59+'Calcification Rates'!$E$59)*($A70+(2*'Calcification Rates'!$D$59+'Calcification Rates'!$E$59)))*('Calcification Rates'!$F$59+'Calcification Rates'!$G$59)</f>
        <v>22.805104649943168</v>
      </c>
      <c r="EA70" s="73">
        <f>((((((((($A70*2)/PI())/2)+'Calcification Rates'!$D$60)^2)*PI())/2))-((((((($A70*2)/PI())/2)^2)*PI())/2)))*'Calcification Rates'!$F$60</f>
        <v>42.50612628471486</v>
      </c>
      <c r="EB70" s="73">
        <f>((((((((($A70*2)/PI())/2)+('Calcification Rates'!$D$60-'Calcification Rates'!$E$60))^2)*PI())/2))-((((((($A70*2)/PI())/2)^2)*PI())/2)))*('Calcification Rates'!$F$60-'Calcification Rates'!$G$60)</f>
        <v>39.680614577727034</v>
      </c>
      <c r="EC70" s="73">
        <f>((((((((($A70*2)/PI())/2)+('Calcification Rates'!$D$60+'Calcification Rates'!$E$60))^2)*PI())/2))-((((((($A70*2)/PI())/2)^2)*PI())/2)))*('Calcification Rates'!$F$60+'Calcification Rates'!$G$60)</f>
        <v>45.423407623632173</v>
      </c>
      <c r="ED70" s="73">
        <f>$A70*'Calcification Rates'!$D$61*'Calcification Rates'!$F$61</f>
        <v>53.364707187611948</v>
      </c>
      <c r="EE70" s="73">
        <f>$A70*('Calcification Rates'!$D$61-'Calcification Rates'!$E$61)*('Calcification Rates'!$F$61-'Calcification Rates'!$G$61)</f>
        <v>48.899360185099276</v>
      </c>
      <c r="EF70" s="73">
        <f>$A70*('Calcification Rates'!$D$61+'Calcification Rates'!$E$61)*('Calcification Rates'!$F$61+'Calcification Rates'!$G$61)</f>
        <v>58.023295007140504</v>
      </c>
      <c r="EG70" s="73">
        <f>(2*'Calcification Rates'!$D$62*'Calcification Rates'!$F$62)+0.1*'Calcification Rates'!$D$62*($A70+(2*'Calcification Rates'!$D$62))*'Calcification Rates'!$F$62</f>
        <v>106.97959027777777</v>
      </c>
      <c r="EH70" s="73">
        <f>(2*('Calcification Rates'!$D$62-'Calcification Rates'!$E$62)*('Calcification Rates'!$F$62-'Calcification Rates'!$G$62))+(0.1*('Calcification Rates'!$D$62-'Calcification Rates'!$E$62)*($A70+(2*'Calcification Rates'!$D$62-'Calcification Rates'!$E$62)))*('Calcification Rates'!$F$62-'Calcification Rates'!$G$62)</f>
        <v>87.646073568794094</v>
      </c>
      <c r="EI70" s="73">
        <f>(2*('Calcification Rates'!$D$62+'Calcification Rates'!$E$62)*('Calcification Rates'!$F$62+'Calcification Rates'!$G$62))+(0.1*('Calcification Rates'!$D$62+'Calcification Rates'!$E$62)*($A70+(2*'Calcification Rates'!$D$62+'Calcification Rates'!$E$62)))*('Calcification Rates'!$F$62+'Calcification Rates'!$G$62)</f>
        <v>127.91155783746891</v>
      </c>
      <c r="EJ70" s="73">
        <f>(2*'Calcification Rates'!$D$63*'Calcification Rates'!$F$63)+0.1*'Calcification Rates'!$D$63*($A70+(2*'Calcification Rates'!$D$63))*'Calcification Rates'!$F$63</f>
        <v>106.97959027777777</v>
      </c>
      <c r="EK70" s="73">
        <f>(2*('Calcification Rates'!$D$63-'Calcification Rates'!$E$63)*('Calcification Rates'!$F$63-'Calcification Rates'!$G$63))+(0.1*('Calcification Rates'!$D$63-'Calcification Rates'!$E$63)*($A70+(2*'Calcification Rates'!$D$63-'Calcification Rates'!$E$63)))*('Calcification Rates'!$F$63-'Calcification Rates'!$G$63)</f>
        <v>87.646073568794094</v>
      </c>
      <c r="EL70" s="73">
        <f>(2*('Calcification Rates'!$D$63+'Calcification Rates'!$E$63)*('Calcification Rates'!$F$63+'Calcification Rates'!$G$63))+(0.1*('Calcification Rates'!$D$63+'Calcification Rates'!$E$63)*($A70+(2*'Calcification Rates'!$D$63+'Calcification Rates'!$E$63)))*('Calcification Rates'!$F$63+'Calcification Rates'!$G$63)</f>
        <v>127.91155783746891</v>
      </c>
      <c r="EM70" s="73">
        <f>(2*'Calcification Rates'!$D$64*'Calcification Rates'!$F$64)+0.1*'Calcification Rates'!$D$64*($A70+(2*'Calcification Rates'!$D$64))*'Calcification Rates'!$F$64</f>
        <v>106.97959027777777</v>
      </c>
      <c r="EN70" s="73">
        <f>(2*('Calcification Rates'!$D$64-'Calcification Rates'!$E$64)*('Calcification Rates'!$F$64-'Calcification Rates'!$G$64))+(0.1*('Calcification Rates'!$D$64-'Calcification Rates'!$E$64)*($A70+(2*'Calcification Rates'!$D$64-'Calcification Rates'!$E$64)))*('Calcification Rates'!$F$64-'Calcification Rates'!$G$64)</f>
        <v>87.646073568794094</v>
      </c>
      <c r="EO70" s="73">
        <f>(2*('Calcification Rates'!$D$64+'Calcification Rates'!$E$64)*('Calcification Rates'!$F$64+'Calcification Rates'!$G$64))+(0.1*('Calcification Rates'!$D$64+'Calcification Rates'!$E$64)*($A70+(2*'Calcification Rates'!$D$64+'Calcification Rates'!$E$64)))*('Calcification Rates'!$F$64+'Calcification Rates'!$G$64)</f>
        <v>127.91155783746891</v>
      </c>
      <c r="EP70" s="73">
        <f>(2*'Calcification Rates'!$D$65*'Calcification Rates'!$F$65)+0.1*'Calcification Rates'!$D$65*($A70+(2*'Calcification Rates'!$D$65))*'Calcification Rates'!$F$65</f>
        <v>106.97959027777777</v>
      </c>
      <c r="EQ70" s="73">
        <f>(2*('Calcification Rates'!$D$65-'Calcification Rates'!$E$65)*('Calcification Rates'!$F$65-'Calcification Rates'!$G$65))+(0.1*('Calcification Rates'!$D$65-'Calcification Rates'!$E$65)*($A70+(2*'Calcification Rates'!$D$65-'Calcification Rates'!$E$65)))*('Calcification Rates'!$F$65-'Calcification Rates'!$G$65)</f>
        <v>87.646073568794094</v>
      </c>
      <c r="ER70" s="73">
        <f>(2*('Calcification Rates'!$D$65+'Calcification Rates'!$E$65)*('Calcification Rates'!$F$65+'Calcification Rates'!$G$65))+(0.1*('Calcification Rates'!$D$65+'Calcification Rates'!$E$65)*($A70+(2*'Calcification Rates'!$D$65+'Calcification Rates'!$E$65)))*('Calcification Rates'!$F$65+'Calcification Rates'!$G$65)</f>
        <v>127.91155783746891</v>
      </c>
      <c r="ES70" s="73">
        <f>$A70*'Calcification Rates'!$D$66*'Calcification Rates'!$F$66</f>
        <v>53.364707187611948</v>
      </c>
      <c r="ET70" s="73">
        <f>$A70*('Calcification Rates'!$D$66-'Calcification Rates'!$E$66)*('Calcification Rates'!$F$66-'Calcification Rates'!$G$66)</f>
        <v>48.899360185099276</v>
      </c>
      <c r="EU70" s="73">
        <f>$A70*('Calcification Rates'!$D$66+'Calcification Rates'!$E$66)*('Calcification Rates'!$F$66+'Calcification Rates'!$G$66)</f>
        <v>58.023295007140504</v>
      </c>
      <c r="EV70" s="73">
        <f>(2*'Calcification Rates'!$D$67*'Calcification Rates'!$F$67)+0.1*'Calcification Rates'!$D$67*($A70+(2*'Calcification Rates'!$D$67))*'Calcification Rates'!$F$67</f>
        <v>106.97959027777777</v>
      </c>
      <c r="EW70" s="73">
        <f>(2*('Calcification Rates'!$D$67-'Calcification Rates'!$E$67)*('Calcification Rates'!$F$67-'Calcification Rates'!$G$67))+(0.1*('Calcification Rates'!$D$67-'Calcification Rates'!$E$67)*($A70+(2*'Calcification Rates'!$D$67-'Calcification Rates'!$E$67)))*('Calcification Rates'!$F$67-'Calcification Rates'!$G$67)</f>
        <v>87.646073568794094</v>
      </c>
      <c r="EX70" s="73">
        <f>(2*('Calcification Rates'!$D$67+'Calcification Rates'!$E$67)*('Calcification Rates'!$F$67+'Calcification Rates'!$G$67))+(0.1*('Calcification Rates'!$D$67+'Calcification Rates'!$E$67)*($A70+(2*'Calcification Rates'!$D$67+'Calcification Rates'!$E$67)))*('Calcification Rates'!$F$67+'Calcification Rates'!$G$67)</f>
        <v>127.91155783746891</v>
      </c>
      <c r="EY70" s="73">
        <f>((((1-'Calcification Rates'!$H$68)*$A70)*'Calcification Rates'!$D$68*0.1)+('Calcification Rates'!$H$68*$A70*'Calcification Rates'!$D$68))*'Calcification Rates'!$F$68</f>
        <v>15.567002000000002</v>
      </c>
      <c r="EZ70" s="73">
        <f>((((1-'Calcification Rates'!$H$68)*$A70)*(('Calcification Rates'!$D$68-'Calcification Rates'!$E$68)*0.1))+('Calcification Rates'!$H$68*$A70*('Calcification Rates'!$D$68-'Calcification Rates'!$E$68)))*('Calcification Rates'!$F$68-'Calcification Rates'!$G$68)</f>
        <v>9.6867843564881984</v>
      </c>
      <c r="FA70" s="73">
        <f>((((1-'Calcification Rates'!$H$68)*$A70)*(('Calcification Rates'!$D$68+'Calcification Rates'!$E$68)*0.1))+('Calcification Rates'!$H$68*$A70*('Calcification Rates'!$D$68+'Calcification Rates'!$E$68)))*('Calcification Rates'!$F$68+'Calcification Rates'!$G$68)</f>
        <v>22.032110536127561</v>
      </c>
      <c r="FB70" s="73">
        <f>((((((((($A70*2)/PI())/2)+'Calcification Rates'!$D$69)^2)*PI())/2))-((((((($A70*2)/PI())/2)^2)*PI())/2)))*'Calcification Rates'!$F$69</f>
        <v>104.15896019787986</v>
      </c>
      <c r="FC70" s="73">
        <f>((((((((($A70*2)/PI())/2)+('Calcification Rates'!$D$69-'Calcification Rates'!$E$69))^2)*PI())/2))-((((((($A70*2)/PI())/2)^2)*PI())/2)))*('Calcification Rates'!$F$69-'Calcification Rates'!$G$69)</f>
        <v>98.600407703789216</v>
      </c>
      <c r="FD70" s="73">
        <f>((((((((($A70*2)/PI())/2)+('Calcification Rates'!$D$69+'Calcification Rates'!$E$69))^2)*PI())/2))-((((((($A70*2)/PI())/2)^2)*PI())/2)))*('Calcification Rates'!$F$69+'Calcification Rates'!$G$69)</f>
        <v>109.79918115121387</v>
      </c>
      <c r="FE70" s="73">
        <f>((((((((($A70*2)/PI())/2)+'Calcification Rates'!$D$70)^2)*PI())/2))-((((((($A70*2)/PI())/2)^2)*PI())/2)))*'Calcification Rates'!$F$70</f>
        <v>81.119873623458091</v>
      </c>
      <c r="FF70" s="73">
        <f>((((((((($A70*2)/PI())/2)+('Calcification Rates'!$D$70-'Calcification Rates'!$E$70))^2)*PI())/2))-((((((($A70*2)/PI())/2)^2)*PI())/2)))*('Calcification Rates'!$F$70-'Calcification Rates'!$G$70)</f>
        <v>69.84067097578837</v>
      </c>
      <c r="FG70" s="73">
        <f>((((((((($A70*2)/PI())/2)+('Calcification Rates'!$D$70+'Calcification Rates'!$E$70))^2)*PI())/2))-((((((($A70*2)/PI())/2)^2)*PI())/2)))*('Calcification Rates'!$F$70+'Calcification Rates'!$G$70)</f>
        <v>92.617360490896374</v>
      </c>
      <c r="FH70" s="73">
        <f>((((((((($A70*2)/PI())/2)+'Calcification Rates'!$D$71)^2)*PI())/2))-((((((($A70*2)/PI())/2)^2)*PI())/2)))*'Calcification Rates'!$F$71</f>
        <v>46.260637567241794</v>
      </c>
      <c r="FI70" s="73">
        <f>((((((((($A70*2)/PI())/2)+('Calcification Rates'!$D$71-'Calcification Rates'!$E$71))^2)*PI())/2))-((((((($A70*2)/PI())/2)^2)*PI())/2)))*('Calcification Rates'!$F$71-'Calcification Rates'!$G$71)</f>
        <v>42.654292951583457</v>
      </c>
      <c r="FJ70" s="73">
        <f>((((((((($A70*2)/PI())/2)+('Calcification Rates'!$D$71+'Calcification Rates'!$E$71))^2)*PI())/2))-((((((($A70*2)/PI())/2)^2)*PI())/2)))*('Calcification Rates'!$F$71+'Calcification Rates'!$G$71)</f>
        <v>50.010078058198587</v>
      </c>
      <c r="FK70" s="73">
        <f>$A70*'Calcification Rates'!$D$72*'Calcification Rates'!$F$72</f>
        <v>1.5981912499999997</v>
      </c>
      <c r="FL70" s="73">
        <f>$A70*('Calcification Rates'!$D$72-'Calcification Rates'!$E$72)*('Calcification Rates'!$F$72-'Calcification Rates'!$G$72)</f>
        <v>1.0386625508910843</v>
      </c>
      <c r="FM70" s="73">
        <f>$A70*('Calcification Rates'!$D$72+'Calcification Rates'!$E$72)*('Calcification Rates'!$F$72+'Calcification Rates'!$G$72)</f>
        <v>2.1577199491089156</v>
      </c>
      <c r="FN70" s="73">
        <f>$A70*'Calcification Rates'!$D$74*'Calcification Rates'!$F$74</f>
        <v>1.5981912499999997</v>
      </c>
      <c r="FO70" s="73">
        <f>$A70*('Calcification Rates'!$D$74-'Calcification Rates'!$E$74)*('Calcification Rates'!$F$74-'Calcification Rates'!$G$74)</f>
        <v>1.0386625508910843</v>
      </c>
      <c r="FP70" s="73">
        <f>$A70*('Calcification Rates'!$D$74+'Calcification Rates'!$E$74)*('Calcification Rates'!$F$74+'Calcification Rates'!$G$74)</f>
        <v>2.1577199491089156</v>
      </c>
      <c r="FQ70" s="73">
        <f>$A70*'Calcification Rates'!$D$75*'Calcification Rates'!$F$75</f>
        <v>46.127157670454544</v>
      </c>
      <c r="FR70" s="73">
        <f>$A70*('Calcification Rates'!$D$75-'Calcification Rates'!$E$75)*('Calcification Rates'!$F$75-'Calcification Rates'!$G$75)</f>
        <v>42.956400419355511</v>
      </c>
      <c r="FS70" s="73">
        <f>$A70*('Calcification Rates'!$D$75+'Calcification Rates'!$E$75)*('Calcification Rates'!$F$75+'Calcification Rates'!$G$75)</f>
        <v>49.394463669009696</v>
      </c>
      <c r="FT70" s="73">
        <f>((((((((($A70*2)/PI())/2)+'Calcification Rates'!$D$76)^2)*PI())/2))-((((((($A70*2)/PI())/2)^2)*PI())/2)))*'Calcification Rates'!$F$76</f>
        <v>46.608729475936158</v>
      </c>
      <c r="FU70" s="73">
        <f>((((((((($A70*2)/PI())/2)+('Calcification Rates'!$D$76-'Calcification Rates'!$E$76))^2)*PI())/2))-((((((($A70*2)/PI())/2)^2)*PI())/2)))*('Calcification Rates'!$F$76-'Calcification Rates'!$G$76)</f>
        <v>43.395084819705311</v>
      </c>
      <c r="FV70" s="73">
        <f>((((((((($A70*2)/PI())/2)+('Calcification Rates'!$D$76+'Calcification Rates'!$E$76))^2)*PI())/2))-((((((($A70*2)/PI())/2)^2)*PI())/2)))*('Calcification Rates'!$F$76+'Calcification Rates'!$G$76)</f>
        <v>49.92139728903279</v>
      </c>
      <c r="FW70" s="73">
        <f>(2*'Calcification Rates'!$D$77*'Calcification Rates'!$F$77)+0.1*'Calcification Rates'!$D$77*($A70+(2*'Calcification Rates'!$D$77))*'Calcification Rates'!$F$77</f>
        <v>106.97959027777777</v>
      </c>
      <c r="FX70" s="73">
        <f>(2*('Calcification Rates'!$D$77-'Calcification Rates'!$E$77)*('Calcification Rates'!$F$77-'Calcification Rates'!$G$77))+(0.1*('Calcification Rates'!$D$77-'Calcification Rates'!$E$77)*($A70+(2*'Calcification Rates'!$D$77-'Calcification Rates'!$E$77)))*('Calcification Rates'!$F$77-'Calcification Rates'!$G$77)</f>
        <v>101.79242307625324</v>
      </c>
      <c r="FY70" s="73">
        <f>(2*('Calcification Rates'!$D$77+'Calcification Rates'!$E$77)*('Calcification Rates'!$F$77+'Calcification Rates'!$G$77))+(0.1*('Calcification Rates'!$D$77+'Calcification Rates'!$E$77)*($A70+(2*'Calcification Rates'!$D$77+'Calcification Rates'!$E$77)))*('Calcification Rates'!$F$77+'Calcification Rates'!$G$77)</f>
        <v>112.1896442521837</v>
      </c>
      <c r="FZ70" s="73">
        <f>((((1-'Calcification Rates'!$H$78)*$A70)*'Calcification Rates'!$D$78*0.1)+('Calcification Rates'!$H$78*$A70*'Calcification Rates'!$D$78))*'Calcification Rates'!$F$78</f>
        <v>24.249136820999997</v>
      </c>
      <c r="GA70" s="73">
        <f>((((1-'Calcification Rates'!$H$78)*$A70)*(('Calcification Rates'!$D$78-'Calcification Rates'!$E$78)*0.1))+('Calcification Rates'!$H$78*$A70*('Calcification Rates'!$D$78-'Calcification Rates'!$E$78)))*('Calcification Rates'!$F$78-'Calcification Rates'!$G$78)</f>
        <v>23.409632115907051</v>
      </c>
      <c r="GB70" s="73">
        <f>((((1-'Calcification Rates'!$H$78)*$A70)*(('Calcification Rates'!$D$78+'Calcification Rates'!$E$78)*0.1))+('Calcification Rates'!$H$78*$A70*('Calcification Rates'!$D$78+'Calcification Rates'!$E$78)))*('Calcification Rates'!$F$78+'Calcification Rates'!$G$78)</f>
        <v>25.088641526092946</v>
      </c>
      <c r="GC70" s="73">
        <f>((((1-'Calcification Rates'!$H$79)*$A70)*'Calcification Rates'!$D$79*0.1)+('Calcification Rates'!$H$79*$A70*'Calcification Rates'!$D$79))*'Calcification Rates'!$F$79</f>
        <v>27.578864040000003</v>
      </c>
      <c r="GD70" s="73">
        <f>((((1-'Calcification Rates'!$H$79)*$A70)*(('Calcification Rates'!$D$79-'Calcification Rates'!$E$79)*0.1))+('Calcification Rates'!$H$79*$A70*('Calcification Rates'!$D$79-'Calcification Rates'!$E$79)))*('Calcification Rates'!$F$79-'Calcification Rates'!$G$79)</f>
        <v>26.425950765247347</v>
      </c>
      <c r="GE70" s="73">
        <f>((((1-'Calcification Rates'!$H$79)*$A70)*(('Calcification Rates'!$D$79+'Calcification Rates'!$E$79)*0.1))+('Calcification Rates'!$H$79*$A70*('Calcification Rates'!$D$79+'Calcification Rates'!$E$79)))*('Calcification Rates'!$F$79+'Calcification Rates'!$G$79)</f>
        <v>28.731777314752662</v>
      </c>
      <c r="GF70" s="73">
        <f>((((1-'Calcification Rates'!$H$80)*$A70)*'Calcification Rates'!$D$80*0.1)+('Calcification Rates'!$H$80*$A70*'Calcification Rates'!$D$80))*'Calcification Rates'!$F$80</f>
        <v>32.453731985999994</v>
      </c>
      <c r="GG70" s="73">
        <f>((((1-'Calcification Rates'!$H$80)*$A70)*(('Calcification Rates'!$D$80-'Calcification Rates'!$E$80)*0.1))+('Calcification Rates'!$H$80*$A70*('Calcification Rates'!$D$80-'Calcification Rates'!$E$80)))*('Calcification Rates'!$F$80-'Calcification Rates'!$G$80)</f>
        <v>31.330184335574842</v>
      </c>
      <c r="GH70" s="73">
        <f>((((1-'Calcification Rates'!$H$80)*$A70)*(('Calcification Rates'!$D$80+'Calcification Rates'!$E$80)*0.1))+('Calcification Rates'!$H$80*$A70*('Calcification Rates'!$D$80+'Calcification Rates'!$E$80)))*('Calcification Rates'!$F$80+'Calcification Rates'!$G$80)</f>
        <v>33.577279636425139</v>
      </c>
      <c r="GI70" s="73">
        <f>((((((((($A70*2)/PI())/2)+'Calcification Rates'!$D$81)^2)*PI())/2))-((((((($A70*2)/PI())/2)^2)*PI())/2)))*'Calcification Rates'!$F$81</f>
        <v>39.477183673529773</v>
      </c>
      <c r="GJ70" s="73">
        <f>((((((((($A70*2)/PI())/2)+('Calcification Rates'!$D$81-'Calcification Rates'!$E$81))^2)*PI())/2))-((((((($A70*2)/PI())/2)^2)*PI())/2)))*('Calcification Rates'!$F$81-'Calcification Rates'!$G$81)</f>
        <v>38.194377453283593</v>
      </c>
      <c r="GK70" s="73">
        <f>((((((((($A70*2)/PI())/2)+('Calcification Rates'!$D$81+'Calcification Rates'!$E$81))^2)*PI())/2))-((((((($A70*2)/PI())/2)^2)*PI())/2)))*('Calcification Rates'!$F$81+'Calcification Rates'!$G$81)</f>
        <v>40.760882341065553</v>
      </c>
      <c r="GL70" s="73">
        <f>((((((((($A70*2)/PI())/2)+'Calcification Rates'!$D$82)^2)*PI())/2))-((((((($A70*2)/PI())/2)^2)*PI())/2)))*'Calcification Rates'!$F$82</f>
        <v>40.484262599732027</v>
      </c>
      <c r="GM70" s="73">
        <f>((((((((($A70*2)/PI())/2)+('Calcification Rates'!$D$82-'Calcification Rates'!$E$82))^2)*PI())/2))-((((((($A70*2)/PI())/2)^2)*PI())/2)))*('Calcification Rates'!$F$82-'Calcification Rates'!$G$82)</f>
        <v>39.485632568819028</v>
      </c>
      <c r="GN70" s="73">
        <f>((((((((($A70*2)/PI())/2)+('Calcification Rates'!$D$82+'Calcification Rates'!$E$82))^2)*PI())/2))-((((((($A70*2)/PI())/2)^2)*PI())/2)))*('Calcification Rates'!$F$82+'Calcification Rates'!$G$82)</f>
        <v>41.483432798450757</v>
      </c>
      <c r="GO70" s="73">
        <f>((((((((($A70*2)/PI())/2)+'Calcification Rates'!$D$87)^2)*PI())/2))-((((((($A70*2)/PI())/2)^2)*PI())/2)))*'Calcification Rates'!$F$87</f>
        <v>27.199701636789992</v>
      </c>
      <c r="GP70" s="73">
        <f>((((((((($A70*2)/PI())/2)+('Calcification Rates'!$D$87-'Calcification Rates'!$E$87))^2)*PI())/2))-((((((($A70*2)/PI())/2)^2)*PI())/2)))*('Calcification Rates'!$F$87-'Calcification Rates'!$G$87)</f>
        <v>23.662724850815508</v>
      </c>
      <c r="GQ70" s="73">
        <f>((((((((($A70*2)/PI())/2)+('Calcification Rates'!$D$87+'Calcification Rates'!$E$87))^2)*PI())/2))-((((((($A70*2)/PI())/2)^2)*PI())/2)))*('Calcification Rates'!$F$87+'Calcification Rates'!$G$87)</f>
        <v>30.924343221271354</v>
      </c>
      <c r="GR70" s="73">
        <f>((((((((($A70*2)/PI())/2)+'Calcification Rates'!$D$88)^2)*PI())/2))-((((((($A70*2)/PI())/2)^2)*PI())/2)))*'Calcification Rates'!$F$88</f>
        <v>27.199701636789992</v>
      </c>
      <c r="GS70" s="73">
        <f>((((((((($A70*2)/PI())/2)+('Calcification Rates'!$D$88-'Calcification Rates'!$E$88))^2)*PI())/2))-((((((($A70*2)/PI())/2)^2)*PI())/2)))*('Calcification Rates'!$F$88-'Calcification Rates'!$G$88)</f>
        <v>23.662724850815508</v>
      </c>
      <c r="GT70" s="73">
        <f>((((((((($A70*2)/PI())/2)+('Calcification Rates'!$D$88+'Calcification Rates'!$E$88))^2)*PI())/2))-((((((($A70*2)/PI())/2)^2)*PI())/2)))*('Calcification Rates'!$F$88+'Calcification Rates'!$G$88)</f>
        <v>30.924343221271354</v>
      </c>
      <c r="GU70" s="73">
        <f>((((((((($A70*2)/PI())/2)+'Calcification Rates'!$D$89)^2)*PI())/2))-((((((($A70*2)/PI())/2)^2)*PI())/2)))*'Calcification Rates'!$F$89</f>
        <v>38.004263817060448</v>
      </c>
      <c r="GV70" s="73">
        <f>((((((((($A70*2)/PI())/2)+('Calcification Rates'!$D$89-'Calcification Rates'!$E$89))^2)*PI())/2))-((((((($A70*2)/PI())/2)^2)*PI())/2)))*('Calcification Rates'!$F$89-'Calcification Rates'!$G$89)</f>
        <v>33.884854985732311</v>
      </c>
      <c r="GW70" s="73">
        <f>((((((((($A70*2)/PI())/2)+('Calcification Rates'!$D$89+'Calcification Rates'!$E$89))^2)*PI())/2))-((((((($A70*2)/PI())/2)^2)*PI())/2)))*('Calcification Rates'!$F$89+'Calcification Rates'!$G$89)</f>
        <v>42.276639286481355</v>
      </c>
      <c r="GX70" s="73">
        <f>((((((((($A70*2)/PI())/2)+'Calcification Rates'!$D$90)^2)*PI())/2))-((((((($A70*2)/PI())/2)^2)*PI())/2)))*'Calcification Rates'!$F$90</f>
        <v>38.004263817060448</v>
      </c>
      <c r="GY70" s="73">
        <f>((((((((($A70*2)/PI())/2)+('Calcification Rates'!$D$90-'Calcification Rates'!$E$90))^2)*PI())/2))-((((((($A70*2)/PI())/2)^2)*PI())/2)))*('Calcification Rates'!$F$90-'Calcification Rates'!$G$90)</f>
        <v>33.884854985732311</v>
      </c>
      <c r="GZ70" s="73">
        <f>((((((((($A70*2)/PI())/2)+('Calcification Rates'!$D$90+'Calcification Rates'!$E$90))^2)*PI())/2))-((((((($A70*2)/PI())/2)^2)*PI())/2)))*('Calcification Rates'!$F$90+'Calcification Rates'!$G$90)</f>
        <v>42.276639286481355</v>
      </c>
      <c r="HA70" s="73">
        <f>((((((((($A70*2)/PI())/2)+'Calcification Rates'!$D$92)^2)*PI())/2))-((((((($A70*2)/PI())/2)^2)*PI())/2)))*'Calcification Rates'!$F$92</f>
        <v>95.697765745683697</v>
      </c>
      <c r="HB70" s="73">
        <f>((((((((($A70*2)/PI())/2)+('Calcification Rates'!$D$92-'Calcification Rates'!$E$92))^2)*PI())/2))-((((((($A70*2)/PI())/2)^2)*PI())/2)))*('Calcification Rates'!$F$92-'Calcification Rates'!$G$92)</f>
        <v>91.995135398841612</v>
      </c>
      <c r="HC70" s="73">
        <f>((((((((($A70*2)/PI())/2)+('Calcification Rates'!$D$92+'Calcification Rates'!$E$92))^2)*PI())/2))-((((((($A70*2)/PI())/2)^2)*PI())/2)))*('Calcification Rates'!$F$92+'Calcification Rates'!$G$92)</f>
        <v>99.400396092525796</v>
      </c>
      <c r="HD70" s="73">
        <f>$A70*'Calcification Rates'!$D$93*'Calcification Rates'!$F$93</f>
        <v>28.095866299357215</v>
      </c>
      <c r="HE70" s="73">
        <f>$A70*('Calcification Rates'!$D$93-'Calcification Rates'!$E$93)*('Calcification Rates'!$F$93-'Calcification Rates'!$G$93)</f>
        <v>24.692806949101385</v>
      </c>
      <c r="HF70" s="73">
        <f>$A70*('Calcification Rates'!$D$93+'Calcification Rates'!$E$93)*('Calcification Rates'!$F$93+'Calcification Rates'!$G$93)</f>
        <v>31.68535535350939</v>
      </c>
      <c r="HG70" s="73">
        <f>$A70*'Calcification Rates'!$D$95*'Calcification Rates'!$F$95</f>
        <v>35.822229531680442</v>
      </c>
      <c r="HH70" s="73">
        <f>$A70*('Calcification Rates'!$D$95-'Calcification Rates'!$E$95)*('Calcification Rates'!$F$95-'Calcification Rates'!$G$95)</f>
        <v>31.259999740650741</v>
      </c>
      <c r="HI70" s="73">
        <f>$A70*('Calcification Rates'!$D$95+'Calcification Rates'!$E$95)*('Calcification Rates'!$F$95+'Calcification Rates'!$G$95)</f>
        <v>40.640134345196572</v>
      </c>
      <c r="HJ70" s="73">
        <f>((((1-'Calcification Rates'!$H$96)*$A70)*'Calcification Rates'!$D$96*0.1)+('Calcification Rates'!$H$96*$A70*'Calcification Rates'!$D$96))*'Calcification Rates'!$F$96</f>
        <v>17.030458900000003</v>
      </c>
      <c r="HK70" s="73">
        <f>((((1-'Calcification Rates'!$H$96)*$A70)*(('Calcification Rates'!$D$96-'Calcification Rates'!$E$96)*0.1))+('Calcification Rates'!$H$96*$A70*('Calcification Rates'!$D$96-'Calcification Rates'!$E$96)))*('Calcification Rates'!$F$96-'Calcification Rates'!$G$96)</f>
        <v>14.876486194344544</v>
      </c>
      <c r="HL70" s="73">
        <f>((((1-'Calcification Rates'!$H$96)*$A70)*(('Calcification Rates'!$D$96+'Calcification Rates'!$E$96)*0.1))+('Calcification Rates'!$H$96*$A70*('Calcification Rates'!$D$96+'Calcification Rates'!$E$96)))*('Calcification Rates'!$F$96+'Calcification Rates'!$G$96)</f>
        <v>19.316920343443673</v>
      </c>
      <c r="HM70" s="73">
        <f>((((1-'Calcification Rates'!$H$98)*$A70)*'Calcification Rates'!$D$98*0.1)+('Calcification Rates'!$H$98*$A70*'Calcification Rates'!$D$98))*'Calcification Rates'!$F$98</f>
        <v>17.030458900000003</v>
      </c>
      <c r="HN70" s="73">
        <f>((((1-'Calcification Rates'!$H$98)*$A70)*(('Calcification Rates'!$D$98-'Calcification Rates'!$E$98)*0.1))+('Calcification Rates'!$H$98*$A70*('Calcification Rates'!$D$98-'Calcification Rates'!$E$98)))*('Calcification Rates'!$F$98-'Calcification Rates'!$G$98)</f>
        <v>10.270807869287054</v>
      </c>
      <c r="HO70" s="73">
        <f>((((1-'Calcification Rates'!$H$98)*$A70)*(('Calcification Rates'!$D$98+'Calcification Rates'!$E$98)*0.1))+('Calcification Rates'!$H$98*$A70*('Calcification Rates'!$D$98+'Calcification Rates'!$E$98)))*('Calcification Rates'!$F$98+'Calcification Rates'!$G$98)</f>
        <v>24.768792475618618</v>
      </c>
    </row>
    <row r="71" spans="1:223" x14ac:dyDescent="0.3">
      <c r="A71" s="42">
        <v>69</v>
      </c>
      <c r="B71" s="73">
        <f>((((1-'Calcification Rates'!$H$11)*$A71)*'Calcification Rates'!$D$11*0.1)+('Calcification Rates'!$H$11*$A71*'Calcification Rates'!$D$11))*'Calcification Rates'!$F$11</f>
        <v>189.84007167999999</v>
      </c>
      <c r="C71" s="73">
        <f>((((1-'Calcification Rates'!$H$11)*$A71)*(('Calcification Rates'!$D$11-'Calcification Rates'!$E$11)*0.1))+('Calcification Rates'!$H$11*$A71*('Calcification Rates'!$D$11-'Calcification Rates'!$E$11)))*('Calcification Rates'!$F$11-'Calcification Rates'!$G$11)</f>
        <v>154.18336856253788</v>
      </c>
      <c r="D71" s="73">
        <f>((((1-'Calcification Rates'!$H$11)*$A71)*(('Calcification Rates'!$D$11+'Calcification Rates'!$E$11)*0.1))+('Calcification Rates'!$H$11*$A71*('Calcification Rates'!$D$11+'Calcification Rates'!$E$11)))*('Calcification Rates'!$F$11+'Calcification Rates'!$G$11)</f>
        <v>226.60443562667166</v>
      </c>
      <c r="E71" s="73">
        <f>(((((1-'Calcification Rates'!$H$12)*$A71)*'Calcification Rates'!$D$12*0.1)+('Calcification Rates'!$H$12*$A71*'Calcification Rates'!$D$12))*'Calcification Rates'!$F$12)*0.5</f>
        <v>99.970422628571427</v>
      </c>
      <c r="F71" s="73">
        <f>(((((1-'Calcification Rates'!$H$12)*$A71)*(('Calcification Rates'!$D$12-'Calcification Rates'!$E$12)*0.1))+('Calcification Rates'!$H$12*$A71*('Calcification Rates'!$D$12-'Calcification Rates'!$E$12)))*('Calcification Rates'!$F$12-'Calcification Rates'!$G$12))*0.5</f>
        <v>91.880511894765561</v>
      </c>
      <c r="G71" s="73">
        <f>(((((1-'Calcification Rates'!$H$12)*$A71)*(('Calcification Rates'!$D$12+'Calcification Rates'!$E$12)*0.1))+('Calcification Rates'!$H$12*$A71*('Calcification Rates'!$D$12+'Calcification Rates'!$E$12)))*('Calcification Rates'!$F$12+'Calcification Rates'!$G$12))*0.5</f>
        <v>108.20070078707089</v>
      </c>
      <c r="H71" s="73">
        <f>(((((1-'Calcification Rates'!$H$13)*$A71)*'Calcification Rates'!$D$13*0.1)+('Calcification Rates'!$H$13*$A71*'Calcification Rates'!$D$13))*'Calcification Rates'!$F$13)*0.5</f>
        <v>80.441325086399999</v>
      </c>
      <c r="I71" s="73">
        <f>(((((1-'Calcification Rates'!$H$13)*$A71)*(('Calcification Rates'!$D$13-'Calcification Rates'!$E$13)*0.1))+('Calcification Rates'!$H$13*$A71*('Calcification Rates'!$D$13-'Calcification Rates'!$E$13)))*('Calcification Rates'!$F$13-'Calcification Rates'!$G$13))*0.5</f>
        <v>68.076112544930197</v>
      </c>
      <c r="J71" s="73">
        <f>(((((1-'Calcification Rates'!$H$13)*$A71)*(('Calcification Rates'!$D$13+'Calcification Rates'!$E$13)*0.1))+('Calcification Rates'!$H$13*$A71*('Calcification Rates'!$D$13+'Calcification Rates'!$E$13)))*('Calcification Rates'!$F$13+'Calcification Rates'!$G$13))*0.5</f>
        <v>93.826145814736449</v>
      </c>
      <c r="K71" s="73">
        <f>((((((((($A71*2)/PI())/2)+'Calcification Rates'!$D$14)^2)*PI())/2))-((((((($A71*2)/PI())/2)^2)*PI())/2)))*'Calcification Rates'!$F$14</f>
        <v>40.863256613858901</v>
      </c>
      <c r="L71" s="73">
        <f>((((((((($A71*2)/PI())/2)+('Calcification Rates'!$D$14-'Calcification Rates'!$E$14))^2)*PI())/2))-((((((($A71*2)/PI())/2)^2)*PI())/2)))*('Calcification Rates'!$F$14-'Calcification Rates'!$G$14)</f>
        <v>39.437192594600781</v>
      </c>
      <c r="M71" s="73">
        <f>((((((((($A71*2)/PI())/2)+('Calcification Rates'!$D$14+'Calcification Rates'!$E$14))^2)*PI())/2))-((((((($A71*2)/PI())/2)^2)*PI())/2)))*('Calcification Rates'!$F$14+'Calcification Rates'!$G$14)</f>
        <v>42.290000784410076</v>
      </c>
      <c r="N71" s="73">
        <f>((((((((($A71*2)/PI())/2)+'Calcification Rates'!$D$15)^2)*PI())/2))-((((((($A71*2)/PI())/2)^2)*PI())/2)))*'Calcification Rates'!$F$15</f>
        <v>41.448537633067822</v>
      </c>
      <c r="O71" s="73">
        <f>((((((((($A71*2)/PI())/2)+('Calcification Rates'!$D$15-'Calcification Rates'!$E$15))^2)*PI())/2))-((((((($A71*2)/PI())/2)^2)*PI())/2)))*('Calcification Rates'!$F$15-'Calcification Rates'!$G$15)</f>
        <v>37.376595082005579</v>
      </c>
      <c r="P71" s="73">
        <f>((((((((($A71*2)/PI())/2)+('Calcification Rates'!$D$15+'Calcification Rates'!$E$15))^2)*PI())/2))-((((((($A71*2)/PI())/2)^2)*PI())/2)))*('Calcification Rates'!$F$15+'Calcification Rates'!$G$15)</f>
        <v>45.71109014284503</v>
      </c>
      <c r="Q71" s="73">
        <f>(2*'Calcification Rates'!$D$16*'Calcification Rates'!$F$16)+0.1*'Calcification Rates'!$D$16*($A71+(2*'Calcification Rates'!$D$16))*'Calcification Rates'!$F$16</f>
        <v>10.044778333333333</v>
      </c>
      <c r="R71" s="73">
        <f>(2*('Calcification Rates'!$D$16-'Calcification Rates'!$E$16)*('Calcification Rates'!$F$16-'Calcification Rates'!$G$16))+(0.1*('Calcification Rates'!$D$16-'Calcification Rates'!$E$16)*($A71+(2*'Calcification Rates'!$D$16-'Calcification Rates'!$E$16)))*('Calcification Rates'!$F$16-'Calcification Rates'!$G$16)</f>
        <v>8.6284510715222833</v>
      </c>
      <c r="S71" s="73">
        <f>(2*('Calcification Rates'!$D$16+'Calcification Rates'!$E$16)*('Calcification Rates'!$F$16+'Calcification Rates'!$G$16))+(0.1*('Calcification Rates'!$D$16+'Calcification Rates'!$E$16)*($A71+(2*'Calcification Rates'!$D$16+'Calcification Rates'!$E$16)))*('Calcification Rates'!$F$16+'Calcification Rates'!$G$16)</f>
        <v>11.496389944928794</v>
      </c>
      <c r="T71" s="73">
        <f>(2*'Calcification Rates'!$D$17*'Calcification Rates'!$F$17)+0.1*'Calcification Rates'!$D$17*($A71+(2*'Calcification Rates'!$D$17))*'Calcification Rates'!$F$17</f>
        <v>9.2838102777777767</v>
      </c>
      <c r="U71" s="73">
        <f>(2*('Calcification Rates'!$D$17-'Calcification Rates'!$E$17)*('Calcification Rates'!$F$17-'Calcification Rates'!$G$17))+(0.1*('Calcification Rates'!$D$17-'Calcification Rates'!$E$17)*($A71+(2*'Calcification Rates'!$D$17-'Calcification Rates'!$E$17)))*('Calcification Rates'!$F$17-'Calcification Rates'!$G$17)</f>
        <v>7.8778237189889477</v>
      </c>
      <c r="V71" s="73">
        <f>(2*('Calcification Rates'!$D$17+'Calcification Rates'!$E$17)*('Calcification Rates'!$F$17+'Calcification Rates'!$G$17))+(0.1*('Calcification Rates'!$D$17+'Calcification Rates'!$E$17)*($A71+(2*'Calcification Rates'!$D$17+'Calcification Rates'!$E$17)))*('Calcification Rates'!$F$17+'Calcification Rates'!$G$17)</f>
        <v>10.725079692395461</v>
      </c>
      <c r="W71" s="73">
        <f>((((((((($A71*2)/PI())/2)+'Calcification Rates'!$D$18)^2)*PI())/2))-((((((($A71*2)/PI())/2)^2)*PI())/2)))*'Calcification Rates'!$F$18</f>
        <v>41.448537633067822</v>
      </c>
      <c r="X71" s="73">
        <f>((((((((($A71*2)/PI())/2)+('Calcification Rates'!$D$18-'Calcification Rates'!$E$18))^2)*PI())/2))-((((((($A71*2)/PI())/2)^2)*PI())/2)))*('Calcification Rates'!$F$18-'Calcification Rates'!$G$18)</f>
        <v>37.376595082005579</v>
      </c>
      <c r="Y71" s="73">
        <f>((((((((($A71*2)/PI())/2)+('Calcification Rates'!$D$18+'Calcification Rates'!$E$18))^2)*PI())/2))-((((((($A71*2)/PI())/2)^2)*PI())/2)))*('Calcification Rates'!$F$18+'Calcification Rates'!$G$18)</f>
        <v>45.71109014284503</v>
      </c>
      <c r="Z71" s="73">
        <f>(2*'Calcification Rates'!$D$19*'Calcification Rates'!$F$19)+0.1*'Calcification Rates'!$D$19*($A71+(2*'Calcification Rates'!$D$19))*'Calcification Rates'!$F$19</f>
        <v>9.2838102777777767</v>
      </c>
      <c r="AA71" s="73">
        <f>(2*('Calcification Rates'!$D$19-'Calcification Rates'!$E$19)*('Calcification Rates'!$F$19-'Calcification Rates'!$G$19))+(0.1*('Calcification Rates'!$D$19-'Calcification Rates'!$E$19)*($A71+(2*'Calcification Rates'!$D$19-'Calcification Rates'!$E$19)))*('Calcification Rates'!$F$19-'Calcification Rates'!$G$19)</f>
        <v>7.8778237189889477</v>
      </c>
      <c r="AB71" s="73">
        <f>(2*('Calcification Rates'!$D$19+'Calcification Rates'!$E$19)*('Calcification Rates'!$F$19+'Calcification Rates'!$G$19))+(0.1*('Calcification Rates'!$D$19+'Calcification Rates'!$E$19)*($A71+(2*'Calcification Rates'!$D$19+'Calcification Rates'!$E$19)))*('Calcification Rates'!$F$19+'Calcification Rates'!$G$19)</f>
        <v>10.725079692395461</v>
      </c>
      <c r="AC71" s="73">
        <f>(((((1-'Calcification Rates'!$H$20)*$A71)*'Calcification Rates'!$D$20*0.1)+('Calcification Rates'!$H$20*$A71*'Calcification Rates'!$D$20))*'Calcification Rates'!$F$20)*0.5</f>
        <v>5.5786962874999997</v>
      </c>
      <c r="AD71" s="73">
        <f>(((((1-'Calcification Rates'!$H$20)*$A71)*(('Calcification Rates'!$D$20-'Calcification Rates'!$E$20)*0.1))+('Calcification Rates'!$H$20*$A71*('Calcification Rates'!$D$20-'Calcification Rates'!$E$20)))*('Calcification Rates'!$F$20-'Calcification Rates'!$G$20))*0.5</f>
        <v>4.7341744748872587</v>
      </c>
      <c r="AE71" s="73">
        <f>(((((1-'Calcification Rates'!$H$20)*$A71)*(('Calcification Rates'!$D$20+'Calcification Rates'!$E$20)*0.1))+('Calcification Rates'!$H$20*$A71*('Calcification Rates'!$D$20+'Calcification Rates'!$E$20)))*('Calcification Rates'!$F$20+'Calcification Rates'!$G$20))*0.5</f>
        <v>6.444295587913258</v>
      </c>
      <c r="AF71" s="73">
        <f>(2*'Calcification Rates'!$D$21*'Calcification Rates'!$F$21)+0.1*'Calcification Rates'!$D$21*($A71+(2*'Calcification Rates'!$D$21))*'Calcification Rates'!$F$21</f>
        <v>10.653552777777779</v>
      </c>
      <c r="AG71" s="73">
        <f>(2*('Calcification Rates'!$D$21-'Calcification Rates'!$E$21)*('Calcification Rates'!$F$21-'Calcification Rates'!$G$21))+(0.1*('Calcification Rates'!$D$21-'Calcification Rates'!$E$21)*($A71+(2*'Calcification Rates'!$D$21-'Calcification Rates'!$E$21)))*('Calcification Rates'!$F$21-'Calcification Rates'!$G$21)</f>
        <v>10.424712671982933</v>
      </c>
      <c r="AH71" s="73">
        <f>(2*('Calcification Rates'!$D$21+'Calcification Rates'!$E$21)*('Calcification Rates'!$F$21+'Calcification Rates'!$G$21))+(0.1*('Calcification Rates'!$D$21+'Calcification Rates'!$E$21)*($A71+(2*'Calcification Rates'!$D$21+'Calcification Rates'!$E$21)))*('Calcification Rates'!$F$21+'Calcification Rates'!$G$21)</f>
        <v>10.8847302837504</v>
      </c>
      <c r="AI71" s="73">
        <f>$A71*'Calcification Rates'!$D$23*'Calcification Rates'!$F$23</f>
        <v>1.6216940624999998</v>
      </c>
      <c r="AJ71" s="73">
        <f>$A71*('Calcification Rates'!$D$23-'Calcification Rates'!$E$23)*('Calcification Rates'!$F$23-'Calcification Rates'!$G$23)</f>
        <v>1.0539370001688944</v>
      </c>
      <c r="AK71" s="73">
        <f>$A71*('Calcification Rates'!$D$23+'Calcification Rates'!$E$23)*('Calcification Rates'!$F$23+'Calcification Rates'!$G$23)</f>
        <v>2.1894511248311055</v>
      </c>
      <c r="AL71" s="73">
        <f>((((1-'Calcification Rates'!$H$24)*$A71)*'Calcification Rates'!$D$24*0.1)+('Calcification Rates'!$H$24*$A71*'Calcification Rates'!$D$24))*'Calcification Rates'!$F$24</f>
        <v>73.893157583700003</v>
      </c>
      <c r="AM71" s="73">
        <f>((((1-'Calcification Rates'!$H$24)*$A71)*(('Calcification Rates'!$D$24-'Calcification Rates'!$E$24)*0.1))+('Calcification Rates'!$H$24*$A71*('Calcification Rates'!$D$24-'Calcification Rates'!$E$24)))*('Calcification Rates'!$F$24-'Calcification Rates'!$G$24)</f>
        <v>44.563827014498962</v>
      </c>
      <c r="AN71" s="73">
        <f>((((1-'Calcification Rates'!$H$24)*$A71)*(('Calcification Rates'!$D$24+'Calcification Rates'!$E$24)*0.1))+('Calcification Rates'!$H$24*$A71*('Calcification Rates'!$D$24+'Calcification Rates'!$E$24)))*('Calcification Rates'!$F$24+'Calcification Rates'!$G$24)</f>
        <v>107.46887657612382</v>
      </c>
      <c r="AO71" s="73">
        <f>((((((((($A71*2)/PI())/2)+'Calcification Rates'!$D$25)^2)*PI())/2))-((((((($A71*2)/PI())/2)^2)*PI())/2)))*'Calcification Rates'!$F$25</f>
        <v>34.842618063245574</v>
      </c>
      <c r="AP71" s="73">
        <f>((((((((($A71*2)/PI())/2)+('Calcification Rates'!$D$25-'Calcification Rates'!$E$25))^2)*PI())/2))-((((((($A71*2)/PI())/2)^2)*PI())/2)))*('Calcification Rates'!$F$25-'Calcification Rates'!$G$25)</f>
        <v>28.482845660022171</v>
      </c>
      <c r="AQ71" s="73">
        <f>((((((((($A71*2)/PI())/2)+('Calcification Rates'!$D$25+'Calcification Rates'!$E$25))^2)*PI())/2))-((((((($A71*2)/PI())/2)^2)*PI())/2)))*('Calcification Rates'!$F$25+'Calcification Rates'!$G$25)</f>
        <v>41.414312186354294</v>
      </c>
      <c r="AR71" s="73">
        <f>((((1-'Calcification Rates'!$H$28)*$A71)*'Calcification Rates'!$D$28*0.1)+('Calcification Rates'!$H$28*$A71*'Calcification Rates'!$D$28))*'Calcification Rates'!$F$28</f>
        <v>11.893615460318427</v>
      </c>
      <c r="AS71" s="73">
        <f>((((1-'Calcification Rates'!$H$28)*$A71)*(('Calcification Rates'!$D$28-'Calcification Rates'!$E$28)*0.1))+('Calcification Rates'!$H$28*$A71*('Calcification Rates'!$D$28-'Calcification Rates'!$E$28)))*('Calcification Rates'!$F$28-'Calcification Rates'!$G$28)</f>
        <v>10.719948499931299</v>
      </c>
      <c r="AT71" s="73">
        <f>((((1-'Calcification Rates'!$H$28)*$A71)*(('Calcification Rates'!$D$28+'Calcification Rates'!$E$28)*0.1))+('Calcification Rates'!$H$28*$A71*('Calcification Rates'!$D$28+'Calcification Rates'!$E$28)))*('Calcification Rates'!$F$28+'Calcification Rates'!$G$28)</f>
        <v>13.124715875425002</v>
      </c>
      <c r="AU71" s="73">
        <f>((((((((($A71*2)/PI())/2)+'Calcification Rates'!$D$29)^2)*PI())/2))-((((((($A71*2)/PI())/2)^2)*PI())/2)))*'Calcification Rates'!$F$29</f>
        <v>170.79333478419673</v>
      </c>
      <c r="AV71" s="73">
        <f>((((((((($A71*2)/PI())/2)+('Calcification Rates'!$D$29-'Calcification Rates'!$E$29))^2)*PI())/2))-((((((($A71*2)/PI())/2)^2)*PI())/2)))*('Calcification Rates'!$F$29-'Calcification Rates'!$G$29)</f>
        <v>141.11432801507922</v>
      </c>
      <c r="AW71" s="73">
        <f>((((((((($A71*2)/PI())/2)+('Calcification Rates'!$D$29+'Calcification Rates'!$E$29))^2)*PI())/2))-((((((($A71*2)/PI())/2)^2)*PI())/2)))*('Calcification Rates'!$F$29+'Calcification Rates'!$G$29)</f>
        <v>203.06997906007666</v>
      </c>
      <c r="AX71" s="73">
        <f>((((((((($A71*2)/PI())/2)+'Calcification Rates'!$D$30)^2)*PI())/2))-((((((($A71*2)/PI())/2)^2)*PI())/2)))*'Calcification Rates'!$F$30</f>
        <v>40.631277886833509</v>
      </c>
      <c r="AY71" s="73">
        <f>((((((((($A71*2)/PI())/2)+('Calcification Rates'!$D$30-'Calcification Rates'!$E$30))^2)*PI())/2))-((((((($A71*2)/PI())/2)^2)*PI())/2)))*('Calcification Rates'!$F$30-'Calcification Rates'!$G$30)</f>
        <v>36.07014081832294</v>
      </c>
      <c r="AZ71" s="73">
        <f>((((((((($A71*2)/PI())/2)+('Calcification Rates'!$D$30+'Calcification Rates'!$E$30))^2)*PI())/2))-((((((($A71*2)/PI())/2)^2)*PI())/2)))*('Calcification Rates'!$F$30+'Calcification Rates'!$G$30)</f>
        <v>45.286291847208084</v>
      </c>
      <c r="BA71" s="73">
        <f>((((1-'Calcification Rates'!$H$31)*$A71)*'Calcification Rates'!$D$31*0.1)+('Calcification Rates'!$H$31*$A71*'Calcification Rates'!$D$31))*'Calcification Rates'!$F$31</f>
        <v>12.721254</v>
      </c>
      <c r="BB71" s="73">
        <f>((((1-'Calcification Rates'!$H$31)*$A71)*(('Calcification Rates'!$D$31-'Calcification Rates'!$E$31)*0.1))+('Calcification Rates'!$H$31*$A71*('Calcification Rates'!$D$31-'Calcification Rates'!$E$31)))*('Calcification Rates'!$F$31-'Calcification Rates'!$G$31)</f>
        <v>12.721254</v>
      </c>
      <c r="BC71" s="73">
        <f>((((1-'Calcification Rates'!$H$31)*$A71)*(('Calcification Rates'!$D$31+'Calcification Rates'!$E$31)*0.1))+('Calcification Rates'!$H$31*$A71*('Calcification Rates'!$D$31+'Calcification Rates'!$E$31)))*('Calcification Rates'!$F$31+'Calcification Rates'!$G$31)</f>
        <v>12.721254</v>
      </c>
      <c r="BD71" s="73">
        <f>$A71*'Calcification Rates'!$D$32*'Calcification Rates'!$F$32</f>
        <v>53.454451507049114</v>
      </c>
      <c r="BE71" s="73">
        <f>$A71*('Calcification Rates'!$D$32-'Calcification Rates'!$E$32)*('Calcification Rates'!$F$32-'Calcification Rates'!$G$32)</f>
        <v>51.386251975100002</v>
      </c>
      <c r="BF71" s="73">
        <f>$A71*('Calcification Rates'!$D$32+'Calcification Rates'!$E$32)*('Calcification Rates'!$F$32+'Calcification Rates'!$G$32)</f>
        <v>55.522651038998227</v>
      </c>
      <c r="BG71" s="73">
        <f>((((1-'Calcification Rates'!$H$34)*$A71)*'Calcification Rates'!$D$34*0.1)+('Calcification Rates'!$H$34*$A71*'Calcification Rates'!$D$34))*'Calcification Rates'!$F$34</f>
        <v>17.280906824999999</v>
      </c>
      <c r="BH71" s="73">
        <f>((((1-'Calcification Rates'!$H$34)*$A71)*(('Calcification Rates'!$D$34-'Calcification Rates'!$E$34)*0.1))+('Calcification Rates'!$H$34*$A71*('Calcification Rates'!$D$34-'Calcification Rates'!$E$34)))*('Calcification Rates'!$F$34-'Calcification Rates'!$G$34)</f>
        <v>6.5807953596387181</v>
      </c>
      <c r="BI71" s="73">
        <f>((((1-'Calcification Rates'!$H$34)*$A71)*(('Calcification Rates'!$D$34+'Calcification Rates'!$E$34)*0.1))+('Calcification Rates'!$H$34*$A71*('Calcification Rates'!$D$34+'Calcification Rates'!$E$34)))*('Calcification Rates'!$F$34+'Calcification Rates'!$G$34)</f>
        <v>32.958295537064927</v>
      </c>
      <c r="BJ71" s="73">
        <f>(2*'Calcification Rates'!$D$35*'Calcification Rates'!$F$35)+0.1*'Calcification Rates'!$D$35*($A71+(2*'Calcification Rates'!$D$35))*'Calcification Rates'!$F$35</f>
        <v>5.3457837362871086</v>
      </c>
      <c r="BK71" s="73">
        <f>(2*('Calcification Rates'!$D$35-'Calcification Rates'!$E$35)*('Calcification Rates'!$F$35-'Calcification Rates'!$G$35))+(0.1*('Calcification Rates'!$D$35-'Calcification Rates'!$E$35)*($A71+(2*'Calcification Rates'!$D$35-'Calcification Rates'!$E$35)))*('Calcification Rates'!$F$35-'Calcification Rates'!$G$35)</f>
        <v>4.8211951883160173</v>
      </c>
      <c r="BL71" s="73">
        <f>(2*('Calcification Rates'!$D$35+'Calcification Rates'!$E$35)*('Calcification Rates'!$F$35+'Calcification Rates'!$G$35))+(0.1*('Calcification Rates'!$D$35+'Calcification Rates'!$E$35)*($A71+(2*'Calcification Rates'!$D$35+'Calcification Rates'!$E$35)))*('Calcification Rates'!$F$35+'Calcification Rates'!$G$35)</f>
        <v>5.8948256480052041</v>
      </c>
      <c r="BM71" s="73">
        <f>((((((((($A71*2)/PI())/2)+'Calcification Rates'!$D$36)^2)*PI())/2))-((((((($A71*2)/PI())/2)^2)*PI())/2)))*'Calcification Rates'!$F$36</f>
        <v>54.773857329357092</v>
      </c>
      <c r="BN71" s="73">
        <f>((((((((($A71*2)/PI())/2)+('Calcification Rates'!$D$36-'Calcification Rates'!$E$36))^2)*PI())/2))-((((((($A71*2)/PI())/2)^2)*PI())/2)))*('Calcification Rates'!$F$36-'Calcification Rates'!$G$36)</f>
        <v>50.163825003725329</v>
      </c>
      <c r="BO71" s="73">
        <f>((((((((($A71*2)/PI())/2)+('Calcification Rates'!$D$36+'Calcification Rates'!$E$36))^2)*PI())/2))-((((((($A71*2)/PI())/2)^2)*PI())/2)))*('Calcification Rates'!$F$36+'Calcification Rates'!$G$36)</f>
        <v>59.587228704219044</v>
      </c>
      <c r="BP71" s="73">
        <f>(2*'Calcification Rates'!$D$37*'Calcification Rates'!$F$37)+0.1*'Calcification Rates'!$D$37*($A71+(2*'Calcification Rates'!$D$37))*'Calcification Rates'!$F$37</f>
        <v>108.07494444444444</v>
      </c>
      <c r="BQ71" s="73">
        <f>(2*('Calcification Rates'!$D$37-'Calcification Rates'!$E$37)*('Calcification Rates'!$F$37-'Calcification Rates'!$G$37))+(0.1*('Calcification Rates'!$D$37-'Calcification Rates'!$E$37)*($A71+(2*'Calcification Rates'!$D$37-'Calcification Rates'!$E$37)))*('Calcification Rates'!$F$37-'Calcification Rates'!$G$37)</f>
        <v>88.549517152859465</v>
      </c>
      <c r="BR71" s="73">
        <f>(2*('Calcification Rates'!$D$37+'Calcification Rates'!$E$37)*('Calcification Rates'!$F$37+'Calcification Rates'!$G$37))+(0.1*('Calcification Rates'!$D$37+'Calcification Rates'!$E$37)*($A71+(2*'Calcification Rates'!$D$37+'Calcification Rates'!$E$37)))*('Calcification Rates'!$F$37+'Calcification Rates'!$G$37)</f>
        <v>129.21252974387116</v>
      </c>
      <c r="BS71" s="73">
        <f>(2*'Calcification Rates'!$D$38*'Calcification Rates'!$F$38)+0.1*'Calcification Rates'!$D$38*($A71+(2*'Calcification Rates'!$D$38))*'Calcification Rates'!$F$38</f>
        <v>103.48488888888889</v>
      </c>
      <c r="BT71" s="73">
        <f>(2*('Calcification Rates'!$D$38-'Calcification Rates'!$E$38)*('Calcification Rates'!$F$38-'Calcification Rates'!$G$38))+(0.1*('Calcification Rates'!$D$38-'Calcification Rates'!$E$38)*($A71+(2*'Calcification Rates'!$D$38-'Calcification Rates'!$E$38)))*('Calcification Rates'!$F$38-'Calcification Rates'!$G$38)</f>
        <v>83.163761732711208</v>
      </c>
      <c r="BU71" s="73">
        <f>(2*('Calcification Rates'!$D$38+'Calcification Rates'!$E$38)*('Calcification Rates'!$F$38+'Calcification Rates'!$G$38))+(0.1*('Calcification Rates'!$D$38+'Calcification Rates'!$E$38)*($A71+(2*'Calcification Rates'!$D$38+'Calcification Rates'!$E$38)))*('Calcification Rates'!$F$38+'Calcification Rates'!$G$38)</f>
        <v>125.88610277924414</v>
      </c>
      <c r="BV71" s="73">
        <f>((((((((($A71*2)/PI())/2)+'Calcification Rates'!$D$39)^2)*PI())/2))-((((((($A71*2)/PI())/2)^2)*PI())/2)))*'Calcification Rates'!$F$39</f>
        <v>29.584004357598957</v>
      </c>
      <c r="BW71" s="73">
        <f>((((((((($A71*2)/PI())/2)+('Calcification Rates'!$D$39-'Calcification Rates'!$E$39))^2)*PI())/2))-((((((($A71*2)/PI())/2)^2)*PI())/2)))*('Calcification Rates'!$F$39-'Calcification Rates'!$G$39)</f>
        <v>28.439373326121661</v>
      </c>
      <c r="BX71" s="73">
        <f>((((((((($A71*2)/PI())/2)+('Calcification Rates'!$D$39+'Calcification Rates'!$E$39))^2)*PI())/2))-((((((($A71*2)/PI())/2)^2)*PI())/2)))*('Calcification Rates'!$F$39+'Calcification Rates'!$G$39)</f>
        <v>30.728635389076253</v>
      </c>
      <c r="BY71" s="73">
        <f>((((((((($A71*2)/PI())/2)+'Calcification Rates'!$D$40)^2)*PI())/2))-((((((($A71*2)/PI())/2)^2)*PI())/2)))*'Calcification Rates'!$F$40</f>
        <v>54.062901188774603</v>
      </c>
      <c r="BZ71" s="73">
        <f>((((((((($A71*2)/PI())/2)+('Calcification Rates'!$D$40-'Calcification Rates'!$E$40))^2)*PI())/2))-((((((($A71*2)/PI())/2)^2)*PI())/2)))*('Calcification Rates'!$F$40-'Calcification Rates'!$G$40)</f>
        <v>51.971160205898933</v>
      </c>
      <c r="CA71" s="73">
        <f>((((((((($A71*2)/PI())/2)+('Calcification Rates'!$D$40+'Calcification Rates'!$E$40))^2)*PI())/2))-((((((($A71*2)/PI())/2)^2)*PI())/2)))*('Calcification Rates'!$F$40+'Calcification Rates'!$G$40)</f>
        <v>56.154642171650273</v>
      </c>
      <c r="CB71" s="73">
        <f>$A71*'Calcification Rates'!$D$23*'Calcification Rates'!$F$23</f>
        <v>1.6216940624999998</v>
      </c>
      <c r="CC71" s="73">
        <f>$A71*('Calcification Rates'!$D$23-'Calcification Rates'!$E$23)*('Calcification Rates'!$F$23-'Calcification Rates'!$G$23)</f>
        <v>1.0539370001688944</v>
      </c>
      <c r="CD71" s="73">
        <f>$A71*('Calcification Rates'!$D$23+'Calcification Rates'!$E$23)*('Calcification Rates'!$F$23+'Calcification Rates'!$G$23)</f>
        <v>2.1894511248311055</v>
      </c>
      <c r="CE71" s="73">
        <f>((((1-'Calcification Rates'!$H$44)*$A71)*'Calcification Rates'!$D$44*0.1)+('Calcification Rates'!$H$44*$A71*'Calcification Rates'!$D$44))*'Calcification Rates'!$F$44</f>
        <v>56.629531665525008</v>
      </c>
      <c r="CF71" s="73">
        <f>((((1-'Calcification Rates'!$H$44)*$A71)*(('Calcification Rates'!$D$44-'Calcification Rates'!$E$44)*0.1))+('Calcification Rates'!$H$44*$A71*('Calcification Rates'!$D$44-'Calcification Rates'!$E$44)))*('Calcification Rates'!$F$44-'Calcification Rates'!$G$44)</f>
        <v>34.152399702177995</v>
      </c>
      <c r="CG71" s="73">
        <f>((((1-'Calcification Rates'!$H$44)*$A71)*(('Calcification Rates'!$D$44+'Calcification Rates'!$E$44)*0.1))+('Calcification Rates'!$H$44*$A71*('Calcification Rates'!$D$44+'Calcification Rates'!$E$44)))*('Calcification Rates'!$F$44+'Calcification Rates'!$G$44)</f>
        <v>82.360970191758128</v>
      </c>
      <c r="CH71" s="73">
        <f>((((1-'Calcification Rates'!$H$45)*$A71)*'Calcification Rates'!$D$45*0.1)+('Calcification Rates'!$H$45*$A71*'Calcification Rates'!$D$45))*'Calcification Rates'!$F$45</f>
        <v>70.366365599999995</v>
      </c>
      <c r="CI71" s="73">
        <f>((((1-'Calcification Rates'!$H$45)*$A71)*(('Calcification Rates'!$D$45-'Calcification Rates'!$E$45)*0.1))+('Calcification Rates'!$H$45*$A71*('Calcification Rates'!$D$45-'Calcification Rates'!$E$45)))*('Calcification Rates'!$F$45-'Calcification Rates'!$G$45)</f>
        <v>46.335301920880767</v>
      </c>
      <c r="CJ71" s="73">
        <f>((((1-'Calcification Rates'!$H$45)*$A71)*(('Calcification Rates'!$D$45+'Calcification Rates'!$E$45)*0.1))+('Calcification Rates'!$H$45*$A71*('Calcification Rates'!$D$45+'Calcification Rates'!$E$45)))*('Calcification Rates'!$F$45+'Calcification Rates'!$G$45)</f>
        <v>94.397429279119223</v>
      </c>
      <c r="CK71" s="73">
        <f>((((1-'Calcification Rates'!$H$46)*$A71)*'Calcification Rates'!$D$46*0.1)+('Calcification Rates'!$H$46*$A71*'Calcification Rates'!$D$46))*'Calcification Rates'!$F$46</f>
        <v>56.677484580000005</v>
      </c>
      <c r="CL71" s="73">
        <f>((((1-'Calcification Rates'!$H$46)*$A71)*(('Calcification Rates'!$D$46-'Calcification Rates'!$E$46)*0.1))+('Calcification Rates'!$H$46*$A71*('Calcification Rates'!$D$46-'Calcification Rates'!$E$46)))*('Calcification Rates'!$F$46-'Calcification Rates'!$G$46)</f>
        <v>53.156001456211783</v>
      </c>
      <c r="CM71" s="73">
        <f>((((1-'Calcification Rates'!$H$46)*$A71)*(('Calcification Rates'!$D$46+'Calcification Rates'!$E$46)*0.1))+('Calcification Rates'!$H$46*$A71*('Calcification Rates'!$D$46+'Calcification Rates'!$E$46)))*('Calcification Rates'!$F$46+'Calcification Rates'!$G$46)</f>
        <v>60.304565608679859</v>
      </c>
      <c r="CN71" s="73">
        <f>((((1-'Calcification Rates'!$H$47)*$A71)*'Calcification Rates'!$D$47*0.1)+('Calcification Rates'!$H$47*$A71*'Calcification Rates'!$D$47))*'Calcification Rates'!$F$47</f>
        <v>73.893157583700003</v>
      </c>
      <c r="CO71" s="73">
        <f>((((1-'Calcification Rates'!$H$47)*$A71)*(('Calcification Rates'!$D$47-'Calcification Rates'!$E$47)*0.1))+('Calcification Rates'!$H$47*$A71*('Calcification Rates'!$D$47-'Calcification Rates'!$E$47)))*('Calcification Rates'!$F$47-'Calcification Rates'!$G$47)</f>
        <v>44.563827014498962</v>
      </c>
      <c r="CP71" s="73">
        <f>((((1-'Calcification Rates'!$H$47)*$A71)*(('Calcification Rates'!$D$47+'Calcification Rates'!$E$47)*0.1))+('Calcification Rates'!$H$47*$A71*('Calcification Rates'!$D$47+'Calcification Rates'!$E$47)))*('Calcification Rates'!$F$47+'Calcification Rates'!$G$47)</f>
        <v>107.46887657612382</v>
      </c>
      <c r="CQ71" s="73">
        <f>((((((((($A71*2)/PI())/2)+'Calcification Rates'!$D$48)^2)*PI())/2))-((((((($A71*2)/PI())/2)^2)*PI())/2)))*'Calcification Rates'!$F$48</f>
        <v>41.448537633067822</v>
      </c>
      <c r="CR71" s="73">
        <f>((((((((($A71*2)/PI())/2)+('Calcification Rates'!$D$48-'Calcification Rates'!$E$48))^2)*PI())/2))-((((((($A71*2)/PI())/2)^2)*PI())/2)))*('Calcification Rates'!$F$48-'Calcification Rates'!$G$48)</f>
        <v>37.376595082005579</v>
      </c>
      <c r="CS71" s="73">
        <f>((((((((($A71*2)/PI())/2)+('Calcification Rates'!$D$48+'Calcification Rates'!$E$48))^2)*PI())/2))-((((((($A71*2)/PI())/2)^2)*PI())/2)))*('Calcification Rates'!$F$48+'Calcification Rates'!$G$48)</f>
        <v>45.71109014284503</v>
      </c>
      <c r="CT71" s="73">
        <f>((((1-'Calcification Rates'!$H$49)*$A71)*'Calcification Rates'!$D$49*0.1)+('Calcification Rates'!$H$49*$A71*'Calcification Rates'!$D$49))*'Calcification Rates'!$F$49</f>
        <v>56.629531665525008</v>
      </c>
      <c r="CU71" s="73">
        <f>((((1-'Calcification Rates'!$H$49)*$A71)*(('Calcification Rates'!$D$49-'Calcification Rates'!$E$49)*0.1))+('Calcification Rates'!$H$49*$A71*('Calcification Rates'!$D$49-'Calcification Rates'!$E$49)))*('Calcification Rates'!$F$49-'Calcification Rates'!$G$49)</f>
        <v>34.152399702177995</v>
      </c>
      <c r="CV71" s="73">
        <f>((((1-'Calcification Rates'!$H$49)*$A71)*(('Calcification Rates'!$D$49+'Calcification Rates'!$E$49)*0.1))+('Calcification Rates'!$H$49*$A71*('Calcification Rates'!$D$49+'Calcification Rates'!$E$49)))*('Calcification Rates'!$F$49+'Calcification Rates'!$G$49)</f>
        <v>82.360970191758128</v>
      </c>
      <c r="CW71" s="73">
        <f>((((((((($A71*2)/PI())/2)+'Calcification Rates'!$D$50)^2)*PI())/2))-((((((($A71*2)/PI())/2)^2)*PI())/2)))*'Calcification Rates'!$F$50</f>
        <v>41.448537633067822</v>
      </c>
      <c r="CX71" s="73">
        <f>((((((((($A71*2)/PI())/2)+('Calcification Rates'!$D$50-'Calcification Rates'!$E$50))^2)*PI())/2))-((((((($A71*2)/PI())/2)^2)*PI())/2)))*('Calcification Rates'!$F$50-'Calcification Rates'!$G$50)</f>
        <v>37.376595082005579</v>
      </c>
      <c r="CY71" s="73">
        <f>((((((((($A71*2)/PI())/2)+('Calcification Rates'!$D$50+'Calcification Rates'!$E$50))^2)*PI())/2))-((((((($A71*2)/PI())/2)^2)*PI())/2)))*('Calcification Rates'!$F$50+'Calcification Rates'!$G$50)</f>
        <v>45.71109014284503</v>
      </c>
      <c r="CZ71" s="73">
        <f>((((((((($A71*2)/PI())/2)+'Calcification Rates'!$D$51)^2)*PI())/2))-((((((($A71*2)/PI())/2)^2)*PI())/2)))*'Calcification Rates'!$F$51</f>
        <v>41.448537633067822</v>
      </c>
      <c r="DA71" s="73">
        <f>((((((((($A71*2)/PI())/2)+('Calcification Rates'!$D$51-'Calcification Rates'!$E$51))^2)*PI())/2))-((((((($A71*2)/PI())/2)^2)*PI())/2)))*('Calcification Rates'!$F$51-'Calcification Rates'!$G$51)</f>
        <v>37.376595082005579</v>
      </c>
      <c r="DB71" s="73">
        <f>((((((((($A71*2)/PI())/2)+('Calcification Rates'!$D$51+'Calcification Rates'!$E$51))^2)*PI())/2))-((((((($A71*2)/PI())/2)^2)*PI())/2)))*('Calcification Rates'!$F$51+'Calcification Rates'!$G$51)</f>
        <v>45.71109014284503</v>
      </c>
      <c r="DC71" s="73">
        <f>((((((((($A71*2)/PI())/2)+'Calcification Rates'!$D$52)^2)*PI())/2))-((((((($A71*2)/PI())/2)^2)*PI())/2)))*'Calcification Rates'!$F$52</f>
        <v>91.779774762268516</v>
      </c>
      <c r="DD71" s="73">
        <f>((((((((($A71*2)/PI())/2)+('Calcification Rates'!$D$52-'Calcification Rates'!$E$52))^2)*PI())/2))-((((((($A71*2)/PI())/2)^2)*PI())/2)))*('Calcification Rates'!$F$52-'Calcification Rates'!$G$52)</f>
        <v>86.638344011291792</v>
      </c>
      <c r="DE71" s="73">
        <f>((((((((($A71*2)/PI())/2)+('Calcification Rates'!$D$52+'Calcification Rates'!$E$52))^2)*PI())/2))-((((((($A71*2)/PI())/2)^2)*PI())/2)))*('Calcification Rates'!$F$52+'Calcification Rates'!$G$52)</f>
        <v>97.050349668704897</v>
      </c>
      <c r="DF71" s="73">
        <f>((((((((($A71*2)/PI())/2)+'Calcification Rates'!$D$53)^2)*PI())/2))-((((((($A71*2)/PI())/2)^2)*PI())/2)))*'Calcification Rates'!$F$53</f>
        <v>12.283723753503944</v>
      </c>
      <c r="DG71" s="73">
        <f>((((((((($A71*2)/PI())/2)+('Calcification Rates'!$D$53-'Calcification Rates'!$E$53))^2)*PI())/2))-((((((($A71*2)/PI())/2)^2)*PI())/2)))*('Calcification Rates'!$F$53-'Calcification Rates'!$G$53)</f>
        <v>11.675588603111388</v>
      </c>
      <c r="DH71" s="73">
        <f>((((((((($A71*2)/PI())/2)+('Calcification Rates'!$D$53+'Calcification Rates'!$E$53))^2)*PI())/2))-((((((($A71*2)/PI())/2)^2)*PI())/2)))*('Calcification Rates'!$F$53+'Calcification Rates'!$G$53)</f>
        <v>12.902562568602169</v>
      </c>
      <c r="DI71" s="73">
        <f>((((((((($A71*2)/PI())/2)+'Calcification Rates'!$D$54)^2)*PI())/2))-((((((($A71*2)/PI())/2)^2)*PI())/2)))*'Calcification Rates'!$F$54</f>
        <v>12.283723753503944</v>
      </c>
      <c r="DJ71" s="73">
        <f>((((((((($A71*2)/PI())/2)+('Calcification Rates'!$D$54-'Calcification Rates'!$E$54))^2)*PI())/2))-((((((($A71*2)/PI())/2)^2)*PI())/2)))*('Calcification Rates'!$F$54-'Calcification Rates'!$G$54)</f>
        <v>11.675588603111388</v>
      </c>
      <c r="DK71" s="73">
        <f>((((((((($A71*2)/PI())/2)+('Calcification Rates'!$D$54+'Calcification Rates'!$E$54))^2)*PI())/2))-((((((($A71*2)/PI())/2)^2)*PI())/2)))*('Calcification Rates'!$F$54+'Calcification Rates'!$G$54)</f>
        <v>12.902562568602169</v>
      </c>
      <c r="DL71" s="73">
        <f>((((((((($A71*2)/PI())/2)+'Calcification Rates'!$D$55)^2)*PI())/2))-((((((($A71*2)/PI())/2)^2)*PI())/2)))*'Calcification Rates'!$F$55</f>
        <v>15.063256087025808</v>
      </c>
      <c r="DM71" s="73">
        <f>((((((((($A71*2)/PI())/2)+('Calcification Rates'!$D$55-'Calcification Rates'!$E$55))^2)*PI())/2))-((((((($A71*2)/PI())/2)^2)*PI())/2)))*('Calcification Rates'!$F$55-'Calcification Rates'!$G$55)</f>
        <v>14.893766396988951</v>
      </c>
      <c r="DN71" s="73">
        <f>((((((((($A71*2)/PI())/2)+('Calcification Rates'!$D$55+'Calcification Rates'!$E$55))^2)*PI())/2))-((((((($A71*2)/PI())/2)^2)*PI())/2)))*('Calcification Rates'!$F$55+'Calcification Rates'!$G$55)</f>
        <v>15.232755650983266</v>
      </c>
      <c r="DO71" s="73">
        <f>((((1-'Calcification Rates'!$H$56)*$A71)*'Calcification Rates'!$D$56*0.1)+('Calcification Rates'!$H$56*$A71*'Calcification Rates'!$D$56))*'Calcification Rates'!$F$56</f>
        <v>7.3457596649999992</v>
      </c>
      <c r="DP71" s="73">
        <f>((((1-'Calcification Rates'!$H$56)*$A71)*(('Calcification Rates'!$D$56-'Calcification Rates'!$E$56)*0.1))+('Calcification Rates'!$H$56*$A71*('Calcification Rates'!$D$56-'Calcification Rates'!$E$56)))*('Calcification Rates'!$F$56-'Calcification Rates'!$G$56)</f>
        <v>7.3457596650000001</v>
      </c>
      <c r="DQ71" s="73">
        <f>((((1-'Calcification Rates'!$H$56)*$A71)*(('Calcification Rates'!$D$56+'Calcification Rates'!$E$56)*0.1))+('Calcification Rates'!$H$56*$A71*('Calcification Rates'!$D$56+'Calcification Rates'!$E$56)))*('Calcification Rates'!$F$56+'Calcification Rates'!$G$56)</f>
        <v>7.3457596650000001</v>
      </c>
      <c r="DR71" s="73">
        <f>((((1-'Calcification Rates'!$H$57)*$A71)*'Calcification Rates'!$D$57*0.1)+('Calcification Rates'!$H$57*$A71*'Calcification Rates'!$D$57))*'Calcification Rates'!$F$57</f>
        <v>31.145864000000007</v>
      </c>
      <c r="DS71" s="73">
        <f>((((1-'Calcification Rates'!$H$57)*$A71)*(('Calcification Rates'!$D$57-'Calcification Rates'!$E$57)*0.1))+('Calcification Rates'!$H$57*$A71*('Calcification Rates'!$D$57-'Calcification Rates'!$E$57)))*('Calcification Rates'!$F$57-'Calcification Rates'!$G$57)</f>
        <v>29.519742772200949</v>
      </c>
      <c r="DT71" s="73">
        <f>((((1-'Calcification Rates'!$H$57)*$A71)*(('Calcification Rates'!$D$57+'Calcification Rates'!$E$57)*0.1))+('Calcification Rates'!$H$57*$A71*('Calcification Rates'!$D$57+'Calcification Rates'!$E$57)))*('Calcification Rates'!$F$57+'Calcification Rates'!$G$57)</f>
        <v>32.771985227799064</v>
      </c>
      <c r="DU71" s="73">
        <f>((((1-'Calcification Rates'!$H$58)*$A71)*'Calcification Rates'!$D$58*0.1)+('Calcification Rates'!$H$58*$A71*'Calcification Rates'!$D$58))*'Calcification Rates'!$F$58</f>
        <v>31.145864000000007</v>
      </c>
      <c r="DV71" s="73">
        <f>((((1-'Calcification Rates'!$H$58)*$A71)*(('Calcification Rates'!$D$58-'Calcification Rates'!$E$58)*0.1))+('Calcification Rates'!$H$58*$A71*('Calcification Rates'!$D$58-'Calcification Rates'!$E$58)))*('Calcification Rates'!$F$58-'Calcification Rates'!$G$58)</f>
        <v>29.519742772200949</v>
      </c>
      <c r="DW71" s="73">
        <f>((((1-'Calcification Rates'!$H$58)*$A71)*(('Calcification Rates'!$D$58+'Calcification Rates'!$E$58)*0.1))+('Calcification Rates'!$H$58*$A71*('Calcification Rates'!$D$58+'Calcification Rates'!$E$58)))*('Calcification Rates'!$F$58+'Calcification Rates'!$G$58)</f>
        <v>32.771985227799064</v>
      </c>
      <c r="DX71" s="73">
        <f>(2*'Calcification Rates'!$D$59*'Calcification Rates'!$F$59)+0.1*'Calcification Rates'!$D$59*($A71+(2*'Calcification Rates'!$D$59))*'Calcification Rates'!$F$59</f>
        <v>21.891590755555555</v>
      </c>
      <c r="DY71" s="73">
        <f>(2*('Calcification Rates'!$D$59-'Calcification Rates'!$E$59)*('Calcification Rates'!$F$59-'Calcification Rates'!$G$59))+(0.1*('Calcification Rates'!$D$59-'Calcification Rates'!$E$59)*($A71+(2*'Calcification Rates'!$D$59-'Calcification Rates'!$E$59)))*('Calcification Rates'!$F$59-'Calcification Rates'!$G$59)</f>
        <v>20.730137619349307</v>
      </c>
      <c r="DZ71" s="73">
        <f>(2*('Calcification Rates'!$D$59+'Calcification Rates'!$E$59)*('Calcification Rates'!$F$59+'Calcification Rates'!$G$59))+(0.1*('Calcification Rates'!$D$59+'Calcification Rates'!$E$59)*($A71+(2*'Calcification Rates'!$D$59+'Calcification Rates'!$E$59)))*('Calcification Rates'!$F$59+'Calcification Rates'!$G$59)</f>
        <v>23.055081653969097</v>
      </c>
      <c r="EA71" s="73">
        <f>((((((((($A71*2)/PI())/2)+'Calcification Rates'!$D$60)^2)*PI())/2))-((((((($A71*2)/PI())/2)^2)*PI())/2)))*'Calcification Rates'!$F$60</f>
        <v>43.125791284714893</v>
      </c>
      <c r="EB71" s="73">
        <f>((((((((($A71*2)/PI())/2)+('Calcification Rates'!$D$60-'Calcification Rates'!$E$60))^2)*PI())/2))-((((((($A71*2)/PI())/2)^2)*PI())/2)))*('Calcification Rates'!$F$60-'Calcification Rates'!$G$60)</f>
        <v>40.259215980483191</v>
      </c>
      <c r="EC71" s="73">
        <f>((((((((($A71*2)/PI())/2)+('Calcification Rates'!$D$60+'Calcification Rates'!$E$60))^2)*PI())/2))-((((((($A71*2)/PI())/2)^2)*PI())/2)))*('Calcification Rates'!$F$60+'Calcification Rates'!$G$60)</f>
        <v>46.085455684526202</v>
      </c>
      <c r="ED71" s="73">
        <f>$A71*'Calcification Rates'!$D$61*'Calcification Rates'!$F$61</f>
        <v>54.149482293312126</v>
      </c>
      <c r="EE71" s="73">
        <f>$A71*('Calcification Rates'!$D$61-'Calcification Rates'!$E$61)*('Calcification Rates'!$F$61-'Calcification Rates'!$G$61)</f>
        <v>49.618468423115438</v>
      </c>
      <c r="EF71" s="73">
        <f>$A71*('Calcification Rates'!$D$61+'Calcification Rates'!$E$61)*('Calcification Rates'!$F$61+'Calcification Rates'!$G$61)</f>
        <v>58.876578757245511</v>
      </c>
      <c r="EG71" s="73">
        <f>(2*'Calcification Rates'!$D$62*'Calcification Rates'!$F$62)+0.1*'Calcification Rates'!$D$62*($A71+(2*'Calcification Rates'!$D$62))*'Calcification Rates'!$F$62</f>
        <v>108.07494444444444</v>
      </c>
      <c r="EH71" s="73">
        <f>(2*('Calcification Rates'!$D$62-'Calcification Rates'!$E$62)*('Calcification Rates'!$F$62-'Calcification Rates'!$G$62))+(0.1*('Calcification Rates'!$D$62-'Calcification Rates'!$E$62)*($A71+(2*'Calcification Rates'!$D$62-'Calcification Rates'!$E$62)))*('Calcification Rates'!$F$62-'Calcification Rates'!$G$62)</f>
        <v>88.549517152859465</v>
      </c>
      <c r="EI71" s="73">
        <f>(2*('Calcification Rates'!$D$62+'Calcification Rates'!$E$62)*('Calcification Rates'!$F$62+'Calcification Rates'!$G$62))+(0.1*('Calcification Rates'!$D$62+'Calcification Rates'!$E$62)*($A71+(2*'Calcification Rates'!$D$62+'Calcification Rates'!$E$62)))*('Calcification Rates'!$F$62+'Calcification Rates'!$G$62)</f>
        <v>129.21252974387116</v>
      </c>
      <c r="EJ71" s="73">
        <f>(2*'Calcification Rates'!$D$63*'Calcification Rates'!$F$63)+0.1*'Calcification Rates'!$D$63*($A71+(2*'Calcification Rates'!$D$63))*'Calcification Rates'!$F$63</f>
        <v>108.07494444444444</v>
      </c>
      <c r="EK71" s="73">
        <f>(2*('Calcification Rates'!$D$63-'Calcification Rates'!$E$63)*('Calcification Rates'!$F$63-'Calcification Rates'!$G$63))+(0.1*('Calcification Rates'!$D$63-'Calcification Rates'!$E$63)*($A71+(2*'Calcification Rates'!$D$63-'Calcification Rates'!$E$63)))*('Calcification Rates'!$F$63-'Calcification Rates'!$G$63)</f>
        <v>88.549517152859465</v>
      </c>
      <c r="EL71" s="73">
        <f>(2*('Calcification Rates'!$D$63+'Calcification Rates'!$E$63)*('Calcification Rates'!$F$63+'Calcification Rates'!$G$63))+(0.1*('Calcification Rates'!$D$63+'Calcification Rates'!$E$63)*($A71+(2*'Calcification Rates'!$D$63+'Calcification Rates'!$E$63)))*('Calcification Rates'!$F$63+'Calcification Rates'!$G$63)</f>
        <v>129.21252974387116</v>
      </c>
      <c r="EM71" s="73">
        <f>(2*'Calcification Rates'!$D$64*'Calcification Rates'!$F$64)+0.1*'Calcification Rates'!$D$64*($A71+(2*'Calcification Rates'!$D$64))*'Calcification Rates'!$F$64</f>
        <v>108.07494444444444</v>
      </c>
      <c r="EN71" s="73">
        <f>(2*('Calcification Rates'!$D$64-'Calcification Rates'!$E$64)*('Calcification Rates'!$F$64-'Calcification Rates'!$G$64))+(0.1*('Calcification Rates'!$D$64-'Calcification Rates'!$E$64)*($A71+(2*'Calcification Rates'!$D$64-'Calcification Rates'!$E$64)))*('Calcification Rates'!$F$64-'Calcification Rates'!$G$64)</f>
        <v>88.549517152859465</v>
      </c>
      <c r="EO71" s="73">
        <f>(2*('Calcification Rates'!$D$64+'Calcification Rates'!$E$64)*('Calcification Rates'!$F$64+'Calcification Rates'!$G$64))+(0.1*('Calcification Rates'!$D$64+'Calcification Rates'!$E$64)*($A71+(2*'Calcification Rates'!$D$64+'Calcification Rates'!$E$64)))*('Calcification Rates'!$F$64+'Calcification Rates'!$G$64)</f>
        <v>129.21252974387116</v>
      </c>
      <c r="EP71" s="73">
        <f>(2*'Calcification Rates'!$D$65*'Calcification Rates'!$F$65)+0.1*'Calcification Rates'!$D$65*($A71+(2*'Calcification Rates'!$D$65))*'Calcification Rates'!$F$65</f>
        <v>108.07494444444444</v>
      </c>
      <c r="EQ71" s="73">
        <f>(2*('Calcification Rates'!$D$65-'Calcification Rates'!$E$65)*('Calcification Rates'!$F$65-'Calcification Rates'!$G$65))+(0.1*('Calcification Rates'!$D$65-'Calcification Rates'!$E$65)*($A71+(2*'Calcification Rates'!$D$65-'Calcification Rates'!$E$65)))*('Calcification Rates'!$F$65-'Calcification Rates'!$G$65)</f>
        <v>88.549517152859465</v>
      </c>
      <c r="ER71" s="73">
        <f>(2*('Calcification Rates'!$D$65+'Calcification Rates'!$E$65)*('Calcification Rates'!$F$65+'Calcification Rates'!$G$65))+(0.1*('Calcification Rates'!$D$65+'Calcification Rates'!$E$65)*($A71+(2*'Calcification Rates'!$D$65+'Calcification Rates'!$E$65)))*('Calcification Rates'!$F$65+'Calcification Rates'!$G$65)</f>
        <v>129.21252974387116</v>
      </c>
      <c r="ES71" s="73">
        <f>$A71*'Calcification Rates'!$D$66*'Calcification Rates'!$F$66</f>
        <v>54.149482293312126</v>
      </c>
      <c r="ET71" s="73">
        <f>$A71*('Calcification Rates'!$D$66-'Calcification Rates'!$E$66)*('Calcification Rates'!$F$66-'Calcification Rates'!$G$66)</f>
        <v>49.618468423115438</v>
      </c>
      <c r="EU71" s="73">
        <f>$A71*('Calcification Rates'!$D$66+'Calcification Rates'!$E$66)*('Calcification Rates'!$F$66+'Calcification Rates'!$G$66)</f>
        <v>58.876578757245511</v>
      </c>
      <c r="EV71" s="73">
        <f>(2*'Calcification Rates'!$D$67*'Calcification Rates'!$F$67)+0.1*'Calcification Rates'!$D$67*($A71+(2*'Calcification Rates'!$D$67))*'Calcification Rates'!$F$67</f>
        <v>108.07494444444444</v>
      </c>
      <c r="EW71" s="73">
        <f>(2*('Calcification Rates'!$D$67-'Calcification Rates'!$E$67)*('Calcification Rates'!$F$67-'Calcification Rates'!$G$67))+(0.1*('Calcification Rates'!$D$67-'Calcification Rates'!$E$67)*($A71+(2*'Calcification Rates'!$D$67-'Calcification Rates'!$E$67)))*('Calcification Rates'!$F$67-'Calcification Rates'!$G$67)</f>
        <v>88.549517152859465</v>
      </c>
      <c r="EX71" s="73">
        <f>(2*('Calcification Rates'!$D$67+'Calcification Rates'!$E$67)*('Calcification Rates'!$F$67+'Calcification Rates'!$G$67))+(0.1*('Calcification Rates'!$D$67+'Calcification Rates'!$E$67)*($A71+(2*'Calcification Rates'!$D$67+'Calcification Rates'!$E$67)))*('Calcification Rates'!$F$67+'Calcification Rates'!$G$67)</f>
        <v>129.21252974387116</v>
      </c>
      <c r="EY71" s="73">
        <f>((((1-'Calcification Rates'!$H$68)*$A71)*'Calcification Rates'!$D$68*0.1)+('Calcification Rates'!$H$68*$A71*'Calcification Rates'!$D$68))*'Calcification Rates'!$F$68</f>
        <v>15.7959285</v>
      </c>
      <c r="EZ71" s="73">
        <f>((((1-'Calcification Rates'!$H$68)*$A71)*(('Calcification Rates'!$D$68-'Calcification Rates'!$E$68)*0.1))+('Calcification Rates'!$H$68*$A71*('Calcification Rates'!$D$68-'Calcification Rates'!$E$68)))*('Calcification Rates'!$F$68-'Calcification Rates'!$G$68)</f>
        <v>9.8292370676130254</v>
      </c>
      <c r="FA71" s="73">
        <f>((((1-'Calcification Rates'!$H$68)*$A71)*(('Calcification Rates'!$D$68+'Calcification Rates'!$E$68)*0.1))+('Calcification Rates'!$H$68*$A71*('Calcification Rates'!$D$68+'Calcification Rates'!$E$68)))*('Calcification Rates'!$F$68+'Calcification Rates'!$G$68)</f>
        <v>22.356112161658849</v>
      </c>
      <c r="FB71" s="73">
        <f>((((((((($A71*2)/PI())/2)+'Calcification Rates'!$D$69)^2)*PI())/2))-((((((($A71*2)/PI())/2)^2)*PI())/2)))*'Calcification Rates'!$F$69</f>
        <v>105.65889627890949</v>
      </c>
      <c r="FC71" s="73">
        <f>((((((((($A71*2)/PI())/2)+('Calcification Rates'!$D$69-'Calcification Rates'!$E$69))^2)*PI())/2))-((((((($A71*2)/PI())/2)^2)*PI())/2)))*('Calcification Rates'!$F$69-'Calcification Rates'!$G$69)</f>
        <v>100.02054834514618</v>
      </c>
      <c r="FD71" s="73">
        <f>((((((((($A71*2)/PI())/2)+('Calcification Rates'!$D$69+'Calcification Rates'!$E$69))^2)*PI())/2))-((((((($A71*2)/PI())/2)^2)*PI())/2)))*('Calcification Rates'!$F$69+'Calcification Rates'!$G$69)</f>
        <v>111.38006041264157</v>
      </c>
      <c r="FE71" s="73">
        <f>((((((((($A71*2)/PI())/2)+'Calcification Rates'!$D$70)^2)*PI())/2))-((((((($A71*2)/PI())/2)^2)*PI())/2)))*'Calcification Rates'!$F$70</f>
        <v>82.287721134569125</v>
      </c>
      <c r="FF71" s="73">
        <f>((((((((($A71*2)/PI())/2)+('Calcification Rates'!$D$70-'Calcification Rates'!$E$70))^2)*PI())/2))-((((((($A71*2)/PI())/2)^2)*PI())/2)))*('Calcification Rates'!$F$70-'Calcification Rates'!$G$70)</f>
        <v>70.846350688079397</v>
      </c>
      <c r="FG71" s="73">
        <f>((((((((($A71*2)/PI())/2)+('Calcification Rates'!$D$70+'Calcification Rates'!$E$70))^2)*PI())/2))-((((((($A71*2)/PI())/2)^2)*PI())/2)))*('Calcification Rates'!$F$70+'Calcification Rates'!$G$70)</f>
        <v>93.950448683083764</v>
      </c>
      <c r="FH71" s="73">
        <f>((((((((($A71*2)/PI())/2)+'Calcification Rates'!$D$71)^2)*PI())/2))-((((((($A71*2)/PI())/2)^2)*PI())/2)))*'Calcification Rates'!$F$71</f>
        <v>46.935748278780203</v>
      </c>
      <c r="FI71" s="73">
        <f>((((((((($A71*2)/PI())/2)+('Calcification Rates'!$D$71-'Calcification Rates'!$E$71))^2)*PI())/2))-((((((($A71*2)/PI())/2)^2)*PI())/2)))*('Calcification Rates'!$F$71-'Calcification Rates'!$G$71)</f>
        <v>43.276930962406745</v>
      </c>
      <c r="FJ71" s="73">
        <f>((((((((($A71*2)/PI())/2)+('Calcification Rates'!$D$71+'Calcification Rates'!$E$71))^2)*PI())/2))-((((((($A71*2)/PI())/2)^2)*PI())/2)))*('Calcification Rates'!$F$71+'Calcification Rates'!$G$71)</f>
        <v>50.739722782969302</v>
      </c>
      <c r="FK71" s="73">
        <f>$A71*'Calcification Rates'!$D$72*'Calcification Rates'!$F$72</f>
        <v>1.6216940624999998</v>
      </c>
      <c r="FL71" s="73">
        <f>$A71*('Calcification Rates'!$D$72-'Calcification Rates'!$E$72)*('Calcification Rates'!$F$72-'Calcification Rates'!$G$72)</f>
        <v>1.0539370001688944</v>
      </c>
      <c r="FM71" s="73">
        <f>$A71*('Calcification Rates'!$D$72+'Calcification Rates'!$E$72)*('Calcification Rates'!$F$72+'Calcification Rates'!$G$72)</f>
        <v>2.1894511248311055</v>
      </c>
      <c r="FN71" s="73">
        <f>$A71*'Calcification Rates'!$D$74*'Calcification Rates'!$F$74</f>
        <v>1.6216940624999998</v>
      </c>
      <c r="FO71" s="73">
        <f>$A71*('Calcification Rates'!$D$74-'Calcification Rates'!$E$74)*('Calcification Rates'!$F$74-'Calcification Rates'!$G$74)</f>
        <v>1.0539370001688944</v>
      </c>
      <c r="FP71" s="73">
        <f>$A71*('Calcification Rates'!$D$74+'Calcification Rates'!$E$74)*('Calcification Rates'!$F$74+'Calcification Rates'!$G$74)</f>
        <v>2.1894511248311055</v>
      </c>
      <c r="FQ71" s="73">
        <f>$A71*'Calcification Rates'!$D$75*'Calcification Rates'!$F$75</f>
        <v>46.805498224431815</v>
      </c>
      <c r="FR71" s="73">
        <f>$A71*('Calcification Rates'!$D$75-'Calcification Rates'!$E$75)*('Calcification Rates'!$F$75-'Calcification Rates'!$G$75)</f>
        <v>43.588112190228387</v>
      </c>
      <c r="FS71" s="73">
        <f>$A71*('Calcification Rates'!$D$75+'Calcification Rates'!$E$75)*('Calcification Rates'!$F$75+'Calcification Rates'!$G$75)</f>
        <v>50.120852840612777</v>
      </c>
      <c r="FT71" s="73">
        <f>((((((((($A71*2)/PI())/2)+'Calcification Rates'!$D$76)^2)*PI())/2))-((((((($A71*2)/PI())/2)^2)*PI())/2)))*'Calcification Rates'!$F$76</f>
        <v>47.287070029913323</v>
      </c>
      <c r="FU71" s="73">
        <f>((((((((($A71*2)/PI())/2)+('Calcification Rates'!$D$76-'Calcification Rates'!$E$76))^2)*PI())/2))-((((((($A71*2)/PI())/2)^2)*PI())/2)))*('Calcification Rates'!$F$76-'Calcification Rates'!$G$76)</f>
        <v>44.026796590578229</v>
      </c>
      <c r="FV71" s="73">
        <f>((((((((($A71*2)/PI())/2)+('Calcification Rates'!$D$76+'Calcification Rates'!$E$76))^2)*PI())/2))-((((((($A71*2)/PI())/2)^2)*PI())/2)))*('Calcification Rates'!$F$76+'Calcification Rates'!$G$76)</f>
        <v>50.647786460635785</v>
      </c>
      <c r="FW71" s="73">
        <f>(2*'Calcification Rates'!$D$77*'Calcification Rates'!$F$77)+0.1*'Calcification Rates'!$D$77*($A71+(2*'Calcification Rates'!$D$77))*'Calcification Rates'!$F$77</f>
        <v>108.07494444444444</v>
      </c>
      <c r="FX71" s="73">
        <f>(2*('Calcification Rates'!$D$77-'Calcification Rates'!$E$77)*('Calcification Rates'!$F$77-'Calcification Rates'!$G$77))+(0.1*('Calcification Rates'!$D$77-'Calcification Rates'!$E$77)*($A71+(2*'Calcification Rates'!$D$77-'Calcification Rates'!$E$77)))*('Calcification Rates'!$F$77-'Calcification Rates'!$G$77)</f>
        <v>102.83477964653346</v>
      </c>
      <c r="FY71" s="73">
        <f>(2*('Calcification Rates'!$D$77+'Calcification Rates'!$E$77)*('Calcification Rates'!$F$77+'Calcification Rates'!$G$77))+(0.1*('Calcification Rates'!$D$77+'Calcification Rates'!$E$77)*($A71+(2*'Calcification Rates'!$D$77+'Calcification Rates'!$E$77)))*('Calcification Rates'!$F$77+'Calcification Rates'!$G$77)</f>
        <v>113.33821880220741</v>
      </c>
      <c r="FZ71" s="73">
        <f>((((1-'Calcification Rates'!$H$78)*$A71)*'Calcification Rates'!$D$78*0.1)+('Calcification Rates'!$H$78*$A71*'Calcification Rates'!$D$78))*'Calcification Rates'!$F$78</f>
        <v>24.605741774249996</v>
      </c>
      <c r="GA71" s="73">
        <f>((((1-'Calcification Rates'!$H$78)*$A71)*(('Calcification Rates'!$D$78-'Calcification Rates'!$E$78)*0.1))+('Calcification Rates'!$H$78*$A71*('Calcification Rates'!$D$78-'Calcification Rates'!$E$78)))*('Calcification Rates'!$F$78-'Calcification Rates'!$G$78)</f>
        <v>23.753891411729214</v>
      </c>
      <c r="GB71" s="73">
        <f>((((1-'Calcification Rates'!$H$78)*$A71)*(('Calcification Rates'!$D$78+'Calcification Rates'!$E$78)*0.1))+('Calcification Rates'!$H$78*$A71*('Calcification Rates'!$D$78+'Calcification Rates'!$E$78)))*('Calcification Rates'!$F$78+'Calcification Rates'!$G$78)</f>
        <v>25.457592136770785</v>
      </c>
      <c r="GC71" s="73">
        <f>((((1-'Calcification Rates'!$H$79)*$A71)*'Calcification Rates'!$D$79*0.1)+('Calcification Rates'!$H$79*$A71*'Calcification Rates'!$D$79))*'Calcification Rates'!$F$79</f>
        <v>27.984435570000006</v>
      </c>
      <c r="GD71" s="73">
        <f>((((1-'Calcification Rates'!$H$79)*$A71)*(('Calcification Rates'!$D$79-'Calcification Rates'!$E$79)*0.1))+('Calcification Rates'!$H$79*$A71*('Calcification Rates'!$D$79-'Calcification Rates'!$E$79)))*('Calcification Rates'!$F$79-'Calcification Rates'!$G$79)</f>
        <v>26.814567688265686</v>
      </c>
      <c r="GE71" s="73">
        <f>((((1-'Calcification Rates'!$H$79)*$A71)*(('Calcification Rates'!$D$79+'Calcification Rates'!$E$79)*0.1))+('Calcification Rates'!$H$79*$A71*('Calcification Rates'!$D$79+'Calcification Rates'!$E$79)))*('Calcification Rates'!$F$79+'Calcification Rates'!$G$79)</f>
        <v>29.154303451734322</v>
      </c>
      <c r="GF71" s="73">
        <f>((((1-'Calcification Rates'!$H$80)*$A71)*'Calcification Rates'!$D$80*0.1)+('Calcification Rates'!$H$80*$A71*'Calcification Rates'!$D$80))*'Calcification Rates'!$F$80</f>
        <v>32.930992750499996</v>
      </c>
      <c r="GG71" s="73">
        <f>((((1-'Calcification Rates'!$H$80)*$A71)*(('Calcification Rates'!$D$80-'Calcification Rates'!$E$80)*0.1))+('Calcification Rates'!$H$80*$A71*('Calcification Rates'!$D$80-'Calcification Rates'!$E$80)))*('Calcification Rates'!$F$80-'Calcification Rates'!$G$80)</f>
        <v>31.790922340509773</v>
      </c>
      <c r="GH71" s="73">
        <f>((((1-'Calcification Rates'!$H$80)*$A71)*(('Calcification Rates'!$D$80+'Calcification Rates'!$E$80)*0.1))+('Calcification Rates'!$H$80*$A71*('Calcification Rates'!$D$80+'Calcification Rates'!$E$80)))*('Calcification Rates'!$F$80+'Calcification Rates'!$G$80)</f>
        <v>34.071063160490219</v>
      </c>
      <c r="GI71" s="73">
        <f>((((((((($A71*2)/PI())/2)+'Calcification Rates'!$D$81)^2)*PI())/2))-((((((($A71*2)/PI())/2)^2)*PI())/2)))*'Calcification Rates'!$F$81</f>
        <v>40.051383673529699</v>
      </c>
      <c r="GJ71" s="73">
        <f>((((((((($A71*2)/PI())/2)+('Calcification Rates'!$D$81-'Calcification Rates'!$E$81))^2)*PI())/2))-((((((($A71*2)/PI())/2)^2)*PI())/2)))*('Calcification Rates'!$F$81-'Calcification Rates'!$G$81)</f>
        <v>38.75011425328362</v>
      </c>
      <c r="GK71" s="73">
        <f>((((((((($A71*2)/PI())/2)+('Calcification Rates'!$D$81+'Calcification Rates'!$E$81))^2)*PI())/2))-((((((($A71*2)/PI())/2)^2)*PI())/2)))*('Calcification Rates'!$F$81+'Calcification Rates'!$G$81)</f>
        <v>41.353545541065522</v>
      </c>
      <c r="GL71" s="73">
        <f>((((((((($A71*2)/PI())/2)+'Calcification Rates'!$D$82)^2)*PI())/2))-((((((($A71*2)/PI())/2)^2)*PI())/2)))*'Calcification Rates'!$F$82</f>
        <v>41.072948314017772</v>
      </c>
      <c r="GM71" s="73">
        <f>((((((((($A71*2)/PI())/2)+('Calcification Rates'!$D$82-'Calcification Rates'!$E$82))^2)*PI())/2))-((((((($A71*2)/PI())/2)^2)*PI())/2)))*('Calcification Rates'!$F$82-'Calcification Rates'!$G$82)</f>
        <v>40.059954129691228</v>
      </c>
      <c r="GN71" s="73">
        <f>((((((((($A71*2)/PI())/2)+('Calcification Rates'!$D$82+'Calcification Rates'!$E$82))^2)*PI())/2))-((((((($A71*2)/PI())/2)^2)*PI())/2)))*('Calcification Rates'!$F$82+'Calcification Rates'!$G$82)</f>
        <v>42.086482666150047</v>
      </c>
      <c r="GO71" s="73">
        <f>((((((((($A71*2)/PI())/2)+'Calcification Rates'!$D$87)^2)*PI())/2))-((((((($A71*2)/PI())/2)^2)*PI())/2)))*'Calcification Rates'!$F$87</f>
        <v>27.596886845123461</v>
      </c>
      <c r="GP71" s="73">
        <f>((((((((($A71*2)/PI())/2)+('Calcification Rates'!$D$87-'Calcification Rates'!$E$87))^2)*PI())/2))-((((((($A71*2)/PI())/2)^2)*PI())/2)))*('Calcification Rates'!$F$87-'Calcification Rates'!$G$87)</f>
        <v>24.008345335311478</v>
      </c>
      <c r="GQ71" s="73">
        <f>((((((((($A71*2)/PI())/2)+('Calcification Rates'!$D$87+'Calcification Rates'!$E$87))^2)*PI())/2))-((((((($A71*2)/PI())/2)^2)*PI())/2)))*('Calcification Rates'!$F$87+'Calcification Rates'!$G$87)</f>
        <v>31.375807758893522</v>
      </c>
      <c r="GR71" s="73">
        <f>((((((((($A71*2)/PI())/2)+'Calcification Rates'!$D$88)^2)*PI())/2))-((((((($A71*2)/PI())/2)^2)*PI())/2)))*'Calcification Rates'!$F$88</f>
        <v>27.596886845123461</v>
      </c>
      <c r="GS71" s="73">
        <f>((((((((($A71*2)/PI())/2)+('Calcification Rates'!$D$88-'Calcification Rates'!$E$88))^2)*PI())/2))-((((((($A71*2)/PI())/2)^2)*PI())/2)))*('Calcification Rates'!$F$88-'Calcification Rates'!$G$88)</f>
        <v>24.008345335311478</v>
      </c>
      <c r="GT71" s="73">
        <f>((((((((($A71*2)/PI())/2)+('Calcification Rates'!$D$88+'Calcification Rates'!$E$88))^2)*PI())/2))-((((((($A71*2)/PI())/2)^2)*PI())/2)))*('Calcification Rates'!$F$88+'Calcification Rates'!$G$88)</f>
        <v>31.375807758893522</v>
      </c>
      <c r="GU71" s="73">
        <f>((((((((($A71*2)/PI())/2)+'Calcification Rates'!$D$89)^2)*PI())/2))-((((((($A71*2)/PI())/2)^2)*PI())/2)))*'Calcification Rates'!$F$89</f>
        <v>38.558444009368195</v>
      </c>
      <c r="GV71" s="73">
        <f>((((((((($A71*2)/PI())/2)+('Calcification Rates'!$D$89-'Calcification Rates'!$E$89))^2)*PI())/2))-((((((($A71*2)/PI())/2)^2)*PI())/2)))*('Calcification Rates'!$F$89-'Calcification Rates'!$G$89)</f>
        <v>34.379060512022328</v>
      </c>
      <c r="GW71" s="73">
        <f>((((((((($A71*2)/PI())/2)+('Calcification Rates'!$D$89+'Calcification Rates'!$E$89))^2)*PI())/2))-((((((($A71*2)/PI())/2)^2)*PI())/2)))*('Calcification Rates'!$F$89+'Calcification Rates'!$G$89)</f>
        <v>42.893001286883603</v>
      </c>
      <c r="GX71" s="73">
        <f>((((((((($A71*2)/PI())/2)+'Calcification Rates'!$D$90)^2)*PI())/2))-((((((($A71*2)/PI())/2)^2)*PI())/2)))*'Calcification Rates'!$F$90</f>
        <v>38.558444009368195</v>
      </c>
      <c r="GY71" s="73">
        <f>((((((((($A71*2)/PI())/2)+('Calcification Rates'!$D$90-'Calcification Rates'!$E$90))^2)*PI())/2))-((((((($A71*2)/PI())/2)^2)*PI())/2)))*('Calcification Rates'!$F$90-'Calcification Rates'!$G$90)</f>
        <v>34.379060512022328</v>
      </c>
      <c r="GZ71" s="73">
        <f>((((((((($A71*2)/PI())/2)+('Calcification Rates'!$D$90+'Calcification Rates'!$E$90))^2)*PI())/2))-((((((($A71*2)/PI())/2)^2)*PI())/2)))*('Calcification Rates'!$F$90+'Calcification Rates'!$G$90)</f>
        <v>42.893001286883603</v>
      </c>
      <c r="HA71" s="73">
        <f>((((((((($A71*2)/PI())/2)+'Calcification Rates'!$D$92)^2)*PI())/2))-((((((($A71*2)/PI())/2)^2)*PI())/2)))*'Calcification Rates'!$F$92</f>
        <v>97.076735654126395</v>
      </c>
      <c r="HB71" s="73">
        <f>((((((((($A71*2)/PI())/2)+('Calcification Rates'!$D$92-'Calcification Rates'!$E$92))^2)*PI())/2))-((((((($A71*2)/PI())/2)^2)*PI())/2)))*('Calcification Rates'!$F$92-'Calcification Rates'!$G$92)</f>
        <v>93.32075175414127</v>
      </c>
      <c r="HC71" s="73">
        <f>((((((((($A71*2)/PI())/2)+('Calcification Rates'!$D$92+'Calcification Rates'!$E$92))^2)*PI())/2))-((((((($A71*2)/PI())/2)^2)*PI())/2)))*('Calcification Rates'!$F$92+'Calcification Rates'!$G$92)</f>
        <v>100.83271955411152</v>
      </c>
      <c r="HD71" s="73">
        <f>$A71*'Calcification Rates'!$D$93*'Calcification Rates'!$F$93</f>
        <v>28.509040803759525</v>
      </c>
      <c r="HE71" s="73">
        <f>$A71*('Calcification Rates'!$D$93-'Calcification Rates'!$E$93)*('Calcification Rates'!$F$93-'Calcification Rates'!$G$93)</f>
        <v>25.055936463058757</v>
      </c>
      <c r="HF71" s="73">
        <f>$A71*('Calcification Rates'!$D$93+'Calcification Rates'!$E$93)*('Calcification Rates'!$F$93+'Calcification Rates'!$G$93)</f>
        <v>32.151316461649238</v>
      </c>
      <c r="HG71" s="73">
        <f>$A71*'Calcification Rates'!$D$95*'Calcification Rates'!$F$95</f>
        <v>36.349027024793394</v>
      </c>
      <c r="HH71" s="73">
        <f>$A71*('Calcification Rates'!$D$95-'Calcification Rates'!$E$95)*('Calcification Rates'!$F$95-'Calcification Rates'!$G$95)</f>
        <v>31.719705619189725</v>
      </c>
      <c r="HI71" s="73">
        <f>$A71*('Calcification Rates'!$D$95+'Calcification Rates'!$E$95)*('Calcification Rates'!$F$95+'Calcification Rates'!$G$95)</f>
        <v>41.237783379684757</v>
      </c>
      <c r="HJ71" s="73">
        <f>((((1-'Calcification Rates'!$H$96)*$A71)*'Calcification Rates'!$D$96*0.1)+('Calcification Rates'!$H$96*$A71*'Calcification Rates'!$D$96))*'Calcification Rates'!$F$96</f>
        <v>17.280906824999999</v>
      </c>
      <c r="HK71" s="73">
        <f>((((1-'Calcification Rates'!$H$96)*$A71)*(('Calcification Rates'!$D$96-'Calcification Rates'!$E$96)*0.1))+('Calcification Rates'!$H$96*$A71*('Calcification Rates'!$D$96-'Calcification Rates'!$E$96)))*('Calcification Rates'!$F$96-'Calcification Rates'!$G$96)</f>
        <v>15.095258050143727</v>
      </c>
      <c r="HL71" s="73">
        <f>((((1-'Calcification Rates'!$H$96)*$A71)*(('Calcification Rates'!$D$96+'Calcification Rates'!$E$96)*0.1))+('Calcification Rates'!$H$96*$A71*('Calcification Rates'!$D$96+'Calcification Rates'!$E$96)))*('Calcification Rates'!$F$96+'Calcification Rates'!$G$96)</f>
        <v>19.600992701435491</v>
      </c>
      <c r="HM71" s="73">
        <f>((((1-'Calcification Rates'!$H$98)*$A71)*'Calcification Rates'!$D$98*0.1)+('Calcification Rates'!$H$98*$A71*'Calcification Rates'!$D$98))*'Calcification Rates'!$F$98</f>
        <v>17.280906824999999</v>
      </c>
      <c r="HN71" s="73">
        <f>((((1-'Calcification Rates'!$H$98)*$A71)*(('Calcification Rates'!$D$98-'Calcification Rates'!$E$98)*0.1))+('Calcification Rates'!$H$98*$A71*('Calcification Rates'!$D$98-'Calcification Rates'!$E$98)))*('Calcification Rates'!$F$98-'Calcification Rates'!$G$98)</f>
        <v>10.42184916148245</v>
      </c>
      <c r="HO71" s="73">
        <f>((((1-'Calcification Rates'!$H$98)*$A71)*(('Calcification Rates'!$D$98+'Calcification Rates'!$E$98)*0.1))+('Calcification Rates'!$H$98*$A71*('Calcification Rates'!$D$98+'Calcification Rates'!$E$98)))*('Calcification Rates'!$F$98+'Calcification Rates'!$G$98)</f>
        <v>25.13303942378948</v>
      </c>
    </row>
    <row r="72" spans="1:223" x14ac:dyDescent="0.3">
      <c r="A72" s="42">
        <v>70</v>
      </c>
      <c r="B72" s="73">
        <f>((((1-'Calcification Rates'!$H$11)*$A72)*'Calcification Rates'!$D$11*0.1)+('Calcification Rates'!$H$11*$A72*'Calcification Rates'!$D$11))*'Calcification Rates'!$F$11</f>
        <v>192.59137706666661</v>
      </c>
      <c r="C72" s="73">
        <f>((((1-'Calcification Rates'!$H$11)*$A72)*(('Calcification Rates'!$D$11-'Calcification Rates'!$E$11)*0.1))+('Calcification Rates'!$H$11*$A72*('Calcification Rates'!$D$11-'Calcification Rates'!$E$11)))*('Calcification Rates'!$F$11-'Calcification Rates'!$G$11)</f>
        <v>156.41791013590799</v>
      </c>
      <c r="D72" s="73">
        <f>((((1-'Calcification Rates'!$H$11)*$A72)*(('Calcification Rates'!$D$11+'Calcification Rates'!$E$11)*0.1))+('Calcification Rates'!$H$11*$A72*('Calcification Rates'!$D$11+'Calcification Rates'!$E$11)))*('Calcification Rates'!$F$11+'Calcification Rates'!$G$11)</f>
        <v>229.88855788213067</v>
      </c>
      <c r="E72" s="73">
        <f>(((((1-'Calcification Rates'!$H$12)*$A72)*'Calcification Rates'!$D$12*0.1)+('Calcification Rates'!$H$12*$A72*'Calcification Rates'!$D$12))*'Calcification Rates'!$F$12)*0.5</f>
        <v>101.41926933333332</v>
      </c>
      <c r="F72" s="73">
        <f>(((((1-'Calcification Rates'!$H$12)*$A72)*(('Calcification Rates'!$D$12-'Calcification Rates'!$E$12)*0.1))+('Calcification Rates'!$H$12*$A72*('Calcification Rates'!$D$12-'Calcification Rates'!$E$12)))*('Calcification Rates'!$F$12-'Calcification Rates'!$G$12))*0.5</f>
        <v>93.212113516428857</v>
      </c>
      <c r="G72" s="73">
        <f>(((((1-'Calcification Rates'!$H$12)*$A72)*(('Calcification Rates'!$D$12+'Calcification Rates'!$E$12)*0.1))+('Calcification Rates'!$H$12*$A72*('Calcification Rates'!$D$12+'Calcification Rates'!$E$12)))*('Calcification Rates'!$F$12+'Calcification Rates'!$G$12))*0.5</f>
        <v>109.76882688543424</v>
      </c>
      <c r="H72" s="73">
        <f>(((((1-'Calcification Rates'!$H$13)*$A72)*'Calcification Rates'!$D$13*0.1)+('Calcification Rates'!$H$13*$A72*'Calcification Rates'!$D$13))*'Calcification Rates'!$F$13)*0.5</f>
        <v>81.607141392000003</v>
      </c>
      <c r="I72" s="73">
        <f>(((((1-'Calcification Rates'!$H$13)*$A72)*(('Calcification Rates'!$D$13-'Calcification Rates'!$E$13)*0.1))+('Calcification Rates'!$H$13*$A72*('Calcification Rates'!$D$13-'Calcification Rates'!$E$13)))*('Calcification Rates'!$F$13-'Calcification Rates'!$G$13))*0.5</f>
        <v>69.062722871668313</v>
      </c>
      <c r="J72" s="73">
        <f>(((((1-'Calcification Rates'!$H$13)*$A72)*(('Calcification Rates'!$D$13+'Calcification Rates'!$E$13)*0.1))+('Calcification Rates'!$H$13*$A72*('Calcification Rates'!$D$13+'Calcification Rates'!$E$13)))*('Calcification Rates'!$F$13+'Calcification Rates'!$G$13))*0.5</f>
        <v>95.185945029442792</v>
      </c>
      <c r="K72" s="73">
        <f>((((((((($A72*2)/PI())/2)+'Calcification Rates'!$D$14)^2)*PI())/2))-((((((($A72*2)/PI())/2)^2)*PI())/2)))*'Calcification Rates'!$F$14</f>
        <v>41.451376613858663</v>
      </c>
      <c r="L72" s="73">
        <f>((((((((($A72*2)/PI())/2)+('Calcification Rates'!$D$14-'Calcification Rates'!$E$14))^2)*PI())/2))-((((((($A72*2)/PI())/2)^2)*PI())/2)))*('Calcification Rates'!$F$14-'Calcification Rates'!$G$14)</f>
        <v>40.004924415404311</v>
      </c>
      <c r="M72" s="73">
        <f>((((((((($A72*2)/PI())/2)+('Calcification Rates'!$D$14+'Calcification Rates'!$E$14))^2)*PI())/2))-((((((($A72*2)/PI())/2)^2)*PI())/2)))*('Calcification Rates'!$F$14+'Calcification Rates'!$G$14)</f>
        <v>42.898508963606069</v>
      </c>
      <c r="N72" s="73">
        <f>((((((((($A72*2)/PI())/2)+'Calcification Rates'!$D$15)^2)*PI())/2))-((((((($A72*2)/PI())/2)^2)*PI())/2)))*'Calcification Rates'!$F$15</f>
        <v>42.04508122681758</v>
      </c>
      <c r="O72" s="73">
        <f>((((((((($A72*2)/PI())/2)+('Calcification Rates'!$D$15-'Calcification Rates'!$E$15))^2)*PI())/2))-((((((($A72*2)/PI())/2)^2)*PI())/2)))*('Calcification Rates'!$F$15-'Calcification Rates'!$G$15)</f>
        <v>37.914662854716369</v>
      </c>
      <c r="P72" s="73">
        <f>((((((((($A72*2)/PI())/2)+('Calcification Rates'!$D$15+'Calcification Rates'!$E$15))^2)*PI())/2))-((((((($A72*2)/PI())/2)^2)*PI())/2)))*('Calcification Rates'!$F$15+'Calcification Rates'!$G$15)</f>
        <v>46.368824163085122</v>
      </c>
      <c r="Q72" s="73">
        <f>(2*'Calcification Rates'!$D$16*'Calcification Rates'!$F$16)+0.1*'Calcification Rates'!$D$16*($A72+(2*'Calcification Rates'!$D$16))*'Calcification Rates'!$F$16</f>
        <v>10.156428333333334</v>
      </c>
      <c r="R72" s="73">
        <f>(2*('Calcification Rates'!$D$16-'Calcification Rates'!$E$16)*('Calcification Rates'!$F$16-'Calcification Rates'!$G$16))+(0.1*('Calcification Rates'!$D$16-'Calcification Rates'!$E$16)*($A72+(2*'Calcification Rates'!$D$16-'Calcification Rates'!$E$16)))*('Calcification Rates'!$F$16-'Calcification Rates'!$G$16)</f>
        <v>8.7243652365174675</v>
      </c>
      <c r="S72" s="73">
        <f>(2*('Calcification Rates'!$D$16+'Calcification Rates'!$E$16)*('Calcification Rates'!$F$16+'Calcification Rates'!$G$16))+(0.1*('Calcification Rates'!$D$16+'Calcification Rates'!$E$16)*($A72+(2*'Calcification Rates'!$D$16+'Calcification Rates'!$E$16)))*('Calcification Rates'!$F$16+'Calcification Rates'!$G$16)</f>
        <v>11.624165659751972</v>
      </c>
      <c r="T72" s="73">
        <f>(2*'Calcification Rates'!$D$17*'Calcification Rates'!$F$17)+0.1*'Calcification Rates'!$D$17*($A72+(2*'Calcification Rates'!$D$17))*'Calcification Rates'!$F$17</f>
        <v>9.3870019444444441</v>
      </c>
      <c r="U72" s="73">
        <f>(2*('Calcification Rates'!$D$17-'Calcification Rates'!$E$17)*('Calcification Rates'!$F$17-'Calcification Rates'!$G$17))+(0.1*('Calcification Rates'!$D$17-'Calcification Rates'!$E$17)*($A72+(2*'Calcification Rates'!$D$17-'Calcification Rates'!$E$17)))*('Calcification Rates'!$F$17-'Calcification Rates'!$G$17)</f>
        <v>7.9653938839841345</v>
      </c>
      <c r="V72" s="73">
        <f>(2*('Calcification Rates'!$D$17+'Calcification Rates'!$E$17)*('Calcification Rates'!$F$17+'Calcification Rates'!$G$17))+(0.1*('Calcification Rates'!$D$17+'Calcification Rates'!$E$17)*($A72+(2*'Calcification Rates'!$D$17+'Calcification Rates'!$E$17)))*('Calcification Rates'!$F$17+'Calcification Rates'!$G$17)</f>
        <v>10.844282740551972</v>
      </c>
      <c r="W72" s="73">
        <f>((((((((($A72*2)/PI())/2)+'Calcification Rates'!$D$18)^2)*PI())/2))-((((((($A72*2)/PI())/2)^2)*PI())/2)))*'Calcification Rates'!$F$18</f>
        <v>42.04508122681758</v>
      </c>
      <c r="X72" s="73">
        <f>((((((((($A72*2)/PI())/2)+('Calcification Rates'!$D$18-'Calcification Rates'!$E$18))^2)*PI())/2))-((((((($A72*2)/PI())/2)^2)*PI())/2)))*('Calcification Rates'!$F$18-'Calcification Rates'!$G$18)</f>
        <v>37.914662854716369</v>
      </c>
      <c r="Y72" s="73">
        <f>((((((((($A72*2)/PI())/2)+('Calcification Rates'!$D$18+'Calcification Rates'!$E$18))^2)*PI())/2))-((((((($A72*2)/PI())/2)^2)*PI())/2)))*('Calcification Rates'!$F$18+'Calcification Rates'!$G$18)</f>
        <v>46.368824163085122</v>
      </c>
      <c r="Z72" s="73">
        <f>(2*'Calcification Rates'!$D$19*'Calcification Rates'!$F$19)+0.1*'Calcification Rates'!$D$19*($A72+(2*'Calcification Rates'!$D$19))*'Calcification Rates'!$F$19</f>
        <v>9.3870019444444441</v>
      </c>
      <c r="AA72" s="73">
        <f>(2*('Calcification Rates'!$D$19-'Calcification Rates'!$E$19)*('Calcification Rates'!$F$19-'Calcification Rates'!$G$19))+(0.1*('Calcification Rates'!$D$19-'Calcification Rates'!$E$19)*($A72+(2*'Calcification Rates'!$D$19-'Calcification Rates'!$E$19)))*('Calcification Rates'!$F$19-'Calcification Rates'!$G$19)</f>
        <v>7.9653938839841345</v>
      </c>
      <c r="AB72" s="73">
        <f>(2*('Calcification Rates'!$D$19+'Calcification Rates'!$E$19)*('Calcification Rates'!$F$19+'Calcification Rates'!$G$19))+(0.1*('Calcification Rates'!$D$19+'Calcification Rates'!$E$19)*($A72+(2*'Calcification Rates'!$D$19+'Calcification Rates'!$E$19)))*('Calcification Rates'!$F$19+'Calcification Rates'!$G$19)</f>
        <v>10.844282740551972</v>
      </c>
      <c r="AC72" s="73">
        <f>(((((1-'Calcification Rates'!$H$20)*$A72)*'Calcification Rates'!$D$20*0.1)+('Calcification Rates'!$H$20*$A72*'Calcification Rates'!$D$20))*'Calcification Rates'!$F$20)*0.5</f>
        <v>5.6595469583333324</v>
      </c>
      <c r="AD72" s="73">
        <f>(((((1-'Calcification Rates'!$H$20)*$A72)*(('Calcification Rates'!$D$20-'Calcification Rates'!$E$20)*0.1))+('Calcification Rates'!$H$20*$A72*('Calcification Rates'!$D$20-'Calcification Rates'!$E$20)))*('Calcification Rates'!$F$20-'Calcification Rates'!$G$20))*0.5</f>
        <v>4.8027856991609852</v>
      </c>
      <c r="AE72" s="73">
        <f>(((((1-'Calcification Rates'!$H$20)*$A72)*(('Calcification Rates'!$D$20+'Calcification Rates'!$E$20)*0.1))+('Calcification Rates'!$H$20*$A72*('Calcification Rates'!$D$20+'Calcification Rates'!$E$20)))*('Calcification Rates'!$F$20+'Calcification Rates'!$G$20))*0.5</f>
        <v>6.537691176143885</v>
      </c>
      <c r="AF72" s="73">
        <f>(2*'Calcification Rates'!$D$21*'Calcification Rates'!$F$21)+0.1*'Calcification Rates'!$D$21*($A72+(2*'Calcification Rates'!$D$21))*'Calcification Rates'!$F$21</f>
        <v>10.771969444444444</v>
      </c>
      <c r="AG72" s="73">
        <f>(2*('Calcification Rates'!$D$21-'Calcification Rates'!$E$21)*('Calcification Rates'!$F$21-'Calcification Rates'!$G$21))+(0.1*('Calcification Rates'!$D$21-'Calcification Rates'!$E$21)*($A72+(2*'Calcification Rates'!$D$21-'Calcification Rates'!$E$21)))*('Calcification Rates'!$F$21-'Calcification Rates'!$G$21)</f>
        <v>10.540594143982933</v>
      </c>
      <c r="AH72" s="73">
        <f>(2*('Calcification Rates'!$D$21+'Calcification Rates'!$E$21)*('Calcification Rates'!$F$21+'Calcification Rates'!$G$21))+(0.1*('Calcification Rates'!$D$21+'Calcification Rates'!$E$21)*($A72+(2*'Calcification Rates'!$D$21+'Calcification Rates'!$E$21)))*('Calcification Rates'!$F$21+'Calcification Rates'!$G$21)</f>
        <v>11.0057077557504</v>
      </c>
      <c r="AI72" s="73">
        <f>$A72*'Calcification Rates'!$D$23*'Calcification Rates'!$F$23</f>
        <v>1.6451968749999999</v>
      </c>
      <c r="AJ72" s="73">
        <f>$A72*('Calcification Rates'!$D$23-'Calcification Rates'!$E$23)*('Calcification Rates'!$F$23-'Calcification Rates'!$G$23)</f>
        <v>1.0692114494467044</v>
      </c>
      <c r="AK72" s="73">
        <f>$A72*('Calcification Rates'!$D$23+'Calcification Rates'!$E$23)*('Calcification Rates'!$F$23+'Calcification Rates'!$G$23)</f>
        <v>2.2211823005532954</v>
      </c>
      <c r="AL72" s="73">
        <f>((((1-'Calcification Rates'!$H$24)*$A72)*'Calcification Rates'!$D$24*0.1)+('Calcification Rates'!$H$24*$A72*'Calcification Rates'!$D$24))*'Calcification Rates'!$F$24</f>
        <v>74.964072911000002</v>
      </c>
      <c r="AM72" s="73">
        <f>((((1-'Calcification Rates'!$H$24)*$A72)*(('Calcification Rates'!$D$24-'Calcification Rates'!$E$24)*0.1))+('Calcification Rates'!$H$24*$A72*('Calcification Rates'!$D$24-'Calcification Rates'!$E$24)))*('Calcification Rates'!$F$24-'Calcification Rates'!$G$24)</f>
        <v>45.209679579926487</v>
      </c>
      <c r="AN72" s="73">
        <f>((((1-'Calcification Rates'!$H$24)*$A72)*(('Calcification Rates'!$D$24+'Calcification Rates'!$E$24)*0.1))+('Calcification Rates'!$H$24*$A72*('Calcification Rates'!$D$24+'Calcification Rates'!$E$24)))*('Calcification Rates'!$F$24+'Calcification Rates'!$G$24)</f>
        <v>109.02639652650242</v>
      </c>
      <c r="AO72" s="73">
        <f>((((((((($A72*2)/PI())/2)+'Calcification Rates'!$D$25)^2)*PI())/2))-((((((($A72*2)/PI())/2)^2)*PI())/2)))*'Calcification Rates'!$F$25</f>
        <v>35.340382878060332</v>
      </c>
      <c r="AP72" s="73">
        <f>((((((((($A72*2)/PI())/2)+('Calcification Rates'!$D$25-'Calcification Rates'!$E$25))^2)*PI())/2))-((((((($A72*2)/PI())/2)^2)*PI())/2)))*('Calcification Rates'!$F$25-'Calcification Rates'!$G$25)</f>
        <v>28.889857966602047</v>
      </c>
      <c r="AQ72" s="73">
        <f>((((((((($A72*2)/PI())/2)+('Calcification Rates'!$D$25+'Calcification Rates'!$E$25))^2)*PI())/2))-((((((($A72*2)/PI())/2)^2)*PI())/2)))*('Calcification Rates'!$F$25+'Calcification Rates'!$G$25)</f>
        <v>42.005810002500063</v>
      </c>
      <c r="AR72" s="73">
        <f>((((1-'Calcification Rates'!$H$28)*$A72)*'Calcification Rates'!$D$28*0.1)+('Calcification Rates'!$H$28*$A72*'Calcification Rates'!$D$28))*'Calcification Rates'!$F$28</f>
        <v>12.065986698873768</v>
      </c>
      <c r="AS72" s="73">
        <f>((((1-'Calcification Rates'!$H$28)*$A72)*(('Calcification Rates'!$D$28-'Calcification Rates'!$E$28)*0.1))+('Calcification Rates'!$H$28*$A72*('Calcification Rates'!$D$28-'Calcification Rates'!$E$28)))*('Calcification Rates'!$F$28-'Calcification Rates'!$G$28)</f>
        <v>10.87531007239407</v>
      </c>
      <c r="AT72" s="73">
        <f>((((1-'Calcification Rates'!$H$28)*$A72)*(('Calcification Rates'!$D$28+'Calcification Rates'!$E$28)*0.1))+('Calcification Rates'!$H$28*$A72*('Calcification Rates'!$D$28+'Calcification Rates'!$E$28)))*('Calcification Rates'!$F$28+'Calcification Rates'!$G$28)</f>
        <v>13.314929148981886</v>
      </c>
      <c r="AU72" s="73">
        <f>((((((((($A72*2)/PI())/2)+'Calcification Rates'!$D$29)^2)*PI())/2))-((((((($A72*2)/PI())/2)^2)*PI())/2)))*'Calcification Rates'!$F$29</f>
        <v>173.20745978419663</v>
      </c>
      <c r="AV72" s="73">
        <f>((((((((($A72*2)/PI())/2)+('Calcification Rates'!$D$29-'Calcification Rates'!$E$29))^2)*PI())/2))-((((((($A72*2)/PI())/2)^2)*PI())/2)))*('Calcification Rates'!$F$29-'Calcification Rates'!$G$29)</f>
        <v>143.11202628824933</v>
      </c>
      <c r="AW72" s="73">
        <f>((((((((($A72*2)/PI())/2)+('Calcification Rates'!$D$29+'Calcification Rates'!$E$29))^2)*PI())/2))-((((((($A72*2)/PI())/2)^2)*PI())/2)))*('Calcification Rates'!$F$29+'Calcification Rates'!$G$29)</f>
        <v>205.93590949199904</v>
      </c>
      <c r="AX72" s="73">
        <f>((((((((($A72*2)/PI())/2)+'Calcification Rates'!$D$30)^2)*PI())/2))-((((((($A72*2)/PI())/2)^2)*PI())/2)))*'Calcification Rates'!$F$30</f>
        <v>41.21471788683337</v>
      </c>
      <c r="AY72" s="73">
        <f>((((((((($A72*2)/PI())/2)+('Calcification Rates'!$D$30-'Calcification Rates'!$E$30))^2)*PI())/2))-((((((($A72*2)/PI())/2)^2)*PI())/2)))*('Calcification Rates'!$F$30-'Calcification Rates'!$G$30)</f>
        <v>36.58813910004762</v>
      </c>
      <c r="AZ72" s="73">
        <f>((((((((($A72*2)/PI())/2)+('Calcification Rates'!$D$30+'Calcification Rates'!$E$30))^2)*PI())/2))-((((((($A72*2)/PI())/2)^2)*PI())/2)))*('Calcification Rates'!$F$30+'Calcification Rates'!$G$30)</f>
        <v>45.936507952708702</v>
      </c>
      <c r="BA72" s="73">
        <f>((((1-'Calcification Rates'!$H$31)*$A72)*'Calcification Rates'!$D$31*0.1)+('Calcification Rates'!$H$31*$A72*'Calcification Rates'!$D$31))*'Calcification Rates'!$F$31</f>
        <v>12.905620000000001</v>
      </c>
      <c r="BB72" s="73">
        <f>((((1-'Calcification Rates'!$H$31)*$A72)*(('Calcification Rates'!$D$31-'Calcification Rates'!$E$31)*0.1))+('Calcification Rates'!$H$31*$A72*('Calcification Rates'!$D$31-'Calcification Rates'!$E$31)))*('Calcification Rates'!$F$31-'Calcification Rates'!$G$31)</f>
        <v>12.905620000000001</v>
      </c>
      <c r="BC72" s="73">
        <f>((((1-'Calcification Rates'!$H$31)*$A72)*(('Calcification Rates'!$D$31+'Calcification Rates'!$E$31)*0.1))+('Calcification Rates'!$H$31*$A72*('Calcification Rates'!$D$31+'Calcification Rates'!$E$31)))*('Calcification Rates'!$F$31+'Calcification Rates'!$G$31)</f>
        <v>12.905620000000001</v>
      </c>
      <c r="BD72" s="73">
        <f>$A72*'Calcification Rates'!$D$32*'Calcification Rates'!$F$32</f>
        <v>54.229153702803444</v>
      </c>
      <c r="BE72" s="73">
        <f>$A72*('Calcification Rates'!$D$32-'Calcification Rates'!$E$32)*('Calcification Rates'!$F$32-'Calcification Rates'!$G$32)</f>
        <v>52.1309802645942</v>
      </c>
      <c r="BF72" s="73">
        <f>$A72*('Calcification Rates'!$D$32+'Calcification Rates'!$E$32)*('Calcification Rates'!$F$32+'Calcification Rates'!$G$32)</f>
        <v>56.327327141012695</v>
      </c>
      <c r="BG72" s="73">
        <f>((((1-'Calcification Rates'!$H$34)*$A72)*'Calcification Rates'!$D$34*0.1)+('Calcification Rates'!$H$34*$A72*'Calcification Rates'!$D$34))*'Calcification Rates'!$F$34</f>
        <v>17.531354749999998</v>
      </c>
      <c r="BH72" s="73">
        <f>((((1-'Calcification Rates'!$H$34)*$A72)*(('Calcification Rates'!$D$34-'Calcification Rates'!$E$34)*0.1))+('Calcification Rates'!$H$34*$A72*('Calcification Rates'!$D$34-'Calcification Rates'!$E$34)))*('Calcification Rates'!$F$34-'Calcification Rates'!$G$34)</f>
        <v>6.6761692054305835</v>
      </c>
      <c r="BI72" s="73">
        <f>((((1-'Calcification Rates'!$H$34)*$A72)*(('Calcification Rates'!$D$34+'Calcification Rates'!$E$34)*0.1))+('Calcification Rates'!$H$34*$A72*('Calcification Rates'!$D$34+'Calcification Rates'!$E$34)))*('Calcification Rates'!$F$34+'Calcification Rates'!$G$34)</f>
        <v>33.43595199412384</v>
      </c>
      <c r="BJ72" s="73">
        <f>(2*'Calcification Rates'!$D$35*'Calcification Rates'!$F$35)+0.1*'Calcification Rates'!$D$35*($A72+(2*'Calcification Rates'!$D$35))*'Calcification Rates'!$F$35</f>
        <v>5.4054380956621086</v>
      </c>
      <c r="BK72" s="73">
        <f>(2*('Calcification Rates'!$D$35-'Calcification Rates'!$E$35)*('Calcification Rates'!$F$35-'Calcification Rates'!$G$35))+(0.1*('Calcification Rates'!$D$35-'Calcification Rates'!$E$35)*($A72+(2*'Calcification Rates'!$D$35-'Calcification Rates'!$E$35)))*('Calcification Rates'!$F$35-'Calcification Rates'!$G$35)</f>
        <v>4.8750019655871224</v>
      </c>
      <c r="BL72" s="73">
        <f>(2*('Calcification Rates'!$D$35+'Calcification Rates'!$E$35)*('Calcification Rates'!$F$35+'Calcification Rates'!$G$35))+(0.1*('Calcification Rates'!$D$35+'Calcification Rates'!$E$35)*($A72+(2*'Calcification Rates'!$D$35+'Calcification Rates'!$E$35)))*('Calcification Rates'!$F$35+'Calcification Rates'!$G$35)</f>
        <v>5.9605990500292343</v>
      </c>
      <c r="BM72" s="73">
        <f>((((((((($A72*2)/PI())/2)+'Calcification Rates'!$D$36)^2)*PI())/2))-((((((($A72*2)/PI())/2)^2)*PI())/2)))*'Calcification Rates'!$F$36</f>
        <v>55.558632435057277</v>
      </c>
      <c r="BN72" s="73">
        <f>((((((((($A72*2)/PI())/2)+('Calcification Rates'!$D$36-'Calcification Rates'!$E$36))^2)*PI())/2))-((((((($A72*2)/PI())/2)^2)*PI())/2)))*('Calcification Rates'!$F$36-'Calcification Rates'!$G$36)</f>
        <v>50.882933241741505</v>
      </c>
      <c r="BO72" s="73">
        <f>((((((((($A72*2)/PI())/2)+('Calcification Rates'!$D$36+'Calcification Rates'!$E$36))^2)*PI())/2))-((((((($A72*2)/PI())/2)^2)*PI())/2)))*('Calcification Rates'!$F$36+'Calcification Rates'!$G$36)</f>
        <v>60.440512454324072</v>
      </c>
      <c r="BP72" s="73">
        <f>(2*'Calcification Rates'!$D$37*'Calcification Rates'!$F$37)+0.1*'Calcification Rates'!$D$37*($A72+(2*'Calcification Rates'!$D$37))*'Calcification Rates'!$F$37</f>
        <v>109.17029861111112</v>
      </c>
      <c r="BQ72" s="73">
        <f>(2*('Calcification Rates'!$D$37-'Calcification Rates'!$E$37)*('Calcification Rates'!$F$37-'Calcification Rates'!$G$37))+(0.1*('Calcification Rates'!$D$37-'Calcification Rates'!$E$37)*($A72+(2*'Calcification Rates'!$D$37-'Calcification Rates'!$E$37)))*('Calcification Rates'!$F$37-'Calcification Rates'!$G$37)</f>
        <v>89.452960736924837</v>
      </c>
      <c r="BR72" s="73">
        <f>(2*('Calcification Rates'!$D$37+'Calcification Rates'!$E$37)*('Calcification Rates'!$F$37+'Calcification Rates'!$G$37))+(0.1*('Calcification Rates'!$D$37+'Calcification Rates'!$E$37)*($A72+(2*'Calcification Rates'!$D$37+'Calcification Rates'!$E$37)))*('Calcification Rates'!$F$37+'Calcification Rates'!$G$37)</f>
        <v>130.51350165027341</v>
      </c>
      <c r="BS72" s="73">
        <f>(2*'Calcification Rates'!$D$38*'Calcification Rates'!$F$38)+0.1*'Calcification Rates'!$D$38*($A72+(2*'Calcification Rates'!$D$38))*'Calcification Rates'!$F$38</f>
        <v>104.53372222222222</v>
      </c>
      <c r="BT72" s="73">
        <f>(2*('Calcification Rates'!$D$38-'Calcification Rates'!$E$38)*('Calcification Rates'!$F$38-'Calcification Rates'!$G$38))+(0.1*('Calcification Rates'!$D$38-'Calcification Rates'!$E$38)*($A72+(2*'Calcification Rates'!$D$38-'Calcification Rates'!$E$38)))*('Calcification Rates'!$F$38-'Calcification Rates'!$G$38)</f>
        <v>84.012256104899137</v>
      </c>
      <c r="BU72" s="73">
        <f>(2*('Calcification Rates'!$D$38+'Calcification Rates'!$E$38)*('Calcification Rates'!$F$38+'Calcification Rates'!$G$38))+(0.1*('Calcification Rates'!$D$38+'Calcification Rates'!$E$38)*($A72+(2*'Calcification Rates'!$D$38+'Calcification Rates'!$E$38)))*('Calcification Rates'!$F$38+'Calcification Rates'!$G$38)</f>
        <v>127.15358267029572</v>
      </c>
      <c r="BV72" s="73">
        <f>((((((((($A72*2)/PI())/2)+'Calcification Rates'!$D$39)^2)*PI())/2))-((((((($A72*2)/PI())/2)^2)*PI())/2)))*'Calcification Rates'!$F$39</f>
        <v>30.010090565263805</v>
      </c>
      <c r="BW72" s="73">
        <f>((((((((($A72*2)/PI())/2)+('Calcification Rates'!$D$39-'Calcification Rates'!$E$39))^2)*PI())/2))-((((((($A72*2)/PI())/2)^2)*PI())/2)))*('Calcification Rates'!$F$39-'Calcification Rates'!$G$39)</f>
        <v>28.848973885343437</v>
      </c>
      <c r="BX72" s="73">
        <f>((((((((($A72*2)/PI())/2)+('Calcification Rates'!$D$39+'Calcification Rates'!$E$39))^2)*PI())/2))-((((((($A72*2)/PI())/2)^2)*PI())/2)))*('Calcification Rates'!$F$39+'Calcification Rates'!$G$39)</f>
        <v>31.171207245184171</v>
      </c>
      <c r="BY72" s="73">
        <f>((((((((($A72*2)/PI())/2)+'Calcification Rates'!$D$40)^2)*PI())/2))-((((((($A72*2)/PI())/2)^2)*PI())/2)))*'Calcification Rates'!$F$40</f>
        <v>54.837603384528762</v>
      </c>
      <c r="BZ72" s="73">
        <f>((((((((($A72*2)/PI())/2)+('Calcification Rates'!$D$40-'Calcification Rates'!$E$40))^2)*PI())/2))-((((((($A72*2)/PI())/2)^2)*PI())/2)))*('Calcification Rates'!$F$40-'Calcification Rates'!$G$40)</f>
        <v>52.715888495392967</v>
      </c>
      <c r="CA72" s="73">
        <f>((((((((($A72*2)/PI())/2)+('Calcification Rates'!$D$40+'Calcification Rates'!$E$40))^2)*PI())/2))-((((((($A72*2)/PI())/2)^2)*PI())/2)))*('Calcification Rates'!$F$40+'Calcification Rates'!$G$40)</f>
        <v>56.959318273664557</v>
      </c>
      <c r="CB72" s="73">
        <f>$A72*'Calcification Rates'!$D$23*'Calcification Rates'!$F$23</f>
        <v>1.6451968749999999</v>
      </c>
      <c r="CC72" s="73">
        <f>$A72*('Calcification Rates'!$D$23-'Calcification Rates'!$E$23)*('Calcification Rates'!$F$23-'Calcification Rates'!$G$23)</f>
        <v>1.0692114494467044</v>
      </c>
      <c r="CD72" s="73">
        <f>$A72*('Calcification Rates'!$D$23+'Calcification Rates'!$E$23)*('Calcification Rates'!$F$23+'Calcification Rates'!$G$23)</f>
        <v>2.2211823005532954</v>
      </c>
      <c r="CE72" s="73">
        <f>((((1-'Calcification Rates'!$H$44)*$A72)*'Calcification Rates'!$D$44*0.1)+('Calcification Rates'!$H$44*$A72*'Calcification Rates'!$D$44))*'Calcification Rates'!$F$44</f>
        <v>57.450249515750002</v>
      </c>
      <c r="CF72" s="73">
        <f>((((1-'Calcification Rates'!$H$44)*$A72)*(('Calcification Rates'!$D$44-'Calcification Rates'!$E$44)*0.1))+('Calcification Rates'!$H$44*$A72*('Calcification Rates'!$D$44-'Calcification Rates'!$E$44)))*('Calcification Rates'!$F$44-'Calcification Rates'!$G$44)</f>
        <v>34.647362016702317</v>
      </c>
      <c r="CG72" s="73">
        <f>((((1-'Calcification Rates'!$H$44)*$A72)*(('Calcification Rates'!$D$44+'Calcification Rates'!$E$44)*0.1))+('Calcification Rates'!$H$44*$A72*('Calcification Rates'!$D$44+'Calcification Rates'!$E$44)))*('Calcification Rates'!$F$44+'Calcification Rates'!$G$44)</f>
        <v>83.55460744091404</v>
      </c>
      <c r="CH72" s="73">
        <f>((((1-'Calcification Rates'!$H$45)*$A72)*'Calcification Rates'!$D$45*0.1)+('Calcification Rates'!$H$45*$A72*'Calcification Rates'!$D$45))*'Calcification Rates'!$F$45</f>
        <v>71.386167999999998</v>
      </c>
      <c r="CI72" s="73">
        <f>((((1-'Calcification Rates'!$H$45)*$A72)*(('Calcification Rates'!$D$45-'Calcification Rates'!$E$45)*0.1))+('Calcification Rates'!$H$45*$A72*('Calcification Rates'!$D$45-'Calcification Rates'!$E$45)))*('Calcification Rates'!$F$45-'Calcification Rates'!$G$45)</f>
        <v>47.006828035676136</v>
      </c>
      <c r="CJ72" s="73">
        <f>((((1-'Calcification Rates'!$H$45)*$A72)*(('Calcification Rates'!$D$45+'Calcification Rates'!$E$45)*0.1))+('Calcification Rates'!$H$45*$A72*('Calcification Rates'!$D$45+'Calcification Rates'!$E$45)))*('Calcification Rates'!$F$45+'Calcification Rates'!$G$45)</f>
        <v>95.765507964323845</v>
      </c>
      <c r="CK72" s="73">
        <f>((((1-'Calcification Rates'!$H$46)*$A72)*'Calcification Rates'!$D$46*0.1)+('Calcification Rates'!$H$46*$A72*'Calcification Rates'!$D$46))*'Calcification Rates'!$F$46</f>
        <v>57.498897400000004</v>
      </c>
      <c r="CL72" s="73">
        <f>((((1-'Calcification Rates'!$H$46)*$A72)*(('Calcification Rates'!$D$46-'Calcification Rates'!$E$46)*0.1))+('Calcification Rates'!$H$46*$A72*('Calcification Rates'!$D$46-'Calcification Rates'!$E$46)))*('Calcification Rates'!$F$46-'Calcification Rates'!$G$46)</f>
        <v>53.926378288910506</v>
      </c>
      <c r="CM72" s="73">
        <f>((((1-'Calcification Rates'!$H$46)*$A72)*(('Calcification Rates'!$D$46+'Calcification Rates'!$E$46)*0.1))+('Calcification Rates'!$H$46*$A72*('Calcification Rates'!$D$46+'Calcification Rates'!$E$46)))*('Calcification Rates'!$F$46+'Calcification Rates'!$G$46)</f>
        <v>61.178544820399857</v>
      </c>
      <c r="CN72" s="73">
        <f>((((1-'Calcification Rates'!$H$47)*$A72)*'Calcification Rates'!$D$47*0.1)+('Calcification Rates'!$H$47*$A72*'Calcification Rates'!$D$47))*'Calcification Rates'!$F$47</f>
        <v>74.964072911000002</v>
      </c>
      <c r="CO72" s="73">
        <f>((((1-'Calcification Rates'!$H$47)*$A72)*(('Calcification Rates'!$D$47-'Calcification Rates'!$E$47)*0.1))+('Calcification Rates'!$H$47*$A72*('Calcification Rates'!$D$47-'Calcification Rates'!$E$47)))*('Calcification Rates'!$F$47-'Calcification Rates'!$G$47)</f>
        <v>45.209679579926487</v>
      </c>
      <c r="CP72" s="73">
        <f>((((1-'Calcification Rates'!$H$47)*$A72)*(('Calcification Rates'!$D$47+'Calcification Rates'!$E$47)*0.1))+('Calcification Rates'!$H$47*$A72*('Calcification Rates'!$D$47+'Calcification Rates'!$E$47)))*('Calcification Rates'!$F$47+'Calcification Rates'!$G$47)</f>
        <v>109.02639652650242</v>
      </c>
      <c r="CQ72" s="73">
        <f>((((((((($A72*2)/PI())/2)+'Calcification Rates'!$D$48)^2)*PI())/2))-((((((($A72*2)/PI())/2)^2)*PI())/2)))*'Calcification Rates'!$F$48</f>
        <v>42.04508122681758</v>
      </c>
      <c r="CR72" s="73">
        <f>((((((((($A72*2)/PI())/2)+('Calcification Rates'!$D$48-'Calcification Rates'!$E$48))^2)*PI())/2))-((((((($A72*2)/PI())/2)^2)*PI())/2)))*('Calcification Rates'!$F$48-'Calcification Rates'!$G$48)</f>
        <v>37.914662854716369</v>
      </c>
      <c r="CS72" s="73">
        <f>((((((((($A72*2)/PI())/2)+('Calcification Rates'!$D$48+'Calcification Rates'!$E$48))^2)*PI())/2))-((((((($A72*2)/PI())/2)^2)*PI())/2)))*('Calcification Rates'!$F$48+'Calcification Rates'!$G$48)</f>
        <v>46.368824163085122</v>
      </c>
      <c r="CT72" s="73">
        <f>((((1-'Calcification Rates'!$H$49)*$A72)*'Calcification Rates'!$D$49*0.1)+('Calcification Rates'!$H$49*$A72*'Calcification Rates'!$D$49))*'Calcification Rates'!$F$49</f>
        <v>57.450249515750002</v>
      </c>
      <c r="CU72" s="73">
        <f>((((1-'Calcification Rates'!$H$49)*$A72)*(('Calcification Rates'!$D$49-'Calcification Rates'!$E$49)*0.1))+('Calcification Rates'!$H$49*$A72*('Calcification Rates'!$D$49-'Calcification Rates'!$E$49)))*('Calcification Rates'!$F$49-'Calcification Rates'!$G$49)</f>
        <v>34.647362016702317</v>
      </c>
      <c r="CV72" s="73">
        <f>((((1-'Calcification Rates'!$H$49)*$A72)*(('Calcification Rates'!$D$49+'Calcification Rates'!$E$49)*0.1))+('Calcification Rates'!$H$49*$A72*('Calcification Rates'!$D$49+'Calcification Rates'!$E$49)))*('Calcification Rates'!$F$49+'Calcification Rates'!$G$49)</f>
        <v>83.55460744091404</v>
      </c>
      <c r="CW72" s="73">
        <f>((((((((($A72*2)/PI())/2)+'Calcification Rates'!$D$50)^2)*PI())/2))-((((((($A72*2)/PI())/2)^2)*PI())/2)))*'Calcification Rates'!$F$50</f>
        <v>42.04508122681758</v>
      </c>
      <c r="CX72" s="73">
        <f>((((((((($A72*2)/PI())/2)+('Calcification Rates'!$D$50-'Calcification Rates'!$E$50))^2)*PI())/2))-((((((($A72*2)/PI())/2)^2)*PI())/2)))*('Calcification Rates'!$F$50-'Calcification Rates'!$G$50)</f>
        <v>37.914662854716369</v>
      </c>
      <c r="CY72" s="73">
        <f>((((((((($A72*2)/PI())/2)+('Calcification Rates'!$D$50+'Calcification Rates'!$E$50))^2)*PI())/2))-((((((($A72*2)/PI())/2)^2)*PI())/2)))*('Calcification Rates'!$F$50+'Calcification Rates'!$G$50)</f>
        <v>46.368824163085122</v>
      </c>
      <c r="CZ72" s="73">
        <f>((((((((($A72*2)/PI())/2)+'Calcification Rates'!$D$51)^2)*PI())/2))-((((((($A72*2)/PI())/2)^2)*PI())/2)))*'Calcification Rates'!$F$51</f>
        <v>42.04508122681758</v>
      </c>
      <c r="DA72" s="73">
        <f>((((((((($A72*2)/PI())/2)+('Calcification Rates'!$D$51-'Calcification Rates'!$E$51))^2)*PI())/2))-((((((($A72*2)/PI())/2)^2)*PI())/2)))*('Calcification Rates'!$F$51-'Calcification Rates'!$G$51)</f>
        <v>37.914662854716369</v>
      </c>
      <c r="DB72" s="73">
        <f>((((((((($A72*2)/PI())/2)+('Calcification Rates'!$D$51+'Calcification Rates'!$E$51))^2)*PI())/2))-((((((($A72*2)/PI())/2)^2)*PI())/2)))*('Calcification Rates'!$F$51+'Calcification Rates'!$G$51)</f>
        <v>46.368824163085122</v>
      </c>
      <c r="DC72" s="73">
        <f>((((((((($A72*2)/PI())/2)+'Calcification Rates'!$D$52)^2)*PI())/2))-((((((($A72*2)/PI())/2)^2)*PI())/2)))*'Calcification Rates'!$F$52</f>
        <v>93.084889728049404</v>
      </c>
      <c r="DD72" s="73">
        <f>((((((((($A72*2)/PI())/2)+('Calcification Rates'!$D$52-'Calcification Rates'!$E$52))^2)*PI())/2))-((((((($A72*2)/PI())/2)^2)*PI())/2)))*('Calcification Rates'!$F$52-'Calcification Rates'!$G$52)</f>
        <v>87.870757859392313</v>
      </c>
      <c r="DE72" s="73">
        <f>((((((((($A72*2)/PI())/2)+('Calcification Rates'!$D$52+'Calcification Rates'!$E$52))^2)*PI())/2))-((((((($A72*2)/PI())/2)^2)*PI())/2)))*('Calcification Rates'!$F$52+'Calcification Rates'!$G$52)</f>
        <v>98.429953176932401</v>
      </c>
      <c r="DF72" s="73">
        <f>((((((((($A72*2)/PI())/2)+'Calcification Rates'!$D$53)^2)*PI())/2))-((((((($A72*2)/PI())/2)^2)*PI())/2)))*'Calcification Rates'!$F$53</f>
        <v>12.461285496770831</v>
      </c>
      <c r="DG72" s="73">
        <f>((((((((($A72*2)/PI())/2)+('Calcification Rates'!$D$53-'Calcification Rates'!$E$53))^2)*PI())/2))-((((((($A72*2)/PI())/2)^2)*PI())/2)))*('Calcification Rates'!$F$53-'Calcification Rates'!$G$53)</f>
        <v>11.84436465603531</v>
      </c>
      <c r="DH72" s="73">
        <f>((((((((($A72*2)/PI())/2)+('Calcification Rates'!$D$53+'Calcification Rates'!$E$53))^2)*PI())/2))-((((((($A72*2)/PI())/2)^2)*PI())/2)))*('Calcification Rates'!$F$53+'Calcification Rates'!$G$53)</f>
        <v>13.089064206489477</v>
      </c>
      <c r="DI72" s="73">
        <f>((((((((($A72*2)/PI())/2)+'Calcification Rates'!$D$54)^2)*PI())/2))-((((((($A72*2)/PI())/2)^2)*PI())/2)))*'Calcification Rates'!$F$54</f>
        <v>12.461285496770831</v>
      </c>
      <c r="DJ72" s="73">
        <f>((((((((($A72*2)/PI())/2)+('Calcification Rates'!$D$54-'Calcification Rates'!$E$54))^2)*PI())/2))-((((((($A72*2)/PI())/2)^2)*PI())/2)))*('Calcification Rates'!$F$54-'Calcification Rates'!$G$54)</f>
        <v>11.84436465603531</v>
      </c>
      <c r="DK72" s="73">
        <f>((((((((($A72*2)/PI())/2)+('Calcification Rates'!$D$54+'Calcification Rates'!$E$54))^2)*PI())/2))-((((((($A72*2)/PI())/2)^2)*PI())/2)))*('Calcification Rates'!$F$54+'Calcification Rates'!$G$54)</f>
        <v>13.089064206489477</v>
      </c>
      <c r="DL72" s="73">
        <f>((((((((($A72*2)/PI())/2)+'Calcification Rates'!$D$55)^2)*PI())/2))-((((((($A72*2)/PI())/2)^2)*PI())/2)))*'Calcification Rates'!$F$55</f>
        <v>15.2809960870258</v>
      </c>
      <c r="DM72" s="73">
        <f>((((((((($A72*2)/PI())/2)+('Calcification Rates'!$D$55-'Calcification Rates'!$E$55))^2)*PI())/2))-((((((($A72*2)/PI())/2)^2)*PI())/2)))*('Calcification Rates'!$F$55-'Calcification Rates'!$G$55)</f>
        <v>15.109062703762287</v>
      </c>
      <c r="DN72" s="73">
        <f>((((((((($A72*2)/PI())/2)+('Calcification Rates'!$D$55+'Calcification Rates'!$E$55))^2)*PI())/2))-((((((($A72*2)/PI())/2)^2)*PI())/2)))*('Calcification Rates'!$F$55+'Calcification Rates'!$G$55)</f>
        <v>15.452939344210129</v>
      </c>
      <c r="DO72" s="73">
        <f>((((1-'Calcification Rates'!$H$56)*$A72)*'Calcification Rates'!$D$56*0.1)+('Calcification Rates'!$H$56*$A72*'Calcification Rates'!$D$56))*'Calcification Rates'!$F$56</f>
        <v>7.4522199499999999</v>
      </c>
      <c r="DP72" s="73">
        <f>((((1-'Calcification Rates'!$H$56)*$A72)*(('Calcification Rates'!$D$56-'Calcification Rates'!$E$56)*0.1))+('Calcification Rates'!$H$56*$A72*('Calcification Rates'!$D$56-'Calcification Rates'!$E$56)))*('Calcification Rates'!$F$56-'Calcification Rates'!$G$56)</f>
        <v>7.4522199499999999</v>
      </c>
      <c r="DQ72" s="73">
        <f>((((1-'Calcification Rates'!$H$56)*$A72)*(('Calcification Rates'!$D$56+'Calcification Rates'!$E$56)*0.1))+('Calcification Rates'!$H$56*$A72*('Calcification Rates'!$D$56+'Calcification Rates'!$E$56)))*('Calcification Rates'!$F$56+'Calcification Rates'!$G$56)</f>
        <v>7.4522199499999999</v>
      </c>
      <c r="DR72" s="73">
        <f>((((1-'Calcification Rates'!$H$57)*$A72)*'Calcification Rates'!$D$57*0.1)+('Calcification Rates'!$H$57*$A72*'Calcification Rates'!$D$57))*'Calcification Rates'!$F$57</f>
        <v>31.597253333333335</v>
      </c>
      <c r="DS72" s="73">
        <f>((((1-'Calcification Rates'!$H$57)*$A72)*(('Calcification Rates'!$D$57-'Calcification Rates'!$E$57)*0.1))+('Calcification Rates'!$H$57*$A72*('Calcification Rates'!$D$57-'Calcification Rates'!$E$57)))*('Calcification Rates'!$F$57-'Calcification Rates'!$G$57)</f>
        <v>29.947565131218354</v>
      </c>
      <c r="DT72" s="73">
        <f>((((1-'Calcification Rates'!$H$57)*$A72)*(('Calcification Rates'!$D$57+'Calcification Rates'!$E$57)*0.1))+('Calcification Rates'!$H$57*$A72*('Calcification Rates'!$D$57+'Calcification Rates'!$E$57)))*('Calcification Rates'!$F$57+'Calcification Rates'!$G$57)</f>
        <v>33.246941535448315</v>
      </c>
      <c r="DU72" s="73">
        <f>((((1-'Calcification Rates'!$H$58)*$A72)*'Calcification Rates'!$D$58*0.1)+('Calcification Rates'!$H$58*$A72*'Calcification Rates'!$D$58))*'Calcification Rates'!$F$58</f>
        <v>31.597253333333335</v>
      </c>
      <c r="DV72" s="73">
        <f>((((1-'Calcification Rates'!$H$58)*$A72)*(('Calcification Rates'!$D$58-'Calcification Rates'!$E$58)*0.1))+('Calcification Rates'!$H$58*$A72*('Calcification Rates'!$D$58-'Calcification Rates'!$E$58)))*('Calcification Rates'!$F$58-'Calcification Rates'!$G$58)</f>
        <v>29.947565131218354</v>
      </c>
      <c r="DW72" s="73">
        <f>((((1-'Calcification Rates'!$H$58)*$A72)*(('Calcification Rates'!$D$58+'Calcification Rates'!$E$58)*0.1))+('Calcification Rates'!$H$58*$A72*('Calcification Rates'!$D$58+'Calcification Rates'!$E$58)))*('Calcification Rates'!$F$58+'Calcification Rates'!$G$58)</f>
        <v>33.246941535448315</v>
      </c>
      <c r="DX72" s="73">
        <f>(2*'Calcification Rates'!$D$59*'Calcification Rates'!$F$59)+0.1*'Calcification Rates'!$D$59*($A72+(2*'Calcification Rates'!$D$59))*'Calcification Rates'!$F$59</f>
        <v>22.129164088888892</v>
      </c>
      <c r="DY72" s="73">
        <f>(2*('Calcification Rates'!$D$59-'Calcification Rates'!$E$59)*('Calcification Rates'!$F$59-'Calcification Rates'!$G$59))+(0.1*('Calcification Rates'!$D$59-'Calcification Rates'!$E$59)*($A72+(2*'Calcification Rates'!$D$59-'Calcification Rates'!$E$59)))*('Calcification Rates'!$F$59-'Calcification Rates'!$G$59)</f>
        <v>20.955307281990045</v>
      </c>
      <c r="DZ72" s="73">
        <f>(2*('Calcification Rates'!$D$59+'Calcification Rates'!$E$59)*('Calcification Rates'!$F$59+'Calcification Rates'!$G$59))+(0.1*('Calcification Rates'!$D$59+'Calcification Rates'!$E$59)*($A72+(2*'Calcification Rates'!$D$59+'Calcification Rates'!$E$59)))*('Calcification Rates'!$F$59+'Calcification Rates'!$G$59)</f>
        <v>23.305058657995023</v>
      </c>
      <c r="EA72" s="73">
        <f>((((((((($A72*2)/PI())/2)+'Calcification Rates'!$D$60)^2)*PI())/2))-((((((($A72*2)/PI())/2)^2)*PI())/2)))*'Calcification Rates'!$F$60</f>
        <v>43.745456284714919</v>
      </c>
      <c r="EB72" s="73">
        <f>((((((((($A72*2)/PI())/2)+('Calcification Rates'!$D$60-'Calcification Rates'!$E$60))^2)*PI())/2))-((((((($A72*2)/PI())/2)^2)*PI())/2)))*('Calcification Rates'!$F$60-'Calcification Rates'!$G$60)</f>
        <v>40.837817383239525</v>
      </c>
      <c r="EC72" s="73">
        <f>((((((((($A72*2)/PI())/2)+('Calcification Rates'!$D$60+'Calcification Rates'!$E$60))^2)*PI())/2))-((((((($A72*2)/PI())/2)^2)*PI())/2)))*('Calcification Rates'!$F$60+'Calcification Rates'!$G$60)</f>
        <v>46.74750374542004</v>
      </c>
      <c r="ED72" s="73">
        <f>$A72*'Calcification Rates'!$D$61*'Calcification Rates'!$F$61</f>
        <v>54.934257399012303</v>
      </c>
      <c r="EE72" s="73">
        <f>$A72*('Calcification Rates'!$D$61-'Calcification Rates'!$E$61)*('Calcification Rates'!$F$61-'Calcification Rates'!$G$61)</f>
        <v>50.337576661131607</v>
      </c>
      <c r="EF72" s="73">
        <f>$A72*('Calcification Rates'!$D$61+'Calcification Rates'!$E$61)*('Calcification Rates'!$F$61+'Calcification Rates'!$G$61)</f>
        <v>59.729862507350511</v>
      </c>
      <c r="EG72" s="73">
        <f>(2*'Calcification Rates'!$D$62*'Calcification Rates'!$F$62)+0.1*'Calcification Rates'!$D$62*($A72+(2*'Calcification Rates'!$D$62))*'Calcification Rates'!$F$62</f>
        <v>109.17029861111112</v>
      </c>
      <c r="EH72" s="73">
        <f>(2*('Calcification Rates'!$D$62-'Calcification Rates'!$E$62)*('Calcification Rates'!$F$62-'Calcification Rates'!$G$62))+(0.1*('Calcification Rates'!$D$62-'Calcification Rates'!$E$62)*($A72+(2*'Calcification Rates'!$D$62-'Calcification Rates'!$E$62)))*('Calcification Rates'!$F$62-'Calcification Rates'!$G$62)</f>
        <v>89.452960736924837</v>
      </c>
      <c r="EI72" s="73">
        <f>(2*('Calcification Rates'!$D$62+'Calcification Rates'!$E$62)*('Calcification Rates'!$F$62+'Calcification Rates'!$G$62))+(0.1*('Calcification Rates'!$D$62+'Calcification Rates'!$E$62)*($A72+(2*'Calcification Rates'!$D$62+'Calcification Rates'!$E$62)))*('Calcification Rates'!$F$62+'Calcification Rates'!$G$62)</f>
        <v>130.51350165027341</v>
      </c>
      <c r="EJ72" s="73">
        <f>(2*'Calcification Rates'!$D$63*'Calcification Rates'!$F$63)+0.1*'Calcification Rates'!$D$63*($A72+(2*'Calcification Rates'!$D$63))*'Calcification Rates'!$F$63</f>
        <v>109.17029861111112</v>
      </c>
      <c r="EK72" s="73">
        <f>(2*('Calcification Rates'!$D$63-'Calcification Rates'!$E$63)*('Calcification Rates'!$F$63-'Calcification Rates'!$G$63))+(0.1*('Calcification Rates'!$D$63-'Calcification Rates'!$E$63)*($A72+(2*'Calcification Rates'!$D$63-'Calcification Rates'!$E$63)))*('Calcification Rates'!$F$63-'Calcification Rates'!$G$63)</f>
        <v>89.452960736924837</v>
      </c>
      <c r="EL72" s="73">
        <f>(2*('Calcification Rates'!$D$63+'Calcification Rates'!$E$63)*('Calcification Rates'!$F$63+'Calcification Rates'!$G$63))+(0.1*('Calcification Rates'!$D$63+'Calcification Rates'!$E$63)*($A72+(2*'Calcification Rates'!$D$63+'Calcification Rates'!$E$63)))*('Calcification Rates'!$F$63+'Calcification Rates'!$G$63)</f>
        <v>130.51350165027341</v>
      </c>
      <c r="EM72" s="73">
        <f>(2*'Calcification Rates'!$D$64*'Calcification Rates'!$F$64)+0.1*'Calcification Rates'!$D$64*($A72+(2*'Calcification Rates'!$D$64))*'Calcification Rates'!$F$64</f>
        <v>109.17029861111112</v>
      </c>
      <c r="EN72" s="73">
        <f>(2*('Calcification Rates'!$D$64-'Calcification Rates'!$E$64)*('Calcification Rates'!$F$64-'Calcification Rates'!$G$64))+(0.1*('Calcification Rates'!$D$64-'Calcification Rates'!$E$64)*($A72+(2*'Calcification Rates'!$D$64-'Calcification Rates'!$E$64)))*('Calcification Rates'!$F$64-'Calcification Rates'!$G$64)</f>
        <v>89.452960736924837</v>
      </c>
      <c r="EO72" s="73">
        <f>(2*('Calcification Rates'!$D$64+'Calcification Rates'!$E$64)*('Calcification Rates'!$F$64+'Calcification Rates'!$G$64))+(0.1*('Calcification Rates'!$D$64+'Calcification Rates'!$E$64)*($A72+(2*'Calcification Rates'!$D$64+'Calcification Rates'!$E$64)))*('Calcification Rates'!$F$64+'Calcification Rates'!$G$64)</f>
        <v>130.51350165027341</v>
      </c>
      <c r="EP72" s="73">
        <f>(2*'Calcification Rates'!$D$65*'Calcification Rates'!$F$65)+0.1*'Calcification Rates'!$D$65*($A72+(2*'Calcification Rates'!$D$65))*'Calcification Rates'!$F$65</f>
        <v>109.17029861111112</v>
      </c>
      <c r="EQ72" s="73">
        <f>(2*('Calcification Rates'!$D$65-'Calcification Rates'!$E$65)*('Calcification Rates'!$F$65-'Calcification Rates'!$G$65))+(0.1*('Calcification Rates'!$D$65-'Calcification Rates'!$E$65)*($A72+(2*'Calcification Rates'!$D$65-'Calcification Rates'!$E$65)))*('Calcification Rates'!$F$65-'Calcification Rates'!$G$65)</f>
        <v>89.452960736924837</v>
      </c>
      <c r="ER72" s="73">
        <f>(2*('Calcification Rates'!$D$65+'Calcification Rates'!$E$65)*('Calcification Rates'!$F$65+'Calcification Rates'!$G$65))+(0.1*('Calcification Rates'!$D$65+'Calcification Rates'!$E$65)*($A72+(2*'Calcification Rates'!$D$65+'Calcification Rates'!$E$65)))*('Calcification Rates'!$F$65+'Calcification Rates'!$G$65)</f>
        <v>130.51350165027341</v>
      </c>
      <c r="ES72" s="73">
        <f>$A72*'Calcification Rates'!$D$66*'Calcification Rates'!$F$66</f>
        <v>54.934257399012303</v>
      </c>
      <c r="ET72" s="73">
        <f>$A72*('Calcification Rates'!$D$66-'Calcification Rates'!$E$66)*('Calcification Rates'!$F$66-'Calcification Rates'!$G$66)</f>
        <v>50.337576661131607</v>
      </c>
      <c r="EU72" s="73">
        <f>$A72*('Calcification Rates'!$D$66+'Calcification Rates'!$E$66)*('Calcification Rates'!$F$66+'Calcification Rates'!$G$66)</f>
        <v>59.729862507350511</v>
      </c>
      <c r="EV72" s="73">
        <f>(2*'Calcification Rates'!$D$67*'Calcification Rates'!$F$67)+0.1*'Calcification Rates'!$D$67*($A72+(2*'Calcification Rates'!$D$67))*'Calcification Rates'!$F$67</f>
        <v>109.17029861111112</v>
      </c>
      <c r="EW72" s="73">
        <f>(2*('Calcification Rates'!$D$67-'Calcification Rates'!$E$67)*('Calcification Rates'!$F$67-'Calcification Rates'!$G$67))+(0.1*('Calcification Rates'!$D$67-'Calcification Rates'!$E$67)*($A72+(2*'Calcification Rates'!$D$67-'Calcification Rates'!$E$67)))*('Calcification Rates'!$F$67-'Calcification Rates'!$G$67)</f>
        <v>89.452960736924837</v>
      </c>
      <c r="EX72" s="73">
        <f>(2*('Calcification Rates'!$D$67+'Calcification Rates'!$E$67)*('Calcification Rates'!$F$67+'Calcification Rates'!$G$67))+(0.1*('Calcification Rates'!$D$67+'Calcification Rates'!$E$67)*($A72+(2*'Calcification Rates'!$D$67+'Calcification Rates'!$E$67)))*('Calcification Rates'!$F$67+'Calcification Rates'!$G$67)</f>
        <v>130.51350165027341</v>
      </c>
      <c r="EY72" s="73">
        <f>((((1-'Calcification Rates'!$H$68)*$A72)*'Calcification Rates'!$D$68*0.1)+('Calcification Rates'!$H$68*$A72*'Calcification Rates'!$D$68))*'Calcification Rates'!$F$68</f>
        <v>16.024855000000002</v>
      </c>
      <c r="EZ72" s="73">
        <f>((((1-'Calcification Rates'!$H$68)*$A72)*(('Calcification Rates'!$D$68-'Calcification Rates'!$E$68)*0.1))+('Calcification Rates'!$H$68*$A72*('Calcification Rates'!$D$68-'Calcification Rates'!$E$68)))*('Calcification Rates'!$F$68-'Calcification Rates'!$G$68)</f>
        <v>9.9716897787378507</v>
      </c>
      <c r="FA72" s="73">
        <f>((((1-'Calcification Rates'!$H$68)*$A72)*(('Calcification Rates'!$D$68+'Calcification Rates'!$E$68)*0.1))+('Calcification Rates'!$H$68*$A72*('Calcification Rates'!$D$68+'Calcification Rates'!$E$68)))*('Calcification Rates'!$F$68+'Calcification Rates'!$G$68)</f>
        <v>22.680113787190134</v>
      </c>
      <c r="FB72" s="73">
        <f>((((((((($A72*2)/PI())/2)+'Calcification Rates'!$D$69)^2)*PI())/2))-((((((($A72*2)/PI())/2)^2)*PI())/2)))*'Calcification Rates'!$F$69</f>
        <v>107.15883235993874</v>
      </c>
      <c r="FC72" s="73">
        <f>((((((((($A72*2)/PI())/2)+('Calcification Rates'!$D$69-'Calcification Rates'!$E$69))^2)*PI())/2))-((((((($A72*2)/PI())/2)^2)*PI())/2)))*('Calcification Rates'!$F$69-'Calcification Rates'!$G$69)</f>
        <v>101.44068898650279</v>
      </c>
      <c r="FD72" s="73">
        <f>((((((((($A72*2)/PI())/2)+('Calcification Rates'!$D$69+'Calcification Rates'!$E$69))^2)*PI())/2))-((((((($A72*2)/PI())/2)^2)*PI())/2)))*('Calcification Rates'!$F$69+'Calcification Rates'!$G$69)</f>
        <v>112.96093967406905</v>
      </c>
      <c r="FE72" s="73">
        <f>((((((((($A72*2)/PI())/2)+'Calcification Rates'!$D$70)^2)*PI())/2))-((((((($A72*2)/PI())/2)^2)*PI())/2)))*'Calcification Rates'!$F$70</f>
        <v>83.455568645680287</v>
      </c>
      <c r="FF72" s="73">
        <f>((((((((($A72*2)/PI())/2)+('Calcification Rates'!$D$70-'Calcification Rates'!$E$70))^2)*PI())/2))-((((((($A72*2)/PI())/2)^2)*PI())/2)))*('Calcification Rates'!$F$70-'Calcification Rates'!$G$70)</f>
        <v>71.85203040037041</v>
      </c>
      <c r="FG72" s="73">
        <f>((((((((($A72*2)/PI())/2)+('Calcification Rates'!$D$70+'Calcification Rates'!$E$70))^2)*PI())/2))-((((((($A72*2)/PI())/2)^2)*PI())/2)))*('Calcification Rates'!$F$70+'Calcification Rates'!$G$70)</f>
        <v>95.283536875270826</v>
      </c>
      <c r="FH72" s="73">
        <f>((((((((($A72*2)/PI())/2)+'Calcification Rates'!$D$71)^2)*PI())/2))-((((((($A72*2)/PI())/2)^2)*PI())/2)))*'Calcification Rates'!$F$71</f>
        <v>47.610858990318619</v>
      </c>
      <c r="FI72" s="73">
        <f>((((((((($A72*2)/PI())/2)+('Calcification Rates'!$D$71-'Calcification Rates'!$E$71))^2)*PI())/2))-((((((($A72*2)/PI())/2)^2)*PI())/2)))*('Calcification Rates'!$F$71-'Calcification Rates'!$G$71)</f>
        <v>43.899568973230238</v>
      </c>
      <c r="FJ72" s="73">
        <f>((((((((($A72*2)/PI())/2)+('Calcification Rates'!$D$71+'Calcification Rates'!$E$71))^2)*PI())/2))-((((((($A72*2)/PI())/2)^2)*PI())/2)))*('Calcification Rates'!$F$71+'Calcification Rates'!$G$71)</f>
        <v>51.46936750774001</v>
      </c>
      <c r="FK72" s="73">
        <f>$A72*'Calcification Rates'!$D$72*'Calcification Rates'!$F$72</f>
        <v>1.6451968749999999</v>
      </c>
      <c r="FL72" s="73">
        <f>$A72*('Calcification Rates'!$D$72-'Calcification Rates'!$E$72)*('Calcification Rates'!$F$72-'Calcification Rates'!$G$72)</f>
        <v>1.0692114494467044</v>
      </c>
      <c r="FM72" s="73">
        <f>$A72*('Calcification Rates'!$D$72+'Calcification Rates'!$E$72)*('Calcification Rates'!$F$72+'Calcification Rates'!$G$72)</f>
        <v>2.2211823005532954</v>
      </c>
      <c r="FN72" s="73">
        <f>$A72*'Calcification Rates'!$D$74*'Calcification Rates'!$F$74</f>
        <v>1.6451968749999999</v>
      </c>
      <c r="FO72" s="73">
        <f>$A72*('Calcification Rates'!$D$74-'Calcification Rates'!$E$74)*('Calcification Rates'!$F$74-'Calcification Rates'!$G$74)</f>
        <v>1.0692114494467044</v>
      </c>
      <c r="FP72" s="73">
        <f>$A72*('Calcification Rates'!$D$74+'Calcification Rates'!$E$74)*('Calcification Rates'!$F$74+'Calcification Rates'!$G$74)</f>
        <v>2.2211823005532954</v>
      </c>
      <c r="FQ72" s="73">
        <f>$A72*'Calcification Rates'!$D$75*'Calcification Rates'!$F$75</f>
        <v>47.483838778409087</v>
      </c>
      <c r="FR72" s="73">
        <f>$A72*('Calcification Rates'!$D$75-'Calcification Rates'!$E$75)*('Calcification Rates'!$F$75-'Calcification Rates'!$G$75)</f>
        <v>44.219823961101255</v>
      </c>
      <c r="FS72" s="73">
        <f>$A72*('Calcification Rates'!$D$75+'Calcification Rates'!$E$75)*('Calcification Rates'!$F$75+'Calcification Rates'!$G$75)</f>
        <v>50.847242012215858</v>
      </c>
      <c r="FT72" s="73">
        <f>((((((((($A72*2)/PI())/2)+'Calcification Rates'!$D$76)^2)*PI())/2))-((((((($A72*2)/PI())/2)^2)*PI())/2)))*'Calcification Rates'!$F$76</f>
        <v>47.965410583890495</v>
      </c>
      <c r="FU72" s="73">
        <f>((((((((($A72*2)/PI())/2)+('Calcification Rates'!$D$76-'Calcification Rates'!$E$76))^2)*PI())/2))-((((((($A72*2)/PI())/2)^2)*PI())/2)))*('Calcification Rates'!$F$76-'Calcification Rates'!$G$76)</f>
        <v>44.658508361451148</v>
      </c>
      <c r="FV72" s="73">
        <f>((((((((($A72*2)/PI())/2)+('Calcification Rates'!$D$76+'Calcification Rates'!$E$76))^2)*PI())/2))-((((((($A72*2)/PI())/2)^2)*PI())/2)))*('Calcification Rates'!$F$76+'Calcification Rates'!$G$76)</f>
        <v>51.374175632238959</v>
      </c>
      <c r="FW72" s="73">
        <f>(2*'Calcification Rates'!$D$77*'Calcification Rates'!$F$77)+0.1*'Calcification Rates'!$D$77*($A72+(2*'Calcification Rates'!$D$77))*'Calcification Rates'!$F$77</f>
        <v>109.17029861111112</v>
      </c>
      <c r="FX72" s="73">
        <f>(2*('Calcification Rates'!$D$77-'Calcification Rates'!$E$77)*('Calcification Rates'!$F$77-'Calcification Rates'!$G$77))+(0.1*('Calcification Rates'!$D$77-'Calcification Rates'!$E$77)*($A72+(2*'Calcification Rates'!$D$77-'Calcification Rates'!$E$77)))*('Calcification Rates'!$F$77-'Calcification Rates'!$G$77)</f>
        <v>103.8771362168137</v>
      </c>
      <c r="FY72" s="73">
        <f>(2*('Calcification Rates'!$D$77+'Calcification Rates'!$E$77)*('Calcification Rates'!$F$77+'Calcification Rates'!$G$77))+(0.1*('Calcification Rates'!$D$77+'Calcification Rates'!$E$77)*($A72+(2*'Calcification Rates'!$D$77+'Calcification Rates'!$E$77)))*('Calcification Rates'!$F$77+'Calcification Rates'!$G$77)</f>
        <v>114.48679335223112</v>
      </c>
      <c r="FZ72" s="73">
        <f>((((1-'Calcification Rates'!$H$78)*$A72)*'Calcification Rates'!$D$78*0.1)+('Calcification Rates'!$H$78*$A72*'Calcification Rates'!$D$78))*'Calcification Rates'!$F$78</f>
        <v>24.962346727499998</v>
      </c>
      <c r="GA72" s="73">
        <f>((((1-'Calcification Rates'!$H$78)*$A72)*(('Calcification Rates'!$D$78-'Calcification Rates'!$E$78)*0.1))+('Calcification Rates'!$H$78*$A72*('Calcification Rates'!$D$78-'Calcification Rates'!$E$78)))*('Calcification Rates'!$F$78-'Calcification Rates'!$G$78)</f>
        <v>24.098150707551376</v>
      </c>
      <c r="GB72" s="73">
        <f>((((1-'Calcification Rates'!$H$78)*$A72)*(('Calcification Rates'!$D$78+'Calcification Rates'!$E$78)*0.1))+('Calcification Rates'!$H$78*$A72*('Calcification Rates'!$D$78+'Calcification Rates'!$E$78)))*('Calcification Rates'!$F$78+'Calcification Rates'!$G$78)</f>
        <v>25.82654274744862</v>
      </c>
      <c r="GC72" s="73">
        <f>((((1-'Calcification Rates'!$H$79)*$A72)*'Calcification Rates'!$D$79*0.1)+('Calcification Rates'!$H$79*$A72*'Calcification Rates'!$D$79))*'Calcification Rates'!$F$79</f>
        <v>28.390007100000002</v>
      </c>
      <c r="GD72" s="73">
        <f>((((1-'Calcification Rates'!$H$79)*$A72)*(('Calcification Rates'!$D$79-'Calcification Rates'!$E$79)*0.1))+('Calcification Rates'!$H$79*$A72*('Calcification Rates'!$D$79-'Calcification Rates'!$E$79)))*('Calcification Rates'!$F$79-'Calcification Rates'!$G$79)</f>
        <v>27.20318461128403</v>
      </c>
      <c r="GE72" s="73">
        <f>((((1-'Calcification Rates'!$H$79)*$A72)*(('Calcification Rates'!$D$79+'Calcification Rates'!$E$79)*0.1))+('Calcification Rates'!$H$79*$A72*('Calcification Rates'!$D$79+'Calcification Rates'!$E$79)))*('Calcification Rates'!$F$79+'Calcification Rates'!$G$79)</f>
        <v>29.57682958871597</v>
      </c>
      <c r="GF72" s="73">
        <f>((((1-'Calcification Rates'!$H$80)*$A72)*'Calcification Rates'!$D$80*0.1)+('Calcification Rates'!$H$80*$A72*'Calcification Rates'!$D$80))*'Calcification Rates'!$F$80</f>
        <v>33.408253514999991</v>
      </c>
      <c r="GG72" s="73">
        <f>((((1-'Calcification Rates'!$H$80)*$A72)*(('Calcification Rates'!$D$80-'Calcification Rates'!$E$80)*0.1))+('Calcification Rates'!$H$80*$A72*('Calcification Rates'!$D$80-'Calcification Rates'!$E$80)))*('Calcification Rates'!$F$80-'Calcification Rates'!$G$80)</f>
        <v>32.251660345444691</v>
      </c>
      <c r="GH72" s="73">
        <f>((((1-'Calcification Rates'!$H$80)*$A72)*(('Calcification Rates'!$D$80+'Calcification Rates'!$E$80)*0.1))+('Calcification Rates'!$H$80*$A72*('Calcification Rates'!$D$80+'Calcification Rates'!$E$80)))*('Calcification Rates'!$F$80+'Calcification Rates'!$G$80)</f>
        <v>34.564846684555292</v>
      </c>
      <c r="GI72" s="73">
        <f>((((((((($A72*2)/PI())/2)+'Calcification Rates'!$D$81)^2)*PI())/2))-((((((($A72*2)/PI())/2)^2)*PI())/2)))*'Calcification Rates'!$F$81</f>
        <v>40.625583673529761</v>
      </c>
      <c r="GJ72" s="73">
        <f>((((((((($A72*2)/PI())/2)+('Calcification Rates'!$D$81-'Calcification Rates'!$E$81))^2)*PI())/2))-((((((($A72*2)/PI())/2)^2)*PI())/2)))*('Calcification Rates'!$F$81-'Calcification Rates'!$G$81)</f>
        <v>39.305851053283504</v>
      </c>
      <c r="GK72" s="73">
        <f>((((((((($A72*2)/PI())/2)+('Calcification Rates'!$D$81+'Calcification Rates'!$E$81))^2)*PI())/2))-((((((($A72*2)/PI())/2)^2)*PI())/2)))*('Calcification Rates'!$F$81+'Calcification Rates'!$G$81)</f>
        <v>41.94620874106549</v>
      </c>
      <c r="GL72" s="73">
        <f>((((((((($A72*2)/PI())/2)+'Calcification Rates'!$D$82)^2)*PI())/2))-((((((($A72*2)/PI())/2)^2)*PI())/2)))*'Calcification Rates'!$F$82</f>
        <v>41.661634028303524</v>
      </c>
      <c r="GM72" s="73">
        <f>((((((((($A72*2)/PI())/2)+('Calcification Rates'!$D$82-'Calcification Rates'!$E$82))^2)*PI())/2))-((((((($A72*2)/PI())/2)^2)*PI())/2)))*('Calcification Rates'!$F$82-'Calcification Rates'!$G$82)</f>
        <v>40.634275690563435</v>
      </c>
      <c r="GN72" s="73">
        <f>((((((((($A72*2)/PI())/2)+('Calcification Rates'!$D$82+'Calcification Rates'!$E$82))^2)*PI())/2))-((((((($A72*2)/PI())/2)^2)*PI())/2)))*('Calcification Rates'!$F$82+'Calcification Rates'!$G$82)</f>
        <v>42.689532533849068</v>
      </c>
      <c r="GO72" s="73">
        <f>((((((((($A72*2)/PI())/2)+'Calcification Rates'!$D$87)^2)*PI())/2))-((((((($A72*2)/PI())/2)^2)*PI())/2)))*'Calcification Rates'!$F$87</f>
        <v>27.994072053456634</v>
      </c>
      <c r="GP72" s="73">
        <f>((((((((($A72*2)/PI())/2)+('Calcification Rates'!$D$87-'Calcification Rates'!$E$87))^2)*PI())/2))-((((((($A72*2)/PI())/2)^2)*PI())/2)))*('Calcification Rates'!$F$87-'Calcification Rates'!$G$87)</f>
        <v>24.353965819807179</v>
      </c>
      <c r="GQ72" s="73">
        <f>((((((((($A72*2)/PI())/2)+('Calcification Rates'!$D$87+'Calcification Rates'!$E$87))^2)*PI())/2))-((((((($A72*2)/PI())/2)^2)*PI())/2)))*('Calcification Rates'!$F$87+'Calcification Rates'!$G$87)</f>
        <v>31.827272296515527</v>
      </c>
      <c r="GR72" s="73">
        <f>((((((((($A72*2)/PI())/2)+'Calcification Rates'!$D$88)^2)*PI())/2))-((((((($A72*2)/PI())/2)^2)*PI())/2)))*'Calcification Rates'!$F$88</f>
        <v>27.994072053456634</v>
      </c>
      <c r="GS72" s="73">
        <f>((((((((($A72*2)/PI())/2)+('Calcification Rates'!$D$88-'Calcification Rates'!$E$88))^2)*PI())/2))-((((((($A72*2)/PI())/2)^2)*PI())/2)))*('Calcification Rates'!$F$88-'Calcification Rates'!$G$88)</f>
        <v>24.353965819807179</v>
      </c>
      <c r="GT72" s="73">
        <f>((((((((($A72*2)/PI())/2)+('Calcification Rates'!$D$88+'Calcification Rates'!$E$88))^2)*PI())/2))-((((((($A72*2)/PI())/2)^2)*PI())/2)))*('Calcification Rates'!$F$88+'Calcification Rates'!$G$88)</f>
        <v>31.827272296515527</v>
      </c>
      <c r="GU72" s="73">
        <f>((((((((($A72*2)/PI())/2)+'Calcification Rates'!$D$89)^2)*PI())/2))-((((((($A72*2)/PI())/2)^2)*PI())/2)))*'Calcification Rates'!$F$89</f>
        <v>39.112624201675764</v>
      </c>
      <c r="GV72" s="73">
        <f>((((((((($A72*2)/PI())/2)+('Calcification Rates'!$D$89-'Calcification Rates'!$E$89))^2)*PI())/2))-((((((($A72*2)/PI())/2)^2)*PI())/2)))*('Calcification Rates'!$F$89-'Calcification Rates'!$G$89)</f>
        <v>34.873266038312345</v>
      </c>
      <c r="GW72" s="73">
        <f>((((((((($A72*2)/PI())/2)+('Calcification Rates'!$D$89+'Calcification Rates'!$E$89))^2)*PI())/2))-((((((($A72*2)/PI())/2)^2)*PI())/2)))*('Calcification Rates'!$F$89+'Calcification Rates'!$G$89)</f>
        <v>43.509363287286043</v>
      </c>
      <c r="GX72" s="73">
        <f>((((((((($A72*2)/PI())/2)+'Calcification Rates'!$D$90)^2)*PI())/2))-((((((($A72*2)/PI())/2)^2)*PI())/2)))*'Calcification Rates'!$F$90</f>
        <v>39.112624201675764</v>
      </c>
      <c r="GY72" s="73">
        <f>((((((((($A72*2)/PI())/2)+('Calcification Rates'!$D$90-'Calcification Rates'!$E$90))^2)*PI())/2))-((((((($A72*2)/PI())/2)^2)*PI())/2)))*('Calcification Rates'!$F$90-'Calcification Rates'!$G$90)</f>
        <v>34.873266038312345</v>
      </c>
      <c r="GZ72" s="73">
        <f>((((((((($A72*2)/PI())/2)+('Calcification Rates'!$D$90+'Calcification Rates'!$E$90))^2)*PI())/2))-((((((($A72*2)/PI())/2)^2)*PI())/2)))*('Calcification Rates'!$F$90+'Calcification Rates'!$G$90)</f>
        <v>43.509363287286043</v>
      </c>
      <c r="HA72" s="73">
        <f>((((((((($A72*2)/PI())/2)+'Calcification Rates'!$D$92)^2)*PI())/2))-((((((($A72*2)/PI())/2)^2)*PI())/2)))*'Calcification Rates'!$F$92</f>
        <v>98.455705562569094</v>
      </c>
      <c r="HB72" s="73">
        <f>((((((((($A72*2)/PI())/2)+('Calcification Rates'!$D$92-'Calcification Rates'!$E$92))^2)*PI())/2))-((((((($A72*2)/PI())/2)^2)*PI())/2)))*('Calcification Rates'!$F$92-'Calcification Rates'!$G$92)</f>
        <v>94.646368109440928</v>
      </c>
      <c r="HC72" s="73">
        <f>((((((((($A72*2)/PI())/2)+('Calcification Rates'!$D$92+'Calcification Rates'!$E$92))^2)*PI())/2))-((((((($A72*2)/PI())/2)^2)*PI())/2)))*('Calcification Rates'!$F$92+'Calcification Rates'!$G$92)</f>
        <v>102.26504301569724</v>
      </c>
      <c r="HD72" s="73">
        <f>$A72*'Calcification Rates'!$D$93*'Calcification Rates'!$F$93</f>
        <v>28.922215308161842</v>
      </c>
      <c r="HE72" s="73">
        <f>$A72*('Calcification Rates'!$D$93-'Calcification Rates'!$E$93)*('Calcification Rates'!$F$93-'Calcification Rates'!$G$93)</f>
        <v>25.419065977016132</v>
      </c>
      <c r="HF72" s="73">
        <f>$A72*('Calcification Rates'!$D$93+'Calcification Rates'!$E$93)*('Calcification Rates'!$F$93+'Calcification Rates'!$G$93)</f>
        <v>32.617277569789081</v>
      </c>
      <c r="HG72" s="73">
        <f>$A72*'Calcification Rates'!$D$95*'Calcification Rates'!$F$95</f>
        <v>36.875824517906338</v>
      </c>
      <c r="HH72" s="73">
        <f>$A72*('Calcification Rates'!$D$95-'Calcification Rates'!$E$95)*('Calcification Rates'!$F$95-'Calcification Rates'!$G$95)</f>
        <v>32.179411497728708</v>
      </c>
      <c r="HI72" s="73">
        <f>$A72*('Calcification Rates'!$D$95+'Calcification Rates'!$E$95)*('Calcification Rates'!$F$95+'Calcification Rates'!$G$95)</f>
        <v>41.835432414172942</v>
      </c>
      <c r="HJ72" s="73">
        <f>((((1-'Calcification Rates'!$H$96)*$A72)*'Calcification Rates'!$D$96*0.1)+('Calcification Rates'!$H$96*$A72*'Calcification Rates'!$D$96))*'Calcification Rates'!$F$96</f>
        <v>17.531354749999998</v>
      </c>
      <c r="HK72" s="73">
        <f>((((1-'Calcification Rates'!$H$96)*$A72)*(('Calcification Rates'!$D$96-'Calcification Rates'!$E$96)*0.1))+('Calcification Rates'!$H$96*$A72*('Calcification Rates'!$D$96-'Calcification Rates'!$E$96)))*('Calcification Rates'!$F$96-'Calcification Rates'!$G$96)</f>
        <v>15.314029905942911</v>
      </c>
      <c r="HL72" s="73">
        <f>((((1-'Calcification Rates'!$H$96)*$A72)*(('Calcification Rates'!$D$96+'Calcification Rates'!$E$96)*0.1))+('Calcification Rates'!$H$96*$A72*('Calcification Rates'!$D$96+'Calcification Rates'!$E$96)))*('Calcification Rates'!$F$96+'Calcification Rates'!$G$96)</f>
        <v>19.885065059427312</v>
      </c>
      <c r="HM72" s="73">
        <f>((((1-'Calcification Rates'!$H$98)*$A72)*'Calcification Rates'!$D$98*0.1)+('Calcification Rates'!$H$98*$A72*'Calcification Rates'!$D$98))*'Calcification Rates'!$F$98</f>
        <v>17.531354749999998</v>
      </c>
      <c r="HN72" s="73">
        <f>((((1-'Calcification Rates'!$H$98)*$A72)*(('Calcification Rates'!$D$98-'Calcification Rates'!$E$98)*0.1))+('Calcification Rates'!$H$98*$A72*('Calcification Rates'!$D$98-'Calcification Rates'!$E$98)))*('Calcification Rates'!$F$98-'Calcification Rates'!$G$98)</f>
        <v>10.572890453677848</v>
      </c>
      <c r="HO72" s="73">
        <f>((((1-'Calcification Rates'!$H$98)*$A72)*(('Calcification Rates'!$D$98+'Calcification Rates'!$E$98)*0.1))+('Calcification Rates'!$H$98*$A72*('Calcification Rates'!$D$98+'Calcification Rates'!$E$98)))*('Calcification Rates'!$F$98+'Calcification Rates'!$G$98)</f>
        <v>25.497286371960342</v>
      </c>
    </row>
    <row r="73" spans="1:223" x14ac:dyDescent="0.3">
      <c r="A73" s="42">
        <v>71</v>
      </c>
      <c r="B73" s="73">
        <f>((((1-'Calcification Rates'!$H$11)*$A73)*'Calcification Rates'!$D$11*0.1)+('Calcification Rates'!$H$11*$A73*'Calcification Rates'!$D$11))*'Calcification Rates'!$F$11</f>
        <v>195.34268245333331</v>
      </c>
      <c r="C73" s="73">
        <f>((((1-'Calcification Rates'!$H$11)*$A73)*(('Calcification Rates'!$D$11-'Calcification Rates'!$E$11)*0.1))+('Calcification Rates'!$H$11*$A73*('Calcification Rates'!$D$11-'Calcification Rates'!$E$11)))*('Calcification Rates'!$F$11-'Calcification Rates'!$G$11)</f>
        <v>158.6524517092781</v>
      </c>
      <c r="D73" s="73">
        <f>((((1-'Calcification Rates'!$H$11)*$A73)*(('Calcification Rates'!$D$11+'Calcification Rates'!$E$11)*0.1))+('Calcification Rates'!$H$11*$A73*('Calcification Rates'!$D$11+'Calcification Rates'!$E$11)))*('Calcification Rates'!$F$11+'Calcification Rates'!$G$11)</f>
        <v>233.17268013758968</v>
      </c>
      <c r="E73" s="73">
        <f>(((((1-'Calcification Rates'!$H$12)*$A73)*'Calcification Rates'!$D$12*0.1)+('Calcification Rates'!$H$12*$A73*'Calcification Rates'!$D$12))*'Calcification Rates'!$F$12)*0.5</f>
        <v>102.86811603809522</v>
      </c>
      <c r="F73" s="73">
        <f>(((((1-'Calcification Rates'!$H$12)*$A73)*(('Calcification Rates'!$D$12-'Calcification Rates'!$E$12)*0.1))+('Calcification Rates'!$H$12*$A73*('Calcification Rates'!$D$12-'Calcification Rates'!$E$12)))*('Calcification Rates'!$F$12-'Calcification Rates'!$G$12))*0.5</f>
        <v>94.543715138092125</v>
      </c>
      <c r="G73" s="73">
        <f>(((((1-'Calcification Rates'!$H$12)*$A73)*(('Calcification Rates'!$D$12+'Calcification Rates'!$E$12)*0.1))+('Calcification Rates'!$H$12*$A73*('Calcification Rates'!$D$12+'Calcification Rates'!$E$12)))*('Calcification Rates'!$F$12+'Calcification Rates'!$G$12))*0.5</f>
        <v>111.33695298379757</v>
      </c>
      <c r="H73" s="73">
        <f>(((((1-'Calcification Rates'!$H$13)*$A73)*'Calcification Rates'!$D$13*0.1)+('Calcification Rates'!$H$13*$A73*'Calcification Rates'!$D$13))*'Calcification Rates'!$F$13)*0.5</f>
        <v>82.772957697599992</v>
      </c>
      <c r="I73" s="73">
        <f>(((((1-'Calcification Rates'!$H$13)*$A73)*(('Calcification Rates'!$D$13-'Calcification Rates'!$E$13)*0.1))+('Calcification Rates'!$H$13*$A73*('Calcification Rates'!$D$13-'Calcification Rates'!$E$13)))*('Calcification Rates'!$F$13-'Calcification Rates'!$G$13))*0.5</f>
        <v>70.04933319840643</v>
      </c>
      <c r="J73" s="73">
        <f>(((((1-'Calcification Rates'!$H$13)*$A73)*(('Calcification Rates'!$D$13+'Calcification Rates'!$E$13)*0.1))+('Calcification Rates'!$H$13*$A73*('Calcification Rates'!$D$13+'Calcification Rates'!$E$13)))*('Calcification Rates'!$F$13+'Calcification Rates'!$G$13))*0.5</f>
        <v>96.545744244149105</v>
      </c>
      <c r="K73" s="73">
        <f>((((((((($A73*2)/PI())/2)+'Calcification Rates'!$D$14)^2)*PI())/2))-((((((($A73*2)/PI())/2)^2)*PI())/2)))*'Calcification Rates'!$F$14</f>
        <v>42.039496613858866</v>
      </c>
      <c r="L73" s="73">
        <f>((((((((($A73*2)/PI())/2)+('Calcification Rates'!$D$14-'Calcification Rates'!$E$14))^2)*PI())/2))-((((((($A73*2)/PI())/2)^2)*PI())/2)))*('Calcification Rates'!$F$14-'Calcification Rates'!$G$14)</f>
        <v>40.572656236208275</v>
      </c>
      <c r="M73" s="73">
        <f>((((((((($A73*2)/PI())/2)+('Calcification Rates'!$D$14+'Calcification Rates'!$E$14))^2)*PI())/2))-((((((($A73*2)/PI())/2)^2)*PI())/2)))*('Calcification Rates'!$F$14+'Calcification Rates'!$G$14)</f>
        <v>43.507017142802283</v>
      </c>
      <c r="N73" s="73">
        <f>((((((((($A73*2)/PI())/2)+'Calcification Rates'!$D$15)^2)*PI())/2))-((((((($A73*2)/PI())/2)^2)*PI())/2)))*'Calcification Rates'!$F$15</f>
        <v>42.641624820567777</v>
      </c>
      <c r="O73" s="73">
        <f>((((((((($A73*2)/PI())/2)+('Calcification Rates'!$D$15-'Calcification Rates'!$E$15))^2)*PI())/2))-((((((($A73*2)/PI())/2)^2)*PI())/2)))*('Calcification Rates'!$F$15-'Calcification Rates'!$G$15)</f>
        <v>38.45273062742757</v>
      </c>
      <c r="P73" s="73">
        <f>((((((((($A73*2)/PI())/2)+('Calcification Rates'!$D$15+'Calcification Rates'!$E$15))^2)*PI())/2))-((((((($A73*2)/PI())/2)^2)*PI())/2)))*('Calcification Rates'!$F$15+'Calcification Rates'!$G$15)</f>
        <v>47.026558183325449</v>
      </c>
      <c r="Q73" s="73">
        <f>(2*'Calcification Rates'!$D$16*'Calcification Rates'!$F$16)+0.1*'Calcification Rates'!$D$16*($A73+(2*'Calcification Rates'!$D$16))*'Calcification Rates'!$F$16</f>
        <v>10.268078333333332</v>
      </c>
      <c r="R73" s="73">
        <f>(2*('Calcification Rates'!$D$16-'Calcification Rates'!$E$16)*('Calcification Rates'!$F$16-'Calcification Rates'!$G$16))+(0.1*('Calcification Rates'!$D$16-'Calcification Rates'!$E$16)*($A73+(2*'Calcification Rates'!$D$16-'Calcification Rates'!$E$16)))*('Calcification Rates'!$F$16-'Calcification Rates'!$G$16)</f>
        <v>8.8202794015126553</v>
      </c>
      <c r="S73" s="73">
        <f>(2*('Calcification Rates'!$D$16+'Calcification Rates'!$E$16)*('Calcification Rates'!$F$16+'Calcification Rates'!$G$16))+(0.1*('Calcification Rates'!$D$16+'Calcification Rates'!$E$16)*($A73+(2*'Calcification Rates'!$D$16+'Calcification Rates'!$E$16)))*('Calcification Rates'!$F$16+'Calcification Rates'!$G$16)</f>
        <v>11.75194137457515</v>
      </c>
      <c r="T73" s="73">
        <f>(2*'Calcification Rates'!$D$17*'Calcification Rates'!$F$17)+0.1*'Calcification Rates'!$D$17*($A73+(2*'Calcification Rates'!$D$17))*'Calcification Rates'!$F$17</f>
        <v>9.4901936111111098</v>
      </c>
      <c r="U73" s="73">
        <f>(2*('Calcification Rates'!$D$17-'Calcification Rates'!$E$17)*('Calcification Rates'!$F$17-'Calcification Rates'!$G$17))+(0.1*('Calcification Rates'!$D$17-'Calcification Rates'!$E$17)*($A73+(2*'Calcification Rates'!$D$17-'Calcification Rates'!$E$17)))*('Calcification Rates'!$F$17-'Calcification Rates'!$G$17)</f>
        <v>8.0529640489793213</v>
      </c>
      <c r="V73" s="73">
        <f>(2*('Calcification Rates'!$D$17+'Calcification Rates'!$E$17)*('Calcification Rates'!$F$17+'Calcification Rates'!$G$17))+(0.1*('Calcification Rates'!$D$17+'Calcification Rates'!$E$17)*($A73+(2*'Calcification Rates'!$D$17+'Calcification Rates'!$E$17)))*('Calcification Rates'!$F$17+'Calcification Rates'!$G$17)</f>
        <v>10.963485788708482</v>
      </c>
      <c r="W73" s="73">
        <f>((((((((($A73*2)/PI())/2)+'Calcification Rates'!$D$18)^2)*PI())/2))-((((((($A73*2)/PI())/2)^2)*PI())/2)))*'Calcification Rates'!$F$18</f>
        <v>42.641624820567777</v>
      </c>
      <c r="X73" s="73">
        <f>((((((((($A73*2)/PI())/2)+('Calcification Rates'!$D$18-'Calcification Rates'!$E$18))^2)*PI())/2))-((((((($A73*2)/PI())/2)^2)*PI())/2)))*('Calcification Rates'!$F$18-'Calcification Rates'!$G$18)</f>
        <v>38.45273062742757</v>
      </c>
      <c r="Y73" s="73">
        <f>((((((((($A73*2)/PI())/2)+('Calcification Rates'!$D$18+'Calcification Rates'!$E$18))^2)*PI())/2))-((((((($A73*2)/PI())/2)^2)*PI())/2)))*('Calcification Rates'!$F$18+'Calcification Rates'!$G$18)</f>
        <v>47.026558183325449</v>
      </c>
      <c r="Z73" s="73">
        <f>(2*'Calcification Rates'!$D$19*'Calcification Rates'!$F$19)+0.1*'Calcification Rates'!$D$19*($A73+(2*'Calcification Rates'!$D$19))*'Calcification Rates'!$F$19</f>
        <v>9.4901936111111098</v>
      </c>
      <c r="AA73" s="73">
        <f>(2*('Calcification Rates'!$D$19-'Calcification Rates'!$E$19)*('Calcification Rates'!$F$19-'Calcification Rates'!$G$19))+(0.1*('Calcification Rates'!$D$19-'Calcification Rates'!$E$19)*($A73+(2*'Calcification Rates'!$D$19-'Calcification Rates'!$E$19)))*('Calcification Rates'!$F$19-'Calcification Rates'!$G$19)</f>
        <v>8.0529640489793213</v>
      </c>
      <c r="AB73" s="73">
        <f>(2*('Calcification Rates'!$D$19+'Calcification Rates'!$E$19)*('Calcification Rates'!$F$19+'Calcification Rates'!$G$19))+(0.1*('Calcification Rates'!$D$19+'Calcification Rates'!$E$19)*($A73+(2*'Calcification Rates'!$D$19+'Calcification Rates'!$E$19)))*('Calcification Rates'!$F$19+'Calcification Rates'!$G$19)</f>
        <v>10.963485788708482</v>
      </c>
      <c r="AC73" s="73">
        <f>(((((1-'Calcification Rates'!$H$20)*$A73)*'Calcification Rates'!$D$20*0.1)+('Calcification Rates'!$H$20*$A73*'Calcification Rates'!$D$20))*'Calcification Rates'!$F$20)*0.5</f>
        <v>5.7403976291666661</v>
      </c>
      <c r="AD73" s="73">
        <f>(((((1-'Calcification Rates'!$H$20)*$A73)*(('Calcification Rates'!$D$20-'Calcification Rates'!$E$20)*0.1))+('Calcification Rates'!$H$20*$A73*('Calcification Rates'!$D$20-'Calcification Rates'!$E$20)))*('Calcification Rates'!$F$20-'Calcification Rates'!$G$20))*0.5</f>
        <v>4.8713969234347143</v>
      </c>
      <c r="AE73" s="73">
        <f>(((((1-'Calcification Rates'!$H$20)*$A73)*(('Calcification Rates'!$D$20+'Calcification Rates'!$E$20)*0.1))+('Calcification Rates'!$H$20*$A73*('Calcification Rates'!$D$20+'Calcification Rates'!$E$20)))*('Calcification Rates'!$F$20+'Calcification Rates'!$G$20))*0.5</f>
        <v>6.6310867643745102</v>
      </c>
      <c r="AF73" s="73">
        <f>(2*'Calcification Rates'!$D$21*'Calcification Rates'!$F$21)+0.1*'Calcification Rates'!$D$21*($A73+(2*'Calcification Rates'!$D$21))*'Calcification Rates'!$F$21</f>
        <v>10.890386111111113</v>
      </c>
      <c r="AG73" s="73">
        <f>(2*('Calcification Rates'!$D$21-'Calcification Rates'!$E$21)*('Calcification Rates'!$F$21-'Calcification Rates'!$G$21))+(0.1*('Calcification Rates'!$D$21-'Calcification Rates'!$E$21)*($A73+(2*'Calcification Rates'!$D$21-'Calcification Rates'!$E$21)))*('Calcification Rates'!$F$21-'Calcification Rates'!$G$21)</f>
        <v>10.656475615982933</v>
      </c>
      <c r="AH73" s="73">
        <f>(2*('Calcification Rates'!$D$21+'Calcification Rates'!$E$21)*('Calcification Rates'!$F$21+'Calcification Rates'!$G$21))+(0.1*('Calcification Rates'!$D$21+'Calcification Rates'!$E$21)*($A73+(2*'Calcification Rates'!$D$21+'Calcification Rates'!$E$21)))*('Calcification Rates'!$F$21+'Calcification Rates'!$G$21)</f>
        <v>11.1266852277504</v>
      </c>
      <c r="AI73" s="73">
        <f>$A73*'Calcification Rates'!$D$23*'Calcification Rates'!$F$23</f>
        <v>1.6686996874999998</v>
      </c>
      <c r="AJ73" s="73">
        <f>$A73*('Calcification Rates'!$D$23-'Calcification Rates'!$E$23)*('Calcification Rates'!$F$23-'Calcification Rates'!$G$23)</f>
        <v>1.0844858987245145</v>
      </c>
      <c r="AK73" s="73">
        <f>$A73*('Calcification Rates'!$D$23+'Calcification Rates'!$E$23)*('Calcification Rates'!$F$23+'Calcification Rates'!$G$23)</f>
        <v>2.2529134762754852</v>
      </c>
      <c r="AL73" s="73">
        <f>((((1-'Calcification Rates'!$H$24)*$A73)*'Calcification Rates'!$D$24*0.1)+('Calcification Rates'!$H$24*$A73*'Calcification Rates'!$D$24))*'Calcification Rates'!$F$24</f>
        <v>76.034988238299988</v>
      </c>
      <c r="AM73" s="73">
        <f>((((1-'Calcification Rates'!$H$24)*$A73)*(('Calcification Rates'!$D$24-'Calcification Rates'!$E$24)*0.1))+('Calcification Rates'!$H$24*$A73*('Calcification Rates'!$D$24-'Calcification Rates'!$E$24)))*('Calcification Rates'!$F$24-'Calcification Rates'!$G$24)</f>
        <v>45.855532145354005</v>
      </c>
      <c r="AN73" s="73">
        <f>((((1-'Calcification Rates'!$H$24)*$A73)*(('Calcification Rates'!$D$24+'Calcification Rates'!$E$24)*0.1))+('Calcification Rates'!$H$24*$A73*('Calcification Rates'!$D$24+'Calcification Rates'!$E$24)))*('Calcification Rates'!$F$24+'Calcification Rates'!$G$24)</f>
        <v>110.58391647688102</v>
      </c>
      <c r="AO73" s="73">
        <f>((((((((($A73*2)/PI())/2)+'Calcification Rates'!$D$25)^2)*PI())/2))-((((((($A73*2)/PI())/2)^2)*PI())/2)))*'Calcification Rates'!$F$25</f>
        <v>35.838147692875182</v>
      </c>
      <c r="AP73" s="73">
        <f>((((((((($A73*2)/PI())/2)+('Calcification Rates'!$D$25-'Calcification Rates'!$E$25))^2)*PI())/2))-((((((($A73*2)/PI())/2)^2)*PI())/2)))*('Calcification Rates'!$F$25-'Calcification Rates'!$G$25)</f>
        <v>29.296870273181774</v>
      </c>
      <c r="AQ73" s="73">
        <f>((((((((($A73*2)/PI())/2)+('Calcification Rates'!$D$25+'Calcification Rates'!$E$25))^2)*PI())/2))-((((((($A73*2)/PI())/2)^2)*PI())/2)))*('Calcification Rates'!$F$25+'Calcification Rates'!$G$25)</f>
        <v>42.59730781864593</v>
      </c>
      <c r="AR73" s="73">
        <f>((((1-'Calcification Rates'!$H$28)*$A73)*'Calcification Rates'!$D$28*0.1)+('Calcification Rates'!$H$28*$A73*'Calcification Rates'!$D$28))*'Calcification Rates'!$F$28</f>
        <v>12.238357937429106</v>
      </c>
      <c r="AS73" s="73">
        <f>((((1-'Calcification Rates'!$H$28)*$A73)*(('Calcification Rates'!$D$28-'Calcification Rates'!$E$28)*0.1))+('Calcification Rates'!$H$28*$A73*('Calcification Rates'!$D$28-'Calcification Rates'!$E$28)))*('Calcification Rates'!$F$28-'Calcification Rates'!$G$28)</f>
        <v>11.030671644856843</v>
      </c>
      <c r="AT73" s="73">
        <f>((((1-'Calcification Rates'!$H$28)*$A73)*(('Calcification Rates'!$D$28+'Calcification Rates'!$E$28)*0.1))+('Calcification Rates'!$H$28*$A73*('Calcification Rates'!$D$28+'Calcification Rates'!$E$28)))*('Calcification Rates'!$F$28+'Calcification Rates'!$G$28)</f>
        <v>13.505142422538773</v>
      </c>
      <c r="AU73" s="73">
        <f>((((((((($A73*2)/PI())/2)+'Calcification Rates'!$D$29)^2)*PI())/2))-((((((($A73*2)/PI())/2)^2)*PI())/2)))*'Calcification Rates'!$F$29</f>
        <v>175.62158478419653</v>
      </c>
      <c r="AV73" s="73">
        <f>((((((((($A73*2)/PI())/2)+('Calcification Rates'!$D$29-'Calcification Rates'!$E$29))^2)*PI())/2))-((((((($A73*2)/PI())/2)^2)*PI())/2)))*('Calcification Rates'!$F$29-'Calcification Rates'!$G$29)</f>
        <v>145.10972456141943</v>
      </c>
      <c r="AW73" s="73">
        <f>((((((((($A73*2)/PI())/2)+('Calcification Rates'!$D$29+'Calcification Rates'!$E$29))^2)*PI())/2))-((((((($A73*2)/PI())/2)^2)*PI())/2)))*('Calcification Rates'!$F$29+'Calcification Rates'!$G$29)</f>
        <v>208.80183992392088</v>
      </c>
      <c r="AX73" s="73">
        <f>((((((((($A73*2)/PI())/2)+'Calcification Rates'!$D$30)^2)*PI())/2))-((((((($A73*2)/PI())/2)^2)*PI())/2)))*'Calcification Rates'!$F$30</f>
        <v>41.798157886833557</v>
      </c>
      <c r="AY73" s="73">
        <f>((((((((($A73*2)/PI())/2)+('Calcification Rates'!$D$30-'Calcification Rates'!$E$30))^2)*PI())/2))-((((((($A73*2)/PI())/2)^2)*PI())/2)))*('Calcification Rates'!$F$30-'Calcification Rates'!$G$30)</f>
        <v>37.106137381772584</v>
      </c>
      <c r="AZ73" s="73">
        <f>((((((((($A73*2)/PI())/2)+('Calcification Rates'!$D$30+'Calcification Rates'!$E$30))^2)*PI())/2))-((((((($A73*2)/PI())/2)^2)*PI())/2)))*('Calcification Rates'!$F$30+'Calcification Rates'!$G$30)</f>
        <v>46.586724058209505</v>
      </c>
      <c r="BA73" s="73">
        <f>((((1-'Calcification Rates'!$H$31)*$A73)*'Calcification Rates'!$D$31*0.1)+('Calcification Rates'!$H$31*$A73*'Calcification Rates'!$D$31))*'Calcification Rates'!$F$31</f>
        <v>13.089985999999998</v>
      </c>
      <c r="BB73" s="73">
        <f>((((1-'Calcification Rates'!$H$31)*$A73)*(('Calcification Rates'!$D$31-'Calcification Rates'!$E$31)*0.1))+('Calcification Rates'!$H$31*$A73*('Calcification Rates'!$D$31-'Calcification Rates'!$E$31)))*('Calcification Rates'!$F$31-'Calcification Rates'!$G$31)</f>
        <v>13.089985999999998</v>
      </c>
      <c r="BC73" s="73">
        <f>((((1-'Calcification Rates'!$H$31)*$A73)*(('Calcification Rates'!$D$31+'Calcification Rates'!$E$31)*0.1))+('Calcification Rates'!$H$31*$A73*('Calcification Rates'!$D$31+'Calcification Rates'!$E$31)))*('Calcification Rates'!$F$31+'Calcification Rates'!$G$31)</f>
        <v>13.089985999999998</v>
      </c>
      <c r="BD73" s="73">
        <f>$A73*'Calcification Rates'!$D$32*'Calcification Rates'!$F$32</f>
        <v>55.003855898557781</v>
      </c>
      <c r="BE73" s="73">
        <f>$A73*('Calcification Rates'!$D$32-'Calcification Rates'!$E$32)*('Calcification Rates'!$F$32-'Calcification Rates'!$G$32)</f>
        <v>52.875708554088405</v>
      </c>
      <c r="BF73" s="73">
        <f>$A73*('Calcification Rates'!$D$32+'Calcification Rates'!$E$32)*('Calcification Rates'!$F$32+'Calcification Rates'!$G$32)</f>
        <v>57.132003243027157</v>
      </c>
      <c r="BG73" s="73">
        <f>((((1-'Calcification Rates'!$H$34)*$A73)*'Calcification Rates'!$D$34*0.1)+('Calcification Rates'!$H$34*$A73*'Calcification Rates'!$D$34))*'Calcification Rates'!$F$34</f>
        <v>17.781802675000002</v>
      </c>
      <c r="BH73" s="73">
        <f>((((1-'Calcification Rates'!$H$34)*$A73)*(('Calcification Rates'!$D$34-'Calcification Rates'!$E$34)*0.1))+('Calcification Rates'!$H$34*$A73*('Calcification Rates'!$D$34-'Calcification Rates'!$E$34)))*('Calcification Rates'!$F$34-'Calcification Rates'!$G$34)</f>
        <v>6.7715430512224488</v>
      </c>
      <c r="BI73" s="73">
        <f>((((1-'Calcification Rates'!$H$34)*$A73)*(('Calcification Rates'!$D$34+'Calcification Rates'!$E$34)*0.1))+('Calcification Rates'!$H$34*$A73*('Calcification Rates'!$D$34+'Calcification Rates'!$E$34)))*('Calcification Rates'!$F$34+'Calcification Rates'!$G$34)</f>
        <v>33.913608451182746</v>
      </c>
      <c r="BJ73" s="73">
        <f>(2*'Calcification Rates'!$D$35*'Calcification Rates'!$F$35)+0.1*'Calcification Rates'!$D$35*($A73+(2*'Calcification Rates'!$D$35))*'Calcification Rates'!$F$35</f>
        <v>5.4650924550371087</v>
      </c>
      <c r="BK73" s="73">
        <f>(2*('Calcification Rates'!$D$35-'Calcification Rates'!$E$35)*('Calcification Rates'!$F$35-'Calcification Rates'!$G$35))+(0.1*('Calcification Rates'!$D$35-'Calcification Rates'!$E$35)*($A73+(2*'Calcification Rates'!$D$35-'Calcification Rates'!$E$35)))*('Calcification Rates'!$F$35-'Calcification Rates'!$G$35)</f>
        <v>4.9288087428582266</v>
      </c>
      <c r="BL73" s="73">
        <f>(2*('Calcification Rates'!$D$35+'Calcification Rates'!$E$35)*('Calcification Rates'!$F$35+'Calcification Rates'!$G$35))+(0.1*('Calcification Rates'!$D$35+'Calcification Rates'!$E$35)*($A73+(2*'Calcification Rates'!$D$35+'Calcification Rates'!$E$35)))*('Calcification Rates'!$F$35+'Calcification Rates'!$G$35)</f>
        <v>6.0263724520532662</v>
      </c>
      <c r="BM73" s="73">
        <f>((((((((($A73*2)/PI())/2)+'Calcification Rates'!$D$36)^2)*PI())/2))-((((((($A73*2)/PI())/2)^2)*PI())/2)))*'Calcification Rates'!$F$36</f>
        <v>56.343407540757468</v>
      </c>
      <c r="BN73" s="73">
        <f>((((((((($A73*2)/PI())/2)+('Calcification Rates'!$D$36-'Calcification Rates'!$E$36))^2)*PI())/2))-((((((($A73*2)/PI())/2)^2)*PI())/2)))*('Calcification Rates'!$F$36-'Calcification Rates'!$G$36)</f>
        <v>51.602041479757681</v>
      </c>
      <c r="BO73" s="73">
        <f>((((((((($A73*2)/PI())/2)+('Calcification Rates'!$D$36+'Calcification Rates'!$E$36))^2)*PI())/2))-((((((($A73*2)/PI())/2)^2)*PI())/2)))*('Calcification Rates'!$F$36+'Calcification Rates'!$G$36)</f>
        <v>61.293796204428915</v>
      </c>
      <c r="BP73" s="73">
        <f>(2*'Calcification Rates'!$D$37*'Calcification Rates'!$F$37)+0.1*'Calcification Rates'!$D$37*($A73+(2*'Calcification Rates'!$D$37))*'Calcification Rates'!$F$37</f>
        <v>110.26565277777779</v>
      </c>
      <c r="BQ73" s="73">
        <f>(2*('Calcification Rates'!$D$37-'Calcification Rates'!$E$37)*('Calcification Rates'!$F$37-'Calcification Rates'!$G$37))+(0.1*('Calcification Rates'!$D$37-'Calcification Rates'!$E$37)*($A73+(2*'Calcification Rates'!$D$37-'Calcification Rates'!$E$37)))*('Calcification Rates'!$F$37-'Calcification Rates'!$G$37)</f>
        <v>90.35640432099018</v>
      </c>
      <c r="BR73" s="73">
        <f>(2*('Calcification Rates'!$D$37+'Calcification Rates'!$E$37)*('Calcification Rates'!$F$37+'Calcification Rates'!$G$37))+(0.1*('Calcification Rates'!$D$37+'Calcification Rates'!$E$37)*($A73+(2*'Calcification Rates'!$D$37+'Calcification Rates'!$E$37)))*('Calcification Rates'!$F$37+'Calcification Rates'!$G$37)</f>
        <v>131.81447355667564</v>
      </c>
      <c r="BS73" s="73">
        <f>(2*'Calcification Rates'!$D$38*'Calcification Rates'!$F$38)+0.1*'Calcification Rates'!$D$38*($A73+(2*'Calcification Rates'!$D$38))*'Calcification Rates'!$F$38</f>
        <v>105.58255555555556</v>
      </c>
      <c r="BT73" s="73">
        <f>(2*('Calcification Rates'!$D$38-'Calcification Rates'!$E$38)*('Calcification Rates'!$F$38-'Calcification Rates'!$G$38))+(0.1*('Calcification Rates'!$D$38-'Calcification Rates'!$E$38)*($A73+(2*'Calcification Rates'!$D$38-'Calcification Rates'!$E$38)))*('Calcification Rates'!$F$38-'Calcification Rates'!$G$38)</f>
        <v>84.860750477087038</v>
      </c>
      <c r="BU73" s="73">
        <f>(2*('Calcification Rates'!$D$38+'Calcification Rates'!$E$38)*('Calcification Rates'!$F$38+'Calcification Rates'!$G$38))+(0.1*('Calcification Rates'!$D$38+'Calcification Rates'!$E$38)*($A73+(2*'Calcification Rates'!$D$38+'Calcification Rates'!$E$38)))*('Calcification Rates'!$F$38+'Calcification Rates'!$G$38)</f>
        <v>128.4210625613473</v>
      </c>
      <c r="BV73" s="73">
        <f>((((((((($A73*2)/PI())/2)+'Calcification Rates'!$D$39)^2)*PI())/2))-((((((($A73*2)/PI())/2)^2)*PI())/2)))*'Calcification Rates'!$F$39</f>
        <v>30.436176772928654</v>
      </c>
      <c r="BW73" s="73">
        <f>((((((((($A73*2)/PI())/2)+('Calcification Rates'!$D$39-'Calcification Rates'!$E$39))^2)*PI())/2))-((((((($A73*2)/PI())/2)^2)*PI())/2)))*('Calcification Rates'!$F$39-'Calcification Rates'!$G$39)</f>
        <v>29.258574444565216</v>
      </c>
      <c r="BX73" s="73">
        <f>((((((((($A73*2)/PI())/2)+('Calcification Rates'!$D$39+'Calcification Rates'!$E$39))^2)*PI())/2))-((((((($A73*2)/PI())/2)^2)*PI())/2)))*('Calcification Rates'!$F$39+'Calcification Rates'!$G$39)</f>
        <v>31.613779101292092</v>
      </c>
      <c r="BY73" s="73">
        <f>((((((((($A73*2)/PI())/2)+'Calcification Rates'!$D$40)^2)*PI())/2))-((((((($A73*2)/PI())/2)^2)*PI())/2)))*'Calcification Rates'!$F$40</f>
        <v>55.61230558028327</v>
      </c>
      <c r="BZ73" s="73">
        <f>((((((((($A73*2)/PI())/2)+('Calcification Rates'!$D$40-'Calcification Rates'!$E$40))^2)*PI())/2))-((((((($A73*2)/PI())/2)^2)*PI())/2)))*('Calcification Rates'!$F$40-'Calcification Rates'!$G$40)</f>
        <v>53.460616784887335</v>
      </c>
      <c r="CA73" s="73">
        <f>((((((((($A73*2)/PI())/2)+('Calcification Rates'!$D$40+'Calcification Rates'!$E$40))^2)*PI())/2))-((((((($A73*2)/PI())/2)^2)*PI())/2)))*('Calcification Rates'!$F$40+'Calcification Rates'!$G$40)</f>
        <v>57.763994375679204</v>
      </c>
      <c r="CB73" s="73">
        <f>$A73*'Calcification Rates'!$D$23*'Calcification Rates'!$F$23</f>
        <v>1.6686996874999998</v>
      </c>
      <c r="CC73" s="73">
        <f>$A73*('Calcification Rates'!$D$23-'Calcification Rates'!$E$23)*('Calcification Rates'!$F$23-'Calcification Rates'!$G$23)</f>
        <v>1.0844858987245145</v>
      </c>
      <c r="CD73" s="73">
        <f>$A73*('Calcification Rates'!$D$23+'Calcification Rates'!$E$23)*('Calcification Rates'!$F$23+'Calcification Rates'!$G$23)</f>
        <v>2.2529134762754852</v>
      </c>
      <c r="CE73" s="73">
        <f>((((1-'Calcification Rates'!$H$44)*$A73)*'Calcification Rates'!$D$44*0.1)+('Calcification Rates'!$H$44*$A73*'Calcification Rates'!$D$44))*'Calcification Rates'!$F$44</f>
        <v>58.270967365975004</v>
      </c>
      <c r="CF73" s="73">
        <f>((((1-'Calcification Rates'!$H$44)*$A73)*(('Calcification Rates'!$D$44-'Calcification Rates'!$E$44)*0.1))+('Calcification Rates'!$H$44*$A73*('Calcification Rates'!$D$44-'Calcification Rates'!$E$44)))*('Calcification Rates'!$F$44-'Calcification Rates'!$G$44)</f>
        <v>35.142324331226632</v>
      </c>
      <c r="CG73" s="73">
        <f>((((1-'Calcification Rates'!$H$44)*$A73)*(('Calcification Rates'!$D$44+'Calcification Rates'!$E$44)*0.1))+('Calcification Rates'!$H$44*$A73*('Calcification Rates'!$D$44+'Calcification Rates'!$E$44)))*('Calcification Rates'!$F$44+'Calcification Rates'!$G$44)</f>
        <v>84.748244690069967</v>
      </c>
      <c r="CH73" s="73">
        <f>((((1-'Calcification Rates'!$H$45)*$A73)*'Calcification Rates'!$D$45*0.1)+('Calcification Rates'!$H$45*$A73*'Calcification Rates'!$D$45))*'Calcification Rates'!$F$45</f>
        <v>72.405970400000001</v>
      </c>
      <c r="CI73" s="73">
        <f>((((1-'Calcification Rates'!$H$45)*$A73)*(('Calcification Rates'!$D$45-'Calcification Rates'!$E$45)*0.1))+('Calcification Rates'!$H$45*$A73*('Calcification Rates'!$D$45-'Calcification Rates'!$E$45)))*('Calcification Rates'!$F$45-'Calcification Rates'!$G$45)</f>
        <v>47.678354150471513</v>
      </c>
      <c r="CJ73" s="73">
        <f>((((1-'Calcification Rates'!$H$45)*$A73)*(('Calcification Rates'!$D$45+'Calcification Rates'!$E$45)*0.1))+('Calcification Rates'!$H$45*$A73*('Calcification Rates'!$D$45+'Calcification Rates'!$E$45)))*('Calcification Rates'!$F$45+'Calcification Rates'!$G$45)</f>
        <v>97.133586649528482</v>
      </c>
      <c r="CK73" s="73">
        <f>((((1-'Calcification Rates'!$H$46)*$A73)*'Calcification Rates'!$D$46*0.1)+('Calcification Rates'!$H$46*$A73*'Calcification Rates'!$D$46))*'Calcification Rates'!$F$46</f>
        <v>58.32031022000001</v>
      </c>
      <c r="CL73" s="73">
        <f>((((1-'Calcification Rates'!$H$46)*$A73)*(('Calcification Rates'!$D$46-'Calcification Rates'!$E$46)*0.1))+('Calcification Rates'!$H$46*$A73*('Calcification Rates'!$D$46-'Calcification Rates'!$E$46)))*('Calcification Rates'!$F$46-'Calcification Rates'!$G$46)</f>
        <v>54.696755121609236</v>
      </c>
      <c r="CM73" s="73">
        <f>((((1-'Calcification Rates'!$H$46)*$A73)*(('Calcification Rates'!$D$46+'Calcification Rates'!$E$46)*0.1))+('Calcification Rates'!$H$46*$A73*('Calcification Rates'!$D$46+'Calcification Rates'!$E$46)))*('Calcification Rates'!$F$46+'Calcification Rates'!$G$46)</f>
        <v>62.052524032119862</v>
      </c>
      <c r="CN73" s="73">
        <f>((((1-'Calcification Rates'!$H$47)*$A73)*'Calcification Rates'!$D$47*0.1)+('Calcification Rates'!$H$47*$A73*'Calcification Rates'!$D$47))*'Calcification Rates'!$F$47</f>
        <v>76.034988238299988</v>
      </c>
      <c r="CO73" s="73">
        <f>((((1-'Calcification Rates'!$H$47)*$A73)*(('Calcification Rates'!$D$47-'Calcification Rates'!$E$47)*0.1))+('Calcification Rates'!$H$47*$A73*('Calcification Rates'!$D$47-'Calcification Rates'!$E$47)))*('Calcification Rates'!$F$47-'Calcification Rates'!$G$47)</f>
        <v>45.855532145354005</v>
      </c>
      <c r="CP73" s="73">
        <f>((((1-'Calcification Rates'!$H$47)*$A73)*(('Calcification Rates'!$D$47+'Calcification Rates'!$E$47)*0.1))+('Calcification Rates'!$H$47*$A73*('Calcification Rates'!$D$47+'Calcification Rates'!$E$47)))*('Calcification Rates'!$F$47+'Calcification Rates'!$G$47)</f>
        <v>110.58391647688102</v>
      </c>
      <c r="CQ73" s="73">
        <f>((((((((($A73*2)/PI())/2)+'Calcification Rates'!$D$48)^2)*PI())/2))-((((((($A73*2)/PI())/2)^2)*PI())/2)))*'Calcification Rates'!$F$48</f>
        <v>42.641624820567777</v>
      </c>
      <c r="CR73" s="73">
        <f>((((((((($A73*2)/PI())/2)+('Calcification Rates'!$D$48-'Calcification Rates'!$E$48))^2)*PI())/2))-((((((($A73*2)/PI())/2)^2)*PI())/2)))*('Calcification Rates'!$F$48-'Calcification Rates'!$G$48)</f>
        <v>38.45273062742757</v>
      </c>
      <c r="CS73" s="73">
        <f>((((((((($A73*2)/PI())/2)+('Calcification Rates'!$D$48+'Calcification Rates'!$E$48))^2)*PI())/2))-((((((($A73*2)/PI())/2)^2)*PI())/2)))*('Calcification Rates'!$F$48+'Calcification Rates'!$G$48)</f>
        <v>47.026558183325449</v>
      </c>
      <c r="CT73" s="73">
        <f>((((1-'Calcification Rates'!$H$49)*$A73)*'Calcification Rates'!$D$49*0.1)+('Calcification Rates'!$H$49*$A73*'Calcification Rates'!$D$49))*'Calcification Rates'!$F$49</f>
        <v>58.270967365975004</v>
      </c>
      <c r="CU73" s="73">
        <f>((((1-'Calcification Rates'!$H$49)*$A73)*(('Calcification Rates'!$D$49-'Calcification Rates'!$E$49)*0.1))+('Calcification Rates'!$H$49*$A73*('Calcification Rates'!$D$49-'Calcification Rates'!$E$49)))*('Calcification Rates'!$F$49-'Calcification Rates'!$G$49)</f>
        <v>35.142324331226632</v>
      </c>
      <c r="CV73" s="73">
        <f>((((1-'Calcification Rates'!$H$49)*$A73)*(('Calcification Rates'!$D$49+'Calcification Rates'!$E$49)*0.1))+('Calcification Rates'!$H$49*$A73*('Calcification Rates'!$D$49+'Calcification Rates'!$E$49)))*('Calcification Rates'!$F$49+'Calcification Rates'!$G$49)</f>
        <v>84.748244690069967</v>
      </c>
      <c r="CW73" s="73">
        <f>((((((((($A73*2)/PI())/2)+'Calcification Rates'!$D$50)^2)*PI())/2))-((((((($A73*2)/PI())/2)^2)*PI())/2)))*'Calcification Rates'!$F$50</f>
        <v>42.641624820567777</v>
      </c>
      <c r="CX73" s="73">
        <f>((((((((($A73*2)/PI())/2)+('Calcification Rates'!$D$50-'Calcification Rates'!$E$50))^2)*PI())/2))-((((((($A73*2)/PI())/2)^2)*PI())/2)))*('Calcification Rates'!$F$50-'Calcification Rates'!$G$50)</f>
        <v>38.45273062742757</v>
      </c>
      <c r="CY73" s="73">
        <f>((((((((($A73*2)/PI())/2)+('Calcification Rates'!$D$50+'Calcification Rates'!$E$50))^2)*PI())/2))-((((((($A73*2)/PI())/2)^2)*PI())/2)))*('Calcification Rates'!$F$50+'Calcification Rates'!$G$50)</f>
        <v>47.026558183325449</v>
      </c>
      <c r="CZ73" s="73">
        <f>((((((((($A73*2)/PI())/2)+'Calcification Rates'!$D$51)^2)*PI())/2))-((((((($A73*2)/PI())/2)^2)*PI())/2)))*'Calcification Rates'!$F$51</f>
        <v>42.641624820567777</v>
      </c>
      <c r="DA73" s="73">
        <f>((((((((($A73*2)/PI())/2)+('Calcification Rates'!$D$51-'Calcification Rates'!$E$51))^2)*PI())/2))-((((((($A73*2)/PI())/2)^2)*PI())/2)))*('Calcification Rates'!$F$51-'Calcification Rates'!$G$51)</f>
        <v>38.45273062742757</v>
      </c>
      <c r="DB73" s="73">
        <f>((((((((($A73*2)/PI())/2)+('Calcification Rates'!$D$51+'Calcification Rates'!$E$51))^2)*PI())/2))-((((((($A73*2)/PI())/2)^2)*PI())/2)))*('Calcification Rates'!$F$51+'Calcification Rates'!$G$51)</f>
        <v>47.026558183325449</v>
      </c>
      <c r="DC73" s="73">
        <f>((((((((($A73*2)/PI())/2)+'Calcification Rates'!$D$52)^2)*PI())/2))-((((((($A73*2)/PI())/2)^2)*PI())/2)))*'Calcification Rates'!$F$52</f>
        <v>94.390004693830292</v>
      </c>
      <c r="DD73" s="73">
        <f>((((((((($A73*2)/PI())/2)+('Calcification Rates'!$D$52-'Calcification Rates'!$E$52))^2)*PI())/2))-((((((($A73*2)/PI())/2)^2)*PI())/2)))*('Calcification Rates'!$F$52-'Calcification Rates'!$G$52)</f>
        <v>89.103171707492834</v>
      </c>
      <c r="DE73" s="73">
        <f>((((((((($A73*2)/PI())/2)+('Calcification Rates'!$D$52+'Calcification Rates'!$E$52))^2)*PI())/2))-((((((($A73*2)/PI())/2)^2)*PI())/2)))*('Calcification Rates'!$F$52+'Calcification Rates'!$G$52)</f>
        <v>99.809556685160089</v>
      </c>
      <c r="DF73" s="73">
        <f>((((((((($A73*2)/PI())/2)+'Calcification Rates'!$D$53)^2)*PI())/2))-((((((($A73*2)/PI())/2)^2)*PI())/2)))*'Calcification Rates'!$F$53</f>
        <v>12.638847240037542</v>
      </c>
      <c r="DG73" s="73">
        <f>((((((((($A73*2)/PI())/2)+('Calcification Rates'!$D$53-'Calcification Rates'!$E$53))^2)*PI())/2))-((((((($A73*2)/PI())/2)^2)*PI())/2)))*('Calcification Rates'!$F$53-'Calcification Rates'!$G$53)</f>
        <v>12.013140708959233</v>
      </c>
      <c r="DH73" s="73">
        <f>((((((((($A73*2)/PI())/2)+('Calcification Rates'!$D$53+'Calcification Rates'!$E$53))^2)*PI())/2))-((((((($A73*2)/PI())/2)^2)*PI())/2)))*('Calcification Rates'!$F$53+'Calcification Rates'!$G$53)</f>
        <v>13.275565844376418</v>
      </c>
      <c r="DI73" s="73">
        <f>((((((((($A73*2)/PI())/2)+'Calcification Rates'!$D$54)^2)*PI())/2))-((((((($A73*2)/PI())/2)^2)*PI())/2)))*'Calcification Rates'!$F$54</f>
        <v>12.638847240037542</v>
      </c>
      <c r="DJ73" s="73">
        <f>((((((((($A73*2)/PI())/2)+('Calcification Rates'!$D$54-'Calcification Rates'!$E$54))^2)*PI())/2))-((((((($A73*2)/PI())/2)^2)*PI())/2)))*('Calcification Rates'!$F$54-'Calcification Rates'!$G$54)</f>
        <v>12.013140708959233</v>
      </c>
      <c r="DK73" s="73">
        <f>((((((((($A73*2)/PI())/2)+('Calcification Rates'!$D$54+'Calcification Rates'!$E$54))^2)*PI())/2))-((((((($A73*2)/PI())/2)^2)*PI())/2)))*('Calcification Rates'!$F$54+'Calcification Rates'!$G$54)</f>
        <v>13.275565844376418</v>
      </c>
      <c r="DL73" s="73">
        <f>((((((((($A73*2)/PI())/2)+'Calcification Rates'!$D$55)^2)*PI())/2))-((((((($A73*2)/PI())/2)^2)*PI())/2)))*'Calcification Rates'!$F$55</f>
        <v>15.498736087025577</v>
      </c>
      <c r="DM73" s="73">
        <f>((((((((($A73*2)/PI())/2)+('Calcification Rates'!$D$55-'Calcification Rates'!$E$55))^2)*PI())/2))-((((((($A73*2)/PI())/2)^2)*PI())/2)))*('Calcification Rates'!$F$55-'Calcification Rates'!$G$55)</f>
        <v>15.324359010535623</v>
      </c>
      <c r="DN73" s="73">
        <f>((((((((($A73*2)/PI())/2)+('Calcification Rates'!$D$55+'Calcification Rates'!$E$55))^2)*PI())/2))-((((((($A73*2)/PI())/2)^2)*PI())/2)))*('Calcification Rates'!$F$55+'Calcification Rates'!$G$55)</f>
        <v>15.673123037436561</v>
      </c>
      <c r="DO73" s="73">
        <f>((((1-'Calcification Rates'!$H$56)*$A73)*'Calcification Rates'!$D$56*0.1)+('Calcification Rates'!$H$56*$A73*'Calcification Rates'!$D$56))*'Calcification Rates'!$F$56</f>
        <v>7.5586802350000006</v>
      </c>
      <c r="DP73" s="73">
        <f>((((1-'Calcification Rates'!$H$56)*$A73)*(('Calcification Rates'!$D$56-'Calcification Rates'!$E$56)*0.1))+('Calcification Rates'!$H$56*$A73*('Calcification Rates'!$D$56-'Calcification Rates'!$E$56)))*('Calcification Rates'!$F$56-'Calcification Rates'!$G$56)</f>
        <v>7.5586802350000006</v>
      </c>
      <c r="DQ73" s="73">
        <f>((((1-'Calcification Rates'!$H$56)*$A73)*(('Calcification Rates'!$D$56+'Calcification Rates'!$E$56)*0.1))+('Calcification Rates'!$H$56*$A73*('Calcification Rates'!$D$56+'Calcification Rates'!$E$56)))*('Calcification Rates'!$F$56+'Calcification Rates'!$G$56)</f>
        <v>7.5586802350000006</v>
      </c>
      <c r="DR73" s="73">
        <f>((((1-'Calcification Rates'!$H$57)*$A73)*'Calcification Rates'!$D$57*0.1)+('Calcification Rates'!$H$57*$A73*'Calcification Rates'!$D$57))*'Calcification Rates'!$F$57</f>
        <v>32.048642666666673</v>
      </c>
      <c r="DS73" s="73">
        <f>((((1-'Calcification Rates'!$H$57)*$A73)*(('Calcification Rates'!$D$57-'Calcification Rates'!$E$57)*0.1))+('Calcification Rates'!$H$57*$A73*('Calcification Rates'!$D$57-'Calcification Rates'!$E$57)))*('Calcification Rates'!$F$57-'Calcification Rates'!$G$57)</f>
        <v>30.375387490235763</v>
      </c>
      <c r="DT73" s="73">
        <f>((((1-'Calcification Rates'!$H$57)*$A73)*(('Calcification Rates'!$D$57+'Calcification Rates'!$E$57)*0.1))+('Calcification Rates'!$H$57*$A73*('Calcification Rates'!$D$57+'Calcification Rates'!$E$57)))*('Calcification Rates'!$F$57+'Calcification Rates'!$G$57)</f>
        <v>33.721897843097587</v>
      </c>
      <c r="DU73" s="73">
        <f>((((1-'Calcification Rates'!$H$58)*$A73)*'Calcification Rates'!$D$58*0.1)+('Calcification Rates'!$H$58*$A73*'Calcification Rates'!$D$58))*'Calcification Rates'!$F$58</f>
        <v>32.048642666666673</v>
      </c>
      <c r="DV73" s="73">
        <f>((((1-'Calcification Rates'!$H$58)*$A73)*(('Calcification Rates'!$D$58-'Calcification Rates'!$E$58)*0.1))+('Calcification Rates'!$H$58*$A73*('Calcification Rates'!$D$58-'Calcification Rates'!$E$58)))*('Calcification Rates'!$F$58-'Calcification Rates'!$G$58)</f>
        <v>30.375387490235763</v>
      </c>
      <c r="DW73" s="73">
        <f>((((1-'Calcification Rates'!$H$58)*$A73)*(('Calcification Rates'!$D$58+'Calcification Rates'!$E$58)*0.1))+('Calcification Rates'!$H$58*$A73*('Calcification Rates'!$D$58+'Calcification Rates'!$E$58)))*('Calcification Rates'!$F$58+'Calcification Rates'!$G$58)</f>
        <v>33.721897843097587</v>
      </c>
      <c r="DX73" s="73">
        <f>(2*'Calcification Rates'!$D$59*'Calcification Rates'!$F$59)+0.1*'Calcification Rates'!$D$59*($A73+(2*'Calcification Rates'!$D$59))*'Calcification Rates'!$F$59</f>
        <v>22.366737422222222</v>
      </c>
      <c r="DY73" s="73">
        <f>(2*('Calcification Rates'!$D$59-'Calcification Rates'!$E$59)*('Calcification Rates'!$F$59-'Calcification Rates'!$G$59))+(0.1*('Calcification Rates'!$D$59-'Calcification Rates'!$E$59)*($A73+(2*'Calcification Rates'!$D$59-'Calcification Rates'!$E$59)))*('Calcification Rates'!$F$59-'Calcification Rates'!$G$59)</f>
        <v>21.18047694463079</v>
      </c>
      <c r="DZ73" s="73">
        <f>(2*('Calcification Rates'!$D$59+'Calcification Rates'!$E$59)*('Calcification Rates'!$F$59+'Calcification Rates'!$G$59))+(0.1*('Calcification Rates'!$D$59+'Calcification Rates'!$E$59)*($A73+(2*'Calcification Rates'!$D$59+'Calcification Rates'!$E$59)))*('Calcification Rates'!$F$59+'Calcification Rates'!$G$59)</f>
        <v>23.555035662020952</v>
      </c>
      <c r="EA73" s="73">
        <f>((((((((($A73*2)/PI())/2)+'Calcification Rates'!$D$60)^2)*PI())/2))-((((((($A73*2)/PI())/2)^2)*PI())/2)))*'Calcification Rates'!$F$60</f>
        <v>44.365121284714952</v>
      </c>
      <c r="EB73" s="73">
        <f>((((((((($A73*2)/PI())/2)+('Calcification Rates'!$D$60-'Calcification Rates'!$E$60))^2)*PI())/2))-((((((($A73*2)/PI())/2)^2)*PI())/2)))*('Calcification Rates'!$F$60-'Calcification Rates'!$G$60)</f>
        <v>41.416418785995504</v>
      </c>
      <c r="EC73" s="73">
        <f>((((((((($A73*2)/PI())/2)+('Calcification Rates'!$D$60+'Calcification Rates'!$E$60))^2)*PI())/2))-((((((($A73*2)/PI())/2)^2)*PI())/2)))*('Calcification Rates'!$F$60+'Calcification Rates'!$G$60)</f>
        <v>47.40955180631407</v>
      </c>
      <c r="ED73" s="73">
        <f>$A73*'Calcification Rates'!$D$61*'Calcification Rates'!$F$61</f>
        <v>55.71903250471248</v>
      </c>
      <c r="EE73" s="73">
        <f>$A73*('Calcification Rates'!$D$61-'Calcification Rates'!$E$61)*('Calcification Rates'!$F$61-'Calcification Rates'!$G$61)</f>
        <v>51.056684899147776</v>
      </c>
      <c r="EF73" s="73">
        <f>$A73*('Calcification Rates'!$D$61+'Calcification Rates'!$E$61)*('Calcification Rates'!$F$61+'Calcification Rates'!$G$61)</f>
        <v>60.583146257455525</v>
      </c>
      <c r="EG73" s="73">
        <f>(2*'Calcification Rates'!$D$62*'Calcification Rates'!$F$62)+0.1*'Calcification Rates'!$D$62*($A73+(2*'Calcification Rates'!$D$62))*'Calcification Rates'!$F$62</f>
        <v>110.26565277777779</v>
      </c>
      <c r="EH73" s="73">
        <f>(2*('Calcification Rates'!$D$62-'Calcification Rates'!$E$62)*('Calcification Rates'!$F$62-'Calcification Rates'!$G$62))+(0.1*('Calcification Rates'!$D$62-'Calcification Rates'!$E$62)*($A73+(2*'Calcification Rates'!$D$62-'Calcification Rates'!$E$62)))*('Calcification Rates'!$F$62-'Calcification Rates'!$G$62)</f>
        <v>90.35640432099018</v>
      </c>
      <c r="EI73" s="73">
        <f>(2*('Calcification Rates'!$D$62+'Calcification Rates'!$E$62)*('Calcification Rates'!$F$62+'Calcification Rates'!$G$62))+(0.1*('Calcification Rates'!$D$62+'Calcification Rates'!$E$62)*($A73+(2*'Calcification Rates'!$D$62+'Calcification Rates'!$E$62)))*('Calcification Rates'!$F$62+'Calcification Rates'!$G$62)</f>
        <v>131.81447355667564</v>
      </c>
      <c r="EJ73" s="73">
        <f>(2*'Calcification Rates'!$D$63*'Calcification Rates'!$F$63)+0.1*'Calcification Rates'!$D$63*($A73+(2*'Calcification Rates'!$D$63))*'Calcification Rates'!$F$63</f>
        <v>110.26565277777779</v>
      </c>
      <c r="EK73" s="73">
        <f>(2*('Calcification Rates'!$D$63-'Calcification Rates'!$E$63)*('Calcification Rates'!$F$63-'Calcification Rates'!$G$63))+(0.1*('Calcification Rates'!$D$63-'Calcification Rates'!$E$63)*($A73+(2*'Calcification Rates'!$D$63-'Calcification Rates'!$E$63)))*('Calcification Rates'!$F$63-'Calcification Rates'!$G$63)</f>
        <v>90.35640432099018</v>
      </c>
      <c r="EL73" s="73">
        <f>(2*('Calcification Rates'!$D$63+'Calcification Rates'!$E$63)*('Calcification Rates'!$F$63+'Calcification Rates'!$G$63))+(0.1*('Calcification Rates'!$D$63+'Calcification Rates'!$E$63)*($A73+(2*'Calcification Rates'!$D$63+'Calcification Rates'!$E$63)))*('Calcification Rates'!$F$63+'Calcification Rates'!$G$63)</f>
        <v>131.81447355667564</v>
      </c>
      <c r="EM73" s="73">
        <f>(2*'Calcification Rates'!$D$64*'Calcification Rates'!$F$64)+0.1*'Calcification Rates'!$D$64*($A73+(2*'Calcification Rates'!$D$64))*'Calcification Rates'!$F$64</f>
        <v>110.26565277777779</v>
      </c>
      <c r="EN73" s="73">
        <f>(2*('Calcification Rates'!$D$64-'Calcification Rates'!$E$64)*('Calcification Rates'!$F$64-'Calcification Rates'!$G$64))+(0.1*('Calcification Rates'!$D$64-'Calcification Rates'!$E$64)*($A73+(2*'Calcification Rates'!$D$64-'Calcification Rates'!$E$64)))*('Calcification Rates'!$F$64-'Calcification Rates'!$G$64)</f>
        <v>90.35640432099018</v>
      </c>
      <c r="EO73" s="73">
        <f>(2*('Calcification Rates'!$D$64+'Calcification Rates'!$E$64)*('Calcification Rates'!$F$64+'Calcification Rates'!$G$64))+(0.1*('Calcification Rates'!$D$64+'Calcification Rates'!$E$64)*($A73+(2*'Calcification Rates'!$D$64+'Calcification Rates'!$E$64)))*('Calcification Rates'!$F$64+'Calcification Rates'!$G$64)</f>
        <v>131.81447355667564</v>
      </c>
      <c r="EP73" s="73">
        <f>(2*'Calcification Rates'!$D$65*'Calcification Rates'!$F$65)+0.1*'Calcification Rates'!$D$65*($A73+(2*'Calcification Rates'!$D$65))*'Calcification Rates'!$F$65</f>
        <v>110.26565277777779</v>
      </c>
      <c r="EQ73" s="73">
        <f>(2*('Calcification Rates'!$D$65-'Calcification Rates'!$E$65)*('Calcification Rates'!$F$65-'Calcification Rates'!$G$65))+(0.1*('Calcification Rates'!$D$65-'Calcification Rates'!$E$65)*($A73+(2*'Calcification Rates'!$D$65-'Calcification Rates'!$E$65)))*('Calcification Rates'!$F$65-'Calcification Rates'!$G$65)</f>
        <v>90.35640432099018</v>
      </c>
      <c r="ER73" s="73">
        <f>(2*('Calcification Rates'!$D$65+'Calcification Rates'!$E$65)*('Calcification Rates'!$F$65+'Calcification Rates'!$G$65))+(0.1*('Calcification Rates'!$D$65+'Calcification Rates'!$E$65)*($A73+(2*'Calcification Rates'!$D$65+'Calcification Rates'!$E$65)))*('Calcification Rates'!$F$65+'Calcification Rates'!$G$65)</f>
        <v>131.81447355667564</v>
      </c>
      <c r="ES73" s="73">
        <f>$A73*'Calcification Rates'!$D$66*'Calcification Rates'!$F$66</f>
        <v>55.71903250471248</v>
      </c>
      <c r="ET73" s="73">
        <f>$A73*('Calcification Rates'!$D$66-'Calcification Rates'!$E$66)*('Calcification Rates'!$F$66-'Calcification Rates'!$G$66)</f>
        <v>51.056684899147776</v>
      </c>
      <c r="EU73" s="73">
        <f>$A73*('Calcification Rates'!$D$66+'Calcification Rates'!$E$66)*('Calcification Rates'!$F$66+'Calcification Rates'!$G$66)</f>
        <v>60.583146257455525</v>
      </c>
      <c r="EV73" s="73">
        <f>(2*'Calcification Rates'!$D$67*'Calcification Rates'!$F$67)+0.1*'Calcification Rates'!$D$67*($A73+(2*'Calcification Rates'!$D$67))*'Calcification Rates'!$F$67</f>
        <v>110.26565277777779</v>
      </c>
      <c r="EW73" s="73">
        <f>(2*('Calcification Rates'!$D$67-'Calcification Rates'!$E$67)*('Calcification Rates'!$F$67-'Calcification Rates'!$G$67))+(0.1*('Calcification Rates'!$D$67-'Calcification Rates'!$E$67)*($A73+(2*'Calcification Rates'!$D$67-'Calcification Rates'!$E$67)))*('Calcification Rates'!$F$67-'Calcification Rates'!$G$67)</f>
        <v>90.35640432099018</v>
      </c>
      <c r="EX73" s="73">
        <f>(2*('Calcification Rates'!$D$67+'Calcification Rates'!$E$67)*('Calcification Rates'!$F$67+'Calcification Rates'!$G$67))+(0.1*('Calcification Rates'!$D$67+'Calcification Rates'!$E$67)*($A73+(2*'Calcification Rates'!$D$67+'Calcification Rates'!$E$67)))*('Calcification Rates'!$F$67+'Calcification Rates'!$G$67)</f>
        <v>131.81447355667564</v>
      </c>
      <c r="EY73" s="73">
        <f>((((1-'Calcification Rates'!$H$68)*$A73)*'Calcification Rates'!$D$68*0.1)+('Calcification Rates'!$H$68*$A73*'Calcification Rates'!$D$68))*'Calcification Rates'!$F$68</f>
        <v>16.253781500000002</v>
      </c>
      <c r="EZ73" s="73">
        <f>((((1-'Calcification Rates'!$H$68)*$A73)*(('Calcification Rates'!$D$68-'Calcification Rates'!$E$68)*0.1))+('Calcification Rates'!$H$68*$A73*('Calcification Rates'!$D$68-'Calcification Rates'!$E$68)))*('Calcification Rates'!$F$68-'Calcification Rates'!$G$68)</f>
        <v>10.114142489862678</v>
      </c>
      <c r="FA73" s="73">
        <f>((((1-'Calcification Rates'!$H$68)*$A73)*(('Calcification Rates'!$D$68+'Calcification Rates'!$E$68)*0.1))+('Calcification Rates'!$H$68*$A73*('Calcification Rates'!$D$68+'Calcification Rates'!$E$68)))*('Calcification Rates'!$F$68+'Calcification Rates'!$G$68)</f>
        <v>23.004115412721422</v>
      </c>
      <c r="FB73" s="73">
        <f>((((((((($A73*2)/PI())/2)+'Calcification Rates'!$D$69)^2)*PI())/2))-((((((($A73*2)/PI())/2)^2)*PI())/2)))*'Calcification Rates'!$F$69</f>
        <v>108.65876844096819</v>
      </c>
      <c r="FC73" s="73">
        <f>((((((((($A73*2)/PI())/2)+('Calcification Rates'!$D$69-'Calcification Rates'!$E$69))^2)*PI())/2))-((((((($A73*2)/PI())/2)^2)*PI())/2)))*('Calcification Rates'!$F$69-'Calcification Rates'!$G$69)</f>
        <v>102.86082962785976</v>
      </c>
      <c r="FD73" s="73">
        <f>((((((((($A73*2)/PI())/2)+('Calcification Rates'!$D$69+'Calcification Rates'!$E$69))^2)*PI())/2))-((((((($A73*2)/PI())/2)^2)*PI())/2)))*('Calcification Rates'!$F$69+'Calcification Rates'!$G$69)</f>
        <v>114.54181893549674</v>
      </c>
      <c r="FE73" s="73">
        <f>((((((((($A73*2)/PI())/2)+'Calcification Rates'!$D$70)^2)*PI())/2))-((((((($A73*2)/PI())/2)^2)*PI())/2)))*'Calcification Rates'!$F$70</f>
        <v>84.623416156791322</v>
      </c>
      <c r="FF73" s="73">
        <f>((((((((($A73*2)/PI())/2)+('Calcification Rates'!$D$70-'Calcification Rates'!$E$70))^2)*PI())/2))-((((((($A73*2)/PI())/2)^2)*PI())/2)))*('Calcification Rates'!$F$70-'Calcification Rates'!$G$70)</f>
        <v>72.857710112661664</v>
      </c>
      <c r="FG73" s="73">
        <f>((((((((($A73*2)/PI())/2)+('Calcification Rates'!$D$70+'Calcification Rates'!$E$70))^2)*PI())/2))-((((((($A73*2)/PI())/2)^2)*PI())/2)))*('Calcification Rates'!$F$70+'Calcification Rates'!$G$70)</f>
        <v>96.616625067458216</v>
      </c>
      <c r="FH73" s="73">
        <f>((((((((($A73*2)/PI())/2)+'Calcification Rates'!$D$71)^2)*PI())/2))-((((((($A73*2)/PI())/2)^2)*PI())/2)))*'Calcification Rates'!$F$71</f>
        <v>48.285969701857027</v>
      </c>
      <c r="FI73" s="73">
        <f>((((((((($A73*2)/PI())/2)+('Calcification Rates'!$D$71-'Calcification Rates'!$E$71))^2)*PI())/2))-((((((($A73*2)/PI())/2)^2)*PI())/2)))*('Calcification Rates'!$F$71-'Calcification Rates'!$G$71)</f>
        <v>44.522206984053305</v>
      </c>
      <c r="FJ73" s="73">
        <f>((((((((($A73*2)/PI())/2)+('Calcification Rates'!$D$71+'Calcification Rates'!$E$71))^2)*PI())/2))-((((((($A73*2)/PI())/2)^2)*PI())/2)))*('Calcification Rates'!$F$71+'Calcification Rates'!$G$71)</f>
        <v>52.199012232510725</v>
      </c>
      <c r="FK73" s="73">
        <f>$A73*'Calcification Rates'!$D$72*'Calcification Rates'!$F$72</f>
        <v>1.6686996874999998</v>
      </c>
      <c r="FL73" s="73">
        <f>$A73*('Calcification Rates'!$D$72-'Calcification Rates'!$E$72)*('Calcification Rates'!$F$72-'Calcification Rates'!$G$72)</f>
        <v>1.0844858987245145</v>
      </c>
      <c r="FM73" s="73">
        <f>$A73*('Calcification Rates'!$D$72+'Calcification Rates'!$E$72)*('Calcification Rates'!$F$72+'Calcification Rates'!$G$72)</f>
        <v>2.2529134762754852</v>
      </c>
      <c r="FN73" s="73">
        <f>$A73*'Calcification Rates'!$D$74*'Calcification Rates'!$F$74</f>
        <v>1.6686996874999998</v>
      </c>
      <c r="FO73" s="73">
        <f>$A73*('Calcification Rates'!$D$74-'Calcification Rates'!$E$74)*('Calcification Rates'!$F$74-'Calcification Rates'!$G$74)</f>
        <v>1.0844858987245145</v>
      </c>
      <c r="FP73" s="73">
        <f>$A73*('Calcification Rates'!$D$74+'Calcification Rates'!$E$74)*('Calcification Rates'!$F$74+'Calcification Rates'!$G$74)</f>
        <v>2.2529134762754852</v>
      </c>
      <c r="FQ73" s="73">
        <f>$A73*'Calcification Rates'!$D$75*'Calcification Rates'!$F$75</f>
        <v>48.162179332386366</v>
      </c>
      <c r="FR73" s="73">
        <f>$A73*('Calcification Rates'!$D$75-'Calcification Rates'!$E$75)*('Calcification Rates'!$F$75-'Calcification Rates'!$G$75)</f>
        <v>44.851535731974131</v>
      </c>
      <c r="FS73" s="73">
        <f>$A73*('Calcification Rates'!$D$75+'Calcification Rates'!$E$75)*('Calcification Rates'!$F$75+'Calcification Rates'!$G$75)</f>
        <v>51.573631183818947</v>
      </c>
      <c r="FT73" s="73">
        <f>((((((((($A73*2)/PI())/2)+'Calcification Rates'!$D$76)^2)*PI())/2))-((((((($A73*2)/PI())/2)^2)*PI())/2)))*'Calcification Rates'!$F$76</f>
        <v>48.643751137867838</v>
      </c>
      <c r="FU73" s="73">
        <f>((((((((($A73*2)/PI())/2)+('Calcification Rates'!$D$76-'Calcification Rates'!$E$76))^2)*PI())/2))-((((((($A73*2)/PI())/2)^2)*PI())/2)))*('Calcification Rates'!$F$76-'Calcification Rates'!$G$76)</f>
        <v>45.29022013232391</v>
      </c>
      <c r="FV73" s="73">
        <f>((((((((($A73*2)/PI())/2)+('Calcification Rates'!$D$76+'Calcification Rates'!$E$76))^2)*PI())/2))-((((((($A73*2)/PI())/2)^2)*PI())/2)))*('Calcification Rates'!$F$76+'Calcification Rates'!$G$76)</f>
        <v>52.100564803841962</v>
      </c>
      <c r="FW73" s="73">
        <f>(2*'Calcification Rates'!$D$77*'Calcification Rates'!$F$77)+0.1*'Calcification Rates'!$D$77*($A73+(2*'Calcification Rates'!$D$77))*'Calcification Rates'!$F$77</f>
        <v>110.26565277777779</v>
      </c>
      <c r="FX73" s="73">
        <f>(2*('Calcification Rates'!$D$77-'Calcification Rates'!$E$77)*('Calcification Rates'!$F$77-'Calcification Rates'!$G$77))+(0.1*('Calcification Rates'!$D$77-'Calcification Rates'!$E$77)*($A73+(2*'Calcification Rates'!$D$77-'Calcification Rates'!$E$77)))*('Calcification Rates'!$F$77-'Calcification Rates'!$G$77)</f>
        <v>104.9194927870939</v>
      </c>
      <c r="FY73" s="73">
        <f>(2*('Calcification Rates'!$D$77+'Calcification Rates'!$E$77)*('Calcification Rates'!$F$77+'Calcification Rates'!$G$77))+(0.1*('Calcification Rates'!$D$77+'Calcification Rates'!$E$77)*($A73+(2*'Calcification Rates'!$D$77+'Calcification Rates'!$E$77)))*('Calcification Rates'!$F$77+'Calcification Rates'!$G$77)</f>
        <v>115.63536790225483</v>
      </c>
      <c r="FZ73" s="73">
        <f>((((1-'Calcification Rates'!$H$78)*$A73)*'Calcification Rates'!$D$78*0.1)+('Calcification Rates'!$H$78*$A73*'Calcification Rates'!$D$78))*'Calcification Rates'!$F$78</f>
        <v>25.318951680749997</v>
      </c>
      <c r="GA73" s="73">
        <f>((((1-'Calcification Rates'!$H$78)*$A73)*(('Calcification Rates'!$D$78-'Calcification Rates'!$E$78)*0.1))+('Calcification Rates'!$H$78*$A73*('Calcification Rates'!$D$78-'Calcification Rates'!$E$78)))*('Calcification Rates'!$F$78-'Calcification Rates'!$G$78)</f>
        <v>24.442410003373539</v>
      </c>
      <c r="GB73" s="73">
        <f>((((1-'Calcification Rates'!$H$78)*$A73)*(('Calcification Rates'!$D$78+'Calcification Rates'!$E$78)*0.1))+('Calcification Rates'!$H$78*$A73*('Calcification Rates'!$D$78+'Calcification Rates'!$E$78)))*('Calcification Rates'!$F$78+'Calcification Rates'!$G$78)</f>
        <v>26.195493358126463</v>
      </c>
      <c r="GC73" s="73">
        <f>((((1-'Calcification Rates'!$H$79)*$A73)*'Calcification Rates'!$D$79*0.1)+('Calcification Rates'!$H$79*$A73*'Calcification Rates'!$D$79))*'Calcification Rates'!$F$79</f>
        <v>28.795578630000009</v>
      </c>
      <c r="GD73" s="73">
        <f>((((1-'Calcification Rates'!$H$79)*$A73)*(('Calcification Rates'!$D$79-'Calcification Rates'!$E$79)*0.1))+('Calcification Rates'!$H$79*$A73*('Calcification Rates'!$D$79-'Calcification Rates'!$E$79)))*('Calcification Rates'!$F$79-'Calcification Rates'!$G$79)</f>
        <v>27.591801534302373</v>
      </c>
      <c r="GE73" s="73">
        <f>((((1-'Calcification Rates'!$H$79)*$A73)*(('Calcification Rates'!$D$79+'Calcification Rates'!$E$79)*0.1))+('Calcification Rates'!$H$79*$A73*('Calcification Rates'!$D$79+'Calcification Rates'!$E$79)))*('Calcification Rates'!$F$79+'Calcification Rates'!$G$79)</f>
        <v>29.99935572569763</v>
      </c>
      <c r="GF73" s="73">
        <f>((((1-'Calcification Rates'!$H$80)*$A73)*'Calcification Rates'!$D$80*0.1)+('Calcification Rates'!$H$80*$A73*'Calcification Rates'!$D$80))*'Calcification Rates'!$F$80</f>
        <v>33.885514279499994</v>
      </c>
      <c r="GG73" s="73">
        <f>((((1-'Calcification Rates'!$H$80)*$A73)*(('Calcification Rates'!$D$80-'Calcification Rates'!$E$80)*0.1))+('Calcification Rates'!$H$80*$A73*('Calcification Rates'!$D$80-'Calcification Rates'!$E$80)))*('Calcification Rates'!$F$80-'Calcification Rates'!$G$80)</f>
        <v>32.712398350379623</v>
      </c>
      <c r="GH73" s="73">
        <f>((((1-'Calcification Rates'!$H$80)*$A73)*(('Calcification Rates'!$D$80+'Calcification Rates'!$E$80)*0.1))+('Calcification Rates'!$H$80*$A73*('Calcification Rates'!$D$80+'Calcification Rates'!$E$80)))*('Calcification Rates'!$F$80+'Calcification Rates'!$G$80)</f>
        <v>35.058630208620372</v>
      </c>
      <c r="GI73" s="73">
        <f>((((((((($A73*2)/PI())/2)+'Calcification Rates'!$D$81)^2)*PI())/2))-((((((($A73*2)/PI())/2)^2)*PI())/2)))*'Calcification Rates'!$F$81</f>
        <v>41.199783673529829</v>
      </c>
      <c r="GJ73" s="73">
        <f>((((((((($A73*2)/PI())/2)+('Calcification Rates'!$D$81-'Calcification Rates'!$E$81))^2)*PI())/2))-((((((($A73*2)/PI())/2)^2)*PI())/2)))*('Calcification Rates'!$F$81-'Calcification Rates'!$G$81)</f>
        <v>39.861587853283659</v>
      </c>
      <c r="GK73" s="73">
        <f>((((((((($A73*2)/PI())/2)+('Calcification Rates'!$D$81+'Calcification Rates'!$E$81))^2)*PI())/2))-((((((($A73*2)/PI())/2)^2)*PI())/2)))*('Calcification Rates'!$F$81+'Calcification Rates'!$G$81)</f>
        <v>42.538871941065459</v>
      </c>
      <c r="GL73" s="73">
        <f>((((((((($A73*2)/PI())/2)+'Calcification Rates'!$D$82)^2)*PI())/2))-((((((($A73*2)/PI())/2)^2)*PI())/2)))*'Calcification Rates'!$F$82</f>
        <v>42.250319742589134</v>
      </c>
      <c r="GM73" s="73">
        <f>((((((((($A73*2)/PI())/2)+('Calcification Rates'!$D$82-'Calcification Rates'!$E$82))^2)*PI())/2))-((((((($A73*2)/PI())/2)^2)*PI())/2)))*('Calcification Rates'!$F$82-'Calcification Rates'!$G$82)</f>
        <v>41.208597251435776</v>
      </c>
      <c r="GN73" s="73">
        <f>((((((((($A73*2)/PI())/2)+('Calcification Rates'!$D$82+'Calcification Rates'!$E$82))^2)*PI())/2))-((((((($A73*2)/PI())/2)^2)*PI())/2)))*('Calcification Rates'!$F$82+'Calcification Rates'!$G$82)</f>
        <v>43.292582401548223</v>
      </c>
      <c r="GO73" s="73">
        <f>((((((((($A73*2)/PI())/2)+'Calcification Rates'!$D$87)^2)*PI())/2))-((((((($A73*2)/PI())/2)^2)*PI())/2)))*'Calcification Rates'!$F$87</f>
        <v>28.391257261790102</v>
      </c>
      <c r="GP73" s="73">
        <f>((((((((($A73*2)/PI())/2)+('Calcification Rates'!$D$87-'Calcification Rates'!$E$87))^2)*PI())/2))-((((((($A73*2)/PI())/2)^2)*PI())/2)))*('Calcification Rates'!$F$87-'Calcification Rates'!$G$87)</f>
        <v>24.69958630430315</v>
      </c>
      <c r="GQ73" s="73">
        <f>((((((((($A73*2)/PI())/2)+('Calcification Rates'!$D$87+'Calcification Rates'!$E$87))^2)*PI())/2))-((((((($A73*2)/PI())/2)^2)*PI())/2)))*('Calcification Rates'!$F$87+'Calcification Rates'!$G$87)</f>
        <v>32.278736834137696</v>
      </c>
      <c r="GR73" s="73">
        <f>((((((((($A73*2)/PI())/2)+'Calcification Rates'!$D$88)^2)*PI())/2))-((((((($A73*2)/PI())/2)^2)*PI())/2)))*'Calcification Rates'!$F$88</f>
        <v>28.391257261790102</v>
      </c>
      <c r="GS73" s="73">
        <f>((((((((($A73*2)/PI())/2)+('Calcification Rates'!$D$88-'Calcification Rates'!$E$88))^2)*PI())/2))-((((((($A73*2)/PI())/2)^2)*PI())/2)))*('Calcification Rates'!$F$88-'Calcification Rates'!$G$88)</f>
        <v>24.69958630430315</v>
      </c>
      <c r="GT73" s="73">
        <f>((((((((($A73*2)/PI())/2)+('Calcification Rates'!$D$88+'Calcification Rates'!$E$88))^2)*PI())/2))-((((((($A73*2)/PI())/2)^2)*PI())/2)))*('Calcification Rates'!$F$88+'Calcification Rates'!$G$88)</f>
        <v>32.278736834137696</v>
      </c>
      <c r="GU73" s="73">
        <f>((((((((($A73*2)/PI())/2)+'Calcification Rates'!$D$89)^2)*PI())/2))-((((((($A73*2)/PI())/2)^2)*PI())/2)))*'Calcification Rates'!$F$89</f>
        <v>39.666804393983512</v>
      </c>
      <c r="GV73" s="73">
        <f>((((((((($A73*2)/PI())/2)+('Calcification Rates'!$D$89-'Calcification Rates'!$E$89))^2)*PI())/2))-((((((($A73*2)/PI())/2)^2)*PI())/2)))*('Calcification Rates'!$F$89-'Calcification Rates'!$G$89)</f>
        <v>35.367471564602212</v>
      </c>
      <c r="GW73" s="73">
        <f>((((((((($A73*2)/PI())/2)+('Calcification Rates'!$D$89+'Calcification Rates'!$E$89))^2)*PI())/2))-((((((($A73*2)/PI())/2)^2)*PI())/2)))*('Calcification Rates'!$F$89+'Calcification Rates'!$G$89)</f>
        <v>44.125725287688105</v>
      </c>
      <c r="GX73" s="73">
        <f>((((((((($A73*2)/PI())/2)+'Calcification Rates'!$D$90)^2)*PI())/2))-((((((($A73*2)/PI())/2)^2)*PI())/2)))*'Calcification Rates'!$F$90</f>
        <v>39.666804393983512</v>
      </c>
      <c r="GY73" s="73">
        <f>((((((((($A73*2)/PI())/2)+('Calcification Rates'!$D$90-'Calcification Rates'!$E$90))^2)*PI())/2))-((((((($A73*2)/PI())/2)^2)*PI())/2)))*('Calcification Rates'!$F$90-'Calcification Rates'!$G$90)</f>
        <v>35.367471564602212</v>
      </c>
      <c r="GZ73" s="73">
        <f>((((((((($A73*2)/PI())/2)+('Calcification Rates'!$D$90+'Calcification Rates'!$E$90))^2)*PI())/2))-((((((($A73*2)/PI())/2)^2)*PI())/2)))*('Calcification Rates'!$F$90+'Calcification Rates'!$G$90)</f>
        <v>44.125725287688105</v>
      </c>
      <c r="HA73" s="73">
        <f>((((((((($A73*2)/PI())/2)+'Calcification Rates'!$D$92)^2)*PI())/2))-((((((($A73*2)/PI())/2)^2)*PI())/2)))*'Calcification Rates'!$F$92</f>
        <v>99.834675471011792</v>
      </c>
      <c r="HB73" s="73">
        <f>((((((((($A73*2)/PI())/2)+('Calcification Rates'!$D$92-'Calcification Rates'!$E$92))^2)*PI())/2))-((((((($A73*2)/PI())/2)^2)*PI())/2)))*('Calcification Rates'!$F$92-'Calcification Rates'!$G$92)</f>
        <v>95.971984464740586</v>
      </c>
      <c r="HC73" s="73">
        <f>((((((((($A73*2)/PI())/2)+('Calcification Rates'!$D$92+'Calcification Rates'!$E$92))^2)*PI())/2))-((((((($A73*2)/PI())/2)^2)*PI())/2)))*('Calcification Rates'!$F$92+'Calcification Rates'!$G$92)</f>
        <v>103.69736647728298</v>
      </c>
      <c r="HD73" s="73">
        <f>$A73*'Calcification Rates'!$D$93*'Calcification Rates'!$F$93</f>
        <v>29.335389812564152</v>
      </c>
      <c r="HE73" s="73">
        <f>$A73*('Calcification Rates'!$D$93-'Calcification Rates'!$E$93)*('Calcification Rates'!$F$93-'Calcification Rates'!$G$93)</f>
        <v>25.782195490973503</v>
      </c>
      <c r="HF73" s="73">
        <f>$A73*('Calcification Rates'!$D$93+'Calcification Rates'!$E$93)*('Calcification Rates'!$F$93+'Calcification Rates'!$G$93)</f>
        <v>33.083238677928925</v>
      </c>
      <c r="HG73" s="73">
        <f>$A73*'Calcification Rates'!$D$95*'Calcification Rates'!$F$95</f>
        <v>37.40262201101929</v>
      </c>
      <c r="HH73" s="73">
        <f>$A73*('Calcification Rates'!$D$95-'Calcification Rates'!$E$95)*('Calcification Rates'!$F$95-'Calcification Rates'!$G$95)</f>
        <v>32.639117376267684</v>
      </c>
      <c r="HI73" s="73">
        <f>$A73*('Calcification Rates'!$D$95+'Calcification Rates'!$E$95)*('Calcification Rates'!$F$95+'Calcification Rates'!$G$95)</f>
        <v>42.433081448661127</v>
      </c>
      <c r="HJ73" s="73">
        <f>((((1-'Calcification Rates'!$H$96)*$A73)*'Calcification Rates'!$D$96*0.1)+('Calcification Rates'!$H$96*$A73*'Calcification Rates'!$D$96))*'Calcification Rates'!$F$96</f>
        <v>17.781802675000002</v>
      </c>
      <c r="HK73" s="73">
        <f>((((1-'Calcification Rates'!$H$96)*$A73)*(('Calcification Rates'!$D$96-'Calcification Rates'!$E$96)*0.1))+('Calcification Rates'!$H$96*$A73*('Calcification Rates'!$D$96-'Calcification Rates'!$E$96)))*('Calcification Rates'!$F$96-'Calcification Rates'!$G$96)</f>
        <v>15.532801761742096</v>
      </c>
      <c r="HL73" s="73">
        <f>((((1-'Calcification Rates'!$H$96)*$A73)*(('Calcification Rates'!$D$96+'Calcification Rates'!$E$96)*0.1))+('Calcification Rates'!$H$96*$A73*('Calcification Rates'!$D$96+'Calcification Rates'!$E$96)))*('Calcification Rates'!$F$96+'Calcification Rates'!$G$96)</f>
        <v>20.16913741741913</v>
      </c>
      <c r="HM73" s="73">
        <f>((((1-'Calcification Rates'!$H$98)*$A73)*'Calcification Rates'!$D$98*0.1)+('Calcification Rates'!$H$98*$A73*'Calcification Rates'!$D$98))*'Calcification Rates'!$F$98</f>
        <v>17.781802675000002</v>
      </c>
      <c r="HN73" s="73">
        <f>((((1-'Calcification Rates'!$H$98)*$A73)*(('Calcification Rates'!$D$98-'Calcification Rates'!$E$98)*0.1))+('Calcification Rates'!$H$98*$A73*('Calcification Rates'!$D$98-'Calcification Rates'!$E$98)))*('Calcification Rates'!$F$98-'Calcification Rates'!$G$98)</f>
        <v>10.723931745873246</v>
      </c>
      <c r="HO73" s="73">
        <f>((((1-'Calcification Rates'!$H$98)*$A73)*(('Calcification Rates'!$D$98+'Calcification Rates'!$E$98)*0.1))+('Calcification Rates'!$H$98*$A73*('Calcification Rates'!$D$98+'Calcification Rates'!$E$98)))*('Calcification Rates'!$F$98+'Calcification Rates'!$G$98)</f>
        <v>25.861533320131205</v>
      </c>
    </row>
    <row r="74" spans="1:223" x14ac:dyDescent="0.3">
      <c r="A74" s="42">
        <v>72</v>
      </c>
      <c r="B74" s="73">
        <f>((((1-'Calcification Rates'!$H$11)*$A74)*'Calcification Rates'!$D$11*0.1)+('Calcification Rates'!$H$11*$A74*'Calcification Rates'!$D$11))*'Calcification Rates'!$F$11</f>
        <v>198.09398783999998</v>
      </c>
      <c r="C74" s="73">
        <f>((((1-'Calcification Rates'!$H$11)*$A74)*(('Calcification Rates'!$D$11-'Calcification Rates'!$E$11)*0.1))+('Calcification Rates'!$H$11*$A74*('Calcification Rates'!$D$11-'Calcification Rates'!$E$11)))*('Calcification Rates'!$F$11-'Calcification Rates'!$G$11)</f>
        <v>160.88699328264821</v>
      </c>
      <c r="D74" s="73">
        <f>((((1-'Calcification Rates'!$H$11)*$A74)*(('Calcification Rates'!$D$11+'Calcification Rates'!$E$11)*0.1))+('Calcification Rates'!$H$11*$A74*('Calcification Rates'!$D$11+'Calcification Rates'!$E$11)))*('Calcification Rates'!$F$11+'Calcification Rates'!$G$11)</f>
        <v>236.45680239304866</v>
      </c>
      <c r="E74" s="73">
        <f>(((((1-'Calcification Rates'!$H$12)*$A74)*'Calcification Rates'!$D$12*0.1)+('Calcification Rates'!$H$12*$A74*'Calcification Rates'!$D$12))*'Calcification Rates'!$F$12)*0.5</f>
        <v>104.31696274285713</v>
      </c>
      <c r="F74" s="73">
        <f>(((((1-'Calcification Rates'!$H$12)*$A74)*(('Calcification Rates'!$D$12-'Calcification Rates'!$E$12)*0.1))+('Calcification Rates'!$H$12*$A74*('Calcification Rates'!$D$12-'Calcification Rates'!$E$12)))*('Calcification Rates'!$F$12-'Calcification Rates'!$G$12))*0.5</f>
        <v>95.875316759755364</v>
      </c>
      <c r="G74" s="73">
        <f>(((((1-'Calcification Rates'!$H$12)*$A74)*(('Calcification Rates'!$D$12+'Calcification Rates'!$E$12)*0.1))+('Calcification Rates'!$H$12*$A74*('Calcification Rates'!$D$12+'Calcification Rates'!$E$12)))*('Calcification Rates'!$F$12+'Calcification Rates'!$G$12))*0.5</f>
        <v>112.90507908216092</v>
      </c>
      <c r="H74" s="73">
        <f>(((((1-'Calcification Rates'!$H$13)*$A74)*'Calcification Rates'!$D$13*0.1)+('Calcification Rates'!$H$13*$A74*'Calcification Rates'!$D$13))*'Calcification Rates'!$F$13)*0.5</f>
        <v>83.938774003199981</v>
      </c>
      <c r="I74" s="73">
        <f>(((((1-'Calcification Rates'!$H$13)*$A74)*(('Calcification Rates'!$D$13-'Calcification Rates'!$E$13)*0.1))+('Calcification Rates'!$H$13*$A74*('Calcification Rates'!$D$13-'Calcification Rates'!$E$13)))*('Calcification Rates'!$F$13-'Calcification Rates'!$G$13))*0.5</f>
        <v>71.035943525144546</v>
      </c>
      <c r="J74" s="73">
        <f>(((((1-'Calcification Rates'!$H$13)*$A74)*(('Calcification Rates'!$D$13+'Calcification Rates'!$E$13)*0.1))+('Calcification Rates'!$H$13*$A74*('Calcification Rates'!$D$13+'Calcification Rates'!$E$13)))*('Calcification Rates'!$F$13+'Calcification Rates'!$G$13))*0.5</f>
        <v>97.905543458855419</v>
      </c>
      <c r="K74" s="73">
        <f>((((((((($A74*2)/PI())/2)+'Calcification Rates'!$D$14)^2)*PI())/2))-((((((($A74*2)/PI())/2)^2)*PI())/2)))*'Calcification Rates'!$F$14</f>
        <v>42.627616613858841</v>
      </c>
      <c r="L74" s="73">
        <f>((((((((($A74*2)/PI())/2)+('Calcification Rates'!$D$14-'Calcification Rates'!$E$14))^2)*PI())/2))-((((((($A74*2)/PI())/2)^2)*PI())/2)))*('Calcification Rates'!$F$14-'Calcification Rates'!$G$14)</f>
        <v>41.140388057012025</v>
      </c>
      <c r="M74" s="73">
        <f>((((((((($A74*2)/PI())/2)+('Calcification Rates'!$D$14+'Calcification Rates'!$E$14))^2)*PI())/2))-((((((($A74*2)/PI())/2)^2)*PI())/2)))*('Calcification Rates'!$F$14+'Calcification Rates'!$G$14)</f>
        <v>44.115525321998504</v>
      </c>
      <c r="N74" s="73">
        <f>((((((((($A74*2)/PI())/2)+'Calcification Rates'!$D$15)^2)*PI())/2))-((((((($A74*2)/PI())/2)^2)*PI())/2)))*'Calcification Rates'!$F$15</f>
        <v>43.238168414317762</v>
      </c>
      <c r="O74" s="73">
        <f>((((((((($A74*2)/PI())/2)+('Calcification Rates'!$D$15-'Calcification Rates'!$E$15))^2)*PI())/2))-((((((($A74*2)/PI())/2)^2)*PI())/2)))*('Calcification Rates'!$F$15-'Calcification Rates'!$G$15)</f>
        <v>38.990798400138566</v>
      </c>
      <c r="P74" s="73">
        <f>((((((((($A74*2)/PI())/2)+('Calcification Rates'!$D$15+'Calcification Rates'!$E$15))^2)*PI())/2))-((((((($A74*2)/PI())/2)^2)*PI())/2)))*('Calcification Rates'!$F$15+'Calcification Rates'!$G$15)</f>
        <v>47.684292203565775</v>
      </c>
      <c r="Q74" s="73">
        <f>(2*'Calcification Rates'!$D$16*'Calcification Rates'!$F$16)+0.1*'Calcification Rates'!$D$16*($A74+(2*'Calcification Rates'!$D$16))*'Calcification Rates'!$F$16</f>
        <v>10.379728333333333</v>
      </c>
      <c r="R74" s="73">
        <f>(2*('Calcification Rates'!$D$16-'Calcification Rates'!$E$16)*('Calcification Rates'!$F$16-'Calcification Rates'!$G$16))+(0.1*('Calcification Rates'!$D$16-'Calcification Rates'!$E$16)*($A74+(2*'Calcification Rates'!$D$16-'Calcification Rates'!$E$16)))*('Calcification Rates'!$F$16-'Calcification Rates'!$G$16)</f>
        <v>8.9161935665078396</v>
      </c>
      <c r="S74" s="73">
        <f>(2*('Calcification Rates'!$D$16+'Calcification Rates'!$E$16)*('Calcification Rates'!$F$16+'Calcification Rates'!$G$16))+(0.1*('Calcification Rates'!$D$16+'Calcification Rates'!$E$16)*($A74+(2*'Calcification Rates'!$D$16+'Calcification Rates'!$E$16)))*('Calcification Rates'!$F$16+'Calcification Rates'!$G$16)</f>
        <v>11.87971708939833</v>
      </c>
      <c r="T74" s="73">
        <f>(2*'Calcification Rates'!$D$17*'Calcification Rates'!$F$17)+0.1*'Calcification Rates'!$D$17*($A74+(2*'Calcification Rates'!$D$17))*'Calcification Rates'!$F$17</f>
        <v>9.5933852777777773</v>
      </c>
      <c r="U74" s="73">
        <f>(2*('Calcification Rates'!$D$17-'Calcification Rates'!$E$17)*('Calcification Rates'!$F$17-'Calcification Rates'!$G$17))+(0.1*('Calcification Rates'!$D$17-'Calcification Rates'!$E$17)*($A74+(2*'Calcification Rates'!$D$17-'Calcification Rates'!$E$17)))*('Calcification Rates'!$F$17-'Calcification Rates'!$G$17)</f>
        <v>8.1405342139745063</v>
      </c>
      <c r="V74" s="73">
        <f>(2*('Calcification Rates'!$D$17+'Calcification Rates'!$E$17)*('Calcification Rates'!$F$17+'Calcification Rates'!$G$17))+(0.1*('Calcification Rates'!$D$17+'Calcification Rates'!$E$17)*($A74+(2*'Calcification Rates'!$D$17+'Calcification Rates'!$E$17)))*('Calcification Rates'!$F$17+'Calcification Rates'!$G$17)</f>
        <v>11.082688836864996</v>
      </c>
      <c r="W74" s="73">
        <f>((((((((($A74*2)/PI())/2)+'Calcification Rates'!$D$18)^2)*PI())/2))-((((((($A74*2)/PI())/2)^2)*PI())/2)))*'Calcification Rates'!$F$18</f>
        <v>43.238168414317762</v>
      </c>
      <c r="X74" s="73">
        <f>((((((((($A74*2)/PI())/2)+('Calcification Rates'!$D$18-'Calcification Rates'!$E$18))^2)*PI())/2))-((((((($A74*2)/PI())/2)^2)*PI())/2)))*('Calcification Rates'!$F$18-'Calcification Rates'!$G$18)</f>
        <v>38.990798400138566</v>
      </c>
      <c r="Y74" s="73">
        <f>((((((((($A74*2)/PI())/2)+('Calcification Rates'!$D$18+'Calcification Rates'!$E$18))^2)*PI())/2))-((((((($A74*2)/PI())/2)^2)*PI())/2)))*('Calcification Rates'!$F$18+'Calcification Rates'!$G$18)</f>
        <v>47.684292203565775</v>
      </c>
      <c r="Z74" s="73">
        <f>(2*'Calcification Rates'!$D$19*'Calcification Rates'!$F$19)+0.1*'Calcification Rates'!$D$19*($A74+(2*'Calcification Rates'!$D$19))*'Calcification Rates'!$F$19</f>
        <v>9.5933852777777773</v>
      </c>
      <c r="AA74" s="73">
        <f>(2*('Calcification Rates'!$D$19-'Calcification Rates'!$E$19)*('Calcification Rates'!$F$19-'Calcification Rates'!$G$19))+(0.1*('Calcification Rates'!$D$19-'Calcification Rates'!$E$19)*($A74+(2*'Calcification Rates'!$D$19-'Calcification Rates'!$E$19)))*('Calcification Rates'!$F$19-'Calcification Rates'!$G$19)</f>
        <v>8.1405342139745063</v>
      </c>
      <c r="AB74" s="73">
        <f>(2*('Calcification Rates'!$D$19+'Calcification Rates'!$E$19)*('Calcification Rates'!$F$19+'Calcification Rates'!$G$19))+(0.1*('Calcification Rates'!$D$19+'Calcification Rates'!$E$19)*($A74+(2*'Calcification Rates'!$D$19+'Calcification Rates'!$E$19)))*('Calcification Rates'!$F$19+'Calcification Rates'!$G$19)</f>
        <v>11.082688836864996</v>
      </c>
      <c r="AC74" s="73">
        <f>(((((1-'Calcification Rates'!$H$20)*$A74)*'Calcification Rates'!$D$20*0.1)+('Calcification Rates'!$H$20*$A74*'Calcification Rates'!$D$20))*'Calcification Rates'!$F$20)*0.5</f>
        <v>5.8212482999999988</v>
      </c>
      <c r="AD74" s="73">
        <f>(((((1-'Calcification Rates'!$H$20)*$A74)*(('Calcification Rates'!$D$20-'Calcification Rates'!$E$20)*0.1))+('Calcification Rates'!$H$20*$A74*('Calcification Rates'!$D$20-'Calcification Rates'!$E$20)))*('Calcification Rates'!$F$20-'Calcification Rates'!$G$20))*0.5</f>
        <v>4.9400081477084425</v>
      </c>
      <c r="AE74" s="73">
        <f>(((((1-'Calcification Rates'!$H$20)*$A74)*(('Calcification Rates'!$D$20+'Calcification Rates'!$E$20)*0.1))+('Calcification Rates'!$H$20*$A74*('Calcification Rates'!$D$20+'Calcification Rates'!$E$20)))*('Calcification Rates'!$F$20+'Calcification Rates'!$G$20))*0.5</f>
        <v>6.724482352605138</v>
      </c>
      <c r="AF74" s="73">
        <f>(2*'Calcification Rates'!$D$21*'Calcification Rates'!$F$21)+0.1*'Calcification Rates'!$D$21*($A74+(2*'Calcification Rates'!$D$21))*'Calcification Rates'!$F$21</f>
        <v>11.008802777777777</v>
      </c>
      <c r="AG74" s="73">
        <f>(2*('Calcification Rates'!$D$21-'Calcification Rates'!$E$21)*('Calcification Rates'!$F$21-'Calcification Rates'!$G$21))+(0.1*('Calcification Rates'!$D$21-'Calcification Rates'!$E$21)*($A74+(2*'Calcification Rates'!$D$21-'Calcification Rates'!$E$21)))*('Calcification Rates'!$F$21-'Calcification Rates'!$G$21)</f>
        <v>10.772357087982932</v>
      </c>
      <c r="AH74" s="73">
        <f>(2*('Calcification Rates'!$D$21+'Calcification Rates'!$E$21)*('Calcification Rates'!$F$21+'Calcification Rates'!$G$21))+(0.1*('Calcification Rates'!$D$21+'Calcification Rates'!$E$21)*($A74+(2*'Calcification Rates'!$D$21+'Calcification Rates'!$E$21)))*('Calcification Rates'!$F$21+'Calcification Rates'!$G$21)</f>
        <v>11.2476626997504</v>
      </c>
      <c r="AI74" s="73">
        <f>$A74*'Calcification Rates'!$D$23*'Calcification Rates'!$F$23</f>
        <v>1.6922024999999998</v>
      </c>
      <c r="AJ74" s="73">
        <f>$A74*('Calcification Rates'!$D$23-'Calcification Rates'!$E$23)*('Calcification Rates'!$F$23-'Calcification Rates'!$G$23)</f>
        <v>1.0997603480023246</v>
      </c>
      <c r="AK74" s="73">
        <f>$A74*('Calcification Rates'!$D$23+'Calcification Rates'!$E$23)*('Calcification Rates'!$F$23+'Calcification Rates'!$G$23)</f>
        <v>2.2846446519976751</v>
      </c>
      <c r="AL74" s="73">
        <f>((((1-'Calcification Rates'!$H$24)*$A74)*'Calcification Rates'!$D$24*0.1)+('Calcification Rates'!$H$24*$A74*'Calcification Rates'!$D$24))*'Calcification Rates'!$F$24</f>
        <v>77.105903565600002</v>
      </c>
      <c r="AM74" s="73">
        <f>((((1-'Calcification Rates'!$H$24)*$A74)*(('Calcification Rates'!$D$24-'Calcification Rates'!$E$24)*0.1))+('Calcification Rates'!$H$24*$A74*('Calcification Rates'!$D$24-'Calcification Rates'!$E$24)))*('Calcification Rates'!$F$24-'Calcification Rates'!$G$24)</f>
        <v>46.501384710781529</v>
      </c>
      <c r="AN74" s="73">
        <f>((((1-'Calcification Rates'!$H$24)*$A74)*(('Calcification Rates'!$D$24+'Calcification Rates'!$E$24)*0.1))+('Calcification Rates'!$H$24*$A74*('Calcification Rates'!$D$24+'Calcification Rates'!$E$24)))*('Calcification Rates'!$F$24+'Calcification Rates'!$G$24)</f>
        <v>112.14143642725962</v>
      </c>
      <c r="AO74" s="73">
        <f>((((((((($A74*2)/PI())/2)+'Calcification Rates'!$D$25)^2)*PI())/2))-((((((($A74*2)/PI())/2)^2)*PI())/2)))*'Calcification Rates'!$F$25</f>
        <v>36.335912507690033</v>
      </c>
      <c r="AP74" s="73">
        <f>((((((((($A74*2)/PI())/2)+('Calcification Rates'!$D$25-'Calcification Rates'!$E$25))^2)*PI())/2))-((((((($A74*2)/PI())/2)^2)*PI())/2)))*('Calcification Rates'!$F$25-'Calcification Rates'!$G$25)</f>
        <v>29.70388257976165</v>
      </c>
      <c r="AQ74" s="73">
        <f>((((((((($A74*2)/PI())/2)+('Calcification Rates'!$D$25+'Calcification Rates'!$E$25))^2)*PI())/2))-((((((($A74*2)/PI())/2)^2)*PI())/2)))*('Calcification Rates'!$F$25+'Calcification Rates'!$G$25)</f>
        <v>43.188805634792011</v>
      </c>
      <c r="AR74" s="73">
        <f>((((1-'Calcification Rates'!$H$28)*$A74)*'Calcification Rates'!$D$28*0.1)+('Calcification Rates'!$H$28*$A74*'Calcification Rates'!$D$28))*'Calcification Rates'!$F$28</f>
        <v>12.410729175984448</v>
      </c>
      <c r="AS74" s="73">
        <f>((((1-'Calcification Rates'!$H$28)*$A74)*(('Calcification Rates'!$D$28-'Calcification Rates'!$E$28)*0.1))+('Calcification Rates'!$H$28*$A74*('Calcification Rates'!$D$28-'Calcification Rates'!$E$28)))*('Calcification Rates'!$F$28-'Calcification Rates'!$G$28)</f>
        <v>11.186033217319615</v>
      </c>
      <c r="AT74" s="73">
        <f>((((1-'Calcification Rates'!$H$28)*$A74)*(('Calcification Rates'!$D$28+'Calcification Rates'!$E$28)*0.1))+('Calcification Rates'!$H$28*$A74*('Calcification Rates'!$D$28+'Calcification Rates'!$E$28)))*('Calcification Rates'!$F$28+'Calcification Rates'!$G$28)</f>
        <v>13.695355696095657</v>
      </c>
      <c r="AU74" s="73">
        <f>((((((((($A74*2)/PI())/2)+'Calcification Rates'!$D$29)^2)*PI())/2))-((((((($A74*2)/PI())/2)^2)*PI())/2)))*'Calcification Rates'!$F$29</f>
        <v>178.03570978419643</v>
      </c>
      <c r="AV74" s="73">
        <f>((((((((($A74*2)/PI())/2)+('Calcification Rates'!$D$29-'Calcification Rates'!$E$29))^2)*PI())/2))-((((((($A74*2)/PI())/2)^2)*PI())/2)))*('Calcification Rates'!$F$29-'Calcification Rates'!$G$29)</f>
        <v>147.10742283458953</v>
      </c>
      <c r="AW74" s="73">
        <f>((((((((($A74*2)/PI())/2)+('Calcification Rates'!$D$29+'Calcification Rates'!$E$29))^2)*PI())/2))-((((((($A74*2)/PI())/2)^2)*PI())/2)))*('Calcification Rates'!$F$29+'Calcification Rates'!$G$29)</f>
        <v>211.66777035584329</v>
      </c>
      <c r="AX74" s="73">
        <f>((((((((($A74*2)/PI())/2)+'Calcification Rates'!$D$30)^2)*PI())/2))-((((((($A74*2)/PI())/2)^2)*PI())/2)))*'Calcification Rates'!$F$30</f>
        <v>42.381597886833411</v>
      </c>
      <c r="AY74" s="73">
        <f>((((((((($A74*2)/PI())/2)+('Calcification Rates'!$D$30-'Calcification Rates'!$E$30))^2)*PI())/2))-((((((($A74*2)/PI())/2)^2)*PI())/2)))*('Calcification Rates'!$F$30-'Calcification Rates'!$G$30)</f>
        <v>37.624135663497263</v>
      </c>
      <c r="AZ74" s="73">
        <f>((((((((($A74*2)/PI())/2)+('Calcification Rates'!$D$30+'Calcification Rates'!$E$30))^2)*PI())/2))-((((((($A74*2)/PI())/2)^2)*PI())/2)))*('Calcification Rates'!$F$30+'Calcification Rates'!$G$30)</f>
        <v>47.23694016371013</v>
      </c>
      <c r="BA74" s="73">
        <f>((((1-'Calcification Rates'!$H$31)*$A74)*'Calcification Rates'!$D$31*0.1)+('Calcification Rates'!$H$31*$A74*'Calcification Rates'!$D$31))*'Calcification Rates'!$F$31</f>
        <v>13.274352</v>
      </c>
      <c r="BB74" s="73">
        <f>((((1-'Calcification Rates'!$H$31)*$A74)*(('Calcification Rates'!$D$31-'Calcification Rates'!$E$31)*0.1))+('Calcification Rates'!$H$31*$A74*('Calcification Rates'!$D$31-'Calcification Rates'!$E$31)))*('Calcification Rates'!$F$31-'Calcification Rates'!$G$31)</f>
        <v>13.274352</v>
      </c>
      <c r="BC74" s="73">
        <f>((((1-'Calcification Rates'!$H$31)*$A74)*(('Calcification Rates'!$D$31+'Calcification Rates'!$E$31)*0.1))+('Calcification Rates'!$H$31*$A74*('Calcification Rates'!$D$31+'Calcification Rates'!$E$31)))*('Calcification Rates'!$F$31+'Calcification Rates'!$G$31)</f>
        <v>13.274352</v>
      </c>
      <c r="BD74" s="73">
        <f>$A74*'Calcification Rates'!$D$32*'Calcification Rates'!$F$32</f>
        <v>55.778558094312118</v>
      </c>
      <c r="BE74" s="73">
        <f>$A74*('Calcification Rates'!$D$32-'Calcification Rates'!$E$32)*('Calcification Rates'!$F$32-'Calcification Rates'!$G$32)</f>
        <v>53.62043684358261</v>
      </c>
      <c r="BF74" s="73">
        <f>$A74*('Calcification Rates'!$D$32+'Calcification Rates'!$E$32)*('Calcification Rates'!$F$32+'Calcification Rates'!$G$32)</f>
        <v>57.936679345041625</v>
      </c>
      <c r="BG74" s="73">
        <f>((((1-'Calcification Rates'!$H$34)*$A74)*'Calcification Rates'!$D$34*0.1)+('Calcification Rates'!$H$34*$A74*'Calcification Rates'!$D$34))*'Calcification Rates'!$F$34</f>
        <v>18.032250600000001</v>
      </c>
      <c r="BH74" s="73">
        <f>((((1-'Calcification Rates'!$H$34)*$A74)*(('Calcification Rates'!$D$34-'Calcification Rates'!$E$34)*0.1))+('Calcification Rates'!$H$34*$A74*('Calcification Rates'!$D$34-'Calcification Rates'!$E$34)))*('Calcification Rates'!$F$34-'Calcification Rates'!$G$34)</f>
        <v>6.8669168970143142</v>
      </c>
      <c r="BI74" s="73">
        <f>((((1-'Calcification Rates'!$H$34)*$A74)*(('Calcification Rates'!$D$34+'Calcification Rates'!$E$34)*0.1))+('Calcification Rates'!$H$34*$A74*('Calcification Rates'!$D$34+'Calcification Rates'!$E$34)))*('Calcification Rates'!$F$34+'Calcification Rates'!$G$34)</f>
        <v>34.391264908241659</v>
      </c>
      <c r="BJ74" s="73">
        <f>(2*'Calcification Rates'!$D$35*'Calcification Rates'!$F$35)+0.1*'Calcification Rates'!$D$35*($A74+(2*'Calcification Rates'!$D$35))*'Calcification Rates'!$F$35</f>
        <v>5.5247468144121088</v>
      </c>
      <c r="BK74" s="73">
        <f>(2*('Calcification Rates'!$D$35-'Calcification Rates'!$E$35)*('Calcification Rates'!$F$35-'Calcification Rates'!$G$35))+(0.1*('Calcification Rates'!$D$35-'Calcification Rates'!$E$35)*($A74+(2*'Calcification Rates'!$D$35-'Calcification Rates'!$E$35)))*('Calcification Rates'!$F$35-'Calcification Rates'!$G$35)</f>
        <v>4.9826155201293316</v>
      </c>
      <c r="BL74" s="73">
        <f>(2*('Calcification Rates'!$D$35+'Calcification Rates'!$E$35)*('Calcification Rates'!$F$35+'Calcification Rates'!$G$35))+(0.1*('Calcification Rates'!$D$35+'Calcification Rates'!$E$35)*($A74+(2*'Calcification Rates'!$D$35+'Calcification Rates'!$E$35)))*('Calcification Rates'!$F$35+'Calcification Rates'!$G$35)</f>
        <v>6.0921458540772964</v>
      </c>
      <c r="BM74" s="73">
        <f>((((((((($A74*2)/PI())/2)+'Calcification Rates'!$D$36)^2)*PI())/2))-((((((($A74*2)/PI())/2)^2)*PI())/2)))*'Calcification Rates'!$F$36</f>
        <v>57.12818264645766</v>
      </c>
      <c r="BN74" s="73">
        <f>((((((((($A74*2)/PI())/2)+('Calcification Rates'!$D$36-'Calcification Rates'!$E$36))^2)*PI())/2))-((((((($A74*2)/PI())/2)^2)*PI())/2)))*('Calcification Rates'!$F$36-'Calcification Rates'!$G$36)</f>
        <v>52.321149717773849</v>
      </c>
      <c r="BO74" s="73">
        <f>((((((((($A74*2)/PI())/2)+('Calcification Rates'!$D$36+'Calcification Rates'!$E$36))^2)*PI())/2))-((((((($A74*2)/PI())/2)^2)*PI())/2)))*('Calcification Rates'!$F$36+'Calcification Rates'!$G$36)</f>
        <v>62.147079954533751</v>
      </c>
      <c r="BP74" s="73">
        <f>(2*'Calcification Rates'!$D$37*'Calcification Rates'!$F$37)+0.1*'Calcification Rates'!$D$37*($A74+(2*'Calcification Rates'!$D$37))*'Calcification Rates'!$F$37</f>
        <v>111.36100694444444</v>
      </c>
      <c r="BQ74" s="73">
        <f>(2*('Calcification Rates'!$D$37-'Calcification Rates'!$E$37)*('Calcification Rates'!$F$37-'Calcification Rates'!$G$37))+(0.1*('Calcification Rates'!$D$37-'Calcification Rates'!$E$37)*($A74+(2*'Calcification Rates'!$D$37-'Calcification Rates'!$E$37)))*('Calcification Rates'!$F$37-'Calcification Rates'!$G$37)</f>
        <v>91.259847905055551</v>
      </c>
      <c r="BR74" s="73">
        <f>(2*('Calcification Rates'!$D$37+'Calcification Rates'!$E$37)*('Calcification Rates'!$F$37+'Calcification Rates'!$G$37))+(0.1*('Calcification Rates'!$D$37+'Calcification Rates'!$E$37)*($A74+(2*'Calcification Rates'!$D$37+'Calcification Rates'!$E$37)))*('Calcification Rates'!$F$37+'Calcification Rates'!$G$37)</f>
        <v>133.11544546307789</v>
      </c>
      <c r="BS74" s="73">
        <f>(2*'Calcification Rates'!$D$38*'Calcification Rates'!$F$38)+0.1*'Calcification Rates'!$D$38*($A74+(2*'Calcification Rates'!$D$38))*'Calcification Rates'!$F$38</f>
        <v>106.63138888888888</v>
      </c>
      <c r="BT74" s="73">
        <f>(2*('Calcification Rates'!$D$38-'Calcification Rates'!$E$38)*('Calcification Rates'!$F$38-'Calcification Rates'!$G$38))+(0.1*('Calcification Rates'!$D$38-'Calcification Rates'!$E$38)*($A74+(2*'Calcification Rates'!$D$38-'Calcification Rates'!$E$38)))*('Calcification Rates'!$F$38-'Calcification Rates'!$G$38)</f>
        <v>85.709244849274953</v>
      </c>
      <c r="BU74" s="73">
        <f>(2*('Calcification Rates'!$D$38+'Calcification Rates'!$E$38)*('Calcification Rates'!$F$38+'Calcification Rates'!$G$38))+(0.1*('Calcification Rates'!$D$38+'Calcification Rates'!$E$38)*($A74+(2*'Calcification Rates'!$D$38+'Calcification Rates'!$E$38)))*('Calcification Rates'!$F$38+'Calcification Rates'!$G$38)</f>
        <v>129.68854245239891</v>
      </c>
      <c r="BV74" s="73">
        <f>((((((((($A74*2)/PI())/2)+'Calcification Rates'!$D$39)^2)*PI())/2))-((((((($A74*2)/PI())/2)^2)*PI())/2)))*'Calcification Rates'!$F$39</f>
        <v>30.862262980593503</v>
      </c>
      <c r="BW74" s="73">
        <f>((((((((($A74*2)/PI())/2)+('Calcification Rates'!$D$39-'Calcification Rates'!$E$39))^2)*PI())/2))-((((((($A74*2)/PI())/2)^2)*PI())/2)))*('Calcification Rates'!$F$39-'Calcification Rates'!$G$39)</f>
        <v>29.668175003786992</v>
      </c>
      <c r="BX74" s="73">
        <f>((((((((($A74*2)/PI())/2)+('Calcification Rates'!$D$39+'Calcification Rates'!$E$39))^2)*PI())/2))-((((((($A74*2)/PI())/2)^2)*PI())/2)))*('Calcification Rates'!$F$39+'Calcification Rates'!$G$39)</f>
        <v>32.056350957400014</v>
      </c>
      <c r="BY74" s="73">
        <f>((((((((($A74*2)/PI())/2)+'Calcification Rates'!$D$40)^2)*PI())/2))-((((((($A74*2)/PI())/2)^2)*PI())/2)))*'Calcification Rates'!$F$40</f>
        <v>56.387007776037606</v>
      </c>
      <c r="BZ74" s="73">
        <f>((((((((($A74*2)/PI())/2)+('Calcification Rates'!$D$40-'Calcification Rates'!$E$40))^2)*PI())/2))-((((((($A74*2)/PI())/2)^2)*PI())/2)))*('Calcification Rates'!$F$40-'Calcification Rates'!$G$40)</f>
        <v>54.20534507438154</v>
      </c>
      <c r="CA74" s="73">
        <f>((((((((($A74*2)/PI())/2)+('Calcification Rates'!$D$40+'Calcification Rates'!$E$40))^2)*PI())/2))-((((((($A74*2)/PI())/2)^2)*PI())/2)))*('Calcification Rates'!$F$40+'Calcification Rates'!$G$40)</f>
        <v>58.568670477693672</v>
      </c>
      <c r="CB74" s="73">
        <f>$A74*'Calcification Rates'!$D$23*'Calcification Rates'!$F$23</f>
        <v>1.6922024999999998</v>
      </c>
      <c r="CC74" s="73">
        <f>$A74*('Calcification Rates'!$D$23-'Calcification Rates'!$E$23)*('Calcification Rates'!$F$23-'Calcification Rates'!$G$23)</f>
        <v>1.0997603480023246</v>
      </c>
      <c r="CD74" s="73">
        <f>$A74*('Calcification Rates'!$D$23+'Calcification Rates'!$E$23)*('Calcification Rates'!$F$23+'Calcification Rates'!$G$23)</f>
        <v>2.2846446519976751</v>
      </c>
      <c r="CE74" s="73">
        <f>((((1-'Calcification Rates'!$H$44)*$A74)*'Calcification Rates'!$D$44*0.1)+('Calcification Rates'!$H$44*$A74*'Calcification Rates'!$D$44))*'Calcification Rates'!$F$44</f>
        <v>59.091685216200005</v>
      </c>
      <c r="CF74" s="73">
        <f>((((1-'Calcification Rates'!$H$44)*$A74)*(('Calcification Rates'!$D$44-'Calcification Rates'!$E$44)*0.1))+('Calcification Rates'!$H$44*$A74*('Calcification Rates'!$D$44-'Calcification Rates'!$E$44)))*('Calcification Rates'!$F$44-'Calcification Rates'!$G$44)</f>
        <v>35.637286645750947</v>
      </c>
      <c r="CG74" s="73">
        <f>((((1-'Calcification Rates'!$H$44)*$A74)*(('Calcification Rates'!$D$44+'Calcification Rates'!$E$44)*0.1))+('Calcification Rates'!$H$44*$A74*('Calcification Rates'!$D$44+'Calcification Rates'!$E$44)))*('Calcification Rates'!$F$44+'Calcification Rates'!$G$44)</f>
        <v>85.94188193922588</v>
      </c>
      <c r="CH74" s="73">
        <f>((((1-'Calcification Rates'!$H$45)*$A74)*'Calcification Rates'!$D$45*0.1)+('Calcification Rates'!$H$45*$A74*'Calcification Rates'!$D$45))*'Calcification Rates'!$F$45</f>
        <v>73.42577279999999</v>
      </c>
      <c r="CI74" s="73">
        <f>((((1-'Calcification Rates'!$H$45)*$A74)*(('Calcification Rates'!$D$45-'Calcification Rates'!$E$45)*0.1))+('Calcification Rates'!$H$45*$A74*('Calcification Rates'!$D$45-'Calcification Rates'!$E$45)))*('Calcification Rates'!$F$45-'Calcification Rates'!$G$45)</f>
        <v>48.349880265266883</v>
      </c>
      <c r="CJ74" s="73">
        <f>((((1-'Calcification Rates'!$H$45)*$A74)*(('Calcification Rates'!$D$45+'Calcification Rates'!$E$45)*0.1))+('Calcification Rates'!$H$45*$A74*('Calcification Rates'!$D$45+'Calcification Rates'!$E$45)))*('Calcification Rates'!$F$45+'Calcification Rates'!$G$45)</f>
        <v>98.501665334733104</v>
      </c>
      <c r="CK74" s="73">
        <f>((((1-'Calcification Rates'!$H$46)*$A74)*'Calcification Rates'!$D$46*0.1)+('Calcification Rates'!$H$46*$A74*'Calcification Rates'!$D$46))*'Calcification Rates'!$F$46</f>
        <v>59.141723040000009</v>
      </c>
      <c r="CL74" s="73">
        <f>((((1-'Calcification Rates'!$H$46)*$A74)*(('Calcification Rates'!$D$46-'Calcification Rates'!$E$46)*0.1))+('Calcification Rates'!$H$46*$A74*('Calcification Rates'!$D$46-'Calcification Rates'!$E$46)))*('Calcification Rates'!$F$46-'Calcification Rates'!$G$46)</f>
        <v>55.467131954307959</v>
      </c>
      <c r="CM74" s="73">
        <f>((((1-'Calcification Rates'!$H$46)*$A74)*(('Calcification Rates'!$D$46+'Calcification Rates'!$E$46)*0.1))+('Calcification Rates'!$H$46*$A74*('Calcification Rates'!$D$46+'Calcification Rates'!$E$46)))*('Calcification Rates'!$F$46+'Calcification Rates'!$G$46)</f>
        <v>62.926503243839853</v>
      </c>
      <c r="CN74" s="73">
        <f>((((1-'Calcification Rates'!$H$47)*$A74)*'Calcification Rates'!$D$47*0.1)+('Calcification Rates'!$H$47*$A74*'Calcification Rates'!$D$47))*'Calcification Rates'!$F$47</f>
        <v>77.105903565600002</v>
      </c>
      <c r="CO74" s="73">
        <f>((((1-'Calcification Rates'!$H$47)*$A74)*(('Calcification Rates'!$D$47-'Calcification Rates'!$E$47)*0.1))+('Calcification Rates'!$H$47*$A74*('Calcification Rates'!$D$47-'Calcification Rates'!$E$47)))*('Calcification Rates'!$F$47-'Calcification Rates'!$G$47)</f>
        <v>46.501384710781529</v>
      </c>
      <c r="CP74" s="73">
        <f>((((1-'Calcification Rates'!$H$47)*$A74)*(('Calcification Rates'!$D$47+'Calcification Rates'!$E$47)*0.1))+('Calcification Rates'!$H$47*$A74*('Calcification Rates'!$D$47+'Calcification Rates'!$E$47)))*('Calcification Rates'!$F$47+'Calcification Rates'!$G$47)</f>
        <v>112.14143642725962</v>
      </c>
      <c r="CQ74" s="73">
        <f>((((((((($A74*2)/PI())/2)+'Calcification Rates'!$D$48)^2)*PI())/2))-((((((($A74*2)/PI())/2)^2)*PI())/2)))*'Calcification Rates'!$F$48</f>
        <v>43.238168414317762</v>
      </c>
      <c r="CR74" s="73">
        <f>((((((((($A74*2)/PI())/2)+('Calcification Rates'!$D$48-'Calcification Rates'!$E$48))^2)*PI())/2))-((((((($A74*2)/PI())/2)^2)*PI())/2)))*('Calcification Rates'!$F$48-'Calcification Rates'!$G$48)</f>
        <v>38.990798400138566</v>
      </c>
      <c r="CS74" s="73">
        <f>((((((((($A74*2)/PI())/2)+('Calcification Rates'!$D$48+'Calcification Rates'!$E$48))^2)*PI())/2))-((((((($A74*2)/PI())/2)^2)*PI())/2)))*('Calcification Rates'!$F$48+'Calcification Rates'!$G$48)</f>
        <v>47.684292203565775</v>
      </c>
      <c r="CT74" s="73">
        <f>((((1-'Calcification Rates'!$H$49)*$A74)*'Calcification Rates'!$D$49*0.1)+('Calcification Rates'!$H$49*$A74*'Calcification Rates'!$D$49))*'Calcification Rates'!$F$49</f>
        <v>59.091685216200005</v>
      </c>
      <c r="CU74" s="73">
        <f>((((1-'Calcification Rates'!$H$49)*$A74)*(('Calcification Rates'!$D$49-'Calcification Rates'!$E$49)*0.1))+('Calcification Rates'!$H$49*$A74*('Calcification Rates'!$D$49-'Calcification Rates'!$E$49)))*('Calcification Rates'!$F$49-'Calcification Rates'!$G$49)</f>
        <v>35.637286645750947</v>
      </c>
      <c r="CV74" s="73">
        <f>((((1-'Calcification Rates'!$H$49)*$A74)*(('Calcification Rates'!$D$49+'Calcification Rates'!$E$49)*0.1))+('Calcification Rates'!$H$49*$A74*('Calcification Rates'!$D$49+'Calcification Rates'!$E$49)))*('Calcification Rates'!$F$49+'Calcification Rates'!$G$49)</f>
        <v>85.94188193922588</v>
      </c>
      <c r="CW74" s="73">
        <f>((((((((($A74*2)/PI())/2)+'Calcification Rates'!$D$50)^2)*PI())/2))-((((((($A74*2)/PI())/2)^2)*PI())/2)))*'Calcification Rates'!$F$50</f>
        <v>43.238168414317762</v>
      </c>
      <c r="CX74" s="73">
        <f>((((((((($A74*2)/PI())/2)+('Calcification Rates'!$D$50-'Calcification Rates'!$E$50))^2)*PI())/2))-((((((($A74*2)/PI())/2)^2)*PI())/2)))*('Calcification Rates'!$F$50-'Calcification Rates'!$G$50)</f>
        <v>38.990798400138566</v>
      </c>
      <c r="CY74" s="73">
        <f>((((((((($A74*2)/PI())/2)+('Calcification Rates'!$D$50+'Calcification Rates'!$E$50))^2)*PI())/2))-((((((($A74*2)/PI())/2)^2)*PI())/2)))*('Calcification Rates'!$F$50+'Calcification Rates'!$G$50)</f>
        <v>47.684292203565775</v>
      </c>
      <c r="CZ74" s="73">
        <f>((((((((($A74*2)/PI())/2)+'Calcification Rates'!$D$51)^2)*PI())/2))-((((((($A74*2)/PI())/2)^2)*PI())/2)))*'Calcification Rates'!$F$51</f>
        <v>43.238168414317762</v>
      </c>
      <c r="DA74" s="73">
        <f>((((((((($A74*2)/PI())/2)+('Calcification Rates'!$D$51-'Calcification Rates'!$E$51))^2)*PI())/2))-((((((($A74*2)/PI())/2)^2)*PI())/2)))*('Calcification Rates'!$F$51-'Calcification Rates'!$G$51)</f>
        <v>38.990798400138566</v>
      </c>
      <c r="DB74" s="73">
        <f>((((((((($A74*2)/PI())/2)+('Calcification Rates'!$D$51+'Calcification Rates'!$E$51))^2)*PI())/2))-((((((($A74*2)/PI())/2)^2)*PI())/2)))*('Calcification Rates'!$F$51+'Calcification Rates'!$G$51)</f>
        <v>47.684292203565775</v>
      </c>
      <c r="DC74" s="73">
        <f>((((((((($A74*2)/PI())/2)+'Calcification Rates'!$D$52)^2)*PI())/2))-((((((($A74*2)/PI())/2)^2)*PI())/2)))*'Calcification Rates'!$F$52</f>
        <v>95.69511965961118</v>
      </c>
      <c r="DD74" s="73">
        <f>((((((((($A74*2)/PI())/2)+('Calcification Rates'!$D$52-'Calcification Rates'!$E$52))^2)*PI())/2))-((((((($A74*2)/PI())/2)^2)*PI())/2)))*('Calcification Rates'!$F$52-'Calcification Rates'!$G$52)</f>
        <v>90.335585555593511</v>
      </c>
      <c r="DE74" s="73">
        <f>((((((((($A74*2)/PI())/2)+('Calcification Rates'!$D$52+'Calcification Rates'!$E$52))^2)*PI())/2))-((((((($A74*2)/PI())/2)^2)*PI())/2)))*('Calcification Rates'!$F$52+'Calcification Rates'!$G$52)</f>
        <v>101.18916019338759</v>
      </c>
      <c r="DF74" s="73">
        <f>((((((((($A74*2)/PI())/2)+'Calcification Rates'!$D$53)^2)*PI())/2))-((((((($A74*2)/PI())/2)^2)*PI())/2)))*'Calcification Rates'!$F$53</f>
        <v>12.816408983304429</v>
      </c>
      <c r="DG74" s="73">
        <f>((((((((($A74*2)/PI())/2)+('Calcification Rates'!$D$53-'Calcification Rates'!$E$53))^2)*PI())/2))-((((((($A74*2)/PI())/2)^2)*PI())/2)))*('Calcification Rates'!$F$53-'Calcification Rates'!$G$53)</f>
        <v>12.181916761883155</v>
      </c>
      <c r="DH74" s="73">
        <f>((((((((($A74*2)/PI())/2)+('Calcification Rates'!$D$53+'Calcification Rates'!$E$53))^2)*PI())/2))-((((((($A74*2)/PI())/2)^2)*PI())/2)))*('Calcification Rates'!$F$53+'Calcification Rates'!$G$53)</f>
        <v>13.462067482263542</v>
      </c>
      <c r="DI74" s="73">
        <f>((((((((($A74*2)/PI())/2)+'Calcification Rates'!$D$54)^2)*PI())/2))-((((((($A74*2)/PI())/2)^2)*PI())/2)))*'Calcification Rates'!$F$54</f>
        <v>12.816408983304429</v>
      </c>
      <c r="DJ74" s="73">
        <f>((((((((($A74*2)/PI())/2)+('Calcification Rates'!$D$54-'Calcification Rates'!$E$54))^2)*PI())/2))-((((((($A74*2)/PI())/2)^2)*PI())/2)))*('Calcification Rates'!$F$54-'Calcification Rates'!$G$54)</f>
        <v>12.181916761883155</v>
      </c>
      <c r="DK74" s="73">
        <f>((((((((($A74*2)/PI())/2)+('Calcification Rates'!$D$54+'Calcification Rates'!$E$54))^2)*PI())/2))-((((((($A74*2)/PI())/2)^2)*PI())/2)))*('Calcification Rates'!$F$54+'Calcification Rates'!$G$54)</f>
        <v>13.462067482263542</v>
      </c>
      <c r="DL74" s="73">
        <f>((((((((($A74*2)/PI())/2)+'Calcification Rates'!$D$55)^2)*PI())/2))-((((((($A74*2)/PI())/2)^2)*PI())/2)))*'Calcification Rates'!$F$55</f>
        <v>15.716476087025569</v>
      </c>
      <c r="DM74" s="73">
        <f>((((((((($A74*2)/PI())/2)+('Calcification Rates'!$D$55-'Calcification Rates'!$E$55))^2)*PI())/2))-((((((($A74*2)/PI())/2)^2)*PI())/2)))*('Calcification Rates'!$F$55-'Calcification Rates'!$G$55)</f>
        <v>15.539655317308961</v>
      </c>
      <c r="DN74" s="73">
        <f>((((((((($A74*2)/PI())/2)+('Calcification Rates'!$D$55+'Calcification Rates'!$E$55))^2)*PI())/2))-((((((($A74*2)/PI())/2)^2)*PI())/2)))*('Calcification Rates'!$F$55+'Calcification Rates'!$G$55)</f>
        <v>15.893306730663209</v>
      </c>
      <c r="DO74" s="73">
        <f>((((1-'Calcification Rates'!$H$56)*$A74)*'Calcification Rates'!$D$56*0.1)+('Calcification Rates'!$H$56*$A74*'Calcification Rates'!$D$56))*'Calcification Rates'!$F$56</f>
        <v>7.6651405200000005</v>
      </c>
      <c r="DP74" s="73">
        <f>((((1-'Calcification Rates'!$H$56)*$A74)*(('Calcification Rates'!$D$56-'Calcification Rates'!$E$56)*0.1))+('Calcification Rates'!$H$56*$A74*('Calcification Rates'!$D$56-'Calcification Rates'!$E$56)))*('Calcification Rates'!$F$56-'Calcification Rates'!$G$56)</f>
        <v>7.6651405200000005</v>
      </c>
      <c r="DQ74" s="73">
        <f>((((1-'Calcification Rates'!$H$56)*$A74)*(('Calcification Rates'!$D$56+'Calcification Rates'!$E$56)*0.1))+('Calcification Rates'!$H$56*$A74*('Calcification Rates'!$D$56+'Calcification Rates'!$E$56)))*('Calcification Rates'!$F$56+'Calcification Rates'!$G$56)</f>
        <v>7.6651405200000005</v>
      </c>
      <c r="DR74" s="73">
        <f>((((1-'Calcification Rates'!$H$57)*$A74)*'Calcification Rates'!$D$57*0.1)+('Calcification Rates'!$H$57*$A74*'Calcification Rates'!$D$57))*'Calcification Rates'!$F$57</f>
        <v>32.500032000000004</v>
      </c>
      <c r="DS74" s="73">
        <f>((((1-'Calcification Rates'!$H$57)*$A74)*(('Calcification Rates'!$D$57-'Calcification Rates'!$E$57)*0.1))+('Calcification Rates'!$H$57*$A74*('Calcification Rates'!$D$57-'Calcification Rates'!$E$57)))*('Calcification Rates'!$F$57-'Calcification Rates'!$G$57)</f>
        <v>30.803209849253165</v>
      </c>
      <c r="DT74" s="73">
        <f>((((1-'Calcification Rates'!$H$57)*$A74)*(('Calcification Rates'!$D$57+'Calcification Rates'!$E$57)*0.1))+('Calcification Rates'!$H$57*$A74*('Calcification Rates'!$D$57+'Calcification Rates'!$E$57)))*('Calcification Rates'!$F$57+'Calcification Rates'!$G$57)</f>
        <v>34.196854150746837</v>
      </c>
      <c r="DU74" s="73">
        <f>((((1-'Calcification Rates'!$H$58)*$A74)*'Calcification Rates'!$D$58*0.1)+('Calcification Rates'!$H$58*$A74*'Calcification Rates'!$D$58))*'Calcification Rates'!$F$58</f>
        <v>32.500032000000004</v>
      </c>
      <c r="DV74" s="73">
        <f>((((1-'Calcification Rates'!$H$58)*$A74)*(('Calcification Rates'!$D$58-'Calcification Rates'!$E$58)*0.1))+('Calcification Rates'!$H$58*$A74*('Calcification Rates'!$D$58-'Calcification Rates'!$E$58)))*('Calcification Rates'!$F$58-'Calcification Rates'!$G$58)</f>
        <v>30.803209849253165</v>
      </c>
      <c r="DW74" s="73">
        <f>((((1-'Calcification Rates'!$H$58)*$A74)*(('Calcification Rates'!$D$58+'Calcification Rates'!$E$58)*0.1))+('Calcification Rates'!$H$58*$A74*('Calcification Rates'!$D$58+'Calcification Rates'!$E$58)))*('Calcification Rates'!$F$58+'Calcification Rates'!$G$58)</f>
        <v>34.196854150746837</v>
      </c>
      <c r="DX74" s="73">
        <f>(2*'Calcification Rates'!$D$59*'Calcification Rates'!$F$59)+0.1*'Calcification Rates'!$D$59*($A74+(2*'Calcification Rates'!$D$59))*'Calcification Rates'!$F$59</f>
        <v>22.604310755555559</v>
      </c>
      <c r="DY74" s="73">
        <f>(2*('Calcification Rates'!$D$59-'Calcification Rates'!$E$59)*('Calcification Rates'!$F$59-'Calcification Rates'!$G$59))+(0.1*('Calcification Rates'!$D$59-'Calcification Rates'!$E$59)*($A74+(2*'Calcification Rates'!$D$59-'Calcification Rates'!$E$59)))*('Calcification Rates'!$F$59-'Calcification Rates'!$G$59)</f>
        <v>21.405646607271528</v>
      </c>
      <c r="DZ74" s="73">
        <f>(2*('Calcification Rates'!$D$59+'Calcification Rates'!$E$59)*('Calcification Rates'!$F$59+'Calcification Rates'!$G$59))+(0.1*('Calcification Rates'!$D$59+'Calcification Rates'!$E$59)*($A74+(2*'Calcification Rates'!$D$59+'Calcification Rates'!$E$59)))*('Calcification Rates'!$F$59+'Calcification Rates'!$G$59)</f>
        <v>23.805012666046878</v>
      </c>
      <c r="EA74" s="73">
        <f>((((((((($A74*2)/PI())/2)+'Calcification Rates'!$D$60)^2)*PI())/2))-((((((($A74*2)/PI())/2)^2)*PI())/2)))*'Calcification Rates'!$F$60</f>
        <v>44.984786284714609</v>
      </c>
      <c r="EB74" s="73">
        <f>((((((((($A74*2)/PI())/2)+('Calcification Rates'!$D$60-'Calcification Rates'!$E$60))^2)*PI())/2))-((((((($A74*2)/PI())/2)^2)*PI())/2)))*('Calcification Rates'!$F$60-'Calcification Rates'!$G$60)</f>
        <v>41.995020188751838</v>
      </c>
      <c r="EC74" s="73">
        <f>((((((((($A74*2)/PI())/2)+('Calcification Rates'!$D$60+'Calcification Rates'!$E$60))^2)*PI())/2))-((((((($A74*2)/PI())/2)^2)*PI())/2)))*('Calcification Rates'!$F$60+'Calcification Rates'!$G$60)</f>
        <v>48.071599867208299</v>
      </c>
      <c r="ED74" s="73">
        <f>$A74*'Calcification Rates'!$D$61*'Calcification Rates'!$F$61</f>
        <v>56.503807610412657</v>
      </c>
      <c r="EE74" s="73">
        <f>$A74*('Calcification Rates'!$D$61-'Calcification Rates'!$E$61)*('Calcification Rates'!$F$61-'Calcification Rates'!$G$61)</f>
        <v>51.775793137163937</v>
      </c>
      <c r="EF74" s="73">
        <f>$A74*('Calcification Rates'!$D$61+'Calcification Rates'!$E$61)*('Calcification Rates'!$F$61+'Calcification Rates'!$G$61)</f>
        <v>61.436430007560531</v>
      </c>
      <c r="EG74" s="73">
        <f>(2*'Calcification Rates'!$D$62*'Calcification Rates'!$F$62)+0.1*'Calcification Rates'!$D$62*($A74+(2*'Calcification Rates'!$D$62))*'Calcification Rates'!$F$62</f>
        <v>111.36100694444444</v>
      </c>
      <c r="EH74" s="73">
        <f>(2*('Calcification Rates'!$D$62-'Calcification Rates'!$E$62)*('Calcification Rates'!$F$62-'Calcification Rates'!$G$62))+(0.1*('Calcification Rates'!$D$62-'Calcification Rates'!$E$62)*($A74+(2*'Calcification Rates'!$D$62-'Calcification Rates'!$E$62)))*('Calcification Rates'!$F$62-'Calcification Rates'!$G$62)</f>
        <v>91.259847905055551</v>
      </c>
      <c r="EI74" s="73">
        <f>(2*('Calcification Rates'!$D$62+'Calcification Rates'!$E$62)*('Calcification Rates'!$F$62+'Calcification Rates'!$G$62))+(0.1*('Calcification Rates'!$D$62+'Calcification Rates'!$E$62)*($A74+(2*'Calcification Rates'!$D$62+'Calcification Rates'!$E$62)))*('Calcification Rates'!$F$62+'Calcification Rates'!$G$62)</f>
        <v>133.11544546307789</v>
      </c>
      <c r="EJ74" s="73">
        <f>(2*'Calcification Rates'!$D$63*'Calcification Rates'!$F$63)+0.1*'Calcification Rates'!$D$63*($A74+(2*'Calcification Rates'!$D$63))*'Calcification Rates'!$F$63</f>
        <v>111.36100694444444</v>
      </c>
      <c r="EK74" s="73">
        <f>(2*('Calcification Rates'!$D$63-'Calcification Rates'!$E$63)*('Calcification Rates'!$F$63-'Calcification Rates'!$G$63))+(0.1*('Calcification Rates'!$D$63-'Calcification Rates'!$E$63)*($A74+(2*'Calcification Rates'!$D$63-'Calcification Rates'!$E$63)))*('Calcification Rates'!$F$63-'Calcification Rates'!$G$63)</f>
        <v>91.259847905055551</v>
      </c>
      <c r="EL74" s="73">
        <f>(2*('Calcification Rates'!$D$63+'Calcification Rates'!$E$63)*('Calcification Rates'!$F$63+'Calcification Rates'!$G$63))+(0.1*('Calcification Rates'!$D$63+'Calcification Rates'!$E$63)*($A74+(2*'Calcification Rates'!$D$63+'Calcification Rates'!$E$63)))*('Calcification Rates'!$F$63+'Calcification Rates'!$G$63)</f>
        <v>133.11544546307789</v>
      </c>
      <c r="EM74" s="73">
        <f>(2*'Calcification Rates'!$D$64*'Calcification Rates'!$F$64)+0.1*'Calcification Rates'!$D$64*($A74+(2*'Calcification Rates'!$D$64))*'Calcification Rates'!$F$64</f>
        <v>111.36100694444444</v>
      </c>
      <c r="EN74" s="73">
        <f>(2*('Calcification Rates'!$D$64-'Calcification Rates'!$E$64)*('Calcification Rates'!$F$64-'Calcification Rates'!$G$64))+(0.1*('Calcification Rates'!$D$64-'Calcification Rates'!$E$64)*($A74+(2*'Calcification Rates'!$D$64-'Calcification Rates'!$E$64)))*('Calcification Rates'!$F$64-'Calcification Rates'!$G$64)</f>
        <v>91.259847905055551</v>
      </c>
      <c r="EO74" s="73">
        <f>(2*('Calcification Rates'!$D$64+'Calcification Rates'!$E$64)*('Calcification Rates'!$F$64+'Calcification Rates'!$G$64))+(0.1*('Calcification Rates'!$D$64+'Calcification Rates'!$E$64)*($A74+(2*'Calcification Rates'!$D$64+'Calcification Rates'!$E$64)))*('Calcification Rates'!$F$64+'Calcification Rates'!$G$64)</f>
        <v>133.11544546307789</v>
      </c>
      <c r="EP74" s="73">
        <f>(2*'Calcification Rates'!$D$65*'Calcification Rates'!$F$65)+0.1*'Calcification Rates'!$D$65*($A74+(2*'Calcification Rates'!$D$65))*'Calcification Rates'!$F$65</f>
        <v>111.36100694444444</v>
      </c>
      <c r="EQ74" s="73">
        <f>(2*('Calcification Rates'!$D$65-'Calcification Rates'!$E$65)*('Calcification Rates'!$F$65-'Calcification Rates'!$G$65))+(0.1*('Calcification Rates'!$D$65-'Calcification Rates'!$E$65)*($A74+(2*'Calcification Rates'!$D$65-'Calcification Rates'!$E$65)))*('Calcification Rates'!$F$65-'Calcification Rates'!$G$65)</f>
        <v>91.259847905055551</v>
      </c>
      <c r="ER74" s="73">
        <f>(2*('Calcification Rates'!$D$65+'Calcification Rates'!$E$65)*('Calcification Rates'!$F$65+'Calcification Rates'!$G$65))+(0.1*('Calcification Rates'!$D$65+'Calcification Rates'!$E$65)*($A74+(2*'Calcification Rates'!$D$65+'Calcification Rates'!$E$65)))*('Calcification Rates'!$F$65+'Calcification Rates'!$G$65)</f>
        <v>133.11544546307789</v>
      </c>
      <c r="ES74" s="73">
        <f>$A74*'Calcification Rates'!$D$66*'Calcification Rates'!$F$66</f>
        <v>56.503807610412657</v>
      </c>
      <c r="ET74" s="73">
        <f>$A74*('Calcification Rates'!$D$66-'Calcification Rates'!$E$66)*('Calcification Rates'!$F$66-'Calcification Rates'!$G$66)</f>
        <v>51.775793137163937</v>
      </c>
      <c r="EU74" s="73">
        <f>$A74*('Calcification Rates'!$D$66+'Calcification Rates'!$E$66)*('Calcification Rates'!$F$66+'Calcification Rates'!$G$66)</f>
        <v>61.436430007560531</v>
      </c>
      <c r="EV74" s="73">
        <f>(2*'Calcification Rates'!$D$67*'Calcification Rates'!$F$67)+0.1*'Calcification Rates'!$D$67*($A74+(2*'Calcification Rates'!$D$67))*'Calcification Rates'!$F$67</f>
        <v>111.36100694444444</v>
      </c>
      <c r="EW74" s="73">
        <f>(2*('Calcification Rates'!$D$67-'Calcification Rates'!$E$67)*('Calcification Rates'!$F$67-'Calcification Rates'!$G$67))+(0.1*('Calcification Rates'!$D$67-'Calcification Rates'!$E$67)*($A74+(2*'Calcification Rates'!$D$67-'Calcification Rates'!$E$67)))*('Calcification Rates'!$F$67-'Calcification Rates'!$G$67)</f>
        <v>91.259847905055551</v>
      </c>
      <c r="EX74" s="73">
        <f>(2*('Calcification Rates'!$D$67+'Calcification Rates'!$E$67)*('Calcification Rates'!$F$67+'Calcification Rates'!$G$67))+(0.1*('Calcification Rates'!$D$67+'Calcification Rates'!$E$67)*($A74+(2*'Calcification Rates'!$D$67+'Calcification Rates'!$E$67)))*('Calcification Rates'!$F$67+'Calcification Rates'!$G$67)</f>
        <v>133.11544546307789</v>
      </c>
      <c r="EY74" s="73">
        <f>((((1-'Calcification Rates'!$H$68)*$A74)*'Calcification Rates'!$D$68*0.1)+('Calcification Rates'!$H$68*$A74*'Calcification Rates'!$D$68))*'Calcification Rates'!$F$68</f>
        <v>16.482707999999999</v>
      </c>
      <c r="EZ74" s="73">
        <f>((((1-'Calcification Rates'!$H$68)*$A74)*(('Calcification Rates'!$D$68-'Calcification Rates'!$E$68)*0.1))+('Calcification Rates'!$H$68*$A74*('Calcification Rates'!$D$68-'Calcification Rates'!$E$68)))*('Calcification Rates'!$F$68-'Calcification Rates'!$G$68)</f>
        <v>10.256595200987503</v>
      </c>
      <c r="FA74" s="73">
        <f>((((1-'Calcification Rates'!$H$68)*$A74)*(('Calcification Rates'!$D$68+'Calcification Rates'!$E$68)*0.1))+('Calcification Rates'!$H$68*$A74*('Calcification Rates'!$D$68+'Calcification Rates'!$E$68)))*('Calcification Rates'!$F$68+'Calcification Rates'!$G$68)</f>
        <v>23.32811703825271</v>
      </c>
      <c r="FB74" s="73">
        <f>((((((((($A74*2)/PI())/2)+'Calcification Rates'!$D$69)^2)*PI())/2))-((((((($A74*2)/PI())/2)^2)*PI())/2)))*'Calcification Rates'!$F$69</f>
        <v>110.15870452199763</v>
      </c>
      <c r="FC74" s="73">
        <f>((((((((($A74*2)/PI())/2)+('Calcification Rates'!$D$69-'Calcification Rates'!$E$69))^2)*PI())/2))-((((((($A74*2)/PI())/2)^2)*PI())/2)))*('Calcification Rates'!$F$69-'Calcification Rates'!$G$69)</f>
        <v>104.28097026921637</v>
      </c>
      <c r="FD74" s="73">
        <f>((((((((($A74*2)/PI())/2)+('Calcification Rates'!$D$69+'Calcification Rates'!$E$69))^2)*PI())/2))-((((((($A74*2)/PI())/2)^2)*PI())/2)))*('Calcification Rates'!$F$69+'Calcification Rates'!$G$69)</f>
        <v>116.12269819692423</v>
      </c>
      <c r="FE74" s="73">
        <f>((((((((($A74*2)/PI())/2)+'Calcification Rates'!$D$70)^2)*PI())/2))-((((((($A74*2)/PI())/2)^2)*PI())/2)))*'Calcification Rates'!$F$70</f>
        <v>85.791263667902356</v>
      </c>
      <c r="FF74" s="73">
        <f>((((((((($A74*2)/PI())/2)+('Calcification Rates'!$D$70-'Calcification Rates'!$E$70))^2)*PI())/2))-((((((($A74*2)/PI())/2)^2)*PI())/2)))*('Calcification Rates'!$F$70-'Calcification Rates'!$G$70)</f>
        <v>73.863389824952563</v>
      </c>
      <c r="FG74" s="73">
        <f>((((((((($A74*2)/PI())/2)+('Calcification Rates'!$D$70+'Calcification Rates'!$E$70))^2)*PI())/2))-((((((($A74*2)/PI())/2)^2)*PI())/2)))*('Calcification Rates'!$F$70+'Calcification Rates'!$G$70)</f>
        <v>97.949713259645279</v>
      </c>
      <c r="FH74" s="73">
        <f>((((((((($A74*2)/PI())/2)+'Calcification Rates'!$D$71)^2)*PI())/2))-((((((($A74*2)/PI())/2)^2)*PI())/2)))*'Calcification Rates'!$F$71</f>
        <v>48.961080413395443</v>
      </c>
      <c r="FI74" s="73">
        <f>((((((((($A74*2)/PI())/2)+('Calcification Rates'!$D$71-'Calcification Rates'!$E$71))^2)*PI())/2))-((((((($A74*2)/PI())/2)^2)*PI())/2)))*('Calcification Rates'!$F$71-'Calcification Rates'!$G$71)</f>
        <v>45.144844994876799</v>
      </c>
      <c r="FJ74" s="73">
        <f>((((((((($A74*2)/PI())/2)+('Calcification Rates'!$D$71+'Calcification Rates'!$E$71))^2)*PI())/2))-((((((($A74*2)/PI())/2)^2)*PI())/2)))*('Calcification Rates'!$F$71+'Calcification Rates'!$G$71)</f>
        <v>52.928656957281198</v>
      </c>
      <c r="FK74" s="73">
        <f>$A74*'Calcification Rates'!$D$72*'Calcification Rates'!$F$72</f>
        <v>1.6922024999999998</v>
      </c>
      <c r="FL74" s="73">
        <f>$A74*('Calcification Rates'!$D$72-'Calcification Rates'!$E$72)*('Calcification Rates'!$F$72-'Calcification Rates'!$G$72)</f>
        <v>1.0997603480023246</v>
      </c>
      <c r="FM74" s="73">
        <f>$A74*('Calcification Rates'!$D$72+'Calcification Rates'!$E$72)*('Calcification Rates'!$F$72+'Calcification Rates'!$G$72)</f>
        <v>2.2846446519976751</v>
      </c>
      <c r="FN74" s="73">
        <f>$A74*'Calcification Rates'!$D$74*'Calcification Rates'!$F$74</f>
        <v>1.6922024999999998</v>
      </c>
      <c r="FO74" s="73">
        <f>$A74*('Calcification Rates'!$D$74-'Calcification Rates'!$E$74)*('Calcification Rates'!$F$74-'Calcification Rates'!$G$74)</f>
        <v>1.0997603480023246</v>
      </c>
      <c r="FP74" s="73">
        <f>$A74*('Calcification Rates'!$D$74+'Calcification Rates'!$E$74)*('Calcification Rates'!$F$74+'Calcification Rates'!$G$74)</f>
        <v>2.2846446519976751</v>
      </c>
      <c r="FQ74" s="73">
        <f>$A74*'Calcification Rates'!$D$75*'Calcification Rates'!$F$75</f>
        <v>48.84051988636363</v>
      </c>
      <c r="FR74" s="73">
        <f>$A74*('Calcification Rates'!$D$75-'Calcification Rates'!$E$75)*('Calcification Rates'!$F$75-'Calcification Rates'!$G$75)</f>
        <v>45.483247502847007</v>
      </c>
      <c r="FS74" s="73">
        <f>$A74*('Calcification Rates'!$D$75+'Calcification Rates'!$E$75)*('Calcification Rates'!$F$75+'Calcification Rates'!$G$75)</f>
        <v>52.300020355422035</v>
      </c>
      <c r="FT74" s="73">
        <f>((((((((($A74*2)/PI())/2)+'Calcification Rates'!$D$76)^2)*PI())/2))-((((((($A74*2)/PI())/2)^2)*PI())/2)))*'Calcification Rates'!$F$76</f>
        <v>49.322091691845181</v>
      </c>
      <c r="FU74" s="73">
        <f>((((((((($A74*2)/PI())/2)+('Calcification Rates'!$D$76-'Calcification Rates'!$E$76))^2)*PI())/2))-((((((($A74*2)/PI())/2)^2)*PI())/2)))*('Calcification Rates'!$F$76-'Calcification Rates'!$G$76)</f>
        <v>45.921931903196665</v>
      </c>
      <c r="FV74" s="73">
        <f>((((((((($A74*2)/PI())/2)+('Calcification Rates'!$D$76+'Calcification Rates'!$E$76))^2)*PI())/2))-((((((($A74*2)/PI())/2)^2)*PI())/2)))*('Calcification Rates'!$F$76+'Calcification Rates'!$G$76)</f>
        <v>52.826953975445136</v>
      </c>
      <c r="FW74" s="73">
        <f>(2*'Calcification Rates'!$D$77*'Calcification Rates'!$F$77)+0.1*'Calcification Rates'!$D$77*($A74+(2*'Calcification Rates'!$D$77))*'Calcification Rates'!$F$77</f>
        <v>111.36100694444444</v>
      </c>
      <c r="FX74" s="73">
        <f>(2*('Calcification Rates'!$D$77-'Calcification Rates'!$E$77)*('Calcification Rates'!$F$77-'Calcification Rates'!$G$77))+(0.1*('Calcification Rates'!$D$77-'Calcification Rates'!$E$77)*($A74+(2*'Calcification Rates'!$D$77-'Calcification Rates'!$E$77)))*('Calcification Rates'!$F$77-'Calcification Rates'!$G$77)</f>
        <v>105.96184935737413</v>
      </c>
      <c r="FY74" s="73">
        <f>(2*('Calcification Rates'!$D$77+'Calcification Rates'!$E$77)*('Calcification Rates'!$F$77+'Calcification Rates'!$G$77))+(0.1*('Calcification Rates'!$D$77+'Calcification Rates'!$E$77)*($A74+(2*'Calcification Rates'!$D$77+'Calcification Rates'!$E$77)))*('Calcification Rates'!$F$77+'Calcification Rates'!$G$77)</f>
        <v>116.78394245227855</v>
      </c>
      <c r="FZ74" s="73">
        <f>((((1-'Calcification Rates'!$H$78)*$A74)*'Calcification Rates'!$D$78*0.1)+('Calcification Rates'!$H$78*$A74*'Calcification Rates'!$D$78))*'Calcification Rates'!$F$78</f>
        <v>25.675556633999996</v>
      </c>
      <c r="GA74" s="73">
        <f>((((1-'Calcification Rates'!$H$78)*$A74)*(('Calcification Rates'!$D$78-'Calcification Rates'!$E$78)*0.1))+('Calcification Rates'!$H$78*$A74*('Calcification Rates'!$D$78-'Calcification Rates'!$E$78)))*('Calcification Rates'!$F$78-'Calcification Rates'!$G$78)</f>
        <v>24.786669299195701</v>
      </c>
      <c r="GB74" s="73">
        <f>((((1-'Calcification Rates'!$H$78)*$A74)*(('Calcification Rates'!$D$78+'Calcification Rates'!$E$78)*0.1))+('Calcification Rates'!$H$78*$A74*('Calcification Rates'!$D$78+'Calcification Rates'!$E$78)))*('Calcification Rates'!$F$78+'Calcification Rates'!$G$78)</f>
        <v>26.564443968804294</v>
      </c>
      <c r="GC74" s="73">
        <f>((((1-'Calcification Rates'!$H$79)*$A74)*'Calcification Rates'!$D$79*0.1)+('Calcification Rates'!$H$79*$A74*'Calcification Rates'!$D$79))*'Calcification Rates'!$F$79</f>
        <v>29.201150160000001</v>
      </c>
      <c r="GD74" s="73">
        <f>((((1-'Calcification Rates'!$H$79)*$A74)*(('Calcification Rates'!$D$79-'Calcification Rates'!$E$79)*0.1))+('Calcification Rates'!$H$79*$A74*('Calcification Rates'!$D$79-'Calcification Rates'!$E$79)))*('Calcification Rates'!$F$79-'Calcification Rates'!$G$79)</f>
        <v>27.98041845732072</v>
      </c>
      <c r="GE74" s="73">
        <f>((((1-'Calcification Rates'!$H$79)*$A74)*(('Calcification Rates'!$D$79+'Calcification Rates'!$E$79)*0.1))+('Calcification Rates'!$H$79*$A74*('Calcification Rates'!$D$79+'Calcification Rates'!$E$79)))*('Calcification Rates'!$F$79+'Calcification Rates'!$G$79)</f>
        <v>30.421881862679285</v>
      </c>
      <c r="GF74" s="73">
        <f>((((1-'Calcification Rates'!$H$80)*$A74)*'Calcification Rates'!$D$80*0.1)+('Calcification Rates'!$H$80*$A74*'Calcification Rates'!$D$80))*'Calcification Rates'!$F$80</f>
        <v>34.362775043999996</v>
      </c>
      <c r="GG74" s="73">
        <f>((((1-'Calcification Rates'!$H$80)*$A74)*(('Calcification Rates'!$D$80-'Calcification Rates'!$E$80)*0.1))+('Calcification Rates'!$H$80*$A74*('Calcification Rates'!$D$80-'Calcification Rates'!$E$80)))*('Calcification Rates'!$F$80-'Calcification Rates'!$G$80)</f>
        <v>33.17313635531454</v>
      </c>
      <c r="GH74" s="73">
        <f>((((1-'Calcification Rates'!$H$80)*$A74)*(('Calcification Rates'!$D$80+'Calcification Rates'!$E$80)*0.1))+('Calcification Rates'!$H$80*$A74*('Calcification Rates'!$D$80+'Calcification Rates'!$E$80)))*('Calcification Rates'!$F$80+'Calcification Rates'!$G$80)</f>
        <v>35.552413732685444</v>
      </c>
      <c r="GI74" s="73">
        <f>((((((((($A74*2)/PI())/2)+'Calcification Rates'!$D$81)^2)*PI())/2))-((((((($A74*2)/PI())/2)^2)*PI())/2)))*'Calcification Rates'!$F$81</f>
        <v>41.773983673529756</v>
      </c>
      <c r="GJ74" s="73">
        <f>((((((((($A74*2)/PI())/2)+('Calcification Rates'!$D$81-'Calcification Rates'!$E$81))^2)*PI())/2))-((((((($A74*2)/PI())/2)^2)*PI())/2)))*('Calcification Rates'!$F$81-'Calcification Rates'!$G$81)</f>
        <v>40.417324653283551</v>
      </c>
      <c r="GK74" s="73">
        <f>((((((((($A74*2)/PI())/2)+('Calcification Rates'!$D$81+'Calcification Rates'!$E$81))^2)*PI())/2))-((((((($A74*2)/PI())/2)^2)*PI())/2)))*('Calcification Rates'!$F$81+'Calcification Rates'!$G$81)</f>
        <v>43.131535141065569</v>
      </c>
      <c r="GL74" s="73">
        <f>((((((((($A74*2)/PI())/2)+'Calcification Rates'!$D$82)^2)*PI())/2))-((((((($A74*2)/PI())/2)^2)*PI())/2)))*'Calcification Rates'!$F$82</f>
        <v>42.839005456874879</v>
      </c>
      <c r="GM74" s="73">
        <f>((((((((($A74*2)/PI())/2)+('Calcification Rates'!$D$82-'Calcification Rates'!$E$82))^2)*PI())/2))-((((((($A74*2)/PI())/2)^2)*PI())/2)))*('Calcification Rates'!$F$82-'Calcification Rates'!$G$82)</f>
        <v>41.782918812307841</v>
      </c>
      <c r="GN74" s="73">
        <f>((((((((($A74*2)/PI())/2)+('Calcification Rates'!$D$82+'Calcification Rates'!$E$82))^2)*PI())/2))-((((((($A74*2)/PI())/2)^2)*PI())/2)))*('Calcification Rates'!$F$82+'Calcification Rates'!$G$82)</f>
        <v>43.895632269247514</v>
      </c>
      <c r="GO74" s="73">
        <f>((((((((($A74*2)/PI())/2)+'Calcification Rates'!$D$87)^2)*PI())/2))-((((((($A74*2)/PI())/2)^2)*PI())/2)))*'Calcification Rates'!$F$87</f>
        <v>28.788442470123421</v>
      </c>
      <c r="GP74" s="73">
        <f>((((((((($A74*2)/PI())/2)+('Calcification Rates'!$D$87-'Calcification Rates'!$E$87))^2)*PI())/2))-((((((($A74*2)/PI())/2)^2)*PI())/2)))*('Calcification Rates'!$F$87-'Calcification Rates'!$G$87)</f>
        <v>25.045206788798986</v>
      </c>
      <c r="GQ74" s="73">
        <f>((((((((($A74*2)/PI())/2)+('Calcification Rates'!$D$87+'Calcification Rates'!$E$87))^2)*PI())/2))-((((((($A74*2)/PI())/2)^2)*PI())/2)))*('Calcification Rates'!$F$87+'Calcification Rates'!$G$87)</f>
        <v>32.730201371759861</v>
      </c>
      <c r="GR74" s="73">
        <f>((((((((($A74*2)/PI())/2)+'Calcification Rates'!$D$88)^2)*PI())/2))-((((((($A74*2)/PI())/2)^2)*PI())/2)))*'Calcification Rates'!$F$88</f>
        <v>28.788442470123421</v>
      </c>
      <c r="GS74" s="73">
        <f>((((((((($A74*2)/PI())/2)+('Calcification Rates'!$D$88-'Calcification Rates'!$E$88))^2)*PI())/2))-((((((($A74*2)/PI())/2)^2)*PI())/2)))*('Calcification Rates'!$F$88-'Calcification Rates'!$G$88)</f>
        <v>25.045206788798986</v>
      </c>
      <c r="GT74" s="73">
        <f>((((((((($A74*2)/PI())/2)+('Calcification Rates'!$D$88+'Calcification Rates'!$E$88))^2)*PI())/2))-((((((($A74*2)/PI())/2)^2)*PI())/2)))*('Calcification Rates'!$F$88+'Calcification Rates'!$G$88)</f>
        <v>32.730201371759861</v>
      </c>
      <c r="GU74" s="73">
        <f>((((((((($A74*2)/PI())/2)+'Calcification Rates'!$D$89)^2)*PI())/2))-((((((($A74*2)/PI())/2)^2)*PI())/2)))*'Calcification Rates'!$F$89</f>
        <v>40.220984586291088</v>
      </c>
      <c r="GV74" s="73">
        <f>((((((((($A74*2)/PI())/2)+('Calcification Rates'!$D$89-'Calcification Rates'!$E$89))^2)*PI())/2))-((((((($A74*2)/PI())/2)^2)*PI())/2)))*('Calcification Rates'!$F$89-'Calcification Rates'!$G$89)</f>
        <v>35.861677090892229</v>
      </c>
      <c r="GW74" s="73">
        <f>((((((((($A74*2)/PI())/2)+('Calcification Rates'!$D$89+'Calcification Rates'!$E$89))^2)*PI())/2))-((((((($A74*2)/PI())/2)^2)*PI())/2)))*('Calcification Rates'!$F$89+'Calcification Rates'!$G$89)</f>
        <v>44.742087288090538</v>
      </c>
      <c r="GX74" s="73">
        <f>((((((((($A74*2)/PI())/2)+'Calcification Rates'!$D$90)^2)*PI())/2))-((((((($A74*2)/PI())/2)^2)*PI())/2)))*'Calcification Rates'!$F$90</f>
        <v>40.220984586291088</v>
      </c>
      <c r="GY74" s="73">
        <f>((((((((($A74*2)/PI())/2)+('Calcification Rates'!$D$90-'Calcification Rates'!$E$90))^2)*PI())/2))-((((((($A74*2)/PI())/2)^2)*PI())/2)))*('Calcification Rates'!$F$90-'Calcification Rates'!$G$90)</f>
        <v>35.861677090892229</v>
      </c>
      <c r="GZ74" s="73">
        <f>((((((((($A74*2)/PI())/2)+('Calcification Rates'!$D$90+'Calcification Rates'!$E$90))^2)*PI())/2))-((((((($A74*2)/PI())/2)^2)*PI())/2)))*('Calcification Rates'!$F$90+'Calcification Rates'!$G$90)</f>
        <v>44.742087288090538</v>
      </c>
      <c r="HA74" s="73">
        <f>((((((((($A74*2)/PI())/2)+'Calcification Rates'!$D$92)^2)*PI())/2))-((((((($A74*2)/PI())/2)^2)*PI())/2)))*'Calcification Rates'!$F$92</f>
        <v>101.21364537945448</v>
      </c>
      <c r="HB74" s="73">
        <f>((((((((($A74*2)/PI())/2)+('Calcification Rates'!$D$92-'Calcification Rates'!$E$92))^2)*PI())/2))-((((((($A74*2)/PI())/2)^2)*PI())/2)))*('Calcification Rates'!$F$92-'Calcification Rates'!$G$92)</f>
        <v>97.297600820040259</v>
      </c>
      <c r="HC74" s="73">
        <f>((((((((($A74*2)/PI())/2)+('Calcification Rates'!$D$92+'Calcification Rates'!$E$92))^2)*PI())/2))-((((((($A74*2)/PI())/2)^2)*PI())/2)))*('Calcification Rates'!$F$92+'Calcification Rates'!$G$92)</f>
        <v>105.12968993886871</v>
      </c>
      <c r="HD74" s="73">
        <f>$A74*'Calcification Rates'!$D$93*'Calcification Rates'!$F$93</f>
        <v>29.748564316966462</v>
      </c>
      <c r="HE74" s="73">
        <f>$A74*('Calcification Rates'!$D$93-'Calcification Rates'!$E$93)*('Calcification Rates'!$F$93-'Calcification Rates'!$G$93)</f>
        <v>26.145325004930879</v>
      </c>
      <c r="HF74" s="73">
        <f>$A74*('Calcification Rates'!$D$93+'Calcification Rates'!$E$93)*('Calcification Rates'!$F$93+'Calcification Rates'!$G$93)</f>
        <v>33.549199786068769</v>
      </c>
      <c r="HG74" s="73">
        <f>$A74*'Calcification Rates'!$D$95*'Calcification Rates'!$F$95</f>
        <v>37.929419504132234</v>
      </c>
      <c r="HH74" s="73">
        <f>$A74*('Calcification Rates'!$D$95-'Calcification Rates'!$E$95)*('Calcification Rates'!$F$95-'Calcification Rates'!$G$95)</f>
        <v>33.098823254806668</v>
      </c>
      <c r="HI74" s="73">
        <f>$A74*('Calcification Rates'!$D$95+'Calcification Rates'!$E$95)*('Calcification Rates'!$F$95+'Calcification Rates'!$G$95)</f>
        <v>43.030730483149313</v>
      </c>
      <c r="HJ74" s="73">
        <f>((((1-'Calcification Rates'!$H$96)*$A74)*'Calcification Rates'!$D$96*0.1)+('Calcification Rates'!$H$96*$A74*'Calcification Rates'!$D$96))*'Calcification Rates'!$F$96</f>
        <v>18.032250600000001</v>
      </c>
      <c r="HK74" s="73">
        <f>((((1-'Calcification Rates'!$H$96)*$A74)*(('Calcification Rates'!$D$96-'Calcification Rates'!$E$96)*0.1))+('Calcification Rates'!$H$96*$A74*('Calcification Rates'!$D$96-'Calcification Rates'!$E$96)))*('Calcification Rates'!$F$96-'Calcification Rates'!$G$96)</f>
        <v>15.751573617541281</v>
      </c>
      <c r="HL74" s="73">
        <f>((((1-'Calcification Rates'!$H$96)*$A74)*(('Calcification Rates'!$D$96+'Calcification Rates'!$E$96)*0.1))+('Calcification Rates'!$H$96*$A74*('Calcification Rates'!$D$96+'Calcification Rates'!$E$96)))*('Calcification Rates'!$F$96+'Calcification Rates'!$G$96)</f>
        <v>20.453209775410947</v>
      </c>
      <c r="HM74" s="73">
        <f>((((1-'Calcification Rates'!$H$98)*$A74)*'Calcification Rates'!$D$98*0.1)+('Calcification Rates'!$H$98*$A74*'Calcification Rates'!$D$98))*'Calcification Rates'!$F$98</f>
        <v>18.032250600000001</v>
      </c>
      <c r="HN74" s="73">
        <f>((((1-'Calcification Rates'!$H$98)*$A74)*(('Calcification Rates'!$D$98-'Calcification Rates'!$E$98)*0.1))+('Calcification Rates'!$H$98*$A74*('Calcification Rates'!$D$98-'Calcification Rates'!$E$98)))*('Calcification Rates'!$F$98-'Calcification Rates'!$G$98)</f>
        <v>10.874973038068644</v>
      </c>
      <c r="HO74" s="73">
        <f>((((1-'Calcification Rates'!$H$98)*$A74)*(('Calcification Rates'!$D$98+'Calcification Rates'!$E$98)*0.1))+('Calcification Rates'!$H$98*$A74*('Calcification Rates'!$D$98+'Calcification Rates'!$E$98)))*('Calcification Rates'!$F$98+'Calcification Rates'!$G$98)</f>
        <v>26.225780268302067</v>
      </c>
    </row>
    <row r="75" spans="1:223" x14ac:dyDescent="0.3">
      <c r="A75" s="42">
        <v>73</v>
      </c>
      <c r="B75" s="73">
        <f>((((1-'Calcification Rates'!$H$11)*$A75)*'Calcification Rates'!$D$11*0.1)+('Calcification Rates'!$H$11*$A75*'Calcification Rates'!$D$11))*'Calcification Rates'!$F$11</f>
        <v>200.84529322666671</v>
      </c>
      <c r="C75" s="73">
        <f>((((1-'Calcification Rates'!$H$11)*$A75)*(('Calcification Rates'!$D$11-'Calcification Rates'!$E$11)*0.1))+('Calcification Rates'!$H$11*$A75*('Calcification Rates'!$D$11-'Calcification Rates'!$E$11)))*('Calcification Rates'!$F$11-'Calcification Rates'!$G$11)</f>
        <v>163.12153485601837</v>
      </c>
      <c r="D75" s="73">
        <f>((((1-'Calcification Rates'!$H$11)*$A75)*(('Calcification Rates'!$D$11+'Calcification Rates'!$E$11)*0.1))+('Calcification Rates'!$H$11*$A75*('Calcification Rates'!$D$11+'Calcification Rates'!$E$11)))*('Calcification Rates'!$F$11+'Calcification Rates'!$G$11)</f>
        <v>239.74092464850773</v>
      </c>
      <c r="E75" s="73">
        <f>(((((1-'Calcification Rates'!$H$12)*$A75)*'Calcification Rates'!$D$12*0.1)+('Calcification Rates'!$H$12*$A75*'Calcification Rates'!$D$12))*'Calcification Rates'!$F$12)*0.5</f>
        <v>105.76580944761903</v>
      </c>
      <c r="F75" s="73">
        <f>(((((1-'Calcification Rates'!$H$12)*$A75)*(('Calcification Rates'!$D$12-'Calcification Rates'!$E$12)*0.1))+('Calcification Rates'!$H$12*$A75*('Calcification Rates'!$D$12-'Calcification Rates'!$E$12)))*('Calcification Rates'!$F$12-'Calcification Rates'!$G$12))*0.5</f>
        <v>97.20691838141866</v>
      </c>
      <c r="G75" s="73">
        <f>(((((1-'Calcification Rates'!$H$12)*$A75)*(('Calcification Rates'!$D$12+'Calcification Rates'!$E$12)*0.1))+('Calcification Rates'!$H$12*$A75*('Calcification Rates'!$D$12+'Calcification Rates'!$E$12)))*('Calcification Rates'!$F$12+'Calcification Rates'!$G$12))*0.5</f>
        <v>114.47320518052427</v>
      </c>
      <c r="H75" s="73">
        <f>(((((1-'Calcification Rates'!$H$13)*$A75)*'Calcification Rates'!$D$13*0.1)+('Calcification Rates'!$H$13*$A75*'Calcification Rates'!$D$13))*'Calcification Rates'!$F$13)*0.5</f>
        <v>85.104590308799985</v>
      </c>
      <c r="I75" s="73">
        <f>(((((1-'Calcification Rates'!$H$13)*$A75)*(('Calcification Rates'!$D$13-'Calcification Rates'!$E$13)*0.1))+('Calcification Rates'!$H$13*$A75*('Calcification Rates'!$D$13-'Calcification Rates'!$E$13)))*('Calcification Rates'!$F$13-'Calcification Rates'!$G$13))*0.5</f>
        <v>72.022553851882662</v>
      </c>
      <c r="J75" s="73">
        <f>(((((1-'Calcification Rates'!$H$13)*$A75)*(('Calcification Rates'!$D$13+'Calcification Rates'!$E$13)*0.1))+('Calcification Rates'!$H$13*$A75*('Calcification Rates'!$D$13+'Calcification Rates'!$E$13)))*('Calcification Rates'!$F$13+'Calcification Rates'!$G$13))*0.5</f>
        <v>99.265342673561761</v>
      </c>
      <c r="K75" s="73">
        <f>((((((((($A75*2)/PI())/2)+'Calcification Rates'!$D$14)^2)*PI())/2))-((((((($A75*2)/PI())/2)^2)*PI())/2)))*'Calcification Rates'!$F$14</f>
        <v>43.215736613858603</v>
      </c>
      <c r="L75" s="73">
        <f>((((((((($A75*2)/PI())/2)+('Calcification Rates'!$D$14-'Calcification Rates'!$E$14))^2)*PI())/2))-((((((($A75*2)/PI())/2)^2)*PI())/2)))*('Calcification Rates'!$F$14-'Calcification Rates'!$G$14)</f>
        <v>41.708119877815989</v>
      </c>
      <c r="M75" s="73">
        <f>((((((((($A75*2)/PI())/2)+('Calcification Rates'!$D$14+'Calcification Rates'!$E$14))^2)*PI())/2))-((((((($A75*2)/PI())/2)^2)*PI())/2)))*('Calcification Rates'!$F$14+'Calcification Rates'!$G$14)</f>
        <v>44.724033501194718</v>
      </c>
      <c r="N75" s="73">
        <f>((((((((($A75*2)/PI())/2)+'Calcification Rates'!$D$15)^2)*PI())/2))-((((((($A75*2)/PI())/2)^2)*PI())/2)))*'Calcification Rates'!$F$15</f>
        <v>43.83471200806752</v>
      </c>
      <c r="O75" s="73">
        <f>((((((((($A75*2)/PI())/2)+('Calcification Rates'!$D$15-'Calcification Rates'!$E$15))^2)*PI())/2))-((((((($A75*2)/PI())/2)^2)*PI())/2)))*('Calcification Rates'!$F$15-'Calcification Rates'!$G$15)</f>
        <v>39.528866172849767</v>
      </c>
      <c r="P75" s="73">
        <f>((((((((($A75*2)/PI())/2)+('Calcification Rates'!$D$15+'Calcification Rates'!$E$15))^2)*PI())/2))-((((((($A75*2)/PI())/2)^2)*PI())/2)))*('Calcification Rates'!$F$15+'Calcification Rates'!$G$15)</f>
        <v>48.342026223806101</v>
      </c>
      <c r="Q75" s="73">
        <f>(2*'Calcification Rates'!$D$16*'Calcification Rates'!$F$16)+0.1*'Calcification Rates'!$D$16*($A75+(2*'Calcification Rates'!$D$16))*'Calcification Rates'!$F$16</f>
        <v>10.491378333333333</v>
      </c>
      <c r="R75" s="73">
        <f>(2*('Calcification Rates'!$D$16-'Calcification Rates'!$E$16)*('Calcification Rates'!$F$16-'Calcification Rates'!$G$16))+(0.1*('Calcification Rates'!$D$16-'Calcification Rates'!$E$16)*($A75+(2*'Calcification Rates'!$D$16-'Calcification Rates'!$E$16)))*('Calcification Rates'!$F$16-'Calcification Rates'!$G$16)</f>
        <v>9.0121077315030274</v>
      </c>
      <c r="S75" s="73">
        <f>(2*('Calcification Rates'!$D$16+'Calcification Rates'!$E$16)*('Calcification Rates'!$F$16+'Calcification Rates'!$G$16))+(0.1*('Calcification Rates'!$D$16+'Calcification Rates'!$E$16)*($A75+(2*'Calcification Rates'!$D$16+'Calcification Rates'!$E$16)))*('Calcification Rates'!$F$16+'Calcification Rates'!$G$16)</f>
        <v>12.007492804221508</v>
      </c>
      <c r="T75" s="73">
        <f>(2*'Calcification Rates'!$D$17*'Calcification Rates'!$F$17)+0.1*'Calcification Rates'!$D$17*($A75+(2*'Calcification Rates'!$D$17))*'Calcification Rates'!$F$17</f>
        <v>9.696576944444443</v>
      </c>
      <c r="U75" s="73">
        <f>(2*('Calcification Rates'!$D$17-'Calcification Rates'!$E$17)*('Calcification Rates'!$F$17-'Calcification Rates'!$G$17))+(0.1*('Calcification Rates'!$D$17-'Calcification Rates'!$E$17)*($A75+(2*'Calcification Rates'!$D$17-'Calcification Rates'!$E$17)))*('Calcification Rates'!$F$17-'Calcification Rates'!$G$17)</f>
        <v>8.228104378969693</v>
      </c>
      <c r="V75" s="73">
        <f>(2*('Calcification Rates'!$D$17+'Calcification Rates'!$E$17)*('Calcification Rates'!$F$17+'Calcification Rates'!$G$17))+(0.1*('Calcification Rates'!$D$17+'Calcification Rates'!$E$17)*($A75+(2*'Calcification Rates'!$D$17+'Calcification Rates'!$E$17)))*('Calcification Rates'!$F$17+'Calcification Rates'!$G$17)</f>
        <v>11.201891885021507</v>
      </c>
      <c r="W75" s="73">
        <f>((((((((($A75*2)/PI())/2)+'Calcification Rates'!$D$18)^2)*PI())/2))-((((((($A75*2)/PI())/2)^2)*PI())/2)))*'Calcification Rates'!$F$18</f>
        <v>43.83471200806752</v>
      </c>
      <c r="X75" s="73">
        <f>((((((((($A75*2)/PI())/2)+('Calcification Rates'!$D$18-'Calcification Rates'!$E$18))^2)*PI())/2))-((((((($A75*2)/PI())/2)^2)*PI())/2)))*('Calcification Rates'!$F$18-'Calcification Rates'!$G$18)</f>
        <v>39.528866172849767</v>
      </c>
      <c r="Y75" s="73">
        <f>((((((((($A75*2)/PI())/2)+('Calcification Rates'!$D$18+'Calcification Rates'!$E$18))^2)*PI())/2))-((((((($A75*2)/PI())/2)^2)*PI())/2)))*('Calcification Rates'!$F$18+'Calcification Rates'!$G$18)</f>
        <v>48.342026223806101</v>
      </c>
      <c r="Z75" s="73">
        <f>(2*'Calcification Rates'!$D$19*'Calcification Rates'!$F$19)+0.1*'Calcification Rates'!$D$19*($A75+(2*'Calcification Rates'!$D$19))*'Calcification Rates'!$F$19</f>
        <v>9.696576944444443</v>
      </c>
      <c r="AA75" s="73">
        <f>(2*('Calcification Rates'!$D$19-'Calcification Rates'!$E$19)*('Calcification Rates'!$F$19-'Calcification Rates'!$G$19))+(0.1*('Calcification Rates'!$D$19-'Calcification Rates'!$E$19)*($A75+(2*'Calcification Rates'!$D$19-'Calcification Rates'!$E$19)))*('Calcification Rates'!$F$19-'Calcification Rates'!$G$19)</f>
        <v>8.228104378969693</v>
      </c>
      <c r="AB75" s="73">
        <f>(2*('Calcification Rates'!$D$19+'Calcification Rates'!$E$19)*('Calcification Rates'!$F$19+'Calcification Rates'!$G$19))+(0.1*('Calcification Rates'!$D$19+'Calcification Rates'!$E$19)*($A75+(2*'Calcification Rates'!$D$19+'Calcification Rates'!$E$19)))*('Calcification Rates'!$F$19+'Calcification Rates'!$G$19)</f>
        <v>11.201891885021507</v>
      </c>
      <c r="AC75" s="73">
        <f>(((((1-'Calcification Rates'!$H$20)*$A75)*'Calcification Rates'!$D$20*0.1)+('Calcification Rates'!$H$20*$A75*'Calcification Rates'!$D$20))*'Calcification Rates'!$F$20)*0.5</f>
        <v>5.9020989708333333</v>
      </c>
      <c r="AD75" s="73">
        <f>(((((1-'Calcification Rates'!$H$20)*$A75)*(('Calcification Rates'!$D$20-'Calcification Rates'!$E$20)*0.1))+('Calcification Rates'!$H$20*$A75*('Calcification Rates'!$D$20-'Calcification Rates'!$E$20)))*('Calcification Rates'!$F$20-'Calcification Rates'!$G$20))*0.5</f>
        <v>5.0086193719821717</v>
      </c>
      <c r="AE75" s="73">
        <f>(((((1-'Calcification Rates'!$H$20)*$A75)*(('Calcification Rates'!$D$20+'Calcification Rates'!$E$20)*0.1))+('Calcification Rates'!$H$20*$A75*('Calcification Rates'!$D$20+'Calcification Rates'!$E$20)))*('Calcification Rates'!$F$20+'Calcification Rates'!$G$20))*0.5</f>
        <v>6.817877940835765</v>
      </c>
      <c r="AF75" s="73">
        <f>(2*'Calcification Rates'!$D$21*'Calcification Rates'!$F$21)+0.1*'Calcification Rates'!$D$21*($A75+(2*'Calcification Rates'!$D$21))*'Calcification Rates'!$F$21</f>
        <v>11.127219444444446</v>
      </c>
      <c r="AG75" s="73">
        <f>(2*('Calcification Rates'!$D$21-'Calcification Rates'!$E$21)*('Calcification Rates'!$F$21-'Calcification Rates'!$G$21))+(0.1*('Calcification Rates'!$D$21-'Calcification Rates'!$E$21)*($A75+(2*'Calcification Rates'!$D$21-'Calcification Rates'!$E$21)))*('Calcification Rates'!$F$21-'Calcification Rates'!$G$21)</f>
        <v>10.888238559982932</v>
      </c>
      <c r="AH75" s="73">
        <f>(2*('Calcification Rates'!$D$21+'Calcification Rates'!$E$21)*('Calcification Rates'!$F$21+'Calcification Rates'!$G$21))+(0.1*('Calcification Rates'!$D$21+'Calcification Rates'!$E$21)*($A75+(2*'Calcification Rates'!$D$21+'Calcification Rates'!$E$21)))*('Calcification Rates'!$F$21+'Calcification Rates'!$G$21)</f>
        <v>11.3686401717504</v>
      </c>
      <c r="AI75" s="73">
        <f>$A75*'Calcification Rates'!$D$23*'Calcification Rates'!$F$23</f>
        <v>1.7157053124999999</v>
      </c>
      <c r="AJ75" s="73">
        <f>$A75*('Calcification Rates'!$D$23-'Calcification Rates'!$E$23)*('Calcification Rates'!$F$23-'Calcification Rates'!$G$23)</f>
        <v>1.1150347972801347</v>
      </c>
      <c r="AK75" s="73">
        <f>$A75*('Calcification Rates'!$D$23+'Calcification Rates'!$E$23)*('Calcification Rates'!$F$23+'Calcification Rates'!$G$23)</f>
        <v>2.3163758277198649</v>
      </c>
      <c r="AL75" s="73">
        <f>((((1-'Calcification Rates'!$H$24)*$A75)*'Calcification Rates'!$D$24*0.1)+('Calcification Rates'!$H$24*$A75*'Calcification Rates'!$D$24))*'Calcification Rates'!$F$24</f>
        <v>78.176818892899988</v>
      </c>
      <c r="AM75" s="73">
        <f>((((1-'Calcification Rates'!$H$24)*$A75)*(('Calcification Rates'!$D$24-'Calcification Rates'!$E$24)*0.1))+('Calcification Rates'!$H$24*$A75*('Calcification Rates'!$D$24-'Calcification Rates'!$E$24)))*('Calcification Rates'!$F$24-'Calcification Rates'!$G$24)</f>
        <v>47.147237276209047</v>
      </c>
      <c r="AN75" s="73">
        <f>((((1-'Calcification Rates'!$H$24)*$A75)*(('Calcification Rates'!$D$24+'Calcification Rates'!$E$24)*0.1))+('Calcification Rates'!$H$24*$A75*('Calcification Rates'!$D$24+'Calcification Rates'!$E$24)))*('Calcification Rates'!$F$24+'Calcification Rates'!$G$24)</f>
        <v>113.69895637763824</v>
      </c>
      <c r="AO75" s="73">
        <f>((((((((($A75*2)/PI())/2)+'Calcification Rates'!$D$25)^2)*PI())/2))-((((((($A75*2)/PI())/2)^2)*PI())/2)))*'Calcification Rates'!$F$25</f>
        <v>36.833677322504791</v>
      </c>
      <c r="AP75" s="73">
        <f>((((((((($A75*2)/PI())/2)+('Calcification Rates'!$D$25-'Calcification Rates'!$E$25))^2)*PI())/2))-((((((($A75*2)/PI())/2)^2)*PI())/2)))*('Calcification Rates'!$F$25-'Calcification Rates'!$G$25)</f>
        <v>30.110894886341455</v>
      </c>
      <c r="AQ75" s="73">
        <f>((((((((($A75*2)/PI())/2)+('Calcification Rates'!$D$25+'Calcification Rates'!$E$25))^2)*PI())/2))-((((((($A75*2)/PI())/2)^2)*PI())/2)))*('Calcification Rates'!$F$25+'Calcification Rates'!$G$25)</f>
        <v>43.780303450937879</v>
      </c>
      <c r="AR75" s="73">
        <f>((((1-'Calcification Rates'!$H$28)*$A75)*'Calcification Rates'!$D$28*0.1)+('Calcification Rates'!$H$28*$A75*'Calcification Rates'!$D$28))*'Calcification Rates'!$F$28</f>
        <v>12.583100414539787</v>
      </c>
      <c r="AS75" s="73">
        <f>((((1-'Calcification Rates'!$H$28)*$A75)*(('Calcification Rates'!$D$28-'Calcification Rates'!$E$28)*0.1))+('Calcification Rates'!$H$28*$A75*('Calcification Rates'!$D$28-'Calcification Rates'!$E$28)))*('Calcification Rates'!$F$28-'Calcification Rates'!$G$28)</f>
        <v>11.341394789782386</v>
      </c>
      <c r="AT75" s="73">
        <f>((((1-'Calcification Rates'!$H$28)*$A75)*(('Calcification Rates'!$D$28+'Calcification Rates'!$E$28)*0.1))+('Calcification Rates'!$H$28*$A75*('Calcification Rates'!$D$28+'Calcification Rates'!$E$28)))*('Calcification Rates'!$F$28+'Calcification Rates'!$G$28)</f>
        <v>13.885568969652541</v>
      </c>
      <c r="AU75" s="73">
        <f>((((((((($A75*2)/PI())/2)+'Calcification Rates'!$D$29)^2)*PI())/2))-((((((($A75*2)/PI())/2)^2)*PI())/2)))*'Calcification Rates'!$F$29</f>
        <v>180.44983478419684</v>
      </c>
      <c r="AV75" s="73">
        <f>((((((((($A75*2)/PI())/2)+('Calcification Rates'!$D$29-'Calcification Rates'!$E$29))^2)*PI())/2))-((((((($A75*2)/PI())/2)^2)*PI())/2)))*('Calcification Rates'!$F$29-'Calcification Rates'!$G$29)</f>
        <v>149.10512110775943</v>
      </c>
      <c r="AW75" s="73">
        <f>((((((((($A75*2)/PI())/2)+('Calcification Rates'!$D$29+'Calcification Rates'!$E$29))^2)*PI())/2))-((((((($A75*2)/PI())/2)^2)*PI())/2)))*('Calcification Rates'!$F$29+'Calcification Rates'!$G$29)</f>
        <v>214.53370078776484</v>
      </c>
      <c r="AX75" s="73">
        <f>((((((((($A75*2)/PI())/2)+'Calcification Rates'!$D$30)^2)*PI())/2))-((((((($A75*2)/PI())/2)^2)*PI())/2)))*'Calcification Rates'!$F$30</f>
        <v>42.965037886833599</v>
      </c>
      <c r="AY75" s="73">
        <f>((((((((($A75*2)/PI())/2)+('Calcification Rates'!$D$30-'Calcification Rates'!$E$30))^2)*PI())/2))-((((((($A75*2)/PI())/2)^2)*PI())/2)))*('Calcification Rates'!$F$30-'Calcification Rates'!$G$30)</f>
        <v>38.142133945222234</v>
      </c>
      <c r="AZ75" s="73">
        <f>((((((((($A75*2)/PI())/2)+('Calcification Rates'!$D$30+'Calcification Rates'!$E$30))^2)*PI())/2))-((((((($A75*2)/PI())/2)^2)*PI())/2)))*('Calcification Rates'!$F$30+'Calcification Rates'!$G$30)</f>
        <v>47.887156269211111</v>
      </c>
      <c r="BA75" s="73">
        <f>((((1-'Calcification Rates'!$H$31)*$A75)*'Calcification Rates'!$D$31*0.1)+('Calcification Rates'!$H$31*$A75*'Calcification Rates'!$D$31))*'Calcification Rates'!$F$31</f>
        <v>13.458717999999999</v>
      </c>
      <c r="BB75" s="73">
        <f>((((1-'Calcification Rates'!$H$31)*$A75)*(('Calcification Rates'!$D$31-'Calcification Rates'!$E$31)*0.1))+('Calcification Rates'!$H$31*$A75*('Calcification Rates'!$D$31-'Calcification Rates'!$E$31)))*('Calcification Rates'!$F$31-'Calcification Rates'!$G$31)</f>
        <v>13.458717999999999</v>
      </c>
      <c r="BC75" s="73">
        <f>((((1-'Calcification Rates'!$H$31)*$A75)*(('Calcification Rates'!$D$31+'Calcification Rates'!$E$31)*0.1))+('Calcification Rates'!$H$31*$A75*('Calcification Rates'!$D$31+'Calcification Rates'!$E$31)))*('Calcification Rates'!$F$31+'Calcification Rates'!$G$31)</f>
        <v>13.458717999999999</v>
      </c>
      <c r="BD75" s="73">
        <f>$A75*'Calcification Rates'!$D$32*'Calcification Rates'!$F$32</f>
        <v>56.553260290066454</v>
      </c>
      <c r="BE75" s="73">
        <f>$A75*('Calcification Rates'!$D$32-'Calcification Rates'!$E$32)*('Calcification Rates'!$F$32-'Calcification Rates'!$G$32)</f>
        <v>54.365165133076808</v>
      </c>
      <c r="BF75" s="73">
        <f>$A75*('Calcification Rates'!$D$32+'Calcification Rates'!$E$32)*('Calcification Rates'!$F$32+'Calcification Rates'!$G$32)</f>
        <v>58.741355447056094</v>
      </c>
      <c r="BG75" s="73">
        <f>((((1-'Calcification Rates'!$H$34)*$A75)*'Calcification Rates'!$D$34*0.1)+('Calcification Rates'!$H$34*$A75*'Calcification Rates'!$D$34))*'Calcification Rates'!$F$34</f>
        <v>18.282698525000001</v>
      </c>
      <c r="BH75" s="73">
        <f>((((1-'Calcification Rates'!$H$34)*$A75)*(('Calcification Rates'!$D$34-'Calcification Rates'!$E$34)*0.1))+('Calcification Rates'!$H$34*$A75*('Calcification Rates'!$D$34-'Calcification Rates'!$E$34)))*('Calcification Rates'!$F$34-'Calcification Rates'!$G$34)</f>
        <v>6.9622907428061804</v>
      </c>
      <c r="BI75" s="73">
        <f>((((1-'Calcification Rates'!$H$34)*$A75)*(('Calcification Rates'!$D$34+'Calcification Rates'!$E$34)*0.1))+('Calcification Rates'!$H$34*$A75*('Calcification Rates'!$D$34+'Calcification Rates'!$E$34)))*('Calcification Rates'!$F$34+'Calcification Rates'!$G$34)</f>
        <v>34.868921365300579</v>
      </c>
      <c r="BJ75" s="73">
        <f>(2*'Calcification Rates'!$D$35*'Calcification Rates'!$F$35)+0.1*'Calcification Rates'!$D$35*($A75+(2*'Calcification Rates'!$D$35))*'Calcification Rates'!$F$35</f>
        <v>5.5844011737871089</v>
      </c>
      <c r="BK75" s="73">
        <f>(2*('Calcification Rates'!$D$35-'Calcification Rates'!$E$35)*('Calcification Rates'!$F$35-'Calcification Rates'!$G$35))+(0.1*('Calcification Rates'!$D$35-'Calcification Rates'!$E$35)*($A75+(2*'Calcification Rates'!$D$35-'Calcification Rates'!$E$35)))*('Calcification Rates'!$F$35-'Calcification Rates'!$G$35)</f>
        <v>5.0364222974004358</v>
      </c>
      <c r="BL75" s="73">
        <f>(2*('Calcification Rates'!$D$35+'Calcification Rates'!$E$35)*('Calcification Rates'!$F$35+'Calcification Rates'!$G$35))+(0.1*('Calcification Rates'!$D$35+'Calcification Rates'!$E$35)*($A75+(2*'Calcification Rates'!$D$35+'Calcification Rates'!$E$35)))*('Calcification Rates'!$F$35+'Calcification Rates'!$G$35)</f>
        <v>6.1579192561013283</v>
      </c>
      <c r="BM75" s="73">
        <f>((((((((($A75*2)/PI())/2)+'Calcification Rates'!$D$36)^2)*PI())/2))-((((((($A75*2)/PI())/2)^2)*PI())/2)))*'Calcification Rates'!$F$36</f>
        <v>57.912957752157666</v>
      </c>
      <c r="BN75" s="73">
        <f>((((((((($A75*2)/PI())/2)+('Calcification Rates'!$D$36-'Calcification Rates'!$E$36))^2)*PI())/2))-((((((($A75*2)/PI())/2)^2)*PI())/2)))*('Calcification Rates'!$F$36-'Calcification Rates'!$G$36)</f>
        <v>53.040257955790025</v>
      </c>
      <c r="BO75" s="73">
        <f>((((((((($A75*2)/PI())/2)+('Calcification Rates'!$D$36+'Calcification Rates'!$E$36))^2)*PI())/2))-((((((($A75*2)/PI())/2)^2)*PI())/2)))*('Calcification Rates'!$F$36+'Calcification Rates'!$G$36)</f>
        <v>63.000363704638964</v>
      </c>
      <c r="BP75" s="73">
        <f>(2*'Calcification Rates'!$D$37*'Calcification Rates'!$F$37)+0.1*'Calcification Rates'!$D$37*($A75+(2*'Calcification Rates'!$D$37))*'Calcification Rates'!$F$37</f>
        <v>112.45636111111111</v>
      </c>
      <c r="BQ75" s="73">
        <f>(2*('Calcification Rates'!$D$37-'Calcification Rates'!$E$37)*('Calcification Rates'!$F$37-'Calcification Rates'!$G$37))+(0.1*('Calcification Rates'!$D$37-'Calcification Rates'!$E$37)*($A75+(2*'Calcification Rates'!$D$37-'Calcification Rates'!$E$37)))*('Calcification Rates'!$F$37-'Calcification Rates'!$G$37)</f>
        <v>92.163291489120894</v>
      </c>
      <c r="BR75" s="73">
        <f>(2*('Calcification Rates'!$D$37+'Calcification Rates'!$E$37)*('Calcification Rates'!$F$37+'Calcification Rates'!$G$37))+(0.1*('Calcification Rates'!$D$37+'Calcification Rates'!$E$37)*($A75+(2*'Calcification Rates'!$D$37+'Calcification Rates'!$E$37)))*('Calcification Rates'!$F$37+'Calcification Rates'!$G$37)</f>
        <v>134.41641736948011</v>
      </c>
      <c r="BS75" s="73">
        <f>(2*'Calcification Rates'!$D$38*'Calcification Rates'!$F$38)+0.1*'Calcification Rates'!$D$38*($A75+(2*'Calcification Rates'!$D$38))*'Calcification Rates'!$F$38</f>
        <v>107.68022222222221</v>
      </c>
      <c r="BT75" s="73">
        <f>(2*('Calcification Rates'!$D$38-'Calcification Rates'!$E$38)*('Calcification Rates'!$F$38-'Calcification Rates'!$G$38))+(0.1*('Calcification Rates'!$D$38-'Calcification Rates'!$E$38)*($A75+(2*'Calcification Rates'!$D$38-'Calcification Rates'!$E$38)))*('Calcification Rates'!$F$38-'Calcification Rates'!$G$38)</f>
        <v>86.557739221462867</v>
      </c>
      <c r="BU75" s="73">
        <f>(2*('Calcification Rates'!$D$38+'Calcification Rates'!$E$38)*('Calcification Rates'!$F$38+'Calcification Rates'!$G$38))+(0.1*('Calcification Rates'!$D$38+'Calcification Rates'!$E$38)*($A75+(2*'Calcification Rates'!$D$38+'Calcification Rates'!$E$38)))*('Calcification Rates'!$F$38+'Calcification Rates'!$G$38)</f>
        <v>130.95602234345048</v>
      </c>
      <c r="BV75" s="73">
        <f>((((((((($A75*2)/PI())/2)+'Calcification Rates'!$D$39)^2)*PI())/2))-((((((($A75*2)/PI())/2)^2)*PI())/2)))*'Calcification Rates'!$F$39</f>
        <v>31.288349188258351</v>
      </c>
      <c r="BW75" s="73">
        <f>((((((((($A75*2)/PI())/2)+('Calcification Rates'!$D$39-'Calcification Rates'!$E$39))^2)*PI())/2))-((((((($A75*2)/PI())/2)^2)*PI())/2)))*('Calcification Rates'!$F$39-'Calcification Rates'!$G$39)</f>
        <v>30.077775563008771</v>
      </c>
      <c r="BX75" s="73">
        <f>((((((((($A75*2)/PI())/2)+('Calcification Rates'!$D$39+'Calcification Rates'!$E$39))^2)*PI())/2))-((((((($A75*2)/PI())/2)^2)*PI())/2)))*('Calcification Rates'!$F$39+'Calcification Rates'!$G$39)</f>
        <v>32.498922813507932</v>
      </c>
      <c r="BY75" s="73">
        <f>((((((((($A75*2)/PI())/2)+'Calcification Rates'!$D$40)^2)*PI())/2))-((((((($A75*2)/PI())/2)^2)*PI())/2)))*'Calcification Rates'!$F$40</f>
        <v>57.161709971791943</v>
      </c>
      <c r="BZ75" s="73">
        <f>((((((((($A75*2)/PI())/2)+('Calcification Rates'!$D$40-'Calcification Rates'!$E$40))^2)*PI())/2))-((((((($A75*2)/PI())/2)^2)*PI())/2)))*('Calcification Rates'!$F$40-'Calcification Rates'!$G$40)</f>
        <v>54.950073363875745</v>
      </c>
      <c r="CA75" s="73">
        <f>((((((((($A75*2)/PI())/2)+('Calcification Rates'!$D$40+'Calcification Rates'!$E$40))^2)*PI())/2))-((((((($A75*2)/PI())/2)^2)*PI())/2)))*('Calcification Rates'!$F$40+'Calcification Rates'!$G$40)</f>
        <v>59.373346579708141</v>
      </c>
      <c r="CB75" s="73">
        <f>$A75*'Calcification Rates'!$D$23*'Calcification Rates'!$F$23</f>
        <v>1.7157053124999999</v>
      </c>
      <c r="CC75" s="73">
        <f>$A75*('Calcification Rates'!$D$23-'Calcification Rates'!$E$23)*('Calcification Rates'!$F$23-'Calcification Rates'!$G$23)</f>
        <v>1.1150347972801347</v>
      </c>
      <c r="CD75" s="73">
        <f>$A75*('Calcification Rates'!$D$23+'Calcification Rates'!$E$23)*('Calcification Rates'!$F$23+'Calcification Rates'!$G$23)</f>
        <v>2.3163758277198649</v>
      </c>
      <c r="CE75" s="73">
        <f>((((1-'Calcification Rates'!$H$44)*$A75)*'Calcification Rates'!$D$44*0.1)+('Calcification Rates'!$H$44*$A75*'Calcification Rates'!$D$44))*'Calcification Rates'!$F$44</f>
        <v>59.912403066425007</v>
      </c>
      <c r="CF75" s="73">
        <f>((((1-'Calcification Rates'!$H$44)*$A75)*(('Calcification Rates'!$D$44-'Calcification Rates'!$E$44)*0.1))+('Calcification Rates'!$H$44*$A75*('Calcification Rates'!$D$44-'Calcification Rates'!$E$44)))*('Calcification Rates'!$F$44-'Calcification Rates'!$G$44)</f>
        <v>36.13224896027527</v>
      </c>
      <c r="CG75" s="73">
        <f>((((1-'Calcification Rates'!$H$44)*$A75)*(('Calcification Rates'!$D$44+'Calcification Rates'!$E$44)*0.1))+('Calcification Rates'!$H$44*$A75*('Calcification Rates'!$D$44+'Calcification Rates'!$E$44)))*('Calcification Rates'!$F$44+'Calcification Rates'!$G$44)</f>
        <v>87.135519188381792</v>
      </c>
      <c r="CH75" s="73">
        <f>((((1-'Calcification Rates'!$H$45)*$A75)*'Calcification Rates'!$D$45*0.1)+('Calcification Rates'!$H$45*$A75*'Calcification Rates'!$D$45))*'Calcification Rates'!$F$45</f>
        <v>74.445575200000007</v>
      </c>
      <c r="CI75" s="73">
        <f>((((1-'Calcification Rates'!$H$45)*$A75)*(('Calcification Rates'!$D$45-'Calcification Rates'!$E$45)*0.1))+('Calcification Rates'!$H$45*$A75*('Calcification Rates'!$D$45-'Calcification Rates'!$E$45)))*('Calcification Rates'!$F$45-'Calcification Rates'!$G$45)</f>
        <v>49.02140638006226</v>
      </c>
      <c r="CJ75" s="73">
        <f>((((1-'Calcification Rates'!$H$45)*$A75)*(('Calcification Rates'!$D$45+'Calcification Rates'!$E$45)*0.1))+('Calcification Rates'!$H$45*$A75*('Calcification Rates'!$D$45+'Calcification Rates'!$E$45)))*('Calcification Rates'!$F$45+'Calcification Rates'!$G$45)</f>
        <v>99.869744019937741</v>
      </c>
      <c r="CK75" s="73">
        <f>((((1-'Calcification Rates'!$H$46)*$A75)*'Calcification Rates'!$D$46*0.1)+('Calcification Rates'!$H$46*$A75*'Calcification Rates'!$D$46))*'Calcification Rates'!$F$46</f>
        <v>59.963135860000008</v>
      </c>
      <c r="CL75" s="73">
        <f>((((1-'Calcification Rates'!$H$46)*$A75)*(('Calcification Rates'!$D$46-'Calcification Rates'!$E$46)*0.1))+('Calcification Rates'!$H$46*$A75*('Calcification Rates'!$D$46-'Calcification Rates'!$E$46)))*('Calcification Rates'!$F$46-'Calcification Rates'!$G$46)</f>
        <v>56.237508787006675</v>
      </c>
      <c r="CM75" s="73">
        <f>((((1-'Calcification Rates'!$H$46)*$A75)*(('Calcification Rates'!$D$46+'Calcification Rates'!$E$46)*0.1))+('Calcification Rates'!$H$46*$A75*('Calcification Rates'!$D$46+'Calcification Rates'!$E$46)))*('Calcification Rates'!$F$46+'Calcification Rates'!$G$46)</f>
        <v>63.800482455559859</v>
      </c>
      <c r="CN75" s="73">
        <f>((((1-'Calcification Rates'!$H$47)*$A75)*'Calcification Rates'!$D$47*0.1)+('Calcification Rates'!$H$47*$A75*'Calcification Rates'!$D$47))*'Calcification Rates'!$F$47</f>
        <v>78.176818892899988</v>
      </c>
      <c r="CO75" s="73">
        <f>((((1-'Calcification Rates'!$H$47)*$A75)*(('Calcification Rates'!$D$47-'Calcification Rates'!$E$47)*0.1))+('Calcification Rates'!$H$47*$A75*('Calcification Rates'!$D$47-'Calcification Rates'!$E$47)))*('Calcification Rates'!$F$47-'Calcification Rates'!$G$47)</f>
        <v>47.147237276209047</v>
      </c>
      <c r="CP75" s="73">
        <f>((((1-'Calcification Rates'!$H$47)*$A75)*(('Calcification Rates'!$D$47+'Calcification Rates'!$E$47)*0.1))+('Calcification Rates'!$H$47*$A75*('Calcification Rates'!$D$47+'Calcification Rates'!$E$47)))*('Calcification Rates'!$F$47+'Calcification Rates'!$G$47)</f>
        <v>113.69895637763824</v>
      </c>
      <c r="CQ75" s="73">
        <f>((((((((($A75*2)/PI())/2)+'Calcification Rates'!$D$48)^2)*PI())/2))-((((((($A75*2)/PI())/2)^2)*PI())/2)))*'Calcification Rates'!$F$48</f>
        <v>43.83471200806752</v>
      </c>
      <c r="CR75" s="73">
        <f>((((((((($A75*2)/PI())/2)+('Calcification Rates'!$D$48-'Calcification Rates'!$E$48))^2)*PI())/2))-((((((($A75*2)/PI())/2)^2)*PI())/2)))*('Calcification Rates'!$F$48-'Calcification Rates'!$G$48)</f>
        <v>39.528866172849767</v>
      </c>
      <c r="CS75" s="73">
        <f>((((((((($A75*2)/PI())/2)+('Calcification Rates'!$D$48+'Calcification Rates'!$E$48))^2)*PI())/2))-((((((($A75*2)/PI())/2)^2)*PI())/2)))*('Calcification Rates'!$F$48+'Calcification Rates'!$G$48)</f>
        <v>48.342026223806101</v>
      </c>
      <c r="CT75" s="73">
        <f>((((1-'Calcification Rates'!$H$49)*$A75)*'Calcification Rates'!$D$49*0.1)+('Calcification Rates'!$H$49*$A75*'Calcification Rates'!$D$49))*'Calcification Rates'!$F$49</f>
        <v>59.912403066425007</v>
      </c>
      <c r="CU75" s="73">
        <f>((((1-'Calcification Rates'!$H$49)*$A75)*(('Calcification Rates'!$D$49-'Calcification Rates'!$E$49)*0.1))+('Calcification Rates'!$H$49*$A75*('Calcification Rates'!$D$49-'Calcification Rates'!$E$49)))*('Calcification Rates'!$F$49-'Calcification Rates'!$G$49)</f>
        <v>36.13224896027527</v>
      </c>
      <c r="CV75" s="73">
        <f>((((1-'Calcification Rates'!$H$49)*$A75)*(('Calcification Rates'!$D$49+'Calcification Rates'!$E$49)*0.1))+('Calcification Rates'!$H$49*$A75*('Calcification Rates'!$D$49+'Calcification Rates'!$E$49)))*('Calcification Rates'!$F$49+'Calcification Rates'!$G$49)</f>
        <v>87.135519188381792</v>
      </c>
      <c r="CW75" s="73">
        <f>((((((((($A75*2)/PI())/2)+'Calcification Rates'!$D$50)^2)*PI())/2))-((((((($A75*2)/PI())/2)^2)*PI())/2)))*'Calcification Rates'!$F$50</f>
        <v>43.83471200806752</v>
      </c>
      <c r="CX75" s="73">
        <f>((((((((($A75*2)/PI())/2)+('Calcification Rates'!$D$50-'Calcification Rates'!$E$50))^2)*PI())/2))-((((((($A75*2)/PI())/2)^2)*PI())/2)))*('Calcification Rates'!$F$50-'Calcification Rates'!$G$50)</f>
        <v>39.528866172849767</v>
      </c>
      <c r="CY75" s="73">
        <f>((((((((($A75*2)/PI())/2)+('Calcification Rates'!$D$50+'Calcification Rates'!$E$50))^2)*PI())/2))-((((((($A75*2)/PI())/2)^2)*PI())/2)))*('Calcification Rates'!$F$50+'Calcification Rates'!$G$50)</f>
        <v>48.342026223806101</v>
      </c>
      <c r="CZ75" s="73">
        <f>((((((((($A75*2)/PI())/2)+'Calcification Rates'!$D$51)^2)*PI())/2))-((((((($A75*2)/PI())/2)^2)*PI())/2)))*'Calcification Rates'!$F$51</f>
        <v>43.83471200806752</v>
      </c>
      <c r="DA75" s="73">
        <f>((((((((($A75*2)/PI())/2)+('Calcification Rates'!$D$51-'Calcification Rates'!$E$51))^2)*PI())/2))-((((((($A75*2)/PI())/2)^2)*PI())/2)))*('Calcification Rates'!$F$51-'Calcification Rates'!$G$51)</f>
        <v>39.528866172849767</v>
      </c>
      <c r="DB75" s="73">
        <f>((((((((($A75*2)/PI())/2)+('Calcification Rates'!$D$51+'Calcification Rates'!$E$51))^2)*PI())/2))-((((((($A75*2)/PI())/2)^2)*PI())/2)))*('Calcification Rates'!$F$51+'Calcification Rates'!$G$51)</f>
        <v>48.342026223806101</v>
      </c>
      <c r="DC75" s="73">
        <f>((((((((($A75*2)/PI())/2)+'Calcification Rates'!$D$52)^2)*PI())/2))-((((((($A75*2)/PI())/2)^2)*PI())/2)))*'Calcification Rates'!$F$52</f>
        <v>97.000234625391883</v>
      </c>
      <c r="DD75" s="73">
        <f>((((((((($A75*2)/PI())/2)+('Calcification Rates'!$D$52-'Calcification Rates'!$E$52))^2)*PI())/2))-((((((($A75*2)/PI())/2)^2)*PI())/2)))*('Calcification Rates'!$F$52-'Calcification Rates'!$G$52)</f>
        <v>91.567999403694202</v>
      </c>
      <c r="DE75" s="73">
        <f>((((((((($A75*2)/PI())/2)+('Calcification Rates'!$D$52+'Calcification Rates'!$E$52))^2)*PI())/2))-((((((($A75*2)/PI())/2)^2)*PI())/2)))*('Calcification Rates'!$F$52+'Calcification Rates'!$G$52)</f>
        <v>102.56876370161547</v>
      </c>
      <c r="DF75" s="73">
        <f>((((((((($A75*2)/PI())/2)+'Calcification Rates'!$D$53)^2)*PI())/2))-((((((($A75*2)/PI())/2)^2)*PI())/2)))*'Calcification Rates'!$F$53</f>
        <v>12.993970726571316</v>
      </c>
      <c r="DG75" s="73">
        <f>((((((((($A75*2)/PI())/2)+('Calcification Rates'!$D$53-'Calcification Rates'!$E$53))^2)*PI())/2))-((((((($A75*2)/PI())/2)^2)*PI())/2)))*('Calcification Rates'!$F$53-'Calcification Rates'!$G$53)</f>
        <v>12.350692814807077</v>
      </c>
      <c r="DH75" s="73">
        <f>((((((((($A75*2)/PI())/2)+('Calcification Rates'!$D$53+'Calcification Rates'!$E$53))^2)*PI())/2))-((((((($A75*2)/PI())/2)^2)*PI())/2)))*('Calcification Rates'!$F$53+'Calcification Rates'!$G$53)</f>
        <v>13.648569120150484</v>
      </c>
      <c r="DI75" s="73">
        <f>((((((((($A75*2)/PI())/2)+'Calcification Rates'!$D$54)^2)*PI())/2))-((((((($A75*2)/PI())/2)^2)*PI())/2)))*'Calcification Rates'!$F$54</f>
        <v>12.993970726571316</v>
      </c>
      <c r="DJ75" s="73">
        <f>((((((((($A75*2)/PI())/2)+('Calcification Rates'!$D$54-'Calcification Rates'!$E$54))^2)*PI())/2))-((((((($A75*2)/PI())/2)^2)*PI())/2)))*('Calcification Rates'!$F$54-'Calcification Rates'!$G$54)</f>
        <v>12.350692814807077</v>
      </c>
      <c r="DK75" s="73">
        <f>((((((((($A75*2)/PI())/2)+('Calcification Rates'!$D$54+'Calcification Rates'!$E$54))^2)*PI())/2))-((((((($A75*2)/PI())/2)^2)*PI())/2)))*('Calcification Rates'!$F$54+'Calcification Rates'!$G$54)</f>
        <v>13.648569120150484</v>
      </c>
      <c r="DL75" s="73">
        <f>((((((((($A75*2)/PI())/2)+'Calcification Rates'!$D$55)^2)*PI())/2))-((((((($A75*2)/PI())/2)^2)*PI())/2)))*'Calcification Rates'!$F$55</f>
        <v>15.934216087025561</v>
      </c>
      <c r="DM75" s="73">
        <f>((((((((($A75*2)/PI())/2)+('Calcification Rates'!$D$55-'Calcification Rates'!$E$55))^2)*PI())/2))-((((((($A75*2)/PI())/2)^2)*PI())/2)))*('Calcification Rates'!$F$55-'Calcification Rates'!$G$55)</f>
        <v>15.754951624082297</v>
      </c>
      <c r="DN75" s="73">
        <f>((((((((($A75*2)/PI())/2)+('Calcification Rates'!$D$55+'Calcification Rates'!$E$55))^2)*PI())/2))-((((((($A75*2)/PI())/2)^2)*PI())/2)))*('Calcification Rates'!$F$55+'Calcification Rates'!$G$55)</f>
        <v>16.11349042388964</v>
      </c>
      <c r="DO75" s="73">
        <f>((((1-'Calcification Rates'!$H$56)*$A75)*'Calcification Rates'!$D$56*0.1)+('Calcification Rates'!$H$56*$A75*'Calcification Rates'!$D$56))*'Calcification Rates'!$F$56</f>
        <v>7.7716008050000003</v>
      </c>
      <c r="DP75" s="73">
        <f>((((1-'Calcification Rates'!$H$56)*$A75)*(('Calcification Rates'!$D$56-'Calcification Rates'!$E$56)*0.1))+('Calcification Rates'!$H$56*$A75*('Calcification Rates'!$D$56-'Calcification Rates'!$E$56)))*('Calcification Rates'!$F$56-'Calcification Rates'!$G$56)</f>
        <v>7.7716008050000003</v>
      </c>
      <c r="DQ75" s="73">
        <f>((((1-'Calcification Rates'!$H$56)*$A75)*(('Calcification Rates'!$D$56+'Calcification Rates'!$E$56)*0.1))+('Calcification Rates'!$H$56*$A75*('Calcification Rates'!$D$56+'Calcification Rates'!$E$56)))*('Calcification Rates'!$F$56+'Calcification Rates'!$G$56)</f>
        <v>7.7716008050000003</v>
      </c>
      <c r="DR75" s="73">
        <f>((((1-'Calcification Rates'!$H$57)*$A75)*'Calcification Rates'!$D$57*0.1)+('Calcification Rates'!$H$57*$A75*'Calcification Rates'!$D$57))*'Calcification Rates'!$F$57</f>
        <v>32.951421333333336</v>
      </c>
      <c r="DS75" s="73">
        <f>((((1-'Calcification Rates'!$H$57)*$A75)*(('Calcification Rates'!$D$57-'Calcification Rates'!$E$57)*0.1))+('Calcification Rates'!$H$57*$A75*('Calcification Rates'!$D$57-'Calcification Rates'!$E$57)))*('Calcification Rates'!$F$57-'Calcification Rates'!$G$57)</f>
        <v>31.231032208270573</v>
      </c>
      <c r="DT75" s="73">
        <f>((((1-'Calcification Rates'!$H$57)*$A75)*(('Calcification Rates'!$D$57+'Calcification Rates'!$E$57)*0.1))+('Calcification Rates'!$H$57*$A75*('Calcification Rates'!$D$57+'Calcification Rates'!$E$57)))*('Calcification Rates'!$F$57+'Calcification Rates'!$G$57)</f>
        <v>34.671810458396102</v>
      </c>
      <c r="DU75" s="73">
        <f>((((1-'Calcification Rates'!$H$58)*$A75)*'Calcification Rates'!$D$58*0.1)+('Calcification Rates'!$H$58*$A75*'Calcification Rates'!$D$58))*'Calcification Rates'!$F$58</f>
        <v>32.951421333333336</v>
      </c>
      <c r="DV75" s="73">
        <f>((((1-'Calcification Rates'!$H$58)*$A75)*(('Calcification Rates'!$D$58-'Calcification Rates'!$E$58)*0.1))+('Calcification Rates'!$H$58*$A75*('Calcification Rates'!$D$58-'Calcification Rates'!$E$58)))*('Calcification Rates'!$F$58-'Calcification Rates'!$G$58)</f>
        <v>31.231032208270573</v>
      </c>
      <c r="DW75" s="73">
        <f>((((1-'Calcification Rates'!$H$58)*$A75)*(('Calcification Rates'!$D$58+'Calcification Rates'!$E$58)*0.1))+('Calcification Rates'!$H$58*$A75*('Calcification Rates'!$D$58+'Calcification Rates'!$E$58)))*('Calcification Rates'!$F$58+'Calcification Rates'!$G$58)</f>
        <v>34.671810458396102</v>
      </c>
      <c r="DX75" s="73">
        <f>(2*'Calcification Rates'!$D$59*'Calcification Rates'!$F$59)+0.1*'Calcification Rates'!$D$59*($A75+(2*'Calcification Rates'!$D$59))*'Calcification Rates'!$F$59</f>
        <v>22.841884088888889</v>
      </c>
      <c r="DY75" s="73">
        <f>(2*('Calcification Rates'!$D$59-'Calcification Rates'!$E$59)*('Calcification Rates'!$F$59-'Calcification Rates'!$G$59))+(0.1*('Calcification Rates'!$D$59-'Calcification Rates'!$E$59)*($A75+(2*'Calcification Rates'!$D$59-'Calcification Rates'!$E$59)))*('Calcification Rates'!$F$59-'Calcification Rates'!$G$59)</f>
        <v>21.630816269912266</v>
      </c>
      <c r="DZ75" s="73">
        <f>(2*('Calcification Rates'!$D$59+'Calcification Rates'!$E$59)*('Calcification Rates'!$F$59+'Calcification Rates'!$G$59))+(0.1*('Calcification Rates'!$D$59+'Calcification Rates'!$E$59)*($A75+(2*'Calcification Rates'!$D$59+'Calcification Rates'!$E$59)))*('Calcification Rates'!$F$59+'Calcification Rates'!$G$59)</f>
        <v>24.054989670072807</v>
      </c>
      <c r="EA75" s="73">
        <f>((((((((($A75*2)/PI())/2)+'Calcification Rates'!$D$60)^2)*PI())/2))-((((((($A75*2)/PI())/2)^2)*PI())/2)))*'Calcification Rates'!$F$60</f>
        <v>45.604451284715012</v>
      </c>
      <c r="EB75" s="73">
        <f>((((((((($A75*2)/PI())/2)+('Calcification Rates'!$D$60-'Calcification Rates'!$E$60))^2)*PI())/2))-((((((($A75*2)/PI())/2)^2)*PI())/2)))*('Calcification Rates'!$F$60-'Calcification Rates'!$G$60)</f>
        <v>42.573621591507994</v>
      </c>
      <c r="EC75" s="73">
        <f>((((((((($A75*2)/PI())/2)+('Calcification Rates'!$D$60+'Calcification Rates'!$E$60))^2)*PI())/2))-((((((($A75*2)/PI())/2)^2)*PI())/2)))*('Calcification Rates'!$F$60+'Calcification Rates'!$G$60)</f>
        <v>48.733647928102329</v>
      </c>
      <c r="ED75" s="73">
        <f>$A75*'Calcification Rates'!$D$61*'Calcification Rates'!$F$61</f>
        <v>57.288582716112828</v>
      </c>
      <c r="EE75" s="73">
        <f>$A75*('Calcification Rates'!$D$61-'Calcification Rates'!$E$61)*('Calcification Rates'!$F$61-'Calcification Rates'!$G$61)</f>
        <v>52.494901375180099</v>
      </c>
      <c r="EF75" s="73">
        <f>$A75*('Calcification Rates'!$D$61+'Calcification Rates'!$E$61)*('Calcification Rates'!$F$61+'Calcification Rates'!$G$61)</f>
        <v>62.289713757665545</v>
      </c>
      <c r="EG75" s="73">
        <f>(2*'Calcification Rates'!$D$62*'Calcification Rates'!$F$62)+0.1*'Calcification Rates'!$D$62*($A75+(2*'Calcification Rates'!$D$62))*'Calcification Rates'!$F$62</f>
        <v>112.45636111111111</v>
      </c>
      <c r="EH75" s="73">
        <f>(2*('Calcification Rates'!$D$62-'Calcification Rates'!$E$62)*('Calcification Rates'!$F$62-'Calcification Rates'!$G$62))+(0.1*('Calcification Rates'!$D$62-'Calcification Rates'!$E$62)*($A75+(2*'Calcification Rates'!$D$62-'Calcification Rates'!$E$62)))*('Calcification Rates'!$F$62-'Calcification Rates'!$G$62)</f>
        <v>92.163291489120894</v>
      </c>
      <c r="EI75" s="73">
        <f>(2*('Calcification Rates'!$D$62+'Calcification Rates'!$E$62)*('Calcification Rates'!$F$62+'Calcification Rates'!$G$62))+(0.1*('Calcification Rates'!$D$62+'Calcification Rates'!$E$62)*($A75+(2*'Calcification Rates'!$D$62+'Calcification Rates'!$E$62)))*('Calcification Rates'!$F$62+'Calcification Rates'!$G$62)</f>
        <v>134.41641736948011</v>
      </c>
      <c r="EJ75" s="73">
        <f>(2*'Calcification Rates'!$D$63*'Calcification Rates'!$F$63)+0.1*'Calcification Rates'!$D$63*($A75+(2*'Calcification Rates'!$D$63))*'Calcification Rates'!$F$63</f>
        <v>112.45636111111111</v>
      </c>
      <c r="EK75" s="73">
        <f>(2*('Calcification Rates'!$D$63-'Calcification Rates'!$E$63)*('Calcification Rates'!$F$63-'Calcification Rates'!$G$63))+(0.1*('Calcification Rates'!$D$63-'Calcification Rates'!$E$63)*($A75+(2*'Calcification Rates'!$D$63-'Calcification Rates'!$E$63)))*('Calcification Rates'!$F$63-'Calcification Rates'!$G$63)</f>
        <v>92.163291489120894</v>
      </c>
      <c r="EL75" s="73">
        <f>(2*('Calcification Rates'!$D$63+'Calcification Rates'!$E$63)*('Calcification Rates'!$F$63+'Calcification Rates'!$G$63))+(0.1*('Calcification Rates'!$D$63+'Calcification Rates'!$E$63)*($A75+(2*'Calcification Rates'!$D$63+'Calcification Rates'!$E$63)))*('Calcification Rates'!$F$63+'Calcification Rates'!$G$63)</f>
        <v>134.41641736948011</v>
      </c>
      <c r="EM75" s="73">
        <f>(2*'Calcification Rates'!$D$64*'Calcification Rates'!$F$64)+0.1*'Calcification Rates'!$D$64*($A75+(2*'Calcification Rates'!$D$64))*'Calcification Rates'!$F$64</f>
        <v>112.45636111111111</v>
      </c>
      <c r="EN75" s="73">
        <f>(2*('Calcification Rates'!$D$64-'Calcification Rates'!$E$64)*('Calcification Rates'!$F$64-'Calcification Rates'!$G$64))+(0.1*('Calcification Rates'!$D$64-'Calcification Rates'!$E$64)*($A75+(2*'Calcification Rates'!$D$64-'Calcification Rates'!$E$64)))*('Calcification Rates'!$F$64-'Calcification Rates'!$G$64)</f>
        <v>92.163291489120894</v>
      </c>
      <c r="EO75" s="73">
        <f>(2*('Calcification Rates'!$D$64+'Calcification Rates'!$E$64)*('Calcification Rates'!$F$64+'Calcification Rates'!$G$64))+(0.1*('Calcification Rates'!$D$64+'Calcification Rates'!$E$64)*($A75+(2*'Calcification Rates'!$D$64+'Calcification Rates'!$E$64)))*('Calcification Rates'!$F$64+'Calcification Rates'!$G$64)</f>
        <v>134.41641736948011</v>
      </c>
      <c r="EP75" s="73">
        <f>(2*'Calcification Rates'!$D$65*'Calcification Rates'!$F$65)+0.1*'Calcification Rates'!$D$65*($A75+(2*'Calcification Rates'!$D$65))*'Calcification Rates'!$F$65</f>
        <v>112.45636111111111</v>
      </c>
      <c r="EQ75" s="73">
        <f>(2*('Calcification Rates'!$D$65-'Calcification Rates'!$E$65)*('Calcification Rates'!$F$65-'Calcification Rates'!$G$65))+(0.1*('Calcification Rates'!$D$65-'Calcification Rates'!$E$65)*($A75+(2*'Calcification Rates'!$D$65-'Calcification Rates'!$E$65)))*('Calcification Rates'!$F$65-'Calcification Rates'!$G$65)</f>
        <v>92.163291489120894</v>
      </c>
      <c r="ER75" s="73">
        <f>(2*('Calcification Rates'!$D$65+'Calcification Rates'!$E$65)*('Calcification Rates'!$F$65+'Calcification Rates'!$G$65))+(0.1*('Calcification Rates'!$D$65+'Calcification Rates'!$E$65)*($A75+(2*'Calcification Rates'!$D$65+'Calcification Rates'!$E$65)))*('Calcification Rates'!$F$65+'Calcification Rates'!$G$65)</f>
        <v>134.41641736948011</v>
      </c>
      <c r="ES75" s="73">
        <f>$A75*'Calcification Rates'!$D$66*'Calcification Rates'!$F$66</f>
        <v>57.288582716112828</v>
      </c>
      <c r="ET75" s="73">
        <f>$A75*('Calcification Rates'!$D$66-'Calcification Rates'!$E$66)*('Calcification Rates'!$F$66-'Calcification Rates'!$G$66)</f>
        <v>52.494901375180099</v>
      </c>
      <c r="EU75" s="73">
        <f>$A75*('Calcification Rates'!$D$66+'Calcification Rates'!$E$66)*('Calcification Rates'!$F$66+'Calcification Rates'!$G$66)</f>
        <v>62.289713757665545</v>
      </c>
      <c r="EV75" s="73">
        <f>(2*'Calcification Rates'!$D$67*'Calcification Rates'!$F$67)+0.1*'Calcification Rates'!$D$67*($A75+(2*'Calcification Rates'!$D$67))*'Calcification Rates'!$F$67</f>
        <v>112.45636111111111</v>
      </c>
      <c r="EW75" s="73">
        <f>(2*('Calcification Rates'!$D$67-'Calcification Rates'!$E$67)*('Calcification Rates'!$F$67-'Calcification Rates'!$G$67))+(0.1*('Calcification Rates'!$D$67-'Calcification Rates'!$E$67)*($A75+(2*'Calcification Rates'!$D$67-'Calcification Rates'!$E$67)))*('Calcification Rates'!$F$67-'Calcification Rates'!$G$67)</f>
        <v>92.163291489120894</v>
      </c>
      <c r="EX75" s="73">
        <f>(2*('Calcification Rates'!$D$67+'Calcification Rates'!$E$67)*('Calcification Rates'!$F$67+'Calcification Rates'!$G$67))+(0.1*('Calcification Rates'!$D$67+'Calcification Rates'!$E$67)*($A75+(2*'Calcification Rates'!$D$67+'Calcification Rates'!$E$67)))*('Calcification Rates'!$F$67+'Calcification Rates'!$G$67)</f>
        <v>134.41641736948011</v>
      </c>
      <c r="EY75" s="73">
        <f>((((1-'Calcification Rates'!$H$68)*$A75)*'Calcification Rates'!$D$68*0.1)+('Calcification Rates'!$H$68*$A75*'Calcification Rates'!$D$68))*'Calcification Rates'!$F$68</f>
        <v>16.711634500000002</v>
      </c>
      <c r="EZ75" s="73">
        <f>((((1-'Calcification Rates'!$H$68)*$A75)*(('Calcification Rates'!$D$68-'Calcification Rates'!$E$68)*0.1))+('Calcification Rates'!$H$68*$A75*('Calcification Rates'!$D$68-'Calcification Rates'!$E$68)))*('Calcification Rates'!$F$68-'Calcification Rates'!$G$68)</f>
        <v>10.39904791211233</v>
      </c>
      <c r="FA75" s="73">
        <f>((((1-'Calcification Rates'!$H$68)*$A75)*(('Calcification Rates'!$D$68+'Calcification Rates'!$E$68)*0.1))+('Calcification Rates'!$H$68*$A75*('Calcification Rates'!$D$68+'Calcification Rates'!$E$68)))*('Calcification Rates'!$F$68+'Calcification Rates'!$G$68)</f>
        <v>23.652118663783998</v>
      </c>
      <c r="FB75" s="73">
        <f>((((((((($A75*2)/PI())/2)+'Calcification Rates'!$D$69)^2)*PI())/2))-((((((($A75*2)/PI())/2)^2)*PI())/2)))*'Calcification Rates'!$F$69</f>
        <v>111.6586406030269</v>
      </c>
      <c r="FC75" s="73">
        <f>((((((((($A75*2)/PI())/2)+('Calcification Rates'!$D$69-'Calcification Rates'!$E$69))^2)*PI())/2))-((((((($A75*2)/PI())/2)^2)*PI())/2)))*('Calcification Rates'!$F$69-'Calcification Rates'!$G$69)</f>
        <v>105.70111091057298</v>
      </c>
      <c r="FD75" s="73">
        <f>((((((((($A75*2)/PI())/2)+('Calcification Rates'!$D$69+'Calcification Rates'!$E$69))^2)*PI())/2))-((((((($A75*2)/PI())/2)^2)*PI())/2)))*('Calcification Rates'!$F$69+'Calcification Rates'!$G$69)</f>
        <v>117.70357745835211</v>
      </c>
      <c r="FE75" s="73">
        <f>((((((((($A75*2)/PI())/2)+'Calcification Rates'!$D$70)^2)*PI())/2))-((((((($A75*2)/PI())/2)^2)*PI())/2)))*'Calcification Rates'!$F$70</f>
        <v>86.959111179013377</v>
      </c>
      <c r="FF75" s="73">
        <f>((((((((($A75*2)/PI())/2)+('Calcification Rates'!$D$70-'Calcification Rates'!$E$70))^2)*PI())/2))-((((((($A75*2)/PI())/2)^2)*PI())/2)))*('Calcification Rates'!$F$70-'Calcification Rates'!$G$70)</f>
        <v>74.869069537243703</v>
      </c>
      <c r="FG75" s="73">
        <f>((((((((($A75*2)/PI())/2)+('Calcification Rates'!$D$70+'Calcification Rates'!$E$70))^2)*PI())/2))-((((((($A75*2)/PI())/2)^2)*PI())/2)))*('Calcification Rates'!$F$70+'Calcification Rates'!$G$70)</f>
        <v>99.282801451832654</v>
      </c>
      <c r="FH75" s="73">
        <f>((((((((($A75*2)/PI())/2)+'Calcification Rates'!$D$71)^2)*PI())/2))-((((((($A75*2)/PI())/2)^2)*PI())/2)))*'Calcification Rates'!$F$71</f>
        <v>49.636191124933852</v>
      </c>
      <c r="FI75" s="73">
        <f>((((((((($A75*2)/PI())/2)+('Calcification Rates'!$D$71-'Calcification Rates'!$E$71))^2)*PI())/2))-((((((($A75*2)/PI())/2)^2)*PI())/2)))*('Calcification Rates'!$F$71-'Calcification Rates'!$G$71)</f>
        <v>45.767483005700086</v>
      </c>
      <c r="FJ75" s="73">
        <f>((((((((($A75*2)/PI())/2)+('Calcification Rates'!$D$71+'Calcification Rates'!$E$71))^2)*PI())/2))-((((((($A75*2)/PI())/2)^2)*PI())/2)))*('Calcification Rates'!$F$71+'Calcification Rates'!$G$71)</f>
        <v>53.658301682052155</v>
      </c>
      <c r="FK75" s="73">
        <f>$A75*'Calcification Rates'!$D$72*'Calcification Rates'!$F$72</f>
        <v>1.7157053124999999</v>
      </c>
      <c r="FL75" s="73">
        <f>$A75*('Calcification Rates'!$D$72-'Calcification Rates'!$E$72)*('Calcification Rates'!$F$72-'Calcification Rates'!$G$72)</f>
        <v>1.1150347972801347</v>
      </c>
      <c r="FM75" s="73">
        <f>$A75*('Calcification Rates'!$D$72+'Calcification Rates'!$E$72)*('Calcification Rates'!$F$72+'Calcification Rates'!$G$72)</f>
        <v>2.3163758277198649</v>
      </c>
      <c r="FN75" s="73">
        <f>$A75*'Calcification Rates'!$D$74*'Calcification Rates'!$F$74</f>
        <v>1.7157053124999999</v>
      </c>
      <c r="FO75" s="73">
        <f>$A75*('Calcification Rates'!$D$74-'Calcification Rates'!$E$74)*('Calcification Rates'!$F$74-'Calcification Rates'!$G$74)</f>
        <v>1.1150347972801347</v>
      </c>
      <c r="FP75" s="73">
        <f>$A75*('Calcification Rates'!$D$74+'Calcification Rates'!$E$74)*('Calcification Rates'!$F$74+'Calcification Rates'!$G$74)</f>
        <v>2.3163758277198649</v>
      </c>
      <c r="FQ75" s="73">
        <f>$A75*'Calcification Rates'!$D$75*'Calcification Rates'!$F$75</f>
        <v>49.518860440340909</v>
      </c>
      <c r="FR75" s="73">
        <f>$A75*('Calcification Rates'!$D$75-'Calcification Rates'!$E$75)*('Calcification Rates'!$F$75-'Calcification Rates'!$G$75)</f>
        <v>46.11495927371989</v>
      </c>
      <c r="FS75" s="73">
        <f>$A75*('Calcification Rates'!$D$75+'Calcification Rates'!$E$75)*('Calcification Rates'!$F$75+'Calcification Rates'!$G$75)</f>
        <v>53.026409527025109</v>
      </c>
      <c r="FT75" s="73">
        <f>((((((((($A75*2)/PI())/2)+'Calcification Rates'!$D$76)^2)*PI())/2))-((((((($A75*2)/PI())/2)^2)*PI())/2)))*'Calcification Rates'!$F$76</f>
        <v>50.000432245822346</v>
      </c>
      <c r="FU75" s="73">
        <f>((((((((($A75*2)/PI())/2)+('Calcification Rates'!$D$76-'Calcification Rates'!$E$76))^2)*PI())/2))-((((((($A75*2)/PI())/2)^2)*PI())/2)))*('Calcification Rates'!$F$76-'Calcification Rates'!$G$76)</f>
        <v>46.553643674069747</v>
      </c>
      <c r="FV75" s="73">
        <f>((((((((($A75*2)/PI())/2)+('Calcification Rates'!$D$76+'Calcification Rates'!$E$76))^2)*PI())/2))-((((((($A75*2)/PI())/2)^2)*PI())/2)))*('Calcification Rates'!$F$76+'Calcification Rates'!$G$76)</f>
        <v>53.553343147047954</v>
      </c>
      <c r="FW75" s="73">
        <f>(2*'Calcification Rates'!$D$77*'Calcification Rates'!$F$77)+0.1*'Calcification Rates'!$D$77*($A75+(2*'Calcification Rates'!$D$77))*'Calcification Rates'!$F$77</f>
        <v>112.45636111111111</v>
      </c>
      <c r="FX75" s="73">
        <f>(2*('Calcification Rates'!$D$77-'Calcification Rates'!$E$77)*('Calcification Rates'!$F$77-'Calcification Rates'!$G$77))+(0.1*('Calcification Rates'!$D$77-'Calcification Rates'!$E$77)*($A75+(2*'Calcification Rates'!$D$77-'Calcification Rates'!$E$77)))*('Calcification Rates'!$F$77-'Calcification Rates'!$G$77)</f>
        <v>107.00420592765435</v>
      </c>
      <c r="FY75" s="73">
        <f>(2*('Calcification Rates'!$D$77+'Calcification Rates'!$E$77)*('Calcification Rates'!$F$77+'Calcification Rates'!$G$77))+(0.1*('Calcification Rates'!$D$77+'Calcification Rates'!$E$77)*($A75+(2*'Calcification Rates'!$D$77+'Calcification Rates'!$E$77)))*('Calcification Rates'!$F$77+'Calcification Rates'!$G$77)</f>
        <v>117.93251700230226</v>
      </c>
      <c r="FZ75" s="73">
        <f>((((1-'Calcification Rates'!$H$78)*$A75)*'Calcification Rates'!$D$78*0.1)+('Calcification Rates'!$H$78*$A75*'Calcification Rates'!$D$78))*'Calcification Rates'!$F$78</f>
        <v>26.032161587249995</v>
      </c>
      <c r="GA75" s="73">
        <f>((((1-'Calcification Rates'!$H$78)*$A75)*(('Calcification Rates'!$D$78-'Calcification Rates'!$E$78)*0.1))+('Calcification Rates'!$H$78*$A75*('Calcification Rates'!$D$78-'Calcification Rates'!$E$78)))*('Calcification Rates'!$F$78-'Calcification Rates'!$G$78)</f>
        <v>25.130928595017863</v>
      </c>
      <c r="GB75" s="73">
        <f>((((1-'Calcification Rates'!$H$78)*$A75)*(('Calcification Rates'!$D$78+'Calcification Rates'!$E$78)*0.1))+('Calcification Rates'!$H$78*$A75*('Calcification Rates'!$D$78+'Calcification Rates'!$E$78)))*('Calcification Rates'!$F$78+'Calcification Rates'!$G$78)</f>
        <v>26.933394579482133</v>
      </c>
      <c r="GC75" s="73">
        <f>((((1-'Calcification Rates'!$H$79)*$A75)*'Calcification Rates'!$D$79*0.1)+('Calcification Rates'!$H$79*$A75*'Calcification Rates'!$D$79))*'Calcification Rates'!$F$79</f>
        <v>29.606721690000004</v>
      </c>
      <c r="GD75" s="73">
        <f>((((1-'Calcification Rates'!$H$79)*$A75)*(('Calcification Rates'!$D$79-'Calcification Rates'!$E$79)*0.1))+('Calcification Rates'!$H$79*$A75*('Calcification Rates'!$D$79-'Calcification Rates'!$E$79)))*('Calcification Rates'!$F$79-'Calcification Rates'!$G$79)</f>
        <v>28.369035380339064</v>
      </c>
      <c r="GE75" s="73">
        <f>((((1-'Calcification Rates'!$H$79)*$A75)*(('Calcification Rates'!$D$79+'Calcification Rates'!$E$79)*0.1))+('Calcification Rates'!$H$79*$A75*('Calcification Rates'!$D$79+'Calcification Rates'!$E$79)))*('Calcification Rates'!$F$79+'Calcification Rates'!$G$79)</f>
        <v>30.844407999660945</v>
      </c>
      <c r="GF75" s="73">
        <f>((((1-'Calcification Rates'!$H$80)*$A75)*'Calcification Rates'!$D$80*0.1)+('Calcification Rates'!$H$80*$A75*'Calcification Rates'!$D$80))*'Calcification Rates'!$F$80</f>
        <v>34.840035808499998</v>
      </c>
      <c r="GG75" s="73">
        <f>((((1-'Calcification Rates'!$H$80)*$A75)*(('Calcification Rates'!$D$80-'Calcification Rates'!$E$80)*0.1))+('Calcification Rates'!$H$80*$A75*('Calcification Rates'!$D$80-'Calcification Rates'!$E$80)))*('Calcification Rates'!$F$80-'Calcification Rates'!$G$80)</f>
        <v>33.633874360249472</v>
      </c>
      <c r="GH75" s="73">
        <f>((((1-'Calcification Rates'!$H$80)*$A75)*(('Calcification Rates'!$D$80+'Calcification Rates'!$E$80)*0.1))+('Calcification Rates'!$H$80*$A75*('Calcification Rates'!$D$80+'Calcification Rates'!$E$80)))*('Calcification Rates'!$F$80+'Calcification Rates'!$G$80)</f>
        <v>36.046197256750524</v>
      </c>
      <c r="GI75" s="73">
        <f>((((((((($A75*2)/PI())/2)+'Calcification Rates'!$D$81)^2)*PI())/2))-((((((($A75*2)/PI())/2)^2)*PI())/2)))*'Calcification Rates'!$F$81</f>
        <v>42.348183673529682</v>
      </c>
      <c r="GJ75" s="73">
        <f>((((((((($A75*2)/PI())/2)+('Calcification Rates'!$D$81-'Calcification Rates'!$E$81))^2)*PI())/2))-((((((($A75*2)/PI())/2)^2)*PI())/2)))*('Calcification Rates'!$F$81-'Calcification Rates'!$G$81)</f>
        <v>40.973061453283435</v>
      </c>
      <c r="GK75" s="73">
        <f>((((((((($A75*2)/PI())/2)+('Calcification Rates'!$D$81+'Calcification Rates'!$E$81))^2)*PI())/2))-((((((($A75*2)/PI())/2)^2)*PI())/2)))*('Calcification Rates'!$F$81+'Calcification Rates'!$G$81)</f>
        <v>43.724198341065538</v>
      </c>
      <c r="GL75" s="73">
        <f>((((((((($A75*2)/PI())/2)+'Calcification Rates'!$D$82)^2)*PI())/2))-((((((($A75*2)/PI())/2)^2)*PI())/2)))*'Calcification Rates'!$F$82</f>
        <v>43.427691171160497</v>
      </c>
      <c r="GM75" s="73">
        <f>((((((((($A75*2)/PI())/2)+('Calcification Rates'!$D$82-'Calcification Rates'!$E$82))^2)*PI())/2))-((((((($A75*2)/PI())/2)^2)*PI())/2)))*('Calcification Rates'!$F$82-'Calcification Rates'!$G$82)</f>
        <v>42.357240373180183</v>
      </c>
      <c r="GN75" s="73">
        <f>((((((((($A75*2)/PI())/2)+('Calcification Rates'!$D$82+'Calcification Rates'!$E$82))^2)*PI())/2))-((((((($A75*2)/PI())/2)^2)*PI())/2)))*('Calcification Rates'!$F$82+'Calcification Rates'!$G$82)</f>
        <v>44.49868213694667</v>
      </c>
      <c r="GO75" s="73">
        <f>((((((((($A75*2)/PI())/2)+'Calcification Rates'!$D$87)^2)*PI())/2))-((((((($A75*2)/PI())/2)^2)*PI())/2)))*'Calcification Rates'!$F$87</f>
        <v>29.185627678456594</v>
      </c>
      <c r="GP75" s="73">
        <f>((((((((($A75*2)/PI())/2)+('Calcification Rates'!$D$87-'Calcification Rates'!$E$87))^2)*PI())/2))-((((((($A75*2)/PI())/2)^2)*PI())/2)))*('Calcification Rates'!$F$87-'Calcification Rates'!$G$87)</f>
        <v>25.390827273294953</v>
      </c>
      <c r="GQ75" s="73">
        <f>((((((((($A75*2)/PI())/2)+('Calcification Rates'!$D$87+'Calcification Rates'!$E$87))^2)*PI())/2))-((((((($A75*2)/PI())/2)^2)*PI())/2)))*('Calcification Rates'!$F$87+'Calcification Rates'!$G$87)</f>
        <v>33.181665909382026</v>
      </c>
      <c r="GR75" s="73">
        <f>((((((((($A75*2)/PI())/2)+'Calcification Rates'!$D$88)^2)*PI())/2))-((((((($A75*2)/PI())/2)^2)*PI())/2)))*'Calcification Rates'!$F$88</f>
        <v>29.185627678456594</v>
      </c>
      <c r="GS75" s="73">
        <f>((((((((($A75*2)/PI())/2)+('Calcification Rates'!$D$88-'Calcification Rates'!$E$88))^2)*PI())/2))-((((((($A75*2)/PI())/2)^2)*PI())/2)))*('Calcification Rates'!$F$88-'Calcification Rates'!$G$88)</f>
        <v>25.390827273294953</v>
      </c>
      <c r="GT75" s="73">
        <f>((((((((($A75*2)/PI())/2)+('Calcification Rates'!$D$88+'Calcification Rates'!$E$88))^2)*PI())/2))-((((((($A75*2)/PI())/2)^2)*PI())/2)))*('Calcification Rates'!$F$88+'Calcification Rates'!$G$88)</f>
        <v>33.181665909382026</v>
      </c>
      <c r="GU75" s="73">
        <f>((((((((($A75*2)/PI())/2)+'Calcification Rates'!$D$89)^2)*PI())/2))-((((((($A75*2)/PI())/2)^2)*PI())/2)))*'Calcification Rates'!$F$89</f>
        <v>40.775164778598828</v>
      </c>
      <c r="GV75" s="73">
        <f>((((((((($A75*2)/PI())/2)+('Calcification Rates'!$D$89-'Calcification Rates'!$E$89))^2)*PI())/2))-((((((($A75*2)/PI())/2)^2)*PI())/2)))*('Calcification Rates'!$F$89-'Calcification Rates'!$G$89)</f>
        <v>36.355882617182246</v>
      </c>
      <c r="GW75" s="73">
        <f>((((((((($A75*2)/PI())/2)+('Calcification Rates'!$D$89+'Calcification Rates'!$E$89))^2)*PI())/2))-((((((($A75*2)/PI())/2)^2)*PI())/2)))*('Calcification Rates'!$F$89+'Calcification Rates'!$G$89)</f>
        <v>45.358449288492793</v>
      </c>
      <c r="GX75" s="73">
        <f>((((((((($A75*2)/PI())/2)+'Calcification Rates'!$D$90)^2)*PI())/2))-((((((($A75*2)/PI())/2)^2)*PI())/2)))*'Calcification Rates'!$F$90</f>
        <v>40.775164778598828</v>
      </c>
      <c r="GY75" s="73">
        <f>((((((((($A75*2)/PI())/2)+('Calcification Rates'!$D$90-'Calcification Rates'!$E$90))^2)*PI())/2))-((((((($A75*2)/PI())/2)^2)*PI())/2)))*('Calcification Rates'!$F$90-'Calcification Rates'!$G$90)</f>
        <v>36.355882617182246</v>
      </c>
      <c r="GZ75" s="73">
        <f>((((((((($A75*2)/PI())/2)+('Calcification Rates'!$D$90+'Calcification Rates'!$E$90))^2)*PI())/2))-((((((($A75*2)/PI())/2)^2)*PI())/2)))*('Calcification Rates'!$F$90+'Calcification Rates'!$G$90)</f>
        <v>45.358449288492793</v>
      </c>
      <c r="HA75" s="73">
        <f>((((((((($A75*2)/PI())/2)+'Calcification Rates'!$D$92)^2)*PI())/2))-((((((($A75*2)/PI())/2)^2)*PI())/2)))*'Calcification Rates'!$F$92</f>
        <v>102.59261528789717</v>
      </c>
      <c r="HB75" s="73">
        <f>((((((((($A75*2)/PI())/2)+('Calcification Rates'!$D$92-'Calcification Rates'!$E$92))^2)*PI())/2))-((((((($A75*2)/PI())/2)^2)*PI())/2)))*('Calcification Rates'!$F$92-'Calcification Rates'!$G$92)</f>
        <v>98.623217175339917</v>
      </c>
      <c r="HC75" s="73">
        <f>((((((((($A75*2)/PI())/2)+('Calcification Rates'!$D$92+'Calcification Rates'!$E$92))^2)*PI())/2))-((((((($A75*2)/PI())/2)^2)*PI())/2)))*('Calcification Rates'!$F$92+'Calcification Rates'!$G$92)</f>
        <v>106.56201340045443</v>
      </c>
      <c r="HD75" s="73">
        <f>$A75*'Calcification Rates'!$D$93*'Calcification Rates'!$F$93</f>
        <v>30.161738821368772</v>
      </c>
      <c r="HE75" s="73">
        <f>$A75*('Calcification Rates'!$D$93-'Calcification Rates'!$E$93)*('Calcification Rates'!$F$93-'Calcification Rates'!$G$93)</f>
        <v>26.508454518888254</v>
      </c>
      <c r="HF75" s="73">
        <f>$A75*('Calcification Rates'!$D$93+'Calcification Rates'!$E$93)*('Calcification Rates'!$F$93+'Calcification Rates'!$G$93)</f>
        <v>34.015160894208613</v>
      </c>
      <c r="HG75" s="73">
        <f>$A75*'Calcification Rates'!$D$95*'Calcification Rates'!$F$95</f>
        <v>38.456216997245185</v>
      </c>
      <c r="HH75" s="73">
        <f>$A75*('Calcification Rates'!$D$95-'Calcification Rates'!$E$95)*('Calcification Rates'!$F$95-'Calcification Rates'!$G$95)</f>
        <v>33.558529133345651</v>
      </c>
      <c r="HI75" s="73">
        <f>$A75*('Calcification Rates'!$D$95+'Calcification Rates'!$E$95)*('Calcification Rates'!$F$95+'Calcification Rates'!$G$95)</f>
        <v>43.628379517637498</v>
      </c>
      <c r="HJ75" s="73">
        <f>((((1-'Calcification Rates'!$H$96)*$A75)*'Calcification Rates'!$D$96*0.1)+('Calcification Rates'!$H$96*$A75*'Calcification Rates'!$D$96))*'Calcification Rates'!$F$96</f>
        <v>18.282698525000001</v>
      </c>
      <c r="HK75" s="73">
        <f>((((1-'Calcification Rates'!$H$96)*$A75)*(('Calcification Rates'!$D$96-'Calcification Rates'!$E$96)*0.1))+('Calcification Rates'!$H$96*$A75*('Calcification Rates'!$D$96-'Calcification Rates'!$E$96)))*('Calcification Rates'!$F$96-'Calcification Rates'!$G$96)</f>
        <v>15.970345473340466</v>
      </c>
      <c r="HL75" s="73">
        <f>((((1-'Calcification Rates'!$H$96)*$A75)*(('Calcification Rates'!$D$96+'Calcification Rates'!$E$96)*0.1))+('Calcification Rates'!$H$96*$A75*('Calcification Rates'!$D$96+'Calcification Rates'!$E$96)))*('Calcification Rates'!$F$96+'Calcification Rates'!$G$96)</f>
        <v>20.737282133402768</v>
      </c>
      <c r="HM75" s="73">
        <f>((((1-'Calcification Rates'!$H$98)*$A75)*'Calcification Rates'!$D$98*0.1)+('Calcification Rates'!$H$98*$A75*'Calcification Rates'!$D$98))*'Calcification Rates'!$F$98</f>
        <v>18.282698525000001</v>
      </c>
      <c r="HN75" s="73">
        <f>((((1-'Calcification Rates'!$H$98)*$A75)*(('Calcification Rates'!$D$98-'Calcification Rates'!$E$98)*0.1))+('Calcification Rates'!$H$98*$A75*('Calcification Rates'!$D$98-'Calcification Rates'!$E$98)))*('Calcification Rates'!$F$98-'Calcification Rates'!$G$98)</f>
        <v>11.026014330264044</v>
      </c>
      <c r="HO75" s="73">
        <f>((((1-'Calcification Rates'!$H$98)*$A75)*(('Calcification Rates'!$D$98+'Calcification Rates'!$E$98)*0.1))+('Calcification Rates'!$H$98*$A75*('Calcification Rates'!$D$98+'Calcification Rates'!$E$98)))*('Calcification Rates'!$F$98+'Calcification Rates'!$G$98)</f>
        <v>26.590027216472929</v>
      </c>
    </row>
    <row r="76" spans="1:223" x14ac:dyDescent="0.3">
      <c r="A76" s="42">
        <v>74</v>
      </c>
      <c r="B76" s="73">
        <f>((((1-'Calcification Rates'!$H$11)*$A76)*'Calcification Rates'!$D$11*0.1)+('Calcification Rates'!$H$11*$A76*'Calcification Rates'!$D$11))*'Calcification Rates'!$F$11</f>
        <v>203.59659861333333</v>
      </c>
      <c r="C76" s="73">
        <f>((((1-'Calcification Rates'!$H$11)*$A76)*(('Calcification Rates'!$D$11-'Calcification Rates'!$E$11)*0.1))+('Calcification Rates'!$H$11*$A76*('Calcification Rates'!$D$11-'Calcification Rates'!$E$11)))*('Calcification Rates'!$F$11-'Calcification Rates'!$G$11)</f>
        <v>165.35607642938848</v>
      </c>
      <c r="D76" s="73">
        <f>((((1-'Calcification Rates'!$H$11)*$A76)*(('Calcification Rates'!$D$11+'Calcification Rates'!$E$11)*0.1))+('Calcification Rates'!$H$11*$A76*('Calcification Rates'!$D$11+'Calcification Rates'!$E$11)))*('Calcification Rates'!$F$11+'Calcification Rates'!$G$11)</f>
        <v>243.02504690396674</v>
      </c>
      <c r="E76" s="73">
        <f>(((((1-'Calcification Rates'!$H$12)*$A76)*'Calcification Rates'!$D$12*0.1)+('Calcification Rates'!$H$12*$A76*'Calcification Rates'!$D$12))*'Calcification Rates'!$F$12)*0.5</f>
        <v>107.21465615238094</v>
      </c>
      <c r="F76" s="73">
        <f>(((((1-'Calcification Rates'!$H$12)*$A76)*(('Calcification Rates'!$D$12-'Calcification Rates'!$E$12)*0.1))+('Calcification Rates'!$H$12*$A76*('Calcification Rates'!$D$12-'Calcification Rates'!$E$12)))*('Calcification Rates'!$F$12-'Calcification Rates'!$G$12))*0.5</f>
        <v>98.538520003081914</v>
      </c>
      <c r="G76" s="73">
        <f>(((((1-'Calcification Rates'!$H$12)*$A76)*(('Calcification Rates'!$D$12+'Calcification Rates'!$E$12)*0.1))+('Calcification Rates'!$H$12*$A76*('Calcification Rates'!$D$12+'Calcification Rates'!$E$12)))*('Calcification Rates'!$F$12+'Calcification Rates'!$G$12))*0.5</f>
        <v>116.04133127888761</v>
      </c>
      <c r="H76" s="73">
        <f>(((((1-'Calcification Rates'!$H$13)*$A76)*'Calcification Rates'!$D$13*0.1)+('Calcification Rates'!$H$13*$A76*'Calcification Rates'!$D$13))*'Calcification Rates'!$F$13)*0.5</f>
        <v>86.270406614399988</v>
      </c>
      <c r="I76" s="73">
        <f>(((((1-'Calcification Rates'!$H$13)*$A76)*(('Calcification Rates'!$D$13-'Calcification Rates'!$E$13)*0.1))+('Calcification Rates'!$H$13*$A76*('Calcification Rates'!$D$13-'Calcification Rates'!$E$13)))*('Calcification Rates'!$F$13-'Calcification Rates'!$G$13))*0.5</f>
        <v>73.009164178620779</v>
      </c>
      <c r="J76" s="73">
        <f>(((((1-'Calcification Rates'!$H$13)*$A76)*(('Calcification Rates'!$D$13+'Calcification Rates'!$E$13)*0.1))+('Calcification Rates'!$H$13*$A76*('Calcification Rates'!$D$13+'Calcification Rates'!$E$13)))*('Calcification Rates'!$F$13+'Calcification Rates'!$G$13))*0.5</f>
        <v>100.62514188826808</v>
      </c>
      <c r="K76" s="73">
        <f>((((((((($A76*2)/PI())/2)+'Calcification Rates'!$D$14)^2)*PI())/2))-((((((($A76*2)/PI())/2)^2)*PI())/2)))*'Calcification Rates'!$F$14</f>
        <v>43.803856613858805</v>
      </c>
      <c r="L76" s="73">
        <f>((((((((($A76*2)/PI())/2)+('Calcification Rates'!$D$14-'Calcification Rates'!$E$14))^2)*PI())/2))-((((((($A76*2)/PI())/2)^2)*PI())/2)))*('Calcification Rates'!$F$14-'Calcification Rates'!$G$14)</f>
        <v>42.275851698619732</v>
      </c>
      <c r="M76" s="73">
        <f>((((((((($A76*2)/PI())/2)+('Calcification Rates'!$D$14+'Calcification Rates'!$E$14))^2)*PI())/2))-((((((($A76*2)/PI())/2)^2)*PI())/2)))*('Calcification Rates'!$F$14+'Calcification Rates'!$G$14)</f>
        <v>45.332541680390932</v>
      </c>
      <c r="N76" s="73">
        <f>((((((((($A76*2)/PI())/2)+'Calcification Rates'!$D$15)^2)*PI())/2))-((((((($A76*2)/PI())/2)^2)*PI())/2)))*'Calcification Rates'!$F$15</f>
        <v>44.431255601817725</v>
      </c>
      <c r="O76" s="73">
        <f>((((((((($A76*2)/PI())/2)+('Calcification Rates'!$D$15-'Calcification Rates'!$E$15))^2)*PI())/2))-((((((($A76*2)/PI())/2)^2)*PI())/2)))*('Calcification Rates'!$F$15-'Calcification Rates'!$G$15)</f>
        <v>40.066933945560763</v>
      </c>
      <c r="P76" s="73">
        <f>((((((((($A76*2)/PI())/2)+('Calcification Rates'!$D$15+'Calcification Rates'!$E$15))^2)*PI())/2))-((((((($A76*2)/PI())/2)^2)*PI())/2)))*('Calcification Rates'!$F$15+'Calcification Rates'!$G$15)</f>
        <v>48.999760244046435</v>
      </c>
      <c r="Q76" s="73">
        <f>(2*'Calcification Rates'!$D$16*'Calcification Rates'!$F$16)+0.1*'Calcification Rates'!$D$16*($A76+(2*'Calcification Rates'!$D$16))*'Calcification Rates'!$F$16</f>
        <v>10.603028333333334</v>
      </c>
      <c r="R76" s="73">
        <f>(2*('Calcification Rates'!$D$16-'Calcification Rates'!$E$16)*('Calcification Rates'!$F$16-'Calcification Rates'!$G$16))+(0.1*('Calcification Rates'!$D$16-'Calcification Rates'!$E$16)*($A76+(2*'Calcification Rates'!$D$16-'Calcification Rates'!$E$16)))*('Calcification Rates'!$F$16-'Calcification Rates'!$G$16)</f>
        <v>9.1080218964982151</v>
      </c>
      <c r="S76" s="73">
        <f>(2*('Calcification Rates'!$D$16+'Calcification Rates'!$E$16)*('Calcification Rates'!$F$16+'Calcification Rates'!$G$16))+(0.1*('Calcification Rates'!$D$16+'Calcification Rates'!$E$16)*($A76+(2*'Calcification Rates'!$D$16+'Calcification Rates'!$E$16)))*('Calcification Rates'!$F$16+'Calcification Rates'!$G$16)</f>
        <v>12.135268519044685</v>
      </c>
      <c r="T76" s="73">
        <f>(2*'Calcification Rates'!$D$17*'Calcification Rates'!$F$17)+0.1*'Calcification Rates'!$D$17*($A76+(2*'Calcification Rates'!$D$17))*'Calcification Rates'!$F$17</f>
        <v>9.7997686111111104</v>
      </c>
      <c r="U76" s="73">
        <f>(2*('Calcification Rates'!$D$17-'Calcification Rates'!$E$17)*('Calcification Rates'!$F$17-'Calcification Rates'!$G$17))+(0.1*('Calcification Rates'!$D$17-'Calcification Rates'!$E$17)*($A76+(2*'Calcification Rates'!$D$17-'Calcification Rates'!$E$17)))*('Calcification Rates'!$F$17-'Calcification Rates'!$G$17)</f>
        <v>8.3156745439648798</v>
      </c>
      <c r="V76" s="73">
        <f>(2*('Calcification Rates'!$D$17+'Calcification Rates'!$E$17)*('Calcification Rates'!$F$17+'Calcification Rates'!$G$17))+(0.1*('Calcification Rates'!$D$17+'Calcification Rates'!$E$17)*($A76+(2*'Calcification Rates'!$D$17+'Calcification Rates'!$E$17)))*('Calcification Rates'!$F$17+'Calcification Rates'!$G$17)</f>
        <v>11.321094933178017</v>
      </c>
      <c r="W76" s="73">
        <f>((((((((($A76*2)/PI())/2)+'Calcification Rates'!$D$18)^2)*PI())/2))-((((((($A76*2)/PI())/2)^2)*PI())/2)))*'Calcification Rates'!$F$18</f>
        <v>44.431255601817725</v>
      </c>
      <c r="X76" s="73">
        <f>((((((((($A76*2)/PI())/2)+('Calcification Rates'!$D$18-'Calcification Rates'!$E$18))^2)*PI())/2))-((((((($A76*2)/PI())/2)^2)*PI())/2)))*('Calcification Rates'!$F$18-'Calcification Rates'!$G$18)</f>
        <v>40.066933945560763</v>
      </c>
      <c r="Y76" s="73">
        <f>((((((((($A76*2)/PI())/2)+('Calcification Rates'!$D$18+'Calcification Rates'!$E$18))^2)*PI())/2))-((((((($A76*2)/PI())/2)^2)*PI())/2)))*('Calcification Rates'!$F$18+'Calcification Rates'!$G$18)</f>
        <v>48.999760244046435</v>
      </c>
      <c r="Z76" s="73">
        <f>(2*'Calcification Rates'!$D$19*'Calcification Rates'!$F$19)+0.1*'Calcification Rates'!$D$19*($A76+(2*'Calcification Rates'!$D$19))*'Calcification Rates'!$F$19</f>
        <v>9.7997686111111104</v>
      </c>
      <c r="AA76" s="73">
        <f>(2*('Calcification Rates'!$D$19-'Calcification Rates'!$E$19)*('Calcification Rates'!$F$19-'Calcification Rates'!$G$19))+(0.1*('Calcification Rates'!$D$19-'Calcification Rates'!$E$19)*($A76+(2*'Calcification Rates'!$D$19-'Calcification Rates'!$E$19)))*('Calcification Rates'!$F$19-'Calcification Rates'!$G$19)</f>
        <v>8.3156745439648798</v>
      </c>
      <c r="AB76" s="73">
        <f>(2*('Calcification Rates'!$D$19+'Calcification Rates'!$E$19)*('Calcification Rates'!$F$19+'Calcification Rates'!$G$19))+(0.1*('Calcification Rates'!$D$19+'Calcification Rates'!$E$19)*($A76+(2*'Calcification Rates'!$D$19+'Calcification Rates'!$E$19)))*('Calcification Rates'!$F$19+'Calcification Rates'!$G$19)</f>
        <v>11.321094933178017</v>
      </c>
      <c r="AC76" s="73">
        <f>(((((1-'Calcification Rates'!$H$20)*$A76)*'Calcification Rates'!$D$20*0.1)+('Calcification Rates'!$H$20*$A76*'Calcification Rates'!$D$20))*'Calcification Rates'!$F$20)*0.5</f>
        <v>5.9829496416666661</v>
      </c>
      <c r="AD76" s="73">
        <f>(((((1-'Calcification Rates'!$H$20)*$A76)*(('Calcification Rates'!$D$20-'Calcification Rates'!$E$20)*0.1))+('Calcification Rates'!$H$20*$A76*('Calcification Rates'!$D$20-'Calcification Rates'!$E$20)))*('Calcification Rates'!$F$20-'Calcification Rates'!$G$20))*0.5</f>
        <v>5.0772305962558999</v>
      </c>
      <c r="AE76" s="73">
        <f>(((((1-'Calcification Rates'!$H$20)*$A76)*(('Calcification Rates'!$D$20+'Calcification Rates'!$E$20)*0.1))+('Calcification Rates'!$H$20*$A76*('Calcification Rates'!$D$20+'Calcification Rates'!$E$20)))*('Calcification Rates'!$F$20+'Calcification Rates'!$G$20))*0.5</f>
        <v>6.9112735290663929</v>
      </c>
      <c r="AF76" s="73">
        <f>(2*'Calcification Rates'!$D$21*'Calcification Rates'!$F$21)+0.1*'Calcification Rates'!$D$21*($A76+(2*'Calcification Rates'!$D$21))*'Calcification Rates'!$F$21</f>
        <v>11.245636111111111</v>
      </c>
      <c r="AG76" s="73">
        <f>(2*('Calcification Rates'!$D$21-'Calcification Rates'!$E$21)*('Calcification Rates'!$F$21-'Calcification Rates'!$G$21))+(0.1*('Calcification Rates'!$D$21-'Calcification Rates'!$E$21)*($A76+(2*'Calcification Rates'!$D$21-'Calcification Rates'!$E$21)))*('Calcification Rates'!$F$21-'Calcification Rates'!$G$21)</f>
        <v>11.004120031982934</v>
      </c>
      <c r="AH76" s="73">
        <f>(2*('Calcification Rates'!$D$21+'Calcification Rates'!$E$21)*('Calcification Rates'!$F$21+'Calcification Rates'!$G$21))+(0.1*('Calcification Rates'!$D$21+'Calcification Rates'!$E$21)*($A76+(2*'Calcification Rates'!$D$21+'Calcification Rates'!$E$21)))*('Calcification Rates'!$F$21+'Calcification Rates'!$G$21)</f>
        <v>11.4896176437504</v>
      </c>
      <c r="AI76" s="73">
        <f>$A76*'Calcification Rates'!$D$23*'Calcification Rates'!$F$23</f>
        <v>1.7392081249999998</v>
      </c>
      <c r="AJ76" s="73">
        <f>$A76*('Calcification Rates'!$D$23-'Calcification Rates'!$E$23)*('Calcification Rates'!$F$23-'Calcification Rates'!$G$23)</f>
        <v>1.1303092465579447</v>
      </c>
      <c r="AK76" s="73">
        <f>$A76*('Calcification Rates'!$D$23+'Calcification Rates'!$E$23)*('Calcification Rates'!$F$23+'Calcification Rates'!$G$23)</f>
        <v>2.3481070034420553</v>
      </c>
      <c r="AL76" s="73">
        <f>((((1-'Calcification Rates'!$H$24)*$A76)*'Calcification Rates'!$D$24*0.1)+('Calcification Rates'!$H$24*$A76*'Calcification Rates'!$D$24))*'Calcification Rates'!$F$24</f>
        <v>79.247734220200002</v>
      </c>
      <c r="AM76" s="73">
        <f>((((1-'Calcification Rates'!$H$24)*$A76)*(('Calcification Rates'!$D$24-'Calcification Rates'!$E$24)*0.1))+('Calcification Rates'!$H$24*$A76*('Calcification Rates'!$D$24-'Calcification Rates'!$E$24)))*('Calcification Rates'!$F$24-'Calcification Rates'!$G$24)</f>
        <v>47.793089841636572</v>
      </c>
      <c r="AN76" s="73">
        <f>((((1-'Calcification Rates'!$H$24)*$A76)*(('Calcification Rates'!$D$24+'Calcification Rates'!$E$24)*0.1))+('Calcification Rates'!$H$24*$A76*('Calcification Rates'!$D$24+'Calcification Rates'!$E$24)))*('Calcification Rates'!$F$24+'Calcification Rates'!$G$24)</f>
        <v>115.25647632801686</v>
      </c>
      <c r="AO76" s="73">
        <f>((((((((($A76*2)/PI())/2)+'Calcification Rates'!$D$25)^2)*PI())/2))-((((((($A76*2)/PI())/2)^2)*PI())/2)))*'Calcification Rates'!$F$25</f>
        <v>37.331442137319549</v>
      </c>
      <c r="AP76" s="73">
        <f>((((((((($A76*2)/PI())/2)+('Calcification Rates'!$D$25-'Calcification Rates'!$E$25))^2)*PI())/2))-((((((($A76*2)/PI())/2)^2)*PI())/2)))*('Calcification Rates'!$F$25-'Calcification Rates'!$G$25)</f>
        <v>30.517907192921182</v>
      </c>
      <c r="AQ76" s="73">
        <f>((((((((($A76*2)/PI())/2)+('Calcification Rates'!$D$25+'Calcification Rates'!$E$25))^2)*PI())/2))-((((((($A76*2)/PI())/2)^2)*PI())/2)))*('Calcification Rates'!$F$25+'Calcification Rates'!$G$25)</f>
        <v>44.371801267083754</v>
      </c>
      <c r="AR76" s="73">
        <f>((((1-'Calcification Rates'!$H$28)*$A76)*'Calcification Rates'!$D$28*0.1)+('Calcification Rates'!$H$28*$A76*'Calcification Rates'!$D$28))*'Calcification Rates'!$F$28</f>
        <v>12.755471653095125</v>
      </c>
      <c r="AS76" s="73">
        <f>((((1-'Calcification Rates'!$H$28)*$A76)*(('Calcification Rates'!$D$28-'Calcification Rates'!$E$28)*0.1))+('Calcification Rates'!$H$28*$A76*('Calcification Rates'!$D$28-'Calcification Rates'!$E$28)))*('Calcification Rates'!$F$28-'Calcification Rates'!$G$28)</f>
        <v>11.49675636224516</v>
      </c>
      <c r="AT76" s="73">
        <f>((((1-'Calcification Rates'!$H$28)*$A76)*(('Calcification Rates'!$D$28+'Calcification Rates'!$E$28)*0.1))+('Calcification Rates'!$H$28*$A76*('Calcification Rates'!$D$28+'Calcification Rates'!$E$28)))*('Calcification Rates'!$F$28+'Calcification Rates'!$G$28)</f>
        <v>14.075782243209424</v>
      </c>
      <c r="AU76" s="73">
        <f>((((((((($A76*2)/PI())/2)+'Calcification Rates'!$D$29)^2)*PI())/2))-((((((($A76*2)/PI())/2)^2)*PI())/2)))*'Calcification Rates'!$F$29</f>
        <v>182.86395978419674</v>
      </c>
      <c r="AV76" s="73">
        <f>((((((((($A76*2)/PI())/2)+('Calcification Rates'!$D$29-'Calcification Rates'!$E$29))^2)*PI())/2))-((((((($A76*2)/PI())/2)^2)*PI())/2)))*('Calcification Rates'!$F$29-'Calcification Rates'!$G$29)</f>
        <v>151.10281938092973</v>
      </c>
      <c r="AW76" s="73">
        <f>((((((((($A76*2)/PI())/2)+('Calcification Rates'!$D$29+'Calcification Rates'!$E$29))^2)*PI())/2))-((((((($A76*2)/PI())/2)^2)*PI())/2)))*('Calcification Rates'!$F$29+'Calcification Rates'!$G$29)</f>
        <v>217.39963121968697</v>
      </c>
      <c r="AX76" s="73">
        <f>((((((((($A76*2)/PI())/2)+'Calcification Rates'!$D$30)^2)*PI())/2))-((((((($A76*2)/PI())/2)^2)*PI())/2)))*'Calcification Rates'!$F$30</f>
        <v>43.54847788683346</v>
      </c>
      <c r="AY76" s="73">
        <f>((((((((($A76*2)/PI())/2)+('Calcification Rates'!$D$30-'Calcification Rates'!$E$30))^2)*PI())/2))-((((((($A76*2)/PI())/2)^2)*PI())/2)))*('Calcification Rates'!$F$30-'Calcification Rates'!$G$30)</f>
        <v>38.660132226947056</v>
      </c>
      <c r="AZ76" s="73">
        <f>((((((((($A76*2)/PI())/2)+('Calcification Rates'!$D$30+'Calcification Rates'!$E$30))^2)*PI())/2))-((((((($A76*2)/PI())/2)^2)*PI())/2)))*('Calcification Rates'!$F$30+'Calcification Rates'!$G$30)</f>
        <v>48.53737237471173</v>
      </c>
      <c r="BA76" s="73">
        <f>((((1-'Calcification Rates'!$H$31)*$A76)*'Calcification Rates'!$D$31*0.1)+('Calcification Rates'!$H$31*$A76*'Calcification Rates'!$D$31))*'Calcification Rates'!$F$31</f>
        <v>13.643084000000002</v>
      </c>
      <c r="BB76" s="73">
        <f>((((1-'Calcification Rates'!$H$31)*$A76)*(('Calcification Rates'!$D$31-'Calcification Rates'!$E$31)*0.1))+('Calcification Rates'!$H$31*$A76*('Calcification Rates'!$D$31-'Calcification Rates'!$E$31)))*('Calcification Rates'!$F$31-'Calcification Rates'!$G$31)</f>
        <v>13.643083999999998</v>
      </c>
      <c r="BC76" s="73">
        <f>((((1-'Calcification Rates'!$H$31)*$A76)*(('Calcification Rates'!$D$31+'Calcification Rates'!$E$31)*0.1))+('Calcification Rates'!$H$31*$A76*('Calcification Rates'!$D$31+'Calcification Rates'!$E$31)))*('Calcification Rates'!$F$31+'Calcification Rates'!$G$31)</f>
        <v>13.643083999999998</v>
      </c>
      <c r="BD76" s="73">
        <f>$A76*'Calcification Rates'!$D$32*'Calcification Rates'!$F$32</f>
        <v>57.327962485820791</v>
      </c>
      <c r="BE76" s="73">
        <f>$A76*('Calcification Rates'!$D$32-'Calcification Rates'!$E$32)*('Calcification Rates'!$F$32-'Calcification Rates'!$G$32)</f>
        <v>55.109893422571012</v>
      </c>
      <c r="BF76" s="73">
        <f>$A76*('Calcification Rates'!$D$32+'Calcification Rates'!$E$32)*('Calcification Rates'!$F$32+'Calcification Rates'!$G$32)</f>
        <v>59.546031549070563</v>
      </c>
      <c r="BG76" s="73">
        <f>((((1-'Calcification Rates'!$H$34)*$A76)*'Calcification Rates'!$D$34*0.1)+('Calcification Rates'!$H$34*$A76*'Calcification Rates'!$D$34))*'Calcification Rates'!$F$34</f>
        <v>18.53314645</v>
      </c>
      <c r="BH76" s="73">
        <f>((((1-'Calcification Rates'!$H$34)*$A76)*(('Calcification Rates'!$D$34-'Calcification Rates'!$E$34)*0.1))+('Calcification Rates'!$H$34*$A76*('Calcification Rates'!$D$34-'Calcification Rates'!$E$34)))*('Calcification Rates'!$F$34-'Calcification Rates'!$G$34)</f>
        <v>7.0576645885980467</v>
      </c>
      <c r="BI76" s="73">
        <f>((((1-'Calcification Rates'!$H$34)*$A76)*(('Calcification Rates'!$D$34+'Calcification Rates'!$E$34)*0.1))+('Calcification Rates'!$H$34*$A76*('Calcification Rates'!$D$34+'Calcification Rates'!$E$34)))*('Calcification Rates'!$F$34+'Calcification Rates'!$G$34)</f>
        <v>35.346577822359492</v>
      </c>
      <c r="BJ76" s="73">
        <f>(2*'Calcification Rates'!$D$35*'Calcification Rates'!$F$35)+0.1*'Calcification Rates'!$D$35*($A76+(2*'Calcification Rates'!$D$35))*'Calcification Rates'!$F$35</f>
        <v>5.644055533162109</v>
      </c>
      <c r="BK76" s="73">
        <f>(2*('Calcification Rates'!$D$35-'Calcification Rates'!$E$35)*('Calcification Rates'!$F$35-'Calcification Rates'!$G$35))+(0.1*('Calcification Rates'!$D$35-'Calcification Rates'!$E$35)*($A76+(2*'Calcification Rates'!$D$35-'Calcification Rates'!$E$35)))*('Calcification Rates'!$F$35-'Calcification Rates'!$G$35)</f>
        <v>5.0902290746715408</v>
      </c>
      <c r="BL76" s="73">
        <f>(2*('Calcification Rates'!$D$35+'Calcification Rates'!$E$35)*('Calcification Rates'!$F$35+'Calcification Rates'!$G$35))+(0.1*('Calcification Rates'!$D$35+'Calcification Rates'!$E$35)*($A76+(2*'Calcification Rates'!$D$35+'Calcification Rates'!$E$35)))*('Calcification Rates'!$F$35+'Calcification Rates'!$G$35)</f>
        <v>6.2236926581253584</v>
      </c>
      <c r="BM76" s="73">
        <f>((((((((($A76*2)/PI())/2)+'Calcification Rates'!$D$36)^2)*PI())/2))-((((((($A76*2)/PI())/2)^2)*PI())/2)))*'Calcification Rates'!$F$36</f>
        <v>58.697732857857858</v>
      </c>
      <c r="BN76" s="73">
        <f>((((((((($A76*2)/PI())/2)+('Calcification Rates'!$D$36-'Calcification Rates'!$E$36))^2)*PI())/2))-((((((($A76*2)/PI())/2)^2)*PI())/2)))*('Calcification Rates'!$F$36-'Calcification Rates'!$G$36)</f>
        <v>53.759366193806201</v>
      </c>
      <c r="BO76" s="73">
        <f>((((((((($A76*2)/PI())/2)+('Calcification Rates'!$D$36+'Calcification Rates'!$E$36))^2)*PI())/2))-((((((($A76*2)/PI())/2)^2)*PI())/2)))*('Calcification Rates'!$F$36+'Calcification Rates'!$G$36)</f>
        <v>63.853647454743992</v>
      </c>
      <c r="BP76" s="73">
        <f>(2*'Calcification Rates'!$D$37*'Calcification Rates'!$F$37)+0.1*'Calcification Rates'!$D$37*($A76+(2*'Calcification Rates'!$D$37))*'Calcification Rates'!$F$37</f>
        <v>113.55171527777777</v>
      </c>
      <c r="BQ76" s="73">
        <f>(2*('Calcification Rates'!$D$37-'Calcification Rates'!$E$37)*('Calcification Rates'!$F$37-'Calcification Rates'!$G$37))+(0.1*('Calcification Rates'!$D$37-'Calcification Rates'!$E$37)*($A76+(2*'Calcification Rates'!$D$37-'Calcification Rates'!$E$37)))*('Calcification Rates'!$F$37-'Calcification Rates'!$G$37)</f>
        <v>93.066735073186265</v>
      </c>
      <c r="BR76" s="73">
        <f>(2*('Calcification Rates'!$D$37+'Calcification Rates'!$E$37)*('Calcification Rates'!$F$37+'Calcification Rates'!$G$37))+(0.1*('Calcification Rates'!$D$37+'Calcification Rates'!$E$37)*($A76+(2*'Calcification Rates'!$D$37+'Calcification Rates'!$E$37)))*('Calcification Rates'!$F$37+'Calcification Rates'!$G$37)</f>
        <v>135.71738927588237</v>
      </c>
      <c r="BS76" s="73">
        <f>(2*'Calcification Rates'!$D$38*'Calcification Rates'!$F$38)+0.1*'Calcification Rates'!$D$38*($A76+(2*'Calcification Rates'!$D$38))*'Calcification Rates'!$F$38</f>
        <v>108.72905555555555</v>
      </c>
      <c r="BT76" s="73">
        <f>(2*('Calcification Rates'!$D$38-'Calcification Rates'!$E$38)*('Calcification Rates'!$F$38-'Calcification Rates'!$G$38))+(0.1*('Calcification Rates'!$D$38-'Calcification Rates'!$E$38)*($A76+(2*'Calcification Rates'!$D$38-'Calcification Rates'!$E$38)))*('Calcification Rates'!$F$38-'Calcification Rates'!$G$38)</f>
        <v>87.406233593650782</v>
      </c>
      <c r="BU76" s="73">
        <f>(2*('Calcification Rates'!$D$38+'Calcification Rates'!$E$38)*('Calcification Rates'!$F$38+'Calcification Rates'!$G$38))+(0.1*('Calcification Rates'!$D$38+'Calcification Rates'!$E$38)*($A76+(2*'Calcification Rates'!$D$38+'Calcification Rates'!$E$38)))*('Calcification Rates'!$F$38+'Calcification Rates'!$G$38)</f>
        <v>132.22350223450209</v>
      </c>
      <c r="BV76" s="73">
        <f>((((((((($A76*2)/PI())/2)+'Calcification Rates'!$D$39)^2)*PI())/2))-((((((($A76*2)/PI())/2)^2)*PI())/2)))*'Calcification Rates'!$F$39</f>
        <v>31.7144353959232</v>
      </c>
      <c r="BW76" s="73">
        <f>((((((((($A76*2)/PI())/2)+('Calcification Rates'!$D$39-'Calcification Rates'!$E$39))^2)*PI())/2))-((((((($A76*2)/PI())/2)^2)*PI())/2)))*('Calcification Rates'!$F$39-'Calcification Rates'!$G$39)</f>
        <v>30.48737612223055</v>
      </c>
      <c r="BX76" s="73">
        <f>((((((((($A76*2)/PI())/2)+('Calcification Rates'!$D$39+'Calcification Rates'!$E$39))^2)*PI())/2))-((((((($A76*2)/PI())/2)^2)*PI())/2)))*('Calcification Rates'!$F$39+'Calcification Rates'!$G$39)</f>
        <v>32.941494669615849</v>
      </c>
      <c r="BY76" s="73">
        <f>((((((((($A76*2)/PI())/2)+'Calcification Rates'!$D$40)^2)*PI())/2))-((((((($A76*2)/PI())/2)^2)*PI())/2)))*'Calcification Rates'!$F$40</f>
        <v>57.93641216754628</v>
      </c>
      <c r="BZ76" s="73">
        <f>((((((((($A76*2)/PI())/2)+('Calcification Rates'!$D$40-'Calcification Rates'!$E$40))^2)*PI())/2))-((((((($A76*2)/PI())/2)^2)*PI())/2)))*('Calcification Rates'!$F$40-'Calcification Rates'!$G$40)</f>
        <v>55.694801653369943</v>
      </c>
      <c r="CA76" s="73">
        <f>((((((((($A76*2)/PI())/2)+('Calcification Rates'!$D$40+'Calcification Rates'!$E$40))^2)*PI())/2))-((((((($A76*2)/PI())/2)^2)*PI())/2)))*('Calcification Rates'!$F$40+'Calcification Rates'!$G$40)</f>
        <v>60.178022681722609</v>
      </c>
      <c r="CB76" s="73">
        <f>$A76*'Calcification Rates'!$D$23*'Calcification Rates'!$F$23</f>
        <v>1.7392081249999998</v>
      </c>
      <c r="CC76" s="73">
        <f>$A76*('Calcification Rates'!$D$23-'Calcification Rates'!$E$23)*('Calcification Rates'!$F$23-'Calcification Rates'!$G$23)</f>
        <v>1.1303092465579447</v>
      </c>
      <c r="CD76" s="73">
        <f>$A76*('Calcification Rates'!$D$23+'Calcification Rates'!$E$23)*('Calcification Rates'!$F$23+'Calcification Rates'!$G$23)</f>
        <v>2.3481070034420553</v>
      </c>
      <c r="CE76" s="73">
        <f>((((1-'Calcification Rates'!$H$44)*$A76)*'Calcification Rates'!$D$44*0.1)+('Calcification Rates'!$H$44*$A76*'Calcification Rates'!$D$44))*'Calcification Rates'!$F$44</f>
        <v>60.733120916650009</v>
      </c>
      <c r="CF76" s="73">
        <f>((((1-'Calcification Rates'!$H$44)*$A76)*(('Calcification Rates'!$D$44-'Calcification Rates'!$E$44)*0.1))+('Calcification Rates'!$H$44*$A76*('Calcification Rates'!$D$44-'Calcification Rates'!$E$44)))*('Calcification Rates'!$F$44-'Calcification Rates'!$G$44)</f>
        <v>36.627211274799592</v>
      </c>
      <c r="CG76" s="73">
        <f>((((1-'Calcification Rates'!$H$44)*$A76)*(('Calcification Rates'!$D$44+'Calcification Rates'!$E$44)*0.1))+('Calcification Rates'!$H$44*$A76*('Calcification Rates'!$D$44+'Calcification Rates'!$E$44)))*('Calcification Rates'!$F$44+'Calcification Rates'!$G$44)</f>
        <v>88.329156437537691</v>
      </c>
      <c r="CH76" s="73">
        <f>((((1-'Calcification Rates'!$H$45)*$A76)*'Calcification Rates'!$D$45*0.1)+('Calcification Rates'!$H$45*$A76*'Calcification Rates'!$D$45))*'Calcification Rates'!$F$45</f>
        <v>75.465377599999997</v>
      </c>
      <c r="CI76" s="73">
        <f>((((1-'Calcification Rates'!$H$45)*$A76)*(('Calcification Rates'!$D$45-'Calcification Rates'!$E$45)*0.1))+('Calcification Rates'!$H$45*$A76*('Calcification Rates'!$D$45-'Calcification Rates'!$E$45)))*('Calcification Rates'!$F$45-'Calcification Rates'!$G$45)</f>
        <v>49.692932494857629</v>
      </c>
      <c r="CJ76" s="73">
        <f>((((1-'Calcification Rates'!$H$45)*$A76)*(('Calcification Rates'!$D$45+'Calcification Rates'!$E$45)*0.1))+('Calcification Rates'!$H$45*$A76*('Calcification Rates'!$D$45+'Calcification Rates'!$E$45)))*('Calcification Rates'!$F$45+'Calcification Rates'!$G$45)</f>
        <v>101.23782270514236</v>
      </c>
      <c r="CK76" s="73">
        <f>((((1-'Calcification Rates'!$H$46)*$A76)*'Calcification Rates'!$D$46*0.1)+('Calcification Rates'!$H$46*$A76*'Calcification Rates'!$D$46))*'Calcification Rates'!$F$46</f>
        <v>60.784548680000015</v>
      </c>
      <c r="CL76" s="73">
        <f>((((1-'Calcification Rates'!$H$46)*$A76)*(('Calcification Rates'!$D$46-'Calcification Rates'!$E$46)*0.1))+('Calcification Rates'!$H$46*$A76*('Calcification Rates'!$D$46-'Calcification Rates'!$E$46)))*('Calcification Rates'!$F$46-'Calcification Rates'!$G$46)</f>
        <v>57.007885619705398</v>
      </c>
      <c r="CM76" s="73">
        <f>((((1-'Calcification Rates'!$H$46)*$A76)*(('Calcification Rates'!$D$46+'Calcification Rates'!$E$46)*0.1))+('Calcification Rates'!$H$46*$A76*('Calcification Rates'!$D$46+'Calcification Rates'!$E$46)))*('Calcification Rates'!$F$46+'Calcification Rates'!$G$46)</f>
        <v>64.674461667279857</v>
      </c>
      <c r="CN76" s="73">
        <f>((((1-'Calcification Rates'!$H$47)*$A76)*'Calcification Rates'!$D$47*0.1)+('Calcification Rates'!$H$47*$A76*'Calcification Rates'!$D$47))*'Calcification Rates'!$F$47</f>
        <v>79.247734220200002</v>
      </c>
      <c r="CO76" s="73">
        <f>((((1-'Calcification Rates'!$H$47)*$A76)*(('Calcification Rates'!$D$47-'Calcification Rates'!$E$47)*0.1))+('Calcification Rates'!$H$47*$A76*('Calcification Rates'!$D$47-'Calcification Rates'!$E$47)))*('Calcification Rates'!$F$47-'Calcification Rates'!$G$47)</f>
        <v>47.793089841636572</v>
      </c>
      <c r="CP76" s="73">
        <f>((((1-'Calcification Rates'!$H$47)*$A76)*(('Calcification Rates'!$D$47+'Calcification Rates'!$E$47)*0.1))+('Calcification Rates'!$H$47*$A76*('Calcification Rates'!$D$47+'Calcification Rates'!$E$47)))*('Calcification Rates'!$F$47+'Calcification Rates'!$G$47)</f>
        <v>115.25647632801686</v>
      </c>
      <c r="CQ76" s="73">
        <f>((((((((($A76*2)/PI())/2)+'Calcification Rates'!$D$48)^2)*PI())/2))-((((((($A76*2)/PI())/2)^2)*PI())/2)))*'Calcification Rates'!$F$48</f>
        <v>44.431255601817725</v>
      </c>
      <c r="CR76" s="73">
        <f>((((((((($A76*2)/PI())/2)+('Calcification Rates'!$D$48-'Calcification Rates'!$E$48))^2)*PI())/2))-((((((($A76*2)/PI())/2)^2)*PI())/2)))*('Calcification Rates'!$F$48-'Calcification Rates'!$G$48)</f>
        <v>40.066933945560763</v>
      </c>
      <c r="CS76" s="73">
        <f>((((((((($A76*2)/PI())/2)+('Calcification Rates'!$D$48+'Calcification Rates'!$E$48))^2)*PI())/2))-((((((($A76*2)/PI())/2)^2)*PI())/2)))*('Calcification Rates'!$F$48+'Calcification Rates'!$G$48)</f>
        <v>48.999760244046435</v>
      </c>
      <c r="CT76" s="73">
        <f>((((1-'Calcification Rates'!$H$49)*$A76)*'Calcification Rates'!$D$49*0.1)+('Calcification Rates'!$H$49*$A76*'Calcification Rates'!$D$49))*'Calcification Rates'!$F$49</f>
        <v>60.733120916650009</v>
      </c>
      <c r="CU76" s="73">
        <f>((((1-'Calcification Rates'!$H$49)*$A76)*(('Calcification Rates'!$D$49-'Calcification Rates'!$E$49)*0.1))+('Calcification Rates'!$H$49*$A76*('Calcification Rates'!$D$49-'Calcification Rates'!$E$49)))*('Calcification Rates'!$F$49-'Calcification Rates'!$G$49)</f>
        <v>36.627211274799592</v>
      </c>
      <c r="CV76" s="73">
        <f>((((1-'Calcification Rates'!$H$49)*$A76)*(('Calcification Rates'!$D$49+'Calcification Rates'!$E$49)*0.1))+('Calcification Rates'!$H$49*$A76*('Calcification Rates'!$D$49+'Calcification Rates'!$E$49)))*('Calcification Rates'!$F$49+'Calcification Rates'!$G$49)</f>
        <v>88.329156437537691</v>
      </c>
      <c r="CW76" s="73">
        <f>((((((((($A76*2)/PI())/2)+'Calcification Rates'!$D$50)^2)*PI())/2))-((((((($A76*2)/PI())/2)^2)*PI())/2)))*'Calcification Rates'!$F$50</f>
        <v>44.431255601817725</v>
      </c>
      <c r="CX76" s="73">
        <f>((((((((($A76*2)/PI())/2)+('Calcification Rates'!$D$50-'Calcification Rates'!$E$50))^2)*PI())/2))-((((((($A76*2)/PI())/2)^2)*PI())/2)))*('Calcification Rates'!$F$50-'Calcification Rates'!$G$50)</f>
        <v>40.066933945560763</v>
      </c>
      <c r="CY76" s="73">
        <f>((((((((($A76*2)/PI())/2)+('Calcification Rates'!$D$50+'Calcification Rates'!$E$50))^2)*PI())/2))-((((((($A76*2)/PI())/2)^2)*PI())/2)))*('Calcification Rates'!$F$50+'Calcification Rates'!$G$50)</f>
        <v>48.999760244046435</v>
      </c>
      <c r="CZ76" s="73">
        <f>((((((((($A76*2)/PI())/2)+'Calcification Rates'!$D$51)^2)*PI())/2))-((((((($A76*2)/PI())/2)^2)*PI())/2)))*'Calcification Rates'!$F$51</f>
        <v>44.431255601817725</v>
      </c>
      <c r="DA76" s="73">
        <f>((((((((($A76*2)/PI())/2)+('Calcification Rates'!$D$51-'Calcification Rates'!$E$51))^2)*PI())/2))-((((((($A76*2)/PI())/2)^2)*PI())/2)))*('Calcification Rates'!$F$51-'Calcification Rates'!$G$51)</f>
        <v>40.066933945560763</v>
      </c>
      <c r="DB76" s="73">
        <f>((((((((($A76*2)/PI())/2)+('Calcification Rates'!$D$51+'Calcification Rates'!$E$51))^2)*PI())/2))-((((((($A76*2)/PI())/2)^2)*PI())/2)))*('Calcification Rates'!$F$51+'Calcification Rates'!$G$51)</f>
        <v>48.999760244046435</v>
      </c>
      <c r="DC76" s="73">
        <f>((((((((($A76*2)/PI())/2)+'Calcification Rates'!$D$52)^2)*PI())/2))-((((((($A76*2)/PI())/2)^2)*PI())/2)))*'Calcification Rates'!$F$52</f>
        <v>98.305349591172771</v>
      </c>
      <c r="DD76" s="73">
        <f>((((((((($A76*2)/PI())/2)+('Calcification Rates'!$D$52-'Calcification Rates'!$E$52))^2)*PI())/2))-((((((($A76*2)/PI())/2)^2)*PI())/2)))*('Calcification Rates'!$F$52-'Calcification Rates'!$G$52)</f>
        <v>92.800413251794552</v>
      </c>
      <c r="DE76" s="73">
        <f>((((((((($A76*2)/PI())/2)+('Calcification Rates'!$D$52+'Calcification Rates'!$E$52))^2)*PI())/2))-((((((($A76*2)/PI())/2)^2)*PI())/2)))*('Calcification Rates'!$F$52+'Calcification Rates'!$G$52)</f>
        <v>103.94836720984296</v>
      </c>
      <c r="DF76" s="73">
        <f>((((((((($A76*2)/PI())/2)+'Calcification Rates'!$D$53)^2)*PI())/2))-((((((($A76*2)/PI())/2)^2)*PI())/2)))*'Calcification Rates'!$F$53</f>
        <v>13.171532469838379</v>
      </c>
      <c r="DG76" s="73">
        <f>((((((((($A76*2)/PI())/2)+('Calcification Rates'!$D$53-'Calcification Rates'!$E$53))^2)*PI())/2))-((((((($A76*2)/PI())/2)^2)*PI())/2)))*('Calcification Rates'!$F$53-'Calcification Rates'!$G$53)</f>
        <v>12.519468867731169</v>
      </c>
      <c r="DH76" s="73">
        <f>((((((((($A76*2)/PI())/2)+('Calcification Rates'!$D$53+'Calcification Rates'!$E$53))^2)*PI())/2))-((((((($A76*2)/PI())/2)^2)*PI())/2)))*('Calcification Rates'!$F$53+'Calcification Rates'!$G$53)</f>
        <v>13.835070758037606</v>
      </c>
      <c r="DI76" s="73">
        <f>((((((((($A76*2)/PI())/2)+'Calcification Rates'!$D$54)^2)*PI())/2))-((((((($A76*2)/PI())/2)^2)*PI())/2)))*'Calcification Rates'!$F$54</f>
        <v>13.171532469838379</v>
      </c>
      <c r="DJ76" s="73">
        <f>((((((((($A76*2)/PI())/2)+('Calcification Rates'!$D$54-'Calcification Rates'!$E$54))^2)*PI())/2))-((((((($A76*2)/PI())/2)^2)*PI())/2)))*('Calcification Rates'!$F$54-'Calcification Rates'!$G$54)</f>
        <v>12.519468867731169</v>
      </c>
      <c r="DK76" s="73">
        <f>((((((((($A76*2)/PI())/2)+('Calcification Rates'!$D$54+'Calcification Rates'!$E$54))^2)*PI())/2))-((((((($A76*2)/PI())/2)^2)*PI())/2)))*('Calcification Rates'!$F$54+'Calcification Rates'!$G$54)</f>
        <v>13.835070758037606</v>
      </c>
      <c r="DL76" s="73">
        <f>((((((((($A76*2)/PI())/2)+'Calcification Rates'!$D$55)^2)*PI())/2))-((((((($A76*2)/PI())/2)^2)*PI())/2)))*'Calcification Rates'!$F$55</f>
        <v>16.15195608702577</v>
      </c>
      <c r="DM76" s="73">
        <f>((((((((($A76*2)/PI())/2)+('Calcification Rates'!$D$55-'Calcification Rates'!$E$55))^2)*PI())/2))-((((((($A76*2)/PI())/2)^2)*PI())/2)))*('Calcification Rates'!$F$55-'Calcification Rates'!$G$55)</f>
        <v>15.97024793085585</v>
      </c>
      <c r="DN76" s="73">
        <f>((((((((($A76*2)/PI())/2)+('Calcification Rates'!$D$55+'Calcification Rates'!$E$55))^2)*PI())/2))-((((((($A76*2)/PI())/2)^2)*PI())/2)))*('Calcification Rates'!$F$55+'Calcification Rates'!$G$55)</f>
        <v>16.333674117116288</v>
      </c>
      <c r="DO76" s="73">
        <f>((((1-'Calcification Rates'!$H$56)*$A76)*'Calcification Rates'!$D$56*0.1)+('Calcification Rates'!$H$56*$A76*'Calcification Rates'!$D$56))*'Calcification Rates'!$F$56</f>
        <v>7.8780610900000001</v>
      </c>
      <c r="DP76" s="73">
        <f>((((1-'Calcification Rates'!$H$56)*$A76)*(('Calcification Rates'!$D$56-'Calcification Rates'!$E$56)*0.1))+('Calcification Rates'!$H$56*$A76*('Calcification Rates'!$D$56-'Calcification Rates'!$E$56)))*('Calcification Rates'!$F$56-'Calcification Rates'!$G$56)</f>
        <v>7.8780610900000001</v>
      </c>
      <c r="DQ76" s="73">
        <f>((((1-'Calcification Rates'!$H$56)*$A76)*(('Calcification Rates'!$D$56+'Calcification Rates'!$E$56)*0.1))+('Calcification Rates'!$H$56*$A76*('Calcification Rates'!$D$56+'Calcification Rates'!$E$56)))*('Calcification Rates'!$F$56+'Calcification Rates'!$G$56)</f>
        <v>7.8780610900000001</v>
      </c>
      <c r="DR76" s="73">
        <f>((((1-'Calcification Rates'!$H$57)*$A76)*'Calcification Rates'!$D$57*0.1)+('Calcification Rates'!$H$57*$A76*'Calcification Rates'!$D$57))*'Calcification Rates'!$F$57</f>
        <v>33.402810666666674</v>
      </c>
      <c r="DS76" s="73">
        <f>((((1-'Calcification Rates'!$H$57)*$A76)*(('Calcification Rates'!$D$57-'Calcification Rates'!$E$57)*0.1))+('Calcification Rates'!$H$57*$A76*('Calcification Rates'!$D$57-'Calcification Rates'!$E$57)))*('Calcification Rates'!$F$57-'Calcification Rates'!$G$57)</f>
        <v>31.658854567287982</v>
      </c>
      <c r="DT76" s="73">
        <f>((((1-'Calcification Rates'!$H$57)*$A76)*(('Calcification Rates'!$D$57+'Calcification Rates'!$E$57)*0.1))+('Calcification Rates'!$H$57*$A76*('Calcification Rates'!$D$57+'Calcification Rates'!$E$57)))*('Calcification Rates'!$F$57+'Calcification Rates'!$G$57)</f>
        <v>35.146766766045367</v>
      </c>
      <c r="DU76" s="73">
        <f>((((1-'Calcification Rates'!$H$58)*$A76)*'Calcification Rates'!$D$58*0.1)+('Calcification Rates'!$H$58*$A76*'Calcification Rates'!$D$58))*'Calcification Rates'!$F$58</f>
        <v>33.402810666666674</v>
      </c>
      <c r="DV76" s="73">
        <f>((((1-'Calcification Rates'!$H$58)*$A76)*(('Calcification Rates'!$D$58-'Calcification Rates'!$E$58)*0.1))+('Calcification Rates'!$H$58*$A76*('Calcification Rates'!$D$58-'Calcification Rates'!$E$58)))*('Calcification Rates'!$F$58-'Calcification Rates'!$G$58)</f>
        <v>31.658854567287982</v>
      </c>
      <c r="DW76" s="73">
        <f>((((1-'Calcification Rates'!$H$58)*$A76)*(('Calcification Rates'!$D$58+'Calcification Rates'!$E$58)*0.1))+('Calcification Rates'!$H$58*$A76*('Calcification Rates'!$D$58+'Calcification Rates'!$E$58)))*('Calcification Rates'!$F$58+'Calcification Rates'!$G$58)</f>
        <v>35.146766766045367</v>
      </c>
      <c r="DX76" s="73">
        <f>(2*'Calcification Rates'!$D$59*'Calcification Rates'!$F$59)+0.1*'Calcification Rates'!$D$59*($A76+(2*'Calcification Rates'!$D$59))*'Calcification Rates'!$F$59</f>
        <v>23.07945742222222</v>
      </c>
      <c r="DY76" s="73">
        <f>(2*('Calcification Rates'!$D$59-'Calcification Rates'!$E$59)*('Calcification Rates'!$F$59-'Calcification Rates'!$G$59))+(0.1*('Calcification Rates'!$D$59-'Calcification Rates'!$E$59)*($A76+(2*'Calcification Rates'!$D$59-'Calcification Rates'!$E$59)))*('Calcification Rates'!$F$59-'Calcification Rates'!$G$59)</f>
        <v>21.855985932553004</v>
      </c>
      <c r="DZ76" s="73">
        <f>(2*('Calcification Rates'!$D$59+'Calcification Rates'!$E$59)*('Calcification Rates'!$F$59+'Calcification Rates'!$G$59))+(0.1*('Calcification Rates'!$D$59+'Calcification Rates'!$E$59)*($A76+(2*'Calcification Rates'!$D$59+'Calcification Rates'!$E$59)))*('Calcification Rates'!$F$59+'Calcification Rates'!$G$59)</f>
        <v>24.304966674098733</v>
      </c>
      <c r="EA76" s="73">
        <f>((((((((($A76*2)/PI())/2)+'Calcification Rates'!$D$60)^2)*PI())/2))-((((((($A76*2)/PI())/2)^2)*PI())/2)))*'Calcification Rates'!$F$60</f>
        <v>46.22411628471486</v>
      </c>
      <c r="EB76" s="73">
        <f>((((((((($A76*2)/PI())/2)+('Calcification Rates'!$D$60-'Calcification Rates'!$E$60))^2)*PI())/2))-((((((($A76*2)/PI())/2)^2)*PI())/2)))*('Calcification Rates'!$F$60-'Calcification Rates'!$G$60)</f>
        <v>43.152222994264505</v>
      </c>
      <c r="EC76" s="73">
        <f>((((((((($A76*2)/PI())/2)+('Calcification Rates'!$D$60+'Calcification Rates'!$E$60))^2)*PI())/2))-((((((($A76*2)/PI())/2)^2)*PI())/2)))*('Calcification Rates'!$F$60+'Calcification Rates'!$G$60)</f>
        <v>49.395695988996358</v>
      </c>
      <c r="ED76" s="73">
        <f>$A76*'Calcification Rates'!$D$61*'Calcification Rates'!$F$61</f>
        <v>58.073357821813005</v>
      </c>
      <c r="EE76" s="73">
        <f>$A76*('Calcification Rates'!$D$61-'Calcification Rates'!$E$61)*('Calcification Rates'!$F$61-'Calcification Rates'!$G$61)</f>
        <v>53.214009613196275</v>
      </c>
      <c r="EF76" s="73">
        <f>$A76*('Calcification Rates'!$D$61+'Calcification Rates'!$E$61)*('Calcification Rates'!$F$61+'Calcification Rates'!$G$61)</f>
        <v>63.142997507770545</v>
      </c>
      <c r="EG76" s="73">
        <f>(2*'Calcification Rates'!$D$62*'Calcification Rates'!$F$62)+0.1*'Calcification Rates'!$D$62*($A76+(2*'Calcification Rates'!$D$62))*'Calcification Rates'!$F$62</f>
        <v>113.55171527777777</v>
      </c>
      <c r="EH76" s="73">
        <f>(2*('Calcification Rates'!$D$62-'Calcification Rates'!$E$62)*('Calcification Rates'!$F$62-'Calcification Rates'!$G$62))+(0.1*('Calcification Rates'!$D$62-'Calcification Rates'!$E$62)*($A76+(2*'Calcification Rates'!$D$62-'Calcification Rates'!$E$62)))*('Calcification Rates'!$F$62-'Calcification Rates'!$G$62)</f>
        <v>93.066735073186265</v>
      </c>
      <c r="EI76" s="73">
        <f>(2*('Calcification Rates'!$D$62+'Calcification Rates'!$E$62)*('Calcification Rates'!$F$62+'Calcification Rates'!$G$62))+(0.1*('Calcification Rates'!$D$62+'Calcification Rates'!$E$62)*($A76+(2*'Calcification Rates'!$D$62+'Calcification Rates'!$E$62)))*('Calcification Rates'!$F$62+'Calcification Rates'!$G$62)</f>
        <v>135.71738927588237</v>
      </c>
      <c r="EJ76" s="73">
        <f>(2*'Calcification Rates'!$D$63*'Calcification Rates'!$F$63)+0.1*'Calcification Rates'!$D$63*($A76+(2*'Calcification Rates'!$D$63))*'Calcification Rates'!$F$63</f>
        <v>113.55171527777777</v>
      </c>
      <c r="EK76" s="73">
        <f>(2*('Calcification Rates'!$D$63-'Calcification Rates'!$E$63)*('Calcification Rates'!$F$63-'Calcification Rates'!$G$63))+(0.1*('Calcification Rates'!$D$63-'Calcification Rates'!$E$63)*($A76+(2*'Calcification Rates'!$D$63-'Calcification Rates'!$E$63)))*('Calcification Rates'!$F$63-'Calcification Rates'!$G$63)</f>
        <v>93.066735073186265</v>
      </c>
      <c r="EL76" s="73">
        <f>(2*('Calcification Rates'!$D$63+'Calcification Rates'!$E$63)*('Calcification Rates'!$F$63+'Calcification Rates'!$G$63))+(0.1*('Calcification Rates'!$D$63+'Calcification Rates'!$E$63)*($A76+(2*'Calcification Rates'!$D$63+'Calcification Rates'!$E$63)))*('Calcification Rates'!$F$63+'Calcification Rates'!$G$63)</f>
        <v>135.71738927588237</v>
      </c>
      <c r="EM76" s="73">
        <f>(2*'Calcification Rates'!$D$64*'Calcification Rates'!$F$64)+0.1*'Calcification Rates'!$D$64*($A76+(2*'Calcification Rates'!$D$64))*'Calcification Rates'!$F$64</f>
        <v>113.55171527777777</v>
      </c>
      <c r="EN76" s="73">
        <f>(2*('Calcification Rates'!$D$64-'Calcification Rates'!$E$64)*('Calcification Rates'!$F$64-'Calcification Rates'!$G$64))+(0.1*('Calcification Rates'!$D$64-'Calcification Rates'!$E$64)*($A76+(2*'Calcification Rates'!$D$64-'Calcification Rates'!$E$64)))*('Calcification Rates'!$F$64-'Calcification Rates'!$G$64)</f>
        <v>93.066735073186265</v>
      </c>
      <c r="EO76" s="73">
        <f>(2*('Calcification Rates'!$D$64+'Calcification Rates'!$E$64)*('Calcification Rates'!$F$64+'Calcification Rates'!$G$64))+(0.1*('Calcification Rates'!$D$64+'Calcification Rates'!$E$64)*($A76+(2*'Calcification Rates'!$D$64+'Calcification Rates'!$E$64)))*('Calcification Rates'!$F$64+'Calcification Rates'!$G$64)</f>
        <v>135.71738927588237</v>
      </c>
      <c r="EP76" s="73">
        <f>(2*'Calcification Rates'!$D$65*'Calcification Rates'!$F$65)+0.1*'Calcification Rates'!$D$65*($A76+(2*'Calcification Rates'!$D$65))*'Calcification Rates'!$F$65</f>
        <v>113.55171527777777</v>
      </c>
      <c r="EQ76" s="73">
        <f>(2*('Calcification Rates'!$D$65-'Calcification Rates'!$E$65)*('Calcification Rates'!$F$65-'Calcification Rates'!$G$65))+(0.1*('Calcification Rates'!$D$65-'Calcification Rates'!$E$65)*($A76+(2*'Calcification Rates'!$D$65-'Calcification Rates'!$E$65)))*('Calcification Rates'!$F$65-'Calcification Rates'!$G$65)</f>
        <v>93.066735073186265</v>
      </c>
      <c r="ER76" s="73">
        <f>(2*('Calcification Rates'!$D$65+'Calcification Rates'!$E$65)*('Calcification Rates'!$F$65+'Calcification Rates'!$G$65))+(0.1*('Calcification Rates'!$D$65+'Calcification Rates'!$E$65)*($A76+(2*'Calcification Rates'!$D$65+'Calcification Rates'!$E$65)))*('Calcification Rates'!$F$65+'Calcification Rates'!$G$65)</f>
        <v>135.71738927588237</v>
      </c>
      <c r="ES76" s="73">
        <f>$A76*'Calcification Rates'!$D$66*'Calcification Rates'!$F$66</f>
        <v>58.073357821813005</v>
      </c>
      <c r="ET76" s="73">
        <f>$A76*('Calcification Rates'!$D$66-'Calcification Rates'!$E$66)*('Calcification Rates'!$F$66-'Calcification Rates'!$G$66)</f>
        <v>53.214009613196275</v>
      </c>
      <c r="EU76" s="73">
        <f>$A76*('Calcification Rates'!$D$66+'Calcification Rates'!$E$66)*('Calcification Rates'!$F$66+'Calcification Rates'!$G$66)</f>
        <v>63.142997507770545</v>
      </c>
      <c r="EV76" s="73">
        <f>(2*'Calcification Rates'!$D$67*'Calcification Rates'!$F$67)+0.1*'Calcification Rates'!$D$67*($A76+(2*'Calcification Rates'!$D$67))*'Calcification Rates'!$F$67</f>
        <v>113.55171527777777</v>
      </c>
      <c r="EW76" s="73">
        <f>(2*('Calcification Rates'!$D$67-'Calcification Rates'!$E$67)*('Calcification Rates'!$F$67-'Calcification Rates'!$G$67))+(0.1*('Calcification Rates'!$D$67-'Calcification Rates'!$E$67)*($A76+(2*'Calcification Rates'!$D$67-'Calcification Rates'!$E$67)))*('Calcification Rates'!$F$67-'Calcification Rates'!$G$67)</f>
        <v>93.066735073186265</v>
      </c>
      <c r="EX76" s="73">
        <f>(2*('Calcification Rates'!$D$67+'Calcification Rates'!$E$67)*('Calcification Rates'!$F$67+'Calcification Rates'!$G$67))+(0.1*('Calcification Rates'!$D$67+'Calcification Rates'!$E$67)*($A76+(2*'Calcification Rates'!$D$67+'Calcification Rates'!$E$67)))*('Calcification Rates'!$F$67+'Calcification Rates'!$G$67)</f>
        <v>135.71738927588237</v>
      </c>
      <c r="EY76" s="73">
        <f>((((1-'Calcification Rates'!$H$68)*$A76)*'Calcification Rates'!$D$68*0.1)+('Calcification Rates'!$H$68*$A76*'Calcification Rates'!$D$68))*'Calcification Rates'!$F$68</f>
        <v>16.940560999999999</v>
      </c>
      <c r="EZ76" s="73">
        <f>((((1-'Calcification Rates'!$H$68)*$A76)*(('Calcification Rates'!$D$68-'Calcification Rates'!$E$68)*0.1))+('Calcification Rates'!$H$68*$A76*('Calcification Rates'!$D$68-'Calcification Rates'!$E$68)))*('Calcification Rates'!$F$68-'Calcification Rates'!$G$68)</f>
        <v>10.541500623237157</v>
      </c>
      <c r="FA76" s="73">
        <f>((((1-'Calcification Rates'!$H$68)*$A76)*(('Calcification Rates'!$D$68+'Calcification Rates'!$E$68)*0.1))+('Calcification Rates'!$H$68*$A76*('Calcification Rates'!$D$68+'Calcification Rates'!$E$68)))*('Calcification Rates'!$F$68+'Calcification Rates'!$G$68)</f>
        <v>23.976120289315286</v>
      </c>
      <c r="FB76" s="73">
        <f>((((((((($A76*2)/PI())/2)+'Calcification Rates'!$D$69)^2)*PI())/2))-((((((($A76*2)/PI())/2)^2)*PI())/2)))*'Calcification Rates'!$F$69</f>
        <v>113.15857668405614</v>
      </c>
      <c r="FC76" s="73">
        <f>((((((((($A76*2)/PI())/2)+('Calcification Rates'!$D$69-'Calcification Rates'!$E$69))^2)*PI())/2))-((((((($A76*2)/PI())/2)^2)*PI())/2)))*('Calcification Rates'!$F$69-'Calcification Rates'!$G$69)</f>
        <v>107.12125155193013</v>
      </c>
      <c r="FD76" s="73">
        <f>((((((((($A76*2)/PI())/2)+('Calcification Rates'!$D$69+'Calcification Rates'!$E$69))^2)*PI())/2))-((((((($A76*2)/PI())/2)^2)*PI())/2)))*('Calcification Rates'!$F$69+'Calcification Rates'!$G$69)</f>
        <v>119.28445671977961</v>
      </c>
      <c r="FE76" s="73">
        <f>((((((((($A76*2)/PI())/2)+'Calcification Rates'!$D$70)^2)*PI())/2))-((((((($A76*2)/PI())/2)^2)*PI())/2)))*'Calcification Rates'!$F$70</f>
        <v>88.126958690124695</v>
      </c>
      <c r="FF76" s="73">
        <f>((((((((($A76*2)/PI())/2)+('Calcification Rates'!$D$70-'Calcification Rates'!$E$70))^2)*PI())/2))-((((((($A76*2)/PI())/2)^2)*PI())/2)))*('Calcification Rates'!$F$70-'Calcification Rates'!$G$70)</f>
        <v>75.874749249534958</v>
      </c>
      <c r="FG76" s="73">
        <f>((((((((($A76*2)/PI())/2)+('Calcification Rates'!$D$70+'Calcification Rates'!$E$70))^2)*PI())/2))-((((((($A76*2)/PI())/2)^2)*PI())/2)))*('Calcification Rates'!$F$70+'Calcification Rates'!$G$70)</f>
        <v>100.6158896440202</v>
      </c>
      <c r="FH76" s="73">
        <f>((((((((($A76*2)/PI())/2)+'Calcification Rates'!$D$71)^2)*PI())/2))-((((((($A76*2)/PI())/2)^2)*PI())/2)))*'Calcification Rates'!$F$71</f>
        <v>50.311301836472268</v>
      </c>
      <c r="FI76" s="73">
        <f>((((((((($A76*2)/PI())/2)+('Calcification Rates'!$D$71-'Calcification Rates'!$E$71))^2)*PI())/2))-((((((($A76*2)/PI())/2)^2)*PI())/2)))*('Calcification Rates'!$F$71-'Calcification Rates'!$G$71)</f>
        <v>46.390121016523366</v>
      </c>
      <c r="FJ76" s="73">
        <f>((((((((($A76*2)/PI())/2)+('Calcification Rates'!$D$71+'Calcification Rates'!$E$71))^2)*PI())/2))-((((((($A76*2)/PI())/2)^2)*PI())/2)))*('Calcification Rates'!$F$71+'Calcification Rates'!$G$71)</f>
        <v>54.38794640682287</v>
      </c>
      <c r="FK76" s="73">
        <f>$A76*'Calcification Rates'!$D$72*'Calcification Rates'!$F$72</f>
        <v>1.7392081249999998</v>
      </c>
      <c r="FL76" s="73">
        <f>$A76*('Calcification Rates'!$D$72-'Calcification Rates'!$E$72)*('Calcification Rates'!$F$72-'Calcification Rates'!$G$72)</f>
        <v>1.1303092465579447</v>
      </c>
      <c r="FM76" s="73">
        <f>$A76*('Calcification Rates'!$D$72+'Calcification Rates'!$E$72)*('Calcification Rates'!$F$72+'Calcification Rates'!$G$72)</f>
        <v>2.3481070034420553</v>
      </c>
      <c r="FN76" s="73">
        <f>$A76*'Calcification Rates'!$D$74*'Calcification Rates'!$F$74</f>
        <v>1.7392081249999998</v>
      </c>
      <c r="FO76" s="73">
        <f>$A76*('Calcification Rates'!$D$74-'Calcification Rates'!$E$74)*('Calcification Rates'!$F$74-'Calcification Rates'!$G$74)</f>
        <v>1.1303092465579447</v>
      </c>
      <c r="FP76" s="73">
        <f>$A76*('Calcification Rates'!$D$74+'Calcification Rates'!$E$74)*('Calcification Rates'!$F$74+'Calcification Rates'!$G$74)</f>
        <v>2.3481070034420553</v>
      </c>
      <c r="FQ76" s="73">
        <f>$A76*'Calcification Rates'!$D$75*'Calcification Rates'!$F$75</f>
        <v>50.19720099431818</v>
      </c>
      <c r="FR76" s="73">
        <f>$A76*('Calcification Rates'!$D$75-'Calcification Rates'!$E$75)*('Calcification Rates'!$F$75-'Calcification Rates'!$G$75)</f>
        <v>46.746671044592759</v>
      </c>
      <c r="FS76" s="73">
        <f>$A76*('Calcification Rates'!$D$75+'Calcification Rates'!$E$75)*('Calcification Rates'!$F$75+'Calcification Rates'!$G$75)</f>
        <v>53.752798698628197</v>
      </c>
      <c r="FT76" s="73">
        <f>((((((((($A76*2)/PI())/2)+'Calcification Rates'!$D$76)^2)*PI())/2))-((((((($A76*2)/PI())/2)^2)*PI())/2)))*'Calcification Rates'!$F$76</f>
        <v>50.678772799799688</v>
      </c>
      <c r="FU76" s="73">
        <f>((((((((($A76*2)/PI())/2)+('Calcification Rates'!$D$76-'Calcification Rates'!$E$76))^2)*PI())/2))-((((((($A76*2)/PI())/2)^2)*PI())/2)))*('Calcification Rates'!$F$76-'Calcification Rates'!$G$76)</f>
        <v>47.185355444942665</v>
      </c>
      <c r="FV76" s="73">
        <f>((((((((($A76*2)/PI())/2)+('Calcification Rates'!$D$76+'Calcification Rates'!$E$76))^2)*PI())/2))-((((((($A76*2)/PI())/2)^2)*PI())/2)))*('Calcification Rates'!$F$76+'Calcification Rates'!$G$76)</f>
        <v>54.279732318651135</v>
      </c>
      <c r="FW76" s="73">
        <f>(2*'Calcification Rates'!$D$77*'Calcification Rates'!$F$77)+0.1*'Calcification Rates'!$D$77*($A76+(2*'Calcification Rates'!$D$77))*'Calcification Rates'!$F$77</f>
        <v>113.55171527777777</v>
      </c>
      <c r="FX76" s="73">
        <f>(2*('Calcification Rates'!$D$77-'Calcification Rates'!$E$77)*('Calcification Rates'!$F$77-'Calcification Rates'!$G$77))+(0.1*('Calcification Rates'!$D$77-'Calcification Rates'!$E$77)*($A76+(2*'Calcification Rates'!$D$77-'Calcification Rates'!$E$77)))*('Calcification Rates'!$F$77-'Calcification Rates'!$G$77)</f>
        <v>108.04656249793459</v>
      </c>
      <c r="FY76" s="73">
        <f>(2*('Calcification Rates'!$D$77+'Calcification Rates'!$E$77)*('Calcification Rates'!$F$77+'Calcification Rates'!$G$77))+(0.1*('Calcification Rates'!$D$77+'Calcification Rates'!$E$77)*($A76+(2*'Calcification Rates'!$D$77+'Calcification Rates'!$E$77)))*('Calcification Rates'!$F$77+'Calcification Rates'!$G$77)</f>
        <v>119.08109155232597</v>
      </c>
      <c r="FZ76" s="73">
        <f>((((1-'Calcification Rates'!$H$78)*$A76)*'Calcification Rates'!$D$78*0.1)+('Calcification Rates'!$H$78*$A76*'Calcification Rates'!$D$78))*'Calcification Rates'!$F$78</f>
        <v>26.388766540499997</v>
      </c>
      <c r="GA76" s="73">
        <f>((((1-'Calcification Rates'!$H$78)*$A76)*(('Calcification Rates'!$D$78-'Calcification Rates'!$E$78)*0.1))+('Calcification Rates'!$H$78*$A76*('Calcification Rates'!$D$78-'Calcification Rates'!$E$78)))*('Calcification Rates'!$F$78-'Calcification Rates'!$G$78)</f>
        <v>25.475187890840026</v>
      </c>
      <c r="GB76" s="73">
        <f>((((1-'Calcification Rates'!$H$78)*$A76)*(('Calcification Rates'!$D$78+'Calcification Rates'!$E$78)*0.1))+('Calcification Rates'!$H$78*$A76*('Calcification Rates'!$D$78+'Calcification Rates'!$E$78)))*('Calcification Rates'!$F$78+'Calcification Rates'!$G$78)</f>
        <v>27.302345190159965</v>
      </c>
      <c r="GC76" s="73">
        <f>((((1-'Calcification Rates'!$H$79)*$A76)*'Calcification Rates'!$D$79*0.1)+('Calcification Rates'!$H$79*$A76*'Calcification Rates'!$D$79))*'Calcification Rates'!$F$79</f>
        <v>30.01229322</v>
      </c>
      <c r="GD76" s="73">
        <f>((((1-'Calcification Rates'!$H$79)*$A76)*(('Calcification Rates'!$D$79-'Calcification Rates'!$E$79)*0.1))+('Calcification Rates'!$H$79*$A76*('Calcification Rates'!$D$79-'Calcification Rates'!$E$79)))*('Calcification Rates'!$F$79-'Calcification Rates'!$G$79)</f>
        <v>28.7576523033574</v>
      </c>
      <c r="GE76" s="73">
        <f>((((1-'Calcification Rates'!$H$79)*$A76)*(('Calcification Rates'!$D$79+'Calcification Rates'!$E$79)*0.1))+('Calcification Rates'!$H$79*$A76*('Calcification Rates'!$D$79+'Calcification Rates'!$E$79)))*('Calcification Rates'!$F$79+'Calcification Rates'!$G$79)</f>
        <v>31.2669341366426</v>
      </c>
      <c r="GF76" s="73">
        <f>((((1-'Calcification Rates'!$H$80)*$A76)*'Calcification Rates'!$D$80*0.1)+('Calcification Rates'!$H$80*$A76*'Calcification Rates'!$D$80))*'Calcification Rates'!$F$80</f>
        <v>35.317296572999993</v>
      </c>
      <c r="GG76" s="73">
        <f>((((1-'Calcification Rates'!$H$80)*$A76)*(('Calcification Rates'!$D$80-'Calcification Rates'!$E$80)*0.1))+('Calcification Rates'!$H$80*$A76*('Calcification Rates'!$D$80-'Calcification Rates'!$E$80)))*('Calcification Rates'!$F$80-'Calcification Rates'!$G$80)</f>
        <v>34.094612365184389</v>
      </c>
      <c r="GH76" s="73">
        <f>((((1-'Calcification Rates'!$H$80)*$A76)*(('Calcification Rates'!$D$80+'Calcification Rates'!$E$80)*0.1))+('Calcification Rates'!$H$80*$A76*('Calcification Rates'!$D$80+'Calcification Rates'!$E$80)))*('Calcification Rates'!$F$80+'Calcification Rates'!$G$80)</f>
        <v>36.53998078081559</v>
      </c>
      <c r="GI76" s="73">
        <f>((((((((($A76*2)/PI())/2)+'Calcification Rates'!$D$81)^2)*PI())/2))-((((((($A76*2)/PI())/2)^2)*PI())/2)))*'Calcification Rates'!$F$81</f>
        <v>42.922383673529609</v>
      </c>
      <c r="GJ76" s="73">
        <f>((((((((($A76*2)/PI())/2)+('Calcification Rates'!$D$81-'Calcification Rates'!$E$81))^2)*PI())/2))-((((((($A76*2)/PI())/2)^2)*PI())/2)))*('Calcification Rates'!$F$81-'Calcification Rates'!$G$81)</f>
        <v>41.52879825328359</v>
      </c>
      <c r="GK76" s="73">
        <f>((((((((($A76*2)/PI())/2)+('Calcification Rates'!$D$81+'Calcification Rates'!$E$81))^2)*PI())/2))-((((((($A76*2)/PI())/2)^2)*PI())/2)))*('Calcification Rates'!$F$81+'Calcification Rates'!$G$81)</f>
        <v>44.316861541065371</v>
      </c>
      <c r="GL76" s="73">
        <f>((((((((($A76*2)/PI())/2)+'Calcification Rates'!$D$82)^2)*PI())/2))-((((((($A76*2)/PI())/2)^2)*PI())/2)))*'Calcification Rates'!$F$82</f>
        <v>44.016376885446377</v>
      </c>
      <c r="GM76" s="73">
        <f>((((((((($A76*2)/PI())/2)+('Calcification Rates'!$D$82-'Calcification Rates'!$E$82))^2)*PI())/2))-((((((($A76*2)/PI())/2)^2)*PI())/2)))*('Calcification Rates'!$F$82-'Calcification Rates'!$G$82)</f>
        <v>42.931561934052247</v>
      </c>
      <c r="GN76" s="73">
        <f>((((((((($A76*2)/PI())/2)+('Calcification Rates'!$D$82+'Calcification Rates'!$E$82))^2)*PI())/2))-((((((($A76*2)/PI())/2)^2)*PI())/2)))*('Calcification Rates'!$F$82+'Calcification Rates'!$G$82)</f>
        <v>45.10173200464596</v>
      </c>
      <c r="GO76" s="73">
        <f>((((((((($A76*2)/PI())/2)+'Calcification Rates'!$D$87)^2)*PI())/2))-((((((($A76*2)/PI())/2)^2)*PI())/2)))*'Calcification Rates'!$F$87</f>
        <v>29.582812886790062</v>
      </c>
      <c r="GP76" s="73">
        <f>((((((((($A76*2)/PI())/2)+('Calcification Rates'!$D$87-'Calcification Rates'!$E$87))^2)*PI())/2))-((((((($A76*2)/PI())/2)^2)*PI())/2)))*('Calcification Rates'!$F$87-'Calcification Rates'!$G$87)</f>
        <v>25.736447757790792</v>
      </c>
      <c r="GQ76" s="73">
        <f>((((((((($A76*2)/PI())/2)+('Calcification Rates'!$D$87+'Calcification Rates'!$E$87))^2)*PI())/2))-((((((($A76*2)/PI())/2)^2)*PI())/2)))*('Calcification Rates'!$F$87+'Calcification Rates'!$G$87)</f>
        <v>33.633130447004191</v>
      </c>
      <c r="GR76" s="73">
        <f>((((((((($A76*2)/PI())/2)+'Calcification Rates'!$D$88)^2)*PI())/2))-((((((($A76*2)/PI())/2)^2)*PI())/2)))*'Calcification Rates'!$F$88</f>
        <v>29.582812886790062</v>
      </c>
      <c r="GS76" s="73">
        <f>((((((((($A76*2)/PI())/2)+('Calcification Rates'!$D$88-'Calcification Rates'!$E$88))^2)*PI())/2))-((((((($A76*2)/PI())/2)^2)*PI())/2)))*('Calcification Rates'!$F$88-'Calcification Rates'!$G$88)</f>
        <v>25.736447757790792</v>
      </c>
      <c r="GT76" s="73">
        <f>((((((((($A76*2)/PI())/2)+('Calcification Rates'!$D$88+'Calcification Rates'!$E$88))^2)*PI())/2))-((((((($A76*2)/PI())/2)^2)*PI())/2)))*('Calcification Rates'!$F$88+'Calcification Rates'!$G$88)</f>
        <v>33.633130447004191</v>
      </c>
      <c r="GU76" s="73">
        <f>((((((((($A76*2)/PI())/2)+'Calcification Rates'!$D$89)^2)*PI())/2))-((((((($A76*2)/PI())/2)^2)*PI())/2)))*'Calcification Rates'!$F$89</f>
        <v>41.329344970906405</v>
      </c>
      <c r="GV76" s="73">
        <f>((((((((($A76*2)/PI())/2)+('Calcification Rates'!$D$89-'Calcification Rates'!$E$89))^2)*PI())/2))-((((((($A76*2)/PI())/2)^2)*PI())/2)))*('Calcification Rates'!$F$89-'Calcification Rates'!$G$89)</f>
        <v>36.85008814347227</v>
      </c>
      <c r="GW76" s="73">
        <f>((((((((($A76*2)/PI())/2)+('Calcification Rates'!$D$89+'Calcification Rates'!$E$89))^2)*PI())/2))-((((((($A76*2)/PI())/2)^2)*PI())/2)))*('Calcification Rates'!$F$89+'Calcification Rates'!$G$89)</f>
        <v>45.97481128889504</v>
      </c>
      <c r="GX76" s="73">
        <f>((((((((($A76*2)/PI())/2)+'Calcification Rates'!$D$90)^2)*PI())/2))-((((((($A76*2)/PI())/2)^2)*PI())/2)))*'Calcification Rates'!$F$90</f>
        <v>41.329344970906405</v>
      </c>
      <c r="GY76" s="73">
        <f>((((((((($A76*2)/PI())/2)+('Calcification Rates'!$D$90-'Calcification Rates'!$E$90))^2)*PI())/2))-((((((($A76*2)/PI())/2)^2)*PI())/2)))*('Calcification Rates'!$F$90-'Calcification Rates'!$G$90)</f>
        <v>36.85008814347227</v>
      </c>
      <c r="GZ76" s="73">
        <f>((((((((($A76*2)/PI())/2)+('Calcification Rates'!$D$90+'Calcification Rates'!$E$90))^2)*PI())/2))-((((((($A76*2)/PI())/2)^2)*PI())/2)))*('Calcification Rates'!$F$90+'Calcification Rates'!$G$90)</f>
        <v>45.97481128889504</v>
      </c>
      <c r="HA76" s="73">
        <f>((((((((($A76*2)/PI())/2)+'Calcification Rates'!$D$92)^2)*PI())/2))-((((((($A76*2)/PI())/2)^2)*PI())/2)))*'Calcification Rates'!$F$92</f>
        <v>103.97158519634004</v>
      </c>
      <c r="HB76" s="73">
        <f>((((((((($A76*2)/PI())/2)+('Calcification Rates'!$D$92-'Calcification Rates'!$E$92))^2)*PI())/2))-((((((($A76*2)/PI())/2)^2)*PI())/2)))*('Calcification Rates'!$F$92-'Calcification Rates'!$G$92)</f>
        <v>99.948833530639746</v>
      </c>
      <c r="HC76" s="73">
        <f>((((((((($A76*2)/PI())/2)+('Calcification Rates'!$D$92+'Calcification Rates'!$E$92))^2)*PI())/2))-((((((($A76*2)/PI())/2)^2)*PI())/2)))*('Calcification Rates'!$F$92+'Calcification Rates'!$G$92)</f>
        <v>107.99433686204036</v>
      </c>
      <c r="HD76" s="73">
        <f>$A76*'Calcification Rates'!$D$93*'Calcification Rates'!$F$93</f>
        <v>30.574913325771089</v>
      </c>
      <c r="HE76" s="73">
        <f>$A76*('Calcification Rates'!$D$93-'Calcification Rates'!$E$93)*('Calcification Rates'!$F$93-'Calcification Rates'!$G$93)</f>
        <v>26.871584032845625</v>
      </c>
      <c r="HF76" s="73">
        <f>$A76*('Calcification Rates'!$D$93+'Calcification Rates'!$E$93)*('Calcification Rates'!$F$93+'Calcification Rates'!$G$93)</f>
        <v>34.481122002348457</v>
      </c>
      <c r="HG76" s="73">
        <f>$A76*'Calcification Rates'!$D$95*'Calcification Rates'!$F$95</f>
        <v>38.98301449035813</v>
      </c>
      <c r="HH76" s="73">
        <f>$A76*('Calcification Rates'!$D$95-'Calcification Rates'!$E$95)*('Calcification Rates'!$F$95-'Calcification Rates'!$G$95)</f>
        <v>34.018235011884634</v>
      </c>
      <c r="HI76" s="73">
        <f>$A76*('Calcification Rates'!$D$95+'Calcification Rates'!$E$95)*('Calcification Rates'!$F$95+'Calcification Rates'!$G$95)</f>
        <v>44.226028552125683</v>
      </c>
      <c r="HJ76" s="73">
        <f>((((1-'Calcification Rates'!$H$96)*$A76)*'Calcification Rates'!$D$96*0.1)+('Calcification Rates'!$H$96*$A76*'Calcification Rates'!$D$96))*'Calcification Rates'!$F$96</f>
        <v>18.53314645</v>
      </c>
      <c r="HK76" s="73">
        <f>((((1-'Calcification Rates'!$H$96)*$A76)*(('Calcification Rates'!$D$96-'Calcification Rates'!$E$96)*0.1))+('Calcification Rates'!$H$96*$A76*('Calcification Rates'!$D$96-'Calcification Rates'!$E$96)))*('Calcification Rates'!$F$96-'Calcification Rates'!$G$96)</f>
        <v>16.189117329139648</v>
      </c>
      <c r="HL76" s="73">
        <f>((((1-'Calcification Rates'!$H$96)*$A76)*(('Calcification Rates'!$D$96+'Calcification Rates'!$E$96)*0.1))+('Calcification Rates'!$H$96*$A76*('Calcification Rates'!$D$96+'Calcification Rates'!$E$96)))*('Calcification Rates'!$F$96+'Calcification Rates'!$G$96)</f>
        <v>21.021354491394586</v>
      </c>
      <c r="HM76" s="73">
        <f>((((1-'Calcification Rates'!$H$98)*$A76)*'Calcification Rates'!$D$98*0.1)+('Calcification Rates'!$H$98*$A76*'Calcification Rates'!$D$98))*'Calcification Rates'!$F$98</f>
        <v>18.53314645</v>
      </c>
      <c r="HN76" s="73">
        <f>((((1-'Calcification Rates'!$H$98)*$A76)*(('Calcification Rates'!$D$98-'Calcification Rates'!$E$98)*0.1))+('Calcification Rates'!$H$98*$A76*('Calcification Rates'!$D$98-'Calcification Rates'!$E$98)))*('Calcification Rates'!$F$98-'Calcification Rates'!$G$98)</f>
        <v>11.177055622459442</v>
      </c>
      <c r="HO76" s="73">
        <f>((((1-'Calcification Rates'!$H$98)*$A76)*(('Calcification Rates'!$D$98+'Calcification Rates'!$E$98)*0.1))+('Calcification Rates'!$H$98*$A76*('Calcification Rates'!$D$98+'Calcification Rates'!$E$98)))*('Calcification Rates'!$F$98+'Calcification Rates'!$G$98)</f>
        <v>26.954274164643792</v>
      </c>
    </row>
    <row r="77" spans="1:223" x14ac:dyDescent="0.3">
      <c r="A77" s="42">
        <v>81</v>
      </c>
      <c r="B77" s="73">
        <f>((((1-'Calcification Rates'!$H$11)*$A77)*'Calcification Rates'!$D$11*0.1)+('Calcification Rates'!$H$11*$A77*'Calcification Rates'!$D$11))*'Calcification Rates'!$F$11</f>
        <v>222.85573632000001</v>
      </c>
      <c r="C77" s="73">
        <f>((((1-'Calcification Rates'!$H$11)*$A77)*(('Calcification Rates'!$D$11-'Calcification Rates'!$E$11)*0.1))+('Calcification Rates'!$H$11*$A77*('Calcification Rates'!$D$11-'Calcification Rates'!$E$11)))*('Calcification Rates'!$F$11-'Calcification Rates'!$G$11)</f>
        <v>180.99786744297924</v>
      </c>
      <c r="D77" s="73">
        <f>((((1-'Calcification Rates'!$H$11)*$A77)*(('Calcification Rates'!$D$11+'Calcification Rates'!$E$11)*0.1))+('Calcification Rates'!$H$11*$A77*('Calcification Rates'!$D$11+'Calcification Rates'!$E$11)))*('Calcification Rates'!$F$11+'Calcification Rates'!$G$11)</f>
        <v>266.01390269217973</v>
      </c>
      <c r="E77" s="73">
        <f>(((((1-'Calcification Rates'!$H$12)*$A77)*'Calcification Rates'!$D$12*0.1)+('Calcification Rates'!$H$12*$A77*'Calcification Rates'!$D$12))*'Calcification Rates'!$F$12)*0.5</f>
        <v>117.35658308571428</v>
      </c>
      <c r="F77" s="73">
        <f>(((((1-'Calcification Rates'!$H$12)*$A77)*(('Calcification Rates'!$D$12-'Calcification Rates'!$E$12)*0.1))+('Calcification Rates'!$H$12*$A77*('Calcification Rates'!$D$12-'Calcification Rates'!$E$12)))*('Calcification Rates'!$F$12-'Calcification Rates'!$G$12))*0.5</f>
        <v>107.85973135472481</v>
      </c>
      <c r="G77" s="73">
        <f>(((((1-'Calcification Rates'!$H$12)*$A77)*(('Calcification Rates'!$D$12+'Calcification Rates'!$E$12)*0.1))+('Calcification Rates'!$H$12*$A77*('Calcification Rates'!$D$12+'Calcification Rates'!$E$12)))*('Calcification Rates'!$F$12+'Calcification Rates'!$G$12))*0.5</f>
        <v>127.01821396743104</v>
      </c>
      <c r="H77" s="73">
        <f>(((((1-'Calcification Rates'!$H$13)*$A77)*'Calcification Rates'!$D$13*0.1)+('Calcification Rates'!$H$13*$A77*'Calcification Rates'!$D$13))*'Calcification Rates'!$F$13)*0.5</f>
        <v>94.431120753599984</v>
      </c>
      <c r="I77" s="73">
        <f>(((((1-'Calcification Rates'!$H$13)*$A77)*(('Calcification Rates'!$D$13-'Calcification Rates'!$E$13)*0.1))+('Calcification Rates'!$H$13*$A77*('Calcification Rates'!$D$13-'Calcification Rates'!$E$13)))*('Calcification Rates'!$F$13-'Calcification Rates'!$G$13))*0.5</f>
        <v>79.915436465787607</v>
      </c>
      <c r="J77" s="73">
        <f>(((((1-'Calcification Rates'!$H$13)*$A77)*(('Calcification Rates'!$D$13+'Calcification Rates'!$E$13)*0.1))+('Calcification Rates'!$H$13*$A77*('Calcification Rates'!$D$13+'Calcification Rates'!$E$13)))*('Calcification Rates'!$F$13+'Calcification Rates'!$G$13))*0.5</f>
        <v>110.14373639121237</v>
      </c>
      <c r="K77" s="73">
        <f>((((((((($A77*2)/PI())/2)+'Calcification Rates'!$D$14)^2)*PI())/2))-((((((($A77*2)/PI())/2)^2)*PI())/2)))*'Calcification Rates'!$F$14</f>
        <v>47.920696613858453</v>
      </c>
      <c r="L77" s="73">
        <f>((((((((($A77*2)/PI())/2)+('Calcification Rates'!$D$14-'Calcification Rates'!$E$14))^2)*PI())/2))-((((((($A77*2)/PI())/2)^2)*PI())/2)))*('Calcification Rates'!$F$14-'Calcification Rates'!$G$14)</f>
        <v>46.249974444246178</v>
      </c>
      <c r="M77" s="73">
        <f>((((((((($A77*2)/PI())/2)+('Calcification Rates'!$D$14+'Calcification Rates'!$E$14))^2)*PI())/2))-((((((($A77*2)/PI())/2)^2)*PI())/2)))*('Calcification Rates'!$F$14+'Calcification Rates'!$G$14)</f>
        <v>49.592098934764216</v>
      </c>
      <c r="N77" s="73">
        <f>((((((((($A77*2)/PI())/2)+'Calcification Rates'!$D$15)^2)*PI())/2))-((((((($A77*2)/PI())/2)^2)*PI())/2)))*'Calcification Rates'!$F$15</f>
        <v>48.607060758067362</v>
      </c>
      <c r="O77" s="73">
        <f>((((((((($A77*2)/PI())/2)+('Calcification Rates'!$D$15-'Calcification Rates'!$E$15))^2)*PI())/2))-((((((($A77*2)/PI())/2)^2)*PI())/2)))*('Calcification Rates'!$F$15-'Calcification Rates'!$G$15)</f>
        <v>43.833408354537937</v>
      </c>
      <c r="P77" s="73">
        <f>((((((((($A77*2)/PI())/2)+('Calcification Rates'!$D$15+'Calcification Rates'!$E$15))^2)*PI())/2))-((((((($A77*2)/PI())/2)^2)*PI())/2)))*('Calcification Rates'!$F$15+'Calcification Rates'!$G$15)</f>
        <v>53.603898385728492</v>
      </c>
      <c r="Q77" s="73">
        <f>(2*'Calcification Rates'!$D$16*'Calcification Rates'!$F$16)+0.1*'Calcification Rates'!$D$16*($A77+(2*'Calcification Rates'!$D$16))*'Calcification Rates'!$F$16</f>
        <v>11.384578333333334</v>
      </c>
      <c r="R77" s="73">
        <f>(2*('Calcification Rates'!$D$16-'Calcification Rates'!$E$16)*('Calcification Rates'!$F$16-'Calcification Rates'!$G$16))+(0.1*('Calcification Rates'!$D$16-'Calcification Rates'!$E$16)*($A77+(2*'Calcification Rates'!$D$16-'Calcification Rates'!$E$16)))*('Calcification Rates'!$F$16-'Calcification Rates'!$G$16)</f>
        <v>9.7794210514645172</v>
      </c>
      <c r="S77" s="73">
        <f>(2*('Calcification Rates'!$D$16+'Calcification Rates'!$E$16)*('Calcification Rates'!$F$16+'Calcification Rates'!$G$16))+(0.1*('Calcification Rates'!$D$16+'Calcification Rates'!$E$16)*($A77+(2*'Calcification Rates'!$D$16+'Calcification Rates'!$E$16)))*('Calcification Rates'!$F$16+'Calcification Rates'!$G$16)</f>
        <v>13.029698522806934</v>
      </c>
      <c r="T77" s="73">
        <f>(2*'Calcification Rates'!$D$17*'Calcification Rates'!$F$17)+0.1*'Calcification Rates'!$D$17*($A77+(2*'Calcification Rates'!$D$17))*'Calcification Rates'!$F$17</f>
        <v>10.522110277777777</v>
      </c>
      <c r="U77" s="73">
        <f>(2*('Calcification Rates'!$D$17-'Calcification Rates'!$E$17)*('Calcification Rates'!$F$17-'Calcification Rates'!$G$17))+(0.1*('Calcification Rates'!$D$17-'Calcification Rates'!$E$17)*($A77+(2*'Calcification Rates'!$D$17-'Calcification Rates'!$E$17)))*('Calcification Rates'!$F$17-'Calcification Rates'!$G$17)</f>
        <v>8.9286656989311819</v>
      </c>
      <c r="V77" s="73">
        <f>(2*('Calcification Rates'!$D$17+'Calcification Rates'!$E$17)*('Calcification Rates'!$F$17+'Calcification Rates'!$G$17))+(0.1*('Calcification Rates'!$D$17+'Calcification Rates'!$E$17)*($A77+(2*'Calcification Rates'!$D$17+'Calcification Rates'!$E$17)))*('Calcification Rates'!$F$17+'Calcification Rates'!$G$17)</f>
        <v>12.155516270273598</v>
      </c>
      <c r="W77" s="73">
        <f>((((((((($A77*2)/PI())/2)+'Calcification Rates'!$D$18)^2)*PI())/2))-((((((($A77*2)/PI())/2)^2)*PI())/2)))*'Calcification Rates'!$F$18</f>
        <v>48.607060758067362</v>
      </c>
      <c r="X77" s="73">
        <f>((((((((($A77*2)/PI())/2)+('Calcification Rates'!$D$18-'Calcification Rates'!$E$18))^2)*PI())/2))-((((((($A77*2)/PI())/2)^2)*PI())/2)))*('Calcification Rates'!$F$18-'Calcification Rates'!$G$18)</f>
        <v>43.833408354537937</v>
      </c>
      <c r="Y77" s="73">
        <f>((((((((($A77*2)/PI())/2)+('Calcification Rates'!$D$18+'Calcification Rates'!$E$18))^2)*PI())/2))-((((((($A77*2)/PI())/2)^2)*PI())/2)))*('Calcification Rates'!$F$18+'Calcification Rates'!$G$18)</f>
        <v>53.603898385728492</v>
      </c>
      <c r="Z77" s="73">
        <f>(2*'Calcification Rates'!$D$19*'Calcification Rates'!$F$19)+0.1*'Calcification Rates'!$D$19*($A77+(2*'Calcification Rates'!$D$19))*'Calcification Rates'!$F$19</f>
        <v>10.522110277777777</v>
      </c>
      <c r="AA77" s="73">
        <f>(2*('Calcification Rates'!$D$19-'Calcification Rates'!$E$19)*('Calcification Rates'!$F$19-'Calcification Rates'!$G$19))+(0.1*('Calcification Rates'!$D$19-'Calcification Rates'!$E$19)*($A77+(2*'Calcification Rates'!$D$19-'Calcification Rates'!$E$19)))*('Calcification Rates'!$F$19-'Calcification Rates'!$G$19)</f>
        <v>8.9286656989311819</v>
      </c>
      <c r="AB77" s="73">
        <f>(2*('Calcification Rates'!$D$19+'Calcification Rates'!$E$19)*('Calcification Rates'!$F$19+'Calcification Rates'!$G$19))+(0.1*('Calcification Rates'!$D$19+'Calcification Rates'!$E$19)*($A77+(2*'Calcification Rates'!$D$19+'Calcification Rates'!$E$19)))*('Calcification Rates'!$F$19+'Calcification Rates'!$G$19)</f>
        <v>12.155516270273598</v>
      </c>
      <c r="AC77" s="73">
        <f>(((((1-'Calcification Rates'!$H$20)*$A77)*'Calcification Rates'!$D$20*0.1)+('Calcification Rates'!$H$20*$A77*'Calcification Rates'!$D$20))*'Calcification Rates'!$F$20)*0.5</f>
        <v>6.5489043374999998</v>
      </c>
      <c r="AD77" s="73">
        <f>(((((1-'Calcification Rates'!$H$20)*$A77)*(('Calcification Rates'!$D$20-'Calcification Rates'!$E$20)*0.1))+('Calcification Rates'!$H$20*$A77*('Calcification Rates'!$D$20-'Calcification Rates'!$E$20)))*('Calcification Rates'!$F$20-'Calcification Rates'!$G$20))*0.5</f>
        <v>5.5575091661719975</v>
      </c>
      <c r="AE77" s="73">
        <f>(((((1-'Calcification Rates'!$H$20)*$A77)*(('Calcification Rates'!$D$20+'Calcification Rates'!$E$20)*0.1))+('Calcification Rates'!$H$20*$A77*('Calcification Rates'!$D$20+'Calcification Rates'!$E$20)))*('Calcification Rates'!$F$20+'Calcification Rates'!$G$20))*0.5</f>
        <v>7.5650426466807801</v>
      </c>
      <c r="AF77" s="73">
        <f>(2*'Calcification Rates'!$D$21*'Calcification Rates'!$F$21)+0.1*'Calcification Rates'!$D$21*($A77+(2*'Calcification Rates'!$D$21))*'Calcification Rates'!$F$21</f>
        <v>12.074552777777779</v>
      </c>
      <c r="AG77" s="73">
        <f>(2*('Calcification Rates'!$D$21-'Calcification Rates'!$E$21)*('Calcification Rates'!$F$21-'Calcification Rates'!$G$21))+(0.1*('Calcification Rates'!$D$21-'Calcification Rates'!$E$21)*($A77+(2*'Calcification Rates'!$D$21-'Calcification Rates'!$E$21)))*('Calcification Rates'!$F$21-'Calcification Rates'!$G$21)</f>
        <v>11.815290335982933</v>
      </c>
      <c r="AH77" s="73">
        <f>(2*('Calcification Rates'!$D$21+'Calcification Rates'!$E$21)*('Calcification Rates'!$F$21+'Calcification Rates'!$G$21))+(0.1*('Calcification Rates'!$D$21+'Calcification Rates'!$E$21)*($A77+(2*'Calcification Rates'!$D$21+'Calcification Rates'!$E$21)))*('Calcification Rates'!$F$21+'Calcification Rates'!$G$21)</f>
        <v>12.336459947750399</v>
      </c>
      <c r="AI77" s="73">
        <f>$A77*'Calcification Rates'!$D$23*'Calcification Rates'!$F$23</f>
        <v>1.9037278124999999</v>
      </c>
      <c r="AJ77" s="73">
        <f>$A77*('Calcification Rates'!$D$23-'Calcification Rates'!$E$23)*('Calcification Rates'!$F$23-'Calcification Rates'!$G$23)</f>
        <v>1.2372303915026153</v>
      </c>
      <c r="AK77" s="73">
        <f>$A77*('Calcification Rates'!$D$23+'Calcification Rates'!$E$23)*('Calcification Rates'!$F$23+'Calcification Rates'!$G$23)</f>
        <v>2.5702252334973847</v>
      </c>
      <c r="AL77" s="73">
        <f>((((1-'Calcification Rates'!$H$24)*$A77)*'Calcification Rates'!$D$24*0.1)+('Calcification Rates'!$H$24*$A77*'Calcification Rates'!$D$24))*'Calcification Rates'!$F$24</f>
        <v>86.744141511299986</v>
      </c>
      <c r="AM77" s="73">
        <f>((((1-'Calcification Rates'!$H$24)*$A77)*(('Calcification Rates'!$D$24-'Calcification Rates'!$E$24)*0.1))+('Calcification Rates'!$H$24*$A77*('Calcification Rates'!$D$24-'Calcification Rates'!$E$24)))*('Calcification Rates'!$F$24-'Calcification Rates'!$G$24)</f>
        <v>52.314057799629211</v>
      </c>
      <c r="AN77" s="73">
        <f>((((1-'Calcification Rates'!$H$24)*$A77)*(('Calcification Rates'!$D$24+'Calcification Rates'!$E$24)*0.1))+('Calcification Rates'!$H$24*$A77*('Calcification Rates'!$D$24+'Calcification Rates'!$E$24)))*('Calcification Rates'!$F$24+'Calcification Rates'!$G$24)</f>
        <v>126.1591159806671</v>
      </c>
      <c r="AO77" s="73">
        <f>((((((((($A77*2)/PI())/2)+'Calcification Rates'!$D$25)^2)*PI())/2))-((((((($A77*2)/PI())/2)^2)*PI())/2)))*'Calcification Rates'!$F$25</f>
        <v>40.815795841023139</v>
      </c>
      <c r="AP77" s="73">
        <f>((((((((($A77*2)/PI())/2)+('Calcification Rates'!$D$25-'Calcification Rates'!$E$25))^2)*PI())/2))-((((((($A77*2)/PI())/2)^2)*PI())/2)))*('Calcification Rates'!$F$25-'Calcification Rates'!$G$25)</f>
        <v>33.366993338979654</v>
      </c>
      <c r="AQ77" s="73">
        <f>((((((((($A77*2)/PI())/2)+('Calcification Rates'!$D$25+'Calcification Rates'!$E$25))^2)*PI())/2))-((((((($A77*2)/PI())/2)^2)*PI())/2)))*('Calcification Rates'!$F$25+'Calcification Rates'!$G$25)</f>
        <v>48.512285980104856</v>
      </c>
      <c r="AR77" s="73">
        <f>((((1-'Calcification Rates'!$H$28)*$A77)*'Calcification Rates'!$D$28*0.1)+('Calcification Rates'!$H$28*$A77*'Calcification Rates'!$D$28))*'Calcification Rates'!$F$28</f>
        <v>13.962070322982502</v>
      </c>
      <c r="AS77" s="73">
        <f>((((1-'Calcification Rates'!$H$28)*$A77)*(('Calcification Rates'!$D$28-'Calcification Rates'!$E$28)*0.1))+('Calcification Rates'!$H$28*$A77*('Calcification Rates'!$D$28-'Calcification Rates'!$E$28)))*('Calcification Rates'!$F$28-'Calcification Rates'!$G$28)</f>
        <v>12.584287369484567</v>
      </c>
      <c r="AT77" s="73">
        <f>((((1-'Calcification Rates'!$H$28)*$A77)*(('Calcification Rates'!$D$28+'Calcification Rates'!$E$28)*0.1))+('Calcification Rates'!$H$28*$A77*('Calcification Rates'!$D$28+'Calcification Rates'!$E$28)))*('Calcification Rates'!$F$28+'Calcification Rates'!$G$28)</f>
        <v>15.407275158107611</v>
      </c>
      <c r="AU77" s="73">
        <f>((((((((($A77*2)/PI())/2)+'Calcification Rates'!$D$29)^2)*PI())/2))-((((((($A77*2)/PI())/2)^2)*PI())/2)))*'Calcification Rates'!$F$29</f>
        <v>199.76283478419654</v>
      </c>
      <c r="AV77" s="73">
        <f>((((((((($A77*2)/PI())/2)+('Calcification Rates'!$D$29-'Calcification Rates'!$E$29))^2)*PI())/2))-((((((($A77*2)/PI())/2)^2)*PI())/2)))*('Calcification Rates'!$F$29-'Calcification Rates'!$G$29)</f>
        <v>165.08670729312044</v>
      </c>
      <c r="AW77" s="73">
        <f>((((((((($A77*2)/PI())/2)+('Calcification Rates'!$D$29+'Calcification Rates'!$E$29))^2)*PI())/2))-((((((($A77*2)/PI())/2)^2)*PI())/2)))*('Calcification Rates'!$F$29+'Calcification Rates'!$G$29)</f>
        <v>237.46114424314126</v>
      </c>
      <c r="AX77" s="73">
        <f>((((((((($A77*2)/PI())/2)+'Calcification Rates'!$D$30)^2)*PI())/2))-((((((($A77*2)/PI())/2)^2)*PI())/2)))*'Calcification Rates'!$F$30</f>
        <v>47.63255788683329</v>
      </c>
      <c r="AY77" s="73">
        <f>((((((((($A77*2)/PI())/2)+('Calcification Rates'!$D$30-'Calcification Rates'!$E$30))^2)*PI())/2))-((((((($A77*2)/PI())/2)^2)*PI())/2)))*('Calcification Rates'!$F$30-'Calcification Rates'!$G$30)</f>
        <v>42.286120199020665</v>
      </c>
      <c r="AZ77" s="73">
        <f>((((((((($A77*2)/PI())/2)+('Calcification Rates'!$D$30+'Calcification Rates'!$E$30))^2)*PI())/2))-((((((($A77*2)/PI())/2)^2)*PI())/2)))*('Calcification Rates'!$F$30+'Calcification Rates'!$G$30)</f>
        <v>53.088885113216804</v>
      </c>
      <c r="BA77" s="73">
        <f>((((1-'Calcification Rates'!$H$31)*$A77)*'Calcification Rates'!$D$31*0.1)+('Calcification Rates'!$H$31*$A77*'Calcification Rates'!$D$31))*'Calcification Rates'!$F$31</f>
        <v>14.933646000000001</v>
      </c>
      <c r="BB77" s="73">
        <f>((((1-'Calcification Rates'!$H$31)*$A77)*(('Calcification Rates'!$D$31-'Calcification Rates'!$E$31)*0.1))+('Calcification Rates'!$H$31*$A77*('Calcification Rates'!$D$31-'Calcification Rates'!$E$31)))*('Calcification Rates'!$F$31-'Calcification Rates'!$G$31)</f>
        <v>14.933646000000001</v>
      </c>
      <c r="BC77" s="73">
        <f>((((1-'Calcification Rates'!$H$31)*$A77)*(('Calcification Rates'!$D$31+'Calcification Rates'!$E$31)*0.1))+('Calcification Rates'!$H$31*$A77*('Calcification Rates'!$D$31+'Calcification Rates'!$E$31)))*('Calcification Rates'!$F$31+'Calcification Rates'!$G$31)</f>
        <v>14.933646000000001</v>
      </c>
      <c r="BD77" s="73">
        <f>$A77*'Calcification Rates'!$D$32*'Calcification Rates'!$F$32</f>
        <v>62.750877856101134</v>
      </c>
      <c r="BE77" s="73">
        <f>$A77*('Calcification Rates'!$D$32-'Calcification Rates'!$E$32)*('Calcification Rates'!$F$32-'Calcification Rates'!$G$32)</f>
        <v>60.322991449030432</v>
      </c>
      <c r="BF77" s="73">
        <f>$A77*('Calcification Rates'!$D$32+'Calcification Rates'!$E$32)*('Calcification Rates'!$F$32+'Calcification Rates'!$G$32)</f>
        <v>65.178764263171828</v>
      </c>
      <c r="BG77" s="73">
        <f>((((1-'Calcification Rates'!$H$34)*$A77)*'Calcification Rates'!$D$34*0.1)+('Calcification Rates'!$H$34*$A77*'Calcification Rates'!$D$34))*'Calcification Rates'!$F$34</f>
        <v>20.286281925000001</v>
      </c>
      <c r="BH77" s="73">
        <f>((((1-'Calcification Rates'!$H$34)*$A77)*(('Calcification Rates'!$D$34-'Calcification Rates'!$E$34)*0.1))+('Calcification Rates'!$H$34*$A77*('Calcification Rates'!$D$34-'Calcification Rates'!$E$34)))*('Calcification Rates'!$F$34-'Calcification Rates'!$G$34)</f>
        <v>7.7252815091411042</v>
      </c>
      <c r="BI77" s="73">
        <f>((((1-'Calcification Rates'!$H$34)*$A77)*(('Calcification Rates'!$D$34+'Calcification Rates'!$E$34)*0.1))+('Calcification Rates'!$H$34*$A77*('Calcification Rates'!$D$34+'Calcification Rates'!$E$34)))*('Calcification Rates'!$F$34+'Calcification Rates'!$G$34)</f>
        <v>38.690173021771869</v>
      </c>
      <c r="BJ77" s="73">
        <f>(2*'Calcification Rates'!$D$35*'Calcification Rates'!$F$35)+0.1*'Calcification Rates'!$D$35*($A77+(2*'Calcification Rates'!$D$35))*'Calcification Rates'!$F$35</f>
        <v>6.0616360487871086</v>
      </c>
      <c r="BK77" s="73">
        <f>(2*('Calcification Rates'!$D$35-'Calcification Rates'!$E$35)*('Calcification Rates'!$F$35-'Calcification Rates'!$G$35))+(0.1*('Calcification Rates'!$D$35-'Calcification Rates'!$E$35)*($A77+(2*'Calcification Rates'!$D$35-'Calcification Rates'!$E$35)))*('Calcification Rates'!$F$35-'Calcification Rates'!$G$35)</f>
        <v>5.4668765155692727</v>
      </c>
      <c r="BL77" s="73">
        <f>(2*('Calcification Rates'!$D$35+'Calcification Rates'!$E$35)*('Calcification Rates'!$F$35+'Calcification Rates'!$G$35))+(0.1*('Calcification Rates'!$D$35+'Calcification Rates'!$E$35)*($A77+(2*'Calcification Rates'!$D$35+'Calcification Rates'!$E$35)))*('Calcification Rates'!$F$35+'Calcification Rates'!$G$35)</f>
        <v>6.6841064722935766</v>
      </c>
      <c r="BM77" s="73">
        <f>((((((((($A77*2)/PI())/2)+'Calcification Rates'!$D$36)^2)*PI())/2))-((((((($A77*2)/PI())/2)^2)*PI())/2)))*'Calcification Rates'!$F$36</f>
        <v>64.191158597758829</v>
      </c>
      <c r="BN77" s="73">
        <f>((((((((($A77*2)/PI())/2)+('Calcification Rates'!$D$36-'Calcification Rates'!$E$36))^2)*PI())/2))-((((((($A77*2)/PI())/2)^2)*PI())/2)))*('Calcification Rates'!$F$36-'Calcification Rates'!$G$36)</f>
        <v>58.793123859918907</v>
      </c>
      <c r="BO77" s="73">
        <f>((((((((($A77*2)/PI())/2)+('Calcification Rates'!$D$36+'Calcification Rates'!$E$36))^2)*PI())/2))-((((((($A77*2)/PI())/2)^2)*PI())/2)))*('Calcification Rates'!$F$36+'Calcification Rates'!$G$36)</f>
        <v>69.826633705478798</v>
      </c>
      <c r="BP77" s="73">
        <f>(2*'Calcification Rates'!$D$37*'Calcification Rates'!$F$37)+0.1*'Calcification Rates'!$D$37*($A77+(2*'Calcification Rates'!$D$37))*'Calcification Rates'!$F$37</f>
        <v>121.21919444444444</v>
      </c>
      <c r="BQ77" s="73">
        <f>(2*('Calcification Rates'!$D$37-'Calcification Rates'!$E$37)*('Calcification Rates'!$F$37-'Calcification Rates'!$G$37))+(0.1*('Calcification Rates'!$D$37-'Calcification Rates'!$E$37)*($A77+(2*'Calcification Rates'!$D$37-'Calcification Rates'!$E$37)))*('Calcification Rates'!$F$37-'Calcification Rates'!$G$37)</f>
        <v>99.39084016164378</v>
      </c>
      <c r="BR77" s="73">
        <f>(2*('Calcification Rates'!$D$37+'Calcification Rates'!$E$37)*('Calcification Rates'!$F$37+'Calcification Rates'!$G$37))+(0.1*('Calcification Rates'!$D$37+'Calcification Rates'!$E$37)*($A77+(2*'Calcification Rates'!$D$37+'Calcification Rates'!$E$37)))*('Calcification Rates'!$F$37+'Calcification Rates'!$G$37)</f>
        <v>144.82419262069808</v>
      </c>
      <c r="BS77" s="73">
        <f>(2*'Calcification Rates'!$D$38*'Calcification Rates'!$F$38)+0.1*'Calcification Rates'!$D$38*($A77+(2*'Calcification Rates'!$D$38))*'Calcification Rates'!$F$38</f>
        <v>116.07088888888887</v>
      </c>
      <c r="BT77" s="73">
        <f>(2*('Calcification Rates'!$D$38-'Calcification Rates'!$E$38)*('Calcification Rates'!$F$38-'Calcification Rates'!$G$38))+(0.1*('Calcification Rates'!$D$38-'Calcification Rates'!$E$38)*($A77+(2*'Calcification Rates'!$D$38-'Calcification Rates'!$E$38)))*('Calcification Rates'!$F$38-'Calcification Rates'!$G$38)</f>
        <v>93.345694198966157</v>
      </c>
      <c r="BU77" s="73">
        <f>(2*('Calcification Rates'!$D$38+'Calcification Rates'!$E$38)*('Calcification Rates'!$F$38+'Calcification Rates'!$G$38))+(0.1*('Calcification Rates'!$D$38+'Calcification Rates'!$E$38)*($A77+(2*'Calcification Rates'!$D$38+'Calcification Rates'!$E$38)))*('Calcification Rates'!$F$38+'Calcification Rates'!$G$38)</f>
        <v>141.09586147186323</v>
      </c>
      <c r="BV77" s="73">
        <f>((((((((($A77*2)/PI())/2)+'Calcification Rates'!$D$39)^2)*PI())/2))-((((((($A77*2)/PI())/2)^2)*PI())/2)))*'Calcification Rates'!$F$39</f>
        <v>34.697038849577318</v>
      </c>
      <c r="BW77" s="73">
        <f>((((((((($A77*2)/PI())/2)+('Calcification Rates'!$D$39-'Calcification Rates'!$E$39))^2)*PI())/2))-((((((($A77*2)/PI())/2)^2)*PI())/2)))*('Calcification Rates'!$F$39-'Calcification Rates'!$G$39)</f>
        <v>33.354580036783162</v>
      </c>
      <c r="BX77" s="73">
        <f>((((((((($A77*2)/PI())/2)+('Calcification Rates'!$D$39+'Calcification Rates'!$E$39))^2)*PI())/2))-((((((($A77*2)/PI())/2)^2)*PI())/2)))*('Calcification Rates'!$F$39+'Calcification Rates'!$G$39)</f>
        <v>36.039497662371474</v>
      </c>
      <c r="BY77" s="73">
        <f>((((((((($A77*2)/PI())/2)+'Calcification Rates'!$D$40)^2)*PI())/2))-((((((($A77*2)/PI())/2)^2)*PI())/2)))*'Calcification Rates'!$F$40</f>
        <v>63.359327537826267</v>
      </c>
      <c r="BZ77" s="73">
        <f>((((((((($A77*2)/PI())/2)+('Calcification Rates'!$D$40-'Calcification Rates'!$E$40))^2)*PI())/2))-((((((($A77*2)/PI())/2)^2)*PI())/2)))*('Calcification Rates'!$F$40-'Calcification Rates'!$G$40)</f>
        <v>60.907899679829029</v>
      </c>
      <c r="CA77" s="73">
        <f>((((((((($A77*2)/PI())/2)+('Calcification Rates'!$D$40+'Calcification Rates'!$E$40))^2)*PI())/2))-((((((($A77*2)/PI())/2)^2)*PI())/2)))*('Calcification Rates'!$F$40+'Calcification Rates'!$G$40)</f>
        <v>65.810755395823506</v>
      </c>
      <c r="CB77" s="73">
        <f>$A77*'Calcification Rates'!$D$23*'Calcification Rates'!$F$23</f>
        <v>1.9037278124999999</v>
      </c>
      <c r="CC77" s="73">
        <f>$A77*('Calcification Rates'!$D$23-'Calcification Rates'!$E$23)*('Calcification Rates'!$F$23-'Calcification Rates'!$G$23)</f>
        <v>1.2372303915026153</v>
      </c>
      <c r="CD77" s="73">
        <f>$A77*('Calcification Rates'!$D$23+'Calcification Rates'!$E$23)*('Calcification Rates'!$F$23+'Calcification Rates'!$G$23)</f>
        <v>2.5702252334973847</v>
      </c>
      <c r="CE77" s="73">
        <f>((((1-'Calcification Rates'!$H$44)*$A77)*'Calcification Rates'!$D$44*0.1)+('Calcification Rates'!$H$44*$A77*'Calcification Rates'!$D$44))*'Calcification Rates'!$F$44</f>
        <v>66.478145868224999</v>
      </c>
      <c r="CF77" s="73">
        <f>((((1-'Calcification Rates'!$H$44)*$A77)*(('Calcification Rates'!$D$44-'Calcification Rates'!$E$44)*0.1))+('Calcification Rates'!$H$44*$A77*('Calcification Rates'!$D$44-'Calcification Rates'!$E$44)))*('Calcification Rates'!$F$44-'Calcification Rates'!$G$44)</f>
        <v>40.091947476469812</v>
      </c>
      <c r="CG77" s="73">
        <f>((((1-'Calcification Rates'!$H$44)*$A77)*(('Calcification Rates'!$D$44+'Calcification Rates'!$E$44)*0.1))+('Calcification Rates'!$H$44*$A77*('Calcification Rates'!$D$44+'Calcification Rates'!$E$44)))*('Calcification Rates'!$F$44+'Calcification Rates'!$G$44)</f>
        <v>96.684617181629093</v>
      </c>
      <c r="CH77" s="73">
        <f>((((1-'Calcification Rates'!$H$45)*$A77)*'Calcification Rates'!$D$45*0.1)+('Calcification Rates'!$H$45*$A77*'Calcification Rates'!$D$45))*'Calcification Rates'!$F$45</f>
        <v>82.603994399999976</v>
      </c>
      <c r="CI77" s="73">
        <f>((((1-'Calcification Rates'!$H$45)*$A77)*(('Calcification Rates'!$D$45-'Calcification Rates'!$E$45)*0.1))+('Calcification Rates'!$H$45*$A77*('Calcification Rates'!$D$45-'Calcification Rates'!$E$45)))*('Calcification Rates'!$F$45-'Calcification Rates'!$G$45)</f>
        <v>54.393615298425239</v>
      </c>
      <c r="CJ77" s="73">
        <f>((((1-'Calcification Rates'!$H$45)*$A77)*(('Calcification Rates'!$D$45+'Calcification Rates'!$E$45)*0.1))+('Calcification Rates'!$H$45*$A77*('Calcification Rates'!$D$45+'Calcification Rates'!$E$45)))*('Calcification Rates'!$F$45+'Calcification Rates'!$G$45)</f>
        <v>110.81437350157474</v>
      </c>
      <c r="CK77" s="73">
        <f>((((1-'Calcification Rates'!$H$46)*$A77)*'Calcification Rates'!$D$46*0.1)+('Calcification Rates'!$H$46*$A77*'Calcification Rates'!$D$46))*'Calcification Rates'!$F$46</f>
        <v>66.534438420000015</v>
      </c>
      <c r="CL77" s="73">
        <f>((((1-'Calcification Rates'!$H$46)*$A77)*(('Calcification Rates'!$D$46-'Calcification Rates'!$E$46)*0.1))+('Calcification Rates'!$H$46*$A77*('Calcification Rates'!$D$46-'Calcification Rates'!$E$46)))*('Calcification Rates'!$F$46-'Calcification Rates'!$G$46)</f>
        <v>62.400523448596445</v>
      </c>
      <c r="CM77" s="73">
        <f>((((1-'Calcification Rates'!$H$46)*$A77)*(('Calcification Rates'!$D$46+'Calcification Rates'!$E$46)*0.1))+('Calcification Rates'!$H$46*$A77*('Calcification Rates'!$D$46+'Calcification Rates'!$E$46)))*('Calcification Rates'!$F$46+'Calcification Rates'!$G$46)</f>
        <v>70.792316149319831</v>
      </c>
      <c r="CN77" s="73">
        <f>((((1-'Calcification Rates'!$H$47)*$A77)*'Calcification Rates'!$D$47*0.1)+('Calcification Rates'!$H$47*$A77*'Calcification Rates'!$D$47))*'Calcification Rates'!$F$47</f>
        <v>86.744141511299986</v>
      </c>
      <c r="CO77" s="73">
        <f>((((1-'Calcification Rates'!$H$47)*$A77)*(('Calcification Rates'!$D$47-'Calcification Rates'!$E$47)*0.1))+('Calcification Rates'!$H$47*$A77*('Calcification Rates'!$D$47-'Calcification Rates'!$E$47)))*('Calcification Rates'!$F$47-'Calcification Rates'!$G$47)</f>
        <v>52.314057799629211</v>
      </c>
      <c r="CP77" s="73">
        <f>((((1-'Calcification Rates'!$H$47)*$A77)*(('Calcification Rates'!$D$47+'Calcification Rates'!$E$47)*0.1))+('Calcification Rates'!$H$47*$A77*('Calcification Rates'!$D$47+'Calcification Rates'!$E$47)))*('Calcification Rates'!$F$47+'Calcification Rates'!$G$47)</f>
        <v>126.1591159806671</v>
      </c>
      <c r="CQ77" s="73">
        <f>((((((((($A77*2)/PI())/2)+'Calcification Rates'!$D$48)^2)*PI())/2))-((((((($A77*2)/PI())/2)^2)*PI())/2)))*'Calcification Rates'!$F$48</f>
        <v>48.607060758067362</v>
      </c>
      <c r="CR77" s="73">
        <f>((((((((($A77*2)/PI())/2)+('Calcification Rates'!$D$48-'Calcification Rates'!$E$48))^2)*PI())/2))-((((((($A77*2)/PI())/2)^2)*PI())/2)))*('Calcification Rates'!$F$48-'Calcification Rates'!$G$48)</f>
        <v>43.833408354537937</v>
      </c>
      <c r="CS77" s="73">
        <f>((((((((($A77*2)/PI())/2)+('Calcification Rates'!$D$48+'Calcification Rates'!$E$48))^2)*PI())/2))-((((((($A77*2)/PI())/2)^2)*PI())/2)))*('Calcification Rates'!$F$48+'Calcification Rates'!$G$48)</f>
        <v>53.603898385728492</v>
      </c>
      <c r="CT77" s="73">
        <f>((((1-'Calcification Rates'!$H$49)*$A77)*'Calcification Rates'!$D$49*0.1)+('Calcification Rates'!$H$49*$A77*'Calcification Rates'!$D$49))*'Calcification Rates'!$F$49</f>
        <v>66.478145868224999</v>
      </c>
      <c r="CU77" s="73">
        <f>((((1-'Calcification Rates'!$H$49)*$A77)*(('Calcification Rates'!$D$49-'Calcification Rates'!$E$49)*0.1))+('Calcification Rates'!$H$49*$A77*('Calcification Rates'!$D$49-'Calcification Rates'!$E$49)))*('Calcification Rates'!$F$49-'Calcification Rates'!$G$49)</f>
        <v>40.091947476469812</v>
      </c>
      <c r="CV77" s="73">
        <f>((((1-'Calcification Rates'!$H$49)*$A77)*(('Calcification Rates'!$D$49+'Calcification Rates'!$E$49)*0.1))+('Calcification Rates'!$H$49*$A77*('Calcification Rates'!$D$49+'Calcification Rates'!$E$49)))*('Calcification Rates'!$F$49+'Calcification Rates'!$G$49)</f>
        <v>96.684617181629093</v>
      </c>
      <c r="CW77" s="73">
        <f>((((((((($A77*2)/PI())/2)+'Calcification Rates'!$D$50)^2)*PI())/2))-((((((($A77*2)/PI())/2)^2)*PI())/2)))*'Calcification Rates'!$F$50</f>
        <v>48.607060758067362</v>
      </c>
      <c r="CX77" s="73">
        <f>((((((((($A77*2)/PI())/2)+('Calcification Rates'!$D$50-'Calcification Rates'!$E$50))^2)*PI())/2))-((((((($A77*2)/PI())/2)^2)*PI())/2)))*('Calcification Rates'!$F$50-'Calcification Rates'!$G$50)</f>
        <v>43.833408354537937</v>
      </c>
      <c r="CY77" s="73">
        <f>((((((((($A77*2)/PI())/2)+('Calcification Rates'!$D$50+'Calcification Rates'!$E$50))^2)*PI())/2))-((((((($A77*2)/PI())/2)^2)*PI())/2)))*('Calcification Rates'!$F$50+'Calcification Rates'!$G$50)</f>
        <v>53.603898385728492</v>
      </c>
      <c r="CZ77" s="73">
        <f>((((((((($A77*2)/PI())/2)+'Calcification Rates'!$D$51)^2)*PI())/2))-((((((($A77*2)/PI())/2)^2)*PI())/2)))*'Calcification Rates'!$F$51</f>
        <v>48.607060758067362</v>
      </c>
      <c r="DA77" s="73">
        <f>((((((((($A77*2)/PI())/2)+('Calcification Rates'!$D$51-'Calcification Rates'!$E$51))^2)*PI())/2))-((((((($A77*2)/PI())/2)^2)*PI())/2)))*('Calcification Rates'!$F$51-'Calcification Rates'!$G$51)</f>
        <v>43.833408354537937</v>
      </c>
      <c r="DB77" s="73">
        <f>((((((((($A77*2)/PI())/2)+('Calcification Rates'!$D$51+'Calcification Rates'!$E$51))^2)*PI())/2))-((((((($A77*2)/PI())/2)^2)*PI())/2)))*('Calcification Rates'!$F$51+'Calcification Rates'!$G$51)</f>
        <v>53.603898385728492</v>
      </c>
      <c r="DC77" s="73">
        <f>((((((((($A77*2)/PI())/2)+'Calcification Rates'!$D$52)^2)*PI())/2))-((((((($A77*2)/PI())/2)^2)*PI())/2)))*'Calcification Rates'!$F$52</f>
        <v>107.44115435163808</v>
      </c>
      <c r="DD77" s="73">
        <f>((((((((($A77*2)/PI())/2)+('Calcification Rates'!$D$52-'Calcification Rates'!$E$52))^2)*PI())/2))-((((((($A77*2)/PI())/2)^2)*PI())/2)))*('Calcification Rates'!$F$52-'Calcification Rates'!$G$52)</f>
        <v>101.42731018849837</v>
      </c>
      <c r="DE77" s="73">
        <f>((((((((($A77*2)/PI())/2)+('Calcification Rates'!$D$52+'Calcification Rates'!$E$52))^2)*PI())/2))-((((((($A77*2)/PI())/2)^2)*PI())/2)))*('Calcification Rates'!$F$52+'Calcification Rates'!$G$52)</f>
        <v>113.60559176743639</v>
      </c>
      <c r="DF77" s="73">
        <f>((((((((($A77*2)/PI())/2)+'Calcification Rates'!$D$53)^2)*PI())/2))-((((((($A77*2)/PI())/2)^2)*PI())/2)))*'Calcification Rates'!$F$53</f>
        <v>14.414464672706412</v>
      </c>
      <c r="DG77" s="73">
        <f>((((((((($A77*2)/PI())/2)+('Calcification Rates'!$D$53-'Calcification Rates'!$E$53))^2)*PI())/2))-((((((($A77*2)/PI())/2)^2)*PI())/2)))*('Calcification Rates'!$F$53-'Calcification Rates'!$G$53)</f>
        <v>13.700901238198965</v>
      </c>
      <c r="DH77" s="73">
        <f>((((((((($A77*2)/PI())/2)+('Calcification Rates'!$D$53+'Calcification Rates'!$E$53))^2)*PI())/2))-((((((($A77*2)/PI())/2)^2)*PI())/2)))*('Calcification Rates'!$F$53+'Calcification Rates'!$G$53)</f>
        <v>15.140582223246927</v>
      </c>
      <c r="DI77" s="73">
        <f>((((((((($A77*2)/PI())/2)+'Calcification Rates'!$D$54)^2)*PI())/2))-((((((($A77*2)/PI())/2)^2)*PI())/2)))*'Calcification Rates'!$F$54</f>
        <v>14.414464672706412</v>
      </c>
      <c r="DJ77" s="73">
        <f>((((((((($A77*2)/PI())/2)+('Calcification Rates'!$D$54-'Calcification Rates'!$E$54))^2)*PI())/2))-((((((($A77*2)/PI())/2)^2)*PI())/2)))*('Calcification Rates'!$F$54-'Calcification Rates'!$G$54)</f>
        <v>13.700901238198965</v>
      </c>
      <c r="DK77" s="73">
        <f>((((((((($A77*2)/PI())/2)+('Calcification Rates'!$D$54+'Calcification Rates'!$E$54))^2)*PI())/2))-((((((($A77*2)/PI())/2)^2)*PI())/2)))*('Calcification Rates'!$F$54+'Calcification Rates'!$G$54)</f>
        <v>15.140582223246927</v>
      </c>
      <c r="DL77" s="73">
        <f>((((((((($A77*2)/PI())/2)+'Calcification Rates'!$D$55)^2)*PI())/2))-((((((($A77*2)/PI())/2)^2)*PI())/2)))*'Calcification Rates'!$F$55</f>
        <v>17.676136087025498</v>
      </c>
      <c r="DM77" s="73">
        <f>((((((((($A77*2)/PI())/2)+('Calcification Rates'!$D$55-'Calcification Rates'!$E$55))^2)*PI())/2))-((((((($A77*2)/PI())/2)^2)*PI())/2)))*('Calcification Rates'!$F$55-'Calcification Rates'!$G$55)</f>
        <v>17.477322078269641</v>
      </c>
      <c r="DN77" s="73">
        <f>((((((((($A77*2)/PI())/2)+('Calcification Rates'!$D$55+'Calcification Rates'!$E$55))^2)*PI())/2))-((((((($A77*2)/PI())/2)^2)*PI())/2)))*('Calcification Rates'!$F$55+'Calcification Rates'!$G$55)</f>
        <v>17.874959969702171</v>
      </c>
      <c r="DO77" s="73">
        <f>((((1-'Calcification Rates'!$H$56)*$A77)*'Calcification Rates'!$D$56*0.1)+('Calcification Rates'!$H$56*$A77*'Calcification Rates'!$D$56))*'Calcification Rates'!$F$56</f>
        <v>8.6232830849999988</v>
      </c>
      <c r="DP77" s="73">
        <f>((((1-'Calcification Rates'!$H$56)*$A77)*(('Calcification Rates'!$D$56-'Calcification Rates'!$E$56)*0.1))+('Calcification Rates'!$H$56*$A77*('Calcification Rates'!$D$56-'Calcification Rates'!$E$56)))*('Calcification Rates'!$F$56-'Calcification Rates'!$G$56)</f>
        <v>8.6232830849999988</v>
      </c>
      <c r="DQ77" s="73">
        <f>((((1-'Calcification Rates'!$H$56)*$A77)*(('Calcification Rates'!$D$56+'Calcification Rates'!$E$56)*0.1))+('Calcification Rates'!$H$56*$A77*('Calcification Rates'!$D$56+'Calcification Rates'!$E$56)))*('Calcification Rates'!$F$56+'Calcification Rates'!$G$56)</f>
        <v>8.6232830849999988</v>
      </c>
      <c r="DR77" s="73">
        <f>((((1-'Calcification Rates'!$H$57)*$A77)*'Calcification Rates'!$D$57*0.1)+('Calcification Rates'!$H$57*$A77*'Calcification Rates'!$D$57))*'Calcification Rates'!$F$57</f>
        <v>36.562536000000001</v>
      </c>
      <c r="DS77" s="73">
        <f>((((1-'Calcification Rates'!$H$57)*$A77)*(('Calcification Rates'!$D$57-'Calcification Rates'!$E$57)*0.1))+('Calcification Rates'!$H$57*$A77*('Calcification Rates'!$D$57-'Calcification Rates'!$E$57)))*('Calcification Rates'!$F$57-'Calcification Rates'!$G$57)</f>
        <v>34.65361108040981</v>
      </c>
      <c r="DT77" s="73">
        <f>((((1-'Calcification Rates'!$H$57)*$A77)*(('Calcification Rates'!$D$57+'Calcification Rates'!$E$57)*0.1))+('Calcification Rates'!$H$57*$A77*('Calcification Rates'!$D$57+'Calcification Rates'!$E$57)))*('Calcification Rates'!$F$57+'Calcification Rates'!$G$57)</f>
        <v>38.4714609195902</v>
      </c>
      <c r="DU77" s="73">
        <f>((((1-'Calcification Rates'!$H$58)*$A77)*'Calcification Rates'!$D$58*0.1)+('Calcification Rates'!$H$58*$A77*'Calcification Rates'!$D$58))*'Calcification Rates'!$F$58</f>
        <v>36.562536000000001</v>
      </c>
      <c r="DV77" s="73">
        <f>((((1-'Calcification Rates'!$H$58)*$A77)*(('Calcification Rates'!$D$58-'Calcification Rates'!$E$58)*0.1))+('Calcification Rates'!$H$58*$A77*('Calcification Rates'!$D$58-'Calcification Rates'!$E$58)))*('Calcification Rates'!$F$58-'Calcification Rates'!$G$58)</f>
        <v>34.65361108040981</v>
      </c>
      <c r="DW77" s="73">
        <f>((((1-'Calcification Rates'!$H$58)*$A77)*(('Calcification Rates'!$D$58+'Calcification Rates'!$E$58)*0.1))+('Calcification Rates'!$H$58*$A77*('Calcification Rates'!$D$58+'Calcification Rates'!$E$58)))*('Calcification Rates'!$F$58+'Calcification Rates'!$G$58)</f>
        <v>38.4714609195902</v>
      </c>
      <c r="DX77" s="73">
        <f>(2*'Calcification Rates'!$D$59*'Calcification Rates'!$F$59)+0.1*'Calcification Rates'!$D$59*($A77+(2*'Calcification Rates'!$D$59))*'Calcification Rates'!$F$59</f>
        <v>24.742470755555559</v>
      </c>
      <c r="DY77" s="73">
        <f>(2*('Calcification Rates'!$D$59-'Calcification Rates'!$E$59)*('Calcification Rates'!$F$59-'Calcification Rates'!$G$59))+(0.1*('Calcification Rates'!$D$59-'Calcification Rates'!$E$59)*($A77+(2*'Calcification Rates'!$D$59-'Calcification Rates'!$E$59)))*('Calcification Rates'!$F$59-'Calcification Rates'!$G$59)</f>
        <v>23.432173571038184</v>
      </c>
      <c r="DZ77" s="73">
        <f>(2*('Calcification Rates'!$D$59+'Calcification Rates'!$E$59)*('Calcification Rates'!$F$59+'Calcification Rates'!$G$59))+(0.1*('Calcification Rates'!$D$59+'Calcification Rates'!$E$59)*($A77+(2*'Calcification Rates'!$D$59+'Calcification Rates'!$E$59)))*('Calcification Rates'!$F$59+'Calcification Rates'!$G$59)</f>
        <v>26.054805702280223</v>
      </c>
      <c r="EA77" s="73">
        <f>((((((((($A77*2)/PI())/2)+'Calcification Rates'!$D$60)^2)*PI())/2))-((((((($A77*2)/PI())/2)^2)*PI())/2)))*'Calcification Rates'!$F$60</f>
        <v>50.561771284714524</v>
      </c>
      <c r="EB77" s="73">
        <f>((((((((($A77*2)/PI())/2)+('Calcification Rates'!$D$60-'Calcification Rates'!$E$60))^2)*PI())/2))-((((((($A77*2)/PI())/2)^2)*PI())/2)))*('Calcification Rates'!$F$60-'Calcification Rates'!$G$60)</f>
        <v>47.202432813557955</v>
      </c>
      <c r="EC77" s="73">
        <f>((((((((($A77*2)/PI())/2)+('Calcification Rates'!$D$60+'Calcification Rates'!$E$60))^2)*PI())/2))-((((((($A77*2)/PI())/2)^2)*PI())/2)))*('Calcification Rates'!$F$60+'Calcification Rates'!$G$60)</f>
        <v>54.030032415254574</v>
      </c>
      <c r="ED77" s="73">
        <f>$A77*'Calcification Rates'!$D$61*'Calcification Rates'!$F$61</f>
        <v>63.566783561714239</v>
      </c>
      <c r="EE77" s="73">
        <f>$A77*('Calcification Rates'!$D$61-'Calcification Rates'!$E$61)*('Calcification Rates'!$F$61-'Calcification Rates'!$G$61)</f>
        <v>58.247767279309436</v>
      </c>
      <c r="EF77" s="73">
        <f>$A77*('Calcification Rates'!$D$61+'Calcification Rates'!$E$61)*('Calcification Rates'!$F$61+'Calcification Rates'!$G$61)</f>
        <v>69.115983758505607</v>
      </c>
      <c r="EG77" s="73">
        <f>(2*'Calcification Rates'!$D$62*'Calcification Rates'!$F$62)+0.1*'Calcification Rates'!$D$62*($A77+(2*'Calcification Rates'!$D$62))*'Calcification Rates'!$F$62</f>
        <v>121.21919444444444</v>
      </c>
      <c r="EH77" s="73">
        <f>(2*('Calcification Rates'!$D$62-'Calcification Rates'!$E$62)*('Calcification Rates'!$F$62-'Calcification Rates'!$G$62))+(0.1*('Calcification Rates'!$D$62-'Calcification Rates'!$E$62)*($A77+(2*'Calcification Rates'!$D$62-'Calcification Rates'!$E$62)))*('Calcification Rates'!$F$62-'Calcification Rates'!$G$62)</f>
        <v>99.39084016164378</v>
      </c>
      <c r="EI77" s="73">
        <f>(2*('Calcification Rates'!$D$62+'Calcification Rates'!$E$62)*('Calcification Rates'!$F$62+'Calcification Rates'!$G$62))+(0.1*('Calcification Rates'!$D$62+'Calcification Rates'!$E$62)*($A77+(2*'Calcification Rates'!$D$62+'Calcification Rates'!$E$62)))*('Calcification Rates'!$F$62+'Calcification Rates'!$G$62)</f>
        <v>144.82419262069808</v>
      </c>
      <c r="EJ77" s="73">
        <f>(2*'Calcification Rates'!$D$63*'Calcification Rates'!$F$63)+0.1*'Calcification Rates'!$D$63*($A77+(2*'Calcification Rates'!$D$63))*'Calcification Rates'!$F$63</f>
        <v>121.21919444444444</v>
      </c>
      <c r="EK77" s="73">
        <f>(2*('Calcification Rates'!$D$63-'Calcification Rates'!$E$63)*('Calcification Rates'!$F$63-'Calcification Rates'!$G$63))+(0.1*('Calcification Rates'!$D$63-'Calcification Rates'!$E$63)*($A77+(2*'Calcification Rates'!$D$63-'Calcification Rates'!$E$63)))*('Calcification Rates'!$F$63-'Calcification Rates'!$G$63)</f>
        <v>99.39084016164378</v>
      </c>
      <c r="EL77" s="73">
        <f>(2*('Calcification Rates'!$D$63+'Calcification Rates'!$E$63)*('Calcification Rates'!$F$63+'Calcification Rates'!$G$63))+(0.1*('Calcification Rates'!$D$63+'Calcification Rates'!$E$63)*($A77+(2*'Calcification Rates'!$D$63+'Calcification Rates'!$E$63)))*('Calcification Rates'!$F$63+'Calcification Rates'!$G$63)</f>
        <v>144.82419262069808</v>
      </c>
      <c r="EM77" s="73">
        <f>(2*'Calcification Rates'!$D$64*'Calcification Rates'!$F$64)+0.1*'Calcification Rates'!$D$64*($A77+(2*'Calcification Rates'!$D$64))*'Calcification Rates'!$F$64</f>
        <v>121.21919444444444</v>
      </c>
      <c r="EN77" s="73">
        <f>(2*('Calcification Rates'!$D$64-'Calcification Rates'!$E$64)*('Calcification Rates'!$F$64-'Calcification Rates'!$G$64))+(0.1*('Calcification Rates'!$D$64-'Calcification Rates'!$E$64)*($A77+(2*'Calcification Rates'!$D$64-'Calcification Rates'!$E$64)))*('Calcification Rates'!$F$64-'Calcification Rates'!$G$64)</f>
        <v>99.39084016164378</v>
      </c>
      <c r="EO77" s="73">
        <f>(2*('Calcification Rates'!$D$64+'Calcification Rates'!$E$64)*('Calcification Rates'!$F$64+'Calcification Rates'!$G$64))+(0.1*('Calcification Rates'!$D$64+'Calcification Rates'!$E$64)*($A77+(2*'Calcification Rates'!$D$64+'Calcification Rates'!$E$64)))*('Calcification Rates'!$F$64+'Calcification Rates'!$G$64)</f>
        <v>144.82419262069808</v>
      </c>
      <c r="EP77" s="73">
        <f>(2*'Calcification Rates'!$D$65*'Calcification Rates'!$F$65)+0.1*'Calcification Rates'!$D$65*($A77+(2*'Calcification Rates'!$D$65))*'Calcification Rates'!$F$65</f>
        <v>121.21919444444444</v>
      </c>
      <c r="EQ77" s="73">
        <f>(2*('Calcification Rates'!$D$65-'Calcification Rates'!$E$65)*('Calcification Rates'!$F$65-'Calcification Rates'!$G$65))+(0.1*('Calcification Rates'!$D$65-'Calcification Rates'!$E$65)*($A77+(2*'Calcification Rates'!$D$65-'Calcification Rates'!$E$65)))*('Calcification Rates'!$F$65-'Calcification Rates'!$G$65)</f>
        <v>99.39084016164378</v>
      </c>
      <c r="ER77" s="73">
        <f>(2*('Calcification Rates'!$D$65+'Calcification Rates'!$E$65)*('Calcification Rates'!$F$65+'Calcification Rates'!$G$65))+(0.1*('Calcification Rates'!$D$65+'Calcification Rates'!$E$65)*($A77+(2*'Calcification Rates'!$D$65+'Calcification Rates'!$E$65)))*('Calcification Rates'!$F$65+'Calcification Rates'!$G$65)</f>
        <v>144.82419262069808</v>
      </c>
      <c r="ES77" s="73">
        <f>$A77*'Calcification Rates'!$D$66*'Calcification Rates'!$F$66</f>
        <v>63.566783561714239</v>
      </c>
      <c r="ET77" s="73">
        <f>$A77*('Calcification Rates'!$D$66-'Calcification Rates'!$E$66)*('Calcification Rates'!$F$66-'Calcification Rates'!$G$66)</f>
        <v>58.247767279309436</v>
      </c>
      <c r="EU77" s="73">
        <f>$A77*('Calcification Rates'!$D$66+'Calcification Rates'!$E$66)*('Calcification Rates'!$F$66+'Calcification Rates'!$G$66)</f>
        <v>69.115983758505607</v>
      </c>
      <c r="EV77" s="73">
        <f>(2*'Calcification Rates'!$D$67*'Calcification Rates'!$F$67)+0.1*'Calcification Rates'!$D$67*($A77+(2*'Calcification Rates'!$D$67))*'Calcification Rates'!$F$67</f>
        <v>121.21919444444444</v>
      </c>
      <c r="EW77" s="73">
        <f>(2*('Calcification Rates'!$D$67-'Calcification Rates'!$E$67)*('Calcification Rates'!$F$67-'Calcification Rates'!$G$67))+(0.1*('Calcification Rates'!$D$67-'Calcification Rates'!$E$67)*($A77+(2*'Calcification Rates'!$D$67-'Calcification Rates'!$E$67)))*('Calcification Rates'!$F$67-'Calcification Rates'!$G$67)</f>
        <v>99.39084016164378</v>
      </c>
      <c r="EX77" s="73">
        <f>(2*('Calcification Rates'!$D$67+'Calcification Rates'!$E$67)*('Calcification Rates'!$F$67+'Calcification Rates'!$G$67))+(0.1*('Calcification Rates'!$D$67+'Calcification Rates'!$E$67)*($A77+(2*'Calcification Rates'!$D$67+'Calcification Rates'!$E$67)))*('Calcification Rates'!$F$67+'Calcification Rates'!$G$67)</f>
        <v>144.82419262069808</v>
      </c>
      <c r="EY77" s="73">
        <f>((((1-'Calcification Rates'!$H$68)*$A77)*'Calcification Rates'!$D$68*0.1)+('Calcification Rates'!$H$68*$A77*'Calcification Rates'!$D$68))*'Calcification Rates'!$F$68</f>
        <v>18.543046500000003</v>
      </c>
      <c r="EZ77" s="73">
        <f>((((1-'Calcification Rates'!$H$68)*$A77)*(('Calcification Rates'!$D$68-'Calcification Rates'!$E$68)*0.1))+('Calcification Rates'!$H$68*$A77*('Calcification Rates'!$D$68-'Calcification Rates'!$E$68)))*('Calcification Rates'!$F$68-'Calcification Rates'!$G$68)</f>
        <v>11.538669601110943</v>
      </c>
      <c r="FA77" s="73">
        <f>((((1-'Calcification Rates'!$H$68)*$A77)*(('Calcification Rates'!$D$68+'Calcification Rates'!$E$68)*0.1))+('Calcification Rates'!$H$68*$A77*('Calcification Rates'!$D$68+'Calcification Rates'!$E$68)))*('Calcification Rates'!$F$68+'Calcification Rates'!$G$68)</f>
        <v>26.244131668034299</v>
      </c>
      <c r="FB77" s="73">
        <f>((((((((($A77*2)/PI())/2)+'Calcification Rates'!$D$69)^2)*PI())/2))-((((((($A77*2)/PI())/2)^2)*PI())/2)))*'Calcification Rates'!$F$69</f>
        <v>123.65812925126225</v>
      </c>
      <c r="FC77" s="73">
        <f>((((((((($A77*2)/PI())/2)+('Calcification Rates'!$D$69-'Calcification Rates'!$E$69))^2)*PI())/2))-((((((($A77*2)/PI())/2)^2)*PI())/2)))*('Calcification Rates'!$F$69-'Calcification Rates'!$G$69)</f>
        <v>117.0622360414273</v>
      </c>
      <c r="FD77" s="73">
        <f>((((((((($A77*2)/PI())/2)+('Calcification Rates'!$D$69+'Calcification Rates'!$E$69))^2)*PI())/2))-((((((($A77*2)/PI())/2)^2)*PI())/2)))*('Calcification Rates'!$F$69+'Calcification Rates'!$G$69)</f>
        <v>130.35061154977282</v>
      </c>
      <c r="FE77" s="73">
        <f>((((((((($A77*2)/PI())/2)+'Calcification Rates'!$D$70)^2)*PI())/2))-((((((($A77*2)/PI())/2)^2)*PI())/2)))*'Calcification Rates'!$F$70</f>
        <v>96.301891267902192</v>
      </c>
      <c r="FF77" s="73">
        <f>((((((((($A77*2)/PI())/2)+('Calcification Rates'!$D$70-'Calcification Rates'!$E$70))^2)*PI())/2))-((((((($A77*2)/PI())/2)^2)*PI())/2)))*('Calcification Rates'!$F$70-'Calcification Rates'!$G$70)</f>
        <v>82.914507235572685</v>
      </c>
      <c r="FG77" s="73">
        <f>((((((((($A77*2)/PI())/2)+('Calcification Rates'!$D$70+'Calcification Rates'!$E$70))^2)*PI())/2))-((((((($A77*2)/PI())/2)^2)*PI())/2)))*('Calcification Rates'!$F$70+'Calcification Rates'!$G$70)</f>
        <v>109.94750698933061</v>
      </c>
      <c r="FH77" s="73">
        <f>((((((((($A77*2)/PI())/2)+'Calcification Rates'!$D$71)^2)*PI())/2))-((((((($A77*2)/PI())/2)^2)*PI())/2)))*'Calcification Rates'!$F$71</f>
        <v>55.037076817241385</v>
      </c>
      <c r="FI77" s="73">
        <f>((((((((($A77*2)/PI())/2)+('Calcification Rates'!$D$71-'Calcification Rates'!$E$71))^2)*PI())/2))-((((((($A77*2)/PI())/2)^2)*PI())/2)))*('Calcification Rates'!$F$71-'Calcification Rates'!$G$71)</f>
        <v>50.748587092286549</v>
      </c>
      <c r="FJ77" s="73">
        <f>((((((((($A77*2)/PI())/2)+('Calcification Rates'!$D$71+'Calcification Rates'!$E$71))^2)*PI())/2))-((((((($A77*2)/PI())/2)^2)*PI())/2)))*('Calcification Rates'!$F$71+'Calcification Rates'!$G$71)</f>
        <v>59.49545948021786</v>
      </c>
      <c r="FK77" s="73">
        <f>$A77*'Calcification Rates'!$D$72*'Calcification Rates'!$F$72</f>
        <v>1.9037278124999999</v>
      </c>
      <c r="FL77" s="73">
        <f>$A77*('Calcification Rates'!$D$72-'Calcification Rates'!$E$72)*('Calcification Rates'!$F$72-'Calcification Rates'!$G$72)</f>
        <v>1.2372303915026153</v>
      </c>
      <c r="FM77" s="73">
        <f>$A77*('Calcification Rates'!$D$72+'Calcification Rates'!$E$72)*('Calcification Rates'!$F$72+'Calcification Rates'!$G$72)</f>
        <v>2.5702252334973847</v>
      </c>
      <c r="FN77" s="73">
        <f>$A77*'Calcification Rates'!$D$74*'Calcification Rates'!$F$74</f>
        <v>1.9037278124999999</v>
      </c>
      <c r="FO77" s="73">
        <f>$A77*('Calcification Rates'!$D$74-'Calcification Rates'!$E$74)*('Calcification Rates'!$F$74-'Calcification Rates'!$G$74)</f>
        <v>1.2372303915026153</v>
      </c>
      <c r="FP77" s="73">
        <f>$A77*('Calcification Rates'!$D$74+'Calcification Rates'!$E$74)*('Calcification Rates'!$F$74+'Calcification Rates'!$G$74)</f>
        <v>2.5702252334973847</v>
      </c>
      <c r="FQ77" s="73">
        <f>$A77*'Calcification Rates'!$D$75*'Calcification Rates'!$F$75</f>
        <v>54.945584872159088</v>
      </c>
      <c r="FR77" s="73">
        <f>$A77*('Calcification Rates'!$D$75-'Calcification Rates'!$E$75)*('Calcification Rates'!$F$75-'Calcification Rates'!$G$75)</f>
        <v>51.168653440702883</v>
      </c>
      <c r="FS77" s="73">
        <f>$A77*('Calcification Rates'!$D$75+'Calcification Rates'!$E$75)*('Calcification Rates'!$F$75+'Calcification Rates'!$G$75)</f>
        <v>58.83752289984978</v>
      </c>
      <c r="FT77" s="73">
        <f>((((((((($A77*2)/PI())/2)+'Calcification Rates'!$D$76)^2)*PI())/2))-((((((($A77*2)/PI())/2)^2)*PI())/2)))*'Calcification Rates'!$F$76</f>
        <v>55.427156677640561</v>
      </c>
      <c r="FU77" s="73">
        <f>((((((((($A77*2)/PI())/2)+('Calcification Rates'!$D$76-'Calcification Rates'!$E$76))^2)*PI())/2))-((((((($A77*2)/PI())/2)^2)*PI())/2)))*('Calcification Rates'!$F$76-'Calcification Rates'!$G$76)</f>
        <v>51.607337841052619</v>
      </c>
      <c r="FV77" s="73">
        <f>((((((((($A77*2)/PI())/2)+('Calcification Rates'!$D$76+'Calcification Rates'!$E$76))^2)*PI())/2))-((((((($A77*2)/PI())/2)^2)*PI())/2)))*('Calcification Rates'!$F$76+'Calcification Rates'!$G$76)</f>
        <v>59.364456519872661</v>
      </c>
      <c r="FW77" s="73">
        <f>(2*'Calcification Rates'!$D$77*'Calcification Rates'!$F$77)+0.1*'Calcification Rates'!$D$77*($A77+(2*'Calcification Rates'!$D$77))*'Calcification Rates'!$F$77</f>
        <v>121.21919444444444</v>
      </c>
      <c r="FX77" s="73">
        <f>(2*('Calcification Rates'!$D$77-'Calcification Rates'!$E$77)*('Calcification Rates'!$F$77-'Calcification Rates'!$G$77))+(0.1*('Calcification Rates'!$D$77-'Calcification Rates'!$E$77)*($A77+(2*'Calcification Rates'!$D$77-'Calcification Rates'!$E$77)))*('Calcification Rates'!$F$77-'Calcification Rates'!$G$77)</f>
        <v>115.34305848989615</v>
      </c>
      <c r="FY77" s="73">
        <f>(2*('Calcification Rates'!$D$77+'Calcification Rates'!$E$77)*('Calcification Rates'!$F$77+'Calcification Rates'!$G$77))+(0.1*('Calcification Rates'!$D$77+'Calcification Rates'!$E$77)*($A77+(2*'Calcification Rates'!$D$77+'Calcification Rates'!$E$77)))*('Calcification Rates'!$F$77+'Calcification Rates'!$G$77)</f>
        <v>127.12111340249196</v>
      </c>
      <c r="FZ77" s="73">
        <f>((((1-'Calcification Rates'!$H$78)*$A77)*'Calcification Rates'!$D$78*0.1)+('Calcification Rates'!$H$78*$A77*'Calcification Rates'!$D$78))*'Calcification Rates'!$F$78</f>
        <v>28.885001213249996</v>
      </c>
      <c r="GA77" s="73">
        <f>((((1-'Calcification Rates'!$H$78)*$A77)*(('Calcification Rates'!$D$78-'Calcification Rates'!$E$78)*0.1))+('Calcification Rates'!$H$78*$A77*('Calcification Rates'!$D$78-'Calcification Rates'!$E$78)))*('Calcification Rates'!$F$78-'Calcification Rates'!$G$78)</f>
        <v>27.885002961595163</v>
      </c>
      <c r="GB77" s="73">
        <f>((((1-'Calcification Rates'!$H$78)*$A77)*(('Calcification Rates'!$D$78+'Calcification Rates'!$E$78)*0.1))+('Calcification Rates'!$H$78*$A77*('Calcification Rates'!$D$78+'Calcification Rates'!$E$78)))*('Calcification Rates'!$F$78+'Calcification Rates'!$G$78)</f>
        <v>29.884999464904837</v>
      </c>
      <c r="GC77" s="73">
        <f>((((1-'Calcification Rates'!$H$79)*$A77)*'Calcification Rates'!$D$79*0.1)+('Calcification Rates'!$H$79*$A77*'Calcification Rates'!$D$79))*'Calcification Rates'!$F$79</f>
        <v>32.851293930000004</v>
      </c>
      <c r="GD77" s="73">
        <f>((((1-'Calcification Rates'!$H$79)*$A77)*(('Calcification Rates'!$D$79-'Calcification Rates'!$E$79)*0.1))+('Calcification Rates'!$H$79*$A77*('Calcification Rates'!$D$79-'Calcification Rates'!$E$79)))*('Calcification Rates'!$F$79-'Calcification Rates'!$G$79)</f>
        <v>31.477970764485811</v>
      </c>
      <c r="GE77" s="73">
        <f>((((1-'Calcification Rates'!$H$79)*$A77)*(('Calcification Rates'!$D$79+'Calcification Rates'!$E$79)*0.1))+('Calcification Rates'!$H$79*$A77*('Calcification Rates'!$D$79+'Calcification Rates'!$E$79)))*('Calcification Rates'!$F$79+'Calcification Rates'!$G$79)</f>
        <v>34.224617095514198</v>
      </c>
      <c r="GF77" s="73">
        <f>((((1-'Calcification Rates'!$H$80)*$A77)*'Calcification Rates'!$D$80*0.1)+('Calcification Rates'!$H$80*$A77*'Calcification Rates'!$D$80))*'Calcification Rates'!$F$80</f>
        <v>38.658121924499994</v>
      </c>
      <c r="GG77" s="73">
        <f>((((1-'Calcification Rates'!$H$80)*$A77)*(('Calcification Rates'!$D$80-'Calcification Rates'!$E$80)*0.1))+('Calcification Rates'!$H$80*$A77*('Calcification Rates'!$D$80-'Calcification Rates'!$E$80)))*('Calcification Rates'!$F$80-'Calcification Rates'!$G$80)</f>
        <v>37.319778399728854</v>
      </c>
      <c r="GH77" s="73">
        <f>((((1-'Calcification Rates'!$H$80)*$A77)*(('Calcification Rates'!$D$80+'Calcification Rates'!$E$80)*0.1))+('Calcification Rates'!$H$80*$A77*('Calcification Rates'!$D$80+'Calcification Rates'!$E$80)))*('Calcification Rates'!$F$80+'Calcification Rates'!$G$80)</f>
        <v>39.99646544927112</v>
      </c>
      <c r="GI77" s="73">
        <f>((((((((($A77*2)/PI())/2)+'Calcification Rates'!$D$81)^2)*PI())/2))-((((((($A77*2)/PI())/2)^2)*PI())/2)))*'Calcification Rates'!$F$81</f>
        <v>46.941783673529514</v>
      </c>
      <c r="GJ77" s="73">
        <f>((((((((($A77*2)/PI())/2)+('Calcification Rates'!$D$81-'Calcification Rates'!$E$81))^2)*PI())/2))-((((((($A77*2)/PI())/2)^2)*PI())/2)))*('Calcification Rates'!$F$81-'Calcification Rates'!$G$81)</f>
        <v>45.418955853283478</v>
      </c>
      <c r="GK77" s="73">
        <f>((((((((($A77*2)/PI())/2)+('Calcification Rates'!$D$81+'Calcification Rates'!$E$81))^2)*PI())/2))-((((((($A77*2)/PI())/2)^2)*PI())/2)))*('Calcification Rates'!$F$81+'Calcification Rates'!$G$81)</f>
        <v>48.465503941065435</v>
      </c>
      <c r="GL77" s="73">
        <f>((((((((($A77*2)/PI())/2)+'Calcification Rates'!$D$82)^2)*PI())/2))-((((((($A77*2)/PI())/2)^2)*PI())/2)))*'Calcification Rates'!$F$82</f>
        <v>48.137176885446202</v>
      </c>
      <c r="GM77" s="73">
        <f>((((((((($A77*2)/PI())/2)+('Calcification Rates'!$D$82-'Calcification Rates'!$E$82))^2)*PI())/2))-((((((($A77*2)/PI())/2)^2)*PI())/2)))*('Calcification Rates'!$F$82-'Calcification Rates'!$G$82)</f>
        <v>46.951812860157951</v>
      </c>
      <c r="GN77" s="73">
        <f>((((((((($A77*2)/PI())/2)+('Calcification Rates'!$D$82+'Calcification Rates'!$E$82))^2)*PI())/2))-((((((($A77*2)/PI())/2)^2)*PI())/2)))*('Calcification Rates'!$F$82+'Calcification Rates'!$G$82)</f>
        <v>49.323081078540326</v>
      </c>
      <c r="GO77" s="73">
        <f>((((((((($A77*2)/PI())/2)+'Calcification Rates'!$D$87)^2)*PI())/2))-((((((($A77*2)/PI())/2)^2)*PI())/2)))*'Calcification Rates'!$F$87</f>
        <v>32.363109345123156</v>
      </c>
      <c r="GP77" s="73">
        <f>((((((((($A77*2)/PI())/2)+('Calcification Rates'!$D$87-'Calcification Rates'!$E$87))^2)*PI())/2))-((((((($A77*2)/PI())/2)^2)*PI())/2)))*('Calcification Rates'!$F$87-'Calcification Rates'!$G$87)</f>
        <v>28.155791149261777</v>
      </c>
      <c r="GQ77" s="73">
        <f>((((((((($A77*2)/PI())/2)+('Calcification Rates'!$D$87+'Calcification Rates'!$E$87))^2)*PI())/2))-((((((($A77*2)/PI())/2)^2)*PI())/2)))*('Calcification Rates'!$F$87+'Calcification Rates'!$G$87)</f>
        <v>36.793382210359198</v>
      </c>
      <c r="GR77" s="73">
        <f>((((((((($A77*2)/PI())/2)+'Calcification Rates'!$D$88)^2)*PI())/2))-((((((($A77*2)/PI())/2)^2)*PI())/2)))*'Calcification Rates'!$F$88</f>
        <v>32.363109345123156</v>
      </c>
      <c r="GS77" s="73">
        <f>((((((((($A77*2)/PI())/2)+('Calcification Rates'!$D$88-'Calcification Rates'!$E$88))^2)*PI())/2))-((((((($A77*2)/PI())/2)^2)*PI())/2)))*('Calcification Rates'!$F$88-'Calcification Rates'!$G$88)</f>
        <v>28.155791149261777</v>
      </c>
      <c r="GT77" s="73">
        <f>((((((((($A77*2)/PI())/2)+('Calcification Rates'!$D$88+'Calcification Rates'!$E$88))^2)*PI())/2))-((((((($A77*2)/PI())/2)^2)*PI())/2)))*('Calcification Rates'!$F$88+'Calcification Rates'!$G$88)</f>
        <v>36.793382210359198</v>
      </c>
      <c r="GU77" s="73">
        <f>((((((((($A77*2)/PI())/2)+'Calcification Rates'!$D$89)^2)*PI())/2))-((((((($A77*2)/PI())/2)^2)*PI())/2)))*'Calcification Rates'!$F$89</f>
        <v>45.208606317060443</v>
      </c>
      <c r="GV77" s="73">
        <f>((((((((($A77*2)/PI())/2)+('Calcification Rates'!$D$89-'Calcification Rates'!$E$89))^2)*PI())/2))-((((((($A77*2)/PI())/2)^2)*PI())/2)))*('Calcification Rates'!$F$89-'Calcification Rates'!$G$89)</f>
        <v>40.309526827502246</v>
      </c>
      <c r="GW77" s="73">
        <f>((((((((($A77*2)/PI())/2)+('Calcification Rates'!$D$89+'Calcification Rates'!$E$89))^2)*PI())/2))-((((((($A77*2)/PI())/2)^2)*PI())/2)))*('Calcification Rates'!$F$89+'Calcification Rates'!$G$89)</f>
        <v>50.289345291711165</v>
      </c>
      <c r="GX77" s="73">
        <f>((((((((($A77*2)/PI())/2)+'Calcification Rates'!$D$90)^2)*PI())/2))-((((((($A77*2)/PI())/2)^2)*PI())/2)))*'Calcification Rates'!$F$90</f>
        <v>45.208606317060443</v>
      </c>
      <c r="GY77" s="73">
        <f>((((((((($A77*2)/PI())/2)+('Calcification Rates'!$D$90-'Calcification Rates'!$E$90))^2)*PI())/2))-((((((($A77*2)/PI())/2)^2)*PI())/2)))*('Calcification Rates'!$F$90-'Calcification Rates'!$G$90)</f>
        <v>40.309526827502246</v>
      </c>
      <c r="GZ77" s="73">
        <f>((((((((($A77*2)/PI())/2)+('Calcification Rates'!$D$90+'Calcification Rates'!$E$90))^2)*PI())/2))-((((((($A77*2)/PI())/2)^2)*PI())/2)))*('Calcification Rates'!$F$90+'Calcification Rates'!$G$90)</f>
        <v>50.289345291711165</v>
      </c>
      <c r="HA77" s="73">
        <f>((((((((($A77*2)/PI())/2)+'Calcification Rates'!$D$92)^2)*PI())/2))-((((((($A77*2)/PI())/2)^2)*PI())/2)))*'Calcification Rates'!$F$92</f>
        <v>113.62437455543873</v>
      </c>
      <c r="HB77" s="73">
        <f>((((((((($A77*2)/PI())/2)+('Calcification Rates'!$D$92-'Calcification Rates'!$E$92))^2)*PI())/2))-((((((($A77*2)/PI())/2)^2)*PI())/2)))*('Calcification Rates'!$F$92-'Calcification Rates'!$G$92)</f>
        <v>109.2281480177372</v>
      </c>
      <c r="HC77" s="73">
        <f>((((((((($A77*2)/PI())/2)+('Calcification Rates'!$D$92+'Calcification Rates'!$E$92))^2)*PI())/2))-((((((($A77*2)/PI())/2)^2)*PI())/2)))*('Calcification Rates'!$F$92+'Calcification Rates'!$G$92)</f>
        <v>118.02060109314027</v>
      </c>
      <c r="HD77" s="73">
        <f>$A77*'Calcification Rates'!$D$93*'Calcification Rates'!$F$93</f>
        <v>33.467134856587272</v>
      </c>
      <c r="HE77" s="73">
        <f>$A77*('Calcification Rates'!$D$93-'Calcification Rates'!$E$93)*('Calcification Rates'!$F$93-'Calcification Rates'!$G$93)</f>
        <v>29.413490630547237</v>
      </c>
      <c r="HF77" s="73">
        <f>$A77*('Calcification Rates'!$D$93+'Calcification Rates'!$E$93)*('Calcification Rates'!$F$93+'Calcification Rates'!$G$93)</f>
        <v>37.742849759327363</v>
      </c>
      <c r="HG77" s="73">
        <f>$A77*'Calcification Rates'!$D$95*'Calcification Rates'!$F$95</f>
        <v>42.670596942148769</v>
      </c>
      <c r="HH77" s="73">
        <f>$A77*('Calcification Rates'!$D$95-'Calcification Rates'!$E$95)*('Calcification Rates'!$F$95-'Calcification Rates'!$G$95)</f>
        <v>37.236176161657504</v>
      </c>
      <c r="HI77" s="73">
        <f>$A77*('Calcification Rates'!$D$95+'Calcification Rates'!$E$95)*('Calcification Rates'!$F$95+'Calcification Rates'!$G$95)</f>
        <v>48.409571793542973</v>
      </c>
      <c r="HJ77" s="73">
        <f>((((1-'Calcification Rates'!$H$96)*$A77)*'Calcification Rates'!$D$96*0.1)+('Calcification Rates'!$H$96*$A77*'Calcification Rates'!$D$96))*'Calcification Rates'!$F$96</f>
        <v>20.286281925000001</v>
      </c>
      <c r="HK77" s="73">
        <f>((((1-'Calcification Rates'!$H$96)*$A77)*(('Calcification Rates'!$D$96-'Calcification Rates'!$E$96)*0.1))+('Calcification Rates'!$H$96*$A77*('Calcification Rates'!$D$96-'Calcification Rates'!$E$96)))*('Calcification Rates'!$F$96-'Calcification Rates'!$G$96)</f>
        <v>17.720520319733939</v>
      </c>
      <c r="HL77" s="73">
        <f>((((1-'Calcification Rates'!$H$96)*$A77)*(('Calcification Rates'!$D$96+'Calcification Rates'!$E$96)*0.1))+('Calcification Rates'!$H$96*$A77*('Calcification Rates'!$D$96+'Calcification Rates'!$E$96)))*('Calcification Rates'!$F$96+'Calcification Rates'!$G$96)</f>
        <v>23.009860997337316</v>
      </c>
      <c r="HM77" s="73">
        <f>((((1-'Calcification Rates'!$H$98)*$A77)*'Calcification Rates'!$D$98*0.1)+('Calcification Rates'!$H$98*$A77*'Calcification Rates'!$D$98))*'Calcification Rates'!$F$98</f>
        <v>20.286281925000001</v>
      </c>
      <c r="HN77" s="73">
        <f>((((1-'Calcification Rates'!$H$98)*$A77)*(('Calcification Rates'!$D$98-'Calcification Rates'!$E$98)*0.1))+('Calcification Rates'!$H$98*$A77*('Calcification Rates'!$D$98-'Calcification Rates'!$E$98)))*('Calcification Rates'!$F$98-'Calcification Rates'!$G$98)</f>
        <v>12.234344667827227</v>
      </c>
      <c r="HO77" s="73">
        <f>((((1-'Calcification Rates'!$H$98)*$A77)*(('Calcification Rates'!$D$98+'Calcification Rates'!$E$98)*0.1))+('Calcification Rates'!$H$98*$A77*('Calcification Rates'!$D$98+'Calcification Rates'!$E$98)))*('Calcification Rates'!$F$98+'Calcification Rates'!$G$98)</f>
        <v>29.504002801839828</v>
      </c>
    </row>
    <row r="78" spans="1:223" x14ac:dyDescent="0.3">
      <c r="A78" s="42">
        <v>76</v>
      </c>
      <c r="B78" s="73">
        <f>((((1-'Calcification Rates'!$H$11)*$A78)*'Calcification Rates'!$D$11*0.1)+('Calcification Rates'!$H$11*$A78*'Calcification Rates'!$D$11))*'Calcification Rates'!$F$11</f>
        <v>209.09920938666667</v>
      </c>
      <c r="C78" s="73">
        <f>((((1-'Calcification Rates'!$H$11)*$A78)*(('Calcification Rates'!$D$11-'Calcification Rates'!$E$11)*0.1))+('Calcification Rates'!$H$11*$A78*('Calcification Rates'!$D$11-'Calcification Rates'!$E$11)))*('Calcification Rates'!$F$11-'Calcification Rates'!$G$11)</f>
        <v>169.8251595761287</v>
      </c>
      <c r="D78" s="73">
        <f>((((1-'Calcification Rates'!$H$11)*$A78)*(('Calcification Rates'!$D$11+'Calcification Rates'!$E$11)*0.1))+('Calcification Rates'!$H$11*$A78*('Calcification Rates'!$D$11+'Calcification Rates'!$E$11)))*('Calcification Rates'!$F$11+'Calcification Rates'!$G$11)</f>
        <v>249.59329141488473</v>
      </c>
      <c r="E78" s="73">
        <f>(((((1-'Calcification Rates'!$H$12)*$A78)*'Calcification Rates'!$D$12*0.1)+('Calcification Rates'!$H$12*$A78*'Calcification Rates'!$D$12))*'Calcification Rates'!$F$12)*0.5</f>
        <v>110.11234956190475</v>
      </c>
      <c r="F78" s="73">
        <f>(((((1-'Calcification Rates'!$H$12)*$A78)*(('Calcification Rates'!$D$12-'Calcification Rates'!$E$12)*0.1))+('Calcification Rates'!$H$12*$A78*('Calcification Rates'!$D$12-'Calcification Rates'!$E$12)))*('Calcification Rates'!$F$12-'Calcification Rates'!$G$12))*0.5</f>
        <v>101.20172324640846</v>
      </c>
      <c r="G78" s="73">
        <f>(((((1-'Calcification Rates'!$H$12)*$A78)*(('Calcification Rates'!$D$12+'Calcification Rates'!$E$12)*0.1))+('Calcification Rates'!$H$12*$A78*('Calcification Rates'!$D$12+'Calcification Rates'!$E$12)))*('Calcification Rates'!$F$12+'Calcification Rates'!$G$12))*0.5</f>
        <v>119.17758347561431</v>
      </c>
      <c r="H78" s="73">
        <f>(((((1-'Calcification Rates'!$H$13)*$A78)*'Calcification Rates'!$D$13*0.1)+('Calcification Rates'!$H$13*$A78*'Calcification Rates'!$D$13))*'Calcification Rates'!$F$13)*0.5</f>
        <v>88.602039225599981</v>
      </c>
      <c r="I78" s="73">
        <f>(((((1-'Calcification Rates'!$H$13)*$A78)*(('Calcification Rates'!$D$13-'Calcification Rates'!$E$13)*0.1))+('Calcification Rates'!$H$13*$A78*('Calcification Rates'!$D$13-'Calcification Rates'!$E$13)))*('Calcification Rates'!$F$13-'Calcification Rates'!$G$13))*0.5</f>
        <v>74.982384832097026</v>
      </c>
      <c r="J78" s="73">
        <f>(((((1-'Calcification Rates'!$H$13)*$A78)*(('Calcification Rates'!$D$13+'Calcification Rates'!$E$13)*0.1))+('Calcification Rates'!$H$13*$A78*('Calcification Rates'!$D$13+'Calcification Rates'!$E$13)))*('Calcification Rates'!$F$13+'Calcification Rates'!$G$13))*0.5</f>
        <v>103.34474031768073</v>
      </c>
      <c r="K78" s="73">
        <f>((((((((($A78*2)/PI())/2)+'Calcification Rates'!$D$14)^2)*PI())/2))-((((((($A78*2)/PI())/2)^2)*PI())/2)))*'Calcification Rates'!$F$14</f>
        <v>44.980096613858549</v>
      </c>
      <c r="L78" s="73">
        <f>((((((((($A78*2)/PI())/2)+('Calcification Rates'!$D$14-'Calcification Rates'!$E$14))^2)*PI())/2))-((((((($A78*2)/PI())/2)^2)*PI())/2)))*('Calcification Rates'!$F$14-'Calcification Rates'!$G$14)</f>
        <v>43.411315340227006</v>
      </c>
      <c r="M78" s="73">
        <f>((((((((($A78*2)/PI())/2)+('Calcification Rates'!$D$14+'Calcification Rates'!$E$14))^2)*PI())/2))-((((((($A78*2)/PI())/2)^2)*PI())/2)))*('Calcification Rates'!$F$14+'Calcification Rates'!$G$14)</f>
        <v>46.54955803878336</v>
      </c>
      <c r="N78" s="73">
        <f>((((((((($A78*2)/PI())/2)+'Calcification Rates'!$D$15)^2)*PI())/2))-((((((($A78*2)/PI())/2)^2)*PI())/2)))*'Calcification Rates'!$F$15</f>
        <v>45.62434278931746</v>
      </c>
      <c r="O78" s="73">
        <f>((((((((($A78*2)/PI())/2)+('Calcification Rates'!$D$15-'Calcification Rates'!$E$15))^2)*PI())/2))-((((((($A78*2)/PI())/2)^2)*PI())/2)))*('Calcification Rates'!$F$15-'Calcification Rates'!$G$15)</f>
        <v>41.143069490982548</v>
      </c>
      <c r="P78" s="73">
        <f>((((((((($A78*2)/PI())/2)+('Calcification Rates'!$D$15+'Calcification Rates'!$E$15))^2)*PI())/2))-((((((($A78*2)/PI())/2)^2)*PI())/2)))*('Calcification Rates'!$F$15+'Calcification Rates'!$G$15)</f>
        <v>50.315228284527088</v>
      </c>
      <c r="Q78" s="73">
        <f>(2*'Calcification Rates'!$D$16*'Calcification Rates'!$F$16)+0.1*'Calcification Rates'!$D$16*($A78+(2*'Calcification Rates'!$D$16))*'Calcification Rates'!$F$16</f>
        <v>10.826328333333333</v>
      </c>
      <c r="R78" s="73">
        <f>(2*('Calcification Rates'!$D$16-'Calcification Rates'!$E$16)*('Calcification Rates'!$F$16-'Calcification Rates'!$G$16))+(0.1*('Calcification Rates'!$D$16-'Calcification Rates'!$E$16)*($A78+(2*'Calcification Rates'!$D$16-'Calcification Rates'!$E$16)))*('Calcification Rates'!$F$16-'Calcification Rates'!$G$16)</f>
        <v>9.2998502264885872</v>
      </c>
      <c r="S78" s="73">
        <f>(2*('Calcification Rates'!$D$16+'Calcification Rates'!$E$16)*('Calcification Rates'!$F$16+'Calcification Rates'!$G$16))+(0.1*('Calcification Rates'!$D$16+'Calcification Rates'!$E$16)*($A78+(2*'Calcification Rates'!$D$16+'Calcification Rates'!$E$16)))*('Calcification Rates'!$F$16+'Calcification Rates'!$G$16)</f>
        <v>12.390819948691043</v>
      </c>
      <c r="T78" s="73">
        <f>(2*'Calcification Rates'!$D$17*'Calcification Rates'!$F$17)+0.1*'Calcification Rates'!$D$17*($A78+(2*'Calcification Rates'!$D$17))*'Calcification Rates'!$F$17</f>
        <v>10.006151944444444</v>
      </c>
      <c r="U78" s="73">
        <f>(2*('Calcification Rates'!$D$17-'Calcification Rates'!$E$17)*('Calcification Rates'!$F$17-'Calcification Rates'!$G$17))+(0.1*('Calcification Rates'!$D$17-'Calcification Rates'!$E$17)*($A78+(2*'Calcification Rates'!$D$17-'Calcification Rates'!$E$17)))*('Calcification Rates'!$F$17-'Calcification Rates'!$G$17)</f>
        <v>8.4908148739552516</v>
      </c>
      <c r="V78" s="73">
        <f>(2*('Calcification Rates'!$D$17+'Calcification Rates'!$E$17)*('Calcification Rates'!$F$17+'Calcification Rates'!$G$17))+(0.1*('Calcification Rates'!$D$17+'Calcification Rates'!$E$17)*($A78+(2*'Calcification Rates'!$D$17+'Calcification Rates'!$E$17)))*('Calcification Rates'!$F$17+'Calcification Rates'!$G$17)</f>
        <v>11.559501029491042</v>
      </c>
      <c r="W78" s="73">
        <f>((((((((($A78*2)/PI())/2)+'Calcification Rates'!$D$18)^2)*PI())/2))-((((((($A78*2)/PI())/2)^2)*PI())/2)))*'Calcification Rates'!$F$18</f>
        <v>45.62434278931746</v>
      </c>
      <c r="X78" s="73">
        <f>((((((((($A78*2)/PI())/2)+('Calcification Rates'!$D$18-'Calcification Rates'!$E$18))^2)*PI())/2))-((((((($A78*2)/PI())/2)^2)*PI())/2)))*('Calcification Rates'!$F$18-'Calcification Rates'!$G$18)</f>
        <v>41.143069490982548</v>
      </c>
      <c r="Y78" s="73">
        <f>((((((((($A78*2)/PI())/2)+('Calcification Rates'!$D$18+'Calcification Rates'!$E$18))^2)*PI())/2))-((((((($A78*2)/PI())/2)^2)*PI())/2)))*('Calcification Rates'!$F$18+'Calcification Rates'!$G$18)</f>
        <v>50.315228284527088</v>
      </c>
      <c r="Z78" s="73">
        <f>(2*'Calcification Rates'!$D$19*'Calcification Rates'!$F$19)+0.1*'Calcification Rates'!$D$19*($A78+(2*'Calcification Rates'!$D$19))*'Calcification Rates'!$F$19</f>
        <v>10.006151944444444</v>
      </c>
      <c r="AA78" s="73">
        <f>(2*('Calcification Rates'!$D$19-'Calcification Rates'!$E$19)*('Calcification Rates'!$F$19-'Calcification Rates'!$G$19))+(0.1*('Calcification Rates'!$D$19-'Calcification Rates'!$E$19)*($A78+(2*'Calcification Rates'!$D$19-'Calcification Rates'!$E$19)))*('Calcification Rates'!$F$19-'Calcification Rates'!$G$19)</f>
        <v>8.4908148739552516</v>
      </c>
      <c r="AB78" s="73">
        <f>(2*('Calcification Rates'!$D$19+'Calcification Rates'!$E$19)*('Calcification Rates'!$F$19+'Calcification Rates'!$G$19))+(0.1*('Calcification Rates'!$D$19+'Calcification Rates'!$E$19)*($A78+(2*'Calcification Rates'!$D$19+'Calcification Rates'!$E$19)))*('Calcification Rates'!$F$19+'Calcification Rates'!$G$19)</f>
        <v>11.559501029491042</v>
      </c>
      <c r="AC78" s="73">
        <f>(((((1-'Calcification Rates'!$H$20)*$A78)*'Calcification Rates'!$D$20*0.1)+('Calcification Rates'!$H$20*$A78*'Calcification Rates'!$D$20))*'Calcification Rates'!$F$20)*0.5</f>
        <v>6.1446509833333325</v>
      </c>
      <c r="AD78" s="73">
        <f>(((((1-'Calcification Rates'!$H$20)*$A78)*(('Calcification Rates'!$D$20-'Calcification Rates'!$E$20)*0.1))+('Calcification Rates'!$H$20*$A78*('Calcification Rates'!$D$20-'Calcification Rates'!$E$20)))*('Calcification Rates'!$F$20-'Calcification Rates'!$G$20))*0.5</f>
        <v>5.2144530448033555</v>
      </c>
      <c r="AE78" s="73">
        <f>(((((1-'Calcification Rates'!$H$20)*$A78)*(('Calcification Rates'!$D$20+'Calcification Rates'!$E$20)*0.1))+('Calcification Rates'!$H$20*$A78*('Calcification Rates'!$D$20+'Calcification Rates'!$E$20)))*('Calcification Rates'!$F$20+'Calcification Rates'!$G$20))*0.5</f>
        <v>7.098064705527646</v>
      </c>
      <c r="AF78" s="73">
        <f>(2*'Calcification Rates'!$D$21*'Calcification Rates'!$F$21)+0.1*'Calcification Rates'!$D$21*($A78+(2*'Calcification Rates'!$D$21))*'Calcification Rates'!$F$21</f>
        <v>11.482469444444444</v>
      </c>
      <c r="AG78" s="73">
        <f>(2*('Calcification Rates'!$D$21-'Calcification Rates'!$E$21)*('Calcification Rates'!$F$21-'Calcification Rates'!$G$21))+(0.1*('Calcification Rates'!$D$21-'Calcification Rates'!$E$21)*($A78+(2*'Calcification Rates'!$D$21-'Calcification Rates'!$E$21)))*('Calcification Rates'!$F$21-'Calcification Rates'!$G$21)</f>
        <v>11.235882975982934</v>
      </c>
      <c r="AH78" s="73">
        <f>(2*('Calcification Rates'!$D$21+'Calcification Rates'!$E$21)*('Calcification Rates'!$F$21+'Calcification Rates'!$G$21))+(0.1*('Calcification Rates'!$D$21+'Calcification Rates'!$E$21)*($A78+(2*'Calcification Rates'!$D$21+'Calcification Rates'!$E$21)))*('Calcification Rates'!$F$21+'Calcification Rates'!$G$21)</f>
        <v>11.731572587750399</v>
      </c>
      <c r="AI78" s="73">
        <f>$A78*'Calcification Rates'!$D$23*'Calcification Rates'!$F$23</f>
        <v>1.7862137499999999</v>
      </c>
      <c r="AJ78" s="73">
        <f>$A78*('Calcification Rates'!$D$23-'Calcification Rates'!$E$23)*('Calcification Rates'!$F$23-'Calcification Rates'!$G$23)</f>
        <v>1.1608581451135649</v>
      </c>
      <c r="AK78" s="73">
        <f>$A78*('Calcification Rates'!$D$23+'Calcification Rates'!$E$23)*('Calcification Rates'!$F$23+'Calcification Rates'!$G$23)</f>
        <v>2.411569354886435</v>
      </c>
      <c r="AL78" s="73">
        <f>((((1-'Calcification Rates'!$H$24)*$A78)*'Calcification Rates'!$D$24*0.1)+('Calcification Rates'!$H$24*$A78*'Calcification Rates'!$D$24))*'Calcification Rates'!$F$24</f>
        <v>81.389564874800001</v>
      </c>
      <c r="AM78" s="73">
        <f>((((1-'Calcification Rates'!$H$24)*$A78)*(('Calcification Rates'!$D$24-'Calcification Rates'!$E$24)*0.1))+('Calcification Rates'!$H$24*$A78*('Calcification Rates'!$D$24-'Calcification Rates'!$E$24)))*('Calcification Rates'!$F$24-'Calcification Rates'!$G$24)</f>
        <v>49.084794972491608</v>
      </c>
      <c r="AN78" s="73">
        <f>((((1-'Calcification Rates'!$H$24)*$A78)*(('Calcification Rates'!$D$24+'Calcification Rates'!$E$24)*0.1))+('Calcification Rates'!$H$24*$A78*('Calcification Rates'!$D$24+'Calcification Rates'!$E$24)))*('Calcification Rates'!$F$24+'Calcification Rates'!$G$24)</f>
        <v>118.37151622877404</v>
      </c>
      <c r="AO78" s="73">
        <f>((((((((($A78*2)/PI())/2)+'Calcification Rates'!$D$25)^2)*PI())/2))-((((((($A78*2)/PI())/2)^2)*PI())/2)))*'Calcification Rates'!$F$25</f>
        <v>38.326971766949157</v>
      </c>
      <c r="AP78" s="73">
        <f>((((((((($A78*2)/PI())/2)+('Calcification Rates'!$D$25-'Calcification Rates'!$E$25))^2)*PI())/2))-((((((($A78*2)/PI())/2)^2)*PI())/2)))*('Calcification Rates'!$F$25-'Calcification Rates'!$G$25)</f>
        <v>31.331931806080714</v>
      </c>
      <c r="AQ78" s="73">
        <f>((((((((($A78*2)/PI())/2)+('Calcification Rates'!$D$25+'Calcification Rates'!$E$25))^2)*PI())/2))-((((((($A78*2)/PI())/2)^2)*PI())/2)))*('Calcification Rates'!$F$25+'Calcification Rates'!$G$25)</f>
        <v>45.554796899375496</v>
      </c>
      <c r="AR78" s="73">
        <f>((((1-'Calcification Rates'!$H$28)*$A78)*'Calcification Rates'!$D$28*0.1)+('Calcification Rates'!$H$28*$A78*'Calcification Rates'!$D$28))*'Calcification Rates'!$F$28</f>
        <v>13.100214130205805</v>
      </c>
      <c r="AS78" s="73">
        <f>((((1-'Calcification Rates'!$H$28)*$A78)*(('Calcification Rates'!$D$28-'Calcification Rates'!$E$28)*0.1))+('Calcification Rates'!$H$28*$A78*('Calcification Rates'!$D$28-'Calcification Rates'!$E$28)))*('Calcification Rates'!$F$28-'Calcification Rates'!$G$28)</f>
        <v>11.807479507170704</v>
      </c>
      <c r="AT78" s="73">
        <f>((((1-'Calcification Rates'!$H$28)*$A78)*(('Calcification Rates'!$D$28+'Calcification Rates'!$E$28)*0.1))+('Calcification Rates'!$H$28*$A78*('Calcification Rates'!$D$28+'Calcification Rates'!$E$28)))*('Calcification Rates'!$F$28+'Calcification Rates'!$G$28)</f>
        <v>14.456208790323192</v>
      </c>
      <c r="AU78" s="73">
        <f>((((((((($A78*2)/PI())/2)+'Calcification Rates'!$D$29)^2)*PI())/2))-((((((($A78*2)/PI())/2)^2)*PI())/2)))*'Calcification Rates'!$F$29</f>
        <v>187.69220978419654</v>
      </c>
      <c r="AV78" s="73">
        <f>((((((((($A78*2)/PI())/2)+('Calcification Rates'!$D$29-'Calcification Rates'!$E$29))^2)*PI())/2))-((((((($A78*2)/PI())/2)^2)*PI())/2)))*('Calcification Rates'!$F$29-'Calcification Rates'!$G$29)</f>
        <v>155.09821592726993</v>
      </c>
      <c r="AW78" s="73">
        <f>((((((((($A78*2)/PI())/2)+('Calcification Rates'!$D$29+'Calcification Rates'!$E$29))^2)*PI())/2))-((((((($A78*2)/PI())/2)^2)*PI())/2)))*('Calcification Rates'!$F$29+'Calcification Rates'!$G$29)</f>
        <v>223.13149208353121</v>
      </c>
      <c r="AX78" s="73">
        <f>((((((((($A78*2)/PI())/2)+'Calcification Rates'!$D$30)^2)*PI())/2))-((((((($A78*2)/PI())/2)^2)*PI())/2)))*'Calcification Rates'!$F$30</f>
        <v>44.715357886833338</v>
      </c>
      <c r="AY78" s="73">
        <f>((((((((($A78*2)/PI())/2)+('Calcification Rates'!$D$30-'Calcification Rates'!$E$30))^2)*PI())/2))-((((((($A78*2)/PI())/2)^2)*PI())/2)))*('Calcification Rates'!$F$30-'Calcification Rates'!$G$30)</f>
        <v>39.696128790396699</v>
      </c>
      <c r="AZ78" s="73">
        <f>((((((((($A78*2)/PI())/2)+('Calcification Rates'!$D$30+'Calcification Rates'!$E$30))^2)*PI())/2))-((((((($A78*2)/PI())/2)^2)*PI())/2)))*('Calcification Rates'!$F$30+'Calcification Rates'!$G$30)</f>
        <v>49.837804585713151</v>
      </c>
      <c r="BA78" s="73">
        <f>((((1-'Calcification Rates'!$H$31)*$A78)*'Calcification Rates'!$D$31*0.1)+('Calcification Rates'!$H$31*$A78*'Calcification Rates'!$D$31))*'Calcification Rates'!$F$31</f>
        <v>14.011816</v>
      </c>
      <c r="BB78" s="73">
        <f>((((1-'Calcification Rates'!$H$31)*$A78)*(('Calcification Rates'!$D$31-'Calcification Rates'!$E$31)*0.1))+('Calcification Rates'!$H$31*$A78*('Calcification Rates'!$D$31-'Calcification Rates'!$E$31)))*('Calcification Rates'!$F$31-'Calcification Rates'!$G$31)</f>
        <v>14.011815999999996</v>
      </c>
      <c r="BC78" s="73">
        <f>((((1-'Calcification Rates'!$H$31)*$A78)*(('Calcification Rates'!$D$31+'Calcification Rates'!$E$31)*0.1))+('Calcification Rates'!$H$31*$A78*('Calcification Rates'!$D$31+'Calcification Rates'!$E$31)))*('Calcification Rates'!$F$31+'Calcification Rates'!$G$31)</f>
        <v>14.011815999999996</v>
      </c>
      <c r="BD78" s="73">
        <f>$A78*'Calcification Rates'!$D$32*'Calcification Rates'!$F$32</f>
        <v>58.877366877329457</v>
      </c>
      <c r="BE78" s="73">
        <f>$A78*('Calcification Rates'!$D$32-'Calcification Rates'!$E$32)*('Calcification Rates'!$F$32-'Calcification Rates'!$G$32)</f>
        <v>56.599350001559422</v>
      </c>
      <c r="BF78" s="73">
        <f>$A78*('Calcification Rates'!$D$32+'Calcification Rates'!$E$32)*('Calcification Rates'!$F$32+'Calcification Rates'!$G$32)</f>
        <v>61.155383753099493</v>
      </c>
      <c r="BG78" s="73">
        <f>((((1-'Calcification Rates'!$H$34)*$A78)*'Calcification Rates'!$D$34*0.1)+('Calcification Rates'!$H$34*$A78*'Calcification Rates'!$D$34))*'Calcification Rates'!$F$34</f>
        <v>19.034042299999999</v>
      </c>
      <c r="BH78" s="73">
        <f>((((1-'Calcification Rates'!$H$34)*$A78)*(('Calcification Rates'!$D$34-'Calcification Rates'!$E$34)*0.1))+('Calcification Rates'!$H$34*$A78*('Calcification Rates'!$D$34-'Calcification Rates'!$E$34)))*('Calcification Rates'!$F$34-'Calcification Rates'!$G$34)</f>
        <v>7.2484122801817774</v>
      </c>
      <c r="BI78" s="73">
        <f>((((1-'Calcification Rates'!$H$34)*$A78)*(('Calcification Rates'!$D$34+'Calcification Rates'!$E$34)*0.1))+('Calcification Rates'!$H$34*$A78*('Calcification Rates'!$D$34+'Calcification Rates'!$E$34)))*('Calcification Rates'!$F$34+'Calcification Rates'!$G$34)</f>
        <v>36.301890736477311</v>
      </c>
      <c r="BJ78" s="73">
        <f>(2*'Calcification Rates'!$D$35*'Calcification Rates'!$F$35)+0.1*'Calcification Rates'!$D$35*($A78+(2*'Calcification Rates'!$D$35))*'Calcification Rates'!$F$35</f>
        <v>5.7633642519121091</v>
      </c>
      <c r="BK78" s="73">
        <f>(2*('Calcification Rates'!$D$35-'Calcification Rates'!$E$35)*('Calcification Rates'!$F$35-'Calcification Rates'!$G$35))+(0.1*('Calcification Rates'!$D$35-'Calcification Rates'!$E$35)*($A78+(2*'Calcification Rates'!$D$35-'Calcification Rates'!$E$35)))*('Calcification Rates'!$F$35-'Calcification Rates'!$G$35)</f>
        <v>5.1978426292137501</v>
      </c>
      <c r="BL78" s="73">
        <f>(2*('Calcification Rates'!$D$35+'Calcification Rates'!$E$35)*('Calcification Rates'!$F$35+'Calcification Rates'!$G$35))+(0.1*('Calcification Rates'!$D$35+'Calcification Rates'!$E$35)*($A78+(2*'Calcification Rates'!$D$35+'Calcification Rates'!$E$35)))*('Calcification Rates'!$F$35+'Calcification Rates'!$G$35)</f>
        <v>6.3552394621734223</v>
      </c>
      <c r="BM78" s="73">
        <f>((((((((($A78*2)/PI())/2)+'Calcification Rates'!$D$36)^2)*PI())/2))-((((((($A78*2)/PI())/2)^2)*PI())/2)))*'Calcification Rates'!$F$36</f>
        <v>60.267283069258234</v>
      </c>
      <c r="BN78" s="73">
        <f>((((((((($A78*2)/PI())/2)+('Calcification Rates'!$D$36-'Calcification Rates'!$E$36))^2)*PI())/2))-((((((($A78*2)/PI())/2)^2)*PI())/2)))*('Calcification Rates'!$F$36-'Calcification Rates'!$G$36)</f>
        <v>55.197582669838546</v>
      </c>
      <c r="BO78" s="73">
        <f>((((((((($A78*2)/PI())/2)+('Calcification Rates'!$D$36+'Calcification Rates'!$E$36))^2)*PI())/2))-((((((($A78*2)/PI())/2)^2)*PI())/2)))*('Calcification Rates'!$F$36+'Calcification Rates'!$G$36)</f>
        <v>65.560214954953864</v>
      </c>
      <c r="BP78" s="73">
        <f>(2*'Calcification Rates'!$D$37*'Calcification Rates'!$F$37)+0.1*'Calcification Rates'!$D$37*($A78+(2*'Calcification Rates'!$D$37))*'Calcification Rates'!$F$37</f>
        <v>115.74242361111111</v>
      </c>
      <c r="BQ78" s="73">
        <f>(2*('Calcification Rates'!$D$37-'Calcification Rates'!$E$37)*('Calcification Rates'!$F$37-'Calcification Rates'!$G$37))+(0.1*('Calcification Rates'!$D$37-'Calcification Rates'!$E$37)*($A78+(2*'Calcification Rates'!$D$37-'Calcification Rates'!$E$37)))*('Calcification Rates'!$F$37-'Calcification Rates'!$G$37)</f>
        <v>94.87362224131698</v>
      </c>
      <c r="BR78" s="73">
        <f>(2*('Calcification Rates'!$D$37+'Calcification Rates'!$E$37)*('Calcification Rates'!$F$37+'Calcification Rates'!$G$37))+(0.1*('Calcification Rates'!$D$37+'Calcification Rates'!$E$37)*($A78+(2*'Calcification Rates'!$D$37+'Calcification Rates'!$E$37)))*('Calcification Rates'!$F$37+'Calcification Rates'!$G$37)</f>
        <v>138.31933308868688</v>
      </c>
      <c r="BS78" s="73">
        <f>(2*'Calcification Rates'!$D$38*'Calcification Rates'!$F$38)+0.1*'Calcification Rates'!$D$38*($A78+(2*'Calcification Rates'!$D$38))*'Calcification Rates'!$F$38</f>
        <v>110.82672222222222</v>
      </c>
      <c r="BT78" s="73">
        <f>(2*('Calcification Rates'!$D$38-'Calcification Rates'!$E$38)*('Calcification Rates'!$F$38-'Calcification Rates'!$G$38))+(0.1*('Calcification Rates'!$D$38-'Calcification Rates'!$E$38)*($A78+(2*'Calcification Rates'!$D$38-'Calcification Rates'!$E$38)))*('Calcification Rates'!$F$38-'Calcification Rates'!$G$38)</f>
        <v>89.103222338026598</v>
      </c>
      <c r="BU78" s="73">
        <f>(2*('Calcification Rates'!$D$38+'Calcification Rates'!$E$38)*('Calcification Rates'!$F$38+'Calcification Rates'!$G$38))+(0.1*('Calcification Rates'!$D$38+'Calcification Rates'!$E$38)*($A78+(2*'Calcification Rates'!$D$38+'Calcification Rates'!$E$38)))*('Calcification Rates'!$F$38+'Calcification Rates'!$G$38)</f>
        <v>134.75846201660528</v>
      </c>
      <c r="BV78" s="73">
        <f>((((((((($A78*2)/PI())/2)+'Calcification Rates'!$D$39)^2)*PI())/2))-((((((($A78*2)/PI())/2)^2)*PI())/2)))*'Calcification Rates'!$F$39</f>
        <v>32.566607811252901</v>
      </c>
      <c r="BW78" s="73">
        <f>((((((((($A78*2)/PI())/2)+('Calcification Rates'!$D$39-'Calcification Rates'!$E$39))^2)*PI())/2))-((((((($A78*2)/PI())/2)^2)*PI())/2)))*('Calcification Rates'!$F$39-'Calcification Rates'!$G$39)</f>
        <v>31.306577240674105</v>
      </c>
      <c r="BX78" s="73">
        <f>((((((((($A78*2)/PI())/2)+('Calcification Rates'!$D$39+'Calcification Rates'!$E$39))^2)*PI())/2))-((((((($A78*2)/PI())/2)^2)*PI())/2)))*('Calcification Rates'!$F$39+'Calcification Rates'!$G$39)</f>
        <v>33.826638381831692</v>
      </c>
      <c r="BY78" s="73">
        <f>((((((((($A78*2)/PI())/2)+'Calcification Rates'!$D$40)^2)*PI())/2))-((((((($A78*2)/PI())/2)^2)*PI())/2)))*'Calcification Rates'!$F$40</f>
        <v>59.485816559054591</v>
      </c>
      <c r="BZ78" s="73">
        <f>((((((((($A78*2)/PI())/2)+('Calcification Rates'!$D$40-'Calcification Rates'!$E$40))^2)*PI())/2))-((((((($A78*2)/PI())/2)^2)*PI())/2)))*('Calcification Rates'!$F$40-'Calcification Rates'!$G$40)</f>
        <v>57.184258232358012</v>
      </c>
      <c r="CA78" s="73">
        <f>((((((((($A78*2)/PI())/2)+('Calcification Rates'!$D$40+'Calcification Rates'!$E$40))^2)*PI())/2))-((((((($A78*2)/PI())/2)^2)*PI())/2)))*('Calcification Rates'!$F$40+'Calcification Rates'!$G$40)</f>
        <v>61.787374885751177</v>
      </c>
      <c r="CB78" s="73">
        <f>$A78*'Calcification Rates'!$D$23*'Calcification Rates'!$F$23</f>
        <v>1.7862137499999999</v>
      </c>
      <c r="CC78" s="73">
        <f>$A78*('Calcification Rates'!$D$23-'Calcification Rates'!$E$23)*('Calcification Rates'!$F$23-'Calcification Rates'!$G$23)</f>
        <v>1.1608581451135649</v>
      </c>
      <c r="CD78" s="73">
        <f>$A78*('Calcification Rates'!$D$23+'Calcification Rates'!$E$23)*('Calcification Rates'!$F$23+'Calcification Rates'!$G$23)</f>
        <v>2.411569354886435</v>
      </c>
      <c r="CE78" s="73">
        <f>((((1-'Calcification Rates'!$H$44)*$A78)*'Calcification Rates'!$D$44*0.1)+('Calcification Rates'!$H$44*$A78*'Calcification Rates'!$D$44))*'Calcification Rates'!$F$44</f>
        <v>62.374556617100012</v>
      </c>
      <c r="CF78" s="73">
        <f>((((1-'Calcification Rates'!$H$44)*$A78)*(('Calcification Rates'!$D$44-'Calcification Rates'!$E$44)*0.1))+('Calcification Rates'!$H$44*$A78*('Calcification Rates'!$D$44-'Calcification Rates'!$E$44)))*('Calcification Rates'!$F$44-'Calcification Rates'!$G$44)</f>
        <v>37.617135903848229</v>
      </c>
      <c r="CG78" s="73">
        <f>((((1-'Calcification Rates'!$H$44)*$A78)*(('Calcification Rates'!$D$44+'Calcification Rates'!$E$44)*0.1))+('Calcification Rates'!$H$44*$A78*('Calcification Rates'!$D$44+'Calcification Rates'!$E$44)))*('Calcification Rates'!$F$44+'Calcification Rates'!$G$44)</f>
        <v>90.716430935849544</v>
      </c>
      <c r="CH78" s="73">
        <f>((((1-'Calcification Rates'!$H$45)*$A78)*'Calcification Rates'!$D$45*0.1)+('Calcification Rates'!$H$45*$A78*'Calcification Rates'!$D$45))*'Calcification Rates'!$F$45</f>
        <v>77.504982400000003</v>
      </c>
      <c r="CI78" s="73">
        <f>((((1-'Calcification Rates'!$H$45)*$A78)*(('Calcification Rates'!$D$45-'Calcification Rates'!$E$45)*0.1))+('Calcification Rates'!$H$45*$A78*('Calcification Rates'!$D$45-'Calcification Rates'!$E$45)))*('Calcification Rates'!$F$45-'Calcification Rates'!$G$45)</f>
        <v>51.035984724448383</v>
      </c>
      <c r="CJ78" s="73">
        <f>((((1-'Calcification Rates'!$H$45)*$A78)*(('Calcification Rates'!$D$45+'Calcification Rates'!$E$45)*0.1))+('Calcification Rates'!$H$45*$A78*('Calcification Rates'!$D$45+'Calcification Rates'!$E$45)))*('Calcification Rates'!$F$45+'Calcification Rates'!$G$45)</f>
        <v>103.97398007555162</v>
      </c>
      <c r="CK78" s="73">
        <f>((((1-'Calcification Rates'!$H$46)*$A78)*'Calcification Rates'!$D$46*0.1)+('Calcification Rates'!$H$46*$A78*'Calcification Rates'!$D$46))*'Calcification Rates'!$F$46</f>
        <v>62.427374320000006</v>
      </c>
      <c r="CL78" s="73">
        <f>((((1-'Calcification Rates'!$H$46)*$A78)*(('Calcification Rates'!$D$46-'Calcification Rates'!$E$46)*0.1))+('Calcification Rates'!$H$46*$A78*('Calcification Rates'!$D$46-'Calcification Rates'!$E$46)))*('Calcification Rates'!$F$46-'Calcification Rates'!$G$46)</f>
        <v>58.54863928510283</v>
      </c>
      <c r="CM78" s="73">
        <f>((((1-'Calcification Rates'!$H$46)*$A78)*(('Calcification Rates'!$D$46+'Calcification Rates'!$E$46)*0.1))+('Calcification Rates'!$H$46*$A78*('Calcification Rates'!$D$46+'Calcification Rates'!$E$46)))*('Calcification Rates'!$F$46+'Calcification Rates'!$G$46)</f>
        <v>66.422420090719854</v>
      </c>
      <c r="CN78" s="73">
        <f>((((1-'Calcification Rates'!$H$47)*$A78)*'Calcification Rates'!$D$47*0.1)+('Calcification Rates'!$H$47*$A78*'Calcification Rates'!$D$47))*'Calcification Rates'!$F$47</f>
        <v>81.389564874800001</v>
      </c>
      <c r="CO78" s="73">
        <f>((((1-'Calcification Rates'!$H$47)*$A78)*(('Calcification Rates'!$D$47-'Calcification Rates'!$E$47)*0.1))+('Calcification Rates'!$H$47*$A78*('Calcification Rates'!$D$47-'Calcification Rates'!$E$47)))*('Calcification Rates'!$F$47-'Calcification Rates'!$G$47)</f>
        <v>49.084794972491608</v>
      </c>
      <c r="CP78" s="73">
        <f>((((1-'Calcification Rates'!$H$47)*$A78)*(('Calcification Rates'!$D$47+'Calcification Rates'!$E$47)*0.1))+('Calcification Rates'!$H$47*$A78*('Calcification Rates'!$D$47+'Calcification Rates'!$E$47)))*('Calcification Rates'!$F$47+'Calcification Rates'!$G$47)</f>
        <v>118.37151622877404</v>
      </c>
      <c r="CQ78" s="73">
        <f>((((((((($A78*2)/PI())/2)+'Calcification Rates'!$D$48)^2)*PI())/2))-((((((($A78*2)/PI())/2)^2)*PI())/2)))*'Calcification Rates'!$F$48</f>
        <v>45.62434278931746</v>
      </c>
      <c r="CR78" s="73">
        <f>((((((((($A78*2)/PI())/2)+('Calcification Rates'!$D$48-'Calcification Rates'!$E$48))^2)*PI())/2))-((((((($A78*2)/PI())/2)^2)*PI())/2)))*('Calcification Rates'!$F$48-'Calcification Rates'!$G$48)</f>
        <v>41.143069490982548</v>
      </c>
      <c r="CS78" s="73">
        <f>((((((((($A78*2)/PI())/2)+('Calcification Rates'!$D$48+'Calcification Rates'!$E$48))^2)*PI())/2))-((((((($A78*2)/PI())/2)^2)*PI())/2)))*('Calcification Rates'!$F$48+'Calcification Rates'!$G$48)</f>
        <v>50.315228284527088</v>
      </c>
      <c r="CT78" s="73">
        <f>((((1-'Calcification Rates'!$H$49)*$A78)*'Calcification Rates'!$D$49*0.1)+('Calcification Rates'!$H$49*$A78*'Calcification Rates'!$D$49))*'Calcification Rates'!$F$49</f>
        <v>62.374556617100012</v>
      </c>
      <c r="CU78" s="73">
        <f>((((1-'Calcification Rates'!$H$49)*$A78)*(('Calcification Rates'!$D$49-'Calcification Rates'!$E$49)*0.1))+('Calcification Rates'!$H$49*$A78*('Calcification Rates'!$D$49-'Calcification Rates'!$E$49)))*('Calcification Rates'!$F$49-'Calcification Rates'!$G$49)</f>
        <v>37.617135903848229</v>
      </c>
      <c r="CV78" s="73">
        <f>((((1-'Calcification Rates'!$H$49)*$A78)*(('Calcification Rates'!$D$49+'Calcification Rates'!$E$49)*0.1))+('Calcification Rates'!$H$49*$A78*('Calcification Rates'!$D$49+'Calcification Rates'!$E$49)))*('Calcification Rates'!$F$49+'Calcification Rates'!$G$49)</f>
        <v>90.716430935849544</v>
      </c>
      <c r="CW78" s="73">
        <f>((((((((($A78*2)/PI())/2)+'Calcification Rates'!$D$50)^2)*PI())/2))-((((((($A78*2)/PI())/2)^2)*PI())/2)))*'Calcification Rates'!$F$50</f>
        <v>45.62434278931746</v>
      </c>
      <c r="CX78" s="73">
        <f>((((((((($A78*2)/PI())/2)+('Calcification Rates'!$D$50-'Calcification Rates'!$E$50))^2)*PI())/2))-((((((($A78*2)/PI())/2)^2)*PI())/2)))*('Calcification Rates'!$F$50-'Calcification Rates'!$G$50)</f>
        <v>41.143069490982548</v>
      </c>
      <c r="CY78" s="73">
        <f>((((((((($A78*2)/PI())/2)+('Calcification Rates'!$D$50+'Calcification Rates'!$E$50))^2)*PI())/2))-((((((($A78*2)/PI())/2)^2)*PI())/2)))*('Calcification Rates'!$F$50+'Calcification Rates'!$G$50)</f>
        <v>50.315228284527088</v>
      </c>
      <c r="CZ78" s="73">
        <f>((((((((($A78*2)/PI())/2)+'Calcification Rates'!$D$51)^2)*PI())/2))-((((((($A78*2)/PI())/2)^2)*PI())/2)))*'Calcification Rates'!$F$51</f>
        <v>45.62434278931746</v>
      </c>
      <c r="DA78" s="73">
        <f>((((((((($A78*2)/PI())/2)+('Calcification Rates'!$D$51-'Calcification Rates'!$E$51))^2)*PI())/2))-((((((($A78*2)/PI())/2)^2)*PI())/2)))*('Calcification Rates'!$F$51-'Calcification Rates'!$G$51)</f>
        <v>41.143069490982548</v>
      </c>
      <c r="DB78" s="73">
        <f>((((((((($A78*2)/PI())/2)+('Calcification Rates'!$D$51+'Calcification Rates'!$E$51))^2)*PI())/2))-((((((($A78*2)/PI())/2)^2)*PI())/2)))*('Calcification Rates'!$F$51+'Calcification Rates'!$G$51)</f>
        <v>50.315228284527088</v>
      </c>
      <c r="DC78" s="73">
        <f>((((((((($A78*2)/PI())/2)+'Calcification Rates'!$D$52)^2)*PI())/2))-((((((($A78*2)/PI())/2)^2)*PI())/2)))*'Calcification Rates'!$F$52</f>
        <v>100.91557952273419</v>
      </c>
      <c r="DD78" s="73">
        <f>((((((((($A78*2)/PI())/2)+('Calcification Rates'!$D$52-'Calcification Rates'!$E$52))^2)*PI())/2))-((((((($A78*2)/PI())/2)^2)*PI())/2)))*('Calcification Rates'!$F$52-'Calcification Rates'!$G$52)</f>
        <v>95.265240947995594</v>
      </c>
      <c r="DE78" s="73">
        <f>((((((((($A78*2)/PI())/2)+('Calcification Rates'!$D$52+'Calcification Rates'!$E$52))^2)*PI())/2))-((((((($A78*2)/PI())/2)^2)*PI())/2)))*('Calcification Rates'!$F$52+'Calcification Rates'!$G$52)</f>
        <v>106.70757422629833</v>
      </c>
      <c r="DF78" s="73">
        <f>((((((((($A78*2)/PI())/2)+'Calcification Rates'!$D$53)^2)*PI())/2))-((((((($A78*2)/PI())/2)^2)*PI())/2)))*'Calcification Rates'!$F$53</f>
        <v>13.526655956371977</v>
      </c>
      <c r="DG78" s="73">
        <f>((((((((($A78*2)/PI())/2)+('Calcification Rates'!$D$53-'Calcification Rates'!$E$53))^2)*PI())/2))-((((((($A78*2)/PI())/2)^2)*PI())/2)))*('Calcification Rates'!$F$53-'Calcification Rates'!$G$53)</f>
        <v>12.857020973579013</v>
      </c>
      <c r="DH78" s="73">
        <f>((((((((($A78*2)/PI())/2)+('Calcification Rates'!$D$53+'Calcification Rates'!$E$53))^2)*PI())/2))-((((((($A78*2)/PI())/2)^2)*PI())/2)))*('Calcification Rates'!$F$53+'Calcification Rates'!$G$53)</f>
        <v>14.208074033811489</v>
      </c>
      <c r="DI78" s="73">
        <f>((((((((($A78*2)/PI())/2)+'Calcification Rates'!$D$54)^2)*PI())/2))-((((((($A78*2)/PI())/2)^2)*PI())/2)))*'Calcification Rates'!$F$54</f>
        <v>13.526655956371977</v>
      </c>
      <c r="DJ78" s="73">
        <f>((((((((($A78*2)/PI())/2)+('Calcification Rates'!$D$54-'Calcification Rates'!$E$54))^2)*PI())/2))-((((((($A78*2)/PI())/2)^2)*PI())/2)))*('Calcification Rates'!$F$54-'Calcification Rates'!$G$54)</f>
        <v>12.857020973579013</v>
      </c>
      <c r="DK78" s="73">
        <f>((((((((($A78*2)/PI())/2)+('Calcification Rates'!$D$54+'Calcification Rates'!$E$54))^2)*PI())/2))-((((((($A78*2)/PI())/2)^2)*PI())/2)))*('Calcification Rates'!$F$54+'Calcification Rates'!$G$54)</f>
        <v>14.208074033811489</v>
      </c>
      <c r="DL78" s="73">
        <f>((((((((($A78*2)/PI())/2)+'Calcification Rates'!$D$55)^2)*PI())/2))-((((((($A78*2)/PI())/2)^2)*PI())/2)))*'Calcification Rates'!$F$55</f>
        <v>16.587436087025537</v>
      </c>
      <c r="DM78" s="73">
        <f>((((((((($A78*2)/PI())/2)+('Calcification Rates'!$D$55-'Calcification Rates'!$E$55))^2)*PI())/2))-((((((($A78*2)/PI())/2)^2)*PI())/2)))*('Calcification Rates'!$F$55-'Calcification Rates'!$G$55)</f>
        <v>16.400840544402524</v>
      </c>
      <c r="DN78" s="73">
        <f>((((((((($A78*2)/PI())/2)+('Calcification Rates'!$D$55+'Calcification Rates'!$E$55))^2)*PI())/2))-((((((($A78*2)/PI())/2)^2)*PI())/2)))*('Calcification Rates'!$F$55+'Calcification Rates'!$G$55)</f>
        <v>16.774041503569151</v>
      </c>
      <c r="DO78" s="73">
        <f>((((1-'Calcification Rates'!$H$56)*$A78)*'Calcification Rates'!$D$56*0.1)+('Calcification Rates'!$H$56*$A78*'Calcification Rates'!$D$56))*'Calcification Rates'!$F$56</f>
        <v>8.0909816600000006</v>
      </c>
      <c r="DP78" s="73">
        <f>((((1-'Calcification Rates'!$H$56)*$A78)*(('Calcification Rates'!$D$56-'Calcification Rates'!$E$56)*0.1))+('Calcification Rates'!$H$56*$A78*('Calcification Rates'!$D$56-'Calcification Rates'!$E$56)))*('Calcification Rates'!$F$56-'Calcification Rates'!$G$56)</f>
        <v>8.0909816600000006</v>
      </c>
      <c r="DQ78" s="73">
        <f>((((1-'Calcification Rates'!$H$56)*$A78)*(('Calcification Rates'!$D$56+'Calcification Rates'!$E$56)*0.1))+('Calcification Rates'!$H$56*$A78*('Calcification Rates'!$D$56+'Calcification Rates'!$E$56)))*('Calcification Rates'!$F$56+'Calcification Rates'!$G$56)</f>
        <v>8.0909816600000006</v>
      </c>
      <c r="DR78" s="73">
        <f>((((1-'Calcification Rates'!$H$57)*$A78)*'Calcification Rates'!$D$57*0.1)+('Calcification Rates'!$H$57*$A78*'Calcification Rates'!$D$57))*'Calcification Rates'!$F$57</f>
        <v>34.305589333333337</v>
      </c>
      <c r="DS78" s="73">
        <f>((((1-'Calcification Rates'!$H$57)*$A78)*(('Calcification Rates'!$D$57-'Calcification Rates'!$E$57)*0.1))+('Calcification Rates'!$H$57*$A78*('Calcification Rates'!$D$57-'Calcification Rates'!$E$57)))*('Calcification Rates'!$F$57-'Calcification Rates'!$G$57)</f>
        <v>32.514499285322785</v>
      </c>
      <c r="DT78" s="73">
        <f>((((1-'Calcification Rates'!$H$57)*$A78)*(('Calcification Rates'!$D$57+'Calcification Rates'!$E$57)*0.1))+('Calcification Rates'!$H$57*$A78*('Calcification Rates'!$D$57+'Calcification Rates'!$E$57)))*('Calcification Rates'!$F$57+'Calcification Rates'!$G$57)</f>
        <v>36.09667938134389</v>
      </c>
      <c r="DU78" s="73">
        <f>((((1-'Calcification Rates'!$H$58)*$A78)*'Calcification Rates'!$D$58*0.1)+('Calcification Rates'!$H$58*$A78*'Calcification Rates'!$D$58))*'Calcification Rates'!$F$58</f>
        <v>34.305589333333337</v>
      </c>
      <c r="DV78" s="73">
        <f>((((1-'Calcification Rates'!$H$58)*$A78)*(('Calcification Rates'!$D$58-'Calcification Rates'!$E$58)*0.1))+('Calcification Rates'!$H$58*$A78*('Calcification Rates'!$D$58-'Calcification Rates'!$E$58)))*('Calcification Rates'!$F$58-'Calcification Rates'!$G$58)</f>
        <v>32.514499285322785</v>
      </c>
      <c r="DW78" s="73">
        <f>((((1-'Calcification Rates'!$H$58)*$A78)*(('Calcification Rates'!$D$58+'Calcification Rates'!$E$58)*0.1))+('Calcification Rates'!$H$58*$A78*('Calcification Rates'!$D$58+'Calcification Rates'!$E$58)))*('Calcification Rates'!$F$58+'Calcification Rates'!$G$58)</f>
        <v>36.09667938134389</v>
      </c>
      <c r="DX78" s="73">
        <f>(2*'Calcification Rates'!$D$59*'Calcification Rates'!$F$59)+0.1*'Calcification Rates'!$D$59*($A78+(2*'Calcification Rates'!$D$59))*'Calcification Rates'!$F$59</f>
        <v>23.554604088888894</v>
      </c>
      <c r="DY78" s="73">
        <f>(2*('Calcification Rates'!$D$59-'Calcification Rates'!$E$59)*('Calcification Rates'!$F$59-'Calcification Rates'!$G$59))+(0.1*('Calcification Rates'!$D$59-'Calcification Rates'!$E$59)*($A78+(2*'Calcification Rates'!$D$59-'Calcification Rates'!$E$59)))*('Calcification Rates'!$F$59-'Calcification Rates'!$G$59)</f>
        <v>22.30632525783448</v>
      </c>
      <c r="DZ78" s="73">
        <f>(2*('Calcification Rates'!$D$59+'Calcification Rates'!$E$59)*('Calcification Rates'!$F$59+'Calcification Rates'!$G$59))+(0.1*('Calcification Rates'!$D$59+'Calcification Rates'!$E$59)*($A78+(2*'Calcification Rates'!$D$59+'Calcification Rates'!$E$59)))*('Calcification Rates'!$F$59+'Calcification Rates'!$G$59)</f>
        <v>24.804920682150588</v>
      </c>
      <c r="EA78" s="73">
        <f>((((((((($A78*2)/PI())/2)+'Calcification Rates'!$D$60)^2)*PI())/2))-((((((($A78*2)/PI())/2)^2)*PI())/2)))*'Calcification Rates'!$F$60</f>
        <v>47.463446284714919</v>
      </c>
      <c r="EB78" s="73">
        <f>((((((((($A78*2)/PI())/2)+('Calcification Rates'!$D$60-'Calcification Rates'!$E$60))^2)*PI())/2))-((((((($A78*2)/PI())/2)^2)*PI())/2)))*('Calcification Rates'!$F$60-'Calcification Rates'!$G$60)</f>
        <v>44.309425799776818</v>
      </c>
      <c r="EC78" s="73">
        <f>((((((((($A78*2)/PI())/2)+('Calcification Rates'!$D$60+'Calcification Rates'!$E$60))^2)*PI())/2))-((((((($A78*2)/PI())/2)^2)*PI())/2)))*('Calcification Rates'!$F$60+'Calcification Rates'!$G$60)</f>
        <v>50.719792110784226</v>
      </c>
      <c r="ED78" s="73">
        <f>$A78*'Calcification Rates'!$D$61*'Calcification Rates'!$F$61</f>
        <v>59.642908033213359</v>
      </c>
      <c r="EE78" s="73">
        <f>$A78*('Calcification Rates'!$D$61-'Calcification Rates'!$E$61)*('Calcification Rates'!$F$61-'Calcification Rates'!$G$61)</f>
        <v>54.652226089228598</v>
      </c>
      <c r="EF78" s="73">
        <f>$A78*('Calcification Rates'!$D$61+'Calcification Rates'!$E$61)*('Calcification Rates'!$F$61+'Calcification Rates'!$G$61)</f>
        <v>64.849565007980559</v>
      </c>
      <c r="EG78" s="73">
        <f>(2*'Calcification Rates'!$D$62*'Calcification Rates'!$F$62)+0.1*'Calcification Rates'!$D$62*($A78+(2*'Calcification Rates'!$D$62))*'Calcification Rates'!$F$62</f>
        <v>115.74242361111111</v>
      </c>
      <c r="EH78" s="73">
        <f>(2*('Calcification Rates'!$D$62-'Calcification Rates'!$E$62)*('Calcification Rates'!$F$62-'Calcification Rates'!$G$62))+(0.1*('Calcification Rates'!$D$62-'Calcification Rates'!$E$62)*($A78+(2*'Calcification Rates'!$D$62-'Calcification Rates'!$E$62)))*('Calcification Rates'!$F$62-'Calcification Rates'!$G$62)</f>
        <v>94.87362224131698</v>
      </c>
      <c r="EI78" s="73">
        <f>(2*('Calcification Rates'!$D$62+'Calcification Rates'!$E$62)*('Calcification Rates'!$F$62+'Calcification Rates'!$G$62))+(0.1*('Calcification Rates'!$D$62+'Calcification Rates'!$E$62)*($A78+(2*'Calcification Rates'!$D$62+'Calcification Rates'!$E$62)))*('Calcification Rates'!$F$62+'Calcification Rates'!$G$62)</f>
        <v>138.31933308868688</v>
      </c>
      <c r="EJ78" s="73">
        <f>(2*'Calcification Rates'!$D$63*'Calcification Rates'!$F$63)+0.1*'Calcification Rates'!$D$63*($A78+(2*'Calcification Rates'!$D$63))*'Calcification Rates'!$F$63</f>
        <v>115.74242361111111</v>
      </c>
      <c r="EK78" s="73">
        <f>(2*('Calcification Rates'!$D$63-'Calcification Rates'!$E$63)*('Calcification Rates'!$F$63-'Calcification Rates'!$G$63))+(0.1*('Calcification Rates'!$D$63-'Calcification Rates'!$E$63)*($A78+(2*'Calcification Rates'!$D$63-'Calcification Rates'!$E$63)))*('Calcification Rates'!$F$63-'Calcification Rates'!$G$63)</f>
        <v>94.87362224131698</v>
      </c>
      <c r="EL78" s="73">
        <f>(2*('Calcification Rates'!$D$63+'Calcification Rates'!$E$63)*('Calcification Rates'!$F$63+'Calcification Rates'!$G$63))+(0.1*('Calcification Rates'!$D$63+'Calcification Rates'!$E$63)*($A78+(2*'Calcification Rates'!$D$63+'Calcification Rates'!$E$63)))*('Calcification Rates'!$F$63+'Calcification Rates'!$G$63)</f>
        <v>138.31933308868688</v>
      </c>
      <c r="EM78" s="73">
        <f>(2*'Calcification Rates'!$D$64*'Calcification Rates'!$F$64)+0.1*'Calcification Rates'!$D$64*($A78+(2*'Calcification Rates'!$D$64))*'Calcification Rates'!$F$64</f>
        <v>115.74242361111111</v>
      </c>
      <c r="EN78" s="73">
        <f>(2*('Calcification Rates'!$D$64-'Calcification Rates'!$E$64)*('Calcification Rates'!$F$64-'Calcification Rates'!$G$64))+(0.1*('Calcification Rates'!$D$64-'Calcification Rates'!$E$64)*($A78+(2*'Calcification Rates'!$D$64-'Calcification Rates'!$E$64)))*('Calcification Rates'!$F$64-'Calcification Rates'!$G$64)</f>
        <v>94.87362224131698</v>
      </c>
      <c r="EO78" s="73">
        <f>(2*('Calcification Rates'!$D$64+'Calcification Rates'!$E$64)*('Calcification Rates'!$F$64+'Calcification Rates'!$G$64))+(0.1*('Calcification Rates'!$D$64+'Calcification Rates'!$E$64)*($A78+(2*'Calcification Rates'!$D$64+'Calcification Rates'!$E$64)))*('Calcification Rates'!$F$64+'Calcification Rates'!$G$64)</f>
        <v>138.31933308868688</v>
      </c>
      <c r="EP78" s="73">
        <f>(2*'Calcification Rates'!$D$65*'Calcification Rates'!$F$65)+0.1*'Calcification Rates'!$D$65*($A78+(2*'Calcification Rates'!$D$65))*'Calcification Rates'!$F$65</f>
        <v>115.74242361111111</v>
      </c>
      <c r="EQ78" s="73">
        <f>(2*('Calcification Rates'!$D$65-'Calcification Rates'!$E$65)*('Calcification Rates'!$F$65-'Calcification Rates'!$G$65))+(0.1*('Calcification Rates'!$D$65-'Calcification Rates'!$E$65)*($A78+(2*'Calcification Rates'!$D$65-'Calcification Rates'!$E$65)))*('Calcification Rates'!$F$65-'Calcification Rates'!$G$65)</f>
        <v>94.87362224131698</v>
      </c>
      <c r="ER78" s="73">
        <f>(2*('Calcification Rates'!$D$65+'Calcification Rates'!$E$65)*('Calcification Rates'!$F$65+'Calcification Rates'!$G$65))+(0.1*('Calcification Rates'!$D$65+'Calcification Rates'!$E$65)*($A78+(2*'Calcification Rates'!$D$65+'Calcification Rates'!$E$65)))*('Calcification Rates'!$F$65+'Calcification Rates'!$G$65)</f>
        <v>138.31933308868688</v>
      </c>
      <c r="ES78" s="73">
        <f>$A78*'Calcification Rates'!$D$66*'Calcification Rates'!$F$66</f>
        <v>59.642908033213359</v>
      </c>
      <c r="ET78" s="73">
        <f>$A78*('Calcification Rates'!$D$66-'Calcification Rates'!$E$66)*('Calcification Rates'!$F$66-'Calcification Rates'!$G$66)</f>
        <v>54.652226089228598</v>
      </c>
      <c r="EU78" s="73">
        <f>$A78*('Calcification Rates'!$D$66+'Calcification Rates'!$E$66)*('Calcification Rates'!$F$66+'Calcification Rates'!$G$66)</f>
        <v>64.849565007980559</v>
      </c>
      <c r="EV78" s="73">
        <f>(2*'Calcification Rates'!$D$67*'Calcification Rates'!$F$67)+0.1*'Calcification Rates'!$D$67*($A78+(2*'Calcification Rates'!$D$67))*'Calcification Rates'!$F$67</f>
        <v>115.74242361111111</v>
      </c>
      <c r="EW78" s="73">
        <f>(2*('Calcification Rates'!$D$67-'Calcification Rates'!$E$67)*('Calcification Rates'!$F$67-'Calcification Rates'!$G$67))+(0.1*('Calcification Rates'!$D$67-'Calcification Rates'!$E$67)*($A78+(2*'Calcification Rates'!$D$67-'Calcification Rates'!$E$67)))*('Calcification Rates'!$F$67-'Calcification Rates'!$G$67)</f>
        <v>94.87362224131698</v>
      </c>
      <c r="EX78" s="73">
        <f>(2*('Calcification Rates'!$D$67+'Calcification Rates'!$E$67)*('Calcification Rates'!$F$67+'Calcification Rates'!$G$67))+(0.1*('Calcification Rates'!$D$67+'Calcification Rates'!$E$67)*($A78+(2*'Calcification Rates'!$D$67+'Calcification Rates'!$E$67)))*('Calcification Rates'!$F$67+'Calcification Rates'!$G$67)</f>
        <v>138.31933308868688</v>
      </c>
      <c r="EY78" s="73">
        <f>((((1-'Calcification Rates'!$H$68)*$A78)*'Calcification Rates'!$D$68*0.1)+('Calcification Rates'!$H$68*$A78*'Calcification Rates'!$D$68))*'Calcification Rates'!$F$68</f>
        <v>17.398413999999999</v>
      </c>
      <c r="EZ78" s="73">
        <f>((((1-'Calcification Rates'!$H$68)*$A78)*(('Calcification Rates'!$D$68-'Calcification Rates'!$E$68)*0.1))+('Calcification Rates'!$H$68*$A78*('Calcification Rates'!$D$68-'Calcification Rates'!$E$68)))*('Calcification Rates'!$F$68-'Calcification Rates'!$G$68)</f>
        <v>10.826406045486809</v>
      </c>
      <c r="FA78" s="73">
        <f>((((1-'Calcification Rates'!$H$68)*$A78)*(('Calcification Rates'!$D$68+'Calcification Rates'!$E$68)*0.1))+('Calcification Rates'!$H$68*$A78*('Calcification Rates'!$D$68+'Calcification Rates'!$E$68)))*('Calcification Rates'!$F$68+'Calcification Rates'!$G$68)</f>
        <v>24.624123540377862</v>
      </c>
      <c r="FB78" s="73">
        <f>((((((((($A78*2)/PI())/2)+'Calcification Rates'!$D$69)^2)*PI())/2))-((((((($A78*2)/PI())/2)^2)*PI())/2)))*'Calcification Rates'!$F$69</f>
        <v>116.15844884611504</v>
      </c>
      <c r="FC78" s="73">
        <f>((((((((($A78*2)/PI())/2)+('Calcification Rates'!$D$69-'Calcification Rates'!$E$69))^2)*PI())/2))-((((((($A78*2)/PI())/2)^2)*PI())/2)))*('Calcification Rates'!$F$69-'Calcification Rates'!$G$69)</f>
        <v>109.96153283464335</v>
      </c>
      <c r="FD78" s="73">
        <f>((((((((($A78*2)/PI())/2)+('Calcification Rates'!$D$69+'Calcification Rates'!$E$69))^2)*PI())/2))-((((((($A78*2)/PI())/2)^2)*PI())/2)))*('Calcification Rates'!$F$69+'Calcification Rates'!$G$69)</f>
        <v>122.44621524263479</v>
      </c>
      <c r="FE78" s="73">
        <f>((((((((($A78*2)/PI())/2)+'Calcification Rates'!$D$70)^2)*PI())/2))-((((((($A78*2)/PI())/2)^2)*PI())/2)))*'Calcification Rates'!$F$70</f>
        <v>90.46265371234675</v>
      </c>
      <c r="FF78" s="73">
        <f>((((((((($A78*2)/PI())/2)+('Calcification Rates'!$D$70-'Calcification Rates'!$E$70))^2)*PI())/2))-((((((($A78*2)/PI())/2)^2)*PI())/2)))*('Calcification Rates'!$F$70-'Calcification Rates'!$G$70)</f>
        <v>77.886108674116997</v>
      </c>
      <c r="FG78" s="73">
        <f>((((((((($A78*2)/PI())/2)+('Calcification Rates'!$D$70+'Calcification Rates'!$E$70))^2)*PI())/2))-((((((($A78*2)/PI())/2)^2)*PI())/2)))*('Calcification Rates'!$F$70+'Calcification Rates'!$G$70)</f>
        <v>103.28206602839433</v>
      </c>
      <c r="FH78" s="73">
        <f>((((((((($A78*2)/PI())/2)+'Calcification Rates'!$D$71)^2)*PI())/2))-((((((($A78*2)/PI())/2)^2)*PI())/2)))*'Calcification Rates'!$F$71</f>
        <v>51.661523259549092</v>
      </c>
      <c r="FI78" s="73">
        <f>((((((((($A78*2)/PI())/2)+('Calcification Rates'!$D$71-'Calcification Rates'!$E$71))^2)*PI())/2))-((((((($A78*2)/PI())/2)^2)*PI())/2)))*('Calcification Rates'!$F$71-'Calcification Rates'!$G$71)</f>
        <v>47.635397038169927</v>
      </c>
      <c r="FJ78" s="73">
        <f>((((((((($A78*2)/PI())/2)+('Calcification Rates'!$D$71+'Calcification Rates'!$E$71))^2)*PI())/2))-((((((($A78*2)/PI())/2)^2)*PI())/2)))*('Calcification Rates'!$F$71+'Calcification Rates'!$G$71)</f>
        <v>55.847235856364293</v>
      </c>
      <c r="FK78" s="73">
        <f>$A78*'Calcification Rates'!$D$72*'Calcification Rates'!$F$72</f>
        <v>1.7862137499999999</v>
      </c>
      <c r="FL78" s="73">
        <f>$A78*('Calcification Rates'!$D$72-'Calcification Rates'!$E$72)*('Calcification Rates'!$F$72-'Calcification Rates'!$G$72)</f>
        <v>1.1608581451135649</v>
      </c>
      <c r="FM78" s="73">
        <f>$A78*('Calcification Rates'!$D$72+'Calcification Rates'!$E$72)*('Calcification Rates'!$F$72+'Calcification Rates'!$G$72)</f>
        <v>2.411569354886435</v>
      </c>
      <c r="FN78" s="73">
        <f>$A78*'Calcification Rates'!$D$74*'Calcification Rates'!$F$74</f>
        <v>1.7862137499999999</v>
      </c>
      <c r="FO78" s="73">
        <f>$A78*('Calcification Rates'!$D$74-'Calcification Rates'!$E$74)*('Calcification Rates'!$F$74-'Calcification Rates'!$G$74)</f>
        <v>1.1608581451135649</v>
      </c>
      <c r="FP78" s="73">
        <f>$A78*('Calcification Rates'!$D$74+'Calcification Rates'!$E$74)*('Calcification Rates'!$F$74+'Calcification Rates'!$G$74)</f>
        <v>2.411569354886435</v>
      </c>
      <c r="FQ78" s="73">
        <f>$A78*'Calcification Rates'!$D$75*'Calcification Rates'!$F$75</f>
        <v>51.553882102272723</v>
      </c>
      <c r="FR78" s="73">
        <f>$A78*('Calcification Rates'!$D$75-'Calcification Rates'!$E$75)*('Calcification Rates'!$F$75-'Calcification Rates'!$G$75)</f>
        <v>48.010094586338504</v>
      </c>
      <c r="FS78" s="73">
        <f>$A78*('Calcification Rates'!$D$75+'Calcification Rates'!$E$75)*('Calcification Rates'!$F$75+'Calcification Rates'!$G$75)</f>
        <v>55.20557704183436</v>
      </c>
      <c r="FT78" s="73">
        <f>((((((((($A78*2)/PI())/2)+'Calcification Rates'!$D$76)^2)*PI())/2))-((((((($A78*2)/PI())/2)^2)*PI())/2)))*'Calcification Rates'!$F$76</f>
        <v>52.035453907754032</v>
      </c>
      <c r="FU78" s="73">
        <f>((((((((($A78*2)/PI())/2)+('Calcification Rates'!$D$76-'Calcification Rates'!$E$76))^2)*PI())/2))-((((((($A78*2)/PI())/2)^2)*PI())/2)))*('Calcification Rates'!$F$76-'Calcification Rates'!$G$76)</f>
        <v>48.448778986688346</v>
      </c>
      <c r="FV78" s="73">
        <f>((((((((($A78*2)/PI())/2)+('Calcification Rates'!$D$76+'Calcification Rates'!$E$76))^2)*PI())/2))-((((((($A78*2)/PI())/2)^2)*PI())/2)))*('Calcification Rates'!$F$76+'Calcification Rates'!$G$76)</f>
        <v>55.732510661857312</v>
      </c>
      <c r="FW78" s="73">
        <f>(2*'Calcification Rates'!$D$77*'Calcification Rates'!$F$77)+0.1*'Calcification Rates'!$D$77*($A78+(2*'Calcification Rates'!$D$77))*'Calcification Rates'!$F$77</f>
        <v>115.74242361111111</v>
      </c>
      <c r="FX78" s="73">
        <f>(2*('Calcification Rates'!$D$77-'Calcification Rates'!$E$77)*('Calcification Rates'!$F$77-'Calcification Rates'!$G$77))+(0.1*('Calcification Rates'!$D$77-'Calcification Rates'!$E$77)*($A78+(2*'Calcification Rates'!$D$77-'Calcification Rates'!$E$77)))*('Calcification Rates'!$F$77-'Calcification Rates'!$G$77)</f>
        <v>110.13127563849503</v>
      </c>
      <c r="FY78" s="73">
        <f>(2*('Calcification Rates'!$D$77+'Calcification Rates'!$E$77)*('Calcification Rates'!$F$77+'Calcification Rates'!$G$77))+(0.1*('Calcification Rates'!$D$77+'Calcification Rates'!$E$77)*($A78+(2*'Calcification Rates'!$D$77+'Calcification Rates'!$E$77)))*('Calcification Rates'!$F$77+'Calcification Rates'!$G$77)</f>
        <v>121.37824065237339</v>
      </c>
      <c r="FZ78" s="73">
        <f>((((1-'Calcification Rates'!$H$78)*$A78)*'Calcification Rates'!$D$78*0.1)+('Calcification Rates'!$H$78*$A78*'Calcification Rates'!$D$78))*'Calcification Rates'!$F$78</f>
        <v>27.101976446999995</v>
      </c>
      <c r="GA78" s="73">
        <f>((((1-'Calcification Rates'!$H$78)*$A78)*(('Calcification Rates'!$D$78-'Calcification Rates'!$E$78)*0.1))+('Calcification Rates'!$H$78*$A78*('Calcification Rates'!$D$78-'Calcification Rates'!$E$78)))*('Calcification Rates'!$F$78-'Calcification Rates'!$G$78)</f>
        <v>26.163706482484351</v>
      </c>
      <c r="GB78" s="73">
        <f>((((1-'Calcification Rates'!$H$78)*$A78)*(('Calcification Rates'!$D$78+'Calcification Rates'!$E$78)*0.1))+('Calcification Rates'!$H$78*$A78*('Calcification Rates'!$D$78+'Calcification Rates'!$E$78)))*('Calcification Rates'!$F$78+'Calcification Rates'!$G$78)</f>
        <v>28.04024641151565</v>
      </c>
      <c r="GC78" s="73">
        <f>((((1-'Calcification Rates'!$H$79)*$A78)*'Calcification Rates'!$D$79*0.1)+('Calcification Rates'!$H$79*$A78*'Calcification Rates'!$D$79))*'Calcification Rates'!$F$79</f>
        <v>30.823436280000006</v>
      </c>
      <c r="GD78" s="73">
        <f>((((1-'Calcification Rates'!$H$79)*$A78)*(('Calcification Rates'!$D$79-'Calcification Rates'!$E$79)*0.1))+('Calcification Rates'!$H$79*$A78*('Calcification Rates'!$D$79-'Calcification Rates'!$E$79)))*('Calcification Rates'!$F$79-'Calcification Rates'!$G$79)</f>
        <v>29.53488614939409</v>
      </c>
      <c r="GE78" s="73">
        <f>((((1-'Calcification Rates'!$H$79)*$A78)*(('Calcification Rates'!$D$79+'Calcification Rates'!$E$79)*0.1))+('Calcification Rates'!$H$79*$A78*('Calcification Rates'!$D$79+'Calcification Rates'!$E$79)))*('Calcification Rates'!$F$79+'Calcification Rates'!$G$79)</f>
        <v>32.111986410605915</v>
      </c>
      <c r="GF78" s="73">
        <f>((((1-'Calcification Rates'!$H$80)*$A78)*'Calcification Rates'!$D$80*0.1)+('Calcification Rates'!$H$80*$A78*'Calcification Rates'!$D$80))*'Calcification Rates'!$F$80</f>
        <v>36.271818101999997</v>
      </c>
      <c r="GG78" s="73">
        <f>((((1-'Calcification Rates'!$H$80)*$A78)*(('Calcification Rates'!$D$80-'Calcification Rates'!$E$80)*0.1))+('Calcification Rates'!$H$80*$A78*('Calcification Rates'!$D$80-'Calcification Rates'!$E$80)))*('Calcification Rates'!$F$80-'Calcification Rates'!$G$80)</f>
        <v>35.016088375054238</v>
      </c>
      <c r="GH78" s="73">
        <f>((((1-'Calcification Rates'!$H$80)*$A78)*(('Calcification Rates'!$D$80+'Calcification Rates'!$E$80)*0.1))+('Calcification Rates'!$H$80*$A78*('Calcification Rates'!$D$80+'Calcification Rates'!$E$80)))*('Calcification Rates'!$F$80+'Calcification Rates'!$G$80)</f>
        <v>37.52754782894575</v>
      </c>
      <c r="GI78" s="73">
        <f>((((((((($A78*2)/PI())/2)+'Calcification Rates'!$D$81)^2)*PI())/2))-((((((($A78*2)/PI())/2)^2)*PI())/2)))*'Calcification Rates'!$F$81</f>
        <v>44.070783673529739</v>
      </c>
      <c r="GJ78" s="73">
        <f>((((((((($A78*2)/PI())/2)+('Calcification Rates'!$D$81-'Calcification Rates'!$E$81))^2)*PI())/2))-((((((($A78*2)/PI())/2)^2)*PI())/2)))*('Calcification Rates'!$F$81-'Calcification Rates'!$G$81)</f>
        <v>42.640271853283501</v>
      </c>
      <c r="GK78" s="73">
        <f>((((((((($A78*2)/PI())/2)+('Calcification Rates'!$D$81+'Calcification Rates'!$E$81))^2)*PI())/2))-((((((($A78*2)/PI())/2)^2)*PI())/2)))*('Calcification Rates'!$F$81+'Calcification Rates'!$G$81)</f>
        <v>45.502187941065451</v>
      </c>
      <c r="GL78" s="73">
        <f>((((((((($A78*2)/PI())/2)+'Calcification Rates'!$D$82)^2)*PI())/2))-((((((($A78*2)/PI())/2)^2)*PI())/2)))*'Calcification Rates'!$F$82</f>
        <v>45.193748314017739</v>
      </c>
      <c r="GM78" s="73">
        <f>((((((((($A78*2)/PI())/2)+('Calcification Rates'!$D$82-'Calcification Rates'!$E$82))^2)*PI())/2))-((((((($A78*2)/PI())/2)^2)*PI())/2)))*('Calcification Rates'!$F$82-'Calcification Rates'!$G$82)</f>
        <v>44.080205055796661</v>
      </c>
      <c r="GN78" s="73">
        <f>((((((((($A78*2)/PI())/2)+('Calcification Rates'!$D$82+'Calcification Rates'!$E$82))^2)*PI())/2))-((((((($A78*2)/PI())/2)^2)*PI())/2)))*('Calcification Rates'!$F$82+'Calcification Rates'!$G$82)</f>
        <v>46.307831740044136</v>
      </c>
      <c r="GO78" s="73">
        <f>((((((((($A78*2)/PI())/2)+'Calcification Rates'!$D$87)^2)*PI())/2))-((((((($A78*2)/PI())/2)^2)*PI())/2)))*'Calcification Rates'!$F$87</f>
        <v>30.377183303456555</v>
      </c>
      <c r="GP78" s="73">
        <f>((((((((($A78*2)/PI())/2)+('Calcification Rates'!$D$87-'Calcification Rates'!$E$87))^2)*PI())/2))-((((((($A78*2)/PI())/2)^2)*PI())/2)))*('Calcification Rates'!$F$87-'Calcification Rates'!$G$87)</f>
        <v>26.427688726782328</v>
      </c>
      <c r="GQ78" s="73">
        <f>((((((((($A78*2)/PI())/2)+('Calcification Rates'!$D$87+'Calcification Rates'!$E$87))^2)*PI())/2))-((((((($A78*2)/PI())/2)^2)*PI())/2)))*('Calcification Rates'!$F$87+'Calcification Rates'!$G$87)</f>
        <v>34.536059522248529</v>
      </c>
      <c r="GR78" s="73">
        <f>((((((((($A78*2)/PI())/2)+'Calcification Rates'!$D$88)^2)*PI())/2))-((((((($A78*2)/PI())/2)^2)*PI())/2)))*'Calcification Rates'!$F$88</f>
        <v>30.377183303456555</v>
      </c>
      <c r="GS78" s="73">
        <f>((((((((($A78*2)/PI())/2)+('Calcification Rates'!$D$88-'Calcification Rates'!$E$88))^2)*PI())/2))-((((((($A78*2)/PI())/2)^2)*PI())/2)))*('Calcification Rates'!$F$88-'Calcification Rates'!$G$88)</f>
        <v>26.427688726782328</v>
      </c>
      <c r="GT78" s="73">
        <f>((((((((($A78*2)/PI())/2)+('Calcification Rates'!$D$88+'Calcification Rates'!$E$88))^2)*PI())/2))-((((((($A78*2)/PI())/2)^2)*PI())/2)))*('Calcification Rates'!$F$88+'Calcification Rates'!$G$88)</f>
        <v>34.536059522248529</v>
      </c>
      <c r="GU78" s="73">
        <f>((((((((($A78*2)/PI())/2)+'Calcification Rates'!$D$89)^2)*PI())/2))-((((((($A78*2)/PI())/2)^2)*PI())/2)))*'Calcification Rates'!$F$89</f>
        <v>42.437705355521722</v>
      </c>
      <c r="GV78" s="73">
        <f>((((((((($A78*2)/PI())/2)+('Calcification Rates'!$D$89-'Calcification Rates'!$E$89))^2)*PI())/2))-((((((($A78*2)/PI())/2)^2)*PI())/2)))*('Calcification Rates'!$F$89-'Calcification Rates'!$G$89)</f>
        <v>37.838499196052148</v>
      </c>
      <c r="GW78" s="73">
        <f>((((((((($A78*2)/PI())/2)+('Calcification Rates'!$D$89+'Calcification Rates'!$E$89))^2)*PI())/2))-((((((($A78*2)/PI())/2)^2)*PI())/2)))*('Calcification Rates'!$F$89+'Calcification Rates'!$G$89)</f>
        <v>47.207535289699727</v>
      </c>
      <c r="GX78" s="73">
        <f>((((((((($A78*2)/PI())/2)+'Calcification Rates'!$D$90)^2)*PI())/2))-((((((($A78*2)/PI())/2)^2)*PI())/2)))*'Calcification Rates'!$F$90</f>
        <v>42.437705355521722</v>
      </c>
      <c r="GY78" s="73">
        <f>((((((((($A78*2)/PI())/2)+('Calcification Rates'!$D$90-'Calcification Rates'!$E$90))^2)*PI())/2))-((((((($A78*2)/PI())/2)^2)*PI())/2)))*('Calcification Rates'!$F$90-'Calcification Rates'!$G$90)</f>
        <v>37.838499196052148</v>
      </c>
      <c r="GZ78" s="73">
        <f>((((((((($A78*2)/PI())/2)+('Calcification Rates'!$D$90+'Calcification Rates'!$E$90))^2)*PI())/2))-((((((($A78*2)/PI())/2)^2)*PI())/2)))*('Calcification Rates'!$F$90+'Calcification Rates'!$G$90)</f>
        <v>47.207535289699727</v>
      </c>
      <c r="HA78" s="73">
        <f>((((((((($A78*2)/PI())/2)+'Calcification Rates'!$D$92)^2)*PI())/2))-((((((($A78*2)/PI())/2)^2)*PI())/2)))*'Calcification Rates'!$F$92</f>
        <v>106.72952501322544</v>
      </c>
      <c r="HB78" s="73">
        <f>((((((((($A78*2)/PI())/2)+('Calcification Rates'!$D$92-'Calcification Rates'!$E$92))^2)*PI())/2))-((((((($A78*2)/PI())/2)^2)*PI())/2)))*('Calcification Rates'!$F$92-'Calcification Rates'!$G$92)</f>
        <v>102.60006624123906</v>
      </c>
      <c r="HC78" s="73">
        <f>((((((((($A78*2)/PI())/2)+('Calcification Rates'!$D$92+'Calcification Rates'!$E$92))^2)*PI())/2))-((((((($A78*2)/PI())/2)^2)*PI())/2)))*('Calcification Rates'!$F$92+'Calcification Rates'!$G$92)</f>
        <v>110.85898378521181</v>
      </c>
      <c r="HD78" s="73">
        <f>$A78*'Calcification Rates'!$D$93*'Calcification Rates'!$F$93</f>
        <v>31.401262334575708</v>
      </c>
      <c r="HE78" s="73">
        <f>$A78*('Calcification Rates'!$D$93-'Calcification Rates'!$E$93)*('Calcification Rates'!$F$93-'Calcification Rates'!$G$93)</f>
        <v>27.597843060760372</v>
      </c>
      <c r="HF78" s="73">
        <f>$A78*('Calcification Rates'!$D$93+'Calcification Rates'!$E$93)*('Calcification Rates'!$F$93+'Calcification Rates'!$G$93)</f>
        <v>35.413044218628144</v>
      </c>
      <c r="HG78" s="73">
        <f>$A78*'Calcification Rates'!$D$95*'Calcification Rates'!$F$95</f>
        <v>40.036609476584026</v>
      </c>
      <c r="HH78" s="73">
        <f>$A78*('Calcification Rates'!$D$95-'Calcification Rates'!$E$95)*('Calcification Rates'!$F$95-'Calcification Rates'!$G$95)</f>
        <v>34.937646768962594</v>
      </c>
      <c r="HI78" s="73">
        <f>$A78*('Calcification Rates'!$D$95+'Calcification Rates'!$E$95)*('Calcification Rates'!$F$95+'Calcification Rates'!$G$95)</f>
        <v>45.421326621102054</v>
      </c>
      <c r="HJ78" s="73">
        <f>((((1-'Calcification Rates'!$H$96)*$A78)*'Calcification Rates'!$D$96*0.1)+('Calcification Rates'!$H$96*$A78*'Calcification Rates'!$D$96))*'Calcification Rates'!$F$96</f>
        <v>19.034042299999999</v>
      </c>
      <c r="HK78" s="73">
        <f>((((1-'Calcification Rates'!$H$96)*$A78)*(('Calcification Rates'!$D$96-'Calcification Rates'!$E$96)*0.1))+('Calcification Rates'!$H$96*$A78*('Calcification Rates'!$D$96-'Calcification Rates'!$E$96)))*('Calcification Rates'!$F$96-'Calcification Rates'!$G$96)</f>
        <v>16.626661040738018</v>
      </c>
      <c r="HL78" s="73">
        <f>((((1-'Calcification Rates'!$H$96)*$A78)*(('Calcification Rates'!$D$96+'Calcification Rates'!$E$96)*0.1))+('Calcification Rates'!$H$96*$A78*('Calcification Rates'!$D$96+'Calcification Rates'!$E$96)))*('Calcification Rates'!$F$96+'Calcification Rates'!$G$96)</f>
        <v>21.589499207378221</v>
      </c>
      <c r="HM78" s="73">
        <f>((((1-'Calcification Rates'!$H$98)*$A78)*'Calcification Rates'!$D$98*0.1)+('Calcification Rates'!$H$98*$A78*'Calcification Rates'!$D$98))*'Calcification Rates'!$F$98</f>
        <v>19.034042299999999</v>
      </c>
      <c r="HN78" s="73">
        <f>((((1-'Calcification Rates'!$H$98)*$A78)*(('Calcification Rates'!$D$98-'Calcification Rates'!$E$98)*0.1))+('Calcification Rates'!$H$98*$A78*('Calcification Rates'!$D$98-'Calcification Rates'!$E$98)))*('Calcification Rates'!$F$98-'Calcification Rates'!$G$98)</f>
        <v>11.479138206850235</v>
      </c>
      <c r="HO78" s="73">
        <f>((((1-'Calcification Rates'!$H$98)*$A78)*(('Calcification Rates'!$D$98+'Calcification Rates'!$E$98)*0.1))+('Calcification Rates'!$H$98*$A78*('Calcification Rates'!$D$98+'Calcification Rates'!$E$98)))*('Calcification Rates'!$F$98+'Calcification Rates'!$G$98)</f>
        <v>27.682768060985513</v>
      </c>
    </row>
    <row r="79" spans="1:223" x14ac:dyDescent="0.3">
      <c r="A79" s="42">
        <v>77</v>
      </c>
      <c r="B79" s="73">
        <f>((((1-'Calcification Rates'!$H$11)*$A79)*'Calcification Rates'!$D$11*0.1)+('Calcification Rates'!$H$11*$A79*'Calcification Rates'!$D$11))*'Calcification Rates'!$F$11</f>
        <v>211.85051477333334</v>
      </c>
      <c r="C79" s="73">
        <f>((((1-'Calcification Rates'!$H$11)*$A79)*(('Calcification Rates'!$D$11-'Calcification Rates'!$E$11)*0.1))+('Calcification Rates'!$H$11*$A79*('Calcification Rates'!$D$11-'Calcification Rates'!$E$11)))*('Calcification Rates'!$F$11-'Calcification Rates'!$G$11)</f>
        <v>172.05970114949881</v>
      </c>
      <c r="D79" s="73">
        <f>((((1-'Calcification Rates'!$H$11)*$A79)*(('Calcification Rates'!$D$11+'Calcification Rates'!$E$11)*0.1))+('Calcification Rates'!$H$11*$A79*('Calcification Rates'!$D$11+'Calcification Rates'!$E$11)))*('Calcification Rates'!$F$11+'Calcification Rates'!$G$11)</f>
        <v>252.87741367034377</v>
      </c>
      <c r="E79" s="73">
        <f>(((((1-'Calcification Rates'!$H$12)*$A79)*'Calcification Rates'!$D$12*0.1)+('Calcification Rates'!$H$12*$A79*'Calcification Rates'!$D$12))*'Calcification Rates'!$F$12)*0.5</f>
        <v>111.56119626666664</v>
      </c>
      <c r="F79" s="73">
        <f>(((((1-'Calcification Rates'!$H$12)*$A79)*(('Calcification Rates'!$D$12-'Calcification Rates'!$E$12)*0.1))+('Calcification Rates'!$H$12*$A79*('Calcification Rates'!$D$12-'Calcification Rates'!$E$12)))*('Calcification Rates'!$F$12-'Calcification Rates'!$G$12))*0.5</f>
        <v>102.53332486807173</v>
      </c>
      <c r="G79" s="73">
        <f>(((((1-'Calcification Rates'!$H$12)*$A79)*(('Calcification Rates'!$D$12+'Calcification Rates'!$E$12)*0.1))+('Calcification Rates'!$H$12*$A79*('Calcification Rates'!$D$12+'Calcification Rates'!$E$12)))*('Calcification Rates'!$F$12+'Calcification Rates'!$G$12))*0.5</f>
        <v>120.74570957397766</v>
      </c>
      <c r="H79" s="73">
        <f>(((((1-'Calcification Rates'!$H$13)*$A79)*'Calcification Rates'!$D$13*0.1)+('Calcification Rates'!$H$13*$A79*'Calcification Rates'!$D$13))*'Calcification Rates'!$F$13)*0.5</f>
        <v>89.767855531199984</v>
      </c>
      <c r="I79" s="73">
        <f>(((((1-'Calcification Rates'!$H$13)*$A79)*(('Calcification Rates'!$D$13-'Calcification Rates'!$E$13)*0.1))+('Calcification Rates'!$H$13*$A79*('Calcification Rates'!$D$13-'Calcification Rates'!$E$13)))*('Calcification Rates'!$F$13-'Calcification Rates'!$G$13))*0.5</f>
        <v>75.968995158835128</v>
      </c>
      <c r="J79" s="73">
        <f>(((((1-'Calcification Rates'!$H$13)*$A79)*(('Calcification Rates'!$D$13+'Calcification Rates'!$E$13)*0.1))+('Calcification Rates'!$H$13*$A79*('Calcification Rates'!$D$13+'Calcification Rates'!$E$13)))*('Calcification Rates'!$F$13+'Calcification Rates'!$G$13))*0.5</f>
        <v>104.70453953238707</v>
      </c>
      <c r="K79" s="73">
        <f>((((((((($A79*2)/PI())/2)+'Calcification Rates'!$D$14)^2)*PI())/2))-((((((($A79*2)/PI())/2)^2)*PI())/2)))*'Calcification Rates'!$F$14</f>
        <v>45.568216613858532</v>
      </c>
      <c r="L79" s="73">
        <f>((((((((($A79*2)/PI())/2)+('Calcification Rates'!$D$14-'Calcification Rates'!$E$14))^2)*PI())/2))-((((((($A79*2)/PI())/2)^2)*PI())/2)))*('Calcification Rates'!$F$14-'Calcification Rates'!$G$14)</f>
        <v>43.979047161030756</v>
      </c>
      <c r="M79" s="73">
        <f>((((((((($A79*2)/PI())/2)+('Calcification Rates'!$D$14+'Calcification Rates'!$E$14))^2)*PI())/2))-((((((($A79*2)/PI())/2)^2)*PI())/2)))*('Calcification Rates'!$F$14+'Calcification Rates'!$G$14)</f>
        <v>47.158066217979574</v>
      </c>
      <c r="N79" s="73">
        <f>((((((((($A79*2)/PI())/2)+'Calcification Rates'!$D$15)^2)*PI())/2))-((((((($A79*2)/PI())/2)^2)*PI())/2)))*'Calcification Rates'!$F$15</f>
        <v>46.220886383067445</v>
      </c>
      <c r="O79" s="73">
        <f>((((((((($A79*2)/PI())/2)+('Calcification Rates'!$D$15-'Calcification Rates'!$E$15))^2)*PI())/2))-((((((($A79*2)/PI())/2)^2)*PI())/2)))*('Calcification Rates'!$F$15-'Calcification Rates'!$G$15)</f>
        <v>41.681137263693543</v>
      </c>
      <c r="P79" s="73">
        <f>((((((((($A79*2)/PI())/2)+('Calcification Rates'!$D$15+'Calcification Rates'!$E$15))^2)*PI())/2))-((((((($A79*2)/PI())/2)^2)*PI())/2)))*('Calcification Rates'!$F$15+'Calcification Rates'!$G$15)</f>
        <v>50.972962304767414</v>
      </c>
      <c r="Q79" s="73">
        <f>(2*'Calcification Rates'!$D$16*'Calcification Rates'!$F$16)+0.1*'Calcification Rates'!$D$16*($A79+(2*'Calcification Rates'!$D$16))*'Calcification Rates'!$F$16</f>
        <v>10.937978333333334</v>
      </c>
      <c r="R79" s="73">
        <f>(2*('Calcification Rates'!$D$16-'Calcification Rates'!$E$16)*('Calcification Rates'!$F$16-'Calcification Rates'!$G$16))+(0.1*('Calcification Rates'!$D$16-'Calcification Rates'!$E$16)*($A79+(2*'Calcification Rates'!$D$16-'Calcification Rates'!$E$16)))*('Calcification Rates'!$F$16-'Calcification Rates'!$G$16)</f>
        <v>9.3957643914837732</v>
      </c>
      <c r="S79" s="73">
        <f>(2*('Calcification Rates'!$D$16+'Calcification Rates'!$E$16)*('Calcification Rates'!$F$16+'Calcification Rates'!$G$16))+(0.1*('Calcification Rates'!$D$16+'Calcification Rates'!$E$16)*($A79+(2*'Calcification Rates'!$D$16+'Calcification Rates'!$E$16)))*('Calcification Rates'!$F$16+'Calcification Rates'!$G$16)</f>
        <v>12.518595663514221</v>
      </c>
      <c r="T79" s="73">
        <f>(2*'Calcification Rates'!$D$17*'Calcification Rates'!$F$17)+0.1*'Calcification Rates'!$D$17*($A79+(2*'Calcification Rates'!$D$17))*'Calcification Rates'!$F$17</f>
        <v>10.109343611111111</v>
      </c>
      <c r="U79" s="73">
        <f>(2*('Calcification Rates'!$D$17-'Calcification Rates'!$E$17)*('Calcification Rates'!$F$17-'Calcification Rates'!$G$17))+(0.1*('Calcification Rates'!$D$17-'Calcification Rates'!$E$17)*($A79+(2*'Calcification Rates'!$D$17-'Calcification Rates'!$E$17)))*('Calcification Rates'!$F$17-'Calcification Rates'!$G$17)</f>
        <v>8.5783850389504384</v>
      </c>
      <c r="V79" s="73">
        <f>(2*('Calcification Rates'!$D$17+'Calcification Rates'!$E$17)*('Calcification Rates'!$F$17+'Calcification Rates'!$G$17))+(0.1*('Calcification Rates'!$D$17+'Calcification Rates'!$E$17)*($A79+(2*'Calcification Rates'!$D$17+'Calcification Rates'!$E$17)))*('Calcification Rates'!$F$17+'Calcification Rates'!$G$17)</f>
        <v>11.678704077647552</v>
      </c>
      <c r="W79" s="73">
        <f>((((((((($A79*2)/PI())/2)+'Calcification Rates'!$D$18)^2)*PI())/2))-((((((($A79*2)/PI())/2)^2)*PI())/2)))*'Calcification Rates'!$F$18</f>
        <v>46.220886383067445</v>
      </c>
      <c r="X79" s="73">
        <f>((((((((($A79*2)/PI())/2)+('Calcification Rates'!$D$18-'Calcification Rates'!$E$18))^2)*PI())/2))-((((((($A79*2)/PI())/2)^2)*PI())/2)))*('Calcification Rates'!$F$18-'Calcification Rates'!$G$18)</f>
        <v>41.681137263693543</v>
      </c>
      <c r="Y79" s="73">
        <f>((((((((($A79*2)/PI())/2)+('Calcification Rates'!$D$18+'Calcification Rates'!$E$18))^2)*PI())/2))-((((((($A79*2)/PI())/2)^2)*PI())/2)))*('Calcification Rates'!$F$18+'Calcification Rates'!$G$18)</f>
        <v>50.972962304767414</v>
      </c>
      <c r="Z79" s="73">
        <f>(2*'Calcification Rates'!$D$19*'Calcification Rates'!$F$19)+0.1*'Calcification Rates'!$D$19*($A79+(2*'Calcification Rates'!$D$19))*'Calcification Rates'!$F$19</f>
        <v>10.109343611111111</v>
      </c>
      <c r="AA79" s="73">
        <f>(2*('Calcification Rates'!$D$19-'Calcification Rates'!$E$19)*('Calcification Rates'!$F$19-'Calcification Rates'!$G$19))+(0.1*('Calcification Rates'!$D$19-'Calcification Rates'!$E$19)*($A79+(2*'Calcification Rates'!$D$19-'Calcification Rates'!$E$19)))*('Calcification Rates'!$F$19-'Calcification Rates'!$G$19)</f>
        <v>8.5783850389504384</v>
      </c>
      <c r="AB79" s="73">
        <f>(2*('Calcification Rates'!$D$19+'Calcification Rates'!$E$19)*('Calcification Rates'!$F$19+'Calcification Rates'!$G$19))+(0.1*('Calcification Rates'!$D$19+'Calcification Rates'!$E$19)*($A79+(2*'Calcification Rates'!$D$19+'Calcification Rates'!$E$19)))*('Calcification Rates'!$F$19+'Calcification Rates'!$G$19)</f>
        <v>11.678704077647552</v>
      </c>
      <c r="AC79" s="73">
        <f>(((((1-'Calcification Rates'!$H$20)*$A79)*'Calcification Rates'!$D$20*0.1)+('Calcification Rates'!$H$20*$A79*'Calcification Rates'!$D$20))*'Calcification Rates'!$F$20)*0.5</f>
        <v>6.2255016541666643</v>
      </c>
      <c r="AD79" s="73">
        <f>(((((1-'Calcification Rates'!$H$20)*$A79)*(('Calcification Rates'!$D$20-'Calcification Rates'!$E$20)*0.1))+('Calcification Rates'!$H$20*$A79*('Calcification Rates'!$D$20-'Calcification Rates'!$E$20)))*('Calcification Rates'!$F$20-'Calcification Rates'!$G$20))*0.5</f>
        <v>5.2830642690770846</v>
      </c>
      <c r="AE79" s="73">
        <f>(((((1-'Calcification Rates'!$H$20)*$A79)*(('Calcification Rates'!$D$20+'Calcification Rates'!$E$20)*0.1))+('Calcification Rates'!$H$20*$A79*('Calcification Rates'!$D$20+'Calcification Rates'!$E$20)))*('Calcification Rates'!$F$20+'Calcification Rates'!$G$20))*0.5</f>
        <v>7.191460293758273</v>
      </c>
      <c r="AF79" s="73">
        <f>(2*'Calcification Rates'!$D$21*'Calcification Rates'!$F$21)+0.1*'Calcification Rates'!$D$21*($A79+(2*'Calcification Rates'!$D$21))*'Calcification Rates'!$F$21</f>
        <v>11.600886111111112</v>
      </c>
      <c r="AG79" s="73">
        <f>(2*('Calcification Rates'!$D$21-'Calcification Rates'!$E$21)*('Calcification Rates'!$F$21-'Calcification Rates'!$G$21))+(0.1*('Calcification Rates'!$D$21-'Calcification Rates'!$E$21)*($A79+(2*'Calcification Rates'!$D$21-'Calcification Rates'!$E$21)))*('Calcification Rates'!$F$21-'Calcification Rates'!$G$21)</f>
        <v>11.351764447982934</v>
      </c>
      <c r="AH79" s="73">
        <f>(2*('Calcification Rates'!$D$21+'Calcification Rates'!$E$21)*('Calcification Rates'!$F$21+'Calcification Rates'!$G$21))+(0.1*('Calcification Rates'!$D$21+'Calcification Rates'!$E$21)*($A79+(2*'Calcification Rates'!$D$21+'Calcification Rates'!$E$21)))*('Calcification Rates'!$F$21+'Calcification Rates'!$G$21)</f>
        <v>11.852550059750399</v>
      </c>
      <c r="AI79" s="73">
        <f>$A79*'Calcification Rates'!$D$23*'Calcification Rates'!$F$23</f>
        <v>1.8097165624999998</v>
      </c>
      <c r="AJ79" s="73">
        <f>$A79*('Calcification Rates'!$D$23-'Calcification Rates'!$E$23)*('Calcification Rates'!$F$23-'Calcification Rates'!$G$23)</f>
        <v>1.176132594391375</v>
      </c>
      <c r="AK79" s="73">
        <f>$A79*('Calcification Rates'!$D$23+'Calcification Rates'!$E$23)*('Calcification Rates'!$F$23+'Calcification Rates'!$G$23)</f>
        <v>2.4433005306086248</v>
      </c>
      <c r="AL79" s="73">
        <f>((((1-'Calcification Rates'!$H$24)*$A79)*'Calcification Rates'!$D$24*0.1)+('Calcification Rates'!$H$24*$A79*'Calcification Rates'!$D$24))*'Calcification Rates'!$F$24</f>
        <v>82.460480202100001</v>
      </c>
      <c r="AM79" s="73">
        <f>((((1-'Calcification Rates'!$H$24)*$A79)*(('Calcification Rates'!$D$24-'Calcification Rates'!$E$24)*0.1))+('Calcification Rates'!$H$24*$A79*('Calcification Rates'!$D$24-'Calcification Rates'!$E$24)))*('Calcification Rates'!$F$24-'Calcification Rates'!$G$24)</f>
        <v>49.730647537919133</v>
      </c>
      <c r="AN79" s="73">
        <f>((((1-'Calcification Rates'!$H$24)*$A79)*(('Calcification Rates'!$D$24+'Calcification Rates'!$E$24)*0.1))+('Calcification Rates'!$H$24*$A79*('Calcification Rates'!$D$24+'Calcification Rates'!$E$24)))*('Calcification Rates'!$F$24+'Calcification Rates'!$G$24)</f>
        <v>119.92903617915265</v>
      </c>
      <c r="AO79" s="73">
        <f>((((((((($A79*2)/PI())/2)+'Calcification Rates'!$D$25)^2)*PI())/2))-((((((($A79*2)/PI())/2)^2)*PI())/2)))*'Calcification Rates'!$F$25</f>
        <v>38.824736581763922</v>
      </c>
      <c r="AP79" s="73">
        <f>((((((((($A79*2)/PI())/2)+('Calcification Rates'!$D$25-'Calcification Rates'!$E$25))^2)*PI())/2))-((((((($A79*2)/PI())/2)^2)*PI())/2)))*('Calcification Rates'!$F$25-'Calcification Rates'!$G$25)</f>
        <v>31.738944112660516</v>
      </c>
      <c r="AQ79" s="73">
        <f>((((((((($A79*2)/PI())/2)+('Calcification Rates'!$D$25+'Calcification Rates'!$E$25))^2)*PI())/2))-((((((($A79*2)/PI())/2)^2)*PI())/2)))*('Calcification Rates'!$F$25+'Calcification Rates'!$G$25)</f>
        <v>46.146294715521471</v>
      </c>
      <c r="AR79" s="73">
        <f>((((1-'Calcification Rates'!$H$28)*$A79)*'Calcification Rates'!$D$28*0.1)+('Calcification Rates'!$H$28*$A79*'Calcification Rates'!$D$28))*'Calcification Rates'!$F$28</f>
        <v>13.272585368761147</v>
      </c>
      <c r="AS79" s="73">
        <f>((((1-'Calcification Rates'!$H$28)*$A79)*(('Calcification Rates'!$D$28-'Calcification Rates'!$E$28)*0.1))+('Calcification Rates'!$H$28*$A79*('Calcification Rates'!$D$28-'Calcification Rates'!$E$28)))*('Calcification Rates'!$F$28-'Calcification Rates'!$G$28)</f>
        <v>11.962841079633478</v>
      </c>
      <c r="AT79" s="73">
        <f>((((1-'Calcification Rates'!$H$28)*$A79)*(('Calcification Rates'!$D$28+'Calcification Rates'!$E$28)*0.1))+('Calcification Rates'!$H$28*$A79*('Calcification Rates'!$D$28+'Calcification Rates'!$E$28)))*('Calcification Rates'!$F$28+'Calcification Rates'!$G$28)</f>
        <v>14.646422063880076</v>
      </c>
      <c r="AU79" s="73">
        <f>((((((((($A79*2)/PI())/2)+'Calcification Rates'!$D$29)^2)*PI())/2))-((((((($A79*2)/PI())/2)^2)*PI())/2)))*'Calcification Rates'!$F$29</f>
        <v>190.10633478419618</v>
      </c>
      <c r="AV79" s="73">
        <f>((((((((($A79*2)/PI())/2)+('Calcification Rates'!$D$29-'Calcification Rates'!$E$29))^2)*PI())/2))-((((((($A79*2)/PI())/2)^2)*PI())/2)))*('Calcification Rates'!$F$29-'Calcification Rates'!$G$29)</f>
        <v>157.09591420043984</v>
      </c>
      <c r="AW79" s="73">
        <f>((((((((($A79*2)/PI())/2)+('Calcification Rates'!$D$29+'Calcification Rates'!$E$29))^2)*PI())/2))-((((((($A79*2)/PI())/2)^2)*PI())/2)))*('Calcification Rates'!$F$29+'Calcification Rates'!$G$29)</f>
        <v>225.99742251545305</v>
      </c>
      <c r="AX79" s="73">
        <f>((((((((($A79*2)/PI())/2)+'Calcification Rates'!$D$30)^2)*PI())/2))-((((((($A79*2)/PI())/2)^2)*PI())/2)))*'Calcification Rates'!$F$30</f>
        <v>45.298797886833363</v>
      </c>
      <c r="AY79" s="73">
        <f>((((((((($A79*2)/PI())/2)+('Calcification Rates'!$D$30-'Calcification Rates'!$E$30))^2)*PI())/2))-((((((($A79*2)/PI())/2)^2)*PI())/2)))*('Calcification Rates'!$F$30-'Calcification Rates'!$G$30)</f>
        <v>40.214127072121521</v>
      </c>
      <c r="AZ79" s="73">
        <f>((((((((($A79*2)/PI())/2)+('Calcification Rates'!$D$30+'Calcification Rates'!$E$30))^2)*PI())/2))-((((((($A79*2)/PI())/2)^2)*PI())/2)))*('Calcification Rates'!$F$30+'Calcification Rates'!$G$30)</f>
        <v>50.488020691214132</v>
      </c>
      <c r="BA79" s="73">
        <f>((((1-'Calcification Rates'!$H$31)*$A79)*'Calcification Rates'!$D$31*0.1)+('Calcification Rates'!$H$31*$A79*'Calcification Rates'!$D$31))*'Calcification Rates'!$F$31</f>
        <v>14.196182</v>
      </c>
      <c r="BB79" s="73">
        <f>((((1-'Calcification Rates'!$H$31)*$A79)*(('Calcification Rates'!$D$31-'Calcification Rates'!$E$31)*0.1))+('Calcification Rates'!$H$31*$A79*('Calcification Rates'!$D$31-'Calcification Rates'!$E$31)))*('Calcification Rates'!$F$31-'Calcification Rates'!$G$31)</f>
        <v>14.196182</v>
      </c>
      <c r="BC79" s="73">
        <f>((((1-'Calcification Rates'!$H$31)*$A79)*(('Calcification Rates'!$D$31+'Calcification Rates'!$E$31)*0.1))+('Calcification Rates'!$H$31*$A79*('Calcification Rates'!$D$31+'Calcification Rates'!$E$31)))*('Calcification Rates'!$F$31+'Calcification Rates'!$G$31)</f>
        <v>14.196182</v>
      </c>
      <c r="BD79" s="73">
        <f>$A79*'Calcification Rates'!$D$32*'Calcification Rates'!$F$32</f>
        <v>59.652069073083794</v>
      </c>
      <c r="BE79" s="73">
        <f>$A79*('Calcification Rates'!$D$32-'Calcification Rates'!$E$32)*('Calcification Rates'!$F$32-'Calcification Rates'!$G$32)</f>
        <v>57.34407829105362</v>
      </c>
      <c r="BF79" s="73">
        <f>$A79*('Calcification Rates'!$D$32+'Calcification Rates'!$E$32)*('Calcification Rates'!$F$32+'Calcification Rates'!$G$32)</f>
        <v>61.960059855113961</v>
      </c>
      <c r="BG79" s="73">
        <f>((((1-'Calcification Rates'!$H$34)*$A79)*'Calcification Rates'!$D$34*0.1)+('Calcification Rates'!$H$34*$A79*'Calcification Rates'!$D$34))*'Calcification Rates'!$F$34</f>
        <v>19.284490225000003</v>
      </c>
      <c r="BH79" s="73">
        <f>((((1-'Calcification Rates'!$H$34)*$A79)*(('Calcification Rates'!$D$34-'Calcification Rates'!$E$34)*0.1))+('Calcification Rates'!$H$34*$A79*('Calcification Rates'!$D$34-'Calcification Rates'!$E$34)))*('Calcification Rates'!$F$34-'Calcification Rates'!$G$34)</f>
        <v>7.3437861259736419</v>
      </c>
      <c r="BI79" s="73">
        <f>((((1-'Calcification Rates'!$H$34)*$A79)*(('Calcification Rates'!$D$34+'Calcification Rates'!$E$34)*0.1))+('Calcification Rates'!$H$34*$A79*('Calcification Rates'!$D$34+'Calcification Rates'!$E$34)))*('Calcification Rates'!$F$34+'Calcification Rates'!$G$34)</f>
        <v>36.779547193536224</v>
      </c>
      <c r="BJ79" s="73">
        <f>(2*'Calcification Rates'!$D$35*'Calcification Rates'!$F$35)+0.1*'Calcification Rates'!$D$35*($A79+(2*'Calcification Rates'!$D$35))*'Calcification Rates'!$F$35</f>
        <v>5.8230186112871092</v>
      </c>
      <c r="BK79" s="73">
        <f>(2*('Calcification Rates'!$D$35-'Calcification Rates'!$E$35)*('Calcification Rates'!$F$35-'Calcification Rates'!$G$35))+(0.1*('Calcification Rates'!$D$35-'Calcification Rates'!$E$35)*($A79+(2*'Calcification Rates'!$D$35-'Calcification Rates'!$E$35)))*('Calcification Rates'!$F$35-'Calcification Rates'!$G$35)</f>
        <v>5.2516494064848542</v>
      </c>
      <c r="BL79" s="73">
        <f>(2*('Calcification Rates'!$D$35+'Calcification Rates'!$E$35)*('Calcification Rates'!$F$35+'Calcification Rates'!$G$35))+(0.1*('Calcification Rates'!$D$35+'Calcification Rates'!$E$35)*($A79+(2*'Calcification Rates'!$D$35+'Calcification Rates'!$E$35)))*('Calcification Rates'!$F$35+'Calcification Rates'!$G$35)</f>
        <v>6.4210128641974524</v>
      </c>
      <c r="BM79" s="73">
        <f>((((((((($A79*2)/PI())/2)+'Calcification Rates'!$D$36)^2)*PI())/2))-((((((($A79*2)/PI())/2)^2)*PI())/2)))*'Calcification Rates'!$F$36</f>
        <v>61.052058174958248</v>
      </c>
      <c r="BN79" s="73">
        <f>((((((((($A79*2)/PI())/2)+('Calcification Rates'!$D$36-'Calcification Rates'!$E$36))^2)*PI())/2))-((((((($A79*2)/PI())/2)^2)*PI())/2)))*('Calcification Rates'!$F$36-'Calcification Rates'!$G$36)</f>
        <v>55.916690907854552</v>
      </c>
      <c r="BO79" s="73">
        <f>((((((((($A79*2)/PI())/2)+('Calcification Rates'!$D$36+'Calcification Rates'!$E$36))^2)*PI())/2))-((((((($A79*2)/PI())/2)^2)*PI())/2)))*('Calcification Rates'!$F$36+'Calcification Rates'!$G$36)</f>
        <v>66.413498705058885</v>
      </c>
      <c r="BP79" s="73">
        <f>(2*'Calcification Rates'!$D$37*'Calcification Rates'!$F$37)+0.1*'Calcification Rates'!$D$37*($A79+(2*'Calcification Rates'!$D$37))*'Calcification Rates'!$F$37</f>
        <v>116.83777777777777</v>
      </c>
      <c r="BQ79" s="73">
        <f>(2*('Calcification Rates'!$D$37-'Calcification Rates'!$E$37)*('Calcification Rates'!$F$37-'Calcification Rates'!$G$37))+(0.1*('Calcification Rates'!$D$37-'Calcification Rates'!$E$37)*($A79+(2*'Calcification Rates'!$D$37-'Calcification Rates'!$E$37)))*('Calcification Rates'!$F$37-'Calcification Rates'!$G$37)</f>
        <v>95.777065825382323</v>
      </c>
      <c r="BR79" s="73">
        <f>(2*('Calcification Rates'!$D$37+'Calcification Rates'!$E$37)*('Calcification Rates'!$F$37+'Calcification Rates'!$G$37))+(0.1*('Calcification Rates'!$D$37+'Calcification Rates'!$E$37)*($A79+(2*'Calcification Rates'!$D$37+'Calcification Rates'!$E$37)))*('Calcification Rates'!$F$37+'Calcification Rates'!$G$37)</f>
        <v>139.62030499508913</v>
      </c>
      <c r="BS79" s="73">
        <f>(2*'Calcification Rates'!$D$38*'Calcification Rates'!$F$38)+0.1*'Calcification Rates'!$D$38*($A79+(2*'Calcification Rates'!$D$38))*'Calcification Rates'!$F$38</f>
        <v>111.87555555555555</v>
      </c>
      <c r="BT79" s="73">
        <f>(2*('Calcification Rates'!$D$38-'Calcification Rates'!$E$38)*('Calcification Rates'!$F$38-'Calcification Rates'!$G$38))+(0.1*('Calcification Rates'!$D$38-'Calcification Rates'!$E$38)*($A79+(2*'Calcification Rates'!$D$38-'Calcification Rates'!$E$38)))*('Calcification Rates'!$F$38-'Calcification Rates'!$G$38)</f>
        <v>89.951716710214512</v>
      </c>
      <c r="BU79" s="73">
        <f>(2*('Calcification Rates'!$D$38+'Calcification Rates'!$E$38)*('Calcification Rates'!$F$38+'Calcification Rates'!$G$38))+(0.1*('Calcification Rates'!$D$38+'Calcification Rates'!$E$38)*($A79+(2*'Calcification Rates'!$D$38+'Calcification Rates'!$E$38)))*('Calcification Rates'!$F$38+'Calcification Rates'!$G$38)</f>
        <v>136.02594190765686</v>
      </c>
      <c r="BV79" s="73">
        <f>((((((((($A79*2)/PI())/2)+'Calcification Rates'!$D$39)^2)*PI())/2))-((((((($A79*2)/PI())/2)^2)*PI())/2)))*'Calcification Rates'!$F$39</f>
        <v>32.992694018917923</v>
      </c>
      <c r="BW79" s="73">
        <f>((((((((($A79*2)/PI())/2)+('Calcification Rates'!$D$39-'Calcification Rates'!$E$39))^2)*PI())/2))-((((((($A79*2)/PI())/2)^2)*PI())/2)))*('Calcification Rates'!$F$39-'Calcification Rates'!$G$39)</f>
        <v>31.716177799896052</v>
      </c>
      <c r="BX79" s="73">
        <f>((((((((($A79*2)/PI())/2)+('Calcification Rates'!$D$39+'Calcification Rates'!$E$39))^2)*PI())/2))-((((((($A79*2)/PI())/2)^2)*PI())/2)))*('Calcification Rates'!$F$39+'Calcification Rates'!$G$39)</f>
        <v>34.269210237939795</v>
      </c>
      <c r="BY79" s="73">
        <f>((((((((($A79*2)/PI())/2)+'Calcification Rates'!$D$40)^2)*PI())/2))-((((((($A79*2)/PI())/2)^2)*PI())/2)))*'Calcification Rates'!$F$40</f>
        <v>60.260518754809283</v>
      </c>
      <c r="BZ79" s="73">
        <f>((((((((($A79*2)/PI())/2)+('Calcification Rates'!$D$40-'Calcification Rates'!$E$40))^2)*PI())/2))-((((((($A79*2)/PI())/2)^2)*PI())/2)))*('Calcification Rates'!$F$40-'Calcification Rates'!$G$40)</f>
        <v>57.928986521852551</v>
      </c>
      <c r="CA79" s="73">
        <f>((((((((($A79*2)/PI())/2)+('Calcification Rates'!$D$40+'Calcification Rates'!$E$40))^2)*PI())/2))-((((((($A79*2)/PI())/2)^2)*PI())/2)))*('Calcification Rates'!$F$40+'Calcification Rates'!$G$40)</f>
        <v>62.592050987766008</v>
      </c>
      <c r="CB79" s="73">
        <f>$A79*'Calcification Rates'!$D$23*'Calcification Rates'!$F$23</f>
        <v>1.8097165624999998</v>
      </c>
      <c r="CC79" s="73">
        <f>$A79*('Calcification Rates'!$D$23-'Calcification Rates'!$E$23)*('Calcification Rates'!$F$23-'Calcification Rates'!$G$23)</f>
        <v>1.176132594391375</v>
      </c>
      <c r="CD79" s="73">
        <f>$A79*('Calcification Rates'!$D$23+'Calcification Rates'!$E$23)*('Calcification Rates'!$F$23+'Calcification Rates'!$G$23)</f>
        <v>2.4433005306086248</v>
      </c>
      <c r="CE79" s="73">
        <f>((((1-'Calcification Rates'!$H$44)*$A79)*'Calcification Rates'!$D$44*0.1)+('Calcification Rates'!$H$44*$A79*'Calcification Rates'!$D$44))*'Calcification Rates'!$F$44</f>
        <v>63.195274467325</v>
      </c>
      <c r="CF79" s="73">
        <f>((((1-'Calcification Rates'!$H$44)*$A79)*(('Calcification Rates'!$D$44-'Calcification Rates'!$E$44)*0.1))+('Calcification Rates'!$H$44*$A79*('Calcification Rates'!$D$44-'Calcification Rates'!$E$44)))*('Calcification Rates'!$F$44-'Calcification Rates'!$G$44)</f>
        <v>38.112098218372545</v>
      </c>
      <c r="CG79" s="73">
        <f>((((1-'Calcification Rates'!$H$44)*$A79)*(('Calcification Rates'!$D$44+'Calcification Rates'!$E$44)*0.1))+('Calcification Rates'!$H$44*$A79*('Calcification Rates'!$D$44+'Calcification Rates'!$E$44)))*('Calcification Rates'!$F$44+'Calcification Rates'!$G$44)</f>
        <v>91.910068185005457</v>
      </c>
      <c r="CH79" s="73">
        <f>((((1-'Calcification Rates'!$H$45)*$A79)*'Calcification Rates'!$D$45*0.1)+('Calcification Rates'!$H$45*$A79*'Calcification Rates'!$D$45))*'Calcification Rates'!$F$45</f>
        <v>78.524784799999992</v>
      </c>
      <c r="CI79" s="73">
        <f>((((1-'Calcification Rates'!$H$45)*$A79)*(('Calcification Rates'!$D$45-'Calcification Rates'!$E$45)*0.1))+('Calcification Rates'!$H$45*$A79*('Calcification Rates'!$D$45-'Calcification Rates'!$E$45)))*('Calcification Rates'!$F$45-'Calcification Rates'!$G$45)</f>
        <v>51.707510839243753</v>
      </c>
      <c r="CJ79" s="73">
        <f>((((1-'Calcification Rates'!$H$45)*$A79)*(('Calcification Rates'!$D$45+'Calcification Rates'!$E$45)*0.1))+('Calcification Rates'!$H$45*$A79*('Calcification Rates'!$D$45+'Calcification Rates'!$E$45)))*('Calcification Rates'!$F$45+'Calcification Rates'!$G$45)</f>
        <v>105.34205876075625</v>
      </c>
      <c r="CK79" s="73">
        <f>((((1-'Calcification Rates'!$H$46)*$A79)*'Calcification Rates'!$D$46*0.1)+('Calcification Rates'!$H$46*$A79*'Calcification Rates'!$D$46))*'Calcification Rates'!$F$46</f>
        <v>63.248787140000005</v>
      </c>
      <c r="CL79" s="73">
        <f>((((1-'Calcification Rates'!$H$46)*$A79)*(('Calcification Rates'!$D$46-'Calcification Rates'!$E$46)*0.1))+('Calcification Rates'!$H$46*$A79*('Calcification Rates'!$D$46-'Calcification Rates'!$E$46)))*('Calcification Rates'!$F$46-'Calcification Rates'!$G$46)</f>
        <v>59.319016117801567</v>
      </c>
      <c r="CM79" s="73">
        <f>((((1-'Calcification Rates'!$H$46)*$A79)*(('Calcification Rates'!$D$46+'Calcification Rates'!$E$46)*0.1))+('Calcification Rates'!$H$46*$A79*('Calcification Rates'!$D$46+'Calcification Rates'!$E$46)))*('Calcification Rates'!$F$46+'Calcification Rates'!$G$46)</f>
        <v>67.296399302439852</v>
      </c>
      <c r="CN79" s="73">
        <f>((((1-'Calcification Rates'!$H$47)*$A79)*'Calcification Rates'!$D$47*0.1)+('Calcification Rates'!$H$47*$A79*'Calcification Rates'!$D$47))*'Calcification Rates'!$F$47</f>
        <v>82.460480202100001</v>
      </c>
      <c r="CO79" s="73">
        <f>((((1-'Calcification Rates'!$H$47)*$A79)*(('Calcification Rates'!$D$47-'Calcification Rates'!$E$47)*0.1))+('Calcification Rates'!$H$47*$A79*('Calcification Rates'!$D$47-'Calcification Rates'!$E$47)))*('Calcification Rates'!$F$47-'Calcification Rates'!$G$47)</f>
        <v>49.730647537919133</v>
      </c>
      <c r="CP79" s="73">
        <f>((((1-'Calcification Rates'!$H$47)*$A79)*(('Calcification Rates'!$D$47+'Calcification Rates'!$E$47)*0.1))+('Calcification Rates'!$H$47*$A79*('Calcification Rates'!$D$47+'Calcification Rates'!$E$47)))*('Calcification Rates'!$F$47+'Calcification Rates'!$G$47)</f>
        <v>119.92903617915265</v>
      </c>
      <c r="CQ79" s="73">
        <f>((((((((($A79*2)/PI())/2)+'Calcification Rates'!$D$48)^2)*PI())/2))-((((((($A79*2)/PI())/2)^2)*PI())/2)))*'Calcification Rates'!$F$48</f>
        <v>46.220886383067445</v>
      </c>
      <c r="CR79" s="73">
        <f>((((((((($A79*2)/PI())/2)+('Calcification Rates'!$D$48-'Calcification Rates'!$E$48))^2)*PI())/2))-((((((($A79*2)/PI())/2)^2)*PI())/2)))*('Calcification Rates'!$F$48-'Calcification Rates'!$G$48)</f>
        <v>41.681137263693543</v>
      </c>
      <c r="CS79" s="73">
        <f>((((((((($A79*2)/PI())/2)+('Calcification Rates'!$D$48+'Calcification Rates'!$E$48))^2)*PI())/2))-((((((($A79*2)/PI())/2)^2)*PI())/2)))*('Calcification Rates'!$F$48+'Calcification Rates'!$G$48)</f>
        <v>50.972962304767414</v>
      </c>
      <c r="CT79" s="73">
        <f>((((1-'Calcification Rates'!$H$49)*$A79)*'Calcification Rates'!$D$49*0.1)+('Calcification Rates'!$H$49*$A79*'Calcification Rates'!$D$49))*'Calcification Rates'!$F$49</f>
        <v>63.195274467325</v>
      </c>
      <c r="CU79" s="73">
        <f>((((1-'Calcification Rates'!$H$49)*$A79)*(('Calcification Rates'!$D$49-'Calcification Rates'!$E$49)*0.1))+('Calcification Rates'!$H$49*$A79*('Calcification Rates'!$D$49-'Calcification Rates'!$E$49)))*('Calcification Rates'!$F$49-'Calcification Rates'!$G$49)</f>
        <v>38.112098218372545</v>
      </c>
      <c r="CV79" s="73">
        <f>((((1-'Calcification Rates'!$H$49)*$A79)*(('Calcification Rates'!$D$49+'Calcification Rates'!$E$49)*0.1))+('Calcification Rates'!$H$49*$A79*('Calcification Rates'!$D$49+'Calcification Rates'!$E$49)))*('Calcification Rates'!$F$49+'Calcification Rates'!$G$49)</f>
        <v>91.910068185005457</v>
      </c>
      <c r="CW79" s="73">
        <f>((((((((($A79*2)/PI())/2)+'Calcification Rates'!$D$50)^2)*PI())/2))-((((((($A79*2)/PI())/2)^2)*PI())/2)))*'Calcification Rates'!$F$50</f>
        <v>46.220886383067445</v>
      </c>
      <c r="CX79" s="73">
        <f>((((((((($A79*2)/PI())/2)+('Calcification Rates'!$D$50-'Calcification Rates'!$E$50))^2)*PI())/2))-((((((($A79*2)/PI())/2)^2)*PI())/2)))*('Calcification Rates'!$F$50-'Calcification Rates'!$G$50)</f>
        <v>41.681137263693543</v>
      </c>
      <c r="CY79" s="73">
        <f>((((((((($A79*2)/PI())/2)+('Calcification Rates'!$D$50+'Calcification Rates'!$E$50))^2)*PI())/2))-((((((($A79*2)/PI())/2)^2)*PI())/2)))*('Calcification Rates'!$F$50+'Calcification Rates'!$G$50)</f>
        <v>50.972962304767414</v>
      </c>
      <c r="CZ79" s="73">
        <f>((((((((($A79*2)/PI())/2)+'Calcification Rates'!$D$51)^2)*PI())/2))-((((((($A79*2)/PI())/2)^2)*PI())/2)))*'Calcification Rates'!$F$51</f>
        <v>46.220886383067445</v>
      </c>
      <c r="DA79" s="73">
        <f>((((((((($A79*2)/PI())/2)+('Calcification Rates'!$D$51-'Calcification Rates'!$E$51))^2)*PI())/2))-((((((($A79*2)/PI())/2)^2)*PI())/2)))*('Calcification Rates'!$F$51-'Calcification Rates'!$G$51)</f>
        <v>41.681137263693543</v>
      </c>
      <c r="DB79" s="73">
        <f>((((((((($A79*2)/PI())/2)+('Calcification Rates'!$D$51+'Calcification Rates'!$E$51))^2)*PI())/2))-((((((($A79*2)/PI())/2)^2)*PI())/2)))*('Calcification Rates'!$F$51+'Calcification Rates'!$G$51)</f>
        <v>50.972962304767414</v>
      </c>
      <c r="DC79" s="73">
        <f>((((((((($A79*2)/PI())/2)+'Calcification Rates'!$D$52)^2)*PI())/2))-((((((($A79*2)/PI())/2)^2)*PI())/2)))*'Calcification Rates'!$F$52</f>
        <v>102.22069448851506</v>
      </c>
      <c r="DD79" s="73">
        <f>((((((((($A79*2)/PI())/2)+('Calcification Rates'!$D$52-'Calcification Rates'!$E$52))^2)*PI())/2))-((((((($A79*2)/PI())/2)^2)*PI())/2)))*('Calcification Rates'!$F$52-'Calcification Rates'!$G$52)</f>
        <v>96.497654796096285</v>
      </c>
      <c r="DE79" s="73">
        <f>((((((((($A79*2)/PI())/2)+('Calcification Rates'!$D$52+'Calcification Rates'!$E$52))^2)*PI())/2))-((((((($A79*2)/PI())/2)^2)*PI())/2)))*('Calcification Rates'!$F$52+'Calcification Rates'!$G$52)</f>
        <v>108.08717773452621</v>
      </c>
      <c r="DF79" s="73">
        <f>((((((((($A79*2)/PI())/2)+'Calcification Rates'!$D$53)^2)*PI())/2))-((((((($A79*2)/PI())/2)^2)*PI())/2)))*'Calcification Rates'!$F$53</f>
        <v>13.70421769963904</v>
      </c>
      <c r="DG79" s="73">
        <f>((((((((($A79*2)/PI())/2)+('Calcification Rates'!$D$53-'Calcification Rates'!$E$53))^2)*PI())/2))-((((((($A79*2)/PI())/2)^2)*PI())/2)))*('Calcification Rates'!$F$53-'Calcification Rates'!$G$53)</f>
        <v>13.025797026503106</v>
      </c>
      <c r="DH79" s="73">
        <f>((((((((($A79*2)/PI())/2)+('Calcification Rates'!$D$53+'Calcification Rates'!$E$53))^2)*PI())/2))-((((((($A79*2)/PI())/2)^2)*PI())/2)))*('Calcification Rates'!$F$53+'Calcification Rates'!$G$53)</f>
        <v>14.394575671698796</v>
      </c>
      <c r="DI79" s="73">
        <f>((((((((($A79*2)/PI())/2)+'Calcification Rates'!$D$54)^2)*PI())/2))-((((((($A79*2)/PI())/2)^2)*PI())/2)))*'Calcification Rates'!$F$54</f>
        <v>13.70421769963904</v>
      </c>
      <c r="DJ79" s="73">
        <f>((((((((($A79*2)/PI())/2)+('Calcification Rates'!$D$54-'Calcification Rates'!$E$54))^2)*PI())/2))-((((((($A79*2)/PI())/2)^2)*PI())/2)))*('Calcification Rates'!$F$54-'Calcification Rates'!$G$54)</f>
        <v>13.025797026503106</v>
      </c>
      <c r="DK79" s="73">
        <f>((((((((($A79*2)/PI())/2)+('Calcification Rates'!$D$54+'Calcification Rates'!$E$54))^2)*PI())/2))-((((((($A79*2)/PI())/2)^2)*PI())/2)))*('Calcification Rates'!$F$54+'Calcification Rates'!$G$54)</f>
        <v>14.394575671698796</v>
      </c>
      <c r="DL79" s="73">
        <f>((((((((($A79*2)/PI())/2)+'Calcification Rates'!$D$55)^2)*PI())/2))-((((((($A79*2)/PI())/2)^2)*PI())/2)))*'Calcification Rates'!$F$55</f>
        <v>16.805176087025746</v>
      </c>
      <c r="DM79" s="73">
        <f>((((((((($A79*2)/PI())/2)+('Calcification Rates'!$D$55-'Calcification Rates'!$E$55))^2)*PI())/2))-((((((($A79*2)/PI())/2)^2)*PI())/2)))*('Calcification Rates'!$F$55-'Calcification Rates'!$G$55)</f>
        <v>16.616136851176076</v>
      </c>
      <c r="DN79" s="73">
        <f>((((((((($A79*2)/PI())/2)+('Calcification Rates'!$D$55+'Calcification Rates'!$E$55))^2)*PI())/2))-((((((($A79*2)/PI())/2)^2)*PI())/2)))*('Calcification Rates'!$F$55+'Calcification Rates'!$G$55)</f>
        <v>16.994225196796013</v>
      </c>
      <c r="DO79" s="73">
        <f>((((1-'Calcification Rates'!$H$56)*$A79)*'Calcification Rates'!$D$56*0.1)+('Calcification Rates'!$H$56*$A79*'Calcification Rates'!$D$56))*'Calcification Rates'!$F$56</f>
        <v>8.1974419449999996</v>
      </c>
      <c r="DP79" s="73">
        <f>((((1-'Calcification Rates'!$H$56)*$A79)*(('Calcification Rates'!$D$56-'Calcification Rates'!$E$56)*0.1))+('Calcification Rates'!$H$56*$A79*('Calcification Rates'!$D$56-'Calcification Rates'!$E$56)))*('Calcification Rates'!$F$56-'Calcification Rates'!$G$56)</f>
        <v>8.1974419450000013</v>
      </c>
      <c r="DQ79" s="73">
        <f>((((1-'Calcification Rates'!$H$56)*$A79)*(('Calcification Rates'!$D$56+'Calcification Rates'!$E$56)*0.1))+('Calcification Rates'!$H$56*$A79*('Calcification Rates'!$D$56+'Calcification Rates'!$E$56)))*('Calcification Rates'!$F$56+'Calcification Rates'!$G$56)</f>
        <v>8.1974419450000013</v>
      </c>
      <c r="DR79" s="73">
        <f>((((1-'Calcification Rates'!$H$57)*$A79)*'Calcification Rates'!$D$57*0.1)+('Calcification Rates'!$H$57*$A79*'Calcification Rates'!$D$57))*'Calcification Rates'!$F$57</f>
        <v>34.756978666666669</v>
      </c>
      <c r="DS79" s="73">
        <f>((((1-'Calcification Rates'!$H$57)*$A79)*(('Calcification Rates'!$D$57-'Calcification Rates'!$E$57)*0.1))+('Calcification Rates'!$H$57*$A79*('Calcification Rates'!$D$57-'Calcification Rates'!$E$57)))*('Calcification Rates'!$F$57-'Calcification Rates'!$G$57)</f>
        <v>32.94232164434019</v>
      </c>
      <c r="DT79" s="73">
        <f>((((1-'Calcification Rates'!$H$57)*$A79)*(('Calcification Rates'!$D$57+'Calcification Rates'!$E$57)*0.1))+('Calcification Rates'!$H$57*$A79*('Calcification Rates'!$D$57+'Calcification Rates'!$E$57)))*('Calcification Rates'!$F$57+'Calcification Rates'!$G$57)</f>
        <v>36.571635688993148</v>
      </c>
      <c r="DU79" s="73">
        <f>((((1-'Calcification Rates'!$H$58)*$A79)*'Calcification Rates'!$D$58*0.1)+('Calcification Rates'!$H$58*$A79*'Calcification Rates'!$D$58))*'Calcification Rates'!$F$58</f>
        <v>34.756978666666669</v>
      </c>
      <c r="DV79" s="73">
        <f>((((1-'Calcification Rates'!$H$58)*$A79)*(('Calcification Rates'!$D$58-'Calcification Rates'!$E$58)*0.1))+('Calcification Rates'!$H$58*$A79*('Calcification Rates'!$D$58-'Calcification Rates'!$E$58)))*('Calcification Rates'!$F$58-'Calcification Rates'!$G$58)</f>
        <v>32.94232164434019</v>
      </c>
      <c r="DW79" s="73">
        <f>((((1-'Calcification Rates'!$H$58)*$A79)*(('Calcification Rates'!$D$58+'Calcification Rates'!$E$58)*0.1))+('Calcification Rates'!$H$58*$A79*('Calcification Rates'!$D$58+'Calcification Rates'!$E$58)))*('Calcification Rates'!$F$58+'Calcification Rates'!$G$58)</f>
        <v>36.571635688993148</v>
      </c>
      <c r="DX79" s="73">
        <f>(2*'Calcification Rates'!$D$59*'Calcification Rates'!$F$59)+0.1*'Calcification Rates'!$D$59*($A79+(2*'Calcification Rates'!$D$59))*'Calcification Rates'!$F$59</f>
        <v>23.792177422222224</v>
      </c>
      <c r="DY79" s="73">
        <f>(2*('Calcification Rates'!$D$59-'Calcification Rates'!$E$59)*('Calcification Rates'!$F$59-'Calcification Rates'!$G$59))+(0.1*('Calcification Rates'!$D$59-'Calcification Rates'!$E$59)*($A79+(2*'Calcification Rates'!$D$59-'Calcification Rates'!$E$59)))*('Calcification Rates'!$F$59-'Calcification Rates'!$G$59)</f>
        <v>22.531494920475225</v>
      </c>
      <c r="DZ79" s="73">
        <f>(2*('Calcification Rates'!$D$59+'Calcification Rates'!$E$59)*('Calcification Rates'!$F$59+'Calcification Rates'!$G$59))+(0.1*('Calcification Rates'!$D$59+'Calcification Rates'!$E$59)*($A79+(2*'Calcification Rates'!$D$59+'Calcification Rates'!$E$59)))*('Calcification Rates'!$F$59+'Calcification Rates'!$G$59)</f>
        <v>25.054897686176513</v>
      </c>
      <c r="EA79" s="73">
        <f>((((((((($A79*2)/PI())/2)+'Calcification Rates'!$D$60)^2)*PI())/2))-((((((($A79*2)/PI())/2)^2)*PI())/2)))*'Calcification Rates'!$F$60</f>
        <v>48.083111284714583</v>
      </c>
      <c r="EB79" s="73">
        <f>((((((((($A79*2)/PI())/2)+('Calcification Rates'!$D$60-'Calcification Rates'!$E$60))^2)*PI())/2))-((((((($A79*2)/PI())/2)^2)*PI())/2)))*('Calcification Rates'!$F$60-'Calcification Rates'!$G$60)</f>
        <v>44.888027202533152</v>
      </c>
      <c r="EC79" s="73">
        <f>((((((((($A79*2)/PI())/2)+('Calcification Rates'!$D$60+'Calcification Rates'!$E$60))^2)*PI())/2))-((((((($A79*2)/PI())/2)^2)*PI())/2)))*('Calcification Rates'!$F$60+'Calcification Rates'!$G$60)</f>
        <v>51.381840171678455</v>
      </c>
      <c r="ED79" s="73">
        <f>$A79*'Calcification Rates'!$D$61*'Calcification Rates'!$F$61</f>
        <v>60.427683138913537</v>
      </c>
      <c r="EE79" s="73">
        <f>$A79*('Calcification Rates'!$D$61-'Calcification Rates'!$E$61)*('Calcification Rates'!$F$61-'Calcification Rates'!$G$61)</f>
        <v>55.37133432724476</v>
      </c>
      <c r="EF79" s="73">
        <f>$A79*('Calcification Rates'!$D$61+'Calcification Rates'!$E$61)*('Calcification Rates'!$F$61+'Calcification Rates'!$G$61)</f>
        <v>65.702848758085565</v>
      </c>
      <c r="EG79" s="73">
        <f>(2*'Calcification Rates'!$D$62*'Calcification Rates'!$F$62)+0.1*'Calcification Rates'!$D$62*($A79+(2*'Calcification Rates'!$D$62))*'Calcification Rates'!$F$62</f>
        <v>116.83777777777777</v>
      </c>
      <c r="EH79" s="73">
        <f>(2*('Calcification Rates'!$D$62-'Calcification Rates'!$E$62)*('Calcification Rates'!$F$62-'Calcification Rates'!$G$62))+(0.1*('Calcification Rates'!$D$62-'Calcification Rates'!$E$62)*($A79+(2*'Calcification Rates'!$D$62-'Calcification Rates'!$E$62)))*('Calcification Rates'!$F$62-'Calcification Rates'!$G$62)</f>
        <v>95.777065825382323</v>
      </c>
      <c r="EI79" s="73">
        <f>(2*('Calcification Rates'!$D$62+'Calcification Rates'!$E$62)*('Calcification Rates'!$F$62+'Calcification Rates'!$G$62))+(0.1*('Calcification Rates'!$D$62+'Calcification Rates'!$E$62)*($A79+(2*'Calcification Rates'!$D$62+'Calcification Rates'!$E$62)))*('Calcification Rates'!$F$62+'Calcification Rates'!$G$62)</f>
        <v>139.62030499508913</v>
      </c>
      <c r="EJ79" s="73">
        <f>(2*'Calcification Rates'!$D$63*'Calcification Rates'!$F$63)+0.1*'Calcification Rates'!$D$63*($A79+(2*'Calcification Rates'!$D$63))*'Calcification Rates'!$F$63</f>
        <v>116.83777777777777</v>
      </c>
      <c r="EK79" s="73">
        <f>(2*('Calcification Rates'!$D$63-'Calcification Rates'!$E$63)*('Calcification Rates'!$F$63-'Calcification Rates'!$G$63))+(0.1*('Calcification Rates'!$D$63-'Calcification Rates'!$E$63)*($A79+(2*'Calcification Rates'!$D$63-'Calcification Rates'!$E$63)))*('Calcification Rates'!$F$63-'Calcification Rates'!$G$63)</f>
        <v>95.777065825382323</v>
      </c>
      <c r="EL79" s="73">
        <f>(2*('Calcification Rates'!$D$63+'Calcification Rates'!$E$63)*('Calcification Rates'!$F$63+'Calcification Rates'!$G$63))+(0.1*('Calcification Rates'!$D$63+'Calcification Rates'!$E$63)*($A79+(2*'Calcification Rates'!$D$63+'Calcification Rates'!$E$63)))*('Calcification Rates'!$F$63+'Calcification Rates'!$G$63)</f>
        <v>139.62030499508913</v>
      </c>
      <c r="EM79" s="73">
        <f>(2*'Calcification Rates'!$D$64*'Calcification Rates'!$F$64)+0.1*'Calcification Rates'!$D$64*($A79+(2*'Calcification Rates'!$D$64))*'Calcification Rates'!$F$64</f>
        <v>116.83777777777777</v>
      </c>
      <c r="EN79" s="73">
        <f>(2*('Calcification Rates'!$D$64-'Calcification Rates'!$E$64)*('Calcification Rates'!$F$64-'Calcification Rates'!$G$64))+(0.1*('Calcification Rates'!$D$64-'Calcification Rates'!$E$64)*($A79+(2*'Calcification Rates'!$D$64-'Calcification Rates'!$E$64)))*('Calcification Rates'!$F$64-'Calcification Rates'!$G$64)</f>
        <v>95.777065825382323</v>
      </c>
      <c r="EO79" s="73">
        <f>(2*('Calcification Rates'!$D$64+'Calcification Rates'!$E$64)*('Calcification Rates'!$F$64+'Calcification Rates'!$G$64))+(0.1*('Calcification Rates'!$D$64+'Calcification Rates'!$E$64)*($A79+(2*'Calcification Rates'!$D$64+'Calcification Rates'!$E$64)))*('Calcification Rates'!$F$64+'Calcification Rates'!$G$64)</f>
        <v>139.62030499508913</v>
      </c>
      <c r="EP79" s="73">
        <f>(2*'Calcification Rates'!$D$65*'Calcification Rates'!$F$65)+0.1*'Calcification Rates'!$D$65*($A79+(2*'Calcification Rates'!$D$65))*'Calcification Rates'!$F$65</f>
        <v>116.83777777777777</v>
      </c>
      <c r="EQ79" s="73">
        <f>(2*('Calcification Rates'!$D$65-'Calcification Rates'!$E$65)*('Calcification Rates'!$F$65-'Calcification Rates'!$G$65))+(0.1*('Calcification Rates'!$D$65-'Calcification Rates'!$E$65)*($A79+(2*'Calcification Rates'!$D$65-'Calcification Rates'!$E$65)))*('Calcification Rates'!$F$65-'Calcification Rates'!$G$65)</f>
        <v>95.777065825382323</v>
      </c>
      <c r="ER79" s="73">
        <f>(2*('Calcification Rates'!$D$65+'Calcification Rates'!$E$65)*('Calcification Rates'!$F$65+'Calcification Rates'!$G$65))+(0.1*('Calcification Rates'!$D$65+'Calcification Rates'!$E$65)*($A79+(2*'Calcification Rates'!$D$65+'Calcification Rates'!$E$65)))*('Calcification Rates'!$F$65+'Calcification Rates'!$G$65)</f>
        <v>139.62030499508913</v>
      </c>
      <c r="ES79" s="73">
        <f>$A79*'Calcification Rates'!$D$66*'Calcification Rates'!$F$66</f>
        <v>60.427683138913537</v>
      </c>
      <c r="ET79" s="73">
        <f>$A79*('Calcification Rates'!$D$66-'Calcification Rates'!$E$66)*('Calcification Rates'!$F$66-'Calcification Rates'!$G$66)</f>
        <v>55.37133432724476</v>
      </c>
      <c r="EU79" s="73">
        <f>$A79*('Calcification Rates'!$D$66+'Calcification Rates'!$E$66)*('Calcification Rates'!$F$66+'Calcification Rates'!$G$66)</f>
        <v>65.702848758085565</v>
      </c>
      <c r="EV79" s="73">
        <f>(2*'Calcification Rates'!$D$67*'Calcification Rates'!$F$67)+0.1*'Calcification Rates'!$D$67*($A79+(2*'Calcification Rates'!$D$67))*'Calcification Rates'!$F$67</f>
        <v>116.83777777777777</v>
      </c>
      <c r="EW79" s="73">
        <f>(2*('Calcification Rates'!$D$67-'Calcification Rates'!$E$67)*('Calcification Rates'!$F$67-'Calcification Rates'!$G$67))+(0.1*('Calcification Rates'!$D$67-'Calcification Rates'!$E$67)*($A79+(2*'Calcification Rates'!$D$67-'Calcification Rates'!$E$67)))*('Calcification Rates'!$F$67-'Calcification Rates'!$G$67)</f>
        <v>95.777065825382323</v>
      </c>
      <c r="EX79" s="73">
        <f>(2*('Calcification Rates'!$D$67+'Calcification Rates'!$E$67)*('Calcification Rates'!$F$67+'Calcification Rates'!$G$67))+(0.1*('Calcification Rates'!$D$67+'Calcification Rates'!$E$67)*($A79+(2*'Calcification Rates'!$D$67+'Calcification Rates'!$E$67)))*('Calcification Rates'!$F$67+'Calcification Rates'!$G$67)</f>
        <v>139.62030499508913</v>
      </c>
      <c r="EY79" s="73">
        <f>((((1-'Calcification Rates'!$H$68)*$A79)*'Calcification Rates'!$D$68*0.1)+('Calcification Rates'!$H$68*$A79*'Calcification Rates'!$D$68))*'Calcification Rates'!$F$68</f>
        <v>17.627340499999999</v>
      </c>
      <c r="EZ79" s="73">
        <f>((((1-'Calcification Rates'!$H$68)*$A79)*(('Calcification Rates'!$D$68-'Calcification Rates'!$E$68)*0.1))+('Calcification Rates'!$H$68*$A79*('Calcification Rates'!$D$68-'Calcification Rates'!$E$68)))*('Calcification Rates'!$F$68-'Calcification Rates'!$G$68)</f>
        <v>10.968858756611636</v>
      </c>
      <c r="FA79" s="73">
        <f>((((1-'Calcification Rates'!$H$68)*$A79)*(('Calcification Rates'!$D$68+'Calcification Rates'!$E$68)*0.1))+('Calcification Rates'!$H$68*$A79*('Calcification Rates'!$D$68+'Calcification Rates'!$E$68)))*('Calcification Rates'!$F$68+'Calcification Rates'!$G$68)</f>
        <v>24.948125165909151</v>
      </c>
      <c r="FB79" s="73">
        <f>((((((((($A79*2)/PI())/2)+'Calcification Rates'!$D$69)^2)*PI())/2))-((((((($A79*2)/PI())/2)^2)*PI())/2)))*'Calcification Rates'!$F$69</f>
        <v>117.65838492714448</v>
      </c>
      <c r="FC79" s="73">
        <f>((((((((($A79*2)/PI())/2)+('Calcification Rates'!$D$69-'Calcification Rates'!$E$69))^2)*PI())/2))-((((((($A79*2)/PI())/2)^2)*PI())/2)))*('Calcification Rates'!$F$69-'Calcification Rates'!$G$69)</f>
        <v>111.38167347600013</v>
      </c>
      <c r="FD79" s="73">
        <f>((((((((($A79*2)/PI())/2)+('Calcification Rates'!$D$69+'Calcification Rates'!$E$69))^2)*PI())/2))-((((((($A79*2)/PI())/2)^2)*PI())/2)))*('Calcification Rates'!$F$69+'Calcification Rates'!$G$69)</f>
        <v>124.02709450406228</v>
      </c>
      <c r="FE79" s="73">
        <f>((((((((($A79*2)/PI())/2)+'Calcification Rates'!$D$70)^2)*PI())/2))-((((((($A79*2)/PI())/2)^2)*PI())/2)))*'Calcification Rates'!$F$70</f>
        <v>91.630501223457927</v>
      </c>
      <c r="FF79" s="73">
        <f>((((((((($A79*2)/PI())/2)+('Calcification Rates'!$D$70-'Calcification Rates'!$E$70))^2)*PI())/2))-((((((($A79*2)/PI())/2)^2)*PI())/2)))*('Calcification Rates'!$F$70-'Calcification Rates'!$G$70)</f>
        <v>78.891788386408123</v>
      </c>
      <c r="FG79" s="73">
        <f>((((((((($A79*2)/PI())/2)+('Calcification Rates'!$D$70+'Calcification Rates'!$E$70))^2)*PI())/2))-((((((($A79*2)/PI())/2)^2)*PI())/2)))*('Calcification Rates'!$F$70+'Calcification Rates'!$G$70)</f>
        <v>104.61515422058172</v>
      </c>
      <c r="FH79" s="73">
        <f>((((((((($A79*2)/PI())/2)+'Calcification Rates'!$D$71)^2)*PI())/2))-((((((($A79*2)/PI())/2)^2)*PI())/2)))*'Calcification Rates'!$F$71</f>
        <v>52.336633971087736</v>
      </c>
      <c r="FI79" s="73">
        <f>((((((((($A79*2)/PI())/2)+('Calcification Rates'!$D$71-'Calcification Rates'!$E$71))^2)*PI())/2))-((((((($A79*2)/PI())/2)^2)*PI())/2)))*('Calcification Rates'!$F$71-'Calcification Rates'!$G$71)</f>
        <v>48.258035048993428</v>
      </c>
      <c r="FJ79" s="73">
        <f>((((((((($A79*2)/PI())/2)+('Calcification Rates'!$D$71+'Calcification Rates'!$E$71))^2)*PI())/2))-((((((($A79*2)/PI())/2)^2)*PI())/2)))*('Calcification Rates'!$F$71+'Calcification Rates'!$G$71)</f>
        <v>56.576880581135008</v>
      </c>
      <c r="FK79" s="73">
        <f>$A79*'Calcification Rates'!$D$72*'Calcification Rates'!$F$72</f>
        <v>1.8097165624999998</v>
      </c>
      <c r="FL79" s="73">
        <f>$A79*('Calcification Rates'!$D$72-'Calcification Rates'!$E$72)*('Calcification Rates'!$F$72-'Calcification Rates'!$G$72)</f>
        <v>1.176132594391375</v>
      </c>
      <c r="FM79" s="73">
        <f>$A79*('Calcification Rates'!$D$72+'Calcification Rates'!$E$72)*('Calcification Rates'!$F$72+'Calcification Rates'!$G$72)</f>
        <v>2.4433005306086248</v>
      </c>
      <c r="FN79" s="73">
        <f>$A79*'Calcification Rates'!$D$74*'Calcification Rates'!$F$74</f>
        <v>1.8097165624999998</v>
      </c>
      <c r="FO79" s="73">
        <f>$A79*('Calcification Rates'!$D$74-'Calcification Rates'!$E$74)*('Calcification Rates'!$F$74-'Calcification Rates'!$G$74)</f>
        <v>1.176132594391375</v>
      </c>
      <c r="FP79" s="73">
        <f>$A79*('Calcification Rates'!$D$74+'Calcification Rates'!$E$74)*('Calcification Rates'!$F$74+'Calcification Rates'!$G$74)</f>
        <v>2.4433005306086248</v>
      </c>
      <c r="FQ79" s="73">
        <f>$A79*'Calcification Rates'!$D$75*'Calcification Rates'!$F$75</f>
        <v>52.232222656249995</v>
      </c>
      <c r="FR79" s="73">
        <f>$A79*('Calcification Rates'!$D$75-'Calcification Rates'!$E$75)*('Calcification Rates'!$F$75-'Calcification Rates'!$G$75)</f>
        <v>48.641806357211387</v>
      </c>
      <c r="FS79" s="73">
        <f>$A79*('Calcification Rates'!$D$75+'Calcification Rates'!$E$75)*('Calcification Rates'!$F$75+'Calcification Rates'!$G$75)</f>
        <v>55.931966213437448</v>
      </c>
      <c r="FT79" s="73">
        <f>((((((((($A79*2)/PI())/2)+'Calcification Rates'!$D$76)^2)*PI())/2))-((((((($A79*2)/PI())/2)^2)*PI())/2)))*'Calcification Rates'!$F$76</f>
        <v>52.713794461731368</v>
      </c>
      <c r="FU79" s="73">
        <f>((((((((($A79*2)/PI())/2)+('Calcification Rates'!$D$76-'Calcification Rates'!$E$76))^2)*PI())/2))-((((((($A79*2)/PI())/2)^2)*PI())/2)))*('Calcification Rates'!$F$76-'Calcification Rates'!$G$76)</f>
        <v>49.080490757561265</v>
      </c>
      <c r="FV79" s="73">
        <f>((((((((($A79*2)/PI())/2)+('Calcification Rates'!$D$76+'Calcification Rates'!$E$76))^2)*PI())/2))-((((((($A79*2)/PI())/2)^2)*PI())/2)))*('Calcification Rates'!$F$76+'Calcification Rates'!$G$76)</f>
        <v>56.458899833460308</v>
      </c>
      <c r="FW79" s="73">
        <f>(2*'Calcification Rates'!$D$77*'Calcification Rates'!$F$77)+0.1*'Calcification Rates'!$D$77*($A79+(2*'Calcification Rates'!$D$77))*'Calcification Rates'!$F$77</f>
        <v>116.83777777777777</v>
      </c>
      <c r="FX79" s="73">
        <f>(2*('Calcification Rates'!$D$77-'Calcification Rates'!$E$77)*('Calcification Rates'!$F$77-'Calcification Rates'!$G$77))+(0.1*('Calcification Rates'!$D$77-'Calcification Rates'!$E$77)*($A79+(2*'Calcification Rates'!$D$77-'Calcification Rates'!$E$77)))*('Calcification Rates'!$F$77-'Calcification Rates'!$G$77)</f>
        <v>111.17363220877525</v>
      </c>
      <c r="FY79" s="73">
        <f>(2*('Calcification Rates'!$D$77+'Calcification Rates'!$E$77)*('Calcification Rates'!$F$77+'Calcification Rates'!$G$77))+(0.1*('Calcification Rates'!$D$77+'Calcification Rates'!$E$77)*($A79+(2*'Calcification Rates'!$D$77+'Calcification Rates'!$E$77)))*('Calcification Rates'!$F$77+'Calcification Rates'!$G$77)</f>
        <v>122.52681520239712</v>
      </c>
      <c r="FZ79" s="73">
        <f>((((1-'Calcification Rates'!$H$78)*$A79)*'Calcification Rates'!$D$78*0.1)+('Calcification Rates'!$H$78*$A79*'Calcification Rates'!$D$78))*'Calcification Rates'!$F$78</f>
        <v>27.458581400249997</v>
      </c>
      <c r="GA79" s="73">
        <f>((((1-'Calcification Rates'!$H$78)*$A79)*(('Calcification Rates'!$D$78-'Calcification Rates'!$E$78)*0.1))+('Calcification Rates'!$H$78*$A79*('Calcification Rates'!$D$78-'Calcification Rates'!$E$78)))*('Calcification Rates'!$F$78-'Calcification Rates'!$G$78)</f>
        <v>26.507965778306513</v>
      </c>
      <c r="GB79" s="73">
        <f>((((1-'Calcification Rates'!$H$78)*$A79)*(('Calcification Rates'!$D$78+'Calcification Rates'!$E$78)*0.1))+('Calcification Rates'!$H$78*$A79*('Calcification Rates'!$D$78+'Calcification Rates'!$E$78)))*('Calcification Rates'!$F$78+'Calcification Rates'!$G$78)</f>
        <v>28.409197022193485</v>
      </c>
      <c r="GC79" s="73">
        <f>((((1-'Calcification Rates'!$H$79)*$A79)*'Calcification Rates'!$D$79*0.1)+('Calcification Rates'!$H$79*$A79*'Calcification Rates'!$D$79))*'Calcification Rates'!$F$79</f>
        <v>31.229007810000002</v>
      </c>
      <c r="GD79" s="73">
        <f>((((1-'Calcification Rates'!$H$79)*$A79)*(('Calcification Rates'!$D$79-'Calcification Rates'!$E$79)*0.1))+('Calcification Rates'!$H$79*$A79*('Calcification Rates'!$D$79-'Calcification Rates'!$E$79)))*('Calcification Rates'!$F$79-'Calcification Rates'!$G$79)</f>
        <v>29.923503072412434</v>
      </c>
      <c r="GE79" s="73">
        <f>((((1-'Calcification Rates'!$H$79)*$A79)*(('Calcification Rates'!$D$79+'Calcification Rates'!$E$79)*0.1))+('Calcification Rates'!$H$79*$A79*('Calcification Rates'!$D$79+'Calcification Rates'!$E$79)))*('Calcification Rates'!$F$79+'Calcification Rates'!$G$79)</f>
        <v>32.534512547587568</v>
      </c>
      <c r="GF79" s="73">
        <f>((((1-'Calcification Rates'!$H$80)*$A79)*'Calcification Rates'!$D$80*0.1)+('Calcification Rates'!$H$80*$A79*'Calcification Rates'!$D$80))*'Calcification Rates'!$F$80</f>
        <v>36.749078866499993</v>
      </c>
      <c r="GG79" s="73">
        <f>((((1-'Calcification Rates'!$H$80)*$A79)*(('Calcification Rates'!$D$80-'Calcification Rates'!$E$80)*0.1))+('Calcification Rates'!$H$80*$A79*('Calcification Rates'!$D$80-'Calcification Rates'!$E$80)))*('Calcification Rates'!$F$80-'Calcification Rates'!$G$80)</f>
        <v>35.476826379989163</v>
      </c>
      <c r="GH79" s="73">
        <f>((((1-'Calcification Rates'!$H$80)*$A79)*(('Calcification Rates'!$D$80+'Calcification Rates'!$E$80)*0.1))+('Calcification Rates'!$H$80*$A79*('Calcification Rates'!$D$80+'Calcification Rates'!$E$80)))*('Calcification Rates'!$F$80+'Calcification Rates'!$G$80)</f>
        <v>38.021331353010822</v>
      </c>
      <c r="GI79" s="73">
        <f>((((((((($A79*2)/PI())/2)+'Calcification Rates'!$D$81)^2)*PI())/2))-((((((($A79*2)/PI())/2)^2)*PI())/2)))*'Calcification Rates'!$F$81</f>
        <v>44.644983673529666</v>
      </c>
      <c r="GJ79" s="73">
        <f>((((((((($A79*2)/PI())/2)+('Calcification Rates'!$D$81-'Calcification Rates'!$E$81))^2)*PI())/2))-((((((($A79*2)/PI())/2)^2)*PI())/2)))*('Calcification Rates'!$F$81-'Calcification Rates'!$G$81)</f>
        <v>43.196008653283521</v>
      </c>
      <c r="GK79" s="73">
        <f>((((((((($A79*2)/PI())/2)+('Calcification Rates'!$D$81+'Calcification Rates'!$E$81))^2)*PI())/2))-((((((($A79*2)/PI())/2)^2)*PI())/2)))*('Calcification Rates'!$F$81+'Calcification Rates'!$G$81)</f>
        <v>46.094851141065554</v>
      </c>
      <c r="GL79" s="73">
        <f>((((((((($A79*2)/PI())/2)+'Calcification Rates'!$D$82)^2)*PI())/2))-((((((($A79*2)/PI())/2)^2)*PI())/2)))*'Calcification Rates'!$F$82</f>
        <v>45.782434028303484</v>
      </c>
      <c r="GM79" s="73">
        <f>((((((((($A79*2)/PI())/2)+('Calcification Rates'!$D$82-'Calcification Rates'!$E$82))^2)*PI())/2))-((((((($A79*2)/PI())/2)^2)*PI())/2)))*('Calcification Rates'!$F$82-'Calcification Rates'!$G$82)</f>
        <v>44.654526616668861</v>
      </c>
      <c r="GN79" s="73">
        <f>((((((((($A79*2)/PI())/2)+('Calcification Rates'!$D$82+'Calcification Rates'!$E$82))^2)*PI())/2))-((((((($A79*2)/PI())/2)^2)*PI())/2)))*('Calcification Rates'!$F$82+'Calcification Rates'!$G$82)</f>
        <v>46.910881607743427</v>
      </c>
      <c r="GO79" s="73">
        <f>((((((((($A79*2)/PI())/2)+'Calcification Rates'!$D$87)^2)*PI())/2))-((((((($A79*2)/PI())/2)^2)*PI())/2)))*'Calcification Rates'!$F$87</f>
        <v>30.774368511789874</v>
      </c>
      <c r="GP79" s="73">
        <f>((((((((($A79*2)/PI())/2)+('Calcification Rates'!$D$87-'Calcification Rates'!$E$87))^2)*PI())/2))-((((((($A79*2)/PI())/2)^2)*PI())/2)))*('Calcification Rates'!$F$87-'Calcification Rates'!$G$87)</f>
        <v>26.773309211278168</v>
      </c>
      <c r="GQ79" s="73">
        <f>((((((((($A79*2)/PI())/2)+('Calcification Rates'!$D$87+'Calcification Rates'!$E$87))^2)*PI())/2))-((((((($A79*2)/PI())/2)^2)*PI())/2)))*('Calcification Rates'!$F$87+'Calcification Rates'!$G$87)</f>
        <v>34.987524059870694</v>
      </c>
      <c r="GR79" s="73">
        <f>((((((((($A79*2)/PI())/2)+'Calcification Rates'!$D$88)^2)*PI())/2))-((((((($A79*2)/PI())/2)^2)*PI())/2)))*'Calcification Rates'!$F$88</f>
        <v>30.774368511789874</v>
      </c>
      <c r="GS79" s="73">
        <f>((((((((($A79*2)/PI())/2)+('Calcification Rates'!$D$88-'Calcification Rates'!$E$88))^2)*PI())/2))-((((((($A79*2)/PI())/2)^2)*PI())/2)))*('Calcification Rates'!$F$88-'Calcification Rates'!$G$88)</f>
        <v>26.773309211278168</v>
      </c>
      <c r="GT79" s="73">
        <f>((((((((($A79*2)/PI())/2)+('Calcification Rates'!$D$88+'Calcification Rates'!$E$88))^2)*PI())/2))-((((((($A79*2)/PI())/2)^2)*PI())/2)))*('Calcification Rates'!$F$88+'Calcification Rates'!$G$88)</f>
        <v>34.987524059870694</v>
      </c>
      <c r="GU79" s="73">
        <f>((((((((($A79*2)/PI())/2)+'Calcification Rates'!$D$89)^2)*PI())/2))-((((((($A79*2)/PI())/2)^2)*PI())/2)))*'Calcification Rates'!$F$89</f>
        <v>42.991885547829469</v>
      </c>
      <c r="GV79" s="73">
        <f>((((((((($A79*2)/PI())/2)+('Calcification Rates'!$D$89-'Calcification Rates'!$E$89))^2)*PI())/2))-((((((($A79*2)/PI())/2)^2)*PI())/2)))*('Calcification Rates'!$F$89-'Calcification Rates'!$G$89)</f>
        <v>38.332704722342328</v>
      </c>
      <c r="GW79" s="73">
        <f>((((((((($A79*2)/PI())/2)+('Calcification Rates'!$D$89+'Calcification Rates'!$E$89))^2)*PI())/2))-((((((($A79*2)/PI())/2)^2)*PI())/2)))*('Calcification Rates'!$F$89+'Calcification Rates'!$G$89)</f>
        <v>47.823897290101975</v>
      </c>
      <c r="GX79" s="73">
        <f>((((((((($A79*2)/PI())/2)+'Calcification Rates'!$D$90)^2)*PI())/2))-((((((($A79*2)/PI())/2)^2)*PI())/2)))*'Calcification Rates'!$F$90</f>
        <v>42.991885547829469</v>
      </c>
      <c r="GY79" s="73">
        <f>((((((((($A79*2)/PI())/2)+('Calcification Rates'!$D$90-'Calcification Rates'!$E$90))^2)*PI())/2))-((((((($A79*2)/PI())/2)^2)*PI())/2)))*('Calcification Rates'!$F$90-'Calcification Rates'!$G$90)</f>
        <v>38.332704722342328</v>
      </c>
      <c r="GZ79" s="73">
        <f>((((((((($A79*2)/PI())/2)+('Calcification Rates'!$D$90+'Calcification Rates'!$E$90))^2)*PI())/2))-((((((($A79*2)/PI())/2)^2)*PI())/2)))*('Calcification Rates'!$F$90+'Calcification Rates'!$G$90)</f>
        <v>47.823897290101975</v>
      </c>
      <c r="HA79" s="73">
        <f>((((((((($A79*2)/PI())/2)+'Calcification Rates'!$D$92)^2)*PI())/2))-((((((($A79*2)/PI())/2)^2)*PI())/2)))*'Calcification Rates'!$F$92</f>
        <v>108.10849492166795</v>
      </c>
      <c r="HB79" s="73">
        <f>((((((((($A79*2)/PI())/2)+('Calcification Rates'!$D$92-'Calcification Rates'!$E$92))^2)*PI())/2))-((((((($A79*2)/PI())/2)^2)*PI())/2)))*('Calcification Rates'!$F$92-'Calcification Rates'!$G$92)</f>
        <v>103.92568259653856</v>
      </c>
      <c r="HC79" s="73">
        <f>((((((((($A79*2)/PI())/2)+('Calcification Rates'!$D$92+'Calcification Rates'!$E$92))^2)*PI())/2))-((((((($A79*2)/PI())/2)^2)*PI())/2)))*('Calcification Rates'!$F$92+'Calcification Rates'!$G$92)</f>
        <v>112.29130724679736</v>
      </c>
      <c r="HD79" s="73">
        <f>$A79*'Calcification Rates'!$D$93*'Calcification Rates'!$F$93</f>
        <v>31.814436838978018</v>
      </c>
      <c r="HE79" s="73">
        <f>$A79*('Calcification Rates'!$D$93-'Calcification Rates'!$E$93)*('Calcification Rates'!$F$93-'Calcification Rates'!$G$93)</f>
        <v>27.960972574717747</v>
      </c>
      <c r="HF79" s="73">
        <f>$A79*('Calcification Rates'!$D$93+'Calcification Rates'!$E$93)*('Calcification Rates'!$F$93+'Calcification Rates'!$G$93)</f>
        <v>35.879005326767988</v>
      </c>
      <c r="HG79" s="73">
        <f>$A79*'Calcification Rates'!$D$95*'Calcification Rates'!$F$95</f>
        <v>40.56340696969697</v>
      </c>
      <c r="HH79" s="73">
        <f>$A79*('Calcification Rates'!$D$95-'Calcification Rates'!$E$95)*('Calcification Rates'!$F$95-'Calcification Rates'!$G$95)</f>
        <v>35.397352647501577</v>
      </c>
      <c r="HI79" s="73">
        <f>$A79*('Calcification Rates'!$D$95+'Calcification Rates'!$E$95)*('Calcification Rates'!$F$95+'Calcification Rates'!$G$95)</f>
        <v>46.018975655590239</v>
      </c>
      <c r="HJ79" s="73">
        <f>((((1-'Calcification Rates'!$H$96)*$A79)*'Calcification Rates'!$D$96*0.1)+('Calcification Rates'!$H$96*$A79*'Calcification Rates'!$D$96))*'Calcification Rates'!$F$96</f>
        <v>19.284490225000003</v>
      </c>
      <c r="HK79" s="73">
        <f>((((1-'Calcification Rates'!$H$96)*$A79)*(('Calcification Rates'!$D$96-'Calcification Rates'!$E$96)*0.1))+('Calcification Rates'!$H$96*$A79*('Calcification Rates'!$D$96-'Calcification Rates'!$E$96)))*('Calcification Rates'!$F$96-'Calcification Rates'!$G$96)</f>
        <v>16.845432896537201</v>
      </c>
      <c r="HL79" s="73">
        <f>((((1-'Calcification Rates'!$H$96)*$A79)*(('Calcification Rates'!$D$96+'Calcification Rates'!$E$96)*0.1))+('Calcification Rates'!$H$96*$A79*('Calcification Rates'!$D$96+'Calcification Rates'!$E$96)))*('Calcification Rates'!$F$96+'Calcification Rates'!$G$96)</f>
        <v>21.873571565370042</v>
      </c>
      <c r="HM79" s="73">
        <f>((((1-'Calcification Rates'!$H$98)*$A79)*'Calcification Rates'!$D$98*0.1)+('Calcification Rates'!$H$98*$A79*'Calcification Rates'!$D$98))*'Calcification Rates'!$F$98</f>
        <v>19.284490225000003</v>
      </c>
      <c r="HN79" s="73">
        <f>((((1-'Calcification Rates'!$H$98)*$A79)*(('Calcification Rates'!$D$98-'Calcification Rates'!$E$98)*0.1))+('Calcification Rates'!$H$98*$A79*('Calcification Rates'!$D$98-'Calcification Rates'!$E$98)))*('Calcification Rates'!$F$98-'Calcification Rates'!$G$98)</f>
        <v>11.630179499045633</v>
      </c>
      <c r="HO79" s="73">
        <f>((((1-'Calcification Rates'!$H$98)*$A79)*(('Calcification Rates'!$D$98+'Calcification Rates'!$E$98)*0.1))+('Calcification Rates'!$H$98*$A79*('Calcification Rates'!$D$98+'Calcification Rates'!$E$98)))*('Calcification Rates'!$F$98+'Calcification Rates'!$G$98)</f>
        <v>28.047015009156379</v>
      </c>
    </row>
    <row r="80" spans="1:223" x14ac:dyDescent="0.3">
      <c r="A80" s="42">
        <v>78</v>
      </c>
      <c r="B80" s="73">
        <f>((((1-'Calcification Rates'!$H$11)*$A80)*'Calcification Rates'!$D$11*0.1)+('Calcification Rates'!$H$11*$A80*'Calcification Rates'!$D$11))*'Calcification Rates'!$F$11</f>
        <v>214.60182016000002</v>
      </c>
      <c r="C80" s="73">
        <f>((((1-'Calcification Rates'!$H$11)*$A80)*(('Calcification Rates'!$D$11-'Calcification Rates'!$E$11)*0.1))+('Calcification Rates'!$H$11*$A80*('Calcification Rates'!$D$11-'Calcification Rates'!$E$11)))*('Calcification Rates'!$F$11-'Calcification Rates'!$G$11)</f>
        <v>174.29424272286892</v>
      </c>
      <c r="D80" s="73">
        <f>((((1-'Calcification Rates'!$H$11)*$A80)*(('Calcification Rates'!$D$11+'Calcification Rates'!$E$11)*0.1))+('Calcification Rates'!$H$11*$A80*('Calcification Rates'!$D$11+'Calcification Rates'!$E$11)))*('Calcification Rates'!$F$11+'Calcification Rates'!$G$11)</f>
        <v>256.16153592580275</v>
      </c>
      <c r="E80" s="73">
        <f>(((((1-'Calcification Rates'!$H$12)*$A80)*'Calcification Rates'!$D$12*0.1)+('Calcification Rates'!$H$12*$A80*'Calcification Rates'!$D$12))*'Calcification Rates'!$F$12)*0.5</f>
        <v>113.01004297142856</v>
      </c>
      <c r="F80" s="73">
        <f>(((((1-'Calcification Rates'!$H$12)*$A80)*(('Calcification Rates'!$D$12-'Calcification Rates'!$E$12)*0.1))+('Calcification Rates'!$H$12*$A80*('Calcification Rates'!$D$12-'Calcification Rates'!$E$12)))*('Calcification Rates'!$F$12-'Calcification Rates'!$G$12))*0.5</f>
        <v>103.864926489735</v>
      </c>
      <c r="G80" s="73">
        <f>(((((1-'Calcification Rates'!$H$12)*$A80)*(('Calcification Rates'!$D$12+'Calcification Rates'!$E$12)*0.1))+('Calcification Rates'!$H$12*$A80*('Calcification Rates'!$D$12+'Calcification Rates'!$E$12)))*('Calcification Rates'!$F$12+'Calcification Rates'!$G$12))*0.5</f>
        <v>122.313835672341</v>
      </c>
      <c r="H80" s="73">
        <f>(((((1-'Calcification Rates'!$H$13)*$A80)*'Calcification Rates'!$D$13*0.1)+('Calcification Rates'!$H$13*$A80*'Calcification Rates'!$D$13))*'Calcification Rates'!$F$13)*0.5</f>
        <v>90.933671836800002</v>
      </c>
      <c r="I80" s="73">
        <f>(((((1-'Calcification Rates'!$H$13)*$A80)*(('Calcification Rates'!$D$13-'Calcification Rates'!$E$13)*0.1))+('Calcification Rates'!$H$13*$A80*('Calcification Rates'!$D$13-'Calcification Rates'!$E$13)))*('Calcification Rates'!$F$13-'Calcification Rates'!$G$13))*0.5</f>
        <v>76.955605485573258</v>
      </c>
      <c r="J80" s="73">
        <f>(((((1-'Calcification Rates'!$H$13)*$A80)*(('Calcification Rates'!$D$13+'Calcification Rates'!$E$13)*0.1))+('Calcification Rates'!$H$13*$A80*('Calcification Rates'!$D$13+'Calcification Rates'!$E$13)))*('Calcification Rates'!$F$13+'Calcification Rates'!$G$13))*0.5</f>
        <v>106.06433874709339</v>
      </c>
      <c r="K80" s="73">
        <f>((((((((($A80*2)/PI())/2)+'Calcification Rates'!$D$14)^2)*PI())/2))-((((((($A80*2)/PI())/2)^2)*PI())/2)))*'Calcification Rates'!$F$14</f>
        <v>46.156336613858727</v>
      </c>
      <c r="L80" s="73">
        <f>((((((((($A80*2)/PI())/2)+('Calcification Rates'!$D$14-'Calcification Rates'!$E$14))^2)*PI())/2))-((((((($A80*2)/PI())/2)^2)*PI())/2)))*('Calcification Rates'!$F$14-'Calcification Rates'!$G$14)</f>
        <v>44.54677898183472</v>
      </c>
      <c r="M80" s="73">
        <f>((((((((($A80*2)/PI())/2)+('Calcification Rates'!$D$14+'Calcification Rates'!$E$14))^2)*PI())/2))-((((((($A80*2)/PI())/2)^2)*PI())/2)))*('Calcification Rates'!$F$14+'Calcification Rates'!$G$14)</f>
        <v>47.766574397175788</v>
      </c>
      <c r="N80" s="73">
        <f>((((((((($A80*2)/PI())/2)+'Calcification Rates'!$D$15)^2)*PI())/2))-((((((($A80*2)/PI())/2)^2)*PI())/2)))*'Calcification Rates'!$F$15</f>
        <v>46.817429976817643</v>
      </c>
      <c r="O80" s="73">
        <f>((((((((($A80*2)/PI())/2)+('Calcification Rates'!$D$15-'Calcification Rates'!$E$15))^2)*PI())/2))-((((((($A80*2)/PI())/2)^2)*PI())/2)))*('Calcification Rates'!$F$15-'Calcification Rates'!$G$15)</f>
        <v>42.219205036404745</v>
      </c>
      <c r="P80" s="73">
        <f>((((((((($A80*2)/PI())/2)+('Calcification Rates'!$D$15+'Calcification Rates'!$E$15))^2)*PI())/2))-((((((($A80*2)/PI())/2)^2)*PI())/2)))*('Calcification Rates'!$F$15+'Calcification Rates'!$G$15)</f>
        <v>51.630696325007747</v>
      </c>
      <c r="Q80" s="73">
        <f>(2*'Calcification Rates'!$D$16*'Calcification Rates'!$F$16)+0.1*'Calcification Rates'!$D$16*($A80+(2*'Calcification Rates'!$D$16))*'Calcification Rates'!$F$16</f>
        <v>11.049628333333334</v>
      </c>
      <c r="R80" s="73">
        <f>(2*('Calcification Rates'!$D$16-'Calcification Rates'!$E$16)*('Calcification Rates'!$F$16-'Calcification Rates'!$G$16))+(0.1*('Calcification Rates'!$D$16-'Calcification Rates'!$E$16)*($A80+(2*'Calcification Rates'!$D$16-'Calcification Rates'!$E$16)))*('Calcification Rates'!$F$16-'Calcification Rates'!$G$16)</f>
        <v>9.4916785564789592</v>
      </c>
      <c r="S80" s="73">
        <f>(2*('Calcification Rates'!$D$16+'Calcification Rates'!$E$16)*('Calcification Rates'!$F$16+'Calcification Rates'!$G$16))+(0.1*('Calcification Rates'!$D$16+'Calcification Rates'!$E$16)*($A80+(2*'Calcification Rates'!$D$16+'Calcification Rates'!$E$16)))*('Calcification Rates'!$F$16+'Calcification Rates'!$G$16)</f>
        <v>12.646371378337399</v>
      </c>
      <c r="T80" s="73">
        <f>(2*'Calcification Rates'!$D$17*'Calcification Rates'!$F$17)+0.1*'Calcification Rates'!$D$17*($A80+(2*'Calcification Rates'!$D$17))*'Calcification Rates'!$F$17</f>
        <v>10.212535277777777</v>
      </c>
      <c r="U80" s="73">
        <f>(2*('Calcification Rates'!$D$17-'Calcification Rates'!$E$17)*('Calcification Rates'!$F$17-'Calcification Rates'!$G$17))+(0.1*('Calcification Rates'!$D$17-'Calcification Rates'!$E$17)*($A80+(2*'Calcification Rates'!$D$17-'Calcification Rates'!$E$17)))*('Calcification Rates'!$F$17-'Calcification Rates'!$G$17)</f>
        <v>8.6659552039456234</v>
      </c>
      <c r="V80" s="73">
        <f>(2*('Calcification Rates'!$D$17+'Calcification Rates'!$E$17)*('Calcification Rates'!$F$17+'Calcification Rates'!$G$17))+(0.1*('Calcification Rates'!$D$17+'Calcification Rates'!$E$17)*($A80+(2*'Calcification Rates'!$D$17+'Calcification Rates'!$E$17)))*('Calcification Rates'!$F$17+'Calcification Rates'!$G$17)</f>
        <v>11.797907125804066</v>
      </c>
      <c r="W80" s="73">
        <f>((((((((($A80*2)/PI())/2)+'Calcification Rates'!$D$18)^2)*PI())/2))-((((((($A80*2)/PI())/2)^2)*PI())/2)))*'Calcification Rates'!$F$18</f>
        <v>46.817429976817643</v>
      </c>
      <c r="X80" s="73">
        <f>((((((((($A80*2)/PI())/2)+('Calcification Rates'!$D$18-'Calcification Rates'!$E$18))^2)*PI())/2))-((((((($A80*2)/PI())/2)^2)*PI())/2)))*('Calcification Rates'!$F$18-'Calcification Rates'!$G$18)</f>
        <v>42.219205036404745</v>
      </c>
      <c r="Y80" s="73">
        <f>((((((((($A80*2)/PI())/2)+('Calcification Rates'!$D$18+'Calcification Rates'!$E$18))^2)*PI())/2))-((((((($A80*2)/PI())/2)^2)*PI())/2)))*('Calcification Rates'!$F$18+'Calcification Rates'!$G$18)</f>
        <v>51.630696325007747</v>
      </c>
      <c r="Z80" s="73">
        <f>(2*'Calcification Rates'!$D$19*'Calcification Rates'!$F$19)+0.1*'Calcification Rates'!$D$19*($A80+(2*'Calcification Rates'!$D$19))*'Calcification Rates'!$F$19</f>
        <v>10.212535277777777</v>
      </c>
      <c r="AA80" s="73">
        <f>(2*('Calcification Rates'!$D$19-'Calcification Rates'!$E$19)*('Calcification Rates'!$F$19-'Calcification Rates'!$G$19))+(0.1*('Calcification Rates'!$D$19-'Calcification Rates'!$E$19)*($A80+(2*'Calcification Rates'!$D$19-'Calcification Rates'!$E$19)))*('Calcification Rates'!$F$19-'Calcification Rates'!$G$19)</f>
        <v>8.6659552039456234</v>
      </c>
      <c r="AB80" s="73">
        <f>(2*('Calcification Rates'!$D$19+'Calcification Rates'!$E$19)*('Calcification Rates'!$F$19+'Calcification Rates'!$G$19))+(0.1*('Calcification Rates'!$D$19+'Calcification Rates'!$E$19)*($A80+(2*'Calcification Rates'!$D$19+'Calcification Rates'!$E$19)))*('Calcification Rates'!$F$19+'Calcification Rates'!$G$19)</f>
        <v>11.797907125804066</v>
      </c>
      <c r="AC80" s="73">
        <f>(((((1-'Calcification Rates'!$H$20)*$A80)*'Calcification Rates'!$D$20*0.1)+('Calcification Rates'!$H$20*$A80*'Calcification Rates'!$D$20))*'Calcification Rates'!$F$20)*0.5</f>
        <v>6.306352324999998</v>
      </c>
      <c r="AD80" s="73">
        <f>(((((1-'Calcification Rates'!$H$20)*$A80)*(('Calcification Rates'!$D$20-'Calcification Rates'!$E$20)*0.1))+('Calcification Rates'!$H$20*$A80*('Calcification Rates'!$D$20-'Calcification Rates'!$E$20)))*('Calcification Rates'!$F$20-'Calcification Rates'!$G$20))*0.5</f>
        <v>5.3516754933508128</v>
      </c>
      <c r="AE80" s="73">
        <f>(((((1-'Calcification Rates'!$H$20)*$A80)*(('Calcification Rates'!$D$20+'Calcification Rates'!$E$20)*0.1))+('Calcification Rates'!$H$20*$A80*('Calcification Rates'!$D$20+'Calcification Rates'!$E$20)))*('Calcification Rates'!$F$20+'Calcification Rates'!$G$20))*0.5</f>
        <v>7.2848558819889</v>
      </c>
      <c r="AF80" s="73">
        <f>(2*'Calcification Rates'!$D$21*'Calcification Rates'!$F$21)+0.1*'Calcification Rates'!$D$21*($A80+(2*'Calcification Rates'!$D$21))*'Calcification Rates'!$F$21</f>
        <v>11.719302777777777</v>
      </c>
      <c r="AG80" s="73">
        <f>(2*('Calcification Rates'!$D$21-'Calcification Rates'!$E$21)*('Calcification Rates'!$F$21-'Calcification Rates'!$G$21))+(0.1*('Calcification Rates'!$D$21-'Calcification Rates'!$E$21)*($A80+(2*'Calcification Rates'!$D$21-'Calcification Rates'!$E$21)))*('Calcification Rates'!$F$21-'Calcification Rates'!$G$21)</f>
        <v>11.467645919982933</v>
      </c>
      <c r="AH80" s="73">
        <f>(2*('Calcification Rates'!$D$21+'Calcification Rates'!$E$21)*('Calcification Rates'!$F$21+'Calcification Rates'!$G$21))+(0.1*('Calcification Rates'!$D$21+'Calcification Rates'!$E$21)*($A80+(2*'Calcification Rates'!$D$21+'Calcification Rates'!$E$21)))*('Calcification Rates'!$F$21+'Calcification Rates'!$G$21)</f>
        <v>11.973527531750403</v>
      </c>
      <c r="AI80" s="73">
        <f>$A80*'Calcification Rates'!$D$23*'Calcification Rates'!$F$23</f>
        <v>1.8332193749999999</v>
      </c>
      <c r="AJ80" s="73">
        <f>$A80*('Calcification Rates'!$D$23-'Calcification Rates'!$E$23)*('Calcification Rates'!$F$23-'Calcification Rates'!$G$23)</f>
        <v>1.191407043669185</v>
      </c>
      <c r="AK80" s="73">
        <f>$A80*('Calcification Rates'!$D$23+'Calcification Rates'!$E$23)*('Calcification Rates'!$F$23+'Calcification Rates'!$G$23)</f>
        <v>2.4750317063308147</v>
      </c>
      <c r="AL80" s="73">
        <f>((((1-'Calcification Rates'!$H$24)*$A80)*'Calcification Rates'!$D$24*0.1)+('Calcification Rates'!$H$24*$A80*'Calcification Rates'!$D$24))*'Calcification Rates'!$F$24</f>
        <v>83.531395529399987</v>
      </c>
      <c r="AM80" s="73">
        <f>((((1-'Calcification Rates'!$H$24)*$A80)*(('Calcification Rates'!$D$24-'Calcification Rates'!$E$24)*0.1))+('Calcification Rates'!$H$24*$A80*('Calcification Rates'!$D$24-'Calcification Rates'!$E$24)))*('Calcification Rates'!$F$24-'Calcification Rates'!$G$24)</f>
        <v>50.376500103346658</v>
      </c>
      <c r="AN80" s="73">
        <f>((((1-'Calcification Rates'!$H$24)*$A80)*(('Calcification Rates'!$D$24+'Calcification Rates'!$E$24)*0.1))+('Calcification Rates'!$H$24*$A80*('Calcification Rates'!$D$24+'Calcification Rates'!$E$24)))*('Calcification Rates'!$F$24+'Calcification Rates'!$G$24)</f>
        <v>121.48655612953127</v>
      </c>
      <c r="AO80" s="73">
        <f>((((((((($A80*2)/PI())/2)+'Calcification Rates'!$D$25)^2)*PI())/2))-((((((($A80*2)/PI())/2)^2)*PI())/2)))*'Calcification Rates'!$F$25</f>
        <v>39.322501396578858</v>
      </c>
      <c r="AP80" s="73">
        <f>((((((((($A80*2)/PI())/2)+('Calcification Rates'!$D$25-'Calcification Rates'!$E$25))^2)*PI())/2))-((((((($A80*2)/PI())/2)^2)*PI())/2)))*('Calcification Rates'!$F$25-'Calcification Rates'!$G$25)</f>
        <v>32.145956419240321</v>
      </c>
      <c r="AQ80" s="73">
        <f>((((((((($A80*2)/PI())/2)+('Calcification Rates'!$D$25+'Calcification Rates'!$E$25))^2)*PI())/2))-((((((($A80*2)/PI())/2)^2)*PI())/2)))*('Calcification Rates'!$F$25+'Calcification Rates'!$G$25)</f>
        <v>46.737792531667445</v>
      </c>
      <c r="AR80" s="73">
        <f>((((1-'Calcification Rates'!$H$28)*$A80)*'Calcification Rates'!$D$28*0.1)+('Calcification Rates'!$H$28*$A80*'Calcification Rates'!$D$28))*'Calcification Rates'!$F$28</f>
        <v>13.444956607316483</v>
      </c>
      <c r="AS80" s="73">
        <f>((((1-'Calcification Rates'!$H$28)*$A80)*(('Calcification Rates'!$D$28-'Calcification Rates'!$E$28)*0.1))+('Calcification Rates'!$H$28*$A80*('Calcification Rates'!$D$28-'Calcification Rates'!$E$28)))*('Calcification Rates'!$F$28-'Calcification Rates'!$G$28)</f>
        <v>12.118202652096249</v>
      </c>
      <c r="AT80" s="73">
        <f>((((1-'Calcification Rates'!$H$28)*$A80)*(('Calcification Rates'!$D$28+'Calcification Rates'!$E$28)*0.1))+('Calcification Rates'!$H$28*$A80*('Calcification Rates'!$D$28+'Calcification Rates'!$E$28)))*('Calcification Rates'!$F$28+'Calcification Rates'!$G$28)</f>
        <v>14.83663533743696</v>
      </c>
      <c r="AU80" s="73">
        <f>((((((((($A80*2)/PI())/2)+'Calcification Rates'!$D$29)^2)*PI())/2))-((((((($A80*2)/PI())/2)^2)*PI())/2)))*'Calcification Rates'!$F$29</f>
        <v>192.52045978419659</v>
      </c>
      <c r="AV80" s="73">
        <f>((((((((($A80*2)/PI())/2)+('Calcification Rates'!$D$29-'Calcification Rates'!$E$29))^2)*PI())/2))-((((((($A80*2)/PI())/2)^2)*PI())/2)))*('Calcification Rates'!$F$29-'Calcification Rates'!$G$29)</f>
        <v>159.09361247361014</v>
      </c>
      <c r="AW80" s="73">
        <f>((((((((($A80*2)/PI())/2)+('Calcification Rates'!$D$29+'Calcification Rates'!$E$29))^2)*PI())/2))-((((((($A80*2)/PI())/2)^2)*PI())/2)))*('Calcification Rates'!$F$29+'Calcification Rates'!$G$29)</f>
        <v>228.86335294737518</v>
      </c>
      <c r="AX80" s="73">
        <f>((((((((($A80*2)/PI())/2)+'Calcification Rates'!$D$30)^2)*PI())/2))-((((((($A80*2)/PI())/2)^2)*PI())/2)))*'Calcification Rates'!$F$30</f>
        <v>45.882237886833543</v>
      </c>
      <c r="AY80" s="73">
        <f>((((((((($A80*2)/PI())/2)+('Calcification Rates'!$D$30-'Calcification Rates'!$E$30))^2)*PI())/2))-((((((($A80*2)/PI())/2)^2)*PI())/2)))*('Calcification Rates'!$F$30-'Calcification Rates'!$G$30)</f>
        <v>40.732125353846193</v>
      </c>
      <c r="AZ80" s="73">
        <f>((((((((($A80*2)/PI())/2)+('Calcification Rates'!$D$30+'Calcification Rates'!$E$30))^2)*PI())/2))-((((((($A80*2)/PI())/2)^2)*PI())/2)))*('Calcification Rates'!$F$30+'Calcification Rates'!$G$30)</f>
        <v>51.138236796714757</v>
      </c>
      <c r="BA80" s="73">
        <f>((((1-'Calcification Rates'!$H$31)*$A80)*'Calcification Rates'!$D$31*0.1)+('Calcification Rates'!$H$31*$A80*'Calcification Rates'!$D$31))*'Calcification Rates'!$F$31</f>
        <v>14.380547999999999</v>
      </c>
      <c r="BB80" s="73">
        <f>((((1-'Calcification Rates'!$H$31)*$A80)*(('Calcification Rates'!$D$31-'Calcification Rates'!$E$31)*0.1))+('Calcification Rates'!$H$31*$A80*('Calcification Rates'!$D$31-'Calcification Rates'!$E$31)))*('Calcification Rates'!$F$31-'Calcification Rates'!$G$31)</f>
        <v>14.380547999999999</v>
      </c>
      <c r="BC80" s="73">
        <f>((((1-'Calcification Rates'!$H$31)*$A80)*(('Calcification Rates'!$D$31+'Calcification Rates'!$E$31)*0.1))+('Calcification Rates'!$H$31*$A80*('Calcification Rates'!$D$31+'Calcification Rates'!$E$31)))*('Calcification Rates'!$F$31+'Calcification Rates'!$G$31)</f>
        <v>14.380547999999999</v>
      </c>
      <c r="BD80" s="73">
        <f>$A80*'Calcification Rates'!$D$32*'Calcification Rates'!$F$32</f>
        <v>60.426771268838124</v>
      </c>
      <c r="BE80" s="73">
        <f>$A80*('Calcification Rates'!$D$32-'Calcification Rates'!$E$32)*('Calcification Rates'!$F$32-'Calcification Rates'!$G$32)</f>
        <v>58.088806580547825</v>
      </c>
      <c r="BF80" s="73">
        <f>$A80*('Calcification Rates'!$D$32+'Calcification Rates'!$E$32)*('Calcification Rates'!$F$32+'Calcification Rates'!$G$32)</f>
        <v>62.76473595712843</v>
      </c>
      <c r="BG80" s="73">
        <f>((((1-'Calcification Rates'!$H$34)*$A80)*'Calcification Rates'!$D$34*0.1)+('Calcification Rates'!$H$34*$A80*'Calcification Rates'!$D$34))*'Calcification Rates'!$F$34</f>
        <v>19.534938150000002</v>
      </c>
      <c r="BH80" s="73">
        <f>((((1-'Calcification Rates'!$H$34)*$A80)*(('Calcification Rates'!$D$34-'Calcification Rates'!$E$34)*0.1))+('Calcification Rates'!$H$34*$A80*('Calcification Rates'!$D$34-'Calcification Rates'!$E$34)))*('Calcification Rates'!$F$34-'Calcification Rates'!$G$34)</f>
        <v>7.4391599717655081</v>
      </c>
      <c r="BI80" s="73">
        <f>((((1-'Calcification Rates'!$H$34)*$A80)*(('Calcification Rates'!$D$34+'Calcification Rates'!$E$34)*0.1))+('Calcification Rates'!$H$34*$A80*('Calcification Rates'!$D$34+'Calcification Rates'!$E$34)))*('Calcification Rates'!$F$34+'Calcification Rates'!$G$34)</f>
        <v>37.257203650595137</v>
      </c>
      <c r="BJ80" s="73">
        <f>(2*'Calcification Rates'!$D$35*'Calcification Rates'!$F$35)+0.1*'Calcification Rates'!$D$35*($A80+(2*'Calcification Rates'!$D$35))*'Calcification Rates'!$F$35</f>
        <v>5.8826729706621084</v>
      </c>
      <c r="BK80" s="73">
        <f>(2*('Calcification Rates'!$D$35-'Calcification Rates'!$E$35)*('Calcification Rates'!$F$35-'Calcification Rates'!$G$35))+(0.1*('Calcification Rates'!$D$35-'Calcification Rates'!$E$35)*($A80+(2*'Calcification Rates'!$D$35-'Calcification Rates'!$E$35)))*('Calcification Rates'!$F$35-'Calcification Rates'!$G$35)</f>
        <v>5.3054561837559593</v>
      </c>
      <c r="BL80" s="73">
        <f>(2*('Calcification Rates'!$D$35+'Calcification Rates'!$E$35)*('Calcification Rates'!$F$35+'Calcification Rates'!$G$35))+(0.1*('Calcification Rates'!$D$35+'Calcification Rates'!$E$35)*($A80+(2*'Calcification Rates'!$D$35+'Calcification Rates'!$E$35)))*('Calcification Rates'!$F$35+'Calcification Rates'!$G$35)</f>
        <v>6.4867862662214826</v>
      </c>
      <c r="BM80" s="73">
        <f>((((((((($A80*2)/PI())/2)+'Calcification Rates'!$D$36)^2)*PI())/2))-((((((($A80*2)/PI())/2)^2)*PI())/2)))*'Calcification Rates'!$F$36</f>
        <v>61.83683328065861</v>
      </c>
      <c r="BN80" s="73">
        <f>((((((((($A80*2)/PI())/2)+('Calcification Rates'!$D$36-'Calcification Rates'!$E$36))^2)*PI())/2))-((((((($A80*2)/PI())/2)^2)*PI())/2)))*('Calcification Rates'!$F$36-'Calcification Rates'!$G$36)</f>
        <v>56.63579914587072</v>
      </c>
      <c r="BO80" s="73">
        <f>((((((((($A80*2)/PI())/2)+('Calcification Rates'!$D$36+'Calcification Rates'!$E$36))^2)*PI())/2))-((((((($A80*2)/PI())/2)^2)*PI())/2)))*('Calcification Rates'!$F$36+'Calcification Rates'!$G$36)</f>
        <v>67.266782455163906</v>
      </c>
      <c r="BP80" s="73">
        <f>(2*'Calcification Rates'!$D$37*'Calcification Rates'!$F$37)+0.1*'Calcification Rates'!$D$37*($A80+(2*'Calcification Rates'!$D$37))*'Calcification Rates'!$F$37</f>
        <v>117.93313194444445</v>
      </c>
      <c r="BQ80" s="73">
        <f>(2*('Calcification Rates'!$D$37-'Calcification Rates'!$E$37)*('Calcification Rates'!$F$37-'Calcification Rates'!$G$37))+(0.1*('Calcification Rates'!$D$37-'Calcification Rates'!$E$37)*($A80+(2*'Calcification Rates'!$D$37-'Calcification Rates'!$E$37)))*('Calcification Rates'!$F$37-'Calcification Rates'!$G$37)</f>
        <v>96.680509409447694</v>
      </c>
      <c r="BR80" s="73">
        <f>(2*('Calcification Rates'!$D$37+'Calcification Rates'!$E$37)*('Calcification Rates'!$F$37+'Calcification Rates'!$G$37))+(0.1*('Calcification Rates'!$D$37+'Calcification Rates'!$E$37)*($A80+(2*'Calcification Rates'!$D$37+'Calcification Rates'!$E$37)))*('Calcification Rates'!$F$37+'Calcification Rates'!$G$37)</f>
        <v>140.92127690149138</v>
      </c>
      <c r="BS80" s="73">
        <f>(2*'Calcification Rates'!$D$38*'Calcification Rates'!$F$38)+0.1*'Calcification Rates'!$D$38*($A80+(2*'Calcification Rates'!$D$38))*'Calcification Rates'!$F$38</f>
        <v>112.92438888888888</v>
      </c>
      <c r="BT80" s="73">
        <f>(2*('Calcification Rates'!$D$38-'Calcification Rates'!$E$38)*('Calcification Rates'!$F$38-'Calcification Rates'!$G$38))+(0.1*('Calcification Rates'!$D$38-'Calcification Rates'!$E$38)*($A80+(2*'Calcification Rates'!$D$38-'Calcification Rates'!$E$38)))*('Calcification Rates'!$F$38-'Calcification Rates'!$G$38)</f>
        <v>90.800211082402413</v>
      </c>
      <c r="BU80" s="73">
        <f>(2*('Calcification Rates'!$D$38+'Calcification Rates'!$E$38)*('Calcification Rates'!$F$38+'Calcification Rates'!$G$38))+(0.1*('Calcification Rates'!$D$38+'Calcification Rates'!$E$38)*($A80+(2*'Calcification Rates'!$D$38+'Calcification Rates'!$E$38)))*('Calcification Rates'!$F$38+'Calcification Rates'!$G$38)</f>
        <v>137.29342179870847</v>
      </c>
      <c r="BV80" s="73">
        <f>((((((((($A80*2)/PI())/2)+'Calcification Rates'!$D$39)^2)*PI())/2))-((((((($A80*2)/PI())/2)^2)*PI())/2)))*'Calcification Rates'!$F$39</f>
        <v>33.418780226582946</v>
      </c>
      <c r="BW80" s="73">
        <f>((((((((($A80*2)/PI())/2)+('Calcification Rates'!$D$39-'Calcification Rates'!$E$39))^2)*PI())/2))-((((((($A80*2)/PI())/2)^2)*PI())/2)))*('Calcification Rates'!$F$39-'Calcification Rates'!$G$39)</f>
        <v>32.125778359118002</v>
      </c>
      <c r="BX80" s="73">
        <f>((((((((($A80*2)/PI())/2)+('Calcification Rates'!$D$39+'Calcification Rates'!$E$39))^2)*PI())/2))-((((((($A80*2)/PI())/2)^2)*PI())/2)))*('Calcification Rates'!$F$39+'Calcification Rates'!$G$39)</f>
        <v>34.711782094047898</v>
      </c>
      <c r="BY80" s="73">
        <f>((((((((($A80*2)/PI())/2)+'Calcification Rates'!$D$40)^2)*PI())/2))-((((((($A80*2)/PI())/2)^2)*PI())/2)))*'Calcification Rates'!$F$40</f>
        <v>61.03522095056362</v>
      </c>
      <c r="BZ80" s="73">
        <f>((((((((($A80*2)/PI())/2)+('Calcification Rates'!$D$40-'Calcification Rates'!$E$40))^2)*PI())/2))-((((((($A80*2)/PI())/2)^2)*PI())/2)))*('Calcification Rates'!$F$40-'Calcification Rates'!$G$40)</f>
        <v>58.673714811346755</v>
      </c>
      <c r="CA80" s="73">
        <f>((((((((($A80*2)/PI())/2)+('Calcification Rates'!$D$40+'Calcification Rates'!$E$40))^2)*PI())/2))-((((((($A80*2)/PI())/2)^2)*PI())/2)))*('Calcification Rates'!$F$40+'Calcification Rates'!$G$40)</f>
        <v>63.396727089780477</v>
      </c>
      <c r="CB80" s="73">
        <f>$A80*'Calcification Rates'!$D$23*'Calcification Rates'!$F$23</f>
        <v>1.8332193749999999</v>
      </c>
      <c r="CC80" s="73">
        <f>$A80*('Calcification Rates'!$D$23-'Calcification Rates'!$E$23)*('Calcification Rates'!$F$23-'Calcification Rates'!$G$23)</f>
        <v>1.191407043669185</v>
      </c>
      <c r="CD80" s="73">
        <f>$A80*('Calcification Rates'!$D$23+'Calcification Rates'!$E$23)*('Calcification Rates'!$F$23+'Calcification Rates'!$G$23)</f>
        <v>2.4750317063308147</v>
      </c>
      <c r="CE80" s="73">
        <f>((((1-'Calcification Rates'!$H$44)*$A80)*'Calcification Rates'!$D$44*0.1)+('Calcification Rates'!$H$44*$A80*'Calcification Rates'!$D$44))*'Calcification Rates'!$F$44</f>
        <v>64.015992317550001</v>
      </c>
      <c r="CF80" s="73">
        <f>((((1-'Calcification Rates'!$H$44)*$A80)*(('Calcification Rates'!$D$44-'Calcification Rates'!$E$44)*0.1))+('Calcification Rates'!$H$44*$A80*('Calcification Rates'!$D$44-'Calcification Rates'!$E$44)))*('Calcification Rates'!$F$44-'Calcification Rates'!$G$44)</f>
        <v>38.607060532896867</v>
      </c>
      <c r="CG80" s="73">
        <f>((((1-'Calcification Rates'!$H$44)*$A80)*(('Calcification Rates'!$D$44+'Calcification Rates'!$E$44)*0.1))+('Calcification Rates'!$H$44*$A80*('Calcification Rates'!$D$44+'Calcification Rates'!$E$44)))*('Calcification Rates'!$F$44+'Calcification Rates'!$G$44)</f>
        <v>93.10370543416137</v>
      </c>
      <c r="CH80" s="73">
        <f>((((1-'Calcification Rates'!$H$45)*$A80)*'Calcification Rates'!$D$45*0.1)+('Calcification Rates'!$H$45*$A80*'Calcification Rates'!$D$45))*'Calcification Rates'!$F$45</f>
        <v>79.544587200000009</v>
      </c>
      <c r="CI80" s="73">
        <f>((((1-'Calcification Rates'!$H$45)*$A80)*(('Calcification Rates'!$D$45-'Calcification Rates'!$E$45)*0.1))+('Calcification Rates'!$H$45*$A80*('Calcification Rates'!$D$45-'Calcification Rates'!$E$45)))*('Calcification Rates'!$F$45-'Calcification Rates'!$G$45)</f>
        <v>52.37903695403913</v>
      </c>
      <c r="CJ80" s="73">
        <f>((((1-'Calcification Rates'!$H$45)*$A80)*(('Calcification Rates'!$D$45+'Calcification Rates'!$E$45)*0.1))+('Calcification Rates'!$H$45*$A80*('Calcification Rates'!$D$45+'Calcification Rates'!$E$45)))*('Calcification Rates'!$F$45+'Calcification Rates'!$G$45)</f>
        <v>106.71013744596088</v>
      </c>
      <c r="CK80" s="73">
        <f>((((1-'Calcification Rates'!$H$46)*$A80)*'Calcification Rates'!$D$46*0.1)+('Calcification Rates'!$H$46*$A80*'Calcification Rates'!$D$46))*'Calcification Rates'!$F$46</f>
        <v>64.070199960000011</v>
      </c>
      <c r="CL80" s="73">
        <f>((((1-'Calcification Rates'!$H$46)*$A80)*(('Calcification Rates'!$D$46-'Calcification Rates'!$E$46)*0.1))+('Calcification Rates'!$H$46*$A80*('Calcification Rates'!$D$46-'Calcification Rates'!$E$46)))*('Calcification Rates'!$F$46-'Calcification Rates'!$G$46)</f>
        <v>60.089392950500283</v>
      </c>
      <c r="CM80" s="73">
        <f>((((1-'Calcification Rates'!$H$46)*$A80)*(('Calcification Rates'!$D$46+'Calcification Rates'!$E$46)*0.1))+('Calcification Rates'!$H$46*$A80*('Calcification Rates'!$D$46+'Calcification Rates'!$E$46)))*('Calcification Rates'!$F$46+'Calcification Rates'!$G$46)</f>
        <v>68.17037851415985</v>
      </c>
      <c r="CN80" s="73">
        <f>((((1-'Calcification Rates'!$H$47)*$A80)*'Calcification Rates'!$D$47*0.1)+('Calcification Rates'!$H$47*$A80*'Calcification Rates'!$D$47))*'Calcification Rates'!$F$47</f>
        <v>83.531395529399987</v>
      </c>
      <c r="CO80" s="73">
        <f>((((1-'Calcification Rates'!$H$47)*$A80)*(('Calcification Rates'!$D$47-'Calcification Rates'!$E$47)*0.1))+('Calcification Rates'!$H$47*$A80*('Calcification Rates'!$D$47-'Calcification Rates'!$E$47)))*('Calcification Rates'!$F$47-'Calcification Rates'!$G$47)</f>
        <v>50.376500103346658</v>
      </c>
      <c r="CP80" s="73">
        <f>((((1-'Calcification Rates'!$H$47)*$A80)*(('Calcification Rates'!$D$47+'Calcification Rates'!$E$47)*0.1))+('Calcification Rates'!$H$47*$A80*('Calcification Rates'!$D$47+'Calcification Rates'!$E$47)))*('Calcification Rates'!$F$47+'Calcification Rates'!$G$47)</f>
        <v>121.48655612953127</v>
      </c>
      <c r="CQ80" s="73">
        <f>((((((((($A80*2)/PI())/2)+'Calcification Rates'!$D$48)^2)*PI())/2))-((((((($A80*2)/PI())/2)^2)*PI())/2)))*'Calcification Rates'!$F$48</f>
        <v>46.817429976817643</v>
      </c>
      <c r="CR80" s="73">
        <f>((((((((($A80*2)/PI())/2)+('Calcification Rates'!$D$48-'Calcification Rates'!$E$48))^2)*PI())/2))-((((((($A80*2)/PI())/2)^2)*PI())/2)))*('Calcification Rates'!$F$48-'Calcification Rates'!$G$48)</f>
        <v>42.219205036404745</v>
      </c>
      <c r="CS80" s="73">
        <f>((((((((($A80*2)/PI())/2)+('Calcification Rates'!$D$48+'Calcification Rates'!$E$48))^2)*PI())/2))-((((((($A80*2)/PI())/2)^2)*PI())/2)))*('Calcification Rates'!$F$48+'Calcification Rates'!$G$48)</f>
        <v>51.630696325007747</v>
      </c>
      <c r="CT80" s="73">
        <f>((((1-'Calcification Rates'!$H$49)*$A80)*'Calcification Rates'!$D$49*0.1)+('Calcification Rates'!$H$49*$A80*'Calcification Rates'!$D$49))*'Calcification Rates'!$F$49</f>
        <v>64.015992317550001</v>
      </c>
      <c r="CU80" s="73">
        <f>((((1-'Calcification Rates'!$H$49)*$A80)*(('Calcification Rates'!$D$49-'Calcification Rates'!$E$49)*0.1))+('Calcification Rates'!$H$49*$A80*('Calcification Rates'!$D$49-'Calcification Rates'!$E$49)))*('Calcification Rates'!$F$49-'Calcification Rates'!$G$49)</f>
        <v>38.607060532896867</v>
      </c>
      <c r="CV80" s="73">
        <f>((((1-'Calcification Rates'!$H$49)*$A80)*(('Calcification Rates'!$D$49+'Calcification Rates'!$E$49)*0.1))+('Calcification Rates'!$H$49*$A80*('Calcification Rates'!$D$49+'Calcification Rates'!$E$49)))*('Calcification Rates'!$F$49+'Calcification Rates'!$G$49)</f>
        <v>93.10370543416137</v>
      </c>
      <c r="CW80" s="73">
        <f>((((((((($A80*2)/PI())/2)+'Calcification Rates'!$D$50)^2)*PI())/2))-((((((($A80*2)/PI())/2)^2)*PI())/2)))*'Calcification Rates'!$F$50</f>
        <v>46.817429976817643</v>
      </c>
      <c r="CX80" s="73">
        <f>((((((((($A80*2)/PI())/2)+('Calcification Rates'!$D$50-'Calcification Rates'!$E$50))^2)*PI())/2))-((((((($A80*2)/PI())/2)^2)*PI())/2)))*('Calcification Rates'!$F$50-'Calcification Rates'!$G$50)</f>
        <v>42.219205036404745</v>
      </c>
      <c r="CY80" s="73">
        <f>((((((((($A80*2)/PI())/2)+('Calcification Rates'!$D$50+'Calcification Rates'!$E$50))^2)*PI())/2))-((((((($A80*2)/PI())/2)^2)*PI())/2)))*('Calcification Rates'!$F$50+'Calcification Rates'!$G$50)</f>
        <v>51.630696325007747</v>
      </c>
      <c r="CZ80" s="73">
        <f>((((((((($A80*2)/PI())/2)+'Calcification Rates'!$D$51)^2)*PI())/2))-((((((($A80*2)/PI())/2)^2)*PI())/2)))*'Calcification Rates'!$F$51</f>
        <v>46.817429976817643</v>
      </c>
      <c r="DA80" s="73">
        <f>((((((((($A80*2)/PI())/2)+('Calcification Rates'!$D$51-'Calcification Rates'!$E$51))^2)*PI())/2))-((((((($A80*2)/PI())/2)^2)*PI())/2)))*('Calcification Rates'!$F$51-'Calcification Rates'!$G$51)</f>
        <v>42.219205036404745</v>
      </c>
      <c r="DB80" s="73">
        <f>((((((((($A80*2)/PI())/2)+('Calcification Rates'!$D$51+'Calcification Rates'!$E$51))^2)*PI())/2))-((((((($A80*2)/PI())/2)^2)*PI())/2)))*('Calcification Rates'!$F$51+'Calcification Rates'!$G$51)</f>
        <v>51.630696325007747</v>
      </c>
      <c r="DC80" s="73">
        <f>((((((((($A80*2)/PI())/2)+'Calcification Rates'!$D$52)^2)*PI())/2))-((((((($A80*2)/PI())/2)^2)*PI())/2)))*'Calcification Rates'!$F$52</f>
        <v>103.52580945429578</v>
      </c>
      <c r="DD80" s="73">
        <f>((((((((($A80*2)/PI())/2)+('Calcification Rates'!$D$52-'Calcification Rates'!$E$52))^2)*PI())/2))-((((((($A80*2)/PI())/2)^2)*PI())/2)))*('Calcification Rates'!$F$52-'Calcification Rates'!$G$52)</f>
        <v>97.730068644196805</v>
      </c>
      <c r="DE80" s="73">
        <f>((((((((($A80*2)/PI())/2)+('Calcification Rates'!$D$52+'Calcification Rates'!$E$52))^2)*PI())/2))-((((((($A80*2)/PI())/2)^2)*PI())/2)))*('Calcification Rates'!$F$52+'Calcification Rates'!$G$52)</f>
        <v>109.46678124275388</v>
      </c>
      <c r="DF80" s="73">
        <f>((((((((($A80*2)/PI())/2)+'Calcification Rates'!$D$53)^2)*PI())/2))-((((((($A80*2)/PI())/2)^2)*PI())/2)))*'Calcification Rates'!$F$53</f>
        <v>13.881779442905751</v>
      </c>
      <c r="DG80" s="73">
        <f>((((((((($A80*2)/PI())/2)+('Calcification Rates'!$D$53-'Calcification Rates'!$E$53))^2)*PI())/2))-((((((($A80*2)/PI())/2)^2)*PI())/2)))*('Calcification Rates'!$F$53-'Calcification Rates'!$G$53)</f>
        <v>13.194573079427029</v>
      </c>
      <c r="DH80" s="73">
        <f>((((((((($A80*2)/PI())/2)+('Calcification Rates'!$D$53+'Calcification Rates'!$E$53))^2)*PI())/2))-((((((($A80*2)/PI())/2)^2)*PI())/2)))*('Calcification Rates'!$F$53+'Calcification Rates'!$G$53)</f>
        <v>14.581077309585737</v>
      </c>
      <c r="DI80" s="73">
        <f>((((((((($A80*2)/PI())/2)+'Calcification Rates'!$D$54)^2)*PI())/2))-((((((($A80*2)/PI())/2)^2)*PI())/2)))*'Calcification Rates'!$F$54</f>
        <v>13.881779442905751</v>
      </c>
      <c r="DJ80" s="73">
        <f>((((((((($A80*2)/PI())/2)+('Calcification Rates'!$D$54-'Calcification Rates'!$E$54))^2)*PI())/2))-((((((($A80*2)/PI())/2)^2)*PI())/2)))*('Calcification Rates'!$F$54-'Calcification Rates'!$G$54)</f>
        <v>13.194573079427029</v>
      </c>
      <c r="DK80" s="73">
        <f>((((((((($A80*2)/PI())/2)+('Calcification Rates'!$D$54+'Calcification Rates'!$E$54))^2)*PI())/2))-((((((($A80*2)/PI())/2)^2)*PI())/2)))*('Calcification Rates'!$F$54+'Calcification Rates'!$G$54)</f>
        <v>14.581077309585737</v>
      </c>
      <c r="DL80" s="73">
        <f>((((((((($A80*2)/PI())/2)+'Calcification Rates'!$D$55)^2)*PI())/2))-((((((($A80*2)/PI())/2)^2)*PI())/2)))*'Calcification Rates'!$F$55</f>
        <v>17.022916087025521</v>
      </c>
      <c r="DM80" s="73">
        <f>((((((((($A80*2)/PI())/2)+('Calcification Rates'!$D$55-'Calcification Rates'!$E$55))^2)*PI())/2))-((((((($A80*2)/PI())/2)^2)*PI())/2)))*('Calcification Rates'!$F$55-'Calcification Rates'!$G$55)</f>
        <v>16.831433157949412</v>
      </c>
      <c r="DN80" s="73">
        <f>((((((((($A80*2)/PI())/2)+('Calcification Rates'!$D$55+'Calcification Rates'!$E$55))^2)*PI())/2))-((((((($A80*2)/PI())/2)^2)*PI())/2)))*('Calcification Rates'!$F$55+'Calcification Rates'!$G$55)</f>
        <v>17.214408890022444</v>
      </c>
      <c r="DO80" s="73">
        <f>((((1-'Calcification Rates'!$H$56)*$A80)*'Calcification Rates'!$D$56*0.1)+('Calcification Rates'!$H$56*$A80*'Calcification Rates'!$D$56))*'Calcification Rates'!$F$56</f>
        <v>8.3039022300000003</v>
      </c>
      <c r="DP80" s="73">
        <f>((((1-'Calcification Rates'!$H$56)*$A80)*(('Calcification Rates'!$D$56-'Calcification Rates'!$E$56)*0.1))+('Calcification Rates'!$H$56*$A80*('Calcification Rates'!$D$56-'Calcification Rates'!$E$56)))*('Calcification Rates'!$F$56-'Calcification Rates'!$G$56)</f>
        <v>8.3039022300000003</v>
      </c>
      <c r="DQ80" s="73">
        <f>((((1-'Calcification Rates'!$H$56)*$A80)*(('Calcification Rates'!$D$56+'Calcification Rates'!$E$56)*0.1))+('Calcification Rates'!$H$56*$A80*('Calcification Rates'!$D$56+'Calcification Rates'!$E$56)))*('Calcification Rates'!$F$56+'Calcification Rates'!$G$56)</f>
        <v>8.3039022300000003</v>
      </c>
      <c r="DR80" s="73">
        <f>((((1-'Calcification Rates'!$H$57)*$A80)*'Calcification Rates'!$D$57*0.1)+('Calcification Rates'!$H$57*$A80*'Calcification Rates'!$D$57))*'Calcification Rates'!$F$57</f>
        <v>35.208368000000007</v>
      </c>
      <c r="DS80" s="73">
        <f>((((1-'Calcification Rates'!$H$57)*$A80)*(('Calcification Rates'!$D$57-'Calcification Rates'!$E$57)*0.1))+('Calcification Rates'!$H$57*$A80*('Calcification Rates'!$D$57-'Calcification Rates'!$E$57)))*('Calcification Rates'!$F$57-'Calcification Rates'!$G$57)</f>
        <v>33.370144003357595</v>
      </c>
      <c r="DT80" s="73">
        <f>((((1-'Calcification Rates'!$H$57)*$A80)*(('Calcification Rates'!$D$57+'Calcification Rates'!$E$57)*0.1))+('Calcification Rates'!$H$57*$A80*('Calcification Rates'!$D$57+'Calcification Rates'!$E$57)))*('Calcification Rates'!$F$57+'Calcification Rates'!$G$57)</f>
        <v>37.046591996642412</v>
      </c>
      <c r="DU80" s="73">
        <f>((((1-'Calcification Rates'!$H$58)*$A80)*'Calcification Rates'!$D$58*0.1)+('Calcification Rates'!$H$58*$A80*'Calcification Rates'!$D$58))*'Calcification Rates'!$F$58</f>
        <v>35.208368000000007</v>
      </c>
      <c r="DV80" s="73">
        <f>((((1-'Calcification Rates'!$H$58)*$A80)*(('Calcification Rates'!$D$58-'Calcification Rates'!$E$58)*0.1))+('Calcification Rates'!$H$58*$A80*('Calcification Rates'!$D$58-'Calcification Rates'!$E$58)))*('Calcification Rates'!$F$58-'Calcification Rates'!$G$58)</f>
        <v>33.370144003357595</v>
      </c>
      <c r="DW80" s="73">
        <f>((((1-'Calcification Rates'!$H$58)*$A80)*(('Calcification Rates'!$D$58+'Calcification Rates'!$E$58)*0.1))+('Calcification Rates'!$H$58*$A80*('Calcification Rates'!$D$58+'Calcification Rates'!$E$58)))*('Calcification Rates'!$F$58+'Calcification Rates'!$G$58)</f>
        <v>37.046591996642412</v>
      </c>
      <c r="DX80" s="73">
        <f>(2*'Calcification Rates'!$D$59*'Calcification Rates'!$F$59)+0.1*'Calcification Rates'!$D$59*($A80+(2*'Calcification Rates'!$D$59))*'Calcification Rates'!$F$59</f>
        <v>24.029750755555554</v>
      </c>
      <c r="DY80" s="73">
        <f>(2*('Calcification Rates'!$D$59-'Calcification Rates'!$E$59)*('Calcification Rates'!$F$59-'Calcification Rates'!$G$59))+(0.1*('Calcification Rates'!$D$59-'Calcification Rates'!$E$59)*($A80+(2*'Calcification Rates'!$D$59-'Calcification Rates'!$E$59)))*('Calcification Rates'!$F$59-'Calcification Rates'!$G$59)</f>
        <v>22.756664583115963</v>
      </c>
      <c r="DZ80" s="73">
        <f>(2*('Calcification Rates'!$D$59+'Calcification Rates'!$E$59)*('Calcification Rates'!$F$59+'Calcification Rates'!$G$59))+(0.1*('Calcification Rates'!$D$59+'Calcification Rates'!$E$59)*($A80+(2*'Calcification Rates'!$D$59+'Calcification Rates'!$E$59)))*('Calcification Rates'!$F$59+'Calcification Rates'!$G$59)</f>
        <v>25.304874690202443</v>
      </c>
      <c r="EA80" s="73">
        <f>((((((((($A80*2)/PI())/2)+'Calcification Rates'!$D$60)^2)*PI())/2))-((((((($A80*2)/PI())/2)^2)*PI())/2)))*'Calcification Rates'!$F$60</f>
        <v>48.702776284714986</v>
      </c>
      <c r="EB80" s="73">
        <f>((((((((($A80*2)/PI())/2)+('Calcification Rates'!$D$60-'Calcification Rates'!$E$60))^2)*PI())/2))-((((((($A80*2)/PI())/2)^2)*PI())/2)))*('Calcification Rates'!$F$60-'Calcification Rates'!$G$60)</f>
        <v>45.466628605289308</v>
      </c>
      <c r="EC80" s="73">
        <f>((((((((($A80*2)/PI())/2)+('Calcification Rates'!$D$60+'Calcification Rates'!$E$60))^2)*PI())/2))-((((((($A80*2)/PI())/2)^2)*PI())/2)))*('Calcification Rates'!$F$60+'Calcification Rates'!$G$60)</f>
        <v>52.043888232572485</v>
      </c>
      <c r="ED80" s="73">
        <f>$A80*'Calcification Rates'!$D$61*'Calcification Rates'!$F$61</f>
        <v>61.212458244613714</v>
      </c>
      <c r="EE80" s="73">
        <f>$A80*('Calcification Rates'!$D$61-'Calcification Rates'!$E$61)*('Calcification Rates'!$F$61-'Calcification Rates'!$G$61)</f>
        <v>56.090442565260936</v>
      </c>
      <c r="EF80" s="73">
        <f>$A80*('Calcification Rates'!$D$61+'Calcification Rates'!$E$61)*('Calcification Rates'!$F$61+'Calcification Rates'!$G$61)</f>
        <v>66.556132508190572</v>
      </c>
      <c r="EG80" s="73">
        <f>(2*'Calcification Rates'!$D$62*'Calcification Rates'!$F$62)+0.1*'Calcification Rates'!$D$62*($A80+(2*'Calcification Rates'!$D$62))*'Calcification Rates'!$F$62</f>
        <v>117.93313194444445</v>
      </c>
      <c r="EH80" s="73">
        <f>(2*('Calcification Rates'!$D$62-'Calcification Rates'!$E$62)*('Calcification Rates'!$F$62-'Calcification Rates'!$G$62))+(0.1*('Calcification Rates'!$D$62-'Calcification Rates'!$E$62)*($A80+(2*'Calcification Rates'!$D$62-'Calcification Rates'!$E$62)))*('Calcification Rates'!$F$62-'Calcification Rates'!$G$62)</f>
        <v>96.680509409447694</v>
      </c>
      <c r="EI80" s="73">
        <f>(2*('Calcification Rates'!$D$62+'Calcification Rates'!$E$62)*('Calcification Rates'!$F$62+'Calcification Rates'!$G$62))+(0.1*('Calcification Rates'!$D$62+'Calcification Rates'!$E$62)*($A80+(2*'Calcification Rates'!$D$62+'Calcification Rates'!$E$62)))*('Calcification Rates'!$F$62+'Calcification Rates'!$G$62)</f>
        <v>140.92127690149138</v>
      </c>
      <c r="EJ80" s="73">
        <f>(2*'Calcification Rates'!$D$63*'Calcification Rates'!$F$63)+0.1*'Calcification Rates'!$D$63*($A80+(2*'Calcification Rates'!$D$63))*'Calcification Rates'!$F$63</f>
        <v>117.93313194444445</v>
      </c>
      <c r="EK80" s="73">
        <f>(2*('Calcification Rates'!$D$63-'Calcification Rates'!$E$63)*('Calcification Rates'!$F$63-'Calcification Rates'!$G$63))+(0.1*('Calcification Rates'!$D$63-'Calcification Rates'!$E$63)*($A80+(2*'Calcification Rates'!$D$63-'Calcification Rates'!$E$63)))*('Calcification Rates'!$F$63-'Calcification Rates'!$G$63)</f>
        <v>96.680509409447694</v>
      </c>
      <c r="EL80" s="73">
        <f>(2*('Calcification Rates'!$D$63+'Calcification Rates'!$E$63)*('Calcification Rates'!$F$63+'Calcification Rates'!$G$63))+(0.1*('Calcification Rates'!$D$63+'Calcification Rates'!$E$63)*($A80+(2*'Calcification Rates'!$D$63+'Calcification Rates'!$E$63)))*('Calcification Rates'!$F$63+'Calcification Rates'!$G$63)</f>
        <v>140.92127690149138</v>
      </c>
      <c r="EM80" s="73">
        <f>(2*'Calcification Rates'!$D$64*'Calcification Rates'!$F$64)+0.1*'Calcification Rates'!$D$64*($A80+(2*'Calcification Rates'!$D$64))*'Calcification Rates'!$F$64</f>
        <v>117.93313194444445</v>
      </c>
      <c r="EN80" s="73">
        <f>(2*('Calcification Rates'!$D$64-'Calcification Rates'!$E$64)*('Calcification Rates'!$F$64-'Calcification Rates'!$G$64))+(0.1*('Calcification Rates'!$D$64-'Calcification Rates'!$E$64)*($A80+(2*'Calcification Rates'!$D$64-'Calcification Rates'!$E$64)))*('Calcification Rates'!$F$64-'Calcification Rates'!$G$64)</f>
        <v>96.680509409447694</v>
      </c>
      <c r="EO80" s="73">
        <f>(2*('Calcification Rates'!$D$64+'Calcification Rates'!$E$64)*('Calcification Rates'!$F$64+'Calcification Rates'!$G$64))+(0.1*('Calcification Rates'!$D$64+'Calcification Rates'!$E$64)*($A80+(2*'Calcification Rates'!$D$64+'Calcification Rates'!$E$64)))*('Calcification Rates'!$F$64+'Calcification Rates'!$G$64)</f>
        <v>140.92127690149138</v>
      </c>
      <c r="EP80" s="73">
        <f>(2*'Calcification Rates'!$D$65*'Calcification Rates'!$F$65)+0.1*'Calcification Rates'!$D$65*($A80+(2*'Calcification Rates'!$D$65))*'Calcification Rates'!$F$65</f>
        <v>117.93313194444445</v>
      </c>
      <c r="EQ80" s="73">
        <f>(2*('Calcification Rates'!$D$65-'Calcification Rates'!$E$65)*('Calcification Rates'!$F$65-'Calcification Rates'!$G$65))+(0.1*('Calcification Rates'!$D$65-'Calcification Rates'!$E$65)*($A80+(2*'Calcification Rates'!$D$65-'Calcification Rates'!$E$65)))*('Calcification Rates'!$F$65-'Calcification Rates'!$G$65)</f>
        <v>96.680509409447694</v>
      </c>
      <c r="ER80" s="73">
        <f>(2*('Calcification Rates'!$D$65+'Calcification Rates'!$E$65)*('Calcification Rates'!$F$65+'Calcification Rates'!$G$65))+(0.1*('Calcification Rates'!$D$65+'Calcification Rates'!$E$65)*($A80+(2*'Calcification Rates'!$D$65+'Calcification Rates'!$E$65)))*('Calcification Rates'!$F$65+'Calcification Rates'!$G$65)</f>
        <v>140.92127690149138</v>
      </c>
      <c r="ES80" s="73">
        <f>$A80*'Calcification Rates'!$D$66*'Calcification Rates'!$F$66</f>
        <v>61.212458244613714</v>
      </c>
      <c r="ET80" s="73">
        <f>$A80*('Calcification Rates'!$D$66-'Calcification Rates'!$E$66)*('Calcification Rates'!$F$66-'Calcification Rates'!$G$66)</f>
        <v>56.090442565260936</v>
      </c>
      <c r="EU80" s="73">
        <f>$A80*('Calcification Rates'!$D$66+'Calcification Rates'!$E$66)*('Calcification Rates'!$F$66+'Calcification Rates'!$G$66)</f>
        <v>66.556132508190572</v>
      </c>
      <c r="EV80" s="73">
        <f>(2*'Calcification Rates'!$D$67*'Calcification Rates'!$F$67)+0.1*'Calcification Rates'!$D$67*($A80+(2*'Calcification Rates'!$D$67))*'Calcification Rates'!$F$67</f>
        <v>117.93313194444445</v>
      </c>
      <c r="EW80" s="73">
        <f>(2*('Calcification Rates'!$D$67-'Calcification Rates'!$E$67)*('Calcification Rates'!$F$67-'Calcification Rates'!$G$67))+(0.1*('Calcification Rates'!$D$67-'Calcification Rates'!$E$67)*($A80+(2*'Calcification Rates'!$D$67-'Calcification Rates'!$E$67)))*('Calcification Rates'!$F$67-'Calcification Rates'!$G$67)</f>
        <v>96.680509409447694</v>
      </c>
      <c r="EX80" s="73">
        <f>(2*('Calcification Rates'!$D$67+'Calcification Rates'!$E$67)*('Calcification Rates'!$F$67+'Calcification Rates'!$G$67))+(0.1*('Calcification Rates'!$D$67+'Calcification Rates'!$E$67)*($A80+(2*'Calcification Rates'!$D$67+'Calcification Rates'!$E$67)))*('Calcification Rates'!$F$67+'Calcification Rates'!$G$67)</f>
        <v>140.92127690149138</v>
      </c>
      <c r="EY80" s="73">
        <f>((((1-'Calcification Rates'!$H$68)*$A80)*'Calcification Rates'!$D$68*0.1)+('Calcification Rates'!$H$68*$A80*'Calcification Rates'!$D$68))*'Calcification Rates'!$F$68</f>
        <v>17.856267000000003</v>
      </c>
      <c r="EZ80" s="73">
        <f>((((1-'Calcification Rates'!$H$68)*$A80)*(('Calcification Rates'!$D$68-'Calcification Rates'!$E$68)*0.1))+('Calcification Rates'!$H$68*$A80*('Calcification Rates'!$D$68-'Calcification Rates'!$E$68)))*('Calcification Rates'!$F$68-'Calcification Rates'!$G$68)</f>
        <v>11.111311467736463</v>
      </c>
      <c r="FA80" s="73">
        <f>((((1-'Calcification Rates'!$H$68)*$A80)*(('Calcification Rates'!$D$68+'Calcification Rates'!$E$68)*0.1))+('Calcification Rates'!$H$68*$A80*('Calcification Rates'!$D$68+'Calcification Rates'!$E$68)))*('Calcification Rates'!$F$68+'Calcification Rates'!$G$68)</f>
        <v>25.272126791440435</v>
      </c>
      <c r="FB80" s="73">
        <f>((((((((($A80*2)/PI())/2)+'Calcification Rates'!$D$69)^2)*PI())/2))-((((((($A80*2)/PI())/2)^2)*PI())/2)))*'Calcification Rates'!$F$69</f>
        <v>119.15832100817411</v>
      </c>
      <c r="FC80" s="73">
        <f>((((((((($A80*2)/PI())/2)+('Calcification Rates'!$D$69-'Calcification Rates'!$E$69))^2)*PI())/2))-((((((($A80*2)/PI())/2)^2)*PI())/2)))*('Calcification Rates'!$F$69-'Calcification Rates'!$G$69)</f>
        <v>112.80181411735693</v>
      </c>
      <c r="FD80" s="73">
        <f>((((((((($A80*2)/PI())/2)+('Calcification Rates'!$D$69+'Calcification Rates'!$E$69))^2)*PI())/2))-((((((($A80*2)/PI())/2)^2)*PI())/2)))*('Calcification Rates'!$F$69+'Calcification Rates'!$G$69)</f>
        <v>125.60797376549016</v>
      </c>
      <c r="FE80" s="73">
        <f>((((((((($A80*2)/PI())/2)+'Calcification Rates'!$D$70)^2)*PI())/2))-((((((($A80*2)/PI())/2)^2)*PI())/2)))*'Calcification Rates'!$F$70</f>
        <v>92.798348734568961</v>
      </c>
      <c r="FF80" s="73">
        <f>((((((((($A80*2)/PI())/2)+('Calcification Rates'!$D$70-'Calcification Rates'!$E$70))^2)*PI())/2))-((((((($A80*2)/PI())/2)^2)*PI())/2)))*('Calcification Rates'!$F$70-'Calcification Rates'!$G$70)</f>
        <v>79.897468098699392</v>
      </c>
      <c r="FG80" s="73">
        <f>((((((((($A80*2)/PI())/2)+('Calcification Rates'!$D$70+'Calcification Rates'!$E$70))^2)*PI())/2))-((((((($A80*2)/PI())/2)^2)*PI())/2)))*('Calcification Rates'!$F$70+'Calcification Rates'!$G$70)</f>
        <v>105.94824241276926</v>
      </c>
      <c r="FH80" s="73">
        <f>((((((((($A80*2)/PI())/2)+'Calcification Rates'!$D$71)^2)*PI())/2))-((((((($A80*2)/PI())/2)^2)*PI())/2)))*'Calcification Rates'!$F$71</f>
        <v>53.011744682626379</v>
      </c>
      <c r="FI80" s="73">
        <f>((((((((($A80*2)/PI())/2)+('Calcification Rates'!$D$71-'Calcification Rates'!$E$71))^2)*PI())/2))-((((((($A80*2)/PI())/2)^2)*PI())/2)))*('Calcification Rates'!$F$71-'Calcification Rates'!$G$71)</f>
        <v>48.880673059816708</v>
      </c>
      <c r="FJ80" s="73">
        <f>((((((((($A80*2)/PI())/2)+('Calcification Rates'!$D$71+'Calcification Rates'!$E$71))^2)*PI())/2))-((((((($A80*2)/PI())/2)^2)*PI())/2)))*('Calcification Rates'!$F$71+'Calcification Rates'!$G$71)</f>
        <v>57.306525305905723</v>
      </c>
      <c r="FK80" s="73">
        <f>$A80*'Calcification Rates'!$D$72*'Calcification Rates'!$F$72</f>
        <v>1.8332193749999999</v>
      </c>
      <c r="FL80" s="73">
        <f>$A80*('Calcification Rates'!$D$72-'Calcification Rates'!$E$72)*('Calcification Rates'!$F$72-'Calcification Rates'!$G$72)</f>
        <v>1.191407043669185</v>
      </c>
      <c r="FM80" s="73">
        <f>$A80*('Calcification Rates'!$D$72+'Calcification Rates'!$E$72)*('Calcification Rates'!$F$72+'Calcification Rates'!$G$72)</f>
        <v>2.4750317063308147</v>
      </c>
      <c r="FN80" s="73">
        <f>$A80*'Calcification Rates'!$D$74*'Calcification Rates'!$F$74</f>
        <v>1.8332193749999999</v>
      </c>
      <c r="FO80" s="73">
        <f>$A80*('Calcification Rates'!$D$74-'Calcification Rates'!$E$74)*('Calcification Rates'!$F$74-'Calcification Rates'!$G$74)</f>
        <v>1.191407043669185</v>
      </c>
      <c r="FP80" s="73">
        <f>$A80*('Calcification Rates'!$D$74+'Calcification Rates'!$E$74)*('Calcification Rates'!$F$74+'Calcification Rates'!$G$74)</f>
        <v>2.4750317063308147</v>
      </c>
      <c r="FQ80" s="73">
        <f>$A80*'Calcification Rates'!$D$75*'Calcification Rates'!$F$75</f>
        <v>52.910563210227266</v>
      </c>
      <c r="FR80" s="73">
        <f>$A80*('Calcification Rates'!$D$75-'Calcification Rates'!$E$75)*('Calcification Rates'!$F$75-'Calcification Rates'!$G$75)</f>
        <v>49.273518128084255</v>
      </c>
      <c r="FS80" s="73">
        <f>$A80*('Calcification Rates'!$D$75+'Calcification Rates'!$E$75)*('Calcification Rates'!$F$75+'Calcification Rates'!$G$75)</f>
        <v>56.658355385040529</v>
      </c>
      <c r="FT80" s="73">
        <f>((((((((($A80*2)/PI())/2)+'Calcification Rates'!$D$76)^2)*PI())/2))-((((((($A80*2)/PI())/2)^2)*PI())/2)))*'Calcification Rates'!$F$76</f>
        <v>53.392135015708881</v>
      </c>
      <c r="FU80" s="73">
        <f>((((((((($A80*2)/PI())/2)+('Calcification Rates'!$D$76-'Calcification Rates'!$E$76))^2)*PI())/2))-((((((($A80*2)/PI())/2)^2)*PI())/2)))*('Calcification Rates'!$F$76-'Calcification Rates'!$G$76)</f>
        <v>49.712202528434183</v>
      </c>
      <c r="FV80" s="73">
        <f>((((((((($A80*2)/PI())/2)+('Calcification Rates'!$D$76+'Calcification Rates'!$E$76))^2)*PI())/2))-((((((($A80*2)/PI())/2)^2)*PI())/2)))*('Calcification Rates'!$F$76+'Calcification Rates'!$G$76)</f>
        <v>57.185289005063488</v>
      </c>
      <c r="FW80" s="73">
        <f>(2*'Calcification Rates'!$D$77*'Calcification Rates'!$F$77)+0.1*'Calcification Rates'!$D$77*($A80+(2*'Calcification Rates'!$D$77))*'Calcification Rates'!$F$77</f>
        <v>117.93313194444445</v>
      </c>
      <c r="FX80" s="73">
        <f>(2*('Calcification Rates'!$D$77-'Calcification Rates'!$E$77)*('Calcification Rates'!$F$77-'Calcification Rates'!$G$77))+(0.1*('Calcification Rates'!$D$77-'Calcification Rates'!$E$77)*($A80+(2*'Calcification Rates'!$D$77-'Calcification Rates'!$E$77)))*('Calcification Rates'!$F$77-'Calcification Rates'!$G$77)</f>
        <v>112.21598877905548</v>
      </c>
      <c r="FY80" s="73">
        <f>(2*('Calcification Rates'!$D$77+'Calcification Rates'!$E$77)*('Calcification Rates'!$F$77+'Calcification Rates'!$G$77))+(0.1*('Calcification Rates'!$D$77+'Calcification Rates'!$E$77)*($A80+(2*'Calcification Rates'!$D$77+'Calcification Rates'!$E$77)))*('Calcification Rates'!$F$77+'Calcification Rates'!$G$77)</f>
        <v>123.67538975242083</v>
      </c>
      <c r="FZ80" s="73">
        <f>((((1-'Calcification Rates'!$H$78)*$A80)*'Calcification Rates'!$D$78*0.1)+('Calcification Rates'!$H$78*$A80*'Calcification Rates'!$D$78))*'Calcification Rates'!$F$78</f>
        <v>27.8151863535</v>
      </c>
      <c r="GA80" s="73">
        <f>((((1-'Calcification Rates'!$H$78)*$A80)*(('Calcification Rates'!$D$78-'Calcification Rates'!$E$78)*0.1))+('Calcification Rates'!$H$78*$A80*('Calcification Rates'!$D$78-'Calcification Rates'!$E$78)))*('Calcification Rates'!$F$78-'Calcification Rates'!$G$78)</f>
        <v>26.852225074128675</v>
      </c>
      <c r="GB80" s="73">
        <f>((((1-'Calcification Rates'!$H$78)*$A80)*(('Calcification Rates'!$D$78+'Calcification Rates'!$E$78)*0.1))+('Calcification Rates'!$H$78*$A80*('Calcification Rates'!$D$78+'Calcification Rates'!$E$78)))*('Calcification Rates'!$F$78+'Calcification Rates'!$G$78)</f>
        <v>28.778147632871324</v>
      </c>
      <c r="GC80" s="73">
        <f>((((1-'Calcification Rates'!$H$79)*$A80)*'Calcification Rates'!$D$79*0.1)+('Calcification Rates'!$H$79*$A80*'Calcification Rates'!$D$79))*'Calcification Rates'!$F$79</f>
        <v>31.634579340000005</v>
      </c>
      <c r="GD80" s="73">
        <f>((((1-'Calcification Rates'!$H$79)*$A80)*(('Calcification Rates'!$D$79-'Calcification Rates'!$E$79)*0.1))+('Calcification Rates'!$H$79*$A80*('Calcification Rates'!$D$79-'Calcification Rates'!$E$79)))*('Calcification Rates'!$F$79-'Calcification Rates'!$G$79)</f>
        <v>30.312119995430773</v>
      </c>
      <c r="GE80" s="73">
        <f>((((1-'Calcification Rates'!$H$79)*$A80)*(('Calcification Rates'!$D$79+'Calcification Rates'!$E$79)*0.1))+('Calcification Rates'!$H$79*$A80*('Calcification Rates'!$D$79+'Calcification Rates'!$E$79)))*('Calcification Rates'!$F$79+'Calcification Rates'!$G$79)</f>
        <v>32.957038684569227</v>
      </c>
      <c r="GF80" s="73">
        <f>((((1-'Calcification Rates'!$H$80)*$A80)*'Calcification Rates'!$D$80*0.1)+('Calcification Rates'!$H$80*$A80*'Calcification Rates'!$D$80))*'Calcification Rates'!$F$80</f>
        <v>37.226339630999988</v>
      </c>
      <c r="GG80" s="73">
        <f>((((1-'Calcification Rates'!$H$80)*$A80)*(('Calcification Rates'!$D$80-'Calcification Rates'!$E$80)*0.1))+('Calcification Rates'!$H$80*$A80*('Calcification Rates'!$D$80-'Calcification Rates'!$E$80)))*('Calcification Rates'!$F$80-'Calcification Rates'!$G$80)</f>
        <v>35.937564384924087</v>
      </c>
      <c r="GH80" s="73">
        <f>((((1-'Calcification Rates'!$H$80)*$A80)*(('Calcification Rates'!$D$80+'Calcification Rates'!$E$80)*0.1))+('Calcification Rates'!$H$80*$A80*('Calcification Rates'!$D$80+'Calcification Rates'!$E$80)))*('Calcification Rates'!$F$80+'Calcification Rates'!$G$80)</f>
        <v>38.515114877075895</v>
      </c>
      <c r="GI80" s="73">
        <f>((((((((($A80*2)/PI())/2)+'Calcification Rates'!$D$81)^2)*PI())/2))-((((((($A80*2)/PI())/2)^2)*PI())/2)))*'Calcification Rates'!$F$81</f>
        <v>45.219183673529734</v>
      </c>
      <c r="GJ80" s="73">
        <f>((((((((($A80*2)/PI())/2)+('Calcification Rates'!$D$81-'Calcification Rates'!$E$81))^2)*PI())/2))-((((((($A80*2)/PI())/2)^2)*PI())/2)))*('Calcification Rates'!$F$81-'Calcification Rates'!$G$81)</f>
        <v>43.751745453283547</v>
      </c>
      <c r="GK80" s="73">
        <f>((((((((($A80*2)/PI())/2)+('Calcification Rates'!$D$81+'Calcification Rates'!$E$81))^2)*PI())/2))-((((((($A80*2)/PI())/2)^2)*PI())/2)))*('Calcification Rates'!$F$81+'Calcification Rates'!$G$81)</f>
        <v>46.687514341065523</v>
      </c>
      <c r="GL80" s="73">
        <f>((((((((($A80*2)/PI())/2)+'Calcification Rates'!$D$82)^2)*PI())/2))-((((((($A80*2)/PI())/2)^2)*PI())/2)))*'Calcification Rates'!$F$82</f>
        <v>46.371119742589094</v>
      </c>
      <c r="GM80" s="73">
        <f>((((((((($A80*2)/PI())/2)+('Calcification Rates'!$D$82-'Calcification Rates'!$E$82))^2)*PI())/2))-((((((($A80*2)/PI())/2)^2)*PI())/2)))*('Calcification Rates'!$F$82-'Calcification Rates'!$G$82)</f>
        <v>45.228848177541337</v>
      </c>
      <c r="GN80" s="73">
        <f>((((((((($A80*2)/PI())/2)+('Calcification Rates'!$D$82+'Calcification Rates'!$E$82))^2)*PI())/2))-((((((($A80*2)/PI())/2)^2)*PI())/2)))*('Calcification Rates'!$F$82+'Calcification Rates'!$G$82)</f>
        <v>47.513931475442583</v>
      </c>
      <c r="GO80" s="73">
        <f>((((((((($A80*2)/PI())/2)+'Calcification Rates'!$D$87)^2)*PI())/2))-((((((($A80*2)/PI())/2)^2)*PI())/2)))*'Calcification Rates'!$F$87</f>
        <v>31.171553720123342</v>
      </c>
      <c r="GP80" s="73">
        <f>((((((((($A80*2)/PI())/2)+('Calcification Rates'!$D$87-'Calcification Rates'!$E$87))^2)*PI())/2))-((((((($A80*2)/PI())/2)^2)*PI())/2)))*('Calcification Rates'!$F$87-'Calcification Rates'!$G$87)</f>
        <v>27.118929695774135</v>
      </c>
      <c r="GQ80" s="73">
        <f>((((((((($A80*2)/PI())/2)+('Calcification Rates'!$D$87+'Calcification Rates'!$E$87))^2)*PI())/2))-((((((($A80*2)/PI())/2)^2)*PI())/2)))*('Calcification Rates'!$F$87+'Calcification Rates'!$G$87)</f>
        <v>35.438988597492859</v>
      </c>
      <c r="GR80" s="73">
        <f>((((((((($A80*2)/PI())/2)+'Calcification Rates'!$D$88)^2)*PI())/2))-((((((($A80*2)/PI())/2)^2)*PI())/2)))*'Calcification Rates'!$F$88</f>
        <v>31.171553720123342</v>
      </c>
      <c r="GS80" s="73">
        <f>((((((((($A80*2)/PI())/2)+('Calcification Rates'!$D$88-'Calcification Rates'!$E$88))^2)*PI())/2))-((((((($A80*2)/PI())/2)^2)*PI())/2)))*('Calcification Rates'!$F$88-'Calcification Rates'!$G$88)</f>
        <v>27.118929695774135</v>
      </c>
      <c r="GT80" s="73">
        <f>((((((((($A80*2)/PI())/2)+('Calcification Rates'!$D$88+'Calcification Rates'!$E$88))^2)*PI())/2))-((((((($A80*2)/PI())/2)^2)*PI())/2)))*('Calcification Rates'!$F$88+'Calcification Rates'!$G$88)</f>
        <v>35.438988597492859</v>
      </c>
      <c r="GU80" s="73">
        <f>((((((((($A80*2)/PI())/2)+'Calcification Rates'!$D$89)^2)*PI())/2))-((((((($A80*2)/PI())/2)^2)*PI())/2)))*'Calcification Rates'!$F$89</f>
        <v>43.546065740137209</v>
      </c>
      <c r="GV80" s="73">
        <f>((((((((($A80*2)/PI())/2)+('Calcification Rates'!$D$89-'Calcification Rates'!$E$89))^2)*PI())/2))-((((((($A80*2)/PI())/2)^2)*PI())/2)))*('Calcification Rates'!$F$89-'Calcification Rates'!$G$89)</f>
        <v>38.826910248632501</v>
      </c>
      <c r="GW80" s="73">
        <f>((((((((($A80*2)/PI())/2)+('Calcification Rates'!$D$89+'Calcification Rates'!$E$89))^2)*PI())/2))-((((((($A80*2)/PI())/2)^2)*PI())/2)))*('Calcification Rates'!$F$89+'Calcification Rates'!$G$89)</f>
        <v>48.440259290504414</v>
      </c>
      <c r="GX80" s="73">
        <f>((((((((($A80*2)/PI())/2)+'Calcification Rates'!$D$90)^2)*PI())/2))-((((((($A80*2)/PI())/2)^2)*PI())/2)))*'Calcification Rates'!$F$90</f>
        <v>43.546065740137209</v>
      </c>
      <c r="GY80" s="73">
        <f>((((((((($A80*2)/PI())/2)+('Calcification Rates'!$D$90-'Calcification Rates'!$E$90))^2)*PI())/2))-((((((($A80*2)/PI())/2)^2)*PI())/2)))*('Calcification Rates'!$F$90-'Calcification Rates'!$G$90)</f>
        <v>38.826910248632501</v>
      </c>
      <c r="GZ80" s="73">
        <f>((((((((($A80*2)/PI())/2)+('Calcification Rates'!$D$90+'Calcification Rates'!$E$90))^2)*PI())/2))-((((((($A80*2)/PI())/2)^2)*PI())/2)))*('Calcification Rates'!$F$90+'Calcification Rates'!$G$90)</f>
        <v>48.440259290504414</v>
      </c>
      <c r="HA80" s="73">
        <f>((((((((($A80*2)/PI())/2)+'Calcification Rates'!$D$92)^2)*PI())/2))-((((((($A80*2)/PI())/2)^2)*PI())/2)))*'Calcification Rates'!$F$92</f>
        <v>109.48746483011065</v>
      </c>
      <c r="HB80" s="73">
        <f>((((((((($A80*2)/PI())/2)+('Calcification Rates'!$D$92-'Calcification Rates'!$E$92))^2)*PI())/2))-((((((($A80*2)/PI())/2)^2)*PI())/2)))*('Calcification Rates'!$F$92-'Calcification Rates'!$G$92)</f>
        <v>105.25129895183822</v>
      </c>
      <c r="HC80" s="73">
        <f>((((((((($A80*2)/PI())/2)+('Calcification Rates'!$D$92+'Calcification Rates'!$E$92))^2)*PI())/2))-((((((($A80*2)/PI())/2)^2)*PI())/2)))*('Calcification Rates'!$F$92+'Calcification Rates'!$G$92)</f>
        <v>113.72363070838308</v>
      </c>
      <c r="HD80" s="73">
        <f>$A80*'Calcification Rates'!$D$93*'Calcification Rates'!$F$93</f>
        <v>32.227611343380339</v>
      </c>
      <c r="HE80" s="73">
        <f>$A80*('Calcification Rates'!$D$93-'Calcification Rates'!$E$93)*('Calcification Rates'!$F$93-'Calcification Rates'!$G$93)</f>
        <v>28.324102088675122</v>
      </c>
      <c r="HF80" s="73">
        <f>$A80*('Calcification Rates'!$D$93+'Calcification Rates'!$E$93)*('Calcification Rates'!$F$93+'Calcification Rates'!$G$93)</f>
        <v>36.344966434907832</v>
      </c>
      <c r="HG80" s="73">
        <f>$A80*'Calcification Rates'!$D$95*'Calcification Rates'!$F$95</f>
        <v>41.090204462809922</v>
      </c>
      <c r="HH80" s="73">
        <f>$A80*('Calcification Rates'!$D$95-'Calcification Rates'!$E$95)*('Calcification Rates'!$F$95-'Calcification Rates'!$G$95)</f>
        <v>35.857058526040561</v>
      </c>
      <c r="HI80" s="73">
        <f>$A80*('Calcification Rates'!$D$95+'Calcification Rates'!$E$95)*('Calcification Rates'!$F$95+'Calcification Rates'!$G$95)</f>
        <v>46.616624690078424</v>
      </c>
      <c r="HJ80" s="73">
        <f>((((1-'Calcification Rates'!$H$96)*$A80)*'Calcification Rates'!$D$96*0.1)+('Calcification Rates'!$H$96*$A80*'Calcification Rates'!$D$96))*'Calcification Rates'!$F$96</f>
        <v>19.534938150000002</v>
      </c>
      <c r="HK80" s="73">
        <f>((((1-'Calcification Rates'!$H$96)*$A80)*(('Calcification Rates'!$D$96-'Calcification Rates'!$E$96)*0.1))+('Calcification Rates'!$H$96*$A80*('Calcification Rates'!$D$96-'Calcification Rates'!$E$96)))*('Calcification Rates'!$F$96-'Calcification Rates'!$G$96)</f>
        <v>17.064204752336387</v>
      </c>
      <c r="HL80" s="73">
        <f>((((1-'Calcification Rates'!$H$96)*$A80)*(('Calcification Rates'!$D$96+'Calcification Rates'!$E$96)*0.1))+('Calcification Rates'!$H$96*$A80*('Calcification Rates'!$D$96+'Calcification Rates'!$E$96)))*('Calcification Rates'!$F$96+'Calcification Rates'!$G$96)</f>
        <v>22.157643923361864</v>
      </c>
      <c r="HM80" s="73">
        <f>((((1-'Calcification Rates'!$H$98)*$A80)*'Calcification Rates'!$D$98*0.1)+('Calcification Rates'!$H$98*$A80*'Calcification Rates'!$D$98))*'Calcification Rates'!$F$98</f>
        <v>19.534938150000002</v>
      </c>
      <c r="HN80" s="73">
        <f>((((1-'Calcification Rates'!$H$98)*$A80)*(('Calcification Rates'!$D$98-'Calcification Rates'!$E$98)*0.1))+('Calcification Rates'!$H$98*$A80*('Calcification Rates'!$D$98-'Calcification Rates'!$E$98)))*('Calcification Rates'!$F$98-'Calcification Rates'!$G$98)</f>
        <v>11.781220791241031</v>
      </c>
      <c r="HO80" s="73">
        <f>((((1-'Calcification Rates'!$H$98)*$A80)*(('Calcification Rates'!$D$98+'Calcification Rates'!$E$98)*0.1))+('Calcification Rates'!$H$98*$A80*('Calcification Rates'!$D$98+'Calcification Rates'!$E$98)))*('Calcification Rates'!$F$98+'Calcification Rates'!$G$98)</f>
        <v>28.411261957327241</v>
      </c>
    </row>
    <row r="81" spans="1:223" x14ac:dyDescent="0.3">
      <c r="A81" s="42">
        <v>79</v>
      </c>
      <c r="B81" s="73">
        <f>((((1-'Calcification Rates'!$H$11)*$A81)*'Calcification Rates'!$D$11*0.1)+('Calcification Rates'!$H$11*$A81*'Calcification Rates'!$D$11))*'Calcification Rates'!$F$11</f>
        <v>217.35312554666666</v>
      </c>
      <c r="C81" s="73">
        <f>((((1-'Calcification Rates'!$H$11)*$A81)*(('Calcification Rates'!$D$11-'Calcification Rates'!$E$11)*0.1))+('Calcification Rates'!$H$11*$A81*('Calcification Rates'!$D$11-'Calcification Rates'!$E$11)))*('Calcification Rates'!$F$11-'Calcification Rates'!$G$11)</f>
        <v>176.52878429623902</v>
      </c>
      <c r="D81" s="73">
        <f>((((1-'Calcification Rates'!$H$11)*$A81)*(('Calcification Rates'!$D$11+'Calcification Rates'!$E$11)*0.1))+('Calcification Rates'!$H$11*$A81*('Calcification Rates'!$D$11+'Calcification Rates'!$E$11)))*('Calcification Rates'!$F$11+'Calcification Rates'!$G$11)</f>
        <v>259.44565818126176</v>
      </c>
      <c r="E81" s="73">
        <f>(((((1-'Calcification Rates'!$H$12)*$A81)*'Calcification Rates'!$D$12*0.1)+('Calcification Rates'!$H$12*$A81*'Calcification Rates'!$D$12))*'Calcification Rates'!$F$12)*0.5</f>
        <v>114.45888967619047</v>
      </c>
      <c r="F81" s="73">
        <f>(((((1-'Calcification Rates'!$H$12)*$A81)*(('Calcification Rates'!$D$12-'Calcification Rates'!$E$12)*0.1))+('Calcification Rates'!$H$12*$A81*('Calcification Rates'!$D$12-'Calcification Rates'!$E$12)))*('Calcification Rates'!$F$12-'Calcification Rates'!$G$12))*0.5</f>
        <v>105.19652811139827</v>
      </c>
      <c r="G81" s="73">
        <f>(((((1-'Calcification Rates'!$H$12)*$A81)*(('Calcification Rates'!$D$12+'Calcification Rates'!$E$12)*0.1))+('Calcification Rates'!$H$12*$A81*('Calcification Rates'!$D$12+'Calcification Rates'!$E$12)))*('Calcification Rates'!$F$12+'Calcification Rates'!$G$12))*0.5</f>
        <v>123.88196177070435</v>
      </c>
      <c r="H81" s="73">
        <f>(((((1-'Calcification Rates'!$H$13)*$A81)*'Calcification Rates'!$D$13*0.1)+('Calcification Rates'!$H$13*$A81*'Calcification Rates'!$D$13))*'Calcification Rates'!$F$13)*0.5</f>
        <v>92.099488142400006</v>
      </c>
      <c r="I81" s="73">
        <f>(((((1-'Calcification Rates'!$H$13)*$A81)*(('Calcification Rates'!$D$13-'Calcification Rates'!$E$13)*0.1))+('Calcification Rates'!$H$13*$A81*('Calcification Rates'!$D$13-'Calcification Rates'!$E$13)))*('Calcification Rates'!$F$13-'Calcification Rates'!$G$13))*0.5</f>
        <v>77.942215812311375</v>
      </c>
      <c r="J81" s="73">
        <f>(((((1-'Calcification Rates'!$H$13)*$A81)*(('Calcification Rates'!$D$13+'Calcification Rates'!$E$13)*0.1))+('Calcification Rates'!$H$13*$A81*('Calcification Rates'!$D$13+'Calcification Rates'!$E$13)))*('Calcification Rates'!$F$13+'Calcification Rates'!$G$13))*0.5</f>
        <v>107.42413796179973</v>
      </c>
      <c r="K81" s="73">
        <f>((((((((($A81*2)/PI())/2)+'Calcification Rates'!$D$14)^2)*PI())/2))-((((((($A81*2)/PI())/2)^2)*PI())/2)))*'Calcification Rates'!$F$14</f>
        <v>46.744456613858489</v>
      </c>
      <c r="L81" s="73">
        <f>((((((((($A81*2)/PI())/2)+('Calcification Rates'!$D$14-'Calcification Rates'!$E$14))^2)*PI())/2))-((((((($A81*2)/PI())/2)^2)*PI())/2)))*('Calcification Rates'!$F$14-'Calcification Rates'!$G$14)</f>
        <v>45.11451080263825</v>
      </c>
      <c r="M81" s="73">
        <f>((((((((($A81*2)/PI())/2)+('Calcification Rates'!$D$14+'Calcification Rates'!$E$14))^2)*PI())/2))-((((((($A81*2)/PI())/2)^2)*PI())/2)))*('Calcification Rates'!$F$14+'Calcification Rates'!$G$14)</f>
        <v>48.375082576371568</v>
      </c>
      <c r="N81" s="73">
        <f>((((((((($A81*2)/PI())/2)+'Calcification Rates'!$D$15)^2)*PI())/2))-((((((($A81*2)/PI())/2)^2)*PI())/2)))*'Calcification Rates'!$F$15</f>
        <v>47.4139735705674</v>
      </c>
      <c r="O81" s="73">
        <f>((((((((($A81*2)/PI())/2)+('Calcification Rates'!$D$15-'Calcification Rates'!$E$15))^2)*PI())/2))-((((((($A81*2)/PI())/2)^2)*PI())/2)))*('Calcification Rates'!$F$15-'Calcification Rates'!$G$15)</f>
        <v>42.757272809115534</v>
      </c>
      <c r="P81" s="73">
        <f>((((((((($A81*2)/PI())/2)+('Calcification Rates'!$D$15+'Calcification Rates'!$E$15))^2)*PI())/2))-((((((($A81*2)/PI())/2)^2)*PI())/2)))*('Calcification Rates'!$F$15+'Calcification Rates'!$G$15)</f>
        <v>52.288430345247605</v>
      </c>
      <c r="Q81" s="73">
        <f>(2*'Calcification Rates'!$D$16*'Calcification Rates'!$F$16)+0.1*'Calcification Rates'!$D$16*($A81+(2*'Calcification Rates'!$D$16))*'Calcification Rates'!$F$16</f>
        <v>11.161278333333332</v>
      </c>
      <c r="R81" s="73">
        <f>(2*('Calcification Rates'!$D$16-'Calcification Rates'!$E$16)*('Calcification Rates'!$F$16-'Calcification Rates'!$G$16))+(0.1*('Calcification Rates'!$D$16-'Calcification Rates'!$E$16)*($A81+(2*'Calcification Rates'!$D$16-'Calcification Rates'!$E$16)))*('Calcification Rates'!$F$16-'Calcification Rates'!$G$16)</f>
        <v>9.5875927214741452</v>
      </c>
      <c r="S81" s="73">
        <f>(2*('Calcification Rates'!$D$16+'Calcification Rates'!$E$16)*('Calcification Rates'!$F$16+'Calcification Rates'!$G$16))+(0.1*('Calcification Rates'!$D$16+'Calcification Rates'!$E$16)*($A81+(2*'Calcification Rates'!$D$16+'Calcification Rates'!$E$16)))*('Calcification Rates'!$F$16+'Calcification Rates'!$G$16)</f>
        <v>12.774147093160577</v>
      </c>
      <c r="T81" s="73">
        <f>(2*'Calcification Rates'!$D$17*'Calcification Rates'!$F$17)+0.1*'Calcification Rates'!$D$17*($A81+(2*'Calcification Rates'!$D$17))*'Calcification Rates'!$F$17</f>
        <v>10.315726944444444</v>
      </c>
      <c r="U81" s="73">
        <f>(2*('Calcification Rates'!$D$17-'Calcification Rates'!$E$17)*('Calcification Rates'!$F$17-'Calcification Rates'!$G$17))+(0.1*('Calcification Rates'!$D$17-'Calcification Rates'!$E$17)*($A81+(2*'Calcification Rates'!$D$17-'Calcification Rates'!$E$17)))*('Calcification Rates'!$F$17-'Calcification Rates'!$G$17)</f>
        <v>8.7535253689408101</v>
      </c>
      <c r="V81" s="73">
        <f>(2*('Calcification Rates'!$D$17+'Calcification Rates'!$E$17)*('Calcification Rates'!$F$17+'Calcification Rates'!$G$17))+(0.1*('Calcification Rates'!$D$17+'Calcification Rates'!$E$17)*($A81+(2*'Calcification Rates'!$D$17+'Calcification Rates'!$E$17)))*('Calcification Rates'!$F$17+'Calcification Rates'!$G$17)</f>
        <v>11.917110173960577</v>
      </c>
      <c r="W81" s="73">
        <f>((((((((($A81*2)/PI())/2)+'Calcification Rates'!$D$18)^2)*PI())/2))-((((((($A81*2)/PI())/2)^2)*PI())/2)))*'Calcification Rates'!$F$18</f>
        <v>47.4139735705674</v>
      </c>
      <c r="X81" s="73">
        <f>((((((((($A81*2)/PI())/2)+('Calcification Rates'!$D$18-'Calcification Rates'!$E$18))^2)*PI())/2))-((((((($A81*2)/PI())/2)^2)*PI())/2)))*('Calcification Rates'!$F$18-'Calcification Rates'!$G$18)</f>
        <v>42.757272809115534</v>
      </c>
      <c r="Y81" s="73">
        <f>((((((((($A81*2)/PI())/2)+('Calcification Rates'!$D$18+'Calcification Rates'!$E$18))^2)*PI())/2))-((((((($A81*2)/PI())/2)^2)*PI())/2)))*('Calcification Rates'!$F$18+'Calcification Rates'!$G$18)</f>
        <v>52.288430345247605</v>
      </c>
      <c r="Z81" s="73">
        <f>(2*'Calcification Rates'!$D$19*'Calcification Rates'!$F$19)+0.1*'Calcification Rates'!$D$19*($A81+(2*'Calcification Rates'!$D$19))*'Calcification Rates'!$F$19</f>
        <v>10.315726944444444</v>
      </c>
      <c r="AA81" s="73">
        <f>(2*('Calcification Rates'!$D$19-'Calcification Rates'!$E$19)*('Calcification Rates'!$F$19-'Calcification Rates'!$G$19))+(0.1*('Calcification Rates'!$D$19-'Calcification Rates'!$E$19)*($A81+(2*'Calcification Rates'!$D$19-'Calcification Rates'!$E$19)))*('Calcification Rates'!$F$19-'Calcification Rates'!$G$19)</f>
        <v>8.7535253689408101</v>
      </c>
      <c r="AB81" s="73">
        <f>(2*('Calcification Rates'!$D$19+'Calcification Rates'!$E$19)*('Calcification Rates'!$F$19+'Calcification Rates'!$G$19))+(0.1*('Calcification Rates'!$D$19+'Calcification Rates'!$E$19)*($A81+(2*'Calcification Rates'!$D$19+'Calcification Rates'!$E$19)))*('Calcification Rates'!$F$19+'Calcification Rates'!$G$19)</f>
        <v>11.917110173960577</v>
      </c>
      <c r="AC81" s="73">
        <f>(((((1-'Calcification Rates'!$H$20)*$A81)*'Calcification Rates'!$D$20*0.1)+('Calcification Rates'!$H$20*$A81*'Calcification Rates'!$D$20))*'Calcification Rates'!$F$20)*0.5</f>
        <v>6.3872029958333316</v>
      </c>
      <c r="AD81" s="73">
        <f>(((((1-'Calcification Rates'!$H$20)*$A81)*(('Calcification Rates'!$D$20-'Calcification Rates'!$E$20)*0.1))+('Calcification Rates'!$H$20*$A81*('Calcification Rates'!$D$20-'Calcification Rates'!$E$20)))*('Calcification Rates'!$F$20-'Calcification Rates'!$G$20))*0.5</f>
        <v>5.420286717624542</v>
      </c>
      <c r="AE81" s="73">
        <f>(((((1-'Calcification Rates'!$H$20)*$A81)*(('Calcification Rates'!$D$20+'Calcification Rates'!$E$20)*0.1))+('Calcification Rates'!$H$20*$A81*('Calcification Rates'!$D$20+'Calcification Rates'!$E$20)))*('Calcification Rates'!$F$20+'Calcification Rates'!$G$20))*0.5</f>
        <v>7.3782514702195279</v>
      </c>
      <c r="AF81" s="73">
        <f>(2*'Calcification Rates'!$D$21*'Calcification Rates'!$F$21)+0.1*'Calcification Rates'!$D$21*($A81+(2*'Calcification Rates'!$D$21))*'Calcification Rates'!$F$21</f>
        <v>11.837719444444446</v>
      </c>
      <c r="AG81" s="73">
        <f>(2*('Calcification Rates'!$D$21-'Calcification Rates'!$E$21)*('Calcification Rates'!$F$21-'Calcification Rates'!$G$21))+(0.1*('Calcification Rates'!$D$21-'Calcification Rates'!$E$21)*($A81+(2*'Calcification Rates'!$D$21-'Calcification Rates'!$E$21)))*('Calcification Rates'!$F$21-'Calcification Rates'!$G$21)</f>
        <v>11.583527391982933</v>
      </c>
      <c r="AH81" s="73">
        <f>(2*('Calcification Rates'!$D$21+'Calcification Rates'!$E$21)*('Calcification Rates'!$F$21+'Calcification Rates'!$G$21))+(0.1*('Calcification Rates'!$D$21+'Calcification Rates'!$E$21)*($A81+(2*'Calcification Rates'!$D$21+'Calcification Rates'!$E$21)))*('Calcification Rates'!$F$21+'Calcification Rates'!$G$21)</f>
        <v>12.094505003750402</v>
      </c>
      <c r="AI81" s="73">
        <f>$A81*'Calcification Rates'!$D$23*'Calcification Rates'!$F$23</f>
        <v>1.8567221874999997</v>
      </c>
      <c r="AJ81" s="73">
        <f>$A81*('Calcification Rates'!$D$23-'Calcification Rates'!$E$23)*('Calcification Rates'!$F$23-'Calcification Rates'!$G$23)</f>
        <v>1.2066814929469951</v>
      </c>
      <c r="AK81" s="73">
        <f>$A81*('Calcification Rates'!$D$23+'Calcification Rates'!$E$23)*('Calcification Rates'!$F$23+'Calcification Rates'!$G$23)</f>
        <v>2.5067628820530046</v>
      </c>
      <c r="AL81" s="73">
        <f>((((1-'Calcification Rates'!$H$24)*$A81)*'Calcification Rates'!$D$24*0.1)+('Calcification Rates'!$H$24*$A81*'Calcification Rates'!$D$24))*'Calcification Rates'!$F$24</f>
        <v>84.602310856700001</v>
      </c>
      <c r="AM81" s="73">
        <f>((((1-'Calcification Rates'!$H$24)*$A81)*(('Calcification Rates'!$D$24-'Calcification Rates'!$E$24)*0.1))+('Calcification Rates'!$H$24*$A81*('Calcification Rates'!$D$24-'Calcification Rates'!$E$24)))*('Calcification Rates'!$F$24-'Calcification Rates'!$G$24)</f>
        <v>51.022352668774175</v>
      </c>
      <c r="AN81" s="73">
        <f>((((1-'Calcification Rates'!$H$24)*$A81)*(('Calcification Rates'!$D$24+'Calcification Rates'!$E$24)*0.1))+('Calcification Rates'!$H$24*$A81*('Calcification Rates'!$D$24+'Calcification Rates'!$E$24)))*('Calcification Rates'!$F$24+'Calcification Rates'!$G$24)</f>
        <v>123.04407607990989</v>
      </c>
      <c r="AO81" s="73">
        <f>((((((((($A81*2)/PI())/2)+'Calcification Rates'!$D$25)^2)*PI())/2))-((((((($A81*2)/PI())/2)^2)*PI())/2)))*'Calcification Rates'!$F$25</f>
        <v>39.820266211393616</v>
      </c>
      <c r="AP81" s="73">
        <f>((((((((($A81*2)/PI())/2)+('Calcification Rates'!$D$25-'Calcification Rates'!$E$25))^2)*PI())/2))-((((((($A81*2)/PI())/2)^2)*PI())/2)))*('Calcification Rates'!$F$25-'Calcification Rates'!$G$25)</f>
        <v>32.552968725820044</v>
      </c>
      <c r="AQ81" s="73">
        <f>((((((((($A81*2)/PI())/2)+('Calcification Rates'!$D$25+'Calcification Rates'!$E$25))^2)*PI())/2))-((((((($A81*2)/PI())/2)^2)*PI())/2)))*('Calcification Rates'!$F$25+'Calcification Rates'!$G$25)</f>
        <v>47.329290347813114</v>
      </c>
      <c r="AR81" s="73">
        <f>((((1-'Calcification Rates'!$H$28)*$A81)*'Calcification Rates'!$D$28*0.1)+('Calcification Rates'!$H$28*$A81*'Calcification Rates'!$D$28))*'Calcification Rates'!$F$28</f>
        <v>13.617327845871824</v>
      </c>
      <c r="AS81" s="73">
        <f>((((1-'Calcification Rates'!$H$28)*$A81)*(('Calcification Rates'!$D$28-'Calcification Rates'!$E$28)*0.1))+('Calcification Rates'!$H$28*$A81*('Calcification Rates'!$D$28-'Calcification Rates'!$E$28)))*('Calcification Rates'!$F$28-'Calcification Rates'!$G$28)</f>
        <v>12.273564224559021</v>
      </c>
      <c r="AT81" s="73">
        <f>((((1-'Calcification Rates'!$H$28)*$A81)*(('Calcification Rates'!$D$28+'Calcification Rates'!$E$28)*0.1))+('Calcification Rates'!$H$28*$A81*('Calcification Rates'!$D$28+'Calcification Rates'!$E$28)))*('Calcification Rates'!$F$28+'Calcification Rates'!$G$28)</f>
        <v>15.026848610993843</v>
      </c>
      <c r="AU81" s="73">
        <f>((((((((($A81*2)/PI())/2)+'Calcification Rates'!$D$29)^2)*PI())/2))-((((((($A81*2)/PI())/2)^2)*PI())/2)))*'Calcification Rates'!$F$29</f>
        <v>194.93458478419623</v>
      </c>
      <c r="AV81" s="73">
        <f>((((((((($A81*2)/PI())/2)+('Calcification Rates'!$D$29-'Calcification Rates'!$E$29))^2)*PI())/2))-((((((($A81*2)/PI())/2)^2)*PI())/2)))*('Calcification Rates'!$F$29-'Calcification Rates'!$G$29)</f>
        <v>161.09131074678024</v>
      </c>
      <c r="AW81" s="73">
        <f>((((((((($A81*2)/PI())/2)+('Calcification Rates'!$D$29+'Calcification Rates'!$E$29))^2)*PI())/2))-((((((($A81*2)/PI())/2)^2)*PI())/2)))*('Calcification Rates'!$F$29+'Calcification Rates'!$G$29)</f>
        <v>231.72928337929702</v>
      </c>
      <c r="AX81" s="73">
        <f>((((((((($A81*2)/PI())/2)+'Calcification Rates'!$D$30)^2)*PI())/2))-((((((($A81*2)/PI())/2)^2)*PI())/2)))*'Calcification Rates'!$F$30</f>
        <v>46.465677886833241</v>
      </c>
      <c r="AY81" s="73">
        <f>((((((((($A81*2)/PI())/2)+('Calcification Rates'!$D$30-'Calcification Rates'!$E$30))^2)*PI())/2))-((((((($A81*2)/PI())/2)^2)*PI())/2)))*('Calcification Rates'!$F$30-'Calcification Rates'!$G$30)</f>
        <v>41.250123635571015</v>
      </c>
      <c r="AZ81" s="73">
        <f>((((((((($A81*2)/PI())/2)+('Calcification Rates'!$D$30+'Calcification Rates'!$E$30))^2)*PI())/2))-((((((($A81*2)/PI())/2)^2)*PI())/2)))*('Calcification Rates'!$F$30+'Calcification Rates'!$G$30)</f>
        <v>51.788452902215198</v>
      </c>
      <c r="BA81" s="73">
        <f>((((1-'Calcification Rates'!$H$31)*$A81)*'Calcification Rates'!$D$31*0.1)+('Calcification Rates'!$H$31*$A81*'Calcification Rates'!$D$31))*'Calcification Rates'!$F$31</f>
        <v>14.564914</v>
      </c>
      <c r="BB81" s="73">
        <f>((((1-'Calcification Rates'!$H$31)*$A81)*(('Calcification Rates'!$D$31-'Calcification Rates'!$E$31)*0.1))+('Calcification Rates'!$H$31*$A81*('Calcification Rates'!$D$31-'Calcification Rates'!$E$31)))*('Calcification Rates'!$F$31-'Calcification Rates'!$G$31)</f>
        <v>14.564913999999998</v>
      </c>
      <c r="BC81" s="73">
        <f>((((1-'Calcification Rates'!$H$31)*$A81)*(('Calcification Rates'!$D$31+'Calcification Rates'!$E$31)*0.1))+('Calcification Rates'!$H$31*$A81*('Calcification Rates'!$D$31+'Calcification Rates'!$E$31)))*('Calcification Rates'!$F$31+'Calcification Rates'!$G$31)</f>
        <v>14.564913999999998</v>
      </c>
      <c r="BD81" s="73">
        <f>$A81*'Calcification Rates'!$D$32*'Calcification Rates'!$F$32</f>
        <v>61.201473464592461</v>
      </c>
      <c r="BE81" s="73">
        <f>$A81*('Calcification Rates'!$D$32-'Calcification Rates'!$E$32)*('Calcification Rates'!$F$32-'Calcification Rates'!$G$32)</f>
        <v>58.83353487004203</v>
      </c>
      <c r="BF81" s="73">
        <f>$A81*('Calcification Rates'!$D$32+'Calcification Rates'!$E$32)*('Calcification Rates'!$F$32+'Calcification Rates'!$G$32)</f>
        <v>63.569412059142898</v>
      </c>
      <c r="BG81" s="73">
        <f>((((1-'Calcification Rates'!$H$34)*$A81)*'Calcification Rates'!$D$34*0.1)+('Calcification Rates'!$H$34*$A81*'Calcification Rates'!$D$34))*'Calcification Rates'!$F$34</f>
        <v>19.785386074999998</v>
      </c>
      <c r="BH81" s="73">
        <f>((((1-'Calcification Rates'!$H$34)*$A81)*(('Calcification Rates'!$D$34-'Calcification Rates'!$E$34)*0.1))+('Calcification Rates'!$H$34*$A81*('Calcification Rates'!$D$34-'Calcification Rates'!$E$34)))*('Calcification Rates'!$F$34-'Calcification Rates'!$G$34)</f>
        <v>7.5345338175573735</v>
      </c>
      <c r="BI81" s="73">
        <f>((((1-'Calcification Rates'!$H$34)*$A81)*(('Calcification Rates'!$D$34+'Calcification Rates'!$E$34)*0.1))+('Calcification Rates'!$H$34*$A81*('Calcification Rates'!$D$34+'Calcification Rates'!$E$34)))*('Calcification Rates'!$F$34+'Calcification Rates'!$G$34)</f>
        <v>37.73486010765405</v>
      </c>
      <c r="BJ81" s="73">
        <f>(2*'Calcification Rates'!$D$35*'Calcification Rates'!$F$35)+0.1*'Calcification Rates'!$D$35*($A81+(2*'Calcification Rates'!$D$35))*'Calcification Rates'!$F$35</f>
        <v>5.9423273300371084</v>
      </c>
      <c r="BK81" s="73">
        <f>(2*('Calcification Rates'!$D$35-'Calcification Rates'!$E$35)*('Calcification Rates'!$F$35-'Calcification Rates'!$G$35))+(0.1*('Calcification Rates'!$D$35-'Calcification Rates'!$E$35)*($A81+(2*'Calcification Rates'!$D$35-'Calcification Rates'!$E$35)))*('Calcification Rates'!$F$35-'Calcification Rates'!$G$35)</f>
        <v>5.3592629610270643</v>
      </c>
      <c r="BL81" s="73">
        <f>(2*('Calcification Rates'!$D$35+'Calcification Rates'!$E$35)*('Calcification Rates'!$F$35+'Calcification Rates'!$G$35))+(0.1*('Calcification Rates'!$D$35+'Calcification Rates'!$E$35)*($A81+(2*'Calcification Rates'!$D$35+'Calcification Rates'!$E$35)))*('Calcification Rates'!$F$35+'Calcification Rates'!$G$35)</f>
        <v>6.5525596682455145</v>
      </c>
      <c r="BM81" s="73">
        <f>((((((((($A81*2)/PI())/2)+'Calcification Rates'!$D$36)^2)*PI())/2))-((((((($A81*2)/PI())/2)^2)*PI())/2)))*'Calcification Rates'!$F$36</f>
        <v>62.621608386358446</v>
      </c>
      <c r="BN81" s="73">
        <f>((((((((($A81*2)/PI())/2)+('Calcification Rates'!$D$36-'Calcification Rates'!$E$36))^2)*PI())/2))-((((((($A81*2)/PI())/2)^2)*PI())/2)))*('Calcification Rates'!$F$36-'Calcification Rates'!$G$36)</f>
        <v>57.354907383886896</v>
      </c>
      <c r="BO81" s="73">
        <f>((((((((($A81*2)/PI())/2)+('Calcification Rates'!$D$36+'Calcification Rates'!$E$36))^2)*PI())/2))-((((((($A81*2)/PI())/2)^2)*PI())/2)))*('Calcification Rates'!$F$36+'Calcification Rates'!$G$36)</f>
        <v>68.120066205268756</v>
      </c>
      <c r="BP81" s="73">
        <f>(2*'Calcification Rates'!$D$37*'Calcification Rates'!$F$37)+0.1*'Calcification Rates'!$D$37*($A81+(2*'Calcification Rates'!$D$37))*'Calcification Rates'!$F$37</f>
        <v>119.02848611111112</v>
      </c>
      <c r="BQ81" s="73">
        <f>(2*('Calcification Rates'!$D$37-'Calcification Rates'!$E$37)*('Calcification Rates'!$F$37-'Calcification Rates'!$G$37))+(0.1*('Calcification Rates'!$D$37-'Calcification Rates'!$E$37)*($A81+(2*'Calcification Rates'!$D$37-'Calcification Rates'!$E$37)))*('Calcification Rates'!$F$37-'Calcification Rates'!$G$37)</f>
        <v>97.583952993513037</v>
      </c>
      <c r="BR81" s="73">
        <f>(2*('Calcification Rates'!$D$37+'Calcification Rates'!$E$37)*('Calcification Rates'!$F$37+'Calcification Rates'!$G$37))+(0.1*('Calcification Rates'!$D$37+'Calcification Rates'!$E$37)*($A81+(2*'Calcification Rates'!$D$37+'Calcification Rates'!$E$37)))*('Calcification Rates'!$F$37+'Calcification Rates'!$G$37)</f>
        <v>142.22224880789361</v>
      </c>
      <c r="BS81" s="73">
        <f>(2*'Calcification Rates'!$D$38*'Calcification Rates'!$F$38)+0.1*'Calcification Rates'!$D$38*($A81+(2*'Calcification Rates'!$D$38))*'Calcification Rates'!$F$38</f>
        <v>113.97322222222222</v>
      </c>
      <c r="BT81" s="73">
        <f>(2*('Calcification Rates'!$D$38-'Calcification Rates'!$E$38)*('Calcification Rates'!$F$38-'Calcification Rates'!$G$38))+(0.1*('Calcification Rates'!$D$38-'Calcification Rates'!$E$38)*($A81+(2*'Calcification Rates'!$D$38-'Calcification Rates'!$E$38)))*('Calcification Rates'!$F$38-'Calcification Rates'!$G$38)</f>
        <v>91.648705454590328</v>
      </c>
      <c r="BU81" s="73">
        <f>(2*('Calcification Rates'!$D$38+'Calcification Rates'!$E$38)*('Calcification Rates'!$F$38+'Calcification Rates'!$G$38))+(0.1*('Calcification Rates'!$D$38+'Calcification Rates'!$E$38)*($A81+(2*'Calcification Rates'!$D$38+'Calcification Rates'!$E$38)))*('Calcification Rates'!$F$38+'Calcification Rates'!$G$38)</f>
        <v>138.56090168976004</v>
      </c>
      <c r="BV81" s="73">
        <f>((((((((($A81*2)/PI())/2)+'Calcification Rates'!$D$39)^2)*PI())/2))-((((((($A81*2)/PI())/2)^2)*PI())/2)))*'Calcification Rates'!$F$39</f>
        <v>33.844866434247621</v>
      </c>
      <c r="BW81" s="73">
        <f>((((((((($A81*2)/PI())/2)+('Calcification Rates'!$D$39-'Calcification Rates'!$E$39))^2)*PI())/2))-((((((($A81*2)/PI())/2)^2)*PI())/2)))*('Calcification Rates'!$F$39-'Calcification Rates'!$G$39)</f>
        <v>32.53537891833961</v>
      </c>
      <c r="BX81" s="73">
        <f>((((((((($A81*2)/PI())/2)+('Calcification Rates'!$D$39+'Calcification Rates'!$E$39))^2)*PI())/2))-((((((($A81*2)/PI())/2)^2)*PI())/2)))*('Calcification Rates'!$F$39+'Calcification Rates'!$G$39)</f>
        <v>35.154353950155638</v>
      </c>
      <c r="BY81" s="73">
        <f>((((((((($A81*2)/PI())/2)+'Calcification Rates'!$D$40)^2)*PI())/2))-((((((($A81*2)/PI())/2)^2)*PI())/2)))*'Calcification Rates'!$F$40</f>
        <v>61.809923146317949</v>
      </c>
      <c r="BZ81" s="73">
        <f>((((((((($A81*2)/PI())/2)+('Calcification Rates'!$D$40-'Calcification Rates'!$E$40))^2)*PI())/2))-((((((($A81*2)/PI())/2)^2)*PI())/2)))*('Calcification Rates'!$F$40-'Calcification Rates'!$G$40)</f>
        <v>59.41844310084096</v>
      </c>
      <c r="CA81" s="73">
        <f>((((((((($A81*2)/PI())/2)+('Calcification Rates'!$D$40+'Calcification Rates'!$E$40))^2)*PI())/2))-((((((($A81*2)/PI())/2)^2)*PI())/2)))*('Calcification Rates'!$F$40+'Calcification Rates'!$G$40)</f>
        <v>64.201403191794938</v>
      </c>
      <c r="CB81" s="73">
        <f>$A81*'Calcification Rates'!$D$23*'Calcification Rates'!$F$23</f>
        <v>1.8567221874999997</v>
      </c>
      <c r="CC81" s="73">
        <f>$A81*('Calcification Rates'!$D$23-'Calcification Rates'!$E$23)*('Calcification Rates'!$F$23-'Calcification Rates'!$G$23)</f>
        <v>1.2066814929469951</v>
      </c>
      <c r="CD81" s="73">
        <f>$A81*('Calcification Rates'!$D$23+'Calcification Rates'!$E$23)*('Calcification Rates'!$F$23+'Calcification Rates'!$G$23)</f>
        <v>2.5067628820530046</v>
      </c>
      <c r="CE81" s="73">
        <f>((((1-'Calcification Rates'!$H$44)*$A81)*'Calcification Rates'!$D$44*0.1)+('Calcification Rates'!$H$44*$A81*'Calcification Rates'!$D$44))*'Calcification Rates'!$F$44</f>
        <v>64.83671016777501</v>
      </c>
      <c r="CF81" s="73">
        <f>((((1-'Calcification Rates'!$H$44)*$A81)*(('Calcification Rates'!$D$44-'Calcification Rates'!$E$44)*0.1))+('Calcification Rates'!$H$44*$A81*('Calcification Rates'!$D$44-'Calcification Rates'!$E$44)))*('Calcification Rates'!$F$44-'Calcification Rates'!$G$44)</f>
        <v>39.102022847421189</v>
      </c>
      <c r="CG81" s="73">
        <f>((((1-'Calcification Rates'!$H$44)*$A81)*(('Calcification Rates'!$D$44+'Calcification Rates'!$E$44)*0.1))+('Calcification Rates'!$H$44*$A81*('Calcification Rates'!$D$44+'Calcification Rates'!$E$44)))*('Calcification Rates'!$F$44+'Calcification Rates'!$G$44)</f>
        <v>94.297342683317282</v>
      </c>
      <c r="CH81" s="73">
        <f>((((1-'Calcification Rates'!$H$45)*$A81)*'Calcification Rates'!$D$45*0.1)+('Calcification Rates'!$H$45*$A81*'Calcification Rates'!$D$45))*'Calcification Rates'!$F$45</f>
        <v>80.564389599999998</v>
      </c>
      <c r="CI81" s="73">
        <f>((((1-'Calcification Rates'!$H$45)*$A81)*(('Calcification Rates'!$D$45-'Calcification Rates'!$E$45)*0.1))+('Calcification Rates'!$H$45*$A81*('Calcification Rates'!$D$45-'Calcification Rates'!$E$45)))*('Calcification Rates'!$F$45-'Calcification Rates'!$G$45)</f>
        <v>53.050563068834499</v>
      </c>
      <c r="CJ81" s="73">
        <f>((((1-'Calcification Rates'!$H$45)*$A81)*(('Calcification Rates'!$D$45+'Calcification Rates'!$E$45)*0.1))+('Calcification Rates'!$H$45*$A81*('Calcification Rates'!$D$45+'Calcification Rates'!$E$45)))*('Calcification Rates'!$F$45+'Calcification Rates'!$G$45)</f>
        <v>108.07821613116549</v>
      </c>
      <c r="CK81" s="73">
        <f>((((1-'Calcification Rates'!$H$46)*$A81)*'Calcification Rates'!$D$46*0.1)+('Calcification Rates'!$H$46*$A81*'Calcification Rates'!$D$46))*'Calcification Rates'!$F$46</f>
        <v>64.891612780000003</v>
      </c>
      <c r="CL81" s="73">
        <f>((((1-'Calcification Rates'!$H$46)*$A81)*(('Calcification Rates'!$D$46-'Calcification Rates'!$E$46)*0.1))+('Calcification Rates'!$H$46*$A81*('Calcification Rates'!$D$46-'Calcification Rates'!$E$46)))*('Calcification Rates'!$F$46-'Calcification Rates'!$G$46)</f>
        <v>60.859769783199006</v>
      </c>
      <c r="CM81" s="73">
        <f>((((1-'Calcification Rates'!$H$46)*$A81)*(('Calcification Rates'!$D$46+'Calcification Rates'!$E$46)*0.1))+('Calcification Rates'!$H$46*$A81*('Calcification Rates'!$D$46+'Calcification Rates'!$E$46)))*('Calcification Rates'!$F$46+'Calcification Rates'!$G$46)</f>
        <v>69.044357725879848</v>
      </c>
      <c r="CN81" s="73">
        <f>((((1-'Calcification Rates'!$H$47)*$A81)*'Calcification Rates'!$D$47*0.1)+('Calcification Rates'!$H$47*$A81*'Calcification Rates'!$D$47))*'Calcification Rates'!$F$47</f>
        <v>84.602310856700001</v>
      </c>
      <c r="CO81" s="73">
        <f>((((1-'Calcification Rates'!$H$47)*$A81)*(('Calcification Rates'!$D$47-'Calcification Rates'!$E$47)*0.1))+('Calcification Rates'!$H$47*$A81*('Calcification Rates'!$D$47-'Calcification Rates'!$E$47)))*('Calcification Rates'!$F$47-'Calcification Rates'!$G$47)</f>
        <v>51.022352668774175</v>
      </c>
      <c r="CP81" s="73">
        <f>((((1-'Calcification Rates'!$H$47)*$A81)*(('Calcification Rates'!$D$47+'Calcification Rates'!$E$47)*0.1))+('Calcification Rates'!$H$47*$A81*('Calcification Rates'!$D$47+'Calcification Rates'!$E$47)))*('Calcification Rates'!$F$47+'Calcification Rates'!$G$47)</f>
        <v>123.04407607990989</v>
      </c>
      <c r="CQ81" s="73">
        <f>((((((((($A81*2)/PI())/2)+'Calcification Rates'!$D$48)^2)*PI())/2))-((((((($A81*2)/PI())/2)^2)*PI())/2)))*'Calcification Rates'!$F$48</f>
        <v>47.4139735705674</v>
      </c>
      <c r="CR81" s="73">
        <f>((((((((($A81*2)/PI())/2)+('Calcification Rates'!$D$48-'Calcification Rates'!$E$48))^2)*PI())/2))-((((((($A81*2)/PI())/2)^2)*PI())/2)))*('Calcification Rates'!$F$48-'Calcification Rates'!$G$48)</f>
        <v>42.757272809115534</v>
      </c>
      <c r="CS81" s="73">
        <f>((((((((($A81*2)/PI())/2)+('Calcification Rates'!$D$48+'Calcification Rates'!$E$48))^2)*PI())/2))-((((((($A81*2)/PI())/2)^2)*PI())/2)))*('Calcification Rates'!$F$48+'Calcification Rates'!$G$48)</f>
        <v>52.288430345247605</v>
      </c>
      <c r="CT81" s="73">
        <f>((((1-'Calcification Rates'!$H$49)*$A81)*'Calcification Rates'!$D$49*0.1)+('Calcification Rates'!$H$49*$A81*'Calcification Rates'!$D$49))*'Calcification Rates'!$F$49</f>
        <v>64.83671016777501</v>
      </c>
      <c r="CU81" s="73">
        <f>((((1-'Calcification Rates'!$H$49)*$A81)*(('Calcification Rates'!$D$49-'Calcification Rates'!$E$49)*0.1))+('Calcification Rates'!$H$49*$A81*('Calcification Rates'!$D$49-'Calcification Rates'!$E$49)))*('Calcification Rates'!$F$49-'Calcification Rates'!$G$49)</f>
        <v>39.102022847421189</v>
      </c>
      <c r="CV81" s="73">
        <f>((((1-'Calcification Rates'!$H$49)*$A81)*(('Calcification Rates'!$D$49+'Calcification Rates'!$E$49)*0.1))+('Calcification Rates'!$H$49*$A81*('Calcification Rates'!$D$49+'Calcification Rates'!$E$49)))*('Calcification Rates'!$F$49+'Calcification Rates'!$G$49)</f>
        <v>94.297342683317282</v>
      </c>
      <c r="CW81" s="73">
        <f>((((((((($A81*2)/PI())/2)+'Calcification Rates'!$D$50)^2)*PI())/2))-((((((($A81*2)/PI())/2)^2)*PI())/2)))*'Calcification Rates'!$F$50</f>
        <v>47.4139735705674</v>
      </c>
      <c r="CX81" s="73">
        <f>((((((((($A81*2)/PI())/2)+('Calcification Rates'!$D$50-'Calcification Rates'!$E$50))^2)*PI())/2))-((((((($A81*2)/PI())/2)^2)*PI())/2)))*('Calcification Rates'!$F$50-'Calcification Rates'!$G$50)</f>
        <v>42.757272809115534</v>
      </c>
      <c r="CY81" s="73">
        <f>((((((((($A81*2)/PI())/2)+('Calcification Rates'!$D$50+'Calcification Rates'!$E$50))^2)*PI())/2))-((((((($A81*2)/PI())/2)^2)*PI())/2)))*('Calcification Rates'!$F$50+'Calcification Rates'!$G$50)</f>
        <v>52.288430345247605</v>
      </c>
      <c r="CZ81" s="73">
        <f>((((((((($A81*2)/PI())/2)+'Calcification Rates'!$D$51)^2)*PI())/2))-((((((($A81*2)/PI())/2)^2)*PI())/2)))*'Calcification Rates'!$F$51</f>
        <v>47.4139735705674</v>
      </c>
      <c r="DA81" s="73">
        <f>((((((((($A81*2)/PI())/2)+('Calcification Rates'!$D$51-'Calcification Rates'!$E$51))^2)*PI())/2))-((((((($A81*2)/PI())/2)^2)*PI())/2)))*('Calcification Rates'!$F$51-'Calcification Rates'!$G$51)</f>
        <v>42.757272809115534</v>
      </c>
      <c r="DB81" s="73">
        <f>((((((((($A81*2)/PI())/2)+('Calcification Rates'!$D$51+'Calcification Rates'!$E$51))^2)*PI())/2))-((((((($A81*2)/PI())/2)^2)*PI())/2)))*('Calcification Rates'!$F$51+'Calcification Rates'!$G$51)</f>
        <v>52.288430345247605</v>
      </c>
      <c r="DC81" s="73">
        <f>((((((((($A81*2)/PI())/2)+'Calcification Rates'!$D$52)^2)*PI())/2))-((((((($A81*2)/PI())/2)^2)*PI())/2)))*'Calcification Rates'!$F$52</f>
        <v>104.83092442007631</v>
      </c>
      <c r="DD81" s="73">
        <f>((((((((($A81*2)/PI())/2)+('Calcification Rates'!$D$52-'Calcification Rates'!$E$52))^2)*PI())/2))-((((((($A81*2)/PI())/2)^2)*PI())/2)))*('Calcification Rates'!$F$52-'Calcification Rates'!$G$52)</f>
        <v>98.962482492297326</v>
      </c>
      <c r="DE81" s="73">
        <f>((((((((($A81*2)/PI())/2)+('Calcification Rates'!$D$52+'Calcification Rates'!$E$52))^2)*PI())/2))-((((((($A81*2)/PI())/2)^2)*PI())/2)))*('Calcification Rates'!$F$52+'Calcification Rates'!$G$52)</f>
        <v>110.84638475098139</v>
      </c>
      <c r="DF81" s="73">
        <f>((((((((($A81*2)/PI())/2)+'Calcification Rates'!$D$53)^2)*PI())/2))-((((((($A81*2)/PI())/2)^2)*PI())/2)))*'Calcification Rates'!$F$53</f>
        <v>14.059341186172638</v>
      </c>
      <c r="DG81" s="73">
        <f>((((((((($A81*2)/PI())/2)+('Calcification Rates'!$D$53-'Calcification Rates'!$E$53))^2)*PI())/2))-((((((($A81*2)/PI())/2)^2)*PI())/2)))*('Calcification Rates'!$F$53-'Calcification Rates'!$G$53)</f>
        <v>13.36334913235112</v>
      </c>
      <c r="DH81" s="73">
        <f>((((((((($A81*2)/PI())/2)+('Calcification Rates'!$D$53+'Calcification Rates'!$E$53))^2)*PI())/2))-((((((($A81*2)/PI())/2)^2)*PI())/2)))*('Calcification Rates'!$F$53+'Calcification Rates'!$G$53)</f>
        <v>14.767578947472678</v>
      </c>
      <c r="DI81" s="73">
        <f>((((((((($A81*2)/PI())/2)+'Calcification Rates'!$D$54)^2)*PI())/2))-((((((($A81*2)/PI())/2)^2)*PI())/2)))*'Calcification Rates'!$F$54</f>
        <v>14.059341186172638</v>
      </c>
      <c r="DJ81" s="73">
        <f>((((((((($A81*2)/PI())/2)+('Calcification Rates'!$D$54-'Calcification Rates'!$E$54))^2)*PI())/2))-((((((($A81*2)/PI())/2)^2)*PI())/2)))*('Calcification Rates'!$F$54-'Calcification Rates'!$G$54)</f>
        <v>13.36334913235112</v>
      </c>
      <c r="DK81" s="73">
        <f>((((((((($A81*2)/PI())/2)+('Calcification Rates'!$D$54+'Calcification Rates'!$E$54))^2)*PI())/2))-((((((($A81*2)/PI())/2)^2)*PI())/2)))*('Calcification Rates'!$F$54+'Calcification Rates'!$G$54)</f>
        <v>14.767578947472678</v>
      </c>
      <c r="DL81" s="73">
        <f>((((((((($A81*2)/PI())/2)+'Calcification Rates'!$D$55)^2)*PI())/2))-((((((($A81*2)/PI())/2)^2)*PI())/2)))*'Calcification Rates'!$F$55</f>
        <v>17.240656087025513</v>
      </c>
      <c r="DM81" s="73">
        <f>((((((((($A81*2)/PI())/2)+('Calcification Rates'!$D$55-'Calcification Rates'!$E$55))^2)*PI())/2))-((((((($A81*2)/PI())/2)^2)*PI())/2)))*('Calcification Rates'!$F$55-'Calcification Rates'!$G$55)</f>
        <v>17.046729464722965</v>
      </c>
      <c r="DN81" s="73">
        <f>((((((((($A81*2)/PI())/2)+('Calcification Rates'!$D$55+'Calcification Rates'!$E$55))^2)*PI())/2))-((((((($A81*2)/PI())/2)^2)*PI())/2)))*('Calcification Rates'!$F$55+'Calcification Rates'!$G$55)</f>
        <v>17.434592583248875</v>
      </c>
      <c r="DO81" s="73">
        <f>((((1-'Calcification Rates'!$H$56)*$A81)*'Calcification Rates'!$D$56*0.1)+('Calcification Rates'!$H$56*$A81*'Calcification Rates'!$D$56))*'Calcification Rates'!$F$56</f>
        <v>8.410362515000001</v>
      </c>
      <c r="DP81" s="73">
        <f>((((1-'Calcification Rates'!$H$56)*$A81)*(('Calcification Rates'!$D$56-'Calcification Rates'!$E$56)*0.1))+('Calcification Rates'!$H$56*$A81*('Calcification Rates'!$D$56-'Calcification Rates'!$E$56)))*('Calcification Rates'!$F$56-'Calcification Rates'!$G$56)</f>
        <v>8.410362515000001</v>
      </c>
      <c r="DQ81" s="73">
        <f>((((1-'Calcification Rates'!$H$56)*$A81)*(('Calcification Rates'!$D$56+'Calcification Rates'!$E$56)*0.1))+('Calcification Rates'!$H$56*$A81*('Calcification Rates'!$D$56+'Calcification Rates'!$E$56)))*('Calcification Rates'!$F$56+'Calcification Rates'!$G$56)</f>
        <v>8.410362515000001</v>
      </c>
      <c r="DR81" s="73">
        <f>((((1-'Calcification Rates'!$H$57)*$A81)*'Calcification Rates'!$D$57*0.1)+('Calcification Rates'!$H$57*$A81*'Calcification Rates'!$D$57))*'Calcification Rates'!$F$57</f>
        <v>35.659757333333339</v>
      </c>
      <c r="DS81" s="73">
        <f>((((1-'Calcification Rates'!$H$57)*$A81)*(('Calcification Rates'!$D$57-'Calcification Rates'!$E$57)*0.1))+('Calcification Rates'!$H$57*$A81*('Calcification Rates'!$D$57-'Calcification Rates'!$E$57)))*('Calcification Rates'!$F$57-'Calcification Rates'!$G$57)</f>
        <v>33.797966362375007</v>
      </c>
      <c r="DT81" s="73">
        <f>((((1-'Calcification Rates'!$H$57)*$A81)*(('Calcification Rates'!$D$57+'Calcification Rates'!$E$57)*0.1))+('Calcification Rates'!$H$57*$A81*('Calcification Rates'!$D$57+'Calcification Rates'!$E$57)))*('Calcification Rates'!$F$57+'Calcification Rates'!$G$57)</f>
        <v>37.52154830429167</v>
      </c>
      <c r="DU81" s="73">
        <f>((((1-'Calcification Rates'!$H$58)*$A81)*'Calcification Rates'!$D$58*0.1)+('Calcification Rates'!$H$58*$A81*'Calcification Rates'!$D$58))*'Calcification Rates'!$F$58</f>
        <v>35.659757333333339</v>
      </c>
      <c r="DV81" s="73">
        <f>((((1-'Calcification Rates'!$H$58)*$A81)*(('Calcification Rates'!$D$58-'Calcification Rates'!$E$58)*0.1))+('Calcification Rates'!$H$58*$A81*('Calcification Rates'!$D$58-'Calcification Rates'!$E$58)))*('Calcification Rates'!$F$58-'Calcification Rates'!$G$58)</f>
        <v>33.797966362375007</v>
      </c>
      <c r="DW81" s="73">
        <f>((((1-'Calcification Rates'!$H$58)*$A81)*(('Calcification Rates'!$D$58+'Calcification Rates'!$E$58)*0.1))+('Calcification Rates'!$H$58*$A81*('Calcification Rates'!$D$58+'Calcification Rates'!$E$58)))*('Calcification Rates'!$F$58+'Calcification Rates'!$G$58)</f>
        <v>37.52154830429167</v>
      </c>
      <c r="DX81" s="73">
        <f>(2*'Calcification Rates'!$D$59*'Calcification Rates'!$F$59)+0.1*'Calcification Rates'!$D$59*($A81+(2*'Calcification Rates'!$D$59))*'Calcification Rates'!$F$59</f>
        <v>24.267324088888891</v>
      </c>
      <c r="DY81" s="73">
        <f>(2*('Calcification Rates'!$D$59-'Calcification Rates'!$E$59)*('Calcification Rates'!$F$59-'Calcification Rates'!$G$59))+(0.1*('Calcification Rates'!$D$59-'Calcification Rates'!$E$59)*($A81+(2*'Calcification Rates'!$D$59-'Calcification Rates'!$E$59)))*('Calcification Rates'!$F$59-'Calcification Rates'!$G$59)</f>
        <v>22.981834245756701</v>
      </c>
      <c r="DZ81" s="73">
        <f>(2*('Calcification Rates'!$D$59+'Calcification Rates'!$E$59)*('Calcification Rates'!$F$59+'Calcification Rates'!$G$59))+(0.1*('Calcification Rates'!$D$59+'Calcification Rates'!$E$59)*($A81+(2*'Calcification Rates'!$D$59+'Calcification Rates'!$E$59)))*('Calcification Rates'!$F$59+'Calcification Rates'!$G$59)</f>
        <v>25.554851694228368</v>
      </c>
      <c r="EA81" s="73">
        <f>((((((((($A81*2)/PI())/2)+'Calcification Rates'!$D$60)^2)*PI())/2))-((((((($A81*2)/PI())/2)^2)*PI())/2)))*'Calcification Rates'!$F$60</f>
        <v>49.322441284714643</v>
      </c>
      <c r="EB81" s="73">
        <f>((((((((($A81*2)/PI())/2)+('Calcification Rates'!$D$60-'Calcification Rates'!$E$60))^2)*PI())/2))-((((((($A81*2)/PI())/2)^2)*PI())/2)))*('Calcification Rates'!$F$60-'Calcification Rates'!$G$60)</f>
        <v>46.045230008045642</v>
      </c>
      <c r="EC81" s="73">
        <f>((((((((($A81*2)/PI())/2)+('Calcification Rates'!$D$60+'Calcification Rates'!$E$60))^2)*PI())/2))-((((((($A81*2)/PI())/2)^2)*PI())/2)))*('Calcification Rates'!$F$60+'Calcification Rates'!$G$60)</f>
        <v>52.705936293466515</v>
      </c>
      <c r="ED81" s="73">
        <f>$A81*'Calcification Rates'!$D$61*'Calcification Rates'!$F$61</f>
        <v>61.997233350313884</v>
      </c>
      <c r="EE81" s="73">
        <f>$A81*('Calcification Rates'!$D$61-'Calcification Rates'!$E$61)*('Calcification Rates'!$F$61-'Calcification Rates'!$G$61)</f>
        <v>56.809550803277098</v>
      </c>
      <c r="EF81" s="73">
        <f>$A81*('Calcification Rates'!$D$61+'Calcification Rates'!$E$61)*('Calcification Rates'!$F$61+'Calcification Rates'!$G$61)</f>
        <v>67.409416258295579</v>
      </c>
      <c r="EG81" s="73">
        <f>(2*'Calcification Rates'!$D$62*'Calcification Rates'!$F$62)+0.1*'Calcification Rates'!$D$62*($A81+(2*'Calcification Rates'!$D$62))*'Calcification Rates'!$F$62</f>
        <v>119.02848611111112</v>
      </c>
      <c r="EH81" s="73">
        <f>(2*('Calcification Rates'!$D$62-'Calcification Rates'!$E$62)*('Calcification Rates'!$F$62-'Calcification Rates'!$G$62))+(0.1*('Calcification Rates'!$D$62-'Calcification Rates'!$E$62)*($A81+(2*'Calcification Rates'!$D$62-'Calcification Rates'!$E$62)))*('Calcification Rates'!$F$62-'Calcification Rates'!$G$62)</f>
        <v>97.583952993513037</v>
      </c>
      <c r="EI81" s="73">
        <f>(2*('Calcification Rates'!$D$62+'Calcification Rates'!$E$62)*('Calcification Rates'!$F$62+'Calcification Rates'!$G$62))+(0.1*('Calcification Rates'!$D$62+'Calcification Rates'!$E$62)*($A81+(2*'Calcification Rates'!$D$62+'Calcification Rates'!$E$62)))*('Calcification Rates'!$F$62+'Calcification Rates'!$G$62)</f>
        <v>142.22224880789361</v>
      </c>
      <c r="EJ81" s="73">
        <f>(2*'Calcification Rates'!$D$63*'Calcification Rates'!$F$63)+0.1*'Calcification Rates'!$D$63*($A81+(2*'Calcification Rates'!$D$63))*'Calcification Rates'!$F$63</f>
        <v>119.02848611111112</v>
      </c>
      <c r="EK81" s="73">
        <f>(2*('Calcification Rates'!$D$63-'Calcification Rates'!$E$63)*('Calcification Rates'!$F$63-'Calcification Rates'!$G$63))+(0.1*('Calcification Rates'!$D$63-'Calcification Rates'!$E$63)*($A81+(2*'Calcification Rates'!$D$63-'Calcification Rates'!$E$63)))*('Calcification Rates'!$F$63-'Calcification Rates'!$G$63)</f>
        <v>97.583952993513037</v>
      </c>
      <c r="EL81" s="73">
        <f>(2*('Calcification Rates'!$D$63+'Calcification Rates'!$E$63)*('Calcification Rates'!$F$63+'Calcification Rates'!$G$63))+(0.1*('Calcification Rates'!$D$63+'Calcification Rates'!$E$63)*($A81+(2*'Calcification Rates'!$D$63+'Calcification Rates'!$E$63)))*('Calcification Rates'!$F$63+'Calcification Rates'!$G$63)</f>
        <v>142.22224880789361</v>
      </c>
      <c r="EM81" s="73">
        <f>(2*'Calcification Rates'!$D$64*'Calcification Rates'!$F$64)+0.1*'Calcification Rates'!$D$64*($A81+(2*'Calcification Rates'!$D$64))*'Calcification Rates'!$F$64</f>
        <v>119.02848611111112</v>
      </c>
      <c r="EN81" s="73">
        <f>(2*('Calcification Rates'!$D$64-'Calcification Rates'!$E$64)*('Calcification Rates'!$F$64-'Calcification Rates'!$G$64))+(0.1*('Calcification Rates'!$D$64-'Calcification Rates'!$E$64)*($A81+(2*'Calcification Rates'!$D$64-'Calcification Rates'!$E$64)))*('Calcification Rates'!$F$64-'Calcification Rates'!$G$64)</f>
        <v>97.583952993513037</v>
      </c>
      <c r="EO81" s="73">
        <f>(2*('Calcification Rates'!$D$64+'Calcification Rates'!$E$64)*('Calcification Rates'!$F$64+'Calcification Rates'!$G$64))+(0.1*('Calcification Rates'!$D$64+'Calcification Rates'!$E$64)*($A81+(2*'Calcification Rates'!$D$64+'Calcification Rates'!$E$64)))*('Calcification Rates'!$F$64+'Calcification Rates'!$G$64)</f>
        <v>142.22224880789361</v>
      </c>
      <c r="EP81" s="73">
        <f>(2*'Calcification Rates'!$D$65*'Calcification Rates'!$F$65)+0.1*'Calcification Rates'!$D$65*($A81+(2*'Calcification Rates'!$D$65))*'Calcification Rates'!$F$65</f>
        <v>119.02848611111112</v>
      </c>
      <c r="EQ81" s="73">
        <f>(2*('Calcification Rates'!$D$65-'Calcification Rates'!$E$65)*('Calcification Rates'!$F$65-'Calcification Rates'!$G$65))+(0.1*('Calcification Rates'!$D$65-'Calcification Rates'!$E$65)*($A81+(2*'Calcification Rates'!$D$65-'Calcification Rates'!$E$65)))*('Calcification Rates'!$F$65-'Calcification Rates'!$G$65)</f>
        <v>97.583952993513037</v>
      </c>
      <c r="ER81" s="73">
        <f>(2*('Calcification Rates'!$D$65+'Calcification Rates'!$E$65)*('Calcification Rates'!$F$65+'Calcification Rates'!$G$65))+(0.1*('Calcification Rates'!$D$65+'Calcification Rates'!$E$65)*($A81+(2*'Calcification Rates'!$D$65+'Calcification Rates'!$E$65)))*('Calcification Rates'!$F$65+'Calcification Rates'!$G$65)</f>
        <v>142.22224880789361</v>
      </c>
      <c r="ES81" s="73">
        <f>$A81*'Calcification Rates'!$D$66*'Calcification Rates'!$F$66</f>
        <v>61.997233350313884</v>
      </c>
      <c r="ET81" s="73">
        <f>$A81*('Calcification Rates'!$D$66-'Calcification Rates'!$E$66)*('Calcification Rates'!$F$66-'Calcification Rates'!$G$66)</f>
        <v>56.809550803277098</v>
      </c>
      <c r="EU81" s="73">
        <f>$A81*('Calcification Rates'!$D$66+'Calcification Rates'!$E$66)*('Calcification Rates'!$F$66+'Calcification Rates'!$G$66)</f>
        <v>67.409416258295579</v>
      </c>
      <c r="EV81" s="73">
        <f>(2*'Calcification Rates'!$D$67*'Calcification Rates'!$F$67)+0.1*'Calcification Rates'!$D$67*($A81+(2*'Calcification Rates'!$D$67))*'Calcification Rates'!$F$67</f>
        <v>119.02848611111112</v>
      </c>
      <c r="EW81" s="73">
        <f>(2*('Calcification Rates'!$D$67-'Calcification Rates'!$E$67)*('Calcification Rates'!$F$67-'Calcification Rates'!$G$67))+(0.1*('Calcification Rates'!$D$67-'Calcification Rates'!$E$67)*($A81+(2*'Calcification Rates'!$D$67-'Calcification Rates'!$E$67)))*('Calcification Rates'!$F$67-'Calcification Rates'!$G$67)</f>
        <v>97.583952993513037</v>
      </c>
      <c r="EX81" s="73">
        <f>(2*('Calcification Rates'!$D$67+'Calcification Rates'!$E$67)*('Calcification Rates'!$F$67+'Calcification Rates'!$G$67))+(0.1*('Calcification Rates'!$D$67+'Calcification Rates'!$E$67)*($A81+(2*'Calcification Rates'!$D$67+'Calcification Rates'!$E$67)))*('Calcification Rates'!$F$67+'Calcification Rates'!$G$67)</f>
        <v>142.22224880789361</v>
      </c>
      <c r="EY81" s="73">
        <f>((((1-'Calcification Rates'!$H$68)*$A81)*'Calcification Rates'!$D$68*0.1)+('Calcification Rates'!$H$68*$A81*'Calcification Rates'!$D$68))*'Calcification Rates'!$F$68</f>
        <v>18.085193500000003</v>
      </c>
      <c r="EZ81" s="73">
        <f>((((1-'Calcification Rates'!$H$68)*$A81)*(('Calcification Rates'!$D$68-'Calcification Rates'!$E$68)*0.1))+('Calcification Rates'!$H$68*$A81*('Calcification Rates'!$D$68-'Calcification Rates'!$E$68)))*('Calcification Rates'!$F$68-'Calcification Rates'!$G$68)</f>
        <v>11.253764178861289</v>
      </c>
      <c r="FA81" s="73">
        <f>((((1-'Calcification Rates'!$H$68)*$A81)*(('Calcification Rates'!$D$68+'Calcification Rates'!$E$68)*0.1))+('Calcification Rates'!$H$68*$A81*('Calcification Rates'!$D$68+'Calcification Rates'!$E$68)))*('Calcification Rates'!$F$68+'Calcification Rates'!$G$68)</f>
        <v>25.596128416971723</v>
      </c>
      <c r="FB81" s="73">
        <f>((((((((($A81*2)/PI())/2)+'Calcification Rates'!$D$69)^2)*PI())/2))-((((((($A81*2)/PI())/2)^2)*PI())/2)))*'Calcification Rates'!$F$69</f>
        <v>120.65825708920336</v>
      </c>
      <c r="FC81" s="73">
        <f>((((((((($A81*2)/PI())/2)+('Calcification Rates'!$D$69-'Calcification Rates'!$E$69))^2)*PI())/2))-((((((($A81*2)/PI())/2)^2)*PI())/2)))*('Calcification Rates'!$F$69-'Calcification Rates'!$G$69)</f>
        <v>114.22195475871372</v>
      </c>
      <c r="FD81" s="73">
        <f>((((((((($A81*2)/PI())/2)+('Calcification Rates'!$D$69+'Calcification Rates'!$E$69))^2)*PI())/2))-((((((($A81*2)/PI())/2)^2)*PI())/2)))*('Calcification Rates'!$F$69+'Calcification Rates'!$G$69)</f>
        <v>127.18885302691746</v>
      </c>
      <c r="FE81" s="73">
        <f>((((((((($A81*2)/PI())/2)+'Calcification Rates'!$D$70)^2)*PI())/2))-((((((($A81*2)/PI())/2)^2)*PI())/2)))*'Calcification Rates'!$F$70</f>
        <v>93.966196245680123</v>
      </c>
      <c r="FF81" s="73">
        <f>((((((((($A81*2)/PI())/2)+('Calcification Rates'!$D$70-'Calcification Rates'!$E$70))^2)*PI())/2))-((((((($A81*2)/PI())/2)^2)*PI())/2)))*('Calcification Rates'!$F$70-'Calcification Rates'!$G$70)</f>
        <v>80.903147810990404</v>
      </c>
      <c r="FG81" s="73">
        <f>((((((((($A81*2)/PI())/2)+('Calcification Rates'!$D$70+'Calcification Rates'!$E$70))^2)*PI())/2))-((((((($A81*2)/PI())/2)^2)*PI())/2)))*('Calcification Rates'!$F$70+'Calcification Rates'!$G$70)</f>
        <v>107.28133060495615</v>
      </c>
      <c r="FH81" s="73">
        <f>((((((((($A81*2)/PI())/2)+'Calcification Rates'!$D$71)^2)*PI())/2))-((((((($A81*2)/PI())/2)^2)*PI())/2)))*'Calcification Rates'!$F$71</f>
        <v>53.68685539416456</v>
      </c>
      <c r="FI81" s="73">
        <f>((((((((($A81*2)/PI())/2)+('Calcification Rates'!$D$71-'Calcification Rates'!$E$71))^2)*PI())/2))-((((((($A81*2)/PI())/2)^2)*PI())/2)))*('Calcification Rates'!$F$71-'Calcification Rates'!$G$71)</f>
        <v>49.503311070639768</v>
      </c>
      <c r="FJ81" s="73">
        <f>((((((((($A81*2)/PI())/2)+('Calcification Rates'!$D$71+'Calcification Rates'!$E$71))^2)*PI())/2))-((((((($A81*2)/PI())/2)^2)*PI())/2)))*('Calcification Rates'!$F$71+'Calcification Rates'!$G$71)</f>
        <v>58.036170030676196</v>
      </c>
      <c r="FK81" s="73">
        <f>$A81*'Calcification Rates'!$D$72*'Calcification Rates'!$F$72</f>
        <v>1.8567221874999997</v>
      </c>
      <c r="FL81" s="73">
        <f>$A81*('Calcification Rates'!$D$72-'Calcification Rates'!$E$72)*('Calcification Rates'!$F$72-'Calcification Rates'!$G$72)</f>
        <v>1.2066814929469951</v>
      </c>
      <c r="FM81" s="73">
        <f>$A81*('Calcification Rates'!$D$72+'Calcification Rates'!$E$72)*('Calcification Rates'!$F$72+'Calcification Rates'!$G$72)</f>
        <v>2.5067628820530046</v>
      </c>
      <c r="FN81" s="73">
        <f>$A81*'Calcification Rates'!$D$74*'Calcification Rates'!$F$74</f>
        <v>1.8567221874999997</v>
      </c>
      <c r="FO81" s="73">
        <f>$A81*('Calcification Rates'!$D$74-'Calcification Rates'!$E$74)*('Calcification Rates'!$F$74-'Calcification Rates'!$G$74)</f>
        <v>1.2066814929469951</v>
      </c>
      <c r="FP81" s="73">
        <f>$A81*('Calcification Rates'!$D$74+'Calcification Rates'!$E$74)*('Calcification Rates'!$F$74+'Calcification Rates'!$G$74)</f>
        <v>2.5067628820530046</v>
      </c>
      <c r="FQ81" s="73">
        <f>$A81*'Calcification Rates'!$D$75*'Calcification Rates'!$F$75</f>
        <v>53.588903764204545</v>
      </c>
      <c r="FR81" s="73">
        <f>$A81*('Calcification Rates'!$D$75-'Calcification Rates'!$E$75)*('Calcification Rates'!$F$75-'Calcification Rates'!$G$75)</f>
        <v>49.905229898957131</v>
      </c>
      <c r="FS81" s="73">
        <f>$A81*('Calcification Rates'!$D$75+'Calcification Rates'!$E$75)*('Calcification Rates'!$F$75+'Calcification Rates'!$G$75)</f>
        <v>57.384744556643618</v>
      </c>
      <c r="FT81" s="73">
        <f>((((((((($A81*2)/PI())/2)+'Calcification Rates'!$D$76)^2)*PI())/2))-((((((($A81*2)/PI())/2)^2)*PI())/2)))*'Calcification Rates'!$F$76</f>
        <v>54.070475569685541</v>
      </c>
      <c r="FU81" s="73">
        <f>((((((((($A81*2)/PI())/2)+('Calcification Rates'!$D$76-'Calcification Rates'!$E$76))^2)*PI())/2))-((((((($A81*2)/PI())/2)^2)*PI())/2)))*('Calcification Rates'!$F$76-'Calcification Rates'!$G$76)</f>
        <v>50.343914299306782</v>
      </c>
      <c r="FV81" s="73">
        <f>((((((((($A81*2)/PI())/2)+('Calcification Rates'!$D$76+'Calcification Rates'!$E$76))^2)*PI())/2))-((((((($A81*2)/PI())/2)^2)*PI())/2)))*('Calcification Rates'!$F$76+'Calcification Rates'!$G$76)</f>
        <v>57.911678176666662</v>
      </c>
      <c r="FW81" s="73">
        <f>(2*'Calcification Rates'!$D$77*'Calcification Rates'!$F$77)+0.1*'Calcification Rates'!$D$77*($A81+(2*'Calcification Rates'!$D$77))*'Calcification Rates'!$F$77</f>
        <v>119.02848611111112</v>
      </c>
      <c r="FX81" s="73">
        <f>(2*('Calcification Rates'!$D$77-'Calcification Rates'!$E$77)*('Calcification Rates'!$F$77-'Calcification Rates'!$G$77))+(0.1*('Calcification Rates'!$D$77-'Calcification Rates'!$E$77)*($A81+(2*'Calcification Rates'!$D$77-'Calcification Rates'!$E$77)))*('Calcification Rates'!$F$77-'Calcification Rates'!$G$77)</f>
        <v>113.25834534933568</v>
      </c>
      <c r="FY81" s="73">
        <f>(2*('Calcification Rates'!$D$77+'Calcification Rates'!$E$77)*('Calcification Rates'!$F$77+'Calcification Rates'!$G$77))+(0.1*('Calcification Rates'!$D$77+'Calcification Rates'!$E$77)*($A81+(2*'Calcification Rates'!$D$77+'Calcification Rates'!$E$77)))*('Calcification Rates'!$F$77+'Calcification Rates'!$G$77)</f>
        <v>124.82396430244454</v>
      </c>
      <c r="FZ81" s="73">
        <f>((((1-'Calcification Rates'!$H$78)*$A81)*'Calcification Rates'!$D$78*0.1)+('Calcification Rates'!$H$78*$A81*'Calcification Rates'!$D$78))*'Calcification Rates'!$F$78</f>
        <v>28.171791306749995</v>
      </c>
      <c r="GA81" s="73">
        <f>((((1-'Calcification Rates'!$H$78)*$A81)*(('Calcification Rates'!$D$78-'Calcification Rates'!$E$78)*0.1))+('Calcification Rates'!$H$78*$A81*('Calcification Rates'!$D$78-'Calcification Rates'!$E$78)))*('Calcification Rates'!$F$78-'Calcification Rates'!$G$78)</f>
        <v>27.196484369950838</v>
      </c>
      <c r="GB81" s="73">
        <f>((((1-'Calcification Rates'!$H$78)*$A81)*(('Calcification Rates'!$D$78+'Calcification Rates'!$E$78)*0.1))+('Calcification Rates'!$H$78*$A81*('Calcification Rates'!$D$78+'Calcification Rates'!$E$78)))*('Calcification Rates'!$F$78+'Calcification Rates'!$G$78)</f>
        <v>29.147098243549156</v>
      </c>
      <c r="GC81" s="73">
        <f>((((1-'Calcification Rates'!$H$79)*$A81)*'Calcification Rates'!$D$79*0.1)+('Calcification Rates'!$H$79*$A81*'Calcification Rates'!$D$79))*'Calcification Rates'!$F$79</f>
        <v>32.040150869999998</v>
      </c>
      <c r="GD81" s="73">
        <f>((((1-'Calcification Rates'!$H$79)*$A81)*(('Calcification Rates'!$D$79-'Calcification Rates'!$E$79)*0.1))+('Calcification Rates'!$H$79*$A81*('Calcification Rates'!$D$79-'Calcification Rates'!$E$79)))*('Calcification Rates'!$F$79-'Calcification Rates'!$G$79)</f>
        <v>30.70073691844912</v>
      </c>
      <c r="GE81" s="73">
        <f>((((1-'Calcification Rates'!$H$79)*$A81)*(('Calcification Rates'!$D$79+'Calcification Rates'!$E$79)*0.1))+('Calcification Rates'!$H$79*$A81*('Calcification Rates'!$D$79+'Calcification Rates'!$E$79)))*('Calcification Rates'!$F$79+'Calcification Rates'!$G$79)</f>
        <v>33.379564821550886</v>
      </c>
      <c r="GF81" s="73">
        <f>((((1-'Calcification Rates'!$H$80)*$A81)*'Calcification Rates'!$D$80*0.1)+('Calcification Rates'!$H$80*$A81*'Calcification Rates'!$D$80))*'Calcification Rates'!$F$80</f>
        <v>37.703600395499997</v>
      </c>
      <c r="GG81" s="73">
        <f>((((1-'Calcification Rates'!$H$80)*$A81)*(('Calcification Rates'!$D$80-'Calcification Rates'!$E$80)*0.1))+('Calcification Rates'!$H$80*$A81*('Calcification Rates'!$D$80-'Calcification Rates'!$E$80)))*('Calcification Rates'!$F$80-'Calcification Rates'!$G$80)</f>
        <v>36.398302389859012</v>
      </c>
      <c r="GH81" s="73">
        <f>((((1-'Calcification Rates'!$H$80)*$A81)*(('Calcification Rates'!$D$80+'Calcification Rates'!$E$80)*0.1))+('Calcification Rates'!$H$80*$A81*('Calcification Rates'!$D$80+'Calcification Rates'!$E$80)))*('Calcification Rates'!$F$80+'Calcification Rates'!$G$80)</f>
        <v>39.008898401140975</v>
      </c>
      <c r="GI81" s="73">
        <f>((((((((($A81*2)/PI())/2)+'Calcification Rates'!$D$81)^2)*PI())/2))-((((((($A81*2)/PI())/2)^2)*PI())/2)))*'Calcification Rates'!$F$81</f>
        <v>45.793383673529384</v>
      </c>
      <c r="GJ81" s="73">
        <f>((((((((($A81*2)/PI())/2)+('Calcification Rates'!$D$81-'Calcification Rates'!$E$81))^2)*PI())/2))-((((((($A81*2)/PI())/2)^2)*PI())/2)))*('Calcification Rates'!$F$81-'Calcification Rates'!$G$81)</f>
        <v>44.307482253283432</v>
      </c>
      <c r="GK81" s="73">
        <f>((((((((($A81*2)/PI())/2)+('Calcification Rates'!$D$81+'Calcification Rates'!$E$81))^2)*PI())/2))-((((((($A81*2)/PI())/2)^2)*PI())/2)))*('Calcification Rates'!$F$81+'Calcification Rates'!$G$81)</f>
        <v>47.280177541065221</v>
      </c>
      <c r="GL81" s="73">
        <f>((((((((($A81*2)/PI())/2)+'Calcification Rates'!$D$82)^2)*PI())/2))-((((((($A81*2)/PI())/2)^2)*PI())/2)))*'Calcification Rates'!$F$82</f>
        <v>46.959805456874712</v>
      </c>
      <c r="GM81" s="73">
        <f>((((((((($A81*2)/PI())/2)+('Calcification Rates'!$D$82-'Calcification Rates'!$E$82))^2)*PI())/2))-((((((($A81*2)/PI())/2)^2)*PI())/2)))*('Calcification Rates'!$F$82-'Calcification Rates'!$G$82)</f>
        <v>45.803169738413267</v>
      </c>
      <c r="GN81" s="73">
        <f>((((((((($A81*2)/PI())/2)+('Calcification Rates'!$D$82+'Calcification Rates'!$E$82))^2)*PI())/2))-((((((($A81*2)/PI())/2)^2)*PI())/2)))*('Calcification Rates'!$F$82+'Calcification Rates'!$G$82)</f>
        <v>48.116981343141738</v>
      </c>
      <c r="GO81" s="73">
        <f>((((((((($A81*2)/PI())/2)+'Calcification Rates'!$D$87)^2)*PI())/2))-((((((($A81*2)/PI())/2)^2)*PI())/2)))*'Calcification Rates'!$F$87</f>
        <v>31.568738928456515</v>
      </c>
      <c r="GP81" s="73">
        <f>((((((((($A81*2)/PI())/2)+('Calcification Rates'!$D$87-'Calcification Rates'!$E$87))^2)*PI())/2))-((((((($A81*2)/PI())/2)^2)*PI())/2)))*('Calcification Rates'!$F$87-'Calcification Rates'!$G$87)</f>
        <v>27.464550180269839</v>
      </c>
      <c r="GQ81" s="73">
        <f>((((((((($A81*2)/PI())/2)+('Calcification Rates'!$D$87+'Calcification Rates'!$E$87))^2)*PI())/2))-((((((($A81*2)/PI())/2)^2)*PI())/2)))*('Calcification Rates'!$F$87+'Calcification Rates'!$G$87)</f>
        <v>35.890453135114704</v>
      </c>
      <c r="GR81" s="73">
        <f>((((((((($A81*2)/PI())/2)+'Calcification Rates'!$D$88)^2)*PI())/2))-((((((($A81*2)/PI())/2)^2)*PI())/2)))*'Calcification Rates'!$F$88</f>
        <v>31.568738928456515</v>
      </c>
      <c r="GS81" s="73">
        <f>((((((((($A81*2)/PI())/2)+('Calcification Rates'!$D$88-'Calcification Rates'!$E$88))^2)*PI())/2))-((((((($A81*2)/PI())/2)^2)*PI())/2)))*('Calcification Rates'!$F$88-'Calcification Rates'!$G$88)</f>
        <v>27.464550180269839</v>
      </c>
      <c r="GT81" s="73">
        <f>((((((((($A81*2)/PI())/2)+('Calcification Rates'!$D$88+'Calcification Rates'!$E$88))^2)*PI())/2))-((((((($A81*2)/PI())/2)^2)*PI())/2)))*('Calcification Rates'!$F$88+'Calcification Rates'!$G$88)</f>
        <v>35.890453135114704</v>
      </c>
      <c r="GU81" s="73">
        <f>((((((((($A81*2)/PI())/2)+'Calcification Rates'!$D$89)^2)*PI())/2))-((((((($A81*2)/PI())/2)^2)*PI())/2)))*'Calcification Rates'!$F$89</f>
        <v>44.100245932444786</v>
      </c>
      <c r="GV81" s="73">
        <f>((((((((($A81*2)/PI())/2)+('Calcification Rates'!$D$89-'Calcification Rates'!$E$89))^2)*PI())/2))-((((((($A81*2)/PI())/2)^2)*PI())/2)))*('Calcification Rates'!$F$89-'Calcification Rates'!$G$89)</f>
        <v>39.321115774922056</v>
      </c>
      <c r="GW81" s="73">
        <f>((((((((($A81*2)/PI())/2)+('Calcification Rates'!$D$89+'Calcification Rates'!$E$89))^2)*PI())/2))-((((((($A81*2)/PI())/2)^2)*PI())/2)))*('Calcification Rates'!$F$89+'Calcification Rates'!$G$89)</f>
        <v>49.056621290906662</v>
      </c>
      <c r="GX81" s="73">
        <f>((((((((($A81*2)/PI())/2)+'Calcification Rates'!$D$90)^2)*PI())/2))-((((((($A81*2)/PI())/2)^2)*PI())/2)))*'Calcification Rates'!$F$90</f>
        <v>44.100245932444786</v>
      </c>
      <c r="GY81" s="73">
        <f>((((((((($A81*2)/PI())/2)+('Calcification Rates'!$D$90-'Calcification Rates'!$E$90))^2)*PI())/2))-((((((($A81*2)/PI())/2)^2)*PI())/2)))*('Calcification Rates'!$F$90-'Calcification Rates'!$G$90)</f>
        <v>39.321115774922056</v>
      </c>
      <c r="GZ81" s="73">
        <f>((((((((($A81*2)/PI())/2)+('Calcification Rates'!$D$90+'Calcification Rates'!$E$90))^2)*PI())/2))-((((((($A81*2)/PI())/2)^2)*PI())/2)))*('Calcification Rates'!$F$90+'Calcification Rates'!$G$90)</f>
        <v>49.056621290906662</v>
      </c>
      <c r="HA81" s="73">
        <f>((((((((($A81*2)/PI())/2)+'Calcification Rates'!$D$92)^2)*PI())/2))-((((((($A81*2)/PI())/2)^2)*PI())/2)))*'Calcification Rates'!$F$92</f>
        <v>110.86643473855335</v>
      </c>
      <c r="HB81" s="73">
        <f>((((((((($A81*2)/PI())/2)+('Calcification Rates'!$D$92-'Calcification Rates'!$E$92))^2)*PI())/2))-((((((($A81*2)/PI())/2)^2)*PI())/2)))*('Calcification Rates'!$F$92-'Calcification Rates'!$G$92)</f>
        <v>106.57691530713788</v>
      </c>
      <c r="HC81" s="73">
        <f>((((((((($A81*2)/PI())/2)+('Calcification Rates'!$D$92+'Calcification Rates'!$E$92))^2)*PI())/2))-((((((($A81*2)/PI())/2)^2)*PI())/2)))*('Calcification Rates'!$F$92+'Calcification Rates'!$G$92)</f>
        <v>115.15595416996881</v>
      </c>
      <c r="HD81" s="73">
        <f>$A81*'Calcification Rates'!$D$93*'Calcification Rates'!$F$93</f>
        <v>32.640785847782645</v>
      </c>
      <c r="HE81" s="73">
        <f>$A81*('Calcification Rates'!$D$93-'Calcification Rates'!$E$93)*('Calcification Rates'!$F$93-'Calcification Rates'!$G$93)</f>
        <v>28.68723160263249</v>
      </c>
      <c r="HF81" s="73">
        <f>$A81*('Calcification Rates'!$D$93+'Calcification Rates'!$E$93)*('Calcification Rates'!$F$93+'Calcification Rates'!$G$93)</f>
        <v>36.810927543047676</v>
      </c>
      <c r="HG81" s="73">
        <f>$A81*'Calcification Rates'!$D$95*'Calcification Rates'!$F$95</f>
        <v>41.617001955922866</v>
      </c>
      <c r="HH81" s="73">
        <f>$A81*('Calcification Rates'!$D$95-'Calcification Rates'!$E$95)*('Calcification Rates'!$F$95-'Calcification Rates'!$G$95)</f>
        <v>36.316764404579537</v>
      </c>
      <c r="HI81" s="73">
        <f>$A81*('Calcification Rates'!$D$95+'Calcification Rates'!$E$95)*('Calcification Rates'!$F$95+'Calcification Rates'!$G$95)</f>
        <v>47.21427372456661</v>
      </c>
      <c r="HJ81" s="73">
        <f>((((1-'Calcification Rates'!$H$96)*$A81)*'Calcification Rates'!$D$96*0.1)+('Calcification Rates'!$H$96*$A81*'Calcification Rates'!$D$96))*'Calcification Rates'!$F$96</f>
        <v>19.785386074999998</v>
      </c>
      <c r="HK81" s="73">
        <f>((((1-'Calcification Rates'!$H$96)*$A81)*(('Calcification Rates'!$D$96-'Calcification Rates'!$E$96)*0.1))+('Calcification Rates'!$H$96*$A81*('Calcification Rates'!$D$96-'Calcification Rates'!$E$96)))*('Calcification Rates'!$F$96-'Calcification Rates'!$G$96)</f>
        <v>17.28297660813557</v>
      </c>
      <c r="HL81" s="73">
        <f>((((1-'Calcification Rates'!$H$96)*$A81)*(('Calcification Rates'!$D$96+'Calcification Rates'!$E$96)*0.1))+('Calcification Rates'!$H$96*$A81*('Calcification Rates'!$D$96+'Calcification Rates'!$E$96)))*('Calcification Rates'!$F$96+'Calcification Rates'!$G$96)</f>
        <v>22.441716281353681</v>
      </c>
      <c r="HM81" s="73">
        <f>((((1-'Calcification Rates'!$H$98)*$A81)*'Calcification Rates'!$D$98*0.1)+('Calcification Rates'!$H$98*$A81*'Calcification Rates'!$D$98))*'Calcification Rates'!$F$98</f>
        <v>19.785386074999998</v>
      </c>
      <c r="HN81" s="73">
        <f>((((1-'Calcification Rates'!$H$98)*$A81)*(('Calcification Rates'!$D$98-'Calcification Rates'!$E$98)*0.1))+('Calcification Rates'!$H$98*$A81*('Calcification Rates'!$D$98-'Calcification Rates'!$E$98)))*('Calcification Rates'!$F$98-'Calcification Rates'!$G$98)</f>
        <v>11.932262083436429</v>
      </c>
      <c r="HO81" s="73">
        <f>((((1-'Calcification Rates'!$H$98)*$A81)*(('Calcification Rates'!$D$98+'Calcification Rates'!$E$98)*0.1))+('Calcification Rates'!$H$98*$A81*('Calcification Rates'!$D$98+'Calcification Rates'!$E$98)))*('Calcification Rates'!$F$98+'Calcification Rates'!$G$98)</f>
        <v>28.775508905498103</v>
      </c>
    </row>
    <row r="82" spans="1:223" x14ac:dyDescent="0.3">
      <c r="A82" s="42">
        <v>80</v>
      </c>
      <c r="B82" s="73">
        <f>((((1-'Calcification Rates'!$H$11)*$A82)*'Calcification Rates'!$D$11*0.1)+('Calcification Rates'!$H$11*$A82*'Calcification Rates'!$D$11))*'Calcification Rates'!$F$11</f>
        <v>220.10443093333333</v>
      </c>
      <c r="C82" s="73">
        <f>((((1-'Calcification Rates'!$H$11)*$A82)*(('Calcification Rates'!$D$11-'Calcification Rates'!$E$11)*0.1))+('Calcification Rates'!$H$11*$A82*('Calcification Rates'!$D$11-'Calcification Rates'!$E$11)))*('Calcification Rates'!$F$11-'Calcification Rates'!$G$11)</f>
        <v>178.76332586960913</v>
      </c>
      <c r="D82" s="73">
        <f>((((1-'Calcification Rates'!$H$11)*$A82)*(('Calcification Rates'!$D$11+'Calcification Rates'!$E$11)*0.1))+('Calcification Rates'!$H$11*$A82*('Calcification Rates'!$D$11+'Calcification Rates'!$E$11)))*('Calcification Rates'!$F$11+'Calcification Rates'!$G$11)</f>
        <v>262.72978043672077</v>
      </c>
      <c r="E82" s="73">
        <f>(((((1-'Calcification Rates'!$H$12)*$A82)*'Calcification Rates'!$D$12*0.1)+('Calcification Rates'!$H$12*$A82*'Calcification Rates'!$D$12))*'Calcification Rates'!$F$12)*0.5</f>
        <v>115.90773638095236</v>
      </c>
      <c r="F82" s="73">
        <f>(((((1-'Calcification Rates'!$H$12)*$A82)*(('Calcification Rates'!$D$12-'Calcification Rates'!$E$12)*0.1))+('Calcification Rates'!$H$12*$A82*('Calcification Rates'!$D$12-'Calcification Rates'!$E$12)))*('Calcification Rates'!$F$12-'Calcification Rates'!$G$12))*0.5</f>
        <v>106.52812973306153</v>
      </c>
      <c r="G82" s="73">
        <f>(((((1-'Calcification Rates'!$H$12)*$A82)*(('Calcification Rates'!$D$12+'Calcification Rates'!$E$12)*0.1))+('Calcification Rates'!$H$12*$A82*('Calcification Rates'!$D$12+'Calcification Rates'!$E$12)))*('Calcification Rates'!$F$12+'Calcification Rates'!$G$12))*0.5</f>
        <v>125.4500878690677</v>
      </c>
      <c r="H82" s="73">
        <f>(((((1-'Calcification Rates'!$H$13)*$A82)*'Calcification Rates'!$D$13*0.1)+('Calcification Rates'!$H$13*$A82*'Calcification Rates'!$D$13))*'Calcification Rates'!$F$13)*0.5</f>
        <v>93.265304447999995</v>
      </c>
      <c r="I82" s="73">
        <f>(((((1-'Calcification Rates'!$H$13)*$A82)*(('Calcification Rates'!$D$13-'Calcification Rates'!$E$13)*0.1))+('Calcification Rates'!$H$13*$A82*('Calcification Rates'!$D$13-'Calcification Rates'!$E$13)))*('Calcification Rates'!$F$13-'Calcification Rates'!$G$13))*0.5</f>
        <v>78.928826139049491</v>
      </c>
      <c r="J82" s="73">
        <f>(((((1-'Calcification Rates'!$H$13)*$A82)*(('Calcification Rates'!$D$13+'Calcification Rates'!$E$13)*0.1))+('Calcification Rates'!$H$13*$A82*('Calcification Rates'!$D$13+'Calcification Rates'!$E$13)))*('Calcification Rates'!$F$13+'Calcification Rates'!$G$13))*0.5</f>
        <v>108.78393717650606</v>
      </c>
      <c r="K82" s="73">
        <f>((((((((($A82*2)/PI())/2)+'Calcification Rates'!$D$14)^2)*PI())/2))-((((((($A82*2)/PI())/2)^2)*PI())/2)))*'Calcification Rates'!$F$14</f>
        <v>47.332576613858251</v>
      </c>
      <c r="L82" s="73">
        <f>((((((((($A82*2)/PI())/2)+('Calcification Rates'!$D$14-'Calcification Rates'!$E$14))^2)*PI())/2))-((((((($A82*2)/PI())/2)^2)*PI())/2)))*('Calcification Rates'!$F$14-'Calcification Rates'!$G$14)</f>
        <v>45.682242623442434</v>
      </c>
      <c r="M82" s="73">
        <f>((((((((($A82*2)/PI())/2)+('Calcification Rates'!$D$14+'Calcification Rates'!$E$14))^2)*PI())/2))-((((((($A82*2)/PI())/2)^2)*PI())/2)))*('Calcification Rates'!$F$14+'Calcification Rates'!$G$14)</f>
        <v>48.983590755568002</v>
      </c>
      <c r="N82" s="73">
        <f>((((((((($A82*2)/PI())/2)+'Calcification Rates'!$D$15)^2)*PI())/2))-((((((($A82*2)/PI())/2)^2)*PI())/2)))*'Calcification Rates'!$F$15</f>
        <v>48.010517164317164</v>
      </c>
      <c r="O82" s="73">
        <f>((((((((($A82*2)/PI())/2)+('Calcification Rates'!$D$15-'Calcification Rates'!$E$15))^2)*PI())/2))-((((((($A82*2)/PI())/2)^2)*PI())/2)))*('Calcification Rates'!$F$15-'Calcification Rates'!$G$15)</f>
        <v>43.295340581826942</v>
      </c>
      <c r="P82" s="73">
        <f>((((((((($A82*2)/PI())/2)+('Calcification Rates'!$D$15+'Calcification Rates'!$E$15))^2)*PI())/2))-((((((($A82*2)/PI())/2)^2)*PI())/2)))*('Calcification Rates'!$F$15+'Calcification Rates'!$G$15)</f>
        <v>52.946164365488166</v>
      </c>
      <c r="Q82" s="73">
        <f>(2*'Calcification Rates'!$D$16*'Calcification Rates'!$F$16)+0.1*'Calcification Rates'!$D$16*($A82+(2*'Calcification Rates'!$D$16))*'Calcification Rates'!$F$16</f>
        <v>11.272928333333333</v>
      </c>
      <c r="R82" s="73">
        <f>(2*('Calcification Rates'!$D$16-'Calcification Rates'!$E$16)*('Calcification Rates'!$F$16-'Calcification Rates'!$G$16))+(0.1*('Calcification Rates'!$D$16-'Calcification Rates'!$E$16)*($A82+(2*'Calcification Rates'!$D$16-'Calcification Rates'!$E$16)))*('Calcification Rates'!$F$16-'Calcification Rates'!$G$16)</f>
        <v>9.6835068864693312</v>
      </c>
      <c r="S82" s="73">
        <f>(2*('Calcification Rates'!$D$16+'Calcification Rates'!$E$16)*('Calcification Rates'!$F$16+'Calcification Rates'!$G$16))+(0.1*('Calcification Rates'!$D$16+'Calcification Rates'!$E$16)*($A82+(2*'Calcification Rates'!$D$16+'Calcification Rates'!$E$16)))*('Calcification Rates'!$F$16+'Calcification Rates'!$G$16)</f>
        <v>12.901922807983755</v>
      </c>
      <c r="T82" s="73">
        <f>(2*'Calcification Rates'!$D$17*'Calcification Rates'!$F$17)+0.1*'Calcification Rates'!$D$17*($A82+(2*'Calcification Rates'!$D$17))*'Calcification Rates'!$F$17</f>
        <v>10.41891861111111</v>
      </c>
      <c r="U82" s="73">
        <f>(2*('Calcification Rates'!$D$17-'Calcification Rates'!$E$17)*('Calcification Rates'!$F$17-'Calcification Rates'!$G$17))+(0.1*('Calcification Rates'!$D$17-'Calcification Rates'!$E$17)*($A82+(2*'Calcification Rates'!$D$17-'Calcification Rates'!$E$17)))*('Calcification Rates'!$F$17-'Calcification Rates'!$G$17)</f>
        <v>8.8410955339359951</v>
      </c>
      <c r="V82" s="73">
        <f>(2*('Calcification Rates'!$D$17+'Calcification Rates'!$E$17)*('Calcification Rates'!$F$17+'Calcification Rates'!$G$17))+(0.1*('Calcification Rates'!$D$17+'Calcification Rates'!$E$17)*($A82+(2*'Calcification Rates'!$D$17+'Calcification Rates'!$E$17)))*('Calcification Rates'!$F$17+'Calcification Rates'!$G$17)</f>
        <v>12.036313222117087</v>
      </c>
      <c r="W82" s="73">
        <f>((((((((($A82*2)/PI())/2)+'Calcification Rates'!$D$18)^2)*PI())/2))-((((((($A82*2)/PI())/2)^2)*PI())/2)))*'Calcification Rates'!$F$18</f>
        <v>48.010517164317164</v>
      </c>
      <c r="X82" s="73">
        <f>((((((((($A82*2)/PI())/2)+('Calcification Rates'!$D$18-'Calcification Rates'!$E$18))^2)*PI())/2))-((((((($A82*2)/PI())/2)^2)*PI())/2)))*('Calcification Rates'!$F$18-'Calcification Rates'!$G$18)</f>
        <v>43.295340581826942</v>
      </c>
      <c r="Y82" s="73">
        <f>((((((((($A82*2)/PI())/2)+('Calcification Rates'!$D$18+'Calcification Rates'!$E$18))^2)*PI())/2))-((((((($A82*2)/PI())/2)^2)*PI())/2)))*('Calcification Rates'!$F$18+'Calcification Rates'!$G$18)</f>
        <v>52.946164365488166</v>
      </c>
      <c r="Z82" s="73">
        <f>(2*'Calcification Rates'!$D$19*'Calcification Rates'!$F$19)+0.1*'Calcification Rates'!$D$19*($A82+(2*'Calcification Rates'!$D$19))*'Calcification Rates'!$F$19</f>
        <v>10.41891861111111</v>
      </c>
      <c r="AA82" s="73">
        <f>(2*('Calcification Rates'!$D$19-'Calcification Rates'!$E$19)*('Calcification Rates'!$F$19-'Calcification Rates'!$G$19))+(0.1*('Calcification Rates'!$D$19-'Calcification Rates'!$E$19)*($A82+(2*'Calcification Rates'!$D$19-'Calcification Rates'!$E$19)))*('Calcification Rates'!$F$19-'Calcification Rates'!$G$19)</f>
        <v>8.8410955339359951</v>
      </c>
      <c r="AB82" s="73">
        <f>(2*('Calcification Rates'!$D$19+'Calcification Rates'!$E$19)*('Calcification Rates'!$F$19+'Calcification Rates'!$G$19))+(0.1*('Calcification Rates'!$D$19+'Calcification Rates'!$E$19)*($A82+(2*'Calcification Rates'!$D$19+'Calcification Rates'!$E$19)))*('Calcification Rates'!$F$19+'Calcification Rates'!$G$19)</f>
        <v>12.036313222117087</v>
      </c>
      <c r="AC82" s="73">
        <f>(((((1-'Calcification Rates'!$H$20)*$A82)*'Calcification Rates'!$D$20*0.1)+('Calcification Rates'!$H$20*$A82*'Calcification Rates'!$D$20))*'Calcification Rates'!$F$20)*0.5</f>
        <v>6.4680536666666661</v>
      </c>
      <c r="AD82" s="73">
        <f>(((((1-'Calcification Rates'!$H$20)*$A82)*(('Calcification Rates'!$D$20-'Calcification Rates'!$E$20)*0.1))+('Calcification Rates'!$H$20*$A82*('Calcification Rates'!$D$20-'Calcification Rates'!$E$20)))*('Calcification Rates'!$F$20-'Calcification Rates'!$G$20))*0.5</f>
        <v>5.4888979418982702</v>
      </c>
      <c r="AE82" s="73">
        <f>(((((1-'Calcification Rates'!$H$20)*$A82)*(('Calcification Rates'!$D$20+'Calcification Rates'!$E$20)*0.1))+('Calcification Rates'!$H$20*$A82*('Calcification Rates'!$D$20+'Calcification Rates'!$E$20)))*('Calcification Rates'!$F$20+'Calcification Rates'!$G$20))*0.5</f>
        <v>7.471647058450154</v>
      </c>
      <c r="AF82" s="73">
        <f>(2*'Calcification Rates'!$D$21*'Calcification Rates'!$F$21)+0.1*'Calcification Rates'!$D$21*($A82+(2*'Calcification Rates'!$D$21))*'Calcification Rates'!$F$21</f>
        <v>11.95613611111111</v>
      </c>
      <c r="AG82" s="73">
        <f>(2*('Calcification Rates'!$D$21-'Calcification Rates'!$E$21)*('Calcification Rates'!$F$21-'Calcification Rates'!$G$21))+(0.1*('Calcification Rates'!$D$21-'Calcification Rates'!$E$21)*($A82+(2*'Calcification Rates'!$D$21-'Calcification Rates'!$E$21)))*('Calcification Rates'!$F$21-'Calcification Rates'!$G$21)</f>
        <v>11.699408863982933</v>
      </c>
      <c r="AH82" s="73">
        <f>(2*('Calcification Rates'!$D$21+'Calcification Rates'!$E$21)*('Calcification Rates'!$F$21+'Calcification Rates'!$G$21))+(0.1*('Calcification Rates'!$D$21+'Calcification Rates'!$E$21)*($A82+(2*'Calcification Rates'!$D$21+'Calcification Rates'!$E$21)))*('Calcification Rates'!$F$21+'Calcification Rates'!$G$21)</f>
        <v>12.215482475750402</v>
      </c>
      <c r="AI82" s="73">
        <f>$A82*'Calcification Rates'!$D$23*'Calcification Rates'!$F$23</f>
        <v>1.8802249999999998</v>
      </c>
      <c r="AJ82" s="73">
        <f>$A82*('Calcification Rates'!$D$23-'Calcification Rates'!$E$23)*('Calcification Rates'!$F$23-'Calcification Rates'!$G$23)</f>
        <v>1.2219559422248052</v>
      </c>
      <c r="AK82" s="73">
        <f>$A82*('Calcification Rates'!$D$23+'Calcification Rates'!$E$23)*('Calcification Rates'!$F$23+'Calcification Rates'!$G$23)</f>
        <v>2.5384940577751944</v>
      </c>
      <c r="AL82" s="73">
        <f>((((1-'Calcification Rates'!$H$24)*$A82)*'Calcification Rates'!$D$24*0.1)+('Calcification Rates'!$H$24*$A82*'Calcification Rates'!$D$24))*'Calcification Rates'!$F$24</f>
        <v>85.673226184000001</v>
      </c>
      <c r="AM82" s="73">
        <f>((((1-'Calcification Rates'!$H$24)*$A82)*(('Calcification Rates'!$D$24-'Calcification Rates'!$E$24)*0.1))+('Calcification Rates'!$H$24*$A82*('Calcification Rates'!$D$24-'Calcification Rates'!$E$24)))*('Calcification Rates'!$F$24-'Calcification Rates'!$G$24)</f>
        <v>51.668205234201693</v>
      </c>
      <c r="AN82" s="73">
        <f>((((1-'Calcification Rates'!$H$24)*$A82)*(('Calcification Rates'!$D$24+'Calcification Rates'!$E$24)*0.1))+('Calcification Rates'!$H$24*$A82*('Calcification Rates'!$D$24+'Calcification Rates'!$E$24)))*('Calcification Rates'!$F$24+'Calcification Rates'!$G$24)</f>
        <v>124.60159603028848</v>
      </c>
      <c r="AO82" s="73">
        <f>((((((((($A82*2)/PI())/2)+'Calcification Rates'!$D$25)^2)*PI())/2))-((((((($A82*2)/PI())/2)^2)*PI())/2)))*'Calcification Rates'!$F$25</f>
        <v>40.318031026208381</v>
      </c>
      <c r="AP82" s="73">
        <f>((((((((($A82*2)/PI())/2)+('Calcification Rates'!$D$25-'Calcification Rates'!$E$25))^2)*PI())/2))-((((((($A82*2)/PI())/2)^2)*PI())/2)))*('Calcification Rates'!$F$25-'Calcification Rates'!$G$25)</f>
        <v>32.959981032399924</v>
      </c>
      <c r="AQ82" s="73">
        <f>((((((((($A82*2)/PI())/2)+('Calcification Rates'!$D$25+'Calcification Rates'!$E$25))^2)*PI())/2))-((((((($A82*2)/PI())/2)^2)*PI())/2)))*('Calcification Rates'!$F$25+'Calcification Rates'!$G$25)</f>
        <v>47.920788163959188</v>
      </c>
      <c r="AR82" s="73">
        <f>((((1-'Calcification Rates'!$H$28)*$A82)*'Calcification Rates'!$D$28*0.1)+('Calcification Rates'!$H$28*$A82*'Calcification Rates'!$D$28))*'Calcification Rates'!$F$28</f>
        <v>13.789699084427163</v>
      </c>
      <c r="AS82" s="73">
        <f>((((1-'Calcification Rates'!$H$28)*$A82)*(('Calcification Rates'!$D$28-'Calcification Rates'!$E$28)*0.1))+('Calcification Rates'!$H$28*$A82*('Calcification Rates'!$D$28-'Calcification Rates'!$E$28)))*('Calcification Rates'!$F$28-'Calcification Rates'!$G$28)</f>
        <v>12.428925797021794</v>
      </c>
      <c r="AT82" s="73">
        <f>((((1-'Calcification Rates'!$H$28)*$A82)*(('Calcification Rates'!$D$28+'Calcification Rates'!$E$28)*0.1))+('Calcification Rates'!$H$28*$A82*('Calcification Rates'!$D$28+'Calcification Rates'!$E$28)))*('Calcification Rates'!$F$28+'Calcification Rates'!$G$28)</f>
        <v>15.217061884550727</v>
      </c>
      <c r="AU82" s="73">
        <f>((((((((($A82*2)/PI())/2)+'Calcification Rates'!$D$29)^2)*PI())/2))-((((((($A82*2)/PI())/2)^2)*PI())/2)))*'Calcification Rates'!$F$29</f>
        <v>197.34870978419664</v>
      </c>
      <c r="AV82" s="73">
        <f>((((((((($A82*2)/PI())/2)+('Calcification Rates'!$D$29-'Calcification Rates'!$E$29))^2)*PI())/2))-((((((($A82*2)/PI())/2)^2)*PI())/2)))*('Calcification Rates'!$F$29-'Calcification Rates'!$G$29)</f>
        <v>163.08900901995014</v>
      </c>
      <c r="AW82" s="73">
        <f>((((((((($A82*2)/PI())/2)+('Calcification Rates'!$D$29+'Calcification Rates'!$E$29))^2)*PI())/2))-((((((($A82*2)/PI())/2)^2)*PI())/2)))*('Calcification Rates'!$F$29+'Calcification Rates'!$G$29)</f>
        <v>234.59521381121914</v>
      </c>
      <c r="AX82" s="73">
        <f>((((((((($A82*2)/PI())/2)+'Calcification Rates'!$D$30)^2)*PI())/2))-((((((($A82*2)/PI())/2)^2)*PI())/2)))*'Calcification Rates'!$F$30</f>
        <v>47.049117886833429</v>
      </c>
      <c r="AY82" s="73">
        <f>((((((((($A82*2)/PI())/2)+('Calcification Rates'!$D$30-'Calcification Rates'!$E$30))^2)*PI())/2))-((((((($A82*2)/PI())/2)^2)*PI())/2)))*('Calcification Rates'!$F$30-'Calcification Rates'!$G$30)</f>
        <v>41.768121917295694</v>
      </c>
      <c r="AZ82" s="73">
        <f>((((((((($A82*2)/PI())/2)+('Calcification Rates'!$D$30+'Calcification Rates'!$E$30))^2)*PI())/2))-((((((($A82*2)/PI())/2)^2)*PI())/2)))*('Calcification Rates'!$F$30+'Calcification Rates'!$G$30)</f>
        <v>52.438669007716179</v>
      </c>
      <c r="BA82" s="73">
        <f>((((1-'Calcification Rates'!$H$31)*$A82)*'Calcification Rates'!$D$31*0.1)+('Calcification Rates'!$H$31*$A82*'Calcification Rates'!$D$31))*'Calcification Rates'!$F$31</f>
        <v>14.749280000000002</v>
      </c>
      <c r="BB82" s="73">
        <f>((((1-'Calcification Rates'!$H$31)*$A82)*(('Calcification Rates'!$D$31-'Calcification Rates'!$E$31)*0.1))+('Calcification Rates'!$H$31*$A82*('Calcification Rates'!$D$31-'Calcification Rates'!$E$31)))*('Calcification Rates'!$F$31-'Calcification Rates'!$G$31)</f>
        <v>14.749279999999999</v>
      </c>
      <c r="BC82" s="73">
        <f>((((1-'Calcification Rates'!$H$31)*$A82)*(('Calcification Rates'!$D$31+'Calcification Rates'!$E$31)*0.1))+('Calcification Rates'!$H$31*$A82*('Calcification Rates'!$D$31+'Calcification Rates'!$E$31)))*('Calcification Rates'!$F$31+'Calcification Rates'!$G$31)</f>
        <v>14.749279999999999</v>
      </c>
      <c r="BD82" s="73">
        <f>$A82*'Calcification Rates'!$D$32*'Calcification Rates'!$F$32</f>
        <v>61.976175660346797</v>
      </c>
      <c r="BE82" s="73">
        <f>$A82*('Calcification Rates'!$D$32-'Calcification Rates'!$E$32)*('Calcification Rates'!$F$32-'Calcification Rates'!$G$32)</f>
        <v>59.578263159536235</v>
      </c>
      <c r="BF82" s="73">
        <f>$A82*('Calcification Rates'!$D$32+'Calcification Rates'!$E$32)*('Calcification Rates'!$F$32+'Calcification Rates'!$G$32)</f>
        <v>64.37408816115736</v>
      </c>
      <c r="BG82" s="73">
        <f>((((1-'Calcification Rates'!$H$34)*$A82)*'Calcification Rates'!$D$34*0.1)+('Calcification Rates'!$H$34*$A82*'Calcification Rates'!$D$34))*'Calcification Rates'!$F$34</f>
        <v>20.035834000000001</v>
      </c>
      <c r="BH82" s="73">
        <f>((((1-'Calcification Rates'!$H$34)*$A82)*(('Calcification Rates'!$D$34-'Calcification Rates'!$E$34)*0.1))+('Calcification Rates'!$H$34*$A82*('Calcification Rates'!$D$34-'Calcification Rates'!$E$34)))*('Calcification Rates'!$F$34-'Calcification Rates'!$G$34)</f>
        <v>7.6299076633492389</v>
      </c>
      <c r="BI82" s="73">
        <f>((((1-'Calcification Rates'!$H$34)*$A82)*(('Calcification Rates'!$D$34+'Calcification Rates'!$E$34)*0.1))+('Calcification Rates'!$H$34*$A82*('Calcification Rates'!$D$34+'Calcification Rates'!$E$34)))*('Calcification Rates'!$F$34+'Calcification Rates'!$G$34)</f>
        <v>38.212516564712956</v>
      </c>
      <c r="BJ82" s="73">
        <f>(2*'Calcification Rates'!$D$35*'Calcification Rates'!$F$35)+0.1*'Calcification Rates'!$D$35*($A82+(2*'Calcification Rates'!$D$35))*'Calcification Rates'!$F$35</f>
        <v>6.0019816894121094</v>
      </c>
      <c r="BK82" s="73">
        <f>(2*('Calcification Rates'!$D$35-'Calcification Rates'!$E$35)*('Calcification Rates'!$F$35-'Calcification Rates'!$G$35))+(0.1*('Calcification Rates'!$D$35-'Calcification Rates'!$E$35)*($A82+(2*'Calcification Rates'!$D$35-'Calcification Rates'!$E$35)))*('Calcification Rates'!$F$35-'Calcification Rates'!$G$35)</f>
        <v>5.4130697382981694</v>
      </c>
      <c r="BL82" s="73">
        <f>(2*('Calcification Rates'!$D$35+'Calcification Rates'!$E$35)*('Calcification Rates'!$F$35+'Calcification Rates'!$G$35))+(0.1*('Calcification Rates'!$D$35+'Calcification Rates'!$E$35)*($A82+(2*'Calcification Rates'!$D$35+'Calcification Rates'!$E$35)))*('Calcification Rates'!$F$35+'Calcification Rates'!$G$35)</f>
        <v>6.6183330702695464</v>
      </c>
      <c r="BM82" s="73">
        <f>((((((((($A82*2)/PI())/2)+'Calcification Rates'!$D$36)^2)*PI())/2))-((((((($A82*2)/PI())/2)^2)*PI())/2)))*'Calcification Rates'!$F$36</f>
        <v>63.406383492058815</v>
      </c>
      <c r="BN82" s="73">
        <f>((((((((($A82*2)/PI())/2)+('Calcification Rates'!$D$36-'Calcification Rates'!$E$36))^2)*PI())/2))-((((((($A82*2)/PI())/2)^2)*PI())/2)))*('Calcification Rates'!$F$36-'Calcification Rates'!$G$36)</f>
        <v>58.074015621903072</v>
      </c>
      <c r="BO82" s="73">
        <f>((((((((($A82*2)/PI())/2)+('Calcification Rates'!$D$36+'Calcification Rates'!$E$36))^2)*PI())/2))-((((((($A82*2)/PI())/2)^2)*PI())/2)))*('Calcification Rates'!$F$36+'Calcification Rates'!$G$36)</f>
        <v>68.973349955373777</v>
      </c>
      <c r="BP82" s="73">
        <f>(2*'Calcification Rates'!$D$37*'Calcification Rates'!$F$37)+0.1*'Calcification Rates'!$D$37*($A82+(2*'Calcification Rates'!$D$37))*'Calcification Rates'!$F$37</f>
        <v>120.12384027777777</v>
      </c>
      <c r="BQ82" s="73">
        <f>(2*('Calcification Rates'!$D$37-'Calcification Rates'!$E$37)*('Calcification Rates'!$F$37-'Calcification Rates'!$G$37))+(0.1*('Calcification Rates'!$D$37-'Calcification Rates'!$E$37)*($A82+(2*'Calcification Rates'!$D$37-'Calcification Rates'!$E$37)))*('Calcification Rates'!$F$37-'Calcification Rates'!$G$37)</f>
        <v>98.487396577578437</v>
      </c>
      <c r="BR82" s="73">
        <f>(2*('Calcification Rates'!$D$37+'Calcification Rates'!$E$37)*('Calcification Rates'!$F$37+'Calcification Rates'!$G$37))+(0.1*('Calcification Rates'!$D$37+'Calcification Rates'!$E$37)*($A82+(2*'Calcification Rates'!$D$37+'Calcification Rates'!$E$37)))*('Calcification Rates'!$F$37+'Calcification Rates'!$G$37)</f>
        <v>143.52322071429586</v>
      </c>
      <c r="BS82" s="73">
        <f>(2*'Calcification Rates'!$D$38*'Calcification Rates'!$F$38)+0.1*'Calcification Rates'!$D$38*($A82+(2*'Calcification Rates'!$D$38))*'Calcification Rates'!$F$38</f>
        <v>115.02205555555554</v>
      </c>
      <c r="BT82" s="73">
        <f>(2*('Calcification Rates'!$D$38-'Calcification Rates'!$E$38)*('Calcification Rates'!$F$38-'Calcification Rates'!$G$38))+(0.1*('Calcification Rates'!$D$38-'Calcification Rates'!$E$38)*($A82+(2*'Calcification Rates'!$D$38-'Calcification Rates'!$E$38)))*('Calcification Rates'!$F$38-'Calcification Rates'!$G$38)</f>
        <v>92.497199826778257</v>
      </c>
      <c r="BU82" s="73">
        <f>(2*('Calcification Rates'!$D$38+'Calcification Rates'!$E$38)*('Calcification Rates'!$F$38+'Calcification Rates'!$G$38))+(0.1*('Calcification Rates'!$D$38+'Calcification Rates'!$E$38)*($A82+(2*'Calcification Rates'!$D$38+'Calcification Rates'!$E$38)))*('Calcification Rates'!$F$38+'Calcification Rates'!$G$38)</f>
        <v>139.82838158081165</v>
      </c>
      <c r="BV82" s="73">
        <f>((((((((($A82*2)/PI())/2)+'Calcification Rates'!$D$39)^2)*PI())/2))-((((((($A82*2)/PI())/2)^2)*PI())/2)))*'Calcification Rates'!$F$39</f>
        <v>34.27095264191265</v>
      </c>
      <c r="BW82" s="73">
        <f>((((((((($A82*2)/PI())/2)+('Calcification Rates'!$D$39-'Calcification Rates'!$E$39))^2)*PI())/2))-((((((($A82*2)/PI())/2)^2)*PI())/2)))*('Calcification Rates'!$F$39-'Calcification Rates'!$G$39)</f>
        <v>32.944979477561553</v>
      </c>
      <c r="BX82" s="73">
        <f>((((((((($A82*2)/PI())/2)+('Calcification Rates'!$D$39+'Calcification Rates'!$E$39))^2)*PI())/2))-((((((($A82*2)/PI())/2)^2)*PI())/2)))*('Calcification Rates'!$F$39+'Calcification Rates'!$G$39)</f>
        <v>35.596925806263741</v>
      </c>
      <c r="BY82" s="73">
        <f>((((((((($A82*2)/PI())/2)+'Calcification Rates'!$D$40)^2)*PI())/2))-((((((($A82*2)/PI())/2)^2)*PI())/2)))*'Calcification Rates'!$F$40</f>
        <v>62.584625342072286</v>
      </c>
      <c r="BZ82" s="73">
        <f>((((((((($A82*2)/PI())/2)+('Calcification Rates'!$D$40-'Calcification Rates'!$E$40))^2)*PI())/2))-((((((($A82*2)/PI())/2)^2)*PI())/2)))*('Calcification Rates'!$F$40-'Calcification Rates'!$G$40)</f>
        <v>60.163171390335165</v>
      </c>
      <c r="CA82" s="73">
        <f>((((((((($A82*2)/PI())/2)+('Calcification Rates'!$D$40+'Calcification Rates'!$E$40))^2)*PI())/2))-((((((($A82*2)/PI())/2)^2)*PI())/2)))*('Calcification Rates'!$F$40+'Calcification Rates'!$G$40)</f>
        <v>65.006079293809407</v>
      </c>
      <c r="CB82" s="73">
        <f>$A82*'Calcification Rates'!$D$23*'Calcification Rates'!$F$23</f>
        <v>1.8802249999999998</v>
      </c>
      <c r="CC82" s="73">
        <f>$A82*('Calcification Rates'!$D$23-'Calcification Rates'!$E$23)*('Calcification Rates'!$F$23-'Calcification Rates'!$G$23)</f>
        <v>1.2219559422248052</v>
      </c>
      <c r="CD82" s="73">
        <f>$A82*('Calcification Rates'!$D$23+'Calcification Rates'!$E$23)*('Calcification Rates'!$F$23+'Calcification Rates'!$G$23)</f>
        <v>2.5384940577751944</v>
      </c>
      <c r="CE82" s="73">
        <f>((((1-'Calcification Rates'!$H$44)*$A82)*'Calcification Rates'!$D$44*0.1)+('Calcification Rates'!$H$44*$A82*'Calcification Rates'!$D$44))*'Calcification Rates'!$F$44</f>
        <v>65.657428018000004</v>
      </c>
      <c r="CF82" s="73">
        <f>((((1-'Calcification Rates'!$H$44)*$A82)*(('Calcification Rates'!$D$44-'Calcification Rates'!$E$44)*0.1))+('Calcification Rates'!$H$44*$A82*('Calcification Rates'!$D$44-'Calcification Rates'!$E$44)))*('Calcification Rates'!$F$44-'Calcification Rates'!$G$44)</f>
        <v>39.596985161945497</v>
      </c>
      <c r="CG82" s="73">
        <f>((((1-'Calcification Rates'!$H$44)*$A82)*(('Calcification Rates'!$D$44+'Calcification Rates'!$E$44)*0.1))+('Calcification Rates'!$H$44*$A82*('Calcification Rates'!$D$44+'Calcification Rates'!$E$44)))*('Calcification Rates'!$F$44+'Calcification Rates'!$G$44)</f>
        <v>95.490979932473181</v>
      </c>
      <c r="CH82" s="73">
        <f>((((1-'Calcification Rates'!$H$45)*$A82)*'Calcification Rates'!$D$45*0.1)+('Calcification Rates'!$H$45*$A82*'Calcification Rates'!$D$45))*'Calcification Rates'!$F$45</f>
        <v>81.584192000000002</v>
      </c>
      <c r="CI82" s="73">
        <f>((((1-'Calcification Rates'!$H$45)*$A82)*(('Calcification Rates'!$D$45-'Calcification Rates'!$E$45)*0.1))+('Calcification Rates'!$H$45*$A82*('Calcification Rates'!$D$45-'Calcification Rates'!$E$45)))*('Calcification Rates'!$F$45-'Calcification Rates'!$G$45)</f>
        <v>53.722089183629869</v>
      </c>
      <c r="CJ82" s="73">
        <f>((((1-'Calcification Rates'!$H$45)*$A82)*(('Calcification Rates'!$D$45+'Calcification Rates'!$E$45)*0.1))+('Calcification Rates'!$H$45*$A82*('Calcification Rates'!$D$45+'Calcification Rates'!$E$45)))*('Calcification Rates'!$F$45+'Calcification Rates'!$G$45)</f>
        <v>109.44629481637011</v>
      </c>
      <c r="CK82" s="73">
        <f>((((1-'Calcification Rates'!$H$46)*$A82)*'Calcification Rates'!$D$46*0.1)+('Calcification Rates'!$H$46*$A82*'Calcification Rates'!$D$46))*'Calcification Rates'!$F$46</f>
        <v>65.713025600000009</v>
      </c>
      <c r="CL82" s="73">
        <f>((((1-'Calcification Rates'!$H$46)*$A82)*(('Calcification Rates'!$D$46-'Calcification Rates'!$E$46)*0.1))+('Calcification Rates'!$H$46*$A82*('Calcification Rates'!$D$46-'Calcification Rates'!$E$46)))*('Calcification Rates'!$F$46-'Calcification Rates'!$G$46)</f>
        <v>61.630146615897722</v>
      </c>
      <c r="CM82" s="73">
        <f>((((1-'Calcification Rates'!$H$46)*$A82)*(('Calcification Rates'!$D$46+'Calcification Rates'!$E$46)*0.1))+('Calcification Rates'!$H$46*$A82*('Calcification Rates'!$D$46+'Calcification Rates'!$E$46)))*('Calcification Rates'!$F$46+'Calcification Rates'!$G$46)</f>
        <v>69.918336937599847</v>
      </c>
      <c r="CN82" s="73">
        <f>((((1-'Calcification Rates'!$H$47)*$A82)*'Calcification Rates'!$D$47*0.1)+('Calcification Rates'!$H$47*$A82*'Calcification Rates'!$D$47))*'Calcification Rates'!$F$47</f>
        <v>85.673226184000001</v>
      </c>
      <c r="CO82" s="73">
        <f>((((1-'Calcification Rates'!$H$47)*$A82)*(('Calcification Rates'!$D$47-'Calcification Rates'!$E$47)*0.1))+('Calcification Rates'!$H$47*$A82*('Calcification Rates'!$D$47-'Calcification Rates'!$E$47)))*('Calcification Rates'!$F$47-'Calcification Rates'!$G$47)</f>
        <v>51.668205234201693</v>
      </c>
      <c r="CP82" s="73">
        <f>((((1-'Calcification Rates'!$H$47)*$A82)*(('Calcification Rates'!$D$47+'Calcification Rates'!$E$47)*0.1))+('Calcification Rates'!$H$47*$A82*('Calcification Rates'!$D$47+'Calcification Rates'!$E$47)))*('Calcification Rates'!$F$47+'Calcification Rates'!$G$47)</f>
        <v>124.60159603028848</v>
      </c>
      <c r="CQ82" s="73">
        <f>((((((((($A82*2)/PI())/2)+'Calcification Rates'!$D$48)^2)*PI())/2))-((((((($A82*2)/PI())/2)^2)*PI())/2)))*'Calcification Rates'!$F$48</f>
        <v>48.010517164317164</v>
      </c>
      <c r="CR82" s="73">
        <f>((((((((($A82*2)/PI())/2)+('Calcification Rates'!$D$48-'Calcification Rates'!$E$48))^2)*PI())/2))-((((((($A82*2)/PI())/2)^2)*PI())/2)))*('Calcification Rates'!$F$48-'Calcification Rates'!$G$48)</f>
        <v>43.295340581826942</v>
      </c>
      <c r="CS82" s="73">
        <f>((((((((($A82*2)/PI())/2)+('Calcification Rates'!$D$48+'Calcification Rates'!$E$48))^2)*PI())/2))-((((((($A82*2)/PI())/2)^2)*PI())/2)))*('Calcification Rates'!$F$48+'Calcification Rates'!$G$48)</f>
        <v>52.946164365488166</v>
      </c>
      <c r="CT82" s="73">
        <f>((((1-'Calcification Rates'!$H$49)*$A82)*'Calcification Rates'!$D$49*0.1)+('Calcification Rates'!$H$49*$A82*'Calcification Rates'!$D$49))*'Calcification Rates'!$F$49</f>
        <v>65.657428018000004</v>
      </c>
      <c r="CU82" s="73">
        <f>((((1-'Calcification Rates'!$H$49)*$A82)*(('Calcification Rates'!$D$49-'Calcification Rates'!$E$49)*0.1))+('Calcification Rates'!$H$49*$A82*('Calcification Rates'!$D$49-'Calcification Rates'!$E$49)))*('Calcification Rates'!$F$49-'Calcification Rates'!$G$49)</f>
        <v>39.596985161945497</v>
      </c>
      <c r="CV82" s="73">
        <f>((((1-'Calcification Rates'!$H$49)*$A82)*(('Calcification Rates'!$D$49+'Calcification Rates'!$E$49)*0.1))+('Calcification Rates'!$H$49*$A82*('Calcification Rates'!$D$49+'Calcification Rates'!$E$49)))*('Calcification Rates'!$F$49+'Calcification Rates'!$G$49)</f>
        <v>95.490979932473181</v>
      </c>
      <c r="CW82" s="73">
        <f>((((((((($A82*2)/PI())/2)+'Calcification Rates'!$D$50)^2)*PI())/2))-((((((($A82*2)/PI())/2)^2)*PI())/2)))*'Calcification Rates'!$F$50</f>
        <v>48.010517164317164</v>
      </c>
      <c r="CX82" s="73">
        <f>((((((((($A82*2)/PI())/2)+('Calcification Rates'!$D$50-'Calcification Rates'!$E$50))^2)*PI())/2))-((((((($A82*2)/PI())/2)^2)*PI())/2)))*('Calcification Rates'!$F$50-'Calcification Rates'!$G$50)</f>
        <v>43.295340581826942</v>
      </c>
      <c r="CY82" s="73">
        <f>((((((((($A82*2)/PI())/2)+('Calcification Rates'!$D$50+'Calcification Rates'!$E$50))^2)*PI())/2))-((((((($A82*2)/PI())/2)^2)*PI())/2)))*('Calcification Rates'!$F$50+'Calcification Rates'!$G$50)</f>
        <v>52.946164365488166</v>
      </c>
      <c r="CZ82" s="73">
        <f>((((((((($A82*2)/PI())/2)+'Calcification Rates'!$D$51)^2)*PI())/2))-((((((($A82*2)/PI())/2)^2)*PI())/2)))*'Calcification Rates'!$F$51</f>
        <v>48.010517164317164</v>
      </c>
      <c r="DA82" s="73">
        <f>((((((((($A82*2)/PI())/2)+('Calcification Rates'!$D$51-'Calcification Rates'!$E$51))^2)*PI())/2))-((((((($A82*2)/PI())/2)^2)*PI())/2)))*('Calcification Rates'!$F$51-'Calcification Rates'!$G$51)</f>
        <v>43.295340581826942</v>
      </c>
      <c r="DB82" s="73">
        <f>((((((((($A82*2)/PI())/2)+('Calcification Rates'!$D$51+'Calcification Rates'!$E$51))^2)*PI())/2))-((((((($A82*2)/PI())/2)^2)*PI())/2)))*('Calcification Rates'!$F$51+'Calcification Rates'!$G$51)</f>
        <v>52.946164365488166</v>
      </c>
      <c r="DC82" s="73">
        <f>((((((((($A82*2)/PI())/2)+'Calcification Rates'!$D$52)^2)*PI())/2))-((((((($A82*2)/PI())/2)^2)*PI())/2)))*'Calcification Rates'!$F$52</f>
        <v>106.13603938585702</v>
      </c>
      <c r="DD82" s="73">
        <f>((((((((($A82*2)/PI())/2)+('Calcification Rates'!$D$52-'Calcification Rates'!$E$52))^2)*PI())/2))-((((((($A82*2)/PI())/2)^2)*PI())/2)))*('Calcification Rates'!$F$52-'Calcification Rates'!$G$52)</f>
        <v>100.19489634039768</v>
      </c>
      <c r="DE82" s="73">
        <f>((((((((($A82*2)/PI())/2)+('Calcification Rates'!$D$52+'Calcification Rates'!$E$52))^2)*PI())/2))-((((((($A82*2)/PI())/2)^2)*PI())/2)))*('Calcification Rates'!$F$52+'Calcification Rates'!$G$52)</f>
        <v>112.22598825920907</v>
      </c>
      <c r="DF82" s="73">
        <f>((((((((($A82*2)/PI())/2)+'Calcification Rates'!$D$53)^2)*PI())/2))-((((((($A82*2)/PI())/2)^2)*PI())/2)))*'Calcification Rates'!$F$53</f>
        <v>14.236902929439349</v>
      </c>
      <c r="DG82" s="73">
        <f>((((((((($A82*2)/PI())/2)+('Calcification Rates'!$D$53-'Calcification Rates'!$E$53))^2)*PI())/2))-((((((($A82*2)/PI())/2)^2)*PI())/2)))*('Calcification Rates'!$F$53-'Calcification Rates'!$G$53)</f>
        <v>13.532125185275211</v>
      </c>
      <c r="DH82" s="73">
        <f>((((((((($A82*2)/PI())/2)+('Calcification Rates'!$D$53+'Calcification Rates'!$E$53))^2)*PI())/2))-((((((($A82*2)/PI())/2)^2)*PI())/2)))*('Calcification Rates'!$F$53+'Calcification Rates'!$G$53)</f>
        <v>14.954080585359986</v>
      </c>
      <c r="DI82" s="73">
        <f>((((((((($A82*2)/PI())/2)+'Calcification Rates'!$D$54)^2)*PI())/2))-((((((($A82*2)/PI())/2)^2)*PI())/2)))*'Calcification Rates'!$F$54</f>
        <v>14.236902929439349</v>
      </c>
      <c r="DJ82" s="73">
        <f>((((((((($A82*2)/PI())/2)+('Calcification Rates'!$D$54-'Calcification Rates'!$E$54))^2)*PI())/2))-((((((($A82*2)/PI())/2)^2)*PI())/2)))*('Calcification Rates'!$F$54-'Calcification Rates'!$G$54)</f>
        <v>13.532125185275211</v>
      </c>
      <c r="DK82" s="73">
        <f>((((((((($A82*2)/PI())/2)+('Calcification Rates'!$D$54+'Calcification Rates'!$E$54))^2)*PI())/2))-((((((($A82*2)/PI())/2)^2)*PI())/2)))*('Calcification Rates'!$F$54+'Calcification Rates'!$G$54)</f>
        <v>14.954080585359986</v>
      </c>
      <c r="DL82" s="73">
        <f>((((((((($A82*2)/PI())/2)+'Calcification Rates'!$D$55)^2)*PI())/2))-((((((($A82*2)/PI())/2)^2)*PI())/2)))*'Calcification Rates'!$F$55</f>
        <v>17.458396087025289</v>
      </c>
      <c r="DM82" s="73">
        <f>((((((((($A82*2)/PI())/2)+('Calcification Rates'!$D$55-'Calcification Rates'!$E$55))^2)*PI())/2))-((((((($A82*2)/PI())/2)^2)*PI())/2)))*('Calcification Rates'!$F$55-'Calcification Rates'!$G$55)</f>
        <v>17.262025771496518</v>
      </c>
      <c r="DN82" s="73">
        <f>((((((((($A82*2)/PI())/2)+('Calcification Rates'!$D$55+'Calcification Rates'!$E$55))^2)*PI())/2))-((((((($A82*2)/PI())/2)^2)*PI())/2)))*('Calcification Rates'!$F$55+'Calcification Rates'!$G$55)</f>
        <v>17.65477627647574</v>
      </c>
      <c r="DO82" s="73">
        <f>((((1-'Calcification Rates'!$H$56)*$A82)*'Calcification Rates'!$D$56*0.1)+('Calcification Rates'!$H$56*$A82*'Calcification Rates'!$D$56))*'Calcification Rates'!$F$56</f>
        <v>8.5168228000000017</v>
      </c>
      <c r="DP82" s="73">
        <f>((((1-'Calcification Rates'!$H$56)*$A82)*(('Calcification Rates'!$D$56-'Calcification Rates'!$E$56)*0.1))+('Calcification Rates'!$H$56*$A82*('Calcification Rates'!$D$56-'Calcification Rates'!$E$56)))*('Calcification Rates'!$F$56-'Calcification Rates'!$G$56)</f>
        <v>8.5168228000000017</v>
      </c>
      <c r="DQ82" s="73">
        <f>((((1-'Calcification Rates'!$H$56)*$A82)*(('Calcification Rates'!$D$56+'Calcification Rates'!$E$56)*0.1))+('Calcification Rates'!$H$56*$A82*('Calcification Rates'!$D$56+'Calcification Rates'!$E$56)))*('Calcification Rates'!$F$56+'Calcification Rates'!$G$56)</f>
        <v>8.5168228000000017</v>
      </c>
      <c r="DR82" s="73">
        <f>((((1-'Calcification Rates'!$H$57)*$A82)*'Calcification Rates'!$D$57*0.1)+('Calcification Rates'!$H$57*$A82*'Calcification Rates'!$D$57))*'Calcification Rates'!$F$57</f>
        <v>36.11114666666667</v>
      </c>
      <c r="DS82" s="73">
        <f>((((1-'Calcification Rates'!$H$57)*$A82)*(('Calcification Rates'!$D$57-'Calcification Rates'!$E$57)*0.1))+('Calcification Rates'!$H$57*$A82*('Calcification Rates'!$D$57-'Calcification Rates'!$E$57)))*('Calcification Rates'!$F$57-'Calcification Rates'!$G$57)</f>
        <v>34.225788721392405</v>
      </c>
      <c r="DT82" s="73">
        <f>((((1-'Calcification Rates'!$H$57)*$A82)*(('Calcification Rates'!$D$57+'Calcification Rates'!$E$57)*0.1))+('Calcification Rates'!$H$57*$A82*('Calcification Rates'!$D$57+'Calcification Rates'!$E$57)))*('Calcification Rates'!$F$57+'Calcification Rates'!$G$57)</f>
        <v>37.996504611940935</v>
      </c>
      <c r="DU82" s="73">
        <f>((((1-'Calcification Rates'!$H$58)*$A82)*'Calcification Rates'!$D$58*0.1)+('Calcification Rates'!$H$58*$A82*'Calcification Rates'!$D$58))*'Calcification Rates'!$F$58</f>
        <v>36.11114666666667</v>
      </c>
      <c r="DV82" s="73">
        <f>((((1-'Calcification Rates'!$H$58)*$A82)*(('Calcification Rates'!$D$58-'Calcification Rates'!$E$58)*0.1))+('Calcification Rates'!$H$58*$A82*('Calcification Rates'!$D$58-'Calcification Rates'!$E$58)))*('Calcification Rates'!$F$58-'Calcification Rates'!$G$58)</f>
        <v>34.225788721392405</v>
      </c>
      <c r="DW82" s="73">
        <f>((((1-'Calcification Rates'!$H$58)*$A82)*(('Calcification Rates'!$D$58+'Calcification Rates'!$E$58)*0.1))+('Calcification Rates'!$H$58*$A82*('Calcification Rates'!$D$58+'Calcification Rates'!$E$58)))*('Calcification Rates'!$F$58+'Calcification Rates'!$G$58)</f>
        <v>37.996504611940935</v>
      </c>
      <c r="DX82" s="73">
        <f>(2*'Calcification Rates'!$D$59*'Calcification Rates'!$F$59)+0.1*'Calcification Rates'!$D$59*($A82+(2*'Calcification Rates'!$D$59))*'Calcification Rates'!$F$59</f>
        <v>24.504897422222221</v>
      </c>
      <c r="DY82" s="73">
        <f>(2*('Calcification Rates'!$D$59-'Calcification Rates'!$E$59)*('Calcification Rates'!$F$59-'Calcification Rates'!$G$59))+(0.1*('Calcification Rates'!$D$59-'Calcification Rates'!$E$59)*($A82+(2*'Calcification Rates'!$D$59-'Calcification Rates'!$E$59)))*('Calcification Rates'!$F$59-'Calcification Rates'!$G$59)</f>
        <v>23.207003908397446</v>
      </c>
      <c r="DZ82" s="73">
        <f>(2*('Calcification Rates'!$D$59+'Calcification Rates'!$E$59)*('Calcification Rates'!$F$59+'Calcification Rates'!$G$59))+(0.1*('Calcification Rates'!$D$59+'Calcification Rates'!$E$59)*($A82+(2*'Calcification Rates'!$D$59+'Calcification Rates'!$E$59)))*('Calcification Rates'!$F$59+'Calcification Rates'!$G$59)</f>
        <v>25.804828698254298</v>
      </c>
      <c r="EA82" s="73">
        <f>((((((((($A82*2)/PI())/2)+'Calcification Rates'!$D$60)^2)*PI())/2))-((((((($A82*2)/PI())/2)^2)*PI())/2)))*'Calcification Rates'!$F$60</f>
        <v>49.942106284714676</v>
      </c>
      <c r="EB82" s="73">
        <f>((((((((($A82*2)/PI())/2)+('Calcification Rates'!$D$60-'Calcification Rates'!$E$60))^2)*PI())/2))-((((((($A82*2)/PI())/2)^2)*PI())/2)))*('Calcification Rates'!$F$60-'Calcification Rates'!$G$60)</f>
        <v>46.623831410801799</v>
      </c>
      <c r="EC82" s="73">
        <f>((((((((($A82*2)/PI())/2)+('Calcification Rates'!$D$60+'Calcification Rates'!$E$60))^2)*PI())/2))-((((((($A82*2)/PI())/2)^2)*PI())/2)))*('Calcification Rates'!$F$60+'Calcification Rates'!$G$60)</f>
        <v>53.367984354360736</v>
      </c>
      <c r="ED82" s="73">
        <f>$A82*'Calcification Rates'!$D$61*'Calcification Rates'!$F$61</f>
        <v>62.782008456014061</v>
      </c>
      <c r="EE82" s="73">
        <f>$A82*('Calcification Rates'!$D$61-'Calcification Rates'!$E$61)*('Calcification Rates'!$F$61-'Calcification Rates'!$G$61)</f>
        <v>57.52865904129326</v>
      </c>
      <c r="EF82" s="73">
        <f>$A82*('Calcification Rates'!$D$61+'Calcification Rates'!$E$61)*('Calcification Rates'!$F$61+'Calcification Rates'!$G$61)</f>
        <v>68.262700008400586</v>
      </c>
      <c r="EG82" s="73">
        <f>(2*'Calcification Rates'!$D$62*'Calcification Rates'!$F$62)+0.1*'Calcification Rates'!$D$62*($A82+(2*'Calcification Rates'!$D$62))*'Calcification Rates'!$F$62</f>
        <v>120.12384027777777</v>
      </c>
      <c r="EH82" s="73">
        <f>(2*('Calcification Rates'!$D$62-'Calcification Rates'!$E$62)*('Calcification Rates'!$F$62-'Calcification Rates'!$G$62))+(0.1*('Calcification Rates'!$D$62-'Calcification Rates'!$E$62)*($A82+(2*'Calcification Rates'!$D$62-'Calcification Rates'!$E$62)))*('Calcification Rates'!$F$62-'Calcification Rates'!$G$62)</f>
        <v>98.487396577578437</v>
      </c>
      <c r="EI82" s="73">
        <f>(2*('Calcification Rates'!$D$62+'Calcification Rates'!$E$62)*('Calcification Rates'!$F$62+'Calcification Rates'!$G$62))+(0.1*('Calcification Rates'!$D$62+'Calcification Rates'!$E$62)*($A82+(2*'Calcification Rates'!$D$62+'Calcification Rates'!$E$62)))*('Calcification Rates'!$F$62+'Calcification Rates'!$G$62)</f>
        <v>143.52322071429586</v>
      </c>
      <c r="EJ82" s="73">
        <f>(2*'Calcification Rates'!$D$63*'Calcification Rates'!$F$63)+0.1*'Calcification Rates'!$D$63*($A82+(2*'Calcification Rates'!$D$63))*'Calcification Rates'!$F$63</f>
        <v>120.12384027777777</v>
      </c>
      <c r="EK82" s="73">
        <f>(2*('Calcification Rates'!$D$63-'Calcification Rates'!$E$63)*('Calcification Rates'!$F$63-'Calcification Rates'!$G$63))+(0.1*('Calcification Rates'!$D$63-'Calcification Rates'!$E$63)*($A82+(2*'Calcification Rates'!$D$63-'Calcification Rates'!$E$63)))*('Calcification Rates'!$F$63-'Calcification Rates'!$G$63)</f>
        <v>98.487396577578437</v>
      </c>
      <c r="EL82" s="73">
        <f>(2*('Calcification Rates'!$D$63+'Calcification Rates'!$E$63)*('Calcification Rates'!$F$63+'Calcification Rates'!$G$63))+(0.1*('Calcification Rates'!$D$63+'Calcification Rates'!$E$63)*($A82+(2*'Calcification Rates'!$D$63+'Calcification Rates'!$E$63)))*('Calcification Rates'!$F$63+'Calcification Rates'!$G$63)</f>
        <v>143.52322071429586</v>
      </c>
      <c r="EM82" s="73">
        <f>(2*'Calcification Rates'!$D$64*'Calcification Rates'!$F$64)+0.1*'Calcification Rates'!$D$64*($A82+(2*'Calcification Rates'!$D$64))*'Calcification Rates'!$F$64</f>
        <v>120.12384027777777</v>
      </c>
      <c r="EN82" s="73">
        <f>(2*('Calcification Rates'!$D$64-'Calcification Rates'!$E$64)*('Calcification Rates'!$F$64-'Calcification Rates'!$G$64))+(0.1*('Calcification Rates'!$D$64-'Calcification Rates'!$E$64)*($A82+(2*'Calcification Rates'!$D$64-'Calcification Rates'!$E$64)))*('Calcification Rates'!$F$64-'Calcification Rates'!$G$64)</f>
        <v>98.487396577578437</v>
      </c>
      <c r="EO82" s="73">
        <f>(2*('Calcification Rates'!$D$64+'Calcification Rates'!$E$64)*('Calcification Rates'!$F$64+'Calcification Rates'!$G$64))+(0.1*('Calcification Rates'!$D$64+'Calcification Rates'!$E$64)*($A82+(2*'Calcification Rates'!$D$64+'Calcification Rates'!$E$64)))*('Calcification Rates'!$F$64+'Calcification Rates'!$G$64)</f>
        <v>143.52322071429586</v>
      </c>
      <c r="EP82" s="73">
        <f>(2*'Calcification Rates'!$D$65*'Calcification Rates'!$F$65)+0.1*'Calcification Rates'!$D$65*($A82+(2*'Calcification Rates'!$D$65))*'Calcification Rates'!$F$65</f>
        <v>120.12384027777777</v>
      </c>
      <c r="EQ82" s="73">
        <f>(2*('Calcification Rates'!$D$65-'Calcification Rates'!$E$65)*('Calcification Rates'!$F$65-'Calcification Rates'!$G$65))+(0.1*('Calcification Rates'!$D$65-'Calcification Rates'!$E$65)*($A82+(2*'Calcification Rates'!$D$65-'Calcification Rates'!$E$65)))*('Calcification Rates'!$F$65-'Calcification Rates'!$G$65)</f>
        <v>98.487396577578437</v>
      </c>
      <c r="ER82" s="73">
        <f>(2*('Calcification Rates'!$D$65+'Calcification Rates'!$E$65)*('Calcification Rates'!$F$65+'Calcification Rates'!$G$65))+(0.1*('Calcification Rates'!$D$65+'Calcification Rates'!$E$65)*($A82+(2*'Calcification Rates'!$D$65+'Calcification Rates'!$E$65)))*('Calcification Rates'!$F$65+'Calcification Rates'!$G$65)</f>
        <v>143.52322071429586</v>
      </c>
      <c r="ES82" s="73">
        <f>$A82*'Calcification Rates'!$D$66*'Calcification Rates'!$F$66</f>
        <v>62.782008456014061</v>
      </c>
      <c r="ET82" s="73">
        <f>$A82*('Calcification Rates'!$D$66-'Calcification Rates'!$E$66)*('Calcification Rates'!$F$66-'Calcification Rates'!$G$66)</f>
        <v>57.52865904129326</v>
      </c>
      <c r="EU82" s="73">
        <f>$A82*('Calcification Rates'!$D$66+'Calcification Rates'!$E$66)*('Calcification Rates'!$F$66+'Calcification Rates'!$G$66)</f>
        <v>68.262700008400586</v>
      </c>
      <c r="EV82" s="73">
        <f>(2*'Calcification Rates'!$D$67*'Calcification Rates'!$F$67)+0.1*'Calcification Rates'!$D$67*($A82+(2*'Calcification Rates'!$D$67))*'Calcification Rates'!$F$67</f>
        <v>120.12384027777777</v>
      </c>
      <c r="EW82" s="73">
        <f>(2*('Calcification Rates'!$D$67-'Calcification Rates'!$E$67)*('Calcification Rates'!$F$67-'Calcification Rates'!$G$67))+(0.1*('Calcification Rates'!$D$67-'Calcification Rates'!$E$67)*($A82+(2*'Calcification Rates'!$D$67-'Calcification Rates'!$E$67)))*('Calcification Rates'!$F$67-'Calcification Rates'!$G$67)</f>
        <v>98.487396577578437</v>
      </c>
      <c r="EX82" s="73">
        <f>(2*('Calcification Rates'!$D$67+'Calcification Rates'!$E$67)*('Calcification Rates'!$F$67+'Calcification Rates'!$G$67))+(0.1*('Calcification Rates'!$D$67+'Calcification Rates'!$E$67)*($A82+(2*'Calcification Rates'!$D$67+'Calcification Rates'!$E$67)))*('Calcification Rates'!$F$67+'Calcification Rates'!$G$67)</f>
        <v>143.52322071429586</v>
      </c>
      <c r="EY82" s="73">
        <f>((((1-'Calcification Rates'!$H$68)*$A82)*'Calcification Rates'!$D$68*0.1)+('Calcification Rates'!$H$68*$A82*'Calcification Rates'!$D$68))*'Calcification Rates'!$F$68</f>
        <v>18.314120000000003</v>
      </c>
      <c r="EZ82" s="73">
        <f>((((1-'Calcification Rates'!$H$68)*$A82)*(('Calcification Rates'!$D$68-'Calcification Rates'!$E$68)*0.1))+('Calcification Rates'!$H$68*$A82*('Calcification Rates'!$D$68-'Calcification Rates'!$E$68)))*('Calcification Rates'!$F$68-'Calcification Rates'!$G$68)</f>
        <v>11.396216889986116</v>
      </c>
      <c r="FA82" s="73">
        <f>((((1-'Calcification Rates'!$H$68)*$A82)*(('Calcification Rates'!$D$68+'Calcification Rates'!$E$68)*0.1))+('Calcification Rates'!$H$68*$A82*('Calcification Rates'!$D$68+'Calcification Rates'!$E$68)))*('Calcification Rates'!$F$68+'Calcification Rates'!$G$68)</f>
        <v>25.920130042503011</v>
      </c>
      <c r="FB82" s="73">
        <f>((((((((($A82*2)/PI())/2)+'Calcification Rates'!$D$69)^2)*PI())/2))-((((((($A82*2)/PI())/2)^2)*PI())/2)))*'Calcification Rates'!$F$69</f>
        <v>122.15819317023281</v>
      </c>
      <c r="FC82" s="73">
        <f>((((((((($A82*2)/PI())/2)+('Calcification Rates'!$D$69-'Calcification Rates'!$E$69))^2)*PI())/2))-((((((($A82*2)/PI())/2)^2)*PI())/2)))*('Calcification Rates'!$F$69-'Calcification Rates'!$G$69)</f>
        <v>115.64209540007069</v>
      </c>
      <c r="FD82" s="73">
        <f>((((((((($A82*2)/PI())/2)+('Calcification Rates'!$D$69+'Calcification Rates'!$E$69))^2)*PI())/2))-((((((($A82*2)/PI())/2)^2)*PI())/2)))*('Calcification Rates'!$F$69+'Calcification Rates'!$G$69)</f>
        <v>128.76973228834532</v>
      </c>
      <c r="FE82" s="73">
        <f>((((((((($A82*2)/PI())/2)+'Calcification Rates'!$D$70)^2)*PI())/2))-((((((($A82*2)/PI())/2)^2)*PI())/2)))*'Calcification Rates'!$F$70</f>
        <v>95.134043756791158</v>
      </c>
      <c r="FF82" s="73">
        <f>((((((((($A82*2)/PI())/2)+('Calcification Rates'!$D$70-'Calcification Rates'!$E$70))^2)*PI())/2))-((((((($A82*2)/PI())/2)^2)*PI())/2)))*('Calcification Rates'!$F$70-'Calcification Rates'!$G$70)</f>
        <v>81.908827523281545</v>
      </c>
      <c r="FG82" s="73">
        <f>((((((((($A82*2)/PI())/2)+('Calcification Rates'!$D$70+'Calcification Rates'!$E$70))^2)*PI())/2))-((((((($A82*2)/PI())/2)^2)*PI())/2)))*('Calcification Rates'!$F$70+'Calcification Rates'!$G$70)</f>
        <v>108.61441879714354</v>
      </c>
      <c r="FH82" s="73">
        <f>((((((((($A82*2)/PI())/2)+'Calcification Rates'!$D$71)^2)*PI())/2))-((((((($A82*2)/PI())/2)^2)*PI())/2)))*'Calcification Rates'!$F$71</f>
        <v>54.361966105703203</v>
      </c>
      <c r="FI82" s="73">
        <f>((((((((($A82*2)/PI())/2)+('Calcification Rates'!$D$71-'Calcification Rates'!$E$71))^2)*PI())/2))-((((((($A82*2)/PI())/2)^2)*PI())/2)))*('Calcification Rates'!$F$71-'Calcification Rates'!$G$71)</f>
        <v>50.125949081463482</v>
      </c>
      <c r="FJ82" s="73">
        <f>((((((((($A82*2)/PI())/2)+('Calcification Rates'!$D$71+'Calcification Rates'!$E$71))^2)*PI())/2))-((((((($A82*2)/PI())/2)^2)*PI())/2)))*('Calcification Rates'!$F$71+'Calcification Rates'!$G$71)</f>
        <v>58.765814755447387</v>
      </c>
      <c r="FK82" s="73">
        <f>$A82*'Calcification Rates'!$D$72*'Calcification Rates'!$F$72</f>
        <v>1.8802249999999998</v>
      </c>
      <c r="FL82" s="73">
        <f>$A82*('Calcification Rates'!$D$72-'Calcification Rates'!$E$72)*('Calcification Rates'!$F$72-'Calcification Rates'!$G$72)</f>
        <v>1.2219559422248052</v>
      </c>
      <c r="FM82" s="73">
        <f>$A82*('Calcification Rates'!$D$72+'Calcification Rates'!$E$72)*('Calcification Rates'!$F$72+'Calcification Rates'!$G$72)</f>
        <v>2.5384940577751944</v>
      </c>
      <c r="FN82" s="73">
        <f>$A82*'Calcification Rates'!$D$74*'Calcification Rates'!$F$74</f>
        <v>1.8802249999999998</v>
      </c>
      <c r="FO82" s="73">
        <f>$A82*('Calcification Rates'!$D$74-'Calcification Rates'!$E$74)*('Calcification Rates'!$F$74-'Calcification Rates'!$G$74)</f>
        <v>1.2219559422248052</v>
      </c>
      <c r="FP82" s="73">
        <f>$A82*('Calcification Rates'!$D$74+'Calcification Rates'!$E$74)*('Calcification Rates'!$F$74+'Calcification Rates'!$G$74)</f>
        <v>2.5384940577751944</v>
      </c>
      <c r="FQ82" s="73">
        <f>$A82*'Calcification Rates'!$D$75*'Calcification Rates'!$F$75</f>
        <v>54.26724431818181</v>
      </c>
      <c r="FR82" s="73">
        <f>$A82*('Calcification Rates'!$D$75-'Calcification Rates'!$E$75)*('Calcification Rates'!$F$75-'Calcification Rates'!$G$75)</f>
        <v>50.536941669830014</v>
      </c>
      <c r="FS82" s="73">
        <f>$A82*('Calcification Rates'!$D$75+'Calcification Rates'!$E$75)*('Calcification Rates'!$F$75+'Calcification Rates'!$G$75)</f>
        <v>58.111133728246706</v>
      </c>
      <c r="FT82" s="73">
        <f>((((((((($A82*2)/PI())/2)+'Calcification Rates'!$D$76)^2)*PI())/2))-((((((($A82*2)/PI())/2)^2)*PI())/2)))*'Calcification Rates'!$F$76</f>
        <v>54.748816123663225</v>
      </c>
      <c r="FU82" s="73">
        <f>((((((((($A82*2)/PI())/2)+('Calcification Rates'!$D$76-'Calcification Rates'!$E$76))^2)*PI())/2))-((((((($A82*2)/PI())/2)^2)*PI())/2)))*('Calcification Rates'!$F$76-'Calcification Rates'!$G$76)</f>
        <v>50.975626070179864</v>
      </c>
      <c r="FV82" s="73">
        <f>((((((((($A82*2)/PI())/2)+('Calcification Rates'!$D$76+'Calcification Rates'!$E$76))^2)*PI())/2))-((((((($A82*2)/PI())/2)^2)*PI())/2)))*('Calcification Rates'!$F$76+'Calcification Rates'!$G$76)</f>
        <v>58.638067348269665</v>
      </c>
      <c r="FW82" s="73">
        <f>(2*'Calcification Rates'!$D$77*'Calcification Rates'!$F$77)+0.1*'Calcification Rates'!$D$77*($A82+(2*'Calcification Rates'!$D$77))*'Calcification Rates'!$F$77</f>
        <v>120.12384027777777</v>
      </c>
      <c r="FX82" s="73">
        <f>(2*('Calcification Rates'!$D$77-'Calcification Rates'!$E$77)*('Calcification Rates'!$F$77-'Calcification Rates'!$G$77))+(0.1*('Calcification Rates'!$D$77-'Calcification Rates'!$E$77)*($A82+(2*'Calcification Rates'!$D$77-'Calcification Rates'!$E$77)))*('Calcification Rates'!$F$77-'Calcification Rates'!$G$77)</f>
        <v>114.30070191961592</v>
      </c>
      <c r="FY82" s="73">
        <f>(2*('Calcification Rates'!$D$77+'Calcification Rates'!$E$77)*('Calcification Rates'!$F$77+'Calcification Rates'!$G$77))+(0.1*('Calcification Rates'!$D$77+'Calcification Rates'!$E$77)*($A82+(2*'Calcification Rates'!$D$77+'Calcification Rates'!$E$77)))*('Calcification Rates'!$F$77+'Calcification Rates'!$G$77)</f>
        <v>125.97253885246825</v>
      </c>
      <c r="FZ82" s="73">
        <f>((((1-'Calcification Rates'!$H$78)*$A82)*'Calcification Rates'!$D$78*0.1)+('Calcification Rates'!$H$78*$A82*'Calcification Rates'!$D$78))*'Calcification Rates'!$F$78</f>
        <v>28.528396260000001</v>
      </c>
      <c r="GA82" s="73">
        <f>((((1-'Calcification Rates'!$H$78)*$A82)*(('Calcification Rates'!$D$78-'Calcification Rates'!$E$78)*0.1))+('Calcification Rates'!$H$78*$A82*('Calcification Rates'!$D$78-'Calcification Rates'!$E$78)))*('Calcification Rates'!$F$78-'Calcification Rates'!$G$78)</f>
        <v>27.540743665773004</v>
      </c>
      <c r="GB82" s="73">
        <f>((((1-'Calcification Rates'!$H$78)*$A82)*(('Calcification Rates'!$D$78+'Calcification Rates'!$E$78)*0.1))+('Calcification Rates'!$H$78*$A82*('Calcification Rates'!$D$78+'Calcification Rates'!$E$78)))*('Calcification Rates'!$F$78+'Calcification Rates'!$G$78)</f>
        <v>29.516048854226998</v>
      </c>
      <c r="GC82" s="73">
        <f>((((1-'Calcification Rates'!$H$79)*$A82)*'Calcification Rates'!$D$79*0.1)+('Calcification Rates'!$H$79*$A82*'Calcification Rates'!$D$79))*'Calcification Rates'!$F$79</f>
        <v>32.445722400000001</v>
      </c>
      <c r="GD82" s="73">
        <f>((((1-'Calcification Rates'!$H$79)*$A82)*(('Calcification Rates'!$D$79-'Calcification Rates'!$E$79)*0.1))+('Calcification Rates'!$H$79*$A82*('Calcification Rates'!$D$79-'Calcification Rates'!$E$79)))*('Calcification Rates'!$F$79-'Calcification Rates'!$G$79)</f>
        <v>31.089353841467464</v>
      </c>
      <c r="GE82" s="73">
        <f>((((1-'Calcification Rates'!$H$79)*$A82)*(('Calcification Rates'!$D$79+'Calcification Rates'!$E$79)*0.1))+('Calcification Rates'!$H$79*$A82*('Calcification Rates'!$D$79+'Calcification Rates'!$E$79)))*('Calcification Rates'!$F$79+'Calcification Rates'!$G$79)</f>
        <v>33.802090958532546</v>
      </c>
      <c r="GF82" s="73">
        <f>((((1-'Calcification Rates'!$H$80)*$A82)*'Calcification Rates'!$D$80*0.1)+('Calcification Rates'!$H$80*$A82*'Calcification Rates'!$D$80))*'Calcification Rates'!$F$80</f>
        <v>38.180861159999999</v>
      </c>
      <c r="GG82" s="73">
        <f>((((1-'Calcification Rates'!$H$80)*$A82)*(('Calcification Rates'!$D$80-'Calcification Rates'!$E$80)*0.1))+('Calcification Rates'!$H$80*$A82*('Calcification Rates'!$D$80-'Calcification Rates'!$E$80)))*('Calcification Rates'!$F$80-'Calcification Rates'!$G$80)</f>
        <v>36.859040394793936</v>
      </c>
      <c r="GH82" s="73">
        <f>((((1-'Calcification Rates'!$H$80)*$A82)*(('Calcification Rates'!$D$80+'Calcification Rates'!$E$80)*0.1))+('Calcification Rates'!$H$80*$A82*('Calcification Rates'!$D$80+'Calcification Rates'!$E$80)))*('Calcification Rates'!$F$80+'Calcification Rates'!$G$80)</f>
        <v>39.502681925206055</v>
      </c>
      <c r="GI82" s="73">
        <f>((((((((($A82*2)/PI())/2)+'Calcification Rates'!$D$81)^2)*PI())/2))-((((((($A82*2)/PI())/2)^2)*PI())/2)))*'Calcification Rates'!$F$81</f>
        <v>46.367583673529587</v>
      </c>
      <c r="GJ82" s="73">
        <f>((((((((($A82*2)/PI())/2)+('Calcification Rates'!$D$81-'Calcification Rates'!$E$81))^2)*PI())/2))-((((((($A82*2)/PI())/2)^2)*PI())/2)))*('Calcification Rates'!$F$81-'Calcification Rates'!$G$81)</f>
        <v>44.863219053283593</v>
      </c>
      <c r="GK82" s="73">
        <f>((((((((($A82*2)/PI())/2)+('Calcification Rates'!$D$81+'Calcification Rates'!$E$81))^2)*PI())/2))-((((((($A82*2)/PI())/2)^2)*PI())/2)))*('Calcification Rates'!$F$81+'Calcification Rates'!$G$81)</f>
        <v>47.87284074106519</v>
      </c>
      <c r="GL82" s="73">
        <f>((((((((($A82*2)/PI())/2)+'Calcification Rates'!$D$82)^2)*PI())/2))-((((((($A82*2)/PI())/2)^2)*PI())/2)))*'Calcification Rates'!$F$82</f>
        <v>47.548491171160457</v>
      </c>
      <c r="GM82" s="73">
        <f>((((((((($A82*2)/PI())/2)+('Calcification Rates'!$D$82-'Calcification Rates'!$E$82))^2)*PI())/2))-((((((($A82*2)/PI())/2)^2)*PI())/2)))*('Calcification Rates'!$F$82-'Calcification Rates'!$G$82)</f>
        <v>46.377491299285609</v>
      </c>
      <c r="GN82" s="73">
        <f>((((((((($A82*2)/PI())/2)+('Calcification Rates'!$D$82+'Calcification Rates'!$E$82))^2)*PI())/2))-((((((($A82*2)/PI())/2)^2)*PI())/2)))*('Calcification Rates'!$F$82+'Calcification Rates'!$G$82)</f>
        <v>48.720031210840894</v>
      </c>
      <c r="GO82" s="73">
        <f>((((((((($A82*2)/PI())/2)+'Calcification Rates'!$D$87)^2)*PI())/2))-((((((($A82*2)/PI())/2)^2)*PI())/2)))*'Calcification Rates'!$F$87</f>
        <v>31.965924136789688</v>
      </c>
      <c r="GP82" s="73">
        <f>((((((((($A82*2)/PI())/2)+('Calcification Rates'!$D$87-'Calcification Rates'!$E$87))^2)*PI())/2))-((((((($A82*2)/PI())/2)^2)*PI())/2)))*('Calcification Rates'!$F$87-'Calcification Rates'!$G$87)</f>
        <v>27.810170664765941</v>
      </c>
      <c r="GQ82" s="73">
        <f>((((((((($A82*2)/PI())/2)+('Calcification Rates'!$D$87+'Calcification Rates'!$E$87))^2)*PI())/2))-((((((($A82*2)/PI())/2)^2)*PI())/2)))*('Calcification Rates'!$F$87+'Calcification Rates'!$G$87)</f>
        <v>36.341917672737033</v>
      </c>
      <c r="GR82" s="73">
        <f>((((((((($A82*2)/PI())/2)+'Calcification Rates'!$D$88)^2)*PI())/2))-((((((($A82*2)/PI())/2)^2)*PI())/2)))*'Calcification Rates'!$F$88</f>
        <v>31.965924136789688</v>
      </c>
      <c r="GS82" s="73">
        <f>((((((((($A82*2)/PI())/2)+('Calcification Rates'!$D$88-'Calcification Rates'!$E$88))^2)*PI())/2))-((((((($A82*2)/PI())/2)^2)*PI())/2)))*('Calcification Rates'!$F$88-'Calcification Rates'!$G$88)</f>
        <v>27.810170664765941</v>
      </c>
      <c r="GT82" s="73">
        <f>((((((((($A82*2)/PI())/2)+('Calcification Rates'!$D$88+'Calcification Rates'!$E$88))^2)*PI())/2))-((((((($A82*2)/PI())/2)^2)*PI())/2)))*('Calcification Rates'!$F$88+'Calcification Rates'!$G$88)</f>
        <v>36.341917672737033</v>
      </c>
      <c r="GU82" s="73">
        <f>((((((((($A82*2)/PI())/2)+'Calcification Rates'!$D$89)^2)*PI())/2))-((((((($A82*2)/PI())/2)^2)*PI())/2)))*'Calcification Rates'!$F$89</f>
        <v>44.654426124752355</v>
      </c>
      <c r="GV82" s="73">
        <f>((((((((($A82*2)/PI())/2)+('Calcification Rates'!$D$89-'Calcification Rates'!$E$89))^2)*PI())/2))-((((((($A82*2)/PI())/2)^2)*PI())/2)))*('Calcification Rates'!$F$89-'Calcification Rates'!$G$89)</f>
        <v>39.815321301212386</v>
      </c>
      <c r="GW82" s="73">
        <f>((((((((($A82*2)/PI())/2)+('Calcification Rates'!$D$89+'Calcification Rates'!$E$89))^2)*PI())/2))-((((((($A82*2)/PI())/2)^2)*PI())/2)))*('Calcification Rates'!$F$89+'Calcification Rates'!$G$89)</f>
        <v>49.67298329130891</v>
      </c>
      <c r="GX82" s="73">
        <f>((((((((($A82*2)/PI())/2)+'Calcification Rates'!$D$90)^2)*PI())/2))-((((((($A82*2)/PI())/2)^2)*PI())/2)))*'Calcification Rates'!$F$90</f>
        <v>44.654426124752355</v>
      </c>
      <c r="GY82" s="73">
        <f>((((((((($A82*2)/PI())/2)+('Calcification Rates'!$D$90-'Calcification Rates'!$E$90))^2)*PI())/2))-((((((($A82*2)/PI())/2)^2)*PI())/2)))*('Calcification Rates'!$F$90-'Calcification Rates'!$G$90)</f>
        <v>39.815321301212386</v>
      </c>
      <c r="GZ82" s="73">
        <f>((((((((($A82*2)/PI())/2)+('Calcification Rates'!$D$90+'Calcification Rates'!$E$90))^2)*PI())/2))-((((((($A82*2)/PI())/2)^2)*PI())/2)))*('Calcification Rates'!$F$90+'Calcification Rates'!$G$90)</f>
        <v>49.67298329130891</v>
      </c>
      <c r="HA82" s="73">
        <f>((((((((($A82*2)/PI())/2)+'Calcification Rates'!$D$92)^2)*PI())/2))-((((((($A82*2)/PI())/2)^2)*PI())/2)))*'Calcification Rates'!$F$92</f>
        <v>112.24540464699622</v>
      </c>
      <c r="HB82" s="73">
        <f>((((((((($A82*2)/PI())/2)+('Calcification Rates'!$D$92-'Calcification Rates'!$E$92))^2)*PI())/2))-((((((($A82*2)/PI())/2)^2)*PI())/2)))*('Calcification Rates'!$F$92-'Calcification Rates'!$G$92)</f>
        <v>107.90253166243771</v>
      </c>
      <c r="HC82" s="73">
        <f>((((((((($A82*2)/PI())/2)+('Calcification Rates'!$D$92+'Calcification Rates'!$E$92))^2)*PI())/2))-((((((($A82*2)/PI())/2)^2)*PI())/2)))*('Calcification Rates'!$F$92+'Calcification Rates'!$G$92)</f>
        <v>116.58827763155473</v>
      </c>
      <c r="HD82" s="73">
        <f>$A82*'Calcification Rates'!$D$93*'Calcification Rates'!$F$93</f>
        <v>33.053960352184959</v>
      </c>
      <c r="HE82" s="73">
        <f>$A82*('Calcification Rates'!$D$93-'Calcification Rates'!$E$93)*('Calcification Rates'!$F$93-'Calcification Rates'!$G$93)</f>
        <v>29.050361116589862</v>
      </c>
      <c r="HF82" s="73">
        <f>$A82*('Calcification Rates'!$D$93+'Calcification Rates'!$E$93)*('Calcification Rates'!$F$93+'Calcification Rates'!$G$93)</f>
        <v>37.276888651187527</v>
      </c>
      <c r="HG82" s="73">
        <f>$A82*'Calcification Rates'!$D$95*'Calcification Rates'!$F$95</f>
        <v>42.143799449035818</v>
      </c>
      <c r="HH82" s="73">
        <f>$A82*('Calcification Rates'!$D$95-'Calcification Rates'!$E$95)*('Calcification Rates'!$F$95-'Calcification Rates'!$G$95)</f>
        <v>36.77647028311852</v>
      </c>
      <c r="HI82" s="73">
        <f>$A82*('Calcification Rates'!$D$95+'Calcification Rates'!$E$95)*('Calcification Rates'!$F$95+'Calcification Rates'!$G$95)</f>
        <v>47.811922759054788</v>
      </c>
      <c r="HJ82" s="73">
        <f>((((1-'Calcification Rates'!$H$96)*$A82)*'Calcification Rates'!$D$96*0.1)+('Calcification Rates'!$H$96*$A82*'Calcification Rates'!$D$96))*'Calcification Rates'!$F$96</f>
        <v>20.035834000000001</v>
      </c>
      <c r="HK82" s="73">
        <f>((((1-'Calcification Rates'!$H$96)*$A82)*(('Calcification Rates'!$D$96-'Calcification Rates'!$E$96)*0.1))+('Calcification Rates'!$H$96*$A82*('Calcification Rates'!$D$96-'Calcification Rates'!$E$96)))*('Calcification Rates'!$F$96-'Calcification Rates'!$G$96)</f>
        <v>17.501748463934756</v>
      </c>
      <c r="HL82" s="73">
        <f>((((1-'Calcification Rates'!$H$96)*$A82)*(('Calcification Rates'!$D$96+'Calcification Rates'!$E$96)*0.1))+('Calcification Rates'!$H$96*$A82*('Calcification Rates'!$D$96+'Calcification Rates'!$E$96)))*('Calcification Rates'!$F$96+'Calcification Rates'!$G$96)</f>
        <v>22.725788639345495</v>
      </c>
      <c r="HM82" s="73">
        <f>((((1-'Calcification Rates'!$H$98)*$A82)*'Calcification Rates'!$D$98*0.1)+('Calcification Rates'!$H$98*$A82*'Calcification Rates'!$D$98))*'Calcification Rates'!$F$98</f>
        <v>20.035834000000001</v>
      </c>
      <c r="HN82" s="73">
        <f>((((1-'Calcification Rates'!$H$98)*$A82)*(('Calcification Rates'!$D$98-'Calcification Rates'!$E$98)*0.1))+('Calcification Rates'!$H$98*$A82*('Calcification Rates'!$D$98-'Calcification Rates'!$E$98)))*('Calcification Rates'!$F$98-'Calcification Rates'!$G$98)</f>
        <v>12.083303375631827</v>
      </c>
      <c r="HO82" s="73">
        <f>((((1-'Calcification Rates'!$H$98)*$A82)*(('Calcification Rates'!$D$98+'Calcification Rates'!$E$98)*0.1))+('Calcification Rates'!$H$98*$A82*('Calcification Rates'!$D$98+'Calcification Rates'!$E$98)))*('Calcification Rates'!$F$98+'Calcification Rates'!$G$98)</f>
        <v>29.139755853668962</v>
      </c>
    </row>
    <row r="83" spans="1:223" x14ac:dyDescent="0.3">
      <c r="A83" s="42">
        <v>81</v>
      </c>
      <c r="B83" s="73">
        <f>((((1-'Calcification Rates'!$H$11)*$A83)*'Calcification Rates'!$D$11*0.1)+('Calcification Rates'!$H$11*$A83*'Calcification Rates'!$D$11))*'Calcification Rates'!$F$11</f>
        <v>222.85573632000001</v>
      </c>
      <c r="C83" s="73">
        <f>((((1-'Calcification Rates'!$H$11)*$A83)*(('Calcification Rates'!$D$11-'Calcification Rates'!$E$11)*0.1))+('Calcification Rates'!$H$11*$A83*('Calcification Rates'!$D$11-'Calcification Rates'!$E$11)))*('Calcification Rates'!$F$11-'Calcification Rates'!$G$11)</f>
        <v>180.99786744297924</v>
      </c>
      <c r="D83" s="73">
        <f>((((1-'Calcification Rates'!$H$11)*$A83)*(('Calcification Rates'!$D$11+'Calcification Rates'!$E$11)*0.1))+('Calcification Rates'!$H$11*$A83*('Calcification Rates'!$D$11+'Calcification Rates'!$E$11)))*('Calcification Rates'!$F$11+'Calcification Rates'!$G$11)</f>
        <v>266.01390269217973</v>
      </c>
      <c r="E83" s="73">
        <f>(((((1-'Calcification Rates'!$H$12)*$A83)*'Calcification Rates'!$D$12*0.1)+('Calcification Rates'!$H$12*$A83*'Calcification Rates'!$D$12))*'Calcification Rates'!$F$12)*0.5</f>
        <v>117.35658308571428</v>
      </c>
      <c r="F83" s="73">
        <f>(((((1-'Calcification Rates'!$H$12)*$A83)*(('Calcification Rates'!$D$12-'Calcification Rates'!$E$12)*0.1))+('Calcification Rates'!$H$12*$A83*('Calcification Rates'!$D$12-'Calcification Rates'!$E$12)))*('Calcification Rates'!$F$12-'Calcification Rates'!$G$12))*0.5</f>
        <v>107.85973135472481</v>
      </c>
      <c r="G83" s="73">
        <f>(((((1-'Calcification Rates'!$H$12)*$A83)*(('Calcification Rates'!$D$12+'Calcification Rates'!$E$12)*0.1))+('Calcification Rates'!$H$12*$A83*('Calcification Rates'!$D$12+'Calcification Rates'!$E$12)))*('Calcification Rates'!$F$12+'Calcification Rates'!$G$12))*0.5</f>
        <v>127.01821396743104</v>
      </c>
      <c r="H83" s="73">
        <f>(((((1-'Calcification Rates'!$H$13)*$A83)*'Calcification Rates'!$D$13*0.1)+('Calcification Rates'!$H$13*$A83*'Calcification Rates'!$D$13))*'Calcification Rates'!$F$13)*0.5</f>
        <v>94.431120753599984</v>
      </c>
      <c r="I83" s="73">
        <f>(((((1-'Calcification Rates'!$H$13)*$A83)*(('Calcification Rates'!$D$13-'Calcification Rates'!$E$13)*0.1))+('Calcification Rates'!$H$13*$A83*('Calcification Rates'!$D$13-'Calcification Rates'!$E$13)))*('Calcification Rates'!$F$13-'Calcification Rates'!$G$13))*0.5</f>
        <v>79.915436465787607</v>
      </c>
      <c r="J83" s="73">
        <f>(((((1-'Calcification Rates'!$H$13)*$A83)*(('Calcification Rates'!$D$13+'Calcification Rates'!$E$13)*0.1))+('Calcification Rates'!$H$13*$A83*('Calcification Rates'!$D$13+'Calcification Rates'!$E$13)))*('Calcification Rates'!$F$13+'Calcification Rates'!$G$13))*0.5</f>
        <v>110.14373639121237</v>
      </c>
      <c r="K83" s="73">
        <f>((((((((($A83*2)/PI())/2)+'Calcification Rates'!$D$14)^2)*PI())/2))-((((((($A83*2)/PI())/2)^2)*PI())/2)))*'Calcification Rates'!$F$14</f>
        <v>47.920696613858453</v>
      </c>
      <c r="L83" s="73">
        <f>((((((((($A83*2)/PI())/2)+('Calcification Rates'!$D$14-'Calcification Rates'!$E$14))^2)*PI())/2))-((((((($A83*2)/PI())/2)^2)*PI())/2)))*('Calcification Rates'!$F$14-'Calcification Rates'!$G$14)</f>
        <v>46.249974444246178</v>
      </c>
      <c r="M83" s="73">
        <f>((((((((($A83*2)/PI())/2)+('Calcification Rates'!$D$14+'Calcification Rates'!$E$14))^2)*PI())/2))-((((((($A83*2)/PI())/2)^2)*PI())/2)))*('Calcification Rates'!$F$14+'Calcification Rates'!$G$14)</f>
        <v>49.592098934764216</v>
      </c>
      <c r="N83" s="73">
        <f>((((((((($A83*2)/PI())/2)+'Calcification Rates'!$D$15)^2)*PI())/2))-((((((($A83*2)/PI())/2)^2)*PI())/2)))*'Calcification Rates'!$F$15</f>
        <v>48.607060758067362</v>
      </c>
      <c r="O83" s="73">
        <f>((((((((($A83*2)/PI())/2)+('Calcification Rates'!$D$15-'Calcification Rates'!$E$15))^2)*PI())/2))-((((((($A83*2)/PI())/2)^2)*PI())/2)))*('Calcification Rates'!$F$15-'Calcification Rates'!$G$15)</f>
        <v>43.833408354537937</v>
      </c>
      <c r="P83" s="73">
        <f>((((((((($A83*2)/PI())/2)+('Calcification Rates'!$D$15+'Calcification Rates'!$E$15))^2)*PI())/2))-((((((($A83*2)/PI())/2)^2)*PI())/2)))*('Calcification Rates'!$F$15+'Calcification Rates'!$G$15)</f>
        <v>53.603898385728492</v>
      </c>
      <c r="Q83" s="73">
        <f>(2*'Calcification Rates'!$D$16*'Calcification Rates'!$F$16)+0.1*'Calcification Rates'!$D$16*($A83+(2*'Calcification Rates'!$D$16))*'Calcification Rates'!$F$16</f>
        <v>11.384578333333334</v>
      </c>
      <c r="R83" s="73">
        <f>(2*('Calcification Rates'!$D$16-'Calcification Rates'!$E$16)*('Calcification Rates'!$F$16-'Calcification Rates'!$G$16))+(0.1*('Calcification Rates'!$D$16-'Calcification Rates'!$E$16)*($A83+(2*'Calcification Rates'!$D$16-'Calcification Rates'!$E$16)))*('Calcification Rates'!$F$16-'Calcification Rates'!$G$16)</f>
        <v>9.7794210514645172</v>
      </c>
      <c r="S83" s="73">
        <f>(2*('Calcification Rates'!$D$16+'Calcification Rates'!$E$16)*('Calcification Rates'!$F$16+'Calcification Rates'!$G$16))+(0.1*('Calcification Rates'!$D$16+'Calcification Rates'!$E$16)*($A83+(2*'Calcification Rates'!$D$16+'Calcification Rates'!$E$16)))*('Calcification Rates'!$F$16+'Calcification Rates'!$G$16)</f>
        <v>13.029698522806934</v>
      </c>
      <c r="T83" s="73">
        <f>(2*'Calcification Rates'!$D$17*'Calcification Rates'!$F$17)+0.1*'Calcification Rates'!$D$17*($A83+(2*'Calcification Rates'!$D$17))*'Calcification Rates'!$F$17</f>
        <v>10.522110277777777</v>
      </c>
      <c r="U83" s="73">
        <f>(2*('Calcification Rates'!$D$17-'Calcification Rates'!$E$17)*('Calcification Rates'!$F$17-'Calcification Rates'!$G$17))+(0.1*('Calcification Rates'!$D$17-'Calcification Rates'!$E$17)*($A83+(2*'Calcification Rates'!$D$17-'Calcification Rates'!$E$17)))*('Calcification Rates'!$F$17-'Calcification Rates'!$G$17)</f>
        <v>8.9286656989311819</v>
      </c>
      <c r="V83" s="73">
        <f>(2*('Calcification Rates'!$D$17+'Calcification Rates'!$E$17)*('Calcification Rates'!$F$17+'Calcification Rates'!$G$17))+(0.1*('Calcification Rates'!$D$17+'Calcification Rates'!$E$17)*($A83+(2*'Calcification Rates'!$D$17+'Calcification Rates'!$E$17)))*('Calcification Rates'!$F$17+'Calcification Rates'!$G$17)</f>
        <v>12.155516270273598</v>
      </c>
      <c r="W83" s="73">
        <f>((((((((($A83*2)/PI())/2)+'Calcification Rates'!$D$18)^2)*PI())/2))-((((((($A83*2)/PI())/2)^2)*PI())/2)))*'Calcification Rates'!$F$18</f>
        <v>48.607060758067362</v>
      </c>
      <c r="X83" s="73">
        <f>((((((((($A83*2)/PI())/2)+('Calcification Rates'!$D$18-'Calcification Rates'!$E$18))^2)*PI())/2))-((((((($A83*2)/PI())/2)^2)*PI())/2)))*('Calcification Rates'!$F$18-'Calcification Rates'!$G$18)</f>
        <v>43.833408354537937</v>
      </c>
      <c r="Y83" s="73">
        <f>((((((((($A83*2)/PI())/2)+('Calcification Rates'!$D$18+'Calcification Rates'!$E$18))^2)*PI())/2))-((((((($A83*2)/PI())/2)^2)*PI())/2)))*('Calcification Rates'!$F$18+'Calcification Rates'!$G$18)</f>
        <v>53.603898385728492</v>
      </c>
      <c r="Z83" s="73">
        <f>(2*'Calcification Rates'!$D$19*'Calcification Rates'!$F$19)+0.1*'Calcification Rates'!$D$19*($A83+(2*'Calcification Rates'!$D$19))*'Calcification Rates'!$F$19</f>
        <v>10.522110277777777</v>
      </c>
      <c r="AA83" s="73">
        <f>(2*('Calcification Rates'!$D$19-'Calcification Rates'!$E$19)*('Calcification Rates'!$F$19-'Calcification Rates'!$G$19))+(0.1*('Calcification Rates'!$D$19-'Calcification Rates'!$E$19)*($A83+(2*'Calcification Rates'!$D$19-'Calcification Rates'!$E$19)))*('Calcification Rates'!$F$19-'Calcification Rates'!$G$19)</f>
        <v>8.9286656989311819</v>
      </c>
      <c r="AB83" s="73">
        <f>(2*('Calcification Rates'!$D$19+'Calcification Rates'!$E$19)*('Calcification Rates'!$F$19+'Calcification Rates'!$G$19))+(0.1*('Calcification Rates'!$D$19+'Calcification Rates'!$E$19)*($A83+(2*'Calcification Rates'!$D$19+'Calcification Rates'!$E$19)))*('Calcification Rates'!$F$19+'Calcification Rates'!$G$19)</f>
        <v>12.155516270273598</v>
      </c>
      <c r="AC83" s="73">
        <f>(((((1-'Calcification Rates'!$H$20)*$A83)*'Calcification Rates'!$D$20*0.1)+('Calcification Rates'!$H$20*$A83*'Calcification Rates'!$D$20))*'Calcification Rates'!$F$20)*0.5</f>
        <v>6.5489043374999998</v>
      </c>
      <c r="AD83" s="73">
        <f>(((((1-'Calcification Rates'!$H$20)*$A83)*(('Calcification Rates'!$D$20-'Calcification Rates'!$E$20)*0.1))+('Calcification Rates'!$H$20*$A83*('Calcification Rates'!$D$20-'Calcification Rates'!$E$20)))*('Calcification Rates'!$F$20-'Calcification Rates'!$G$20))*0.5</f>
        <v>5.5575091661719975</v>
      </c>
      <c r="AE83" s="73">
        <f>(((((1-'Calcification Rates'!$H$20)*$A83)*(('Calcification Rates'!$D$20+'Calcification Rates'!$E$20)*0.1))+('Calcification Rates'!$H$20*$A83*('Calcification Rates'!$D$20+'Calcification Rates'!$E$20)))*('Calcification Rates'!$F$20+'Calcification Rates'!$G$20))*0.5</f>
        <v>7.5650426466807801</v>
      </c>
      <c r="AF83" s="73">
        <f>(2*'Calcification Rates'!$D$21*'Calcification Rates'!$F$21)+0.1*'Calcification Rates'!$D$21*($A83+(2*'Calcification Rates'!$D$21))*'Calcification Rates'!$F$21</f>
        <v>12.074552777777779</v>
      </c>
      <c r="AG83" s="73">
        <f>(2*('Calcification Rates'!$D$21-'Calcification Rates'!$E$21)*('Calcification Rates'!$F$21-'Calcification Rates'!$G$21))+(0.1*('Calcification Rates'!$D$21-'Calcification Rates'!$E$21)*($A83+(2*'Calcification Rates'!$D$21-'Calcification Rates'!$E$21)))*('Calcification Rates'!$F$21-'Calcification Rates'!$G$21)</f>
        <v>11.815290335982933</v>
      </c>
      <c r="AH83" s="73">
        <f>(2*('Calcification Rates'!$D$21+'Calcification Rates'!$E$21)*('Calcification Rates'!$F$21+'Calcification Rates'!$G$21))+(0.1*('Calcification Rates'!$D$21+'Calcification Rates'!$E$21)*($A83+(2*'Calcification Rates'!$D$21+'Calcification Rates'!$E$21)))*('Calcification Rates'!$F$21+'Calcification Rates'!$G$21)</f>
        <v>12.336459947750399</v>
      </c>
      <c r="AI83" s="73">
        <f>$A83*'Calcification Rates'!$D$23*'Calcification Rates'!$F$23</f>
        <v>1.9037278124999999</v>
      </c>
      <c r="AJ83" s="73">
        <f>$A83*('Calcification Rates'!$D$23-'Calcification Rates'!$E$23)*('Calcification Rates'!$F$23-'Calcification Rates'!$G$23)</f>
        <v>1.2372303915026153</v>
      </c>
      <c r="AK83" s="73">
        <f>$A83*('Calcification Rates'!$D$23+'Calcification Rates'!$E$23)*('Calcification Rates'!$F$23+'Calcification Rates'!$G$23)</f>
        <v>2.5702252334973847</v>
      </c>
      <c r="AL83" s="73">
        <f>((((1-'Calcification Rates'!$H$24)*$A83)*'Calcification Rates'!$D$24*0.1)+('Calcification Rates'!$H$24*$A83*'Calcification Rates'!$D$24))*'Calcification Rates'!$F$24</f>
        <v>86.744141511299986</v>
      </c>
      <c r="AM83" s="73">
        <f>((((1-'Calcification Rates'!$H$24)*$A83)*(('Calcification Rates'!$D$24-'Calcification Rates'!$E$24)*0.1))+('Calcification Rates'!$H$24*$A83*('Calcification Rates'!$D$24-'Calcification Rates'!$E$24)))*('Calcification Rates'!$F$24-'Calcification Rates'!$G$24)</f>
        <v>52.314057799629211</v>
      </c>
      <c r="AN83" s="73">
        <f>((((1-'Calcification Rates'!$H$24)*$A83)*(('Calcification Rates'!$D$24+'Calcification Rates'!$E$24)*0.1))+('Calcification Rates'!$H$24*$A83*('Calcification Rates'!$D$24+'Calcification Rates'!$E$24)))*('Calcification Rates'!$F$24+'Calcification Rates'!$G$24)</f>
        <v>126.1591159806671</v>
      </c>
      <c r="AO83" s="73">
        <f>((((((((($A83*2)/PI())/2)+'Calcification Rates'!$D$25)^2)*PI())/2))-((((((($A83*2)/PI())/2)^2)*PI())/2)))*'Calcification Rates'!$F$25</f>
        <v>40.815795841023139</v>
      </c>
      <c r="AP83" s="73">
        <f>((((((((($A83*2)/PI())/2)+('Calcification Rates'!$D$25-'Calcification Rates'!$E$25))^2)*PI())/2))-((((((($A83*2)/PI())/2)^2)*PI())/2)))*('Calcification Rates'!$F$25-'Calcification Rates'!$G$25)</f>
        <v>33.366993338979654</v>
      </c>
      <c r="AQ83" s="73">
        <f>((((((((($A83*2)/PI())/2)+('Calcification Rates'!$D$25+'Calcification Rates'!$E$25))^2)*PI())/2))-((((((($A83*2)/PI())/2)^2)*PI())/2)))*('Calcification Rates'!$F$25+'Calcification Rates'!$G$25)</f>
        <v>48.512285980104856</v>
      </c>
      <c r="AR83" s="73">
        <f>((((1-'Calcification Rates'!$H$28)*$A83)*'Calcification Rates'!$D$28*0.1)+('Calcification Rates'!$H$28*$A83*'Calcification Rates'!$D$28))*'Calcification Rates'!$F$28</f>
        <v>13.962070322982502</v>
      </c>
      <c r="AS83" s="73">
        <f>((((1-'Calcification Rates'!$H$28)*$A83)*(('Calcification Rates'!$D$28-'Calcification Rates'!$E$28)*0.1))+('Calcification Rates'!$H$28*$A83*('Calcification Rates'!$D$28-'Calcification Rates'!$E$28)))*('Calcification Rates'!$F$28-'Calcification Rates'!$G$28)</f>
        <v>12.584287369484567</v>
      </c>
      <c r="AT83" s="73">
        <f>((((1-'Calcification Rates'!$H$28)*$A83)*(('Calcification Rates'!$D$28+'Calcification Rates'!$E$28)*0.1))+('Calcification Rates'!$H$28*$A83*('Calcification Rates'!$D$28+'Calcification Rates'!$E$28)))*('Calcification Rates'!$F$28+'Calcification Rates'!$G$28)</f>
        <v>15.407275158107611</v>
      </c>
      <c r="AU83" s="73">
        <f>((((((((($A83*2)/PI())/2)+'Calcification Rates'!$D$29)^2)*PI())/2))-((((((($A83*2)/PI())/2)^2)*PI())/2)))*'Calcification Rates'!$F$29</f>
        <v>199.76283478419654</v>
      </c>
      <c r="AV83" s="73">
        <f>((((((((($A83*2)/PI())/2)+('Calcification Rates'!$D$29-'Calcification Rates'!$E$29))^2)*PI())/2))-((((((($A83*2)/PI())/2)^2)*PI())/2)))*('Calcification Rates'!$F$29-'Calcification Rates'!$G$29)</f>
        <v>165.08670729312044</v>
      </c>
      <c r="AW83" s="73">
        <f>((((((((($A83*2)/PI())/2)+('Calcification Rates'!$D$29+'Calcification Rates'!$E$29))^2)*PI())/2))-((((((($A83*2)/PI())/2)^2)*PI())/2)))*('Calcification Rates'!$F$29+'Calcification Rates'!$G$29)</f>
        <v>237.46114424314126</v>
      </c>
      <c r="AX83" s="73">
        <f>((((((((($A83*2)/PI())/2)+'Calcification Rates'!$D$30)^2)*PI())/2))-((((((($A83*2)/PI())/2)^2)*PI())/2)))*'Calcification Rates'!$F$30</f>
        <v>47.63255788683329</v>
      </c>
      <c r="AY83" s="73">
        <f>((((((((($A83*2)/PI())/2)+('Calcification Rates'!$D$30-'Calcification Rates'!$E$30))^2)*PI())/2))-((((((($A83*2)/PI())/2)^2)*PI())/2)))*('Calcification Rates'!$F$30-'Calcification Rates'!$G$30)</f>
        <v>42.286120199020665</v>
      </c>
      <c r="AZ83" s="73">
        <f>((((((((($A83*2)/PI())/2)+('Calcification Rates'!$D$30+'Calcification Rates'!$E$30))^2)*PI())/2))-((((((($A83*2)/PI())/2)^2)*PI())/2)))*('Calcification Rates'!$F$30+'Calcification Rates'!$G$30)</f>
        <v>53.088885113216804</v>
      </c>
      <c r="BA83" s="73">
        <f>((((1-'Calcification Rates'!$H$31)*$A83)*'Calcification Rates'!$D$31*0.1)+('Calcification Rates'!$H$31*$A83*'Calcification Rates'!$D$31))*'Calcification Rates'!$F$31</f>
        <v>14.933646000000001</v>
      </c>
      <c r="BB83" s="73">
        <f>((((1-'Calcification Rates'!$H$31)*$A83)*(('Calcification Rates'!$D$31-'Calcification Rates'!$E$31)*0.1))+('Calcification Rates'!$H$31*$A83*('Calcification Rates'!$D$31-'Calcification Rates'!$E$31)))*('Calcification Rates'!$F$31-'Calcification Rates'!$G$31)</f>
        <v>14.933646000000001</v>
      </c>
      <c r="BC83" s="73">
        <f>((((1-'Calcification Rates'!$H$31)*$A83)*(('Calcification Rates'!$D$31+'Calcification Rates'!$E$31)*0.1))+('Calcification Rates'!$H$31*$A83*('Calcification Rates'!$D$31+'Calcification Rates'!$E$31)))*('Calcification Rates'!$F$31+'Calcification Rates'!$G$31)</f>
        <v>14.933646000000001</v>
      </c>
      <c r="BD83" s="73">
        <f>$A83*'Calcification Rates'!$D$32*'Calcification Rates'!$F$32</f>
        <v>62.750877856101134</v>
      </c>
      <c r="BE83" s="73">
        <f>$A83*('Calcification Rates'!$D$32-'Calcification Rates'!$E$32)*('Calcification Rates'!$F$32-'Calcification Rates'!$G$32)</f>
        <v>60.322991449030432</v>
      </c>
      <c r="BF83" s="73">
        <f>$A83*('Calcification Rates'!$D$32+'Calcification Rates'!$E$32)*('Calcification Rates'!$F$32+'Calcification Rates'!$G$32)</f>
        <v>65.178764263171828</v>
      </c>
      <c r="BG83" s="73">
        <f>((((1-'Calcification Rates'!$H$34)*$A83)*'Calcification Rates'!$D$34*0.1)+('Calcification Rates'!$H$34*$A83*'Calcification Rates'!$D$34))*'Calcification Rates'!$F$34</f>
        <v>20.286281925000001</v>
      </c>
      <c r="BH83" s="73">
        <f>((((1-'Calcification Rates'!$H$34)*$A83)*(('Calcification Rates'!$D$34-'Calcification Rates'!$E$34)*0.1))+('Calcification Rates'!$H$34*$A83*('Calcification Rates'!$D$34-'Calcification Rates'!$E$34)))*('Calcification Rates'!$F$34-'Calcification Rates'!$G$34)</f>
        <v>7.7252815091411042</v>
      </c>
      <c r="BI83" s="73">
        <f>((((1-'Calcification Rates'!$H$34)*$A83)*(('Calcification Rates'!$D$34+'Calcification Rates'!$E$34)*0.1))+('Calcification Rates'!$H$34*$A83*('Calcification Rates'!$D$34+'Calcification Rates'!$E$34)))*('Calcification Rates'!$F$34+'Calcification Rates'!$G$34)</f>
        <v>38.690173021771869</v>
      </c>
      <c r="BJ83" s="73">
        <f>(2*'Calcification Rates'!$D$35*'Calcification Rates'!$F$35)+0.1*'Calcification Rates'!$D$35*($A83+(2*'Calcification Rates'!$D$35))*'Calcification Rates'!$F$35</f>
        <v>6.0616360487871086</v>
      </c>
      <c r="BK83" s="73">
        <f>(2*('Calcification Rates'!$D$35-'Calcification Rates'!$E$35)*('Calcification Rates'!$F$35-'Calcification Rates'!$G$35))+(0.1*('Calcification Rates'!$D$35-'Calcification Rates'!$E$35)*($A83+(2*'Calcification Rates'!$D$35-'Calcification Rates'!$E$35)))*('Calcification Rates'!$F$35-'Calcification Rates'!$G$35)</f>
        <v>5.4668765155692727</v>
      </c>
      <c r="BL83" s="73">
        <f>(2*('Calcification Rates'!$D$35+'Calcification Rates'!$E$35)*('Calcification Rates'!$F$35+'Calcification Rates'!$G$35))+(0.1*('Calcification Rates'!$D$35+'Calcification Rates'!$E$35)*($A83+(2*'Calcification Rates'!$D$35+'Calcification Rates'!$E$35)))*('Calcification Rates'!$F$35+'Calcification Rates'!$G$35)</f>
        <v>6.6841064722935766</v>
      </c>
      <c r="BM83" s="73">
        <f>((((((((($A83*2)/PI())/2)+'Calcification Rates'!$D$36)^2)*PI())/2))-((((((($A83*2)/PI())/2)^2)*PI())/2)))*'Calcification Rates'!$F$36</f>
        <v>64.191158597758829</v>
      </c>
      <c r="BN83" s="73">
        <f>((((((((($A83*2)/PI())/2)+('Calcification Rates'!$D$36-'Calcification Rates'!$E$36))^2)*PI())/2))-((((((($A83*2)/PI())/2)^2)*PI())/2)))*('Calcification Rates'!$F$36-'Calcification Rates'!$G$36)</f>
        <v>58.793123859918907</v>
      </c>
      <c r="BO83" s="73">
        <f>((((((((($A83*2)/PI())/2)+('Calcification Rates'!$D$36+'Calcification Rates'!$E$36))^2)*PI())/2))-((((((($A83*2)/PI())/2)^2)*PI())/2)))*('Calcification Rates'!$F$36+'Calcification Rates'!$G$36)</f>
        <v>69.826633705478798</v>
      </c>
      <c r="BP83" s="73">
        <f>(2*'Calcification Rates'!$D$37*'Calcification Rates'!$F$37)+0.1*'Calcification Rates'!$D$37*($A83+(2*'Calcification Rates'!$D$37))*'Calcification Rates'!$F$37</f>
        <v>121.21919444444444</v>
      </c>
      <c r="BQ83" s="73">
        <f>(2*('Calcification Rates'!$D$37-'Calcification Rates'!$E$37)*('Calcification Rates'!$F$37-'Calcification Rates'!$G$37))+(0.1*('Calcification Rates'!$D$37-'Calcification Rates'!$E$37)*($A83+(2*'Calcification Rates'!$D$37-'Calcification Rates'!$E$37)))*('Calcification Rates'!$F$37-'Calcification Rates'!$G$37)</f>
        <v>99.39084016164378</v>
      </c>
      <c r="BR83" s="73">
        <f>(2*('Calcification Rates'!$D$37+'Calcification Rates'!$E$37)*('Calcification Rates'!$F$37+'Calcification Rates'!$G$37))+(0.1*('Calcification Rates'!$D$37+'Calcification Rates'!$E$37)*($A83+(2*'Calcification Rates'!$D$37+'Calcification Rates'!$E$37)))*('Calcification Rates'!$F$37+'Calcification Rates'!$G$37)</f>
        <v>144.82419262069808</v>
      </c>
      <c r="BS83" s="73">
        <f>(2*'Calcification Rates'!$D$38*'Calcification Rates'!$F$38)+0.1*'Calcification Rates'!$D$38*($A83+(2*'Calcification Rates'!$D$38))*'Calcification Rates'!$F$38</f>
        <v>116.07088888888887</v>
      </c>
      <c r="BT83" s="73">
        <f>(2*('Calcification Rates'!$D$38-'Calcification Rates'!$E$38)*('Calcification Rates'!$F$38-'Calcification Rates'!$G$38))+(0.1*('Calcification Rates'!$D$38-'Calcification Rates'!$E$38)*($A83+(2*'Calcification Rates'!$D$38-'Calcification Rates'!$E$38)))*('Calcification Rates'!$F$38-'Calcification Rates'!$G$38)</f>
        <v>93.345694198966157</v>
      </c>
      <c r="BU83" s="73">
        <f>(2*('Calcification Rates'!$D$38+'Calcification Rates'!$E$38)*('Calcification Rates'!$F$38+'Calcification Rates'!$G$38))+(0.1*('Calcification Rates'!$D$38+'Calcification Rates'!$E$38)*($A83+(2*'Calcification Rates'!$D$38+'Calcification Rates'!$E$38)))*('Calcification Rates'!$F$38+'Calcification Rates'!$G$38)</f>
        <v>141.09586147186323</v>
      </c>
      <c r="BV83" s="73">
        <f>((((((((($A83*2)/PI())/2)+'Calcification Rates'!$D$39)^2)*PI())/2))-((((((($A83*2)/PI())/2)^2)*PI())/2)))*'Calcification Rates'!$F$39</f>
        <v>34.697038849577318</v>
      </c>
      <c r="BW83" s="73">
        <f>((((((((($A83*2)/PI())/2)+('Calcification Rates'!$D$39-'Calcification Rates'!$E$39))^2)*PI())/2))-((((((($A83*2)/PI())/2)^2)*PI())/2)))*('Calcification Rates'!$F$39-'Calcification Rates'!$G$39)</f>
        <v>33.354580036783162</v>
      </c>
      <c r="BX83" s="73">
        <f>((((((((($A83*2)/PI())/2)+('Calcification Rates'!$D$39+'Calcification Rates'!$E$39))^2)*PI())/2))-((((((($A83*2)/PI())/2)^2)*PI())/2)))*('Calcification Rates'!$F$39+'Calcification Rates'!$G$39)</f>
        <v>36.039497662371474</v>
      </c>
      <c r="BY83" s="73">
        <f>((((((((($A83*2)/PI())/2)+'Calcification Rates'!$D$40)^2)*PI())/2))-((((((($A83*2)/PI())/2)^2)*PI())/2)))*'Calcification Rates'!$F$40</f>
        <v>63.359327537826267</v>
      </c>
      <c r="BZ83" s="73">
        <f>((((((((($A83*2)/PI())/2)+('Calcification Rates'!$D$40-'Calcification Rates'!$E$40))^2)*PI())/2))-((((((($A83*2)/PI())/2)^2)*PI())/2)))*('Calcification Rates'!$F$40-'Calcification Rates'!$G$40)</f>
        <v>60.907899679829029</v>
      </c>
      <c r="CA83" s="73">
        <f>((((((((($A83*2)/PI())/2)+('Calcification Rates'!$D$40+'Calcification Rates'!$E$40))^2)*PI())/2))-((((((($A83*2)/PI())/2)^2)*PI())/2)))*('Calcification Rates'!$F$40+'Calcification Rates'!$G$40)</f>
        <v>65.810755395823506</v>
      </c>
      <c r="CB83" s="73">
        <f>$A83*'Calcification Rates'!$D$23*'Calcification Rates'!$F$23</f>
        <v>1.9037278124999999</v>
      </c>
      <c r="CC83" s="73">
        <f>$A83*('Calcification Rates'!$D$23-'Calcification Rates'!$E$23)*('Calcification Rates'!$F$23-'Calcification Rates'!$G$23)</f>
        <v>1.2372303915026153</v>
      </c>
      <c r="CD83" s="73">
        <f>$A83*('Calcification Rates'!$D$23+'Calcification Rates'!$E$23)*('Calcification Rates'!$F$23+'Calcification Rates'!$G$23)</f>
        <v>2.5702252334973847</v>
      </c>
      <c r="CE83" s="73">
        <f>((((1-'Calcification Rates'!$H$44)*$A83)*'Calcification Rates'!$D$44*0.1)+('Calcification Rates'!$H$44*$A83*'Calcification Rates'!$D$44))*'Calcification Rates'!$F$44</f>
        <v>66.478145868224999</v>
      </c>
      <c r="CF83" s="73">
        <f>((((1-'Calcification Rates'!$H$44)*$A83)*(('Calcification Rates'!$D$44-'Calcification Rates'!$E$44)*0.1))+('Calcification Rates'!$H$44*$A83*('Calcification Rates'!$D$44-'Calcification Rates'!$E$44)))*('Calcification Rates'!$F$44-'Calcification Rates'!$G$44)</f>
        <v>40.091947476469812</v>
      </c>
      <c r="CG83" s="73">
        <f>((((1-'Calcification Rates'!$H$44)*$A83)*(('Calcification Rates'!$D$44+'Calcification Rates'!$E$44)*0.1))+('Calcification Rates'!$H$44*$A83*('Calcification Rates'!$D$44+'Calcification Rates'!$E$44)))*('Calcification Rates'!$F$44+'Calcification Rates'!$G$44)</f>
        <v>96.684617181629093</v>
      </c>
      <c r="CH83" s="73">
        <f>((((1-'Calcification Rates'!$H$45)*$A83)*'Calcification Rates'!$D$45*0.1)+('Calcification Rates'!$H$45*$A83*'Calcification Rates'!$D$45))*'Calcification Rates'!$F$45</f>
        <v>82.603994399999976</v>
      </c>
      <c r="CI83" s="73">
        <f>((((1-'Calcification Rates'!$H$45)*$A83)*(('Calcification Rates'!$D$45-'Calcification Rates'!$E$45)*0.1))+('Calcification Rates'!$H$45*$A83*('Calcification Rates'!$D$45-'Calcification Rates'!$E$45)))*('Calcification Rates'!$F$45-'Calcification Rates'!$G$45)</f>
        <v>54.393615298425239</v>
      </c>
      <c r="CJ83" s="73">
        <f>((((1-'Calcification Rates'!$H$45)*$A83)*(('Calcification Rates'!$D$45+'Calcification Rates'!$E$45)*0.1))+('Calcification Rates'!$H$45*$A83*('Calcification Rates'!$D$45+'Calcification Rates'!$E$45)))*('Calcification Rates'!$F$45+'Calcification Rates'!$G$45)</f>
        <v>110.81437350157474</v>
      </c>
      <c r="CK83" s="73">
        <f>((((1-'Calcification Rates'!$H$46)*$A83)*'Calcification Rates'!$D$46*0.1)+('Calcification Rates'!$H$46*$A83*'Calcification Rates'!$D$46))*'Calcification Rates'!$F$46</f>
        <v>66.534438420000015</v>
      </c>
      <c r="CL83" s="73">
        <f>((((1-'Calcification Rates'!$H$46)*$A83)*(('Calcification Rates'!$D$46-'Calcification Rates'!$E$46)*0.1))+('Calcification Rates'!$H$46*$A83*('Calcification Rates'!$D$46-'Calcification Rates'!$E$46)))*('Calcification Rates'!$F$46-'Calcification Rates'!$G$46)</f>
        <v>62.400523448596445</v>
      </c>
      <c r="CM83" s="73">
        <f>((((1-'Calcification Rates'!$H$46)*$A83)*(('Calcification Rates'!$D$46+'Calcification Rates'!$E$46)*0.1))+('Calcification Rates'!$H$46*$A83*('Calcification Rates'!$D$46+'Calcification Rates'!$E$46)))*('Calcification Rates'!$F$46+'Calcification Rates'!$G$46)</f>
        <v>70.792316149319831</v>
      </c>
      <c r="CN83" s="73">
        <f>((((1-'Calcification Rates'!$H$47)*$A83)*'Calcification Rates'!$D$47*0.1)+('Calcification Rates'!$H$47*$A83*'Calcification Rates'!$D$47))*'Calcification Rates'!$F$47</f>
        <v>86.744141511299986</v>
      </c>
      <c r="CO83" s="73">
        <f>((((1-'Calcification Rates'!$H$47)*$A83)*(('Calcification Rates'!$D$47-'Calcification Rates'!$E$47)*0.1))+('Calcification Rates'!$H$47*$A83*('Calcification Rates'!$D$47-'Calcification Rates'!$E$47)))*('Calcification Rates'!$F$47-'Calcification Rates'!$G$47)</f>
        <v>52.314057799629211</v>
      </c>
      <c r="CP83" s="73">
        <f>((((1-'Calcification Rates'!$H$47)*$A83)*(('Calcification Rates'!$D$47+'Calcification Rates'!$E$47)*0.1))+('Calcification Rates'!$H$47*$A83*('Calcification Rates'!$D$47+'Calcification Rates'!$E$47)))*('Calcification Rates'!$F$47+'Calcification Rates'!$G$47)</f>
        <v>126.1591159806671</v>
      </c>
      <c r="CQ83" s="73">
        <f>((((((((($A83*2)/PI())/2)+'Calcification Rates'!$D$48)^2)*PI())/2))-((((((($A83*2)/PI())/2)^2)*PI())/2)))*'Calcification Rates'!$F$48</f>
        <v>48.607060758067362</v>
      </c>
      <c r="CR83" s="73">
        <f>((((((((($A83*2)/PI())/2)+('Calcification Rates'!$D$48-'Calcification Rates'!$E$48))^2)*PI())/2))-((((((($A83*2)/PI())/2)^2)*PI())/2)))*('Calcification Rates'!$F$48-'Calcification Rates'!$G$48)</f>
        <v>43.833408354537937</v>
      </c>
      <c r="CS83" s="73">
        <f>((((((((($A83*2)/PI())/2)+('Calcification Rates'!$D$48+'Calcification Rates'!$E$48))^2)*PI())/2))-((((((($A83*2)/PI())/2)^2)*PI())/2)))*('Calcification Rates'!$F$48+'Calcification Rates'!$G$48)</f>
        <v>53.603898385728492</v>
      </c>
      <c r="CT83" s="73">
        <f>((((1-'Calcification Rates'!$H$49)*$A83)*'Calcification Rates'!$D$49*0.1)+('Calcification Rates'!$H$49*$A83*'Calcification Rates'!$D$49))*'Calcification Rates'!$F$49</f>
        <v>66.478145868224999</v>
      </c>
      <c r="CU83" s="73">
        <f>((((1-'Calcification Rates'!$H$49)*$A83)*(('Calcification Rates'!$D$49-'Calcification Rates'!$E$49)*0.1))+('Calcification Rates'!$H$49*$A83*('Calcification Rates'!$D$49-'Calcification Rates'!$E$49)))*('Calcification Rates'!$F$49-'Calcification Rates'!$G$49)</f>
        <v>40.091947476469812</v>
      </c>
      <c r="CV83" s="73">
        <f>((((1-'Calcification Rates'!$H$49)*$A83)*(('Calcification Rates'!$D$49+'Calcification Rates'!$E$49)*0.1))+('Calcification Rates'!$H$49*$A83*('Calcification Rates'!$D$49+'Calcification Rates'!$E$49)))*('Calcification Rates'!$F$49+'Calcification Rates'!$G$49)</f>
        <v>96.684617181629093</v>
      </c>
      <c r="CW83" s="73">
        <f>((((((((($A83*2)/PI())/2)+'Calcification Rates'!$D$50)^2)*PI())/2))-((((((($A83*2)/PI())/2)^2)*PI())/2)))*'Calcification Rates'!$F$50</f>
        <v>48.607060758067362</v>
      </c>
      <c r="CX83" s="73">
        <f>((((((((($A83*2)/PI())/2)+('Calcification Rates'!$D$50-'Calcification Rates'!$E$50))^2)*PI())/2))-((((((($A83*2)/PI())/2)^2)*PI())/2)))*('Calcification Rates'!$F$50-'Calcification Rates'!$G$50)</f>
        <v>43.833408354537937</v>
      </c>
      <c r="CY83" s="73">
        <f>((((((((($A83*2)/PI())/2)+('Calcification Rates'!$D$50+'Calcification Rates'!$E$50))^2)*PI())/2))-((((((($A83*2)/PI())/2)^2)*PI())/2)))*('Calcification Rates'!$F$50+'Calcification Rates'!$G$50)</f>
        <v>53.603898385728492</v>
      </c>
      <c r="CZ83" s="73">
        <f>((((((((($A83*2)/PI())/2)+'Calcification Rates'!$D$51)^2)*PI())/2))-((((((($A83*2)/PI())/2)^2)*PI())/2)))*'Calcification Rates'!$F$51</f>
        <v>48.607060758067362</v>
      </c>
      <c r="DA83" s="73">
        <f>((((((((($A83*2)/PI())/2)+('Calcification Rates'!$D$51-'Calcification Rates'!$E$51))^2)*PI())/2))-((((((($A83*2)/PI())/2)^2)*PI())/2)))*('Calcification Rates'!$F$51-'Calcification Rates'!$G$51)</f>
        <v>43.833408354537937</v>
      </c>
      <c r="DB83" s="73">
        <f>((((((((($A83*2)/PI())/2)+('Calcification Rates'!$D$51+'Calcification Rates'!$E$51))^2)*PI())/2))-((((((($A83*2)/PI())/2)^2)*PI())/2)))*('Calcification Rates'!$F$51+'Calcification Rates'!$G$51)</f>
        <v>53.603898385728492</v>
      </c>
      <c r="DC83" s="73">
        <f>((((((((($A83*2)/PI())/2)+'Calcification Rates'!$D$52)^2)*PI())/2))-((((((($A83*2)/PI())/2)^2)*PI())/2)))*'Calcification Rates'!$F$52</f>
        <v>107.44115435163808</v>
      </c>
      <c r="DD83" s="73">
        <f>((((((((($A83*2)/PI())/2)+('Calcification Rates'!$D$52-'Calcification Rates'!$E$52))^2)*PI())/2))-((((((($A83*2)/PI())/2)^2)*PI())/2)))*('Calcification Rates'!$F$52-'Calcification Rates'!$G$52)</f>
        <v>101.42731018849837</v>
      </c>
      <c r="DE83" s="73">
        <f>((((((((($A83*2)/PI())/2)+('Calcification Rates'!$D$52+'Calcification Rates'!$E$52))^2)*PI())/2))-((((((($A83*2)/PI())/2)^2)*PI())/2)))*('Calcification Rates'!$F$52+'Calcification Rates'!$G$52)</f>
        <v>113.60559176743639</v>
      </c>
      <c r="DF83" s="73">
        <f>((((((((($A83*2)/PI())/2)+'Calcification Rates'!$D$53)^2)*PI())/2))-((((((($A83*2)/PI())/2)^2)*PI())/2)))*'Calcification Rates'!$F$53</f>
        <v>14.414464672706412</v>
      </c>
      <c r="DG83" s="73">
        <f>((((((((($A83*2)/PI())/2)+('Calcification Rates'!$D$53-'Calcification Rates'!$E$53))^2)*PI())/2))-((((((($A83*2)/PI())/2)^2)*PI())/2)))*('Calcification Rates'!$F$53-'Calcification Rates'!$G$53)</f>
        <v>13.700901238198965</v>
      </c>
      <c r="DH83" s="73">
        <f>((((((((($A83*2)/PI())/2)+('Calcification Rates'!$D$53+'Calcification Rates'!$E$53))^2)*PI())/2))-((((((($A83*2)/PI())/2)^2)*PI())/2)))*('Calcification Rates'!$F$53+'Calcification Rates'!$G$53)</f>
        <v>15.140582223246927</v>
      </c>
      <c r="DI83" s="73">
        <f>((((((((($A83*2)/PI())/2)+'Calcification Rates'!$D$54)^2)*PI())/2))-((((((($A83*2)/PI())/2)^2)*PI())/2)))*'Calcification Rates'!$F$54</f>
        <v>14.414464672706412</v>
      </c>
      <c r="DJ83" s="73">
        <f>((((((((($A83*2)/PI())/2)+('Calcification Rates'!$D$54-'Calcification Rates'!$E$54))^2)*PI())/2))-((((((($A83*2)/PI())/2)^2)*PI())/2)))*('Calcification Rates'!$F$54-'Calcification Rates'!$G$54)</f>
        <v>13.700901238198965</v>
      </c>
      <c r="DK83" s="73">
        <f>((((((((($A83*2)/PI())/2)+('Calcification Rates'!$D$54+'Calcification Rates'!$E$54))^2)*PI())/2))-((((((($A83*2)/PI())/2)^2)*PI())/2)))*('Calcification Rates'!$F$54+'Calcification Rates'!$G$54)</f>
        <v>15.140582223246927</v>
      </c>
      <c r="DL83" s="73">
        <f>((((((((($A83*2)/PI())/2)+'Calcification Rates'!$D$55)^2)*PI())/2))-((((((($A83*2)/PI())/2)^2)*PI())/2)))*'Calcification Rates'!$F$55</f>
        <v>17.676136087025498</v>
      </c>
      <c r="DM83" s="73">
        <f>((((((((($A83*2)/PI())/2)+('Calcification Rates'!$D$55-'Calcification Rates'!$E$55))^2)*PI())/2))-((((((($A83*2)/PI())/2)^2)*PI())/2)))*('Calcification Rates'!$F$55-'Calcification Rates'!$G$55)</f>
        <v>17.477322078269641</v>
      </c>
      <c r="DN83" s="73">
        <f>((((((((($A83*2)/PI())/2)+('Calcification Rates'!$D$55+'Calcification Rates'!$E$55))^2)*PI())/2))-((((((($A83*2)/PI())/2)^2)*PI())/2)))*('Calcification Rates'!$F$55+'Calcification Rates'!$G$55)</f>
        <v>17.874959969702171</v>
      </c>
      <c r="DO83" s="73">
        <f>((((1-'Calcification Rates'!$H$56)*$A83)*'Calcification Rates'!$D$56*0.1)+('Calcification Rates'!$H$56*$A83*'Calcification Rates'!$D$56))*'Calcification Rates'!$F$56</f>
        <v>8.6232830849999988</v>
      </c>
      <c r="DP83" s="73">
        <f>((((1-'Calcification Rates'!$H$56)*$A83)*(('Calcification Rates'!$D$56-'Calcification Rates'!$E$56)*0.1))+('Calcification Rates'!$H$56*$A83*('Calcification Rates'!$D$56-'Calcification Rates'!$E$56)))*('Calcification Rates'!$F$56-'Calcification Rates'!$G$56)</f>
        <v>8.6232830849999988</v>
      </c>
      <c r="DQ83" s="73">
        <f>((((1-'Calcification Rates'!$H$56)*$A83)*(('Calcification Rates'!$D$56+'Calcification Rates'!$E$56)*0.1))+('Calcification Rates'!$H$56*$A83*('Calcification Rates'!$D$56+'Calcification Rates'!$E$56)))*('Calcification Rates'!$F$56+'Calcification Rates'!$G$56)</f>
        <v>8.6232830849999988</v>
      </c>
      <c r="DR83" s="73">
        <f>((((1-'Calcification Rates'!$H$57)*$A83)*'Calcification Rates'!$D$57*0.1)+('Calcification Rates'!$H$57*$A83*'Calcification Rates'!$D$57))*'Calcification Rates'!$F$57</f>
        <v>36.562536000000001</v>
      </c>
      <c r="DS83" s="73">
        <f>((((1-'Calcification Rates'!$H$57)*$A83)*(('Calcification Rates'!$D$57-'Calcification Rates'!$E$57)*0.1))+('Calcification Rates'!$H$57*$A83*('Calcification Rates'!$D$57-'Calcification Rates'!$E$57)))*('Calcification Rates'!$F$57-'Calcification Rates'!$G$57)</f>
        <v>34.65361108040981</v>
      </c>
      <c r="DT83" s="73">
        <f>((((1-'Calcification Rates'!$H$57)*$A83)*(('Calcification Rates'!$D$57+'Calcification Rates'!$E$57)*0.1))+('Calcification Rates'!$H$57*$A83*('Calcification Rates'!$D$57+'Calcification Rates'!$E$57)))*('Calcification Rates'!$F$57+'Calcification Rates'!$G$57)</f>
        <v>38.4714609195902</v>
      </c>
      <c r="DU83" s="73">
        <f>((((1-'Calcification Rates'!$H$58)*$A83)*'Calcification Rates'!$D$58*0.1)+('Calcification Rates'!$H$58*$A83*'Calcification Rates'!$D$58))*'Calcification Rates'!$F$58</f>
        <v>36.562536000000001</v>
      </c>
      <c r="DV83" s="73">
        <f>((((1-'Calcification Rates'!$H$58)*$A83)*(('Calcification Rates'!$D$58-'Calcification Rates'!$E$58)*0.1))+('Calcification Rates'!$H$58*$A83*('Calcification Rates'!$D$58-'Calcification Rates'!$E$58)))*('Calcification Rates'!$F$58-'Calcification Rates'!$G$58)</f>
        <v>34.65361108040981</v>
      </c>
      <c r="DW83" s="73">
        <f>((((1-'Calcification Rates'!$H$58)*$A83)*(('Calcification Rates'!$D$58+'Calcification Rates'!$E$58)*0.1))+('Calcification Rates'!$H$58*$A83*('Calcification Rates'!$D$58+'Calcification Rates'!$E$58)))*('Calcification Rates'!$F$58+'Calcification Rates'!$G$58)</f>
        <v>38.4714609195902</v>
      </c>
      <c r="DX83" s="73">
        <f>(2*'Calcification Rates'!$D$59*'Calcification Rates'!$F$59)+0.1*'Calcification Rates'!$D$59*($A83+(2*'Calcification Rates'!$D$59))*'Calcification Rates'!$F$59</f>
        <v>24.742470755555559</v>
      </c>
      <c r="DY83" s="73">
        <f>(2*('Calcification Rates'!$D$59-'Calcification Rates'!$E$59)*('Calcification Rates'!$F$59-'Calcification Rates'!$G$59))+(0.1*('Calcification Rates'!$D$59-'Calcification Rates'!$E$59)*($A83+(2*'Calcification Rates'!$D$59-'Calcification Rates'!$E$59)))*('Calcification Rates'!$F$59-'Calcification Rates'!$G$59)</f>
        <v>23.432173571038184</v>
      </c>
      <c r="DZ83" s="73">
        <f>(2*('Calcification Rates'!$D$59+'Calcification Rates'!$E$59)*('Calcification Rates'!$F$59+'Calcification Rates'!$G$59))+(0.1*('Calcification Rates'!$D$59+'Calcification Rates'!$E$59)*($A83+(2*'Calcification Rates'!$D$59+'Calcification Rates'!$E$59)))*('Calcification Rates'!$F$59+'Calcification Rates'!$G$59)</f>
        <v>26.054805702280223</v>
      </c>
      <c r="EA83" s="73">
        <f>((((((((($A83*2)/PI())/2)+'Calcification Rates'!$D$60)^2)*PI())/2))-((((((($A83*2)/PI())/2)^2)*PI())/2)))*'Calcification Rates'!$F$60</f>
        <v>50.561771284714524</v>
      </c>
      <c r="EB83" s="73">
        <f>((((((((($A83*2)/PI())/2)+('Calcification Rates'!$D$60-'Calcification Rates'!$E$60))^2)*PI())/2))-((((((($A83*2)/PI())/2)^2)*PI())/2)))*('Calcification Rates'!$F$60-'Calcification Rates'!$G$60)</f>
        <v>47.202432813557955</v>
      </c>
      <c r="EC83" s="73">
        <f>((((((((($A83*2)/PI())/2)+('Calcification Rates'!$D$60+'Calcification Rates'!$E$60))^2)*PI())/2))-((((((($A83*2)/PI())/2)^2)*PI())/2)))*('Calcification Rates'!$F$60+'Calcification Rates'!$G$60)</f>
        <v>54.030032415254574</v>
      </c>
      <c r="ED83" s="73">
        <f>$A83*'Calcification Rates'!$D$61*'Calcification Rates'!$F$61</f>
        <v>63.566783561714239</v>
      </c>
      <c r="EE83" s="73">
        <f>$A83*('Calcification Rates'!$D$61-'Calcification Rates'!$E$61)*('Calcification Rates'!$F$61-'Calcification Rates'!$G$61)</f>
        <v>58.247767279309436</v>
      </c>
      <c r="EF83" s="73">
        <f>$A83*('Calcification Rates'!$D$61+'Calcification Rates'!$E$61)*('Calcification Rates'!$F$61+'Calcification Rates'!$G$61)</f>
        <v>69.115983758505607</v>
      </c>
      <c r="EG83" s="73">
        <f>(2*'Calcification Rates'!$D$62*'Calcification Rates'!$F$62)+0.1*'Calcification Rates'!$D$62*($A83+(2*'Calcification Rates'!$D$62))*'Calcification Rates'!$F$62</f>
        <v>121.21919444444444</v>
      </c>
      <c r="EH83" s="73">
        <f>(2*('Calcification Rates'!$D$62-'Calcification Rates'!$E$62)*('Calcification Rates'!$F$62-'Calcification Rates'!$G$62))+(0.1*('Calcification Rates'!$D$62-'Calcification Rates'!$E$62)*($A83+(2*'Calcification Rates'!$D$62-'Calcification Rates'!$E$62)))*('Calcification Rates'!$F$62-'Calcification Rates'!$G$62)</f>
        <v>99.39084016164378</v>
      </c>
      <c r="EI83" s="73">
        <f>(2*('Calcification Rates'!$D$62+'Calcification Rates'!$E$62)*('Calcification Rates'!$F$62+'Calcification Rates'!$G$62))+(0.1*('Calcification Rates'!$D$62+'Calcification Rates'!$E$62)*($A83+(2*'Calcification Rates'!$D$62+'Calcification Rates'!$E$62)))*('Calcification Rates'!$F$62+'Calcification Rates'!$G$62)</f>
        <v>144.82419262069808</v>
      </c>
      <c r="EJ83" s="73">
        <f>(2*'Calcification Rates'!$D$63*'Calcification Rates'!$F$63)+0.1*'Calcification Rates'!$D$63*($A83+(2*'Calcification Rates'!$D$63))*'Calcification Rates'!$F$63</f>
        <v>121.21919444444444</v>
      </c>
      <c r="EK83" s="73">
        <f>(2*('Calcification Rates'!$D$63-'Calcification Rates'!$E$63)*('Calcification Rates'!$F$63-'Calcification Rates'!$G$63))+(0.1*('Calcification Rates'!$D$63-'Calcification Rates'!$E$63)*($A83+(2*'Calcification Rates'!$D$63-'Calcification Rates'!$E$63)))*('Calcification Rates'!$F$63-'Calcification Rates'!$G$63)</f>
        <v>99.39084016164378</v>
      </c>
      <c r="EL83" s="73">
        <f>(2*('Calcification Rates'!$D$63+'Calcification Rates'!$E$63)*('Calcification Rates'!$F$63+'Calcification Rates'!$G$63))+(0.1*('Calcification Rates'!$D$63+'Calcification Rates'!$E$63)*($A83+(2*'Calcification Rates'!$D$63+'Calcification Rates'!$E$63)))*('Calcification Rates'!$F$63+'Calcification Rates'!$G$63)</f>
        <v>144.82419262069808</v>
      </c>
      <c r="EM83" s="73">
        <f>(2*'Calcification Rates'!$D$64*'Calcification Rates'!$F$64)+0.1*'Calcification Rates'!$D$64*($A83+(2*'Calcification Rates'!$D$64))*'Calcification Rates'!$F$64</f>
        <v>121.21919444444444</v>
      </c>
      <c r="EN83" s="73">
        <f>(2*('Calcification Rates'!$D$64-'Calcification Rates'!$E$64)*('Calcification Rates'!$F$64-'Calcification Rates'!$G$64))+(0.1*('Calcification Rates'!$D$64-'Calcification Rates'!$E$64)*($A83+(2*'Calcification Rates'!$D$64-'Calcification Rates'!$E$64)))*('Calcification Rates'!$F$64-'Calcification Rates'!$G$64)</f>
        <v>99.39084016164378</v>
      </c>
      <c r="EO83" s="73">
        <f>(2*('Calcification Rates'!$D$64+'Calcification Rates'!$E$64)*('Calcification Rates'!$F$64+'Calcification Rates'!$G$64))+(0.1*('Calcification Rates'!$D$64+'Calcification Rates'!$E$64)*($A83+(2*'Calcification Rates'!$D$64+'Calcification Rates'!$E$64)))*('Calcification Rates'!$F$64+'Calcification Rates'!$G$64)</f>
        <v>144.82419262069808</v>
      </c>
      <c r="EP83" s="73">
        <f>(2*'Calcification Rates'!$D$65*'Calcification Rates'!$F$65)+0.1*'Calcification Rates'!$D$65*($A83+(2*'Calcification Rates'!$D$65))*'Calcification Rates'!$F$65</f>
        <v>121.21919444444444</v>
      </c>
      <c r="EQ83" s="73">
        <f>(2*('Calcification Rates'!$D$65-'Calcification Rates'!$E$65)*('Calcification Rates'!$F$65-'Calcification Rates'!$G$65))+(0.1*('Calcification Rates'!$D$65-'Calcification Rates'!$E$65)*($A83+(2*'Calcification Rates'!$D$65-'Calcification Rates'!$E$65)))*('Calcification Rates'!$F$65-'Calcification Rates'!$G$65)</f>
        <v>99.39084016164378</v>
      </c>
      <c r="ER83" s="73">
        <f>(2*('Calcification Rates'!$D$65+'Calcification Rates'!$E$65)*('Calcification Rates'!$F$65+'Calcification Rates'!$G$65))+(0.1*('Calcification Rates'!$D$65+'Calcification Rates'!$E$65)*($A83+(2*'Calcification Rates'!$D$65+'Calcification Rates'!$E$65)))*('Calcification Rates'!$F$65+'Calcification Rates'!$G$65)</f>
        <v>144.82419262069808</v>
      </c>
      <c r="ES83" s="73">
        <f>$A83*'Calcification Rates'!$D$66*'Calcification Rates'!$F$66</f>
        <v>63.566783561714239</v>
      </c>
      <c r="ET83" s="73">
        <f>$A83*('Calcification Rates'!$D$66-'Calcification Rates'!$E$66)*('Calcification Rates'!$F$66-'Calcification Rates'!$G$66)</f>
        <v>58.247767279309436</v>
      </c>
      <c r="EU83" s="73">
        <f>$A83*('Calcification Rates'!$D$66+'Calcification Rates'!$E$66)*('Calcification Rates'!$F$66+'Calcification Rates'!$G$66)</f>
        <v>69.115983758505607</v>
      </c>
      <c r="EV83" s="73">
        <f>(2*'Calcification Rates'!$D$67*'Calcification Rates'!$F$67)+0.1*'Calcification Rates'!$D$67*($A83+(2*'Calcification Rates'!$D$67))*'Calcification Rates'!$F$67</f>
        <v>121.21919444444444</v>
      </c>
      <c r="EW83" s="73">
        <f>(2*('Calcification Rates'!$D$67-'Calcification Rates'!$E$67)*('Calcification Rates'!$F$67-'Calcification Rates'!$G$67))+(0.1*('Calcification Rates'!$D$67-'Calcification Rates'!$E$67)*($A83+(2*'Calcification Rates'!$D$67-'Calcification Rates'!$E$67)))*('Calcification Rates'!$F$67-'Calcification Rates'!$G$67)</f>
        <v>99.39084016164378</v>
      </c>
      <c r="EX83" s="73">
        <f>(2*('Calcification Rates'!$D$67+'Calcification Rates'!$E$67)*('Calcification Rates'!$F$67+'Calcification Rates'!$G$67))+(0.1*('Calcification Rates'!$D$67+'Calcification Rates'!$E$67)*($A83+(2*'Calcification Rates'!$D$67+'Calcification Rates'!$E$67)))*('Calcification Rates'!$F$67+'Calcification Rates'!$G$67)</f>
        <v>144.82419262069808</v>
      </c>
      <c r="EY83" s="73">
        <f>((((1-'Calcification Rates'!$H$68)*$A83)*'Calcification Rates'!$D$68*0.1)+('Calcification Rates'!$H$68*$A83*'Calcification Rates'!$D$68))*'Calcification Rates'!$F$68</f>
        <v>18.543046500000003</v>
      </c>
      <c r="EZ83" s="73">
        <f>((((1-'Calcification Rates'!$H$68)*$A83)*(('Calcification Rates'!$D$68-'Calcification Rates'!$E$68)*0.1))+('Calcification Rates'!$H$68*$A83*('Calcification Rates'!$D$68-'Calcification Rates'!$E$68)))*('Calcification Rates'!$F$68-'Calcification Rates'!$G$68)</f>
        <v>11.538669601110943</v>
      </c>
      <c r="FA83" s="73">
        <f>((((1-'Calcification Rates'!$H$68)*$A83)*(('Calcification Rates'!$D$68+'Calcification Rates'!$E$68)*0.1))+('Calcification Rates'!$H$68*$A83*('Calcification Rates'!$D$68+'Calcification Rates'!$E$68)))*('Calcification Rates'!$F$68+'Calcification Rates'!$G$68)</f>
        <v>26.244131668034299</v>
      </c>
      <c r="FB83" s="73">
        <f>((((((((($A83*2)/PI())/2)+'Calcification Rates'!$D$69)^2)*PI())/2))-((((((($A83*2)/PI())/2)^2)*PI())/2)))*'Calcification Rates'!$F$69</f>
        <v>123.65812925126225</v>
      </c>
      <c r="FC83" s="73">
        <f>((((((((($A83*2)/PI())/2)+('Calcification Rates'!$D$69-'Calcification Rates'!$E$69))^2)*PI())/2))-((((((($A83*2)/PI())/2)^2)*PI())/2)))*('Calcification Rates'!$F$69-'Calcification Rates'!$G$69)</f>
        <v>117.0622360414273</v>
      </c>
      <c r="FD83" s="73">
        <f>((((((((($A83*2)/PI())/2)+('Calcification Rates'!$D$69+'Calcification Rates'!$E$69))^2)*PI())/2))-((((((($A83*2)/PI())/2)^2)*PI())/2)))*('Calcification Rates'!$F$69+'Calcification Rates'!$G$69)</f>
        <v>130.35061154977282</v>
      </c>
      <c r="FE83" s="73">
        <f>((((((((($A83*2)/PI())/2)+'Calcification Rates'!$D$70)^2)*PI())/2))-((((((($A83*2)/PI())/2)^2)*PI())/2)))*'Calcification Rates'!$F$70</f>
        <v>96.301891267902192</v>
      </c>
      <c r="FF83" s="73">
        <f>((((((((($A83*2)/PI())/2)+('Calcification Rates'!$D$70-'Calcification Rates'!$E$70))^2)*PI())/2))-((((((($A83*2)/PI())/2)^2)*PI())/2)))*('Calcification Rates'!$F$70-'Calcification Rates'!$G$70)</f>
        <v>82.914507235572685</v>
      </c>
      <c r="FG83" s="73">
        <f>((((((((($A83*2)/PI())/2)+('Calcification Rates'!$D$70+'Calcification Rates'!$E$70))^2)*PI())/2))-((((((($A83*2)/PI())/2)^2)*PI())/2)))*('Calcification Rates'!$F$70+'Calcification Rates'!$G$70)</f>
        <v>109.94750698933061</v>
      </c>
      <c r="FH83" s="73">
        <f>((((((((($A83*2)/PI())/2)+'Calcification Rates'!$D$71)^2)*PI())/2))-((((((($A83*2)/PI())/2)^2)*PI())/2)))*'Calcification Rates'!$F$71</f>
        <v>55.037076817241385</v>
      </c>
      <c r="FI83" s="73">
        <f>((((((((($A83*2)/PI())/2)+('Calcification Rates'!$D$71-'Calcification Rates'!$E$71))^2)*PI())/2))-((((((($A83*2)/PI())/2)^2)*PI())/2)))*('Calcification Rates'!$F$71-'Calcification Rates'!$G$71)</f>
        <v>50.748587092286549</v>
      </c>
      <c r="FJ83" s="73">
        <f>((((((((($A83*2)/PI())/2)+('Calcification Rates'!$D$71+'Calcification Rates'!$E$71))^2)*PI())/2))-((((((($A83*2)/PI())/2)^2)*PI())/2)))*('Calcification Rates'!$F$71+'Calcification Rates'!$G$71)</f>
        <v>59.49545948021786</v>
      </c>
      <c r="FK83" s="73">
        <f>$A83*'Calcification Rates'!$D$72*'Calcification Rates'!$F$72</f>
        <v>1.9037278124999999</v>
      </c>
      <c r="FL83" s="73">
        <f>$A83*('Calcification Rates'!$D$72-'Calcification Rates'!$E$72)*('Calcification Rates'!$F$72-'Calcification Rates'!$G$72)</f>
        <v>1.2372303915026153</v>
      </c>
      <c r="FM83" s="73">
        <f>$A83*('Calcification Rates'!$D$72+'Calcification Rates'!$E$72)*('Calcification Rates'!$F$72+'Calcification Rates'!$G$72)</f>
        <v>2.5702252334973847</v>
      </c>
      <c r="FN83" s="73">
        <f>$A83*'Calcification Rates'!$D$74*'Calcification Rates'!$F$74</f>
        <v>1.9037278124999999</v>
      </c>
      <c r="FO83" s="73">
        <f>$A83*('Calcification Rates'!$D$74-'Calcification Rates'!$E$74)*('Calcification Rates'!$F$74-'Calcification Rates'!$G$74)</f>
        <v>1.2372303915026153</v>
      </c>
      <c r="FP83" s="73">
        <f>$A83*('Calcification Rates'!$D$74+'Calcification Rates'!$E$74)*('Calcification Rates'!$F$74+'Calcification Rates'!$G$74)</f>
        <v>2.5702252334973847</v>
      </c>
      <c r="FQ83" s="73">
        <f>$A83*'Calcification Rates'!$D$75*'Calcification Rates'!$F$75</f>
        <v>54.945584872159088</v>
      </c>
      <c r="FR83" s="73">
        <f>$A83*('Calcification Rates'!$D$75-'Calcification Rates'!$E$75)*('Calcification Rates'!$F$75-'Calcification Rates'!$G$75)</f>
        <v>51.168653440702883</v>
      </c>
      <c r="FS83" s="73">
        <f>$A83*('Calcification Rates'!$D$75+'Calcification Rates'!$E$75)*('Calcification Rates'!$F$75+'Calcification Rates'!$G$75)</f>
        <v>58.83752289984978</v>
      </c>
      <c r="FT83" s="73">
        <f>((((((((($A83*2)/PI())/2)+'Calcification Rates'!$D$76)^2)*PI())/2))-((((((($A83*2)/PI())/2)^2)*PI())/2)))*'Calcification Rates'!$F$76</f>
        <v>55.427156677640561</v>
      </c>
      <c r="FU83" s="73">
        <f>((((((((($A83*2)/PI())/2)+('Calcification Rates'!$D$76-'Calcification Rates'!$E$76))^2)*PI())/2))-((((((($A83*2)/PI())/2)^2)*PI())/2)))*('Calcification Rates'!$F$76-'Calcification Rates'!$G$76)</f>
        <v>51.607337841052619</v>
      </c>
      <c r="FV83" s="73">
        <f>((((((((($A83*2)/PI())/2)+('Calcification Rates'!$D$76+'Calcification Rates'!$E$76))^2)*PI())/2))-((((((($A83*2)/PI())/2)^2)*PI())/2)))*('Calcification Rates'!$F$76+'Calcification Rates'!$G$76)</f>
        <v>59.364456519872661</v>
      </c>
      <c r="FW83" s="73">
        <f>(2*'Calcification Rates'!$D$77*'Calcification Rates'!$F$77)+0.1*'Calcification Rates'!$D$77*($A83+(2*'Calcification Rates'!$D$77))*'Calcification Rates'!$F$77</f>
        <v>121.21919444444444</v>
      </c>
      <c r="FX83" s="73">
        <f>(2*('Calcification Rates'!$D$77-'Calcification Rates'!$E$77)*('Calcification Rates'!$F$77-'Calcification Rates'!$G$77))+(0.1*('Calcification Rates'!$D$77-'Calcification Rates'!$E$77)*($A83+(2*'Calcification Rates'!$D$77-'Calcification Rates'!$E$77)))*('Calcification Rates'!$F$77-'Calcification Rates'!$G$77)</f>
        <v>115.34305848989615</v>
      </c>
      <c r="FY83" s="73">
        <f>(2*('Calcification Rates'!$D$77+'Calcification Rates'!$E$77)*('Calcification Rates'!$F$77+'Calcification Rates'!$G$77))+(0.1*('Calcification Rates'!$D$77+'Calcification Rates'!$E$77)*($A83+(2*'Calcification Rates'!$D$77+'Calcification Rates'!$E$77)))*('Calcification Rates'!$F$77+'Calcification Rates'!$G$77)</f>
        <v>127.12111340249196</v>
      </c>
      <c r="FZ83" s="73">
        <f>((((1-'Calcification Rates'!$H$78)*$A83)*'Calcification Rates'!$D$78*0.1)+('Calcification Rates'!$H$78*$A83*'Calcification Rates'!$D$78))*'Calcification Rates'!$F$78</f>
        <v>28.885001213249996</v>
      </c>
      <c r="GA83" s="73">
        <f>((((1-'Calcification Rates'!$H$78)*$A83)*(('Calcification Rates'!$D$78-'Calcification Rates'!$E$78)*0.1))+('Calcification Rates'!$H$78*$A83*('Calcification Rates'!$D$78-'Calcification Rates'!$E$78)))*('Calcification Rates'!$F$78-'Calcification Rates'!$G$78)</f>
        <v>27.885002961595163</v>
      </c>
      <c r="GB83" s="73">
        <f>((((1-'Calcification Rates'!$H$78)*$A83)*(('Calcification Rates'!$D$78+'Calcification Rates'!$E$78)*0.1))+('Calcification Rates'!$H$78*$A83*('Calcification Rates'!$D$78+'Calcification Rates'!$E$78)))*('Calcification Rates'!$F$78+'Calcification Rates'!$G$78)</f>
        <v>29.884999464904837</v>
      </c>
      <c r="GC83" s="73">
        <f>((((1-'Calcification Rates'!$H$79)*$A83)*'Calcification Rates'!$D$79*0.1)+('Calcification Rates'!$H$79*$A83*'Calcification Rates'!$D$79))*'Calcification Rates'!$F$79</f>
        <v>32.851293930000004</v>
      </c>
      <c r="GD83" s="73">
        <f>((((1-'Calcification Rates'!$H$79)*$A83)*(('Calcification Rates'!$D$79-'Calcification Rates'!$E$79)*0.1))+('Calcification Rates'!$H$79*$A83*('Calcification Rates'!$D$79-'Calcification Rates'!$E$79)))*('Calcification Rates'!$F$79-'Calcification Rates'!$G$79)</f>
        <v>31.477970764485811</v>
      </c>
      <c r="GE83" s="73">
        <f>((((1-'Calcification Rates'!$H$79)*$A83)*(('Calcification Rates'!$D$79+'Calcification Rates'!$E$79)*0.1))+('Calcification Rates'!$H$79*$A83*('Calcification Rates'!$D$79+'Calcification Rates'!$E$79)))*('Calcification Rates'!$F$79+'Calcification Rates'!$G$79)</f>
        <v>34.224617095514198</v>
      </c>
      <c r="GF83" s="73">
        <f>((((1-'Calcification Rates'!$H$80)*$A83)*'Calcification Rates'!$D$80*0.1)+('Calcification Rates'!$H$80*$A83*'Calcification Rates'!$D$80))*'Calcification Rates'!$F$80</f>
        <v>38.658121924499994</v>
      </c>
      <c r="GG83" s="73">
        <f>((((1-'Calcification Rates'!$H$80)*$A83)*(('Calcification Rates'!$D$80-'Calcification Rates'!$E$80)*0.1))+('Calcification Rates'!$H$80*$A83*('Calcification Rates'!$D$80-'Calcification Rates'!$E$80)))*('Calcification Rates'!$F$80-'Calcification Rates'!$G$80)</f>
        <v>37.319778399728854</v>
      </c>
      <c r="GH83" s="73">
        <f>((((1-'Calcification Rates'!$H$80)*$A83)*(('Calcification Rates'!$D$80+'Calcification Rates'!$E$80)*0.1))+('Calcification Rates'!$H$80*$A83*('Calcification Rates'!$D$80+'Calcification Rates'!$E$80)))*('Calcification Rates'!$F$80+'Calcification Rates'!$G$80)</f>
        <v>39.99646544927112</v>
      </c>
      <c r="GI83" s="73">
        <f>((((((((($A83*2)/PI())/2)+'Calcification Rates'!$D$81)^2)*PI())/2))-((((((($A83*2)/PI())/2)^2)*PI())/2)))*'Calcification Rates'!$F$81</f>
        <v>46.941783673529514</v>
      </c>
      <c r="GJ83" s="73">
        <f>((((((((($A83*2)/PI())/2)+('Calcification Rates'!$D$81-'Calcification Rates'!$E$81))^2)*PI())/2))-((((((($A83*2)/PI())/2)^2)*PI())/2)))*('Calcification Rates'!$F$81-'Calcification Rates'!$G$81)</f>
        <v>45.418955853283478</v>
      </c>
      <c r="GK83" s="73">
        <f>((((((((($A83*2)/PI())/2)+('Calcification Rates'!$D$81+'Calcification Rates'!$E$81))^2)*PI())/2))-((((((($A83*2)/PI())/2)^2)*PI())/2)))*('Calcification Rates'!$F$81+'Calcification Rates'!$G$81)</f>
        <v>48.465503941065435</v>
      </c>
      <c r="GL83" s="73">
        <f>((((((((($A83*2)/PI())/2)+'Calcification Rates'!$D$82)^2)*PI())/2))-((((((($A83*2)/PI())/2)^2)*PI())/2)))*'Calcification Rates'!$F$82</f>
        <v>48.137176885446202</v>
      </c>
      <c r="GM83" s="73">
        <f>((((((((($A83*2)/PI())/2)+('Calcification Rates'!$D$82-'Calcification Rates'!$E$82))^2)*PI())/2))-((((((($A83*2)/PI())/2)^2)*PI())/2)))*('Calcification Rates'!$F$82-'Calcification Rates'!$G$82)</f>
        <v>46.951812860157951</v>
      </c>
      <c r="GN83" s="73">
        <f>((((((((($A83*2)/PI())/2)+('Calcification Rates'!$D$82+'Calcification Rates'!$E$82))^2)*PI())/2))-((((((($A83*2)/PI())/2)^2)*PI())/2)))*('Calcification Rates'!$F$82+'Calcification Rates'!$G$82)</f>
        <v>49.323081078540326</v>
      </c>
      <c r="GO83" s="73">
        <f>((((((((($A83*2)/PI())/2)+'Calcification Rates'!$D$87)^2)*PI())/2))-((((((($A83*2)/PI())/2)^2)*PI())/2)))*'Calcification Rates'!$F$87</f>
        <v>32.363109345123156</v>
      </c>
      <c r="GP83" s="73">
        <f>((((((((($A83*2)/PI())/2)+('Calcification Rates'!$D$87-'Calcification Rates'!$E$87))^2)*PI())/2))-((((((($A83*2)/PI())/2)^2)*PI())/2)))*('Calcification Rates'!$F$87-'Calcification Rates'!$G$87)</f>
        <v>28.155791149261777</v>
      </c>
      <c r="GQ83" s="73">
        <f>((((((((($A83*2)/PI())/2)+('Calcification Rates'!$D$87+'Calcification Rates'!$E$87))^2)*PI())/2))-((((((($A83*2)/PI())/2)^2)*PI())/2)))*('Calcification Rates'!$F$87+'Calcification Rates'!$G$87)</f>
        <v>36.793382210359198</v>
      </c>
      <c r="GR83" s="73">
        <f>((((((((($A83*2)/PI())/2)+'Calcification Rates'!$D$88)^2)*PI())/2))-((((((($A83*2)/PI())/2)^2)*PI())/2)))*'Calcification Rates'!$F$88</f>
        <v>32.363109345123156</v>
      </c>
      <c r="GS83" s="73">
        <f>((((((((($A83*2)/PI())/2)+('Calcification Rates'!$D$88-'Calcification Rates'!$E$88))^2)*PI())/2))-((((((($A83*2)/PI())/2)^2)*PI())/2)))*('Calcification Rates'!$F$88-'Calcification Rates'!$G$88)</f>
        <v>28.155791149261777</v>
      </c>
      <c r="GT83" s="73">
        <f>((((((((($A83*2)/PI())/2)+('Calcification Rates'!$D$88+'Calcification Rates'!$E$88))^2)*PI())/2))-((((((($A83*2)/PI())/2)^2)*PI())/2)))*('Calcification Rates'!$F$88+'Calcification Rates'!$G$88)</f>
        <v>36.793382210359198</v>
      </c>
      <c r="GU83" s="73">
        <f>((((((((($A83*2)/PI())/2)+'Calcification Rates'!$D$89)^2)*PI())/2))-((((((($A83*2)/PI())/2)^2)*PI())/2)))*'Calcification Rates'!$F$89</f>
        <v>45.208606317060443</v>
      </c>
      <c r="GV83" s="73">
        <f>((((((((($A83*2)/PI())/2)+('Calcification Rates'!$D$89-'Calcification Rates'!$E$89))^2)*PI())/2))-((((((($A83*2)/PI())/2)^2)*PI())/2)))*('Calcification Rates'!$F$89-'Calcification Rates'!$G$89)</f>
        <v>40.309526827502246</v>
      </c>
      <c r="GW83" s="73">
        <f>((((((((($A83*2)/PI())/2)+('Calcification Rates'!$D$89+'Calcification Rates'!$E$89))^2)*PI())/2))-((((((($A83*2)/PI())/2)^2)*PI())/2)))*('Calcification Rates'!$F$89+'Calcification Rates'!$G$89)</f>
        <v>50.289345291711165</v>
      </c>
      <c r="GX83" s="73">
        <f>((((((((($A83*2)/PI())/2)+'Calcification Rates'!$D$90)^2)*PI())/2))-((((((($A83*2)/PI())/2)^2)*PI())/2)))*'Calcification Rates'!$F$90</f>
        <v>45.208606317060443</v>
      </c>
      <c r="GY83" s="73">
        <f>((((((((($A83*2)/PI())/2)+('Calcification Rates'!$D$90-'Calcification Rates'!$E$90))^2)*PI())/2))-((((((($A83*2)/PI())/2)^2)*PI())/2)))*('Calcification Rates'!$F$90-'Calcification Rates'!$G$90)</f>
        <v>40.309526827502246</v>
      </c>
      <c r="GZ83" s="73">
        <f>((((((((($A83*2)/PI())/2)+('Calcification Rates'!$D$90+'Calcification Rates'!$E$90))^2)*PI())/2))-((((((($A83*2)/PI())/2)^2)*PI())/2)))*('Calcification Rates'!$F$90+'Calcification Rates'!$G$90)</f>
        <v>50.289345291711165</v>
      </c>
      <c r="HA83" s="73">
        <f>((((((((($A83*2)/PI())/2)+'Calcification Rates'!$D$92)^2)*PI())/2))-((((((($A83*2)/PI())/2)^2)*PI())/2)))*'Calcification Rates'!$F$92</f>
        <v>113.62437455543873</v>
      </c>
      <c r="HB83" s="73">
        <f>((((((((($A83*2)/PI())/2)+('Calcification Rates'!$D$92-'Calcification Rates'!$E$92))^2)*PI())/2))-((((((($A83*2)/PI())/2)^2)*PI())/2)))*('Calcification Rates'!$F$92-'Calcification Rates'!$G$92)</f>
        <v>109.2281480177372</v>
      </c>
      <c r="HC83" s="73">
        <f>((((((((($A83*2)/PI())/2)+('Calcification Rates'!$D$92+'Calcification Rates'!$E$92))^2)*PI())/2))-((((((($A83*2)/PI())/2)^2)*PI())/2)))*('Calcification Rates'!$F$92+'Calcification Rates'!$G$92)</f>
        <v>118.02060109314027</v>
      </c>
      <c r="HD83" s="73">
        <f>$A83*'Calcification Rates'!$D$93*'Calcification Rates'!$F$93</f>
        <v>33.467134856587272</v>
      </c>
      <c r="HE83" s="73">
        <f>$A83*('Calcification Rates'!$D$93-'Calcification Rates'!$E$93)*('Calcification Rates'!$F$93-'Calcification Rates'!$G$93)</f>
        <v>29.413490630547237</v>
      </c>
      <c r="HF83" s="73">
        <f>$A83*('Calcification Rates'!$D$93+'Calcification Rates'!$E$93)*('Calcification Rates'!$F$93+'Calcification Rates'!$G$93)</f>
        <v>37.742849759327363</v>
      </c>
      <c r="HG83" s="73">
        <f>$A83*'Calcification Rates'!$D$95*'Calcification Rates'!$F$95</f>
        <v>42.670596942148769</v>
      </c>
      <c r="HH83" s="73">
        <f>$A83*('Calcification Rates'!$D$95-'Calcification Rates'!$E$95)*('Calcification Rates'!$F$95-'Calcification Rates'!$G$95)</f>
        <v>37.236176161657504</v>
      </c>
      <c r="HI83" s="73">
        <f>$A83*('Calcification Rates'!$D$95+'Calcification Rates'!$E$95)*('Calcification Rates'!$F$95+'Calcification Rates'!$G$95)</f>
        <v>48.409571793542973</v>
      </c>
      <c r="HJ83" s="73">
        <f>((((1-'Calcification Rates'!$H$96)*$A83)*'Calcification Rates'!$D$96*0.1)+('Calcification Rates'!$H$96*$A83*'Calcification Rates'!$D$96))*'Calcification Rates'!$F$96</f>
        <v>20.286281925000001</v>
      </c>
      <c r="HK83" s="73">
        <f>((((1-'Calcification Rates'!$H$96)*$A83)*(('Calcification Rates'!$D$96-'Calcification Rates'!$E$96)*0.1))+('Calcification Rates'!$H$96*$A83*('Calcification Rates'!$D$96-'Calcification Rates'!$E$96)))*('Calcification Rates'!$F$96-'Calcification Rates'!$G$96)</f>
        <v>17.720520319733939</v>
      </c>
      <c r="HL83" s="73">
        <f>((((1-'Calcification Rates'!$H$96)*$A83)*(('Calcification Rates'!$D$96+'Calcification Rates'!$E$96)*0.1))+('Calcification Rates'!$H$96*$A83*('Calcification Rates'!$D$96+'Calcification Rates'!$E$96)))*('Calcification Rates'!$F$96+'Calcification Rates'!$G$96)</f>
        <v>23.009860997337316</v>
      </c>
      <c r="HM83" s="73">
        <f>((((1-'Calcification Rates'!$H$98)*$A83)*'Calcification Rates'!$D$98*0.1)+('Calcification Rates'!$H$98*$A83*'Calcification Rates'!$D$98))*'Calcification Rates'!$F$98</f>
        <v>20.286281925000001</v>
      </c>
      <c r="HN83" s="73">
        <f>((((1-'Calcification Rates'!$H$98)*$A83)*(('Calcification Rates'!$D$98-'Calcification Rates'!$E$98)*0.1))+('Calcification Rates'!$H$98*$A83*('Calcification Rates'!$D$98-'Calcification Rates'!$E$98)))*('Calcification Rates'!$F$98-'Calcification Rates'!$G$98)</f>
        <v>12.234344667827227</v>
      </c>
      <c r="HO83" s="73">
        <f>((((1-'Calcification Rates'!$H$98)*$A83)*(('Calcification Rates'!$D$98+'Calcification Rates'!$E$98)*0.1))+('Calcification Rates'!$H$98*$A83*('Calcification Rates'!$D$98+'Calcification Rates'!$E$98)))*('Calcification Rates'!$F$98+'Calcification Rates'!$G$98)</f>
        <v>29.504002801839828</v>
      </c>
    </row>
    <row r="84" spans="1:223" x14ac:dyDescent="0.3">
      <c r="A84" s="42">
        <v>82</v>
      </c>
      <c r="B84" s="73">
        <f>((((1-'Calcification Rates'!$H$11)*$A84)*'Calcification Rates'!$D$11*0.1)+('Calcification Rates'!$H$11*$A84*'Calcification Rates'!$D$11))*'Calcification Rates'!$F$11</f>
        <v>225.60704170666668</v>
      </c>
      <c r="C84" s="73">
        <f>((((1-'Calcification Rates'!$H$11)*$A84)*(('Calcification Rates'!$D$11-'Calcification Rates'!$E$11)*0.1))+('Calcification Rates'!$H$11*$A84*('Calcification Rates'!$D$11-'Calcification Rates'!$E$11)))*('Calcification Rates'!$F$11-'Calcification Rates'!$G$11)</f>
        <v>183.23240901634935</v>
      </c>
      <c r="D84" s="73">
        <f>((((1-'Calcification Rates'!$H$11)*$A84)*(('Calcification Rates'!$D$11+'Calcification Rates'!$E$11)*0.1))+('Calcification Rates'!$H$11*$A84*('Calcification Rates'!$D$11+'Calcification Rates'!$E$11)))*('Calcification Rates'!$F$11+'Calcification Rates'!$G$11)</f>
        <v>269.29802494763879</v>
      </c>
      <c r="E84" s="73">
        <f>(((((1-'Calcification Rates'!$H$12)*$A84)*'Calcification Rates'!$D$12*0.1)+('Calcification Rates'!$H$12*$A84*'Calcification Rates'!$D$12))*'Calcification Rates'!$F$12)*0.5</f>
        <v>118.80542979047617</v>
      </c>
      <c r="F84" s="73">
        <f>(((((1-'Calcification Rates'!$H$12)*$A84)*(('Calcification Rates'!$D$12-'Calcification Rates'!$E$12)*0.1))+('Calcification Rates'!$H$12*$A84*('Calcification Rates'!$D$12-'Calcification Rates'!$E$12)))*('Calcification Rates'!$F$12-'Calcification Rates'!$G$12))*0.5</f>
        <v>109.19133297638807</v>
      </c>
      <c r="G84" s="73">
        <f>(((((1-'Calcification Rates'!$H$12)*$A84)*(('Calcification Rates'!$D$12+'Calcification Rates'!$E$12)*0.1))+('Calcification Rates'!$H$12*$A84*('Calcification Rates'!$D$12+'Calcification Rates'!$E$12)))*('Calcification Rates'!$F$12+'Calcification Rates'!$G$12))*0.5</f>
        <v>128.58634006579439</v>
      </c>
      <c r="H84" s="73">
        <f>(((((1-'Calcification Rates'!$H$13)*$A84)*'Calcification Rates'!$D$13*0.1)+('Calcification Rates'!$H$13*$A84*'Calcification Rates'!$D$13))*'Calcification Rates'!$F$13)*0.5</f>
        <v>95.596937059199988</v>
      </c>
      <c r="I84" s="73">
        <f>(((((1-'Calcification Rates'!$H$13)*$A84)*(('Calcification Rates'!$D$13-'Calcification Rates'!$E$13)*0.1))+('Calcification Rates'!$H$13*$A84*('Calcification Rates'!$D$13-'Calcification Rates'!$E$13)))*('Calcification Rates'!$F$13-'Calcification Rates'!$G$13))*0.5</f>
        <v>80.902046792525724</v>
      </c>
      <c r="J84" s="73">
        <f>(((((1-'Calcification Rates'!$H$13)*$A84)*(('Calcification Rates'!$D$13+'Calcification Rates'!$E$13)*0.1))+('Calcification Rates'!$H$13*$A84*('Calcification Rates'!$D$13+'Calcification Rates'!$E$13)))*('Calcification Rates'!$F$13+'Calcification Rates'!$G$13))*0.5</f>
        <v>111.5035356059187</v>
      </c>
      <c r="K84" s="73">
        <f>((((((((($A84*2)/PI())/2)+'Calcification Rates'!$D$14)^2)*PI())/2))-((((((($A84*2)/PI())/2)^2)*PI())/2)))*'Calcification Rates'!$F$14</f>
        <v>48.508816613858649</v>
      </c>
      <c r="L84" s="73">
        <f>((((((((($A84*2)/PI())/2)+('Calcification Rates'!$D$14-'Calcification Rates'!$E$14))^2)*PI())/2))-((((((($A84*2)/PI())/2)^2)*PI())/2)))*('Calcification Rates'!$F$14-'Calcification Rates'!$G$14)</f>
        <v>46.817706265049928</v>
      </c>
      <c r="M84" s="73">
        <f>((((((((($A84*2)/PI())/2)+('Calcification Rates'!$D$14+'Calcification Rates'!$E$14))^2)*PI())/2))-((((((($A84*2)/PI())/2)^2)*PI())/2)))*('Calcification Rates'!$F$14+'Calcification Rates'!$G$14)</f>
        <v>50.20060711396043</v>
      </c>
      <c r="N84" s="73">
        <f>((((((((($A84*2)/PI())/2)+'Calcification Rates'!$D$15)^2)*PI())/2))-((((((($A84*2)/PI())/2)^2)*PI())/2)))*'Calcification Rates'!$F$15</f>
        <v>49.203604351817567</v>
      </c>
      <c r="O84" s="73">
        <f>((((((((($A84*2)/PI())/2)+('Calcification Rates'!$D$15-'Calcification Rates'!$E$15))^2)*PI())/2))-((((((($A84*2)/PI())/2)^2)*PI())/2)))*('Calcification Rates'!$F$15-'Calcification Rates'!$G$15)</f>
        <v>44.371476127248933</v>
      </c>
      <c r="P84" s="73">
        <f>((((((((($A84*2)/PI())/2)+('Calcification Rates'!$D$15+'Calcification Rates'!$E$15))^2)*PI())/2))-((((((($A84*2)/PI())/2)^2)*PI())/2)))*('Calcification Rates'!$F$15+'Calcification Rates'!$G$15)</f>
        <v>54.261632405968825</v>
      </c>
      <c r="Q84" s="73">
        <f>(2*'Calcification Rates'!$D$16*'Calcification Rates'!$F$16)+0.1*'Calcification Rates'!$D$16*($A84+(2*'Calcification Rates'!$D$16))*'Calcification Rates'!$F$16</f>
        <v>11.496228333333335</v>
      </c>
      <c r="R84" s="73">
        <f>(2*('Calcification Rates'!$D$16-'Calcification Rates'!$E$16)*('Calcification Rates'!$F$16-'Calcification Rates'!$G$16))+(0.1*('Calcification Rates'!$D$16-'Calcification Rates'!$E$16)*($A84+(2*'Calcification Rates'!$D$16-'Calcification Rates'!$E$16)))*('Calcification Rates'!$F$16-'Calcification Rates'!$G$16)</f>
        <v>9.8753352164597032</v>
      </c>
      <c r="S84" s="73">
        <f>(2*('Calcification Rates'!$D$16+'Calcification Rates'!$E$16)*('Calcification Rates'!$F$16+'Calcification Rates'!$G$16))+(0.1*('Calcification Rates'!$D$16+'Calcification Rates'!$E$16)*($A84+(2*'Calcification Rates'!$D$16+'Calcification Rates'!$E$16)))*('Calcification Rates'!$F$16+'Calcification Rates'!$G$16)</f>
        <v>13.157474237630113</v>
      </c>
      <c r="T84" s="73">
        <f>(2*'Calcification Rates'!$D$17*'Calcification Rates'!$F$17)+0.1*'Calcification Rates'!$D$17*($A84+(2*'Calcification Rates'!$D$17))*'Calcification Rates'!$F$17</f>
        <v>10.625301944444443</v>
      </c>
      <c r="U84" s="73">
        <f>(2*('Calcification Rates'!$D$17-'Calcification Rates'!$E$17)*('Calcification Rates'!$F$17-'Calcification Rates'!$G$17))+(0.1*('Calcification Rates'!$D$17-'Calcification Rates'!$E$17)*($A84+(2*'Calcification Rates'!$D$17-'Calcification Rates'!$E$17)))*('Calcification Rates'!$F$17-'Calcification Rates'!$G$17)</f>
        <v>9.0162358639263687</v>
      </c>
      <c r="V84" s="73">
        <f>(2*('Calcification Rates'!$D$17+'Calcification Rates'!$E$17)*('Calcification Rates'!$F$17+'Calcification Rates'!$G$17))+(0.1*('Calcification Rates'!$D$17+'Calcification Rates'!$E$17)*($A84+(2*'Calcification Rates'!$D$17+'Calcification Rates'!$E$17)))*('Calcification Rates'!$F$17+'Calcification Rates'!$G$17)</f>
        <v>12.274719318430112</v>
      </c>
      <c r="W84" s="73">
        <f>((((((((($A84*2)/PI())/2)+'Calcification Rates'!$D$18)^2)*PI())/2))-((((((($A84*2)/PI())/2)^2)*PI())/2)))*'Calcification Rates'!$F$18</f>
        <v>49.203604351817567</v>
      </c>
      <c r="X84" s="73">
        <f>((((((((($A84*2)/PI())/2)+('Calcification Rates'!$D$18-'Calcification Rates'!$E$18))^2)*PI())/2))-((((((($A84*2)/PI())/2)^2)*PI())/2)))*('Calcification Rates'!$F$18-'Calcification Rates'!$G$18)</f>
        <v>44.371476127248933</v>
      </c>
      <c r="Y84" s="73">
        <f>((((((((($A84*2)/PI())/2)+('Calcification Rates'!$D$18+'Calcification Rates'!$E$18))^2)*PI())/2))-((((((($A84*2)/PI())/2)^2)*PI())/2)))*('Calcification Rates'!$F$18+'Calcification Rates'!$G$18)</f>
        <v>54.261632405968825</v>
      </c>
      <c r="Z84" s="73">
        <f>(2*'Calcification Rates'!$D$19*'Calcification Rates'!$F$19)+0.1*'Calcification Rates'!$D$19*($A84+(2*'Calcification Rates'!$D$19))*'Calcification Rates'!$F$19</f>
        <v>10.625301944444443</v>
      </c>
      <c r="AA84" s="73">
        <f>(2*('Calcification Rates'!$D$19-'Calcification Rates'!$E$19)*('Calcification Rates'!$F$19-'Calcification Rates'!$G$19))+(0.1*('Calcification Rates'!$D$19-'Calcification Rates'!$E$19)*($A84+(2*'Calcification Rates'!$D$19-'Calcification Rates'!$E$19)))*('Calcification Rates'!$F$19-'Calcification Rates'!$G$19)</f>
        <v>9.0162358639263687</v>
      </c>
      <c r="AB84" s="73">
        <f>(2*('Calcification Rates'!$D$19+'Calcification Rates'!$E$19)*('Calcification Rates'!$F$19+'Calcification Rates'!$G$19))+(0.1*('Calcification Rates'!$D$19+'Calcification Rates'!$E$19)*($A84+(2*'Calcification Rates'!$D$19+'Calcification Rates'!$E$19)))*('Calcification Rates'!$F$19+'Calcification Rates'!$G$19)</f>
        <v>12.274719318430112</v>
      </c>
      <c r="AC84" s="73">
        <f>(((((1-'Calcification Rates'!$H$20)*$A84)*'Calcification Rates'!$D$20*0.1)+('Calcification Rates'!$H$20*$A84*'Calcification Rates'!$D$20))*'Calcification Rates'!$F$20)*0.5</f>
        <v>6.6297550083333334</v>
      </c>
      <c r="AD84" s="73">
        <f>(((((1-'Calcification Rates'!$H$20)*$A84)*(('Calcification Rates'!$D$20-'Calcification Rates'!$E$20)*0.1))+('Calcification Rates'!$H$20*$A84*('Calcification Rates'!$D$20-'Calcification Rates'!$E$20)))*('Calcification Rates'!$F$20-'Calcification Rates'!$G$20))*0.5</f>
        <v>5.6261203904457266</v>
      </c>
      <c r="AE84" s="73">
        <f>(((((1-'Calcification Rates'!$H$20)*$A84)*(('Calcification Rates'!$D$20+'Calcification Rates'!$E$20)*0.1))+('Calcification Rates'!$H$20*$A84*('Calcification Rates'!$D$20+'Calcification Rates'!$E$20)))*('Calcification Rates'!$F$20+'Calcification Rates'!$G$20))*0.5</f>
        <v>7.658438234911408</v>
      </c>
      <c r="AF84" s="73">
        <f>(2*'Calcification Rates'!$D$21*'Calcification Rates'!$F$21)+0.1*'Calcification Rates'!$D$21*($A84+(2*'Calcification Rates'!$D$21))*'Calcification Rates'!$F$21</f>
        <v>12.192969444444444</v>
      </c>
      <c r="AG84" s="73">
        <f>(2*('Calcification Rates'!$D$21-'Calcification Rates'!$E$21)*('Calcification Rates'!$F$21-'Calcification Rates'!$G$21))+(0.1*('Calcification Rates'!$D$21-'Calcification Rates'!$E$21)*($A84+(2*'Calcification Rates'!$D$21-'Calcification Rates'!$E$21)))*('Calcification Rates'!$F$21-'Calcification Rates'!$G$21)</f>
        <v>11.931171807982933</v>
      </c>
      <c r="AH84" s="73">
        <f>(2*('Calcification Rates'!$D$21+'Calcification Rates'!$E$21)*('Calcification Rates'!$F$21+'Calcification Rates'!$G$21))+(0.1*('Calcification Rates'!$D$21+'Calcification Rates'!$E$21)*($A84+(2*'Calcification Rates'!$D$21+'Calcification Rates'!$E$21)))*('Calcification Rates'!$F$21+'Calcification Rates'!$G$21)</f>
        <v>12.457437419750402</v>
      </c>
      <c r="AI84" s="73">
        <f>$A84*'Calcification Rates'!$D$23*'Calcification Rates'!$F$23</f>
        <v>1.9272306249999998</v>
      </c>
      <c r="AJ84" s="73">
        <f>$A84*('Calcification Rates'!$D$23-'Calcification Rates'!$E$23)*('Calcification Rates'!$F$23-'Calcification Rates'!$G$23)</f>
        <v>1.2525048407804253</v>
      </c>
      <c r="AK84" s="73">
        <f>$A84*('Calcification Rates'!$D$23+'Calcification Rates'!$E$23)*('Calcification Rates'!$F$23+'Calcification Rates'!$G$23)</f>
        <v>2.6019564092195746</v>
      </c>
      <c r="AL84" s="73">
        <f>((((1-'Calcification Rates'!$H$24)*$A84)*'Calcification Rates'!$D$24*0.1)+('Calcification Rates'!$H$24*$A84*'Calcification Rates'!$D$24))*'Calcification Rates'!$F$24</f>
        <v>87.8150568386</v>
      </c>
      <c r="AM84" s="73">
        <f>((((1-'Calcification Rates'!$H$24)*$A84)*(('Calcification Rates'!$D$24-'Calcification Rates'!$E$24)*0.1))+('Calcification Rates'!$H$24*$A84*('Calcification Rates'!$D$24-'Calcification Rates'!$E$24)))*('Calcification Rates'!$F$24-'Calcification Rates'!$G$24)</f>
        <v>52.959910365056736</v>
      </c>
      <c r="AN84" s="73">
        <f>((((1-'Calcification Rates'!$H$24)*$A84)*(('Calcification Rates'!$D$24+'Calcification Rates'!$E$24)*0.1))+('Calcification Rates'!$H$24*$A84*('Calcification Rates'!$D$24+'Calcification Rates'!$E$24)))*('Calcification Rates'!$F$24+'Calcification Rates'!$G$24)</f>
        <v>127.71663593104569</v>
      </c>
      <c r="AO84" s="73">
        <f>((((((((($A84*2)/PI())/2)+'Calcification Rates'!$D$25)^2)*PI())/2))-((((((($A84*2)/PI())/2)^2)*PI())/2)))*'Calcification Rates'!$F$25</f>
        <v>41.313560655838074</v>
      </c>
      <c r="AP84" s="73">
        <f>((((((((($A84*2)/PI())/2)+('Calcification Rates'!$D$25-'Calcification Rates'!$E$25))^2)*PI())/2))-((((((($A84*2)/PI())/2)^2)*PI())/2)))*('Calcification Rates'!$F$25-'Calcification Rates'!$G$25)</f>
        <v>33.774005645559527</v>
      </c>
      <c r="AQ84" s="73">
        <f>((((((((($A84*2)/PI())/2)+('Calcification Rates'!$D$25+'Calcification Rates'!$E$25))^2)*PI())/2))-((((((($A84*2)/PI())/2)^2)*PI())/2)))*('Calcification Rates'!$F$25+'Calcification Rates'!$G$25)</f>
        <v>49.103783796250937</v>
      </c>
      <c r="AR84" s="73">
        <f>((((1-'Calcification Rates'!$H$28)*$A84)*'Calcification Rates'!$D$28*0.1)+('Calcification Rates'!$H$28*$A84*'Calcification Rates'!$D$28))*'Calcification Rates'!$F$28</f>
        <v>14.134441561537843</v>
      </c>
      <c r="AS84" s="73">
        <f>((((1-'Calcification Rates'!$H$28)*$A84)*(('Calcification Rates'!$D$28-'Calcification Rates'!$E$28)*0.1))+('Calcification Rates'!$H$28*$A84*('Calcification Rates'!$D$28-'Calcification Rates'!$E$28)))*('Calcification Rates'!$F$28-'Calcification Rates'!$G$28)</f>
        <v>12.73964894194734</v>
      </c>
      <c r="AT84" s="73">
        <f>((((1-'Calcification Rates'!$H$28)*$A84)*(('Calcification Rates'!$D$28+'Calcification Rates'!$E$28)*0.1))+('Calcification Rates'!$H$28*$A84*('Calcification Rates'!$D$28+'Calcification Rates'!$E$28)))*('Calcification Rates'!$F$28+'Calcification Rates'!$G$28)</f>
        <v>15.597488431664495</v>
      </c>
      <c r="AU84" s="73">
        <f>((((((((($A84*2)/PI())/2)+'Calcification Rates'!$D$29)^2)*PI())/2))-((((((($A84*2)/PI())/2)^2)*PI())/2)))*'Calcification Rates'!$F$29</f>
        <v>202.17695978419644</v>
      </c>
      <c r="AV84" s="73">
        <f>((((((((($A84*2)/PI())/2)+('Calcification Rates'!$D$29-'Calcification Rates'!$E$29))^2)*PI())/2))-((((((($A84*2)/PI())/2)^2)*PI())/2)))*('Calcification Rates'!$F$29-'Calcification Rates'!$G$29)</f>
        <v>167.08440556629077</v>
      </c>
      <c r="AW84" s="73">
        <f>((((((((($A84*2)/PI())/2)+('Calcification Rates'!$D$29+'Calcification Rates'!$E$29))^2)*PI())/2))-((((((($A84*2)/PI())/2)^2)*PI())/2)))*('Calcification Rates'!$F$29+'Calcification Rates'!$G$29)</f>
        <v>240.32707467506285</v>
      </c>
      <c r="AX84" s="73">
        <f>((((((((($A84*2)/PI())/2)+'Calcification Rates'!$D$30)^2)*PI())/2))-((((((($A84*2)/PI())/2)^2)*PI())/2)))*'Calcification Rates'!$F$30</f>
        <v>48.21599788683347</v>
      </c>
      <c r="AY84" s="73">
        <f>((((((((($A84*2)/PI())/2)+('Calcification Rates'!$D$30-'Calcification Rates'!$E$30))^2)*PI())/2))-((((((($A84*2)/PI())/2)^2)*PI())/2)))*('Calcification Rates'!$F$30-'Calcification Rates'!$G$30)</f>
        <v>42.804118480745629</v>
      </c>
      <c r="AZ84" s="73">
        <f>((((((((($A84*2)/PI())/2)+('Calcification Rates'!$D$30+'Calcification Rates'!$E$30))^2)*PI())/2))-((((((($A84*2)/PI())/2)^2)*PI())/2)))*('Calcification Rates'!$F$30+'Calcification Rates'!$G$30)</f>
        <v>53.739101218717423</v>
      </c>
      <c r="BA84" s="73">
        <f>((((1-'Calcification Rates'!$H$31)*$A84)*'Calcification Rates'!$D$31*0.1)+('Calcification Rates'!$H$31*$A84*'Calcification Rates'!$D$31))*'Calcification Rates'!$F$31</f>
        <v>15.118012000000002</v>
      </c>
      <c r="BB84" s="73">
        <f>((((1-'Calcification Rates'!$H$31)*$A84)*(('Calcification Rates'!$D$31-'Calcification Rates'!$E$31)*0.1))+('Calcification Rates'!$H$31*$A84*('Calcification Rates'!$D$31-'Calcification Rates'!$E$31)))*('Calcification Rates'!$F$31-'Calcification Rates'!$G$31)</f>
        <v>15.118012</v>
      </c>
      <c r="BC84" s="73">
        <f>((((1-'Calcification Rates'!$H$31)*$A84)*(('Calcification Rates'!$D$31+'Calcification Rates'!$E$31)*0.1))+('Calcification Rates'!$H$31*$A84*('Calcification Rates'!$D$31+'Calcification Rates'!$E$31)))*('Calcification Rates'!$F$31+'Calcification Rates'!$G$31)</f>
        <v>15.118012</v>
      </c>
      <c r="BD84" s="73">
        <f>$A84*'Calcification Rates'!$D$32*'Calcification Rates'!$F$32</f>
        <v>63.525580051855471</v>
      </c>
      <c r="BE84" s="73">
        <f>$A84*('Calcification Rates'!$D$32-'Calcification Rates'!$E$32)*('Calcification Rates'!$F$32-'Calcification Rates'!$G$32)</f>
        <v>61.067719738524637</v>
      </c>
      <c r="BF84" s="73">
        <f>$A84*('Calcification Rates'!$D$32+'Calcification Rates'!$E$32)*('Calcification Rates'!$F$32+'Calcification Rates'!$G$32)</f>
        <v>65.983440365186297</v>
      </c>
      <c r="BG84" s="73">
        <f>((((1-'Calcification Rates'!$H$34)*$A84)*'Calcification Rates'!$D$34*0.1)+('Calcification Rates'!$H$34*$A84*'Calcification Rates'!$D$34))*'Calcification Rates'!$F$34</f>
        <v>20.536729850000004</v>
      </c>
      <c r="BH84" s="73">
        <f>((((1-'Calcification Rates'!$H$34)*$A84)*(('Calcification Rates'!$D$34-'Calcification Rates'!$E$34)*0.1))+('Calcification Rates'!$H$34*$A84*('Calcification Rates'!$D$34-'Calcification Rates'!$E$34)))*('Calcification Rates'!$F$34-'Calcification Rates'!$G$34)</f>
        <v>7.8206553549329696</v>
      </c>
      <c r="BI84" s="73">
        <f>((((1-'Calcification Rates'!$H$34)*$A84)*(('Calcification Rates'!$D$34+'Calcification Rates'!$E$34)*0.1))+('Calcification Rates'!$H$34*$A84*('Calcification Rates'!$D$34+'Calcification Rates'!$E$34)))*('Calcification Rates'!$F$34+'Calcification Rates'!$G$34)</f>
        <v>39.167829478830782</v>
      </c>
      <c r="BJ84" s="73">
        <f>(2*'Calcification Rates'!$D$35*'Calcification Rates'!$F$35)+0.1*'Calcification Rates'!$D$35*($A84+(2*'Calcification Rates'!$D$35))*'Calcification Rates'!$F$35</f>
        <v>6.1212904081621087</v>
      </c>
      <c r="BK84" s="73">
        <f>(2*('Calcification Rates'!$D$35-'Calcification Rates'!$E$35)*('Calcification Rates'!$F$35-'Calcification Rates'!$G$35))+(0.1*('Calcification Rates'!$D$35-'Calcification Rates'!$E$35)*($A84+(2*'Calcification Rates'!$D$35-'Calcification Rates'!$E$35)))*('Calcification Rates'!$F$35-'Calcification Rates'!$G$35)</f>
        <v>5.5206832928403777</v>
      </c>
      <c r="BL84" s="73">
        <f>(2*('Calcification Rates'!$D$35+'Calcification Rates'!$E$35)*('Calcification Rates'!$F$35+'Calcification Rates'!$G$35))+(0.1*('Calcification Rates'!$D$35+'Calcification Rates'!$E$35)*($A84+(2*'Calcification Rates'!$D$35+'Calcification Rates'!$E$35)))*('Calcification Rates'!$F$35+'Calcification Rates'!$G$35)</f>
        <v>6.7498798743176085</v>
      </c>
      <c r="BM84" s="73">
        <f>((((((((($A84*2)/PI())/2)+'Calcification Rates'!$D$36)^2)*PI())/2))-((((((($A84*2)/PI())/2)^2)*PI())/2)))*'Calcification Rates'!$F$36</f>
        <v>64.975933703459546</v>
      </c>
      <c r="BN84" s="73">
        <f>((((((((($A84*2)/PI())/2)+('Calcification Rates'!$D$36-'Calcification Rates'!$E$36))^2)*PI())/2))-((((((($A84*2)/PI())/2)^2)*PI())/2)))*('Calcification Rates'!$F$36-'Calcification Rates'!$G$36)</f>
        <v>59.512232097935417</v>
      </c>
      <c r="BO84" s="73">
        <f>((((((((($A84*2)/PI())/2)+('Calcification Rates'!$D$36+'Calcification Rates'!$E$36))^2)*PI())/2))-((((((($A84*2)/PI())/2)^2)*PI())/2)))*('Calcification Rates'!$F$36+'Calcification Rates'!$G$36)</f>
        <v>70.679917455583833</v>
      </c>
      <c r="BP84" s="73">
        <f>(2*'Calcification Rates'!$D$37*'Calcification Rates'!$F$37)+0.1*'Calcification Rates'!$D$37*($A84+(2*'Calcification Rates'!$D$37))*'Calcification Rates'!$F$37</f>
        <v>122.31454861111111</v>
      </c>
      <c r="BQ84" s="73">
        <f>(2*('Calcification Rates'!$D$37-'Calcification Rates'!$E$37)*('Calcification Rates'!$F$37-'Calcification Rates'!$G$37))+(0.1*('Calcification Rates'!$D$37-'Calcification Rates'!$E$37)*($A84+(2*'Calcification Rates'!$D$37-'Calcification Rates'!$E$37)))*('Calcification Rates'!$F$37-'Calcification Rates'!$G$37)</f>
        <v>100.29428374570915</v>
      </c>
      <c r="BR84" s="73">
        <f>(2*('Calcification Rates'!$D$37+'Calcification Rates'!$E$37)*('Calcification Rates'!$F$37+'Calcification Rates'!$G$37))+(0.1*('Calcification Rates'!$D$37+'Calcification Rates'!$E$37)*($A84+(2*'Calcification Rates'!$D$37+'Calcification Rates'!$E$37)))*('Calcification Rates'!$F$37+'Calcification Rates'!$G$37)</f>
        <v>146.12516452710034</v>
      </c>
      <c r="BS84" s="73">
        <f>(2*'Calcification Rates'!$D$38*'Calcification Rates'!$F$38)+0.1*'Calcification Rates'!$D$38*($A84+(2*'Calcification Rates'!$D$38))*'Calcification Rates'!$F$38</f>
        <v>117.11972222222222</v>
      </c>
      <c r="BT84" s="73">
        <f>(2*('Calcification Rates'!$D$38-'Calcification Rates'!$E$38)*('Calcification Rates'!$F$38-'Calcification Rates'!$G$38))+(0.1*('Calcification Rates'!$D$38-'Calcification Rates'!$E$38)*($A84+(2*'Calcification Rates'!$D$38-'Calcification Rates'!$E$38)))*('Calcification Rates'!$F$38-'Calcification Rates'!$G$38)</f>
        <v>94.194188571154072</v>
      </c>
      <c r="BU84" s="73">
        <f>(2*('Calcification Rates'!$D$38+'Calcification Rates'!$E$38)*('Calcification Rates'!$F$38+'Calcification Rates'!$G$38))+(0.1*('Calcification Rates'!$D$38+'Calcification Rates'!$E$38)*($A84+(2*'Calcification Rates'!$D$38+'Calcification Rates'!$E$38)))*('Calcification Rates'!$F$38+'Calcification Rates'!$G$38)</f>
        <v>142.36334136291484</v>
      </c>
      <c r="BV84" s="73">
        <f>((((((((($A84*2)/PI())/2)+'Calcification Rates'!$D$39)^2)*PI())/2))-((((((($A84*2)/PI())/2)^2)*PI())/2)))*'Calcification Rates'!$F$39</f>
        <v>35.123125057242348</v>
      </c>
      <c r="BW84" s="73">
        <f>((((((((($A84*2)/PI())/2)+('Calcification Rates'!$D$39-'Calcification Rates'!$E$39))^2)*PI())/2))-((((((($A84*2)/PI())/2)^2)*PI())/2)))*('Calcification Rates'!$F$39-'Calcification Rates'!$G$39)</f>
        <v>33.764180596005112</v>
      </c>
      <c r="BX84" s="73">
        <f>((((((((($A84*2)/PI())/2)+('Calcification Rates'!$D$39+'Calcification Rates'!$E$39))^2)*PI())/2))-((((((($A84*2)/PI())/2)^2)*PI())/2)))*('Calcification Rates'!$F$39+'Calcification Rates'!$G$39)</f>
        <v>36.482069518479584</v>
      </c>
      <c r="BY84" s="73">
        <f>((((((((($A84*2)/PI())/2)+'Calcification Rates'!$D$40)^2)*PI())/2))-((((((($A84*2)/PI())/2)^2)*PI())/2)))*'Calcification Rates'!$F$40</f>
        <v>64.134029733580959</v>
      </c>
      <c r="BZ84" s="73">
        <f>((((((((($A84*2)/PI())/2)+('Calcification Rates'!$D$40-'Calcification Rates'!$E$40))^2)*PI())/2))-((((((($A84*2)/PI())/2)^2)*PI())/2)))*('Calcification Rates'!$F$40-'Calcification Rates'!$G$40)</f>
        <v>61.652627969323568</v>
      </c>
      <c r="CA84" s="73">
        <f>((((((((($A84*2)/PI())/2)+('Calcification Rates'!$D$40+'Calcification Rates'!$E$40))^2)*PI())/2))-((((((($A84*2)/PI())/2)^2)*PI())/2)))*('Calcification Rates'!$F$40+'Calcification Rates'!$G$40)</f>
        <v>66.615431497838344</v>
      </c>
      <c r="CB84" s="73">
        <f>$A84*'Calcification Rates'!$D$23*'Calcification Rates'!$F$23</f>
        <v>1.9272306249999998</v>
      </c>
      <c r="CC84" s="73">
        <f>$A84*('Calcification Rates'!$D$23-'Calcification Rates'!$E$23)*('Calcification Rates'!$F$23-'Calcification Rates'!$G$23)</f>
        <v>1.2525048407804253</v>
      </c>
      <c r="CD84" s="73">
        <f>$A84*('Calcification Rates'!$D$23+'Calcification Rates'!$E$23)*('Calcification Rates'!$F$23+'Calcification Rates'!$G$23)</f>
        <v>2.6019564092195746</v>
      </c>
      <c r="CE84" s="73">
        <f>((((1-'Calcification Rates'!$H$44)*$A84)*'Calcification Rates'!$D$44*0.1)+('Calcification Rates'!$H$44*$A84*'Calcification Rates'!$D$44))*'Calcification Rates'!$F$44</f>
        <v>67.298863718450008</v>
      </c>
      <c r="CF84" s="73">
        <f>((((1-'Calcification Rates'!$H$44)*$A84)*(('Calcification Rates'!$D$44-'Calcification Rates'!$E$44)*0.1))+('Calcification Rates'!$H$44*$A84*('Calcification Rates'!$D$44-'Calcification Rates'!$E$44)))*('Calcification Rates'!$F$44-'Calcification Rates'!$G$44)</f>
        <v>40.586909790994135</v>
      </c>
      <c r="CG84" s="73">
        <f>((((1-'Calcification Rates'!$H$44)*$A84)*(('Calcification Rates'!$D$44+'Calcification Rates'!$E$44)*0.1))+('Calcification Rates'!$H$44*$A84*('Calcification Rates'!$D$44+'Calcification Rates'!$E$44)))*('Calcification Rates'!$F$44+'Calcification Rates'!$G$44)</f>
        <v>97.878254430785006</v>
      </c>
      <c r="CH84" s="73">
        <f>((((1-'Calcification Rates'!$H$45)*$A84)*'Calcification Rates'!$D$45*0.1)+('Calcification Rates'!$H$45*$A84*'Calcification Rates'!$D$45))*'Calcification Rates'!$F$45</f>
        <v>83.623796799999994</v>
      </c>
      <c r="CI84" s="73">
        <f>((((1-'Calcification Rates'!$H$45)*$A84)*(('Calcification Rates'!$D$45-'Calcification Rates'!$E$45)*0.1))+('Calcification Rates'!$H$45*$A84*('Calcification Rates'!$D$45-'Calcification Rates'!$E$45)))*('Calcification Rates'!$F$45-'Calcification Rates'!$G$45)</f>
        <v>55.065141413220623</v>
      </c>
      <c r="CJ84" s="73">
        <f>((((1-'Calcification Rates'!$H$45)*$A84)*(('Calcification Rates'!$D$45+'Calcification Rates'!$E$45)*0.1))+('Calcification Rates'!$H$45*$A84*('Calcification Rates'!$D$45+'Calcification Rates'!$E$45)))*('Calcification Rates'!$F$45+'Calcification Rates'!$G$45)</f>
        <v>112.18245218677937</v>
      </c>
      <c r="CK84" s="73">
        <f>((((1-'Calcification Rates'!$H$46)*$A84)*'Calcification Rates'!$D$46*0.1)+('Calcification Rates'!$H$46*$A84*'Calcification Rates'!$D$46))*'Calcification Rates'!$F$46</f>
        <v>67.355851240000007</v>
      </c>
      <c r="CL84" s="73">
        <f>((((1-'Calcification Rates'!$H$46)*$A84)*(('Calcification Rates'!$D$46-'Calcification Rates'!$E$46)*0.1))+('Calcification Rates'!$H$46*$A84*('Calcification Rates'!$D$46-'Calcification Rates'!$E$46)))*('Calcification Rates'!$F$46-'Calcification Rates'!$G$46)</f>
        <v>63.170900281295161</v>
      </c>
      <c r="CM84" s="73">
        <f>((((1-'Calcification Rates'!$H$46)*$A84)*(('Calcification Rates'!$D$46+'Calcification Rates'!$E$46)*0.1))+('Calcification Rates'!$H$46*$A84*('Calcification Rates'!$D$46+'Calcification Rates'!$E$46)))*('Calcification Rates'!$F$46+'Calcification Rates'!$G$46)</f>
        <v>71.666295361039829</v>
      </c>
      <c r="CN84" s="73">
        <f>((((1-'Calcification Rates'!$H$47)*$A84)*'Calcification Rates'!$D$47*0.1)+('Calcification Rates'!$H$47*$A84*'Calcification Rates'!$D$47))*'Calcification Rates'!$F$47</f>
        <v>87.8150568386</v>
      </c>
      <c r="CO84" s="73">
        <f>((((1-'Calcification Rates'!$H$47)*$A84)*(('Calcification Rates'!$D$47-'Calcification Rates'!$E$47)*0.1))+('Calcification Rates'!$H$47*$A84*('Calcification Rates'!$D$47-'Calcification Rates'!$E$47)))*('Calcification Rates'!$F$47-'Calcification Rates'!$G$47)</f>
        <v>52.959910365056736</v>
      </c>
      <c r="CP84" s="73">
        <f>((((1-'Calcification Rates'!$H$47)*$A84)*(('Calcification Rates'!$D$47+'Calcification Rates'!$E$47)*0.1))+('Calcification Rates'!$H$47*$A84*('Calcification Rates'!$D$47+'Calcification Rates'!$E$47)))*('Calcification Rates'!$F$47+'Calcification Rates'!$G$47)</f>
        <v>127.71663593104569</v>
      </c>
      <c r="CQ84" s="73">
        <f>((((((((($A84*2)/PI())/2)+'Calcification Rates'!$D$48)^2)*PI())/2))-((((((($A84*2)/PI())/2)^2)*PI())/2)))*'Calcification Rates'!$F$48</f>
        <v>49.203604351817567</v>
      </c>
      <c r="CR84" s="73">
        <f>((((((((($A84*2)/PI())/2)+('Calcification Rates'!$D$48-'Calcification Rates'!$E$48))^2)*PI())/2))-((((((($A84*2)/PI())/2)^2)*PI())/2)))*('Calcification Rates'!$F$48-'Calcification Rates'!$G$48)</f>
        <v>44.371476127248933</v>
      </c>
      <c r="CS84" s="73">
        <f>((((((((($A84*2)/PI())/2)+('Calcification Rates'!$D$48+'Calcification Rates'!$E$48))^2)*PI())/2))-((((((($A84*2)/PI())/2)^2)*PI())/2)))*('Calcification Rates'!$F$48+'Calcification Rates'!$G$48)</f>
        <v>54.261632405968825</v>
      </c>
      <c r="CT84" s="73">
        <f>((((1-'Calcification Rates'!$H$49)*$A84)*'Calcification Rates'!$D$49*0.1)+('Calcification Rates'!$H$49*$A84*'Calcification Rates'!$D$49))*'Calcification Rates'!$F$49</f>
        <v>67.298863718450008</v>
      </c>
      <c r="CU84" s="73">
        <f>((((1-'Calcification Rates'!$H$49)*$A84)*(('Calcification Rates'!$D$49-'Calcification Rates'!$E$49)*0.1))+('Calcification Rates'!$H$49*$A84*('Calcification Rates'!$D$49-'Calcification Rates'!$E$49)))*('Calcification Rates'!$F$49-'Calcification Rates'!$G$49)</f>
        <v>40.586909790994135</v>
      </c>
      <c r="CV84" s="73">
        <f>((((1-'Calcification Rates'!$H$49)*$A84)*(('Calcification Rates'!$D$49+'Calcification Rates'!$E$49)*0.1))+('Calcification Rates'!$H$49*$A84*('Calcification Rates'!$D$49+'Calcification Rates'!$E$49)))*('Calcification Rates'!$F$49+'Calcification Rates'!$G$49)</f>
        <v>97.878254430785006</v>
      </c>
      <c r="CW84" s="73">
        <f>((((((((($A84*2)/PI())/2)+'Calcification Rates'!$D$50)^2)*PI())/2))-((((((($A84*2)/PI())/2)^2)*PI())/2)))*'Calcification Rates'!$F$50</f>
        <v>49.203604351817567</v>
      </c>
      <c r="CX84" s="73">
        <f>((((((((($A84*2)/PI())/2)+('Calcification Rates'!$D$50-'Calcification Rates'!$E$50))^2)*PI())/2))-((((((($A84*2)/PI())/2)^2)*PI())/2)))*('Calcification Rates'!$F$50-'Calcification Rates'!$G$50)</f>
        <v>44.371476127248933</v>
      </c>
      <c r="CY84" s="73">
        <f>((((((((($A84*2)/PI())/2)+('Calcification Rates'!$D$50+'Calcification Rates'!$E$50))^2)*PI())/2))-((((((($A84*2)/PI())/2)^2)*PI())/2)))*('Calcification Rates'!$F$50+'Calcification Rates'!$G$50)</f>
        <v>54.261632405968825</v>
      </c>
      <c r="CZ84" s="73">
        <f>((((((((($A84*2)/PI())/2)+'Calcification Rates'!$D$51)^2)*PI())/2))-((((((($A84*2)/PI())/2)^2)*PI())/2)))*'Calcification Rates'!$F$51</f>
        <v>49.203604351817567</v>
      </c>
      <c r="DA84" s="73">
        <f>((((((((($A84*2)/PI())/2)+('Calcification Rates'!$D$51-'Calcification Rates'!$E$51))^2)*PI())/2))-((((((($A84*2)/PI())/2)^2)*PI())/2)))*('Calcification Rates'!$F$51-'Calcification Rates'!$G$51)</f>
        <v>44.371476127248933</v>
      </c>
      <c r="DB84" s="73">
        <f>((((((((($A84*2)/PI())/2)+('Calcification Rates'!$D$51+'Calcification Rates'!$E$51))^2)*PI())/2))-((((((($A84*2)/PI())/2)^2)*PI())/2)))*('Calcification Rates'!$F$51+'Calcification Rates'!$G$51)</f>
        <v>54.261632405968825</v>
      </c>
      <c r="DC84" s="73">
        <f>((((((((($A84*2)/PI())/2)+'Calcification Rates'!$D$52)^2)*PI())/2))-((((((($A84*2)/PI())/2)^2)*PI())/2)))*'Calcification Rates'!$F$52</f>
        <v>108.74626931741913</v>
      </c>
      <c r="DD84" s="73">
        <f>((((((((($A84*2)/PI())/2)+('Calcification Rates'!$D$52-'Calcification Rates'!$E$52))^2)*PI())/2))-((((((($A84*2)/PI())/2)^2)*PI())/2)))*('Calcification Rates'!$F$52-'Calcification Rates'!$G$52)</f>
        <v>102.65972403659906</v>
      </c>
      <c r="DE84" s="73">
        <f>((((((((($A84*2)/PI())/2)+('Calcification Rates'!$D$52+'Calcification Rates'!$E$52))^2)*PI())/2))-((((((($A84*2)/PI())/2)^2)*PI())/2)))*('Calcification Rates'!$F$52+'Calcification Rates'!$G$52)</f>
        <v>114.98519527566445</v>
      </c>
      <c r="DF84" s="73">
        <f>((((((((($A84*2)/PI())/2)+'Calcification Rates'!$D$53)^2)*PI())/2))-((((((($A84*2)/PI())/2)^2)*PI())/2)))*'Calcification Rates'!$F$53</f>
        <v>14.592026415973475</v>
      </c>
      <c r="DG84" s="73">
        <f>((((((((($A84*2)/PI())/2)+('Calcification Rates'!$D$53-'Calcification Rates'!$E$53))^2)*PI())/2))-((((((($A84*2)/PI())/2)^2)*PI())/2)))*('Calcification Rates'!$F$53-'Calcification Rates'!$G$53)</f>
        <v>13.869677291123056</v>
      </c>
      <c r="DH84" s="73">
        <f>((((((((($A84*2)/PI())/2)+('Calcification Rates'!$D$53+'Calcification Rates'!$E$53))^2)*PI())/2))-((((((($A84*2)/PI())/2)^2)*PI())/2)))*('Calcification Rates'!$F$53+'Calcification Rates'!$G$53)</f>
        <v>15.327083861133866</v>
      </c>
      <c r="DI84" s="73">
        <f>((((((((($A84*2)/PI())/2)+'Calcification Rates'!$D$54)^2)*PI())/2))-((((((($A84*2)/PI())/2)^2)*PI())/2)))*'Calcification Rates'!$F$54</f>
        <v>14.592026415973475</v>
      </c>
      <c r="DJ84" s="73">
        <f>((((((((($A84*2)/PI())/2)+('Calcification Rates'!$D$54-'Calcification Rates'!$E$54))^2)*PI())/2))-((((((($A84*2)/PI())/2)^2)*PI())/2)))*('Calcification Rates'!$F$54-'Calcification Rates'!$G$54)</f>
        <v>13.869677291123056</v>
      </c>
      <c r="DK84" s="73">
        <f>((((((((($A84*2)/PI())/2)+('Calcification Rates'!$D$54+'Calcification Rates'!$E$54))^2)*PI())/2))-((((((($A84*2)/PI())/2)^2)*PI())/2)))*('Calcification Rates'!$F$54+'Calcification Rates'!$G$54)</f>
        <v>15.327083861133866</v>
      </c>
      <c r="DL84" s="73">
        <f>((((((((($A84*2)/PI())/2)+'Calcification Rates'!$D$55)^2)*PI())/2))-((((((($A84*2)/PI())/2)^2)*PI())/2)))*'Calcification Rates'!$F$55</f>
        <v>17.893876087025706</v>
      </c>
      <c r="DM84" s="73">
        <f>((((((((($A84*2)/PI())/2)+('Calcification Rates'!$D$55-'Calcification Rates'!$E$55))^2)*PI())/2))-((((((($A84*2)/PI())/2)^2)*PI())/2)))*('Calcification Rates'!$F$55-'Calcification Rates'!$G$55)</f>
        <v>17.692618385043193</v>
      </c>
      <c r="DN84" s="73">
        <f>((((((((($A84*2)/PI())/2)+('Calcification Rates'!$D$55+'Calcification Rates'!$E$55))^2)*PI())/2))-((((((($A84*2)/PI())/2)^2)*PI())/2)))*('Calcification Rates'!$F$55+'Calcification Rates'!$G$55)</f>
        <v>18.095143662928603</v>
      </c>
      <c r="DO84" s="73">
        <f>((((1-'Calcification Rates'!$H$56)*$A84)*'Calcification Rates'!$D$56*0.1)+('Calcification Rates'!$H$56*$A84*'Calcification Rates'!$D$56))*'Calcification Rates'!$F$56</f>
        <v>8.7297433699999978</v>
      </c>
      <c r="DP84" s="73">
        <f>((((1-'Calcification Rates'!$H$56)*$A84)*(('Calcification Rates'!$D$56-'Calcification Rates'!$E$56)*0.1))+('Calcification Rates'!$H$56*$A84*('Calcification Rates'!$D$56-'Calcification Rates'!$E$56)))*('Calcification Rates'!$F$56-'Calcification Rates'!$G$56)</f>
        <v>8.7297433700000013</v>
      </c>
      <c r="DQ84" s="73">
        <f>((((1-'Calcification Rates'!$H$56)*$A84)*(('Calcification Rates'!$D$56+'Calcification Rates'!$E$56)*0.1))+('Calcification Rates'!$H$56*$A84*('Calcification Rates'!$D$56+'Calcification Rates'!$E$56)))*('Calcification Rates'!$F$56+'Calcification Rates'!$G$56)</f>
        <v>8.7297433700000013</v>
      </c>
      <c r="DR84" s="73">
        <f>((((1-'Calcification Rates'!$H$57)*$A84)*'Calcification Rates'!$D$57*0.1)+('Calcification Rates'!$H$57*$A84*'Calcification Rates'!$D$57))*'Calcification Rates'!$F$57</f>
        <v>37.01392533333334</v>
      </c>
      <c r="DS84" s="73">
        <f>((((1-'Calcification Rates'!$H$57)*$A84)*(('Calcification Rates'!$D$57-'Calcification Rates'!$E$57)*0.1))+('Calcification Rates'!$H$57*$A84*('Calcification Rates'!$D$57-'Calcification Rates'!$E$57)))*('Calcification Rates'!$F$57-'Calcification Rates'!$G$57)</f>
        <v>35.081433439427222</v>
      </c>
      <c r="DT84" s="73">
        <f>((((1-'Calcification Rates'!$H$57)*$A84)*(('Calcification Rates'!$D$57+'Calcification Rates'!$E$57)*0.1))+('Calcification Rates'!$H$57*$A84*('Calcification Rates'!$D$57+'Calcification Rates'!$E$57)))*('Calcification Rates'!$F$57+'Calcification Rates'!$G$57)</f>
        <v>38.946417227239458</v>
      </c>
      <c r="DU84" s="73">
        <f>((((1-'Calcification Rates'!$H$58)*$A84)*'Calcification Rates'!$D$58*0.1)+('Calcification Rates'!$H$58*$A84*'Calcification Rates'!$D$58))*'Calcification Rates'!$F$58</f>
        <v>37.01392533333334</v>
      </c>
      <c r="DV84" s="73">
        <f>((((1-'Calcification Rates'!$H$58)*$A84)*(('Calcification Rates'!$D$58-'Calcification Rates'!$E$58)*0.1))+('Calcification Rates'!$H$58*$A84*('Calcification Rates'!$D$58-'Calcification Rates'!$E$58)))*('Calcification Rates'!$F$58-'Calcification Rates'!$G$58)</f>
        <v>35.081433439427222</v>
      </c>
      <c r="DW84" s="73">
        <f>((((1-'Calcification Rates'!$H$58)*$A84)*(('Calcification Rates'!$D$58+'Calcification Rates'!$E$58)*0.1))+('Calcification Rates'!$H$58*$A84*('Calcification Rates'!$D$58+'Calcification Rates'!$E$58)))*('Calcification Rates'!$F$58+'Calcification Rates'!$G$58)</f>
        <v>38.946417227239458</v>
      </c>
      <c r="DX84" s="73">
        <f>(2*'Calcification Rates'!$D$59*'Calcification Rates'!$F$59)+0.1*'Calcification Rates'!$D$59*($A84+(2*'Calcification Rates'!$D$59))*'Calcification Rates'!$F$59</f>
        <v>24.980044088888889</v>
      </c>
      <c r="DY84" s="73">
        <f>(2*('Calcification Rates'!$D$59-'Calcification Rates'!$E$59)*('Calcification Rates'!$F$59-'Calcification Rates'!$G$59))+(0.1*('Calcification Rates'!$D$59-'Calcification Rates'!$E$59)*($A84+(2*'Calcification Rates'!$D$59-'Calcification Rates'!$E$59)))*('Calcification Rates'!$F$59-'Calcification Rates'!$G$59)</f>
        <v>23.657343233678922</v>
      </c>
      <c r="DZ84" s="73">
        <f>(2*('Calcification Rates'!$D$59+'Calcification Rates'!$E$59)*('Calcification Rates'!$F$59+'Calcification Rates'!$G$59))+(0.1*('Calcification Rates'!$D$59+'Calcification Rates'!$E$59)*($A84+(2*'Calcification Rates'!$D$59+'Calcification Rates'!$E$59)))*('Calcification Rates'!$F$59+'Calcification Rates'!$G$59)</f>
        <v>26.304782706306149</v>
      </c>
      <c r="EA84" s="73">
        <f>((((((((($A84*2)/PI())/2)+'Calcification Rates'!$D$60)^2)*PI())/2))-((((((($A84*2)/PI())/2)^2)*PI())/2)))*'Calcification Rates'!$F$60</f>
        <v>51.181436284714735</v>
      </c>
      <c r="EB84" s="73">
        <f>((((((((($A84*2)/PI())/2)+('Calcification Rates'!$D$60-'Calcification Rates'!$E$60))^2)*PI())/2))-((((((($A84*2)/PI())/2)^2)*PI())/2)))*('Calcification Rates'!$F$60-'Calcification Rates'!$G$60)</f>
        <v>47.781034216314467</v>
      </c>
      <c r="EC84" s="73">
        <f>((((((((($A84*2)/PI())/2)+('Calcification Rates'!$D$60+'Calcification Rates'!$E$60))^2)*PI())/2))-((((((($A84*2)/PI())/2)^2)*PI())/2)))*('Calcification Rates'!$F$60+'Calcification Rates'!$G$60)</f>
        <v>54.692080476148803</v>
      </c>
      <c r="ED84" s="73">
        <f>$A84*'Calcification Rates'!$D$61*'Calcification Rates'!$F$61</f>
        <v>64.351558667414409</v>
      </c>
      <c r="EE84" s="73">
        <f>$A84*('Calcification Rates'!$D$61-'Calcification Rates'!$E$61)*('Calcification Rates'!$F$61-'Calcification Rates'!$G$61)</f>
        <v>58.966875517325597</v>
      </c>
      <c r="EF84" s="73">
        <f>$A84*('Calcification Rates'!$D$61+'Calcification Rates'!$E$61)*('Calcification Rates'!$F$61+'Calcification Rates'!$G$61)</f>
        <v>69.969267508610599</v>
      </c>
      <c r="EG84" s="73">
        <f>(2*'Calcification Rates'!$D$62*'Calcification Rates'!$F$62)+0.1*'Calcification Rates'!$D$62*($A84+(2*'Calcification Rates'!$D$62))*'Calcification Rates'!$F$62</f>
        <v>122.31454861111111</v>
      </c>
      <c r="EH84" s="73">
        <f>(2*('Calcification Rates'!$D$62-'Calcification Rates'!$E$62)*('Calcification Rates'!$F$62-'Calcification Rates'!$G$62))+(0.1*('Calcification Rates'!$D$62-'Calcification Rates'!$E$62)*($A84+(2*'Calcification Rates'!$D$62-'Calcification Rates'!$E$62)))*('Calcification Rates'!$F$62-'Calcification Rates'!$G$62)</f>
        <v>100.29428374570915</v>
      </c>
      <c r="EI84" s="73">
        <f>(2*('Calcification Rates'!$D$62+'Calcification Rates'!$E$62)*('Calcification Rates'!$F$62+'Calcification Rates'!$G$62))+(0.1*('Calcification Rates'!$D$62+'Calcification Rates'!$E$62)*($A84+(2*'Calcification Rates'!$D$62+'Calcification Rates'!$E$62)))*('Calcification Rates'!$F$62+'Calcification Rates'!$G$62)</f>
        <v>146.12516452710034</v>
      </c>
      <c r="EJ84" s="73">
        <f>(2*'Calcification Rates'!$D$63*'Calcification Rates'!$F$63)+0.1*'Calcification Rates'!$D$63*($A84+(2*'Calcification Rates'!$D$63))*'Calcification Rates'!$F$63</f>
        <v>122.31454861111111</v>
      </c>
      <c r="EK84" s="73">
        <f>(2*('Calcification Rates'!$D$63-'Calcification Rates'!$E$63)*('Calcification Rates'!$F$63-'Calcification Rates'!$G$63))+(0.1*('Calcification Rates'!$D$63-'Calcification Rates'!$E$63)*($A84+(2*'Calcification Rates'!$D$63-'Calcification Rates'!$E$63)))*('Calcification Rates'!$F$63-'Calcification Rates'!$G$63)</f>
        <v>100.29428374570915</v>
      </c>
      <c r="EL84" s="73">
        <f>(2*('Calcification Rates'!$D$63+'Calcification Rates'!$E$63)*('Calcification Rates'!$F$63+'Calcification Rates'!$G$63))+(0.1*('Calcification Rates'!$D$63+'Calcification Rates'!$E$63)*($A84+(2*'Calcification Rates'!$D$63+'Calcification Rates'!$E$63)))*('Calcification Rates'!$F$63+'Calcification Rates'!$G$63)</f>
        <v>146.12516452710034</v>
      </c>
      <c r="EM84" s="73">
        <f>(2*'Calcification Rates'!$D$64*'Calcification Rates'!$F$64)+0.1*'Calcification Rates'!$D$64*($A84+(2*'Calcification Rates'!$D$64))*'Calcification Rates'!$F$64</f>
        <v>122.31454861111111</v>
      </c>
      <c r="EN84" s="73">
        <f>(2*('Calcification Rates'!$D$64-'Calcification Rates'!$E$64)*('Calcification Rates'!$F$64-'Calcification Rates'!$G$64))+(0.1*('Calcification Rates'!$D$64-'Calcification Rates'!$E$64)*($A84+(2*'Calcification Rates'!$D$64-'Calcification Rates'!$E$64)))*('Calcification Rates'!$F$64-'Calcification Rates'!$G$64)</f>
        <v>100.29428374570915</v>
      </c>
      <c r="EO84" s="73">
        <f>(2*('Calcification Rates'!$D$64+'Calcification Rates'!$E$64)*('Calcification Rates'!$F$64+'Calcification Rates'!$G$64))+(0.1*('Calcification Rates'!$D$64+'Calcification Rates'!$E$64)*($A84+(2*'Calcification Rates'!$D$64+'Calcification Rates'!$E$64)))*('Calcification Rates'!$F$64+'Calcification Rates'!$G$64)</f>
        <v>146.12516452710034</v>
      </c>
      <c r="EP84" s="73">
        <f>(2*'Calcification Rates'!$D$65*'Calcification Rates'!$F$65)+0.1*'Calcification Rates'!$D$65*($A84+(2*'Calcification Rates'!$D$65))*'Calcification Rates'!$F$65</f>
        <v>122.31454861111111</v>
      </c>
      <c r="EQ84" s="73">
        <f>(2*('Calcification Rates'!$D$65-'Calcification Rates'!$E$65)*('Calcification Rates'!$F$65-'Calcification Rates'!$G$65))+(0.1*('Calcification Rates'!$D$65-'Calcification Rates'!$E$65)*($A84+(2*'Calcification Rates'!$D$65-'Calcification Rates'!$E$65)))*('Calcification Rates'!$F$65-'Calcification Rates'!$G$65)</f>
        <v>100.29428374570915</v>
      </c>
      <c r="ER84" s="73">
        <f>(2*('Calcification Rates'!$D$65+'Calcification Rates'!$E$65)*('Calcification Rates'!$F$65+'Calcification Rates'!$G$65))+(0.1*('Calcification Rates'!$D$65+'Calcification Rates'!$E$65)*($A84+(2*'Calcification Rates'!$D$65+'Calcification Rates'!$E$65)))*('Calcification Rates'!$F$65+'Calcification Rates'!$G$65)</f>
        <v>146.12516452710034</v>
      </c>
      <c r="ES84" s="73">
        <f>$A84*'Calcification Rates'!$D$66*'Calcification Rates'!$F$66</f>
        <v>64.351558667414409</v>
      </c>
      <c r="ET84" s="73">
        <f>$A84*('Calcification Rates'!$D$66-'Calcification Rates'!$E$66)*('Calcification Rates'!$F$66-'Calcification Rates'!$G$66)</f>
        <v>58.966875517325597</v>
      </c>
      <c r="EU84" s="73">
        <f>$A84*('Calcification Rates'!$D$66+'Calcification Rates'!$E$66)*('Calcification Rates'!$F$66+'Calcification Rates'!$G$66)</f>
        <v>69.969267508610599</v>
      </c>
      <c r="EV84" s="73">
        <f>(2*'Calcification Rates'!$D$67*'Calcification Rates'!$F$67)+0.1*'Calcification Rates'!$D$67*($A84+(2*'Calcification Rates'!$D$67))*'Calcification Rates'!$F$67</f>
        <v>122.31454861111111</v>
      </c>
      <c r="EW84" s="73">
        <f>(2*('Calcification Rates'!$D$67-'Calcification Rates'!$E$67)*('Calcification Rates'!$F$67-'Calcification Rates'!$G$67))+(0.1*('Calcification Rates'!$D$67-'Calcification Rates'!$E$67)*($A84+(2*'Calcification Rates'!$D$67-'Calcification Rates'!$E$67)))*('Calcification Rates'!$F$67-'Calcification Rates'!$G$67)</f>
        <v>100.29428374570915</v>
      </c>
      <c r="EX84" s="73">
        <f>(2*('Calcification Rates'!$D$67+'Calcification Rates'!$E$67)*('Calcification Rates'!$F$67+'Calcification Rates'!$G$67))+(0.1*('Calcification Rates'!$D$67+'Calcification Rates'!$E$67)*($A84+(2*'Calcification Rates'!$D$67+'Calcification Rates'!$E$67)))*('Calcification Rates'!$F$67+'Calcification Rates'!$G$67)</f>
        <v>146.12516452710034</v>
      </c>
      <c r="EY84" s="73">
        <f>((((1-'Calcification Rates'!$H$68)*$A84)*'Calcification Rates'!$D$68*0.1)+('Calcification Rates'!$H$68*$A84*'Calcification Rates'!$D$68))*'Calcification Rates'!$F$68</f>
        <v>18.771973000000003</v>
      </c>
      <c r="EZ84" s="73">
        <f>((((1-'Calcification Rates'!$H$68)*$A84)*(('Calcification Rates'!$D$68-'Calcification Rates'!$E$68)*0.1))+('Calcification Rates'!$H$68*$A84*('Calcification Rates'!$D$68-'Calcification Rates'!$E$68)))*('Calcification Rates'!$F$68-'Calcification Rates'!$G$68)</f>
        <v>11.681122312235768</v>
      </c>
      <c r="FA84" s="73">
        <f>((((1-'Calcification Rates'!$H$68)*$A84)*(('Calcification Rates'!$D$68+'Calcification Rates'!$E$68)*0.1))+('Calcification Rates'!$H$68*$A84*('Calcification Rates'!$D$68+'Calcification Rates'!$E$68)))*('Calcification Rates'!$F$68+'Calcification Rates'!$G$68)</f>
        <v>26.568133293565587</v>
      </c>
      <c r="FB84" s="73">
        <f>((((((((($A84*2)/PI())/2)+'Calcification Rates'!$D$69)^2)*PI())/2))-((((((($A84*2)/PI())/2)^2)*PI())/2)))*'Calcification Rates'!$F$69</f>
        <v>125.15806533229133</v>
      </c>
      <c r="FC84" s="73">
        <f>((((((((($A84*2)/PI())/2)+('Calcification Rates'!$D$69-'Calcification Rates'!$E$69))^2)*PI())/2))-((((((($A84*2)/PI())/2)^2)*PI())/2)))*('Calcification Rates'!$F$69-'Calcification Rates'!$G$69)</f>
        <v>118.48237668278426</v>
      </c>
      <c r="FD84" s="73">
        <f>((((((((($A84*2)/PI())/2)+('Calcification Rates'!$D$69+'Calcification Rates'!$E$69))^2)*PI())/2))-((((((($A84*2)/PI())/2)^2)*PI())/2)))*('Calcification Rates'!$F$69+'Calcification Rates'!$G$69)</f>
        <v>131.93149081120032</v>
      </c>
      <c r="FE84" s="73">
        <f>((((((((($A84*2)/PI())/2)+'Calcification Rates'!$D$70)^2)*PI())/2))-((((((($A84*2)/PI())/2)^2)*PI())/2)))*'Calcification Rates'!$F$70</f>
        <v>97.469738779013497</v>
      </c>
      <c r="FF84" s="73">
        <f>((((((((($A84*2)/PI())/2)+('Calcification Rates'!$D$70-'Calcification Rates'!$E$70))^2)*PI())/2))-((((((($A84*2)/PI())/2)^2)*PI())/2)))*('Calcification Rates'!$F$70-'Calcification Rates'!$G$70)</f>
        <v>83.920186947863826</v>
      </c>
      <c r="FG84" s="73">
        <f>((((((((($A84*2)/PI())/2)+('Calcification Rates'!$D$70+'Calcification Rates'!$E$70))^2)*PI())/2))-((((((($A84*2)/PI())/2)^2)*PI())/2)))*('Calcification Rates'!$F$70+'Calcification Rates'!$G$70)</f>
        <v>111.28059518151798</v>
      </c>
      <c r="FH84" s="73">
        <f>((((((((($A84*2)/PI())/2)+'Calcification Rates'!$D$71)^2)*PI())/2))-((((((($A84*2)/PI())/2)^2)*PI())/2)))*'Calcification Rates'!$F$71</f>
        <v>55.712187528780028</v>
      </c>
      <c r="FI84" s="73">
        <f>((((((((($A84*2)/PI())/2)+('Calcification Rates'!$D$71-'Calcification Rates'!$E$71))^2)*PI())/2))-((((((($A84*2)/PI())/2)^2)*PI())/2)))*('Calcification Rates'!$F$71-'Calcification Rates'!$G$71)</f>
        <v>51.371225103110049</v>
      </c>
      <c r="FJ84" s="73">
        <f>((((((((($A84*2)/PI())/2)+('Calcification Rates'!$D$71+'Calcification Rates'!$E$71))^2)*PI())/2))-((((((($A84*2)/PI())/2)^2)*PI())/2)))*('Calcification Rates'!$F$71+'Calcification Rates'!$G$71)</f>
        <v>60.225104204988817</v>
      </c>
      <c r="FK84" s="73">
        <f>$A84*'Calcification Rates'!$D$72*'Calcification Rates'!$F$72</f>
        <v>1.9272306249999998</v>
      </c>
      <c r="FL84" s="73">
        <f>$A84*('Calcification Rates'!$D$72-'Calcification Rates'!$E$72)*('Calcification Rates'!$F$72-'Calcification Rates'!$G$72)</f>
        <v>1.2525048407804253</v>
      </c>
      <c r="FM84" s="73">
        <f>$A84*('Calcification Rates'!$D$72+'Calcification Rates'!$E$72)*('Calcification Rates'!$F$72+'Calcification Rates'!$G$72)</f>
        <v>2.6019564092195746</v>
      </c>
      <c r="FN84" s="73">
        <f>$A84*'Calcification Rates'!$D$74*'Calcification Rates'!$F$74</f>
        <v>1.9272306249999998</v>
      </c>
      <c r="FO84" s="73">
        <f>$A84*('Calcification Rates'!$D$74-'Calcification Rates'!$E$74)*('Calcification Rates'!$F$74-'Calcification Rates'!$G$74)</f>
        <v>1.2525048407804253</v>
      </c>
      <c r="FP84" s="73">
        <f>$A84*('Calcification Rates'!$D$74+'Calcification Rates'!$E$74)*('Calcification Rates'!$F$74+'Calcification Rates'!$G$74)</f>
        <v>2.6019564092195746</v>
      </c>
      <c r="FQ84" s="73">
        <f>$A84*'Calcification Rates'!$D$75*'Calcification Rates'!$F$75</f>
        <v>55.623925426136353</v>
      </c>
      <c r="FR84" s="73">
        <f>$A84*('Calcification Rates'!$D$75-'Calcification Rates'!$E$75)*('Calcification Rates'!$F$75-'Calcification Rates'!$G$75)</f>
        <v>51.800365211575759</v>
      </c>
      <c r="FS84" s="73">
        <f>$A84*('Calcification Rates'!$D$75+'Calcification Rates'!$E$75)*('Calcification Rates'!$F$75+'Calcification Rates'!$G$75)</f>
        <v>59.563912071452869</v>
      </c>
      <c r="FT84" s="73">
        <f>((((((((($A84*2)/PI())/2)+'Calcification Rates'!$D$76)^2)*PI())/2))-((((((($A84*2)/PI())/2)^2)*PI())/2)))*'Calcification Rates'!$F$76</f>
        <v>56.105497231617562</v>
      </c>
      <c r="FU84" s="73">
        <f>((((((((($A84*2)/PI())/2)+('Calcification Rates'!$D$76-'Calcification Rates'!$E$76))^2)*PI())/2))-((((((($A84*2)/PI())/2)^2)*PI())/2)))*('Calcification Rates'!$F$76-'Calcification Rates'!$G$76)</f>
        <v>52.239049611925381</v>
      </c>
      <c r="FV84" s="73">
        <f>((((((((($A84*2)/PI())/2)+('Calcification Rates'!$D$76+'Calcification Rates'!$E$76))^2)*PI())/2))-((((((($A84*2)/PI())/2)^2)*PI())/2)))*('Calcification Rates'!$F$76+'Calcification Rates'!$G$76)</f>
        <v>60.090845691476019</v>
      </c>
      <c r="FW84" s="73">
        <f>(2*'Calcification Rates'!$D$77*'Calcification Rates'!$F$77)+0.1*'Calcification Rates'!$D$77*($A84+(2*'Calcification Rates'!$D$77))*'Calcification Rates'!$F$77</f>
        <v>122.31454861111111</v>
      </c>
      <c r="FX84" s="73">
        <f>(2*('Calcification Rates'!$D$77-'Calcification Rates'!$E$77)*('Calcification Rates'!$F$77-'Calcification Rates'!$G$77))+(0.1*('Calcification Rates'!$D$77-'Calcification Rates'!$E$77)*($A84+(2*'Calcification Rates'!$D$77-'Calcification Rates'!$E$77)))*('Calcification Rates'!$F$77-'Calcification Rates'!$G$77)</f>
        <v>116.38541506017637</v>
      </c>
      <c r="FY84" s="73">
        <f>(2*('Calcification Rates'!$D$77+'Calcification Rates'!$E$77)*('Calcification Rates'!$F$77+'Calcification Rates'!$G$77))+(0.1*('Calcification Rates'!$D$77+'Calcification Rates'!$E$77)*($A84+(2*'Calcification Rates'!$D$77+'Calcification Rates'!$E$77)))*('Calcification Rates'!$F$77+'Calcification Rates'!$G$77)</f>
        <v>128.26968795251568</v>
      </c>
      <c r="FZ84" s="73">
        <f>((((1-'Calcification Rates'!$H$78)*$A84)*'Calcification Rates'!$D$78*0.1)+('Calcification Rates'!$H$78*$A84*'Calcification Rates'!$D$78))*'Calcification Rates'!$F$78</f>
        <v>29.241606166499999</v>
      </c>
      <c r="GA84" s="73">
        <f>((((1-'Calcification Rates'!$H$78)*$A84)*(('Calcification Rates'!$D$78-'Calcification Rates'!$E$78)*0.1))+('Calcification Rates'!$H$78*$A84*('Calcification Rates'!$D$78-'Calcification Rates'!$E$78)))*('Calcification Rates'!$F$78-'Calcification Rates'!$G$78)</f>
        <v>28.229262257417325</v>
      </c>
      <c r="GB84" s="73">
        <f>((((1-'Calcification Rates'!$H$78)*$A84)*(('Calcification Rates'!$D$78+'Calcification Rates'!$E$78)*0.1))+('Calcification Rates'!$H$78*$A84*('Calcification Rates'!$D$78+'Calcification Rates'!$E$78)))*('Calcification Rates'!$F$78+'Calcification Rates'!$G$78)</f>
        <v>30.253950075582672</v>
      </c>
      <c r="GC84" s="73">
        <f>((((1-'Calcification Rates'!$H$79)*$A84)*'Calcification Rates'!$D$79*0.1)+('Calcification Rates'!$H$79*$A84*'Calcification Rates'!$D$79))*'Calcification Rates'!$F$79</f>
        <v>33.25686546</v>
      </c>
      <c r="GD84" s="73">
        <f>((((1-'Calcification Rates'!$H$79)*$A84)*(('Calcification Rates'!$D$79-'Calcification Rates'!$E$79)*0.1))+('Calcification Rates'!$H$79*$A84*('Calcification Rates'!$D$79-'Calcification Rates'!$E$79)))*('Calcification Rates'!$F$79-'Calcification Rates'!$G$79)</f>
        <v>31.86658768750415</v>
      </c>
      <c r="GE84" s="73">
        <f>((((1-'Calcification Rates'!$H$79)*$A84)*(('Calcification Rates'!$D$79+'Calcification Rates'!$E$79)*0.1))+('Calcification Rates'!$H$79*$A84*('Calcification Rates'!$D$79+'Calcification Rates'!$E$79)))*('Calcification Rates'!$F$79+'Calcification Rates'!$G$79)</f>
        <v>34.647143232495857</v>
      </c>
      <c r="GF84" s="73">
        <f>((((1-'Calcification Rates'!$H$80)*$A84)*'Calcification Rates'!$D$80*0.1)+('Calcification Rates'!$H$80*$A84*'Calcification Rates'!$D$80))*'Calcification Rates'!$F$80</f>
        <v>39.135382688999997</v>
      </c>
      <c r="GG84" s="73">
        <f>((((1-'Calcification Rates'!$H$80)*$A84)*(('Calcification Rates'!$D$80-'Calcification Rates'!$E$80)*0.1))+('Calcification Rates'!$H$80*$A84*('Calcification Rates'!$D$80-'Calcification Rates'!$E$80)))*('Calcification Rates'!$F$80-'Calcification Rates'!$G$80)</f>
        <v>37.780516404663786</v>
      </c>
      <c r="GH84" s="73">
        <f>((((1-'Calcification Rates'!$H$80)*$A84)*(('Calcification Rates'!$D$80+'Calcification Rates'!$E$80)*0.1))+('Calcification Rates'!$H$80*$A84*('Calcification Rates'!$D$80+'Calcification Rates'!$E$80)))*('Calcification Rates'!$F$80+'Calcification Rates'!$G$80)</f>
        <v>40.490248973336207</v>
      </c>
      <c r="GI84" s="73">
        <f>((((((((($A84*2)/PI())/2)+'Calcification Rates'!$D$81)^2)*PI())/2))-((((((($A84*2)/PI())/2)^2)*PI())/2)))*'Calcification Rates'!$F$81</f>
        <v>47.515983673529718</v>
      </c>
      <c r="GJ84" s="73">
        <f>((((((((($A84*2)/PI())/2)+('Calcification Rates'!$D$81-'Calcification Rates'!$E$81))^2)*PI())/2))-((((((($A84*2)/PI())/2)^2)*PI())/2)))*('Calcification Rates'!$F$81-'Calcification Rates'!$G$81)</f>
        <v>45.974692653283363</v>
      </c>
      <c r="GK84" s="73">
        <f>((((((((($A84*2)/PI())/2)+('Calcification Rates'!$D$81+'Calcification Rates'!$E$81))^2)*PI())/2))-((((((($A84*2)/PI())/2)^2)*PI())/2)))*('Calcification Rates'!$F$81+'Calcification Rates'!$G$81)</f>
        <v>49.058167141065404</v>
      </c>
      <c r="GL84" s="73">
        <f>((((((((($A84*2)/PI())/2)+'Calcification Rates'!$D$82)^2)*PI())/2))-((((((($A84*2)/PI())/2)^2)*PI())/2)))*'Calcification Rates'!$F$82</f>
        <v>48.725862599731954</v>
      </c>
      <c r="GM84" s="73">
        <f>((((((((($A84*2)/PI())/2)+('Calcification Rates'!$D$82-'Calcification Rates'!$E$82))^2)*PI())/2))-((((((($A84*2)/PI())/2)^2)*PI())/2)))*('Calcification Rates'!$F$82-'Calcification Rates'!$G$82)</f>
        <v>47.526134421030015</v>
      </c>
      <c r="GN84" s="73">
        <f>((((((((($A84*2)/PI())/2)+('Calcification Rates'!$D$82+'Calcification Rates'!$E$82))^2)*PI())/2))-((((((($A84*2)/PI())/2)^2)*PI())/2)))*('Calcification Rates'!$F$82+'Calcification Rates'!$G$82)</f>
        <v>49.926130946239482</v>
      </c>
      <c r="GO84" s="73">
        <f>((((((((($A84*2)/PI())/2)+'Calcification Rates'!$D$87)^2)*PI())/2))-((((((($A84*2)/PI())/2)^2)*PI())/2)))*'Calcification Rates'!$F$87</f>
        <v>32.760294553456625</v>
      </c>
      <c r="GP84" s="73">
        <f>((((((((($A84*2)/PI())/2)+('Calcification Rates'!$D$87-'Calcification Rates'!$E$87))^2)*PI())/2))-((((((($A84*2)/PI())/2)^2)*PI())/2)))*('Calcification Rates'!$F$87-'Calcification Rates'!$G$87)</f>
        <v>28.501411633757613</v>
      </c>
      <c r="GQ84" s="73">
        <f>((((((((($A84*2)/PI())/2)+('Calcification Rates'!$D$87+'Calcification Rates'!$E$87))^2)*PI())/2))-((((((($A84*2)/PI())/2)^2)*PI())/2)))*('Calcification Rates'!$F$87+'Calcification Rates'!$G$87)</f>
        <v>37.244846747981363</v>
      </c>
      <c r="GR84" s="73">
        <f>((((((((($A84*2)/PI())/2)+'Calcification Rates'!$D$88)^2)*PI())/2))-((((((($A84*2)/PI())/2)^2)*PI())/2)))*'Calcification Rates'!$F$88</f>
        <v>32.760294553456625</v>
      </c>
      <c r="GS84" s="73">
        <f>((((((((($A84*2)/PI())/2)+('Calcification Rates'!$D$88-'Calcification Rates'!$E$88))^2)*PI())/2))-((((((($A84*2)/PI())/2)^2)*PI())/2)))*('Calcification Rates'!$F$88-'Calcification Rates'!$G$88)</f>
        <v>28.501411633757613</v>
      </c>
      <c r="GT84" s="73">
        <f>((((((((($A84*2)/PI())/2)+('Calcification Rates'!$D$88+'Calcification Rates'!$E$88))^2)*PI())/2))-((((((($A84*2)/PI())/2)^2)*PI())/2)))*('Calcification Rates'!$F$88+'Calcification Rates'!$G$88)</f>
        <v>37.244846747981363</v>
      </c>
      <c r="GU84" s="73">
        <f>((((((((($A84*2)/PI())/2)+'Calcification Rates'!$D$89)^2)*PI())/2))-((((((($A84*2)/PI())/2)^2)*PI())/2)))*'Calcification Rates'!$F$89</f>
        <v>45.762786509367849</v>
      </c>
      <c r="GV84" s="73">
        <f>((((((((($A84*2)/PI())/2)+('Calcification Rates'!$D$89-'Calcification Rates'!$E$89))^2)*PI())/2))-((((((($A84*2)/PI())/2)^2)*PI())/2)))*('Calcification Rates'!$F$89-'Calcification Rates'!$G$89)</f>
        <v>40.803732353792427</v>
      </c>
      <c r="GW84" s="73">
        <f>((((((((($A84*2)/PI())/2)+('Calcification Rates'!$D$89+'Calcification Rates'!$E$89))^2)*PI())/2))-((((((($A84*2)/PI())/2)^2)*PI())/2)))*('Calcification Rates'!$F$89+'Calcification Rates'!$G$89)</f>
        <v>50.905707292113789</v>
      </c>
      <c r="GX84" s="73">
        <f>((((((((($A84*2)/PI())/2)+'Calcification Rates'!$D$90)^2)*PI())/2))-((((((($A84*2)/PI())/2)^2)*PI())/2)))*'Calcification Rates'!$F$90</f>
        <v>45.762786509367849</v>
      </c>
      <c r="GY84" s="73">
        <f>((((((((($A84*2)/PI())/2)+('Calcification Rates'!$D$90-'Calcification Rates'!$E$90))^2)*PI())/2))-((((((($A84*2)/PI())/2)^2)*PI())/2)))*('Calcification Rates'!$F$90-'Calcification Rates'!$G$90)</f>
        <v>40.803732353792427</v>
      </c>
      <c r="GZ84" s="73">
        <f>((((((((($A84*2)/PI())/2)+('Calcification Rates'!$D$90+'Calcification Rates'!$E$90))^2)*PI())/2))-((((((($A84*2)/PI())/2)^2)*PI())/2)))*('Calcification Rates'!$F$90+'Calcification Rates'!$G$90)</f>
        <v>50.905707292113789</v>
      </c>
      <c r="HA84" s="73">
        <f>((((((((($A84*2)/PI())/2)+'Calcification Rates'!$D$92)^2)*PI())/2))-((((((($A84*2)/PI())/2)^2)*PI())/2)))*'Calcification Rates'!$F$92</f>
        <v>115.0033444638816</v>
      </c>
      <c r="HB84" s="73">
        <f>((((((((($A84*2)/PI())/2)+('Calcification Rates'!$D$92-'Calcification Rates'!$E$92))^2)*PI())/2))-((((((($A84*2)/PI())/2)^2)*PI())/2)))*('Calcification Rates'!$F$92-'Calcification Rates'!$G$92)</f>
        <v>110.55376437303703</v>
      </c>
      <c r="HC84" s="73">
        <f>((((((((($A84*2)/PI())/2)+('Calcification Rates'!$D$92+'Calcification Rates'!$E$92))^2)*PI())/2))-((((((($A84*2)/PI())/2)^2)*PI())/2)))*('Calcification Rates'!$F$92+'Calcification Rates'!$G$92)</f>
        <v>119.45292455472618</v>
      </c>
      <c r="HD84" s="73">
        <f>$A84*'Calcification Rates'!$D$93*'Calcification Rates'!$F$93</f>
        <v>33.880309360989585</v>
      </c>
      <c r="HE84" s="73">
        <f>$A84*('Calcification Rates'!$D$93-'Calcification Rates'!$E$93)*('Calcification Rates'!$F$93-'Calcification Rates'!$G$93)</f>
        <v>29.776620144504609</v>
      </c>
      <c r="HF84" s="73">
        <f>$A84*('Calcification Rates'!$D$93+'Calcification Rates'!$E$93)*('Calcification Rates'!$F$93+'Calcification Rates'!$G$93)</f>
        <v>38.208810867467207</v>
      </c>
      <c r="HG84" s="73">
        <f>$A84*'Calcification Rates'!$D$95*'Calcification Rates'!$F$95</f>
        <v>43.197394435261714</v>
      </c>
      <c r="HH84" s="73">
        <f>$A84*('Calcification Rates'!$D$95-'Calcification Rates'!$E$95)*('Calcification Rates'!$F$95-'Calcification Rates'!$G$95)</f>
        <v>37.69588204019648</v>
      </c>
      <c r="HI84" s="73">
        <f>$A84*('Calcification Rates'!$D$95+'Calcification Rates'!$E$95)*('Calcification Rates'!$F$95+'Calcification Rates'!$G$95)</f>
        <v>49.007220828031166</v>
      </c>
      <c r="HJ84" s="73">
        <f>((((1-'Calcification Rates'!$H$96)*$A84)*'Calcification Rates'!$D$96*0.1)+('Calcification Rates'!$H$96*$A84*'Calcification Rates'!$D$96))*'Calcification Rates'!$F$96</f>
        <v>20.536729850000004</v>
      </c>
      <c r="HK84" s="73">
        <f>((((1-'Calcification Rates'!$H$96)*$A84)*(('Calcification Rates'!$D$96-'Calcification Rates'!$E$96)*0.1))+('Calcification Rates'!$H$96*$A84*('Calcification Rates'!$D$96-'Calcification Rates'!$E$96)))*('Calcification Rates'!$F$96-'Calcification Rates'!$G$96)</f>
        <v>17.939292175533126</v>
      </c>
      <c r="HL84" s="73">
        <f>((((1-'Calcification Rates'!$H$96)*$A84)*(('Calcification Rates'!$D$96+'Calcification Rates'!$E$96)*0.1))+('Calcification Rates'!$H$96*$A84*('Calcification Rates'!$D$96+'Calcification Rates'!$E$96)))*('Calcification Rates'!$F$96+'Calcification Rates'!$G$96)</f>
        <v>23.293933355329134</v>
      </c>
      <c r="HM84" s="73">
        <f>((((1-'Calcification Rates'!$H$98)*$A84)*'Calcification Rates'!$D$98*0.1)+('Calcification Rates'!$H$98*$A84*'Calcification Rates'!$D$98))*'Calcification Rates'!$F$98</f>
        <v>20.536729850000004</v>
      </c>
      <c r="HN84" s="73">
        <f>((((1-'Calcification Rates'!$H$98)*$A84)*(('Calcification Rates'!$D$98-'Calcification Rates'!$E$98)*0.1))+('Calcification Rates'!$H$98*$A84*('Calcification Rates'!$D$98-'Calcification Rates'!$E$98)))*('Calcification Rates'!$F$98-'Calcification Rates'!$G$98)</f>
        <v>12.385385960022624</v>
      </c>
      <c r="HO84" s="73">
        <f>((((1-'Calcification Rates'!$H$98)*$A84)*(('Calcification Rates'!$D$98+'Calcification Rates'!$E$98)*0.1))+('Calcification Rates'!$H$98*$A84*('Calcification Rates'!$D$98+'Calcification Rates'!$E$98)))*('Calcification Rates'!$F$98+'Calcification Rates'!$G$98)</f>
        <v>29.868249750010687</v>
      </c>
    </row>
    <row r="85" spans="1:223" x14ac:dyDescent="0.3">
      <c r="A85" s="42">
        <v>83</v>
      </c>
      <c r="B85" s="73">
        <f>((((1-'Calcification Rates'!$H$11)*$A85)*'Calcification Rates'!$D$11*0.1)+('Calcification Rates'!$H$11*$A85*'Calcification Rates'!$D$11))*'Calcification Rates'!$F$11</f>
        <v>228.35834709333335</v>
      </c>
      <c r="C85" s="73">
        <f>((((1-'Calcification Rates'!$H$11)*$A85)*(('Calcification Rates'!$D$11-'Calcification Rates'!$E$11)*0.1))+('Calcification Rates'!$H$11*$A85*('Calcification Rates'!$D$11-'Calcification Rates'!$E$11)))*('Calcification Rates'!$F$11-'Calcification Rates'!$G$11)</f>
        <v>185.46695058971949</v>
      </c>
      <c r="D85" s="73">
        <f>((((1-'Calcification Rates'!$H$11)*$A85)*(('Calcification Rates'!$D$11+'Calcification Rates'!$E$11)*0.1))+('Calcification Rates'!$H$11*$A85*('Calcification Rates'!$D$11+'Calcification Rates'!$E$11)))*('Calcification Rates'!$F$11+'Calcification Rates'!$G$11)</f>
        <v>272.5821472030978</v>
      </c>
      <c r="E85" s="73">
        <f>(((((1-'Calcification Rates'!$H$12)*$A85)*'Calcification Rates'!$D$12*0.1)+('Calcification Rates'!$H$12*$A85*'Calcification Rates'!$D$12))*'Calcification Rates'!$F$12)*0.5</f>
        <v>120.25427649523806</v>
      </c>
      <c r="F85" s="73">
        <f>(((((1-'Calcification Rates'!$H$12)*$A85)*(('Calcification Rates'!$D$12-'Calcification Rates'!$E$12)*0.1))+('Calcification Rates'!$H$12*$A85*('Calcification Rates'!$D$12-'Calcification Rates'!$E$12)))*('Calcification Rates'!$F$12-'Calcification Rates'!$G$12))*0.5</f>
        <v>110.52293459805136</v>
      </c>
      <c r="G85" s="73">
        <f>(((((1-'Calcification Rates'!$H$12)*$A85)*(('Calcification Rates'!$D$12+'Calcification Rates'!$E$12)*0.1))+('Calcification Rates'!$H$12*$A85*('Calcification Rates'!$D$12+'Calcification Rates'!$E$12)))*('Calcification Rates'!$F$12+'Calcification Rates'!$G$12))*0.5</f>
        <v>130.15446616415772</v>
      </c>
      <c r="H85" s="73">
        <f>(((((1-'Calcification Rates'!$H$13)*$A85)*'Calcification Rates'!$D$13*0.1)+('Calcification Rates'!$H$13*$A85*'Calcification Rates'!$D$13))*'Calcification Rates'!$F$13)*0.5</f>
        <v>96.762753364800005</v>
      </c>
      <c r="I85" s="73">
        <f>(((((1-'Calcification Rates'!$H$13)*$A85)*(('Calcification Rates'!$D$13-'Calcification Rates'!$E$13)*0.1))+('Calcification Rates'!$H$13*$A85*('Calcification Rates'!$D$13-'Calcification Rates'!$E$13)))*('Calcification Rates'!$F$13-'Calcification Rates'!$G$13))*0.5</f>
        <v>81.88865711926384</v>
      </c>
      <c r="J85" s="73">
        <f>(((((1-'Calcification Rates'!$H$13)*$A85)*(('Calcification Rates'!$D$13+'Calcification Rates'!$E$13)*0.1))+('Calcification Rates'!$H$13*$A85*('Calcification Rates'!$D$13+'Calcification Rates'!$E$13)))*('Calcification Rates'!$F$13+'Calcification Rates'!$G$13))*0.5</f>
        <v>112.86333482062503</v>
      </c>
      <c r="K85" s="73">
        <f>((((((((($A85*2)/PI())/2)+'Calcification Rates'!$D$14)^2)*PI())/2))-((((((($A85*2)/PI())/2)^2)*PI())/2)))*'Calcification Rates'!$F$14</f>
        <v>49.096936613858411</v>
      </c>
      <c r="L85" s="73">
        <f>((((((((($A85*2)/PI())/2)+('Calcification Rates'!$D$14-'Calcification Rates'!$E$14))^2)*PI())/2))-((((((($A85*2)/PI())/2)^2)*PI())/2)))*('Calcification Rates'!$F$14-'Calcification Rates'!$G$14)</f>
        <v>47.385438085853671</v>
      </c>
      <c r="M85" s="73">
        <f>((((((((($A85*2)/PI())/2)+('Calcification Rates'!$D$14+'Calcification Rates'!$E$14))^2)*PI())/2))-((((((($A85*2)/PI())/2)^2)*PI())/2)))*('Calcification Rates'!$F$14+'Calcification Rates'!$G$14)</f>
        <v>50.809115293156644</v>
      </c>
      <c r="N85" s="73">
        <f>((((((((($A85*2)/PI())/2)+'Calcification Rates'!$D$15)^2)*PI())/2))-((((((($A85*2)/PI())/2)^2)*PI())/2)))*'Calcification Rates'!$F$15</f>
        <v>49.800147945567325</v>
      </c>
      <c r="O85" s="73">
        <f>((((((((($A85*2)/PI())/2)+('Calcification Rates'!$D$15-'Calcification Rates'!$E$15))^2)*PI())/2))-((((((($A85*2)/PI())/2)^2)*PI())/2)))*('Calcification Rates'!$F$15-'Calcification Rates'!$G$15)</f>
        <v>44.909543899959928</v>
      </c>
      <c r="P85" s="73">
        <f>((((((((($A85*2)/PI())/2)+('Calcification Rates'!$D$15+'Calcification Rates'!$E$15))^2)*PI())/2))-((((((($A85*2)/PI())/2)^2)*PI())/2)))*('Calcification Rates'!$F$15+'Calcification Rates'!$G$15)</f>
        <v>54.919366426209152</v>
      </c>
      <c r="Q85" s="73">
        <f>(2*'Calcification Rates'!$D$16*'Calcification Rates'!$F$16)+0.1*'Calcification Rates'!$D$16*($A85+(2*'Calcification Rates'!$D$16))*'Calcification Rates'!$F$16</f>
        <v>11.607878333333332</v>
      </c>
      <c r="R85" s="73">
        <f>(2*('Calcification Rates'!$D$16-'Calcification Rates'!$E$16)*('Calcification Rates'!$F$16-'Calcification Rates'!$G$16))+(0.1*('Calcification Rates'!$D$16-'Calcification Rates'!$E$16)*($A85+(2*'Calcification Rates'!$D$16-'Calcification Rates'!$E$16)))*('Calcification Rates'!$F$16-'Calcification Rates'!$G$16)</f>
        <v>9.9712493814548893</v>
      </c>
      <c r="S85" s="73">
        <f>(2*('Calcification Rates'!$D$16+'Calcification Rates'!$E$16)*('Calcification Rates'!$F$16+'Calcification Rates'!$G$16))+(0.1*('Calcification Rates'!$D$16+'Calcification Rates'!$E$16)*($A85+(2*'Calcification Rates'!$D$16+'Calcification Rates'!$E$16)))*('Calcification Rates'!$F$16+'Calcification Rates'!$G$16)</f>
        <v>13.285249952453292</v>
      </c>
      <c r="T85" s="73">
        <f>(2*'Calcification Rates'!$D$17*'Calcification Rates'!$F$17)+0.1*'Calcification Rates'!$D$17*($A85+(2*'Calcification Rates'!$D$17))*'Calcification Rates'!$F$17</f>
        <v>10.728493611111109</v>
      </c>
      <c r="U85" s="73">
        <f>(2*('Calcification Rates'!$D$17-'Calcification Rates'!$E$17)*('Calcification Rates'!$F$17-'Calcification Rates'!$G$17))+(0.1*('Calcification Rates'!$D$17-'Calcification Rates'!$E$17)*($A85+(2*'Calcification Rates'!$D$17-'Calcification Rates'!$E$17)))*('Calcification Rates'!$F$17-'Calcification Rates'!$G$17)</f>
        <v>9.1038060289215554</v>
      </c>
      <c r="V85" s="73">
        <f>(2*('Calcification Rates'!$D$17+'Calcification Rates'!$E$17)*('Calcification Rates'!$F$17+'Calcification Rates'!$G$17))+(0.1*('Calcification Rates'!$D$17+'Calcification Rates'!$E$17)*($A85+(2*'Calcification Rates'!$D$17+'Calcification Rates'!$E$17)))*('Calcification Rates'!$F$17+'Calcification Rates'!$G$17)</f>
        <v>12.393922366586626</v>
      </c>
      <c r="W85" s="73">
        <f>((((((((($A85*2)/PI())/2)+'Calcification Rates'!$D$18)^2)*PI())/2))-((((((($A85*2)/PI())/2)^2)*PI())/2)))*'Calcification Rates'!$F$18</f>
        <v>49.800147945567325</v>
      </c>
      <c r="X85" s="73">
        <f>((((((((($A85*2)/PI())/2)+('Calcification Rates'!$D$18-'Calcification Rates'!$E$18))^2)*PI())/2))-((((((($A85*2)/PI())/2)^2)*PI())/2)))*('Calcification Rates'!$F$18-'Calcification Rates'!$G$18)</f>
        <v>44.909543899959928</v>
      </c>
      <c r="Y85" s="73">
        <f>((((((((($A85*2)/PI())/2)+('Calcification Rates'!$D$18+'Calcification Rates'!$E$18))^2)*PI())/2))-((((((($A85*2)/PI())/2)^2)*PI())/2)))*('Calcification Rates'!$F$18+'Calcification Rates'!$G$18)</f>
        <v>54.919366426209152</v>
      </c>
      <c r="Z85" s="73">
        <f>(2*'Calcification Rates'!$D$19*'Calcification Rates'!$F$19)+0.1*'Calcification Rates'!$D$19*($A85+(2*'Calcification Rates'!$D$19))*'Calcification Rates'!$F$19</f>
        <v>10.728493611111109</v>
      </c>
      <c r="AA85" s="73">
        <f>(2*('Calcification Rates'!$D$19-'Calcification Rates'!$E$19)*('Calcification Rates'!$F$19-'Calcification Rates'!$G$19))+(0.1*('Calcification Rates'!$D$19-'Calcification Rates'!$E$19)*($A85+(2*'Calcification Rates'!$D$19-'Calcification Rates'!$E$19)))*('Calcification Rates'!$F$19-'Calcification Rates'!$G$19)</f>
        <v>9.1038060289215554</v>
      </c>
      <c r="AB85" s="73">
        <f>(2*('Calcification Rates'!$D$19+'Calcification Rates'!$E$19)*('Calcification Rates'!$F$19+'Calcification Rates'!$G$19))+(0.1*('Calcification Rates'!$D$19+'Calcification Rates'!$E$19)*($A85+(2*'Calcification Rates'!$D$19+'Calcification Rates'!$E$19)))*('Calcification Rates'!$F$19+'Calcification Rates'!$G$19)</f>
        <v>12.393922366586626</v>
      </c>
      <c r="AC85" s="73">
        <f>(((((1-'Calcification Rates'!$H$20)*$A85)*'Calcification Rates'!$D$20*0.1)+('Calcification Rates'!$H$20*$A85*'Calcification Rates'!$D$20))*'Calcification Rates'!$F$20)*0.5</f>
        <v>6.7106056791666653</v>
      </c>
      <c r="AD85" s="73">
        <f>(((((1-'Calcification Rates'!$H$20)*$A85)*(('Calcification Rates'!$D$20-'Calcification Rates'!$E$20)*0.1))+('Calcification Rates'!$H$20*$A85*('Calcification Rates'!$D$20-'Calcification Rates'!$E$20)))*('Calcification Rates'!$F$20-'Calcification Rates'!$G$20))*0.5</f>
        <v>5.6947316147194549</v>
      </c>
      <c r="AE85" s="73">
        <f>(((((1-'Calcification Rates'!$H$20)*$A85)*(('Calcification Rates'!$D$20+'Calcification Rates'!$E$20)*0.1))+('Calcification Rates'!$H$20*$A85*('Calcification Rates'!$D$20+'Calcification Rates'!$E$20)))*('Calcification Rates'!$F$20+'Calcification Rates'!$G$20))*0.5</f>
        <v>7.751833823142035</v>
      </c>
      <c r="AF85" s="73">
        <f>(2*'Calcification Rates'!$D$21*'Calcification Rates'!$F$21)+0.1*'Calcification Rates'!$D$21*($A85+(2*'Calcification Rates'!$D$21))*'Calcification Rates'!$F$21</f>
        <v>12.311386111111112</v>
      </c>
      <c r="AG85" s="73">
        <f>(2*('Calcification Rates'!$D$21-'Calcification Rates'!$E$21)*('Calcification Rates'!$F$21-'Calcification Rates'!$G$21))+(0.1*('Calcification Rates'!$D$21-'Calcification Rates'!$E$21)*($A85+(2*'Calcification Rates'!$D$21-'Calcification Rates'!$E$21)))*('Calcification Rates'!$F$21-'Calcification Rates'!$G$21)</f>
        <v>12.047053279982933</v>
      </c>
      <c r="AH85" s="73">
        <f>(2*('Calcification Rates'!$D$21+'Calcification Rates'!$E$21)*('Calcification Rates'!$F$21+'Calcification Rates'!$G$21))+(0.1*('Calcification Rates'!$D$21+'Calcification Rates'!$E$21)*($A85+(2*'Calcification Rates'!$D$21+'Calcification Rates'!$E$21)))*('Calcification Rates'!$F$21+'Calcification Rates'!$G$21)</f>
        <v>12.578414891750402</v>
      </c>
      <c r="AI85" s="73">
        <f>$A85*'Calcification Rates'!$D$23*'Calcification Rates'!$F$23</f>
        <v>1.9507334374999998</v>
      </c>
      <c r="AJ85" s="73">
        <f>$A85*('Calcification Rates'!$D$23-'Calcification Rates'!$E$23)*('Calcification Rates'!$F$23-'Calcification Rates'!$G$23)</f>
        <v>1.2677792900582352</v>
      </c>
      <c r="AK85" s="73">
        <f>$A85*('Calcification Rates'!$D$23+'Calcification Rates'!$E$23)*('Calcification Rates'!$F$23+'Calcification Rates'!$G$23)</f>
        <v>2.6336875849417645</v>
      </c>
      <c r="AL85" s="73">
        <f>((((1-'Calcification Rates'!$H$24)*$A85)*'Calcification Rates'!$D$24*0.1)+('Calcification Rates'!$H$24*$A85*'Calcification Rates'!$D$24))*'Calcification Rates'!$F$24</f>
        <v>88.8859721659</v>
      </c>
      <c r="AM85" s="73">
        <f>((((1-'Calcification Rates'!$H$24)*$A85)*(('Calcification Rates'!$D$24-'Calcification Rates'!$E$24)*0.1))+('Calcification Rates'!$H$24*$A85*('Calcification Rates'!$D$24-'Calcification Rates'!$E$24)))*('Calcification Rates'!$F$24-'Calcification Rates'!$G$24)</f>
        <v>53.605762930484254</v>
      </c>
      <c r="AN85" s="73">
        <f>((((1-'Calcification Rates'!$H$24)*$A85)*(('Calcification Rates'!$D$24+'Calcification Rates'!$E$24)*0.1))+('Calcification Rates'!$H$24*$A85*('Calcification Rates'!$D$24+'Calcification Rates'!$E$24)))*('Calcification Rates'!$F$24+'Calcification Rates'!$G$24)</f>
        <v>129.27415588142429</v>
      </c>
      <c r="AO85" s="73">
        <f>((((((((($A85*2)/PI())/2)+'Calcification Rates'!$D$25)^2)*PI())/2))-((((((($A85*2)/PI())/2)^2)*PI())/2)))*'Calcification Rates'!$F$25</f>
        <v>41.811325470652832</v>
      </c>
      <c r="AP85" s="73">
        <f>((((((((($A85*2)/PI())/2)+('Calcification Rates'!$D$25-'Calcification Rates'!$E$25))^2)*PI())/2))-((((((($A85*2)/PI())/2)^2)*PI())/2)))*('Calcification Rates'!$F$25-'Calcification Rates'!$G$25)</f>
        <v>34.181017952139257</v>
      </c>
      <c r="AQ85" s="73">
        <f>((((((((($A85*2)/PI())/2)+('Calcification Rates'!$D$25+'Calcification Rates'!$E$25))^2)*PI())/2))-((((((($A85*2)/PI())/2)^2)*PI())/2)))*('Calcification Rates'!$F$25+'Calcification Rates'!$G$25)</f>
        <v>49.695281612396805</v>
      </c>
      <c r="AR85" s="73">
        <f>((((1-'Calcification Rates'!$H$28)*$A85)*'Calcification Rates'!$D$28*0.1)+('Calcification Rates'!$H$28*$A85*'Calcification Rates'!$D$28))*'Calcification Rates'!$F$28</f>
        <v>14.306812800093182</v>
      </c>
      <c r="AS85" s="73">
        <f>((((1-'Calcification Rates'!$H$28)*$A85)*(('Calcification Rates'!$D$28-'Calcification Rates'!$E$28)*0.1))+('Calcification Rates'!$H$28*$A85*('Calcification Rates'!$D$28-'Calcification Rates'!$E$28)))*('Calcification Rates'!$F$28-'Calcification Rates'!$G$28)</f>
        <v>12.895010514410112</v>
      </c>
      <c r="AT85" s="73">
        <f>((((1-'Calcification Rates'!$H$28)*$A85)*(('Calcification Rates'!$D$28+'Calcification Rates'!$E$28)*0.1))+('Calcification Rates'!$H$28*$A85*('Calcification Rates'!$D$28+'Calcification Rates'!$E$28)))*('Calcification Rates'!$F$28+'Calcification Rates'!$G$28)</f>
        <v>15.787701705221378</v>
      </c>
      <c r="AU85" s="73">
        <f>((((((((($A85*2)/PI())/2)+'Calcification Rates'!$D$29)^2)*PI())/2))-((((((($A85*2)/PI())/2)^2)*PI())/2)))*'Calcification Rates'!$F$29</f>
        <v>204.59108478419634</v>
      </c>
      <c r="AV85" s="73">
        <f>((((((((($A85*2)/PI())/2)+('Calcification Rates'!$D$29-'Calcification Rates'!$E$29))^2)*PI())/2))-((((((($A85*2)/PI())/2)^2)*PI())/2)))*('Calcification Rates'!$F$29-'Calcification Rates'!$G$29)</f>
        <v>169.08210383946064</v>
      </c>
      <c r="AW85" s="73">
        <f>((((((((($A85*2)/PI())/2)+('Calcification Rates'!$D$29+'Calcification Rates'!$E$29))^2)*PI())/2))-((((((($A85*2)/PI())/2)^2)*PI())/2)))*('Calcification Rates'!$F$29+'Calcification Rates'!$G$29)</f>
        <v>243.19300510698494</v>
      </c>
      <c r="AX85" s="73">
        <f>((((((((($A85*2)/PI())/2)+'Calcification Rates'!$D$30)^2)*PI())/2))-((((((($A85*2)/PI())/2)^2)*PI())/2)))*'Calcification Rates'!$F$30</f>
        <v>48.799437886833331</v>
      </c>
      <c r="AY85" s="73">
        <f>((((((((($A85*2)/PI())/2)+('Calcification Rates'!$D$30-'Calcification Rates'!$E$30))^2)*PI())/2))-((((((($A85*2)/PI())/2)^2)*PI())/2)))*('Calcification Rates'!$F$30-'Calcification Rates'!$G$30)</f>
        <v>43.322116762470309</v>
      </c>
      <c r="AZ85" s="73">
        <f>((((((((($A85*2)/PI())/2)+('Calcification Rates'!$D$30+'Calcification Rates'!$E$30))^2)*PI())/2))-((((((($A85*2)/PI())/2)^2)*PI())/2)))*('Calcification Rates'!$F$30+'Calcification Rates'!$G$30)</f>
        <v>54.389317324218403</v>
      </c>
      <c r="BA85" s="73">
        <f>((((1-'Calcification Rates'!$H$31)*$A85)*'Calcification Rates'!$D$31*0.1)+('Calcification Rates'!$H$31*$A85*'Calcification Rates'!$D$31))*'Calcification Rates'!$F$31</f>
        <v>15.302377999999999</v>
      </c>
      <c r="BB85" s="73">
        <f>((((1-'Calcification Rates'!$H$31)*$A85)*(('Calcification Rates'!$D$31-'Calcification Rates'!$E$31)*0.1))+('Calcification Rates'!$H$31*$A85*('Calcification Rates'!$D$31-'Calcification Rates'!$E$31)))*('Calcification Rates'!$F$31-'Calcification Rates'!$G$31)</f>
        <v>15.302377999999999</v>
      </c>
      <c r="BC85" s="73">
        <f>((((1-'Calcification Rates'!$H$31)*$A85)*(('Calcification Rates'!$D$31+'Calcification Rates'!$E$31)*0.1))+('Calcification Rates'!$H$31*$A85*('Calcification Rates'!$D$31+'Calcification Rates'!$E$31)))*('Calcification Rates'!$F$31+'Calcification Rates'!$G$31)</f>
        <v>15.302377999999999</v>
      </c>
      <c r="BD85" s="73">
        <f>$A85*'Calcification Rates'!$D$32*'Calcification Rates'!$F$32</f>
        <v>64.3002822476098</v>
      </c>
      <c r="BE85" s="73">
        <f>$A85*('Calcification Rates'!$D$32-'Calcification Rates'!$E$32)*('Calcification Rates'!$F$32-'Calcification Rates'!$G$32)</f>
        <v>61.812448028018842</v>
      </c>
      <c r="BF85" s="73">
        <f>$A85*('Calcification Rates'!$D$32+'Calcification Rates'!$E$32)*('Calcification Rates'!$F$32+'Calcification Rates'!$G$32)</f>
        <v>66.788116467200766</v>
      </c>
      <c r="BG85" s="73">
        <f>((((1-'Calcification Rates'!$H$34)*$A85)*'Calcification Rates'!$D$34*0.1)+('Calcification Rates'!$H$34*$A85*'Calcification Rates'!$D$34))*'Calcification Rates'!$F$34</f>
        <v>20.787177775</v>
      </c>
      <c r="BH85" s="73">
        <f>((((1-'Calcification Rates'!$H$34)*$A85)*(('Calcification Rates'!$D$34-'Calcification Rates'!$E$34)*0.1))+('Calcification Rates'!$H$34*$A85*('Calcification Rates'!$D$34-'Calcification Rates'!$E$34)))*('Calcification Rates'!$F$34-'Calcification Rates'!$G$34)</f>
        <v>7.916029200724835</v>
      </c>
      <c r="BI85" s="73">
        <f>((((1-'Calcification Rates'!$H$34)*$A85)*(('Calcification Rates'!$D$34+'Calcification Rates'!$E$34)*0.1))+('Calcification Rates'!$H$34*$A85*('Calcification Rates'!$D$34+'Calcification Rates'!$E$34)))*('Calcification Rates'!$F$34+'Calcification Rates'!$G$34)</f>
        <v>39.645485935889695</v>
      </c>
      <c r="BJ85" s="73">
        <f>(2*'Calcification Rates'!$D$35*'Calcification Rates'!$F$35)+0.1*'Calcification Rates'!$D$35*($A85+(2*'Calcification Rates'!$D$35))*'Calcification Rates'!$F$35</f>
        <v>6.1809447675371088</v>
      </c>
      <c r="BK85" s="73">
        <f>(2*('Calcification Rates'!$D$35-'Calcification Rates'!$E$35)*('Calcification Rates'!$F$35-'Calcification Rates'!$G$35))+(0.1*('Calcification Rates'!$D$35-'Calcification Rates'!$E$35)*($A85+(2*'Calcification Rates'!$D$35-'Calcification Rates'!$E$35)))*('Calcification Rates'!$F$35-'Calcification Rates'!$G$35)</f>
        <v>5.5744900701114828</v>
      </c>
      <c r="BL85" s="73">
        <f>(2*('Calcification Rates'!$D$35+'Calcification Rates'!$E$35)*('Calcification Rates'!$F$35+'Calcification Rates'!$G$35))+(0.1*('Calcification Rates'!$D$35+'Calcification Rates'!$E$35)*($A85+(2*'Calcification Rates'!$D$35+'Calcification Rates'!$E$35)))*('Calcification Rates'!$F$35+'Calcification Rates'!$G$35)</f>
        <v>6.8156532763416386</v>
      </c>
      <c r="BM85" s="73">
        <f>((((((((($A85*2)/PI())/2)+'Calcification Rates'!$D$36)^2)*PI())/2))-((((((($A85*2)/PI())/2)^2)*PI())/2)))*'Calcification Rates'!$F$36</f>
        <v>65.760708809159553</v>
      </c>
      <c r="BN85" s="73">
        <f>((((((((($A85*2)/PI())/2)+('Calcification Rates'!$D$36-'Calcification Rates'!$E$36))^2)*PI())/2))-((((((($A85*2)/PI())/2)^2)*PI())/2)))*('Calcification Rates'!$F$36-'Calcification Rates'!$G$36)</f>
        <v>60.231340335951593</v>
      </c>
      <c r="BO85" s="73">
        <f>((((((((($A85*2)/PI())/2)+('Calcification Rates'!$D$36+'Calcification Rates'!$E$36))^2)*PI())/2))-((((((($A85*2)/PI())/2)^2)*PI())/2)))*('Calcification Rates'!$F$36+'Calcification Rates'!$G$36)</f>
        <v>71.533201205688854</v>
      </c>
      <c r="BP85" s="73">
        <f>(2*'Calcification Rates'!$D$37*'Calcification Rates'!$F$37)+0.1*'Calcification Rates'!$D$37*($A85+(2*'Calcification Rates'!$D$37))*'Calcification Rates'!$F$37</f>
        <v>123.40990277777777</v>
      </c>
      <c r="BQ85" s="73">
        <f>(2*('Calcification Rates'!$D$37-'Calcification Rates'!$E$37)*('Calcification Rates'!$F$37-'Calcification Rates'!$G$37))+(0.1*('Calcification Rates'!$D$37-'Calcification Rates'!$E$37)*($A85+(2*'Calcification Rates'!$D$37-'Calcification Rates'!$E$37)))*('Calcification Rates'!$F$37-'Calcification Rates'!$G$37)</f>
        <v>101.19772732977449</v>
      </c>
      <c r="BR85" s="73">
        <f>(2*('Calcification Rates'!$D$37+'Calcification Rates'!$E$37)*('Calcification Rates'!$F$37+'Calcification Rates'!$G$37))+(0.1*('Calcification Rates'!$D$37+'Calcification Rates'!$E$37)*($A85+(2*'Calcification Rates'!$D$37+'Calcification Rates'!$E$37)))*('Calcification Rates'!$F$37+'Calcification Rates'!$G$37)</f>
        <v>147.42613643350259</v>
      </c>
      <c r="BS85" s="73">
        <f>(2*'Calcification Rates'!$D$38*'Calcification Rates'!$F$38)+0.1*'Calcification Rates'!$D$38*($A85+(2*'Calcification Rates'!$D$38))*'Calcification Rates'!$F$38</f>
        <v>118.16855555555556</v>
      </c>
      <c r="BT85" s="73">
        <f>(2*('Calcification Rates'!$D$38-'Calcification Rates'!$E$38)*('Calcification Rates'!$F$38-'Calcification Rates'!$G$38))+(0.1*('Calcification Rates'!$D$38-'Calcification Rates'!$E$38)*($A85+(2*'Calcification Rates'!$D$38-'Calcification Rates'!$E$38)))*('Calcification Rates'!$F$38-'Calcification Rates'!$G$38)</f>
        <v>95.042682943341987</v>
      </c>
      <c r="BU85" s="73">
        <f>(2*('Calcification Rates'!$D$38+'Calcification Rates'!$E$38)*('Calcification Rates'!$F$38+'Calcification Rates'!$G$38))+(0.1*('Calcification Rates'!$D$38+'Calcification Rates'!$E$38)*($A85+(2*'Calcification Rates'!$D$38+'Calcification Rates'!$E$38)))*('Calcification Rates'!$F$38+'Calcification Rates'!$G$38)</f>
        <v>143.63082125396642</v>
      </c>
      <c r="BV85" s="73">
        <f>((((((((($A85*2)/PI())/2)+'Calcification Rates'!$D$39)^2)*PI())/2))-((((((($A85*2)/PI())/2)^2)*PI())/2)))*'Calcification Rates'!$F$39</f>
        <v>35.549211264907015</v>
      </c>
      <c r="BW85" s="73">
        <f>((((((((($A85*2)/PI())/2)+('Calcification Rates'!$D$39-'Calcification Rates'!$E$39))^2)*PI())/2))-((((((($A85*2)/PI())/2)^2)*PI())/2)))*('Calcification Rates'!$F$39-'Calcification Rates'!$G$39)</f>
        <v>34.17378115522672</v>
      </c>
      <c r="BX85" s="73">
        <f>((((((((($A85*2)/PI())/2)+('Calcification Rates'!$D$39+'Calcification Rates'!$E$39))^2)*PI())/2))-((((((($A85*2)/PI())/2)^2)*PI())/2)))*('Calcification Rates'!$F$39+'Calcification Rates'!$G$39)</f>
        <v>36.924641374587317</v>
      </c>
      <c r="BY85" s="73">
        <f>((((((((($A85*2)/PI())/2)+'Calcification Rates'!$D$40)^2)*PI())/2))-((((((($A85*2)/PI())/2)^2)*PI())/2)))*'Calcification Rates'!$F$40</f>
        <v>64.908731929335289</v>
      </c>
      <c r="BZ85" s="73">
        <f>((((((((($A85*2)/PI())/2)+('Calcification Rates'!$D$40-'Calcification Rates'!$E$40))^2)*PI())/2))-((((((($A85*2)/PI())/2)^2)*PI())/2)))*('Calcification Rates'!$F$40-'Calcification Rates'!$G$40)</f>
        <v>62.397356258817773</v>
      </c>
      <c r="CA85" s="73">
        <f>((((((((($A85*2)/PI())/2)+('Calcification Rates'!$D$40+'Calcification Rates'!$E$40))^2)*PI())/2))-((((((($A85*2)/PI())/2)^2)*PI())/2)))*('Calcification Rates'!$F$40+'Calcification Rates'!$G$40)</f>
        <v>67.420107599852813</v>
      </c>
      <c r="CB85" s="73">
        <f>$A85*'Calcification Rates'!$D$23*'Calcification Rates'!$F$23</f>
        <v>1.9507334374999998</v>
      </c>
      <c r="CC85" s="73">
        <f>$A85*('Calcification Rates'!$D$23-'Calcification Rates'!$E$23)*('Calcification Rates'!$F$23-'Calcification Rates'!$G$23)</f>
        <v>1.2677792900582352</v>
      </c>
      <c r="CD85" s="73">
        <f>$A85*('Calcification Rates'!$D$23+'Calcification Rates'!$E$23)*('Calcification Rates'!$F$23+'Calcification Rates'!$G$23)</f>
        <v>2.6336875849417645</v>
      </c>
      <c r="CE85" s="73">
        <f>((((1-'Calcification Rates'!$H$44)*$A85)*'Calcification Rates'!$D$44*0.1)+('Calcification Rates'!$H$44*$A85*'Calcification Rates'!$D$44))*'Calcification Rates'!$F$44</f>
        <v>68.119581568675002</v>
      </c>
      <c r="CF85" s="73">
        <f>((((1-'Calcification Rates'!$H$44)*$A85)*(('Calcification Rates'!$D$44-'Calcification Rates'!$E$44)*0.1))+('Calcification Rates'!$H$44*$A85*('Calcification Rates'!$D$44-'Calcification Rates'!$E$44)))*('Calcification Rates'!$F$44-'Calcification Rates'!$G$44)</f>
        <v>41.081872105518457</v>
      </c>
      <c r="CG85" s="73">
        <f>((((1-'Calcification Rates'!$H$44)*$A85)*(('Calcification Rates'!$D$44+'Calcification Rates'!$E$44)*0.1))+('Calcification Rates'!$H$44*$A85*('Calcification Rates'!$D$44+'Calcification Rates'!$E$44)))*('Calcification Rates'!$F$44+'Calcification Rates'!$G$44)</f>
        <v>99.071891679940933</v>
      </c>
      <c r="CH85" s="73">
        <f>((((1-'Calcification Rates'!$H$45)*$A85)*'Calcification Rates'!$D$45*0.1)+('Calcification Rates'!$H$45*$A85*'Calcification Rates'!$D$45))*'Calcification Rates'!$F$45</f>
        <v>84.643599199999997</v>
      </c>
      <c r="CI85" s="73">
        <f>((((1-'Calcification Rates'!$H$45)*$A85)*(('Calcification Rates'!$D$45-'Calcification Rates'!$E$45)*0.1))+('Calcification Rates'!$H$45*$A85*('Calcification Rates'!$D$45-'Calcification Rates'!$E$45)))*('Calcification Rates'!$F$45-'Calcification Rates'!$G$45)</f>
        <v>55.736667528015992</v>
      </c>
      <c r="CJ85" s="73">
        <f>((((1-'Calcification Rates'!$H$45)*$A85)*(('Calcification Rates'!$D$45+'Calcification Rates'!$E$45)*0.1))+('Calcification Rates'!$H$45*$A85*('Calcification Rates'!$D$45+'Calcification Rates'!$E$45)))*('Calcification Rates'!$F$45+'Calcification Rates'!$G$45)</f>
        <v>113.55053087198399</v>
      </c>
      <c r="CK85" s="73">
        <f>((((1-'Calcification Rates'!$H$46)*$A85)*'Calcification Rates'!$D$46*0.1)+('Calcification Rates'!$H$46*$A85*'Calcification Rates'!$D$46))*'Calcification Rates'!$F$46</f>
        <v>68.177264060000013</v>
      </c>
      <c r="CL85" s="73">
        <f>((((1-'Calcification Rates'!$H$46)*$A85)*(('Calcification Rates'!$D$46-'Calcification Rates'!$E$46)*0.1))+('Calcification Rates'!$H$46*$A85*('Calcification Rates'!$D$46-'Calcification Rates'!$E$46)))*('Calcification Rates'!$F$46-'Calcification Rates'!$G$46)</f>
        <v>63.941277113993877</v>
      </c>
      <c r="CM85" s="73">
        <f>((((1-'Calcification Rates'!$H$46)*$A85)*(('Calcification Rates'!$D$46+'Calcification Rates'!$E$46)*0.1))+('Calcification Rates'!$H$46*$A85*('Calcification Rates'!$D$46+'Calcification Rates'!$E$46)))*('Calcification Rates'!$F$46+'Calcification Rates'!$G$46)</f>
        <v>72.540274572759827</v>
      </c>
      <c r="CN85" s="73">
        <f>((((1-'Calcification Rates'!$H$47)*$A85)*'Calcification Rates'!$D$47*0.1)+('Calcification Rates'!$H$47*$A85*'Calcification Rates'!$D$47))*'Calcification Rates'!$F$47</f>
        <v>88.8859721659</v>
      </c>
      <c r="CO85" s="73">
        <f>((((1-'Calcification Rates'!$H$47)*$A85)*(('Calcification Rates'!$D$47-'Calcification Rates'!$E$47)*0.1))+('Calcification Rates'!$H$47*$A85*('Calcification Rates'!$D$47-'Calcification Rates'!$E$47)))*('Calcification Rates'!$F$47-'Calcification Rates'!$G$47)</f>
        <v>53.605762930484254</v>
      </c>
      <c r="CP85" s="73">
        <f>((((1-'Calcification Rates'!$H$47)*$A85)*(('Calcification Rates'!$D$47+'Calcification Rates'!$E$47)*0.1))+('Calcification Rates'!$H$47*$A85*('Calcification Rates'!$D$47+'Calcification Rates'!$E$47)))*('Calcification Rates'!$F$47+'Calcification Rates'!$G$47)</f>
        <v>129.27415588142429</v>
      </c>
      <c r="CQ85" s="73">
        <f>((((((((($A85*2)/PI())/2)+'Calcification Rates'!$D$48)^2)*PI())/2))-((((((($A85*2)/PI())/2)^2)*PI())/2)))*'Calcification Rates'!$F$48</f>
        <v>49.800147945567325</v>
      </c>
      <c r="CR85" s="73">
        <f>((((((((($A85*2)/PI())/2)+('Calcification Rates'!$D$48-'Calcification Rates'!$E$48))^2)*PI())/2))-((((((($A85*2)/PI())/2)^2)*PI())/2)))*('Calcification Rates'!$F$48-'Calcification Rates'!$G$48)</f>
        <v>44.909543899959928</v>
      </c>
      <c r="CS85" s="73">
        <f>((((((((($A85*2)/PI())/2)+('Calcification Rates'!$D$48+'Calcification Rates'!$E$48))^2)*PI())/2))-((((((($A85*2)/PI())/2)^2)*PI())/2)))*('Calcification Rates'!$F$48+'Calcification Rates'!$G$48)</f>
        <v>54.919366426209152</v>
      </c>
      <c r="CT85" s="73">
        <f>((((1-'Calcification Rates'!$H$49)*$A85)*'Calcification Rates'!$D$49*0.1)+('Calcification Rates'!$H$49*$A85*'Calcification Rates'!$D$49))*'Calcification Rates'!$F$49</f>
        <v>68.119581568675002</v>
      </c>
      <c r="CU85" s="73">
        <f>((((1-'Calcification Rates'!$H$49)*$A85)*(('Calcification Rates'!$D$49-'Calcification Rates'!$E$49)*0.1))+('Calcification Rates'!$H$49*$A85*('Calcification Rates'!$D$49-'Calcification Rates'!$E$49)))*('Calcification Rates'!$F$49-'Calcification Rates'!$G$49)</f>
        <v>41.081872105518457</v>
      </c>
      <c r="CV85" s="73">
        <f>((((1-'Calcification Rates'!$H$49)*$A85)*(('Calcification Rates'!$D$49+'Calcification Rates'!$E$49)*0.1))+('Calcification Rates'!$H$49*$A85*('Calcification Rates'!$D$49+'Calcification Rates'!$E$49)))*('Calcification Rates'!$F$49+'Calcification Rates'!$G$49)</f>
        <v>99.071891679940933</v>
      </c>
      <c r="CW85" s="73">
        <f>((((((((($A85*2)/PI())/2)+'Calcification Rates'!$D$50)^2)*PI())/2))-((((((($A85*2)/PI())/2)^2)*PI())/2)))*'Calcification Rates'!$F$50</f>
        <v>49.800147945567325</v>
      </c>
      <c r="CX85" s="73">
        <f>((((((((($A85*2)/PI())/2)+('Calcification Rates'!$D$50-'Calcification Rates'!$E$50))^2)*PI())/2))-((((((($A85*2)/PI())/2)^2)*PI())/2)))*('Calcification Rates'!$F$50-'Calcification Rates'!$G$50)</f>
        <v>44.909543899959928</v>
      </c>
      <c r="CY85" s="73">
        <f>((((((((($A85*2)/PI())/2)+('Calcification Rates'!$D$50+'Calcification Rates'!$E$50))^2)*PI())/2))-((((((($A85*2)/PI())/2)^2)*PI())/2)))*('Calcification Rates'!$F$50+'Calcification Rates'!$G$50)</f>
        <v>54.919366426209152</v>
      </c>
      <c r="CZ85" s="73">
        <f>((((((((($A85*2)/PI())/2)+'Calcification Rates'!$D$51)^2)*PI())/2))-((((((($A85*2)/PI())/2)^2)*PI())/2)))*'Calcification Rates'!$F$51</f>
        <v>49.800147945567325</v>
      </c>
      <c r="DA85" s="73">
        <f>((((((((($A85*2)/PI())/2)+('Calcification Rates'!$D$51-'Calcification Rates'!$E$51))^2)*PI())/2))-((((((($A85*2)/PI())/2)^2)*PI())/2)))*('Calcification Rates'!$F$51-'Calcification Rates'!$G$51)</f>
        <v>44.909543899959928</v>
      </c>
      <c r="DB85" s="73">
        <f>((((((((($A85*2)/PI())/2)+('Calcification Rates'!$D$51+'Calcification Rates'!$E$51))^2)*PI())/2))-((((((($A85*2)/PI())/2)^2)*PI())/2)))*('Calcification Rates'!$F$51+'Calcification Rates'!$G$51)</f>
        <v>54.919366426209152</v>
      </c>
      <c r="DC85" s="73">
        <f>((((((((($A85*2)/PI())/2)+'Calcification Rates'!$D$52)^2)*PI())/2))-((((((($A85*2)/PI())/2)^2)*PI())/2)))*'Calcification Rates'!$F$52</f>
        <v>110.05138428319985</v>
      </c>
      <c r="DD85" s="73">
        <f>((((((((($A85*2)/PI())/2)+('Calcification Rates'!$D$52-'Calcification Rates'!$E$52))^2)*PI())/2))-((((((($A85*2)/PI())/2)^2)*PI())/2)))*('Calcification Rates'!$F$52-'Calcification Rates'!$G$52)</f>
        <v>103.89213788469941</v>
      </c>
      <c r="DE85" s="73">
        <f>((((((((($A85*2)/PI())/2)+('Calcification Rates'!$D$52+'Calcification Rates'!$E$52))^2)*PI())/2))-((((((($A85*2)/PI())/2)^2)*PI())/2)))*('Calcification Rates'!$F$52+'Calcification Rates'!$G$52)</f>
        <v>116.36479878389177</v>
      </c>
      <c r="DF85" s="73">
        <f>((((((((($A85*2)/PI())/2)+'Calcification Rates'!$D$53)^2)*PI())/2))-((((((($A85*2)/PI())/2)^2)*PI())/2)))*'Calcification Rates'!$F$53</f>
        <v>14.769588159240186</v>
      </c>
      <c r="DG85" s="73">
        <f>((((((((($A85*2)/PI())/2)+('Calcification Rates'!$D$53-'Calcification Rates'!$E$53))^2)*PI())/2))-((((((($A85*2)/PI())/2)^2)*PI())/2)))*('Calcification Rates'!$F$53-'Calcification Rates'!$G$53)</f>
        <v>14.038453344047147</v>
      </c>
      <c r="DH85" s="73">
        <f>((((((((($A85*2)/PI())/2)+('Calcification Rates'!$D$53+'Calcification Rates'!$E$53))^2)*PI())/2))-((((((($A85*2)/PI())/2)^2)*PI())/2)))*('Calcification Rates'!$F$53+'Calcification Rates'!$G$53)</f>
        <v>15.513585499021174</v>
      </c>
      <c r="DI85" s="73">
        <f>((((((((($A85*2)/PI())/2)+'Calcification Rates'!$D$54)^2)*PI())/2))-((((((($A85*2)/PI())/2)^2)*PI())/2)))*'Calcification Rates'!$F$54</f>
        <v>14.769588159240186</v>
      </c>
      <c r="DJ85" s="73">
        <f>((((((((($A85*2)/PI())/2)+('Calcification Rates'!$D$54-'Calcification Rates'!$E$54))^2)*PI())/2))-((((((($A85*2)/PI())/2)^2)*PI())/2)))*('Calcification Rates'!$F$54-'Calcification Rates'!$G$54)</f>
        <v>14.038453344047147</v>
      </c>
      <c r="DK85" s="73">
        <f>((((((((($A85*2)/PI())/2)+('Calcification Rates'!$D$54+'Calcification Rates'!$E$54))^2)*PI())/2))-((((((($A85*2)/PI())/2)^2)*PI())/2)))*('Calcification Rates'!$F$54+'Calcification Rates'!$G$54)</f>
        <v>15.513585499021174</v>
      </c>
      <c r="DL85" s="73">
        <f>((((((((($A85*2)/PI())/2)+'Calcification Rates'!$D$55)^2)*PI())/2))-((((((($A85*2)/PI())/2)^2)*PI())/2)))*'Calcification Rates'!$F$55</f>
        <v>18.111616087025482</v>
      </c>
      <c r="DM85" s="73">
        <f>((((((((($A85*2)/PI())/2)+('Calcification Rates'!$D$55-'Calcification Rates'!$E$55))^2)*PI())/2))-((((((($A85*2)/PI())/2)^2)*PI())/2)))*('Calcification Rates'!$F$55-'Calcification Rates'!$G$55)</f>
        <v>17.907914691816746</v>
      </c>
      <c r="DN85" s="73">
        <f>((((((((($A85*2)/PI())/2)+('Calcification Rates'!$D$55+'Calcification Rates'!$E$55))^2)*PI())/2))-((((((($A85*2)/PI())/2)^2)*PI())/2)))*('Calcification Rates'!$F$55+'Calcification Rates'!$G$55)</f>
        <v>18.315327356155468</v>
      </c>
      <c r="DO85" s="73">
        <f>((((1-'Calcification Rates'!$H$56)*$A85)*'Calcification Rates'!$D$56*0.1)+('Calcification Rates'!$H$56*$A85*'Calcification Rates'!$D$56))*'Calcification Rates'!$F$56</f>
        <v>8.8362036550000003</v>
      </c>
      <c r="DP85" s="73">
        <f>((((1-'Calcification Rates'!$H$56)*$A85)*(('Calcification Rates'!$D$56-'Calcification Rates'!$E$56)*0.1))+('Calcification Rates'!$H$56*$A85*('Calcification Rates'!$D$56-'Calcification Rates'!$E$56)))*('Calcification Rates'!$F$56-'Calcification Rates'!$G$56)</f>
        <v>8.8362036550000003</v>
      </c>
      <c r="DQ85" s="73">
        <f>((((1-'Calcification Rates'!$H$56)*$A85)*(('Calcification Rates'!$D$56+'Calcification Rates'!$E$56)*0.1))+('Calcification Rates'!$H$56*$A85*('Calcification Rates'!$D$56+'Calcification Rates'!$E$56)))*('Calcification Rates'!$F$56+'Calcification Rates'!$G$56)</f>
        <v>8.8362036550000003</v>
      </c>
      <c r="DR85" s="73">
        <f>((((1-'Calcification Rates'!$H$57)*$A85)*'Calcification Rates'!$D$57*0.1)+('Calcification Rates'!$H$57*$A85*'Calcification Rates'!$D$57))*'Calcification Rates'!$F$57</f>
        <v>37.465314666666671</v>
      </c>
      <c r="DS85" s="73">
        <f>((((1-'Calcification Rates'!$H$57)*$A85)*(('Calcification Rates'!$D$57-'Calcification Rates'!$E$57)*0.1))+('Calcification Rates'!$H$57*$A85*('Calcification Rates'!$D$57-'Calcification Rates'!$E$57)))*('Calcification Rates'!$F$57-'Calcification Rates'!$G$57)</f>
        <v>35.50925579844462</v>
      </c>
      <c r="DT85" s="73">
        <f>((((1-'Calcification Rates'!$H$57)*$A85)*(('Calcification Rates'!$D$57+'Calcification Rates'!$E$57)*0.1))+('Calcification Rates'!$H$57*$A85*('Calcification Rates'!$D$57+'Calcification Rates'!$E$57)))*('Calcification Rates'!$F$57+'Calcification Rates'!$G$57)</f>
        <v>39.421373534888723</v>
      </c>
      <c r="DU85" s="73">
        <f>((((1-'Calcification Rates'!$H$58)*$A85)*'Calcification Rates'!$D$58*0.1)+('Calcification Rates'!$H$58*$A85*'Calcification Rates'!$D$58))*'Calcification Rates'!$F$58</f>
        <v>37.465314666666671</v>
      </c>
      <c r="DV85" s="73">
        <f>((((1-'Calcification Rates'!$H$58)*$A85)*(('Calcification Rates'!$D$58-'Calcification Rates'!$E$58)*0.1))+('Calcification Rates'!$H$58*$A85*('Calcification Rates'!$D$58-'Calcification Rates'!$E$58)))*('Calcification Rates'!$F$58-'Calcification Rates'!$G$58)</f>
        <v>35.50925579844462</v>
      </c>
      <c r="DW85" s="73">
        <f>((((1-'Calcification Rates'!$H$58)*$A85)*(('Calcification Rates'!$D$58+'Calcification Rates'!$E$58)*0.1))+('Calcification Rates'!$H$58*$A85*('Calcification Rates'!$D$58+'Calcification Rates'!$E$58)))*('Calcification Rates'!$F$58+'Calcification Rates'!$G$58)</f>
        <v>39.421373534888723</v>
      </c>
      <c r="DX85" s="73">
        <f>(2*'Calcification Rates'!$D$59*'Calcification Rates'!$F$59)+0.1*'Calcification Rates'!$D$59*($A85+(2*'Calcification Rates'!$D$59))*'Calcification Rates'!$F$59</f>
        <v>25.217617422222226</v>
      </c>
      <c r="DY85" s="73">
        <f>(2*('Calcification Rates'!$D$59-'Calcification Rates'!$E$59)*('Calcification Rates'!$F$59-'Calcification Rates'!$G$59))+(0.1*('Calcification Rates'!$D$59-'Calcification Rates'!$E$59)*($A85+(2*'Calcification Rates'!$D$59-'Calcification Rates'!$E$59)))*('Calcification Rates'!$F$59-'Calcification Rates'!$G$59)</f>
        <v>23.88251289631966</v>
      </c>
      <c r="DZ85" s="73">
        <f>(2*('Calcification Rates'!$D$59+'Calcification Rates'!$E$59)*('Calcification Rates'!$F$59+'Calcification Rates'!$G$59))+(0.1*('Calcification Rates'!$D$59+'Calcification Rates'!$E$59)*($A85+(2*'Calcification Rates'!$D$59+'Calcification Rates'!$E$59)))*('Calcification Rates'!$F$59+'Calcification Rates'!$G$59)</f>
        <v>26.554759710332078</v>
      </c>
      <c r="EA85" s="73">
        <f>((((((((($A85*2)/PI())/2)+'Calcification Rates'!$D$60)^2)*PI())/2))-((((((($A85*2)/PI())/2)^2)*PI())/2)))*'Calcification Rates'!$F$60</f>
        <v>51.801101284714584</v>
      </c>
      <c r="EB85" s="73">
        <f>((((((((($A85*2)/PI())/2)+('Calcification Rates'!$D$60-'Calcification Rates'!$E$60))^2)*PI())/2))-((((((($A85*2)/PI())/2)^2)*PI())/2)))*('Calcification Rates'!$F$60-'Calcification Rates'!$G$60)</f>
        <v>48.359635619070623</v>
      </c>
      <c r="EC85" s="73">
        <f>((((((((($A85*2)/PI())/2)+('Calcification Rates'!$D$60+'Calcification Rates'!$E$60))^2)*PI())/2))-((((((($A85*2)/PI())/2)^2)*PI())/2)))*('Calcification Rates'!$F$60+'Calcification Rates'!$G$60)</f>
        <v>55.354128537043024</v>
      </c>
      <c r="ED85" s="73">
        <f>$A85*'Calcification Rates'!$D$61*'Calcification Rates'!$F$61</f>
        <v>65.136333773114586</v>
      </c>
      <c r="EE85" s="73">
        <f>$A85*('Calcification Rates'!$D$61-'Calcification Rates'!$E$61)*('Calcification Rates'!$F$61-'Calcification Rates'!$G$61)</f>
        <v>59.685983755341759</v>
      </c>
      <c r="EF85" s="73">
        <f>$A85*('Calcification Rates'!$D$61+'Calcification Rates'!$E$61)*('Calcification Rates'!$F$61+'Calcification Rates'!$G$61)</f>
        <v>70.822551258715606</v>
      </c>
      <c r="EG85" s="73">
        <f>(2*'Calcification Rates'!$D$62*'Calcification Rates'!$F$62)+0.1*'Calcification Rates'!$D$62*($A85+(2*'Calcification Rates'!$D$62))*'Calcification Rates'!$F$62</f>
        <v>123.40990277777777</v>
      </c>
      <c r="EH85" s="73">
        <f>(2*('Calcification Rates'!$D$62-'Calcification Rates'!$E$62)*('Calcification Rates'!$F$62-'Calcification Rates'!$G$62))+(0.1*('Calcification Rates'!$D$62-'Calcification Rates'!$E$62)*($A85+(2*'Calcification Rates'!$D$62-'Calcification Rates'!$E$62)))*('Calcification Rates'!$F$62-'Calcification Rates'!$G$62)</f>
        <v>101.19772732977449</v>
      </c>
      <c r="EI85" s="73">
        <f>(2*('Calcification Rates'!$D$62+'Calcification Rates'!$E$62)*('Calcification Rates'!$F$62+'Calcification Rates'!$G$62))+(0.1*('Calcification Rates'!$D$62+'Calcification Rates'!$E$62)*($A85+(2*'Calcification Rates'!$D$62+'Calcification Rates'!$E$62)))*('Calcification Rates'!$F$62+'Calcification Rates'!$G$62)</f>
        <v>147.42613643350259</v>
      </c>
      <c r="EJ85" s="73">
        <f>(2*'Calcification Rates'!$D$63*'Calcification Rates'!$F$63)+0.1*'Calcification Rates'!$D$63*($A85+(2*'Calcification Rates'!$D$63))*'Calcification Rates'!$F$63</f>
        <v>123.40990277777777</v>
      </c>
      <c r="EK85" s="73">
        <f>(2*('Calcification Rates'!$D$63-'Calcification Rates'!$E$63)*('Calcification Rates'!$F$63-'Calcification Rates'!$G$63))+(0.1*('Calcification Rates'!$D$63-'Calcification Rates'!$E$63)*($A85+(2*'Calcification Rates'!$D$63-'Calcification Rates'!$E$63)))*('Calcification Rates'!$F$63-'Calcification Rates'!$G$63)</f>
        <v>101.19772732977449</v>
      </c>
      <c r="EL85" s="73">
        <f>(2*('Calcification Rates'!$D$63+'Calcification Rates'!$E$63)*('Calcification Rates'!$F$63+'Calcification Rates'!$G$63))+(0.1*('Calcification Rates'!$D$63+'Calcification Rates'!$E$63)*($A85+(2*'Calcification Rates'!$D$63+'Calcification Rates'!$E$63)))*('Calcification Rates'!$F$63+'Calcification Rates'!$G$63)</f>
        <v>147.42613643350259</v>
      </c>
      <c r="EM85" s="73">
        <f>(2*'Calcification Rates'!$D$64*'Calcification Rates'!$F$64)+0.1*'Calcification Rates'!$D$64*($A85+(2*'Calcification Rates'!$D$64))*'Calcification Rates'!$F$64</f>
        <v>123.40990277777777</v>
      </c>
      <c r="EN85" s="73">
        <f>(2*('Calcification Rates'!$D$64-'Calcification Rates'!$E$64)*('Calcification Rates'!$F$64-'Calcification Rates'!$G$64))+(0.1*('Calcification Rates'!$D$64-'Calcification Rates'!$E$64)*($A85+(2*'Calcification Rates'!$D$64-'Calcification Rates'!$E$64)))*('Calcification Rates'!$F$64-'Calcification Rates'!$G$64)</f>
        <v>101.19772732977449</v>
      </c>
      <c r="EO85" s="73">
        <f>(2*('Calcification Rates'!$D$64+'Calcification Rates'!$E$64)*('Calcification Rates'!$F$64+'Calcification Rates'!$G$64))+(0.1*('Calcification Rates'!$D$64+'Calcification Rates'!$E$64)*($A85+(2*'Calcification Rates'!$D$64+'Calcification Rates'!$E$64)))*('Calcification Rates'!$F$64+'Calcification Rates'!$G$64)</f>
        <v>147.42613643350259</v>
      </c>
      <c r="EP85" s="73">
        <f>(2*'Calcification Rates'!$D$65*'Calcification Rates'!$F$65)+0.1*'Calcification Rates'!$D$65*($A85+(2*'Calcification Rates'!$D$65))*'Calcification Rates'!$F$65</f>
        <v>123.40990277777777</v>
      </c>
      <c r="EQ85" s="73">
        <f>(2*('Calcification Rates'!$D$65-'Calcification Rates'!$E$65)*('Calcification Rates'!$F$65-'Calcification Rates'!$G$65))+(0.1*('Calcification Rates'!$D$65-'Calcification Rates'!$E$65)*($A85+(2*'Calcification Rates'!$D$65-'Calcification Rates'!$E$65)))*('Calcification Rates'!$F$65-'Calcification Rates'!$G$65)</f>
        <v>101.19772732977449</v>
      </c>
      <c r="ER85" s="73">
        <f>(2*('Calcification Rates'!$D$65+'Calcification Rates'!$E$65)*('Calcification Rates'!$F$65+'Calcification Rates'!$G$65))+(0.1*('Calcification Rates'!$D$65+'Calcification Rates'!$E$65)*($A85+(2*'Calcification Rates'!$D$65+'Calcification Rates'!$E$65)))*('Calcification Rates'!$F$65+'Calcification Rates'!$G$65)</f>
        <v>147.42613643350259</v>
      </c>
      <c r="ES85" s="73">
        <f>$A85*'Calcification Rates'!$D$66*'Calcification Rates'!$F$66</f>
        <v>65.136333773114586</v>
      </c>
      <c r="ET85" s="73">
        <f>$A85*('Calcification Rates'!$D$66-'Calcification Rates'!$E$66)*('Calcification Rates'!$F$66-'Calcification Rates'!$G$66)</f>
        <v>59.685983755341759</v>
      </c>
      <c r="EU85" s="73">
        <f>$A85*('Calcification Rates'!$D$66+'Calcification Rates'!$E$66)*('Calcification Rates'!$F$66+'Calcification Rates'!$G$66)</f>
        <v>70.822551258715606</v>
      </c>
      <c r="EV85" s="73">
        <f>(2*'Calcification Rates'!$D$67*'Calcification Rates'!$F$67)+0.1*'Calcification Rates'!$D$67*($A85+(2*'Calcification Rates'!$D$67))*'Calcification Rates'!$F$67</f>
        <v>123.40990277777777</v>
      </c>
      <c r="EW85" s="73">
        <f>(2*('Calcification Rates'!$D$67-'Calcification Rates'!$E$67)*('Calcification Rates'!$F$67-'Calcification Rates'!$G$67))+(0.1*('Calcification Rates'!$D$67-'Calcification Rates'!$E$67)*($A85+(2*'Calcification Rates'!$D$67-'Calcification Rates'!$E$67)))*('Calcification Rates'!$F$67-'Calcification Rates'!$G$67)</f>
        <v>101.19772732977449</v>
      </c>
      <c r="EX85" s="73">
        <f>(2*('Calcification Rates'!$D$67+'Calcification Rates'!$E$67)*('Calcification Rates'!$F$67+'Calcification Rates'!$G$67))+(0.1*('Calcification Rates'!$D$67+'Calcification Rates'!$E$67)*($A85+(2*'Calcification Rates'!$D$67+'Calcification Rates'!$E$67)))*('Calcification Rates'!$F$67+'Calcification Rates'!$G$67)</f>
        <v>147.42613643350259</v>
      </c>
      <c r="EY85" s="73">
        <f>((((1-'Calcification Rates'!$H$68)*$A85)*'Calcification Rates'!$D$68*0.1)+('Calcification Rates'!$H$68*$A85*'Calcification Rates'!$D$68))*'Calcification Rates'!$F$68</f>
        <v>19.000899500000003</v>
      </c>
      <c r="EZ85" s="73">
        <f>((((1-'Calcification Rates'!$H$68)*$A85)*(('Calcification Rates'!$D$68-'Calcification Rates'!$E$68)*0.1))+('Calcification Rates'!$H$68*$A85*('Calcification Rates'!$D$68-'Calcification Rates'!$E$68)))*('Calcification Rates'!$F$68-'Calcification Rates'!$G$68)</f>
        <v>11.823575023360595</v>
      </c>
      <c r="FA85" s="73">
        <f>((((1-'Calcification Rates'!$H$68)*$A85)*(('Calcification Rates'!$D$68+'Calcification Rates'!$E$68)*0.1))+('Calcification Rates'!$H$68*$A85*('Calcification Rates'!$D$68+'Calcification Rates'!$E$68)))*('Calcification Rates'!$F$68+'Calcification Rates'!$G$68)</f>
        <v>26.892134919096875</v>
      </c>
      <c r="FB85" s="73">
        <f>((((((((($A85*2)/PI())/2)+'Calcification Rates'!$D$69)^2)*PI())/2))-((((((($A85*2)/PI())/2)^2)*PI())/2)))*'Calcification Rates'!$F$69</f>
        <v>126.65800141332076</v>
      </c>
      <c r="FC85" s="73">
        <f>((((((((($A85*2)/PI())/2)+('Calcification Rates'!$D$69-'Calcification Rates'!$E$69))^2)*PI())/2))-((((((($A85*2)/PI())/2)^2)*PI())/2)))*('Calcification Rates'!$F$69-'Calcification Rates'!$G$69)</f>
        <v>119.90251732414087</v>
      </c>
      <c r="FD85" s="73">
        <f>((((((((($A85*2)/PI())/2)+('Calcification Rates'!$D$69+'Calcification Rates'!$E$69))^2)*PI())/2))-((((((($A85*2)/PI())/2)^2)*PI())/2)))*('Calcification Rates'!$F$69+'Calcification Rates'!$G$69)</f>
        <v>133.51237007262782</v>
      </c>
      <c r="FE85" s="73">
        <f>((((((((($A85*2)/PI())/2)+'Calcification Rates'!$D$70)^2)*PI())/2))-((((((($A85*2)/PI())/2)^2)*PI())/2)))*'Calcification Rates'!$F$70</f>
        <v>98.637586290124531</v>
      </c>
      <c r="FF85" s="73">
        <f>((((((((($A85*2)/PI())/2)+('Calcification Rates'!$D$70-'Calcification Rates'!$E$70))^2)*PI())/2))-((((((($A85*2)/PI())/2)^2)*PI())/2)))*('Calcification Rates'!$F$70-'Calcification Rates'!$G$70)</f>
        <v>84.925866660154966</v>
      </c>
      <c r="FG85" s="73">
        <f>((((((((($A85*2)/PI())/2)+('Calcification Rates'!$D$70+'Calcification Rates'!$E$70))^2)*PI())/2))-((((((($A85*2)/PI())/2)^2)*PI())/2)))*('Calcification Rates'!$F$70+'Calcification Rates'!$G$70)</f>
        <v>112.61368337370537</v>
      </c>
      <c r="FH85" s="73">
        <f>((((((((($A85*2)/PI())/2)+'Calcification Rates'!$D$71)^2)*PI())/2))-((((((($A85*2)/PI())/2)^2)*PI())/2)))*'Calcification Rates'!$F$71</f>
        <v>56.387298240318671</v>
      </c>
      <c r="FI85" s="73">
        <f>((((((((($A85*2)/PI())/2)+('Calcification Rates'!$D$71-'Calcification Rates'!$E$71))^2)*PI())/2))-((((((($A85*2)/PI())/2)^2)*PI())/2)))*('Calcification Rates'!$F$71-'Calcification Rates'!$G$71)</f>
        <v>51.993863113933109</v>
      </c>
      <c r="FJ85" s="73">
        <f>((((((((($A85*2)/PI())/2)+('Calcification Rates'!$D$71+'Calcification Rates'!$E$71))^2)*PI())/2))-((((((($A85*2)/PI())/2)^2)*PI())/2)))*('Calcification Rates'!$F$71+'Calcification Rates'!$G$71)</f>
        <v>60.95474892975929</v>
      </c>
      <c r="FK85" s="73">
        <f>$A85*'Calcification Rates'!$D$72*'Calcification Rates'!$F$72</f>
        <v>1.9507334374999998</v>
      </c>
      <c r="FL85" s="73">
        <f>$A85*('Calcification Rates'!$D$72-'Calcification Rates'!$E$72)*('Calcification Rates'!$F$72-'Calcification Rates'!$G$72)</f>
        <v>1.2677792900582352</v>
      </c>
      <c r="FM85" s="73">
        <f>$A85*('Calcification Rates'!$D$72+'Calcification Rates'!$E$72)*('Calcification Rates'!$F$72+'Calcification Rates'!$G$72)</f>
        <v>2.6336875849417645</v>
      </c>
      <c r="FN85" s="73">
        <f>$A85*'Calcification Rates'!$D$74*'Calcification Rates'!$F$74</f>
        <v>1.9507334374999998</v>
      </c>
      <c r="FO85" s="73">
        <f>$A85*('Calcification Rates'!$D$74-'Calcification Rates'!$E$74)*('Calcification Rates'!$F$74-'Calcification Rates'!$G$74)</f>
        <v>1.2677792900582352</v>
      </c>
      <c r="FP85" s="73">
        <f>$A85*('Calcification Rates'!$D$74+'Calcification Rates'!$E$74)*('Calcification Rates'!$F$74+'Calcification Rates'!$G$74)</f>
        <v>2.6336875849417645</v>
      </c>
      <c r="FQ85" s="73">
        <f>$A85*'Calcification Rates'!$D$75*'Calcification Rates'!$F$75</f>
        <v>56.302265980113631</v>
      </c>
      <c r="FR85" s="73">
        <f>$A85*('Calcification Rates'!$D$75-'Calcification Rates'!$E$75)*('Calcification Rates'!$F$75-'Calcification Rates'!$G$75)</f>
        <v>52.432076982448628</v>
      </c>
      <c r="FS85" s="73">
        <f>$A85*('Calcification Rates'!$D$75+'Calcification Rates'!$E$75)*('Calcification Rates'!$F$75+'Calcification Rates'!$G$75)</f>
        <v>60.290301243055957</v>
      </c>
      <c r="FT85" s="73">
        <f>((((((((($A85*2)/PI())/2)+'Calcification Rates'!$D$76)^2)*PI())/2))-((((((($A85*2)/PI())/2)^2)*PI())/2)))*'Calcification Rates'!$F$76</f>
        <v>56.783837785594905</v>
      </c>
      <c r="FU85" s="73">
        <f>((((((((($A85*2)/PI())/2)+('Calcification Rates'!$D$76-'Calcification Rates'!$E$76))^2)*PI())/2))-((((((($A85*2)/PI())/2)^2)*PI())/2)))*('Calcification Rates'!$F$76-'Calcification Rates'!$G$76)</f>
        <v>52.870761382798463</v>
      </c>
      <c r="FV85" s="73">
        <f>((((((((($A85*2)/PI())/2)+('Calcification Rates'!$D$76+'Calcification Rates'!$E$76))^2)*PI())/2))-((((((($A85*2)/PI())/2)^2)*PI())/2)))*('Calcification Rates'!$F$76+'Calcification Rates'!$G$76)</f>
        <v>60.81723486307866</v>
      </c>
      <c r="FW85" s="73">
        <f>(2*'Calcification Rates'!$D$77*'Calcification Rates'!$F$77)+0.1*'Calcification Rates'!$D$77*($A85+(2*'Calcification Rates'!$D$77))*'Calcification Rates'!$F$77</f>
        <v>123.40990277777777</v>
      </c>
      <c r="FX85" s="73">
        <f>(2*('Calcification Rates'!$D$77-'Calcification Rates'!$E$77)*('Calcification Rates'!$F$77-'Calcification Rates'!$G$77))+(0.1*('Calcification Rates'!$D$77-'Calcification Rates'!$E$77)*($A85+(2*'Calcification Rates'!$D$77-'Calcification Rates'!$E$77)))*('Calcification Rates'!$F$77-'Calcification Rates'!$G$77)</f>
        <v>117.42777163045659</v>
      </c>
      <c r="FY85" s="73">
        <f>(2*('Calcification Rates'!$D$77+'Calcification Rates'!$E$77)*('Calcification Rates'!$F$77+'Calcification Rates'!$G$77))+(0.1*('Calcification Rates'!$D$77+'Calcification Rates'!$E$77)*($A85+(2*'Calcification Rates'!$D$77+'Calcification Rates'!$E$77)))*('Calcification Rates'!$F$77+'Calcification Rates'!$G$77)</f>
        <v>129.41826250253939</v>
      </c>
      <c r="FZ85" s="73">
        <f>((((1-'Calcification Rates'!$H$78)*$A85)*'Calcification Rates'!$D$78*0.1)+('Calcification Rates'!$H$78*$A85*'Calcification Rates'!$D$78))*'Calcification Rates'!$F$78</f>
        <v>29.598211119749994</v>
      </c>
      <c r="GA85" s="73">
        <f>((((1-'Calcification Rates'!$H$78)*$A85)*(('Calcification Rates'!$D$78-'Calcification Rates'!$E$78)*0.1))+('Calcification Rates'!$H$78*$A85*('Calcification Rates'!$D$78-'Calcification Rates'!$E$78)))*('Calcification Rates'!$F$78-'Calcification Rates'!$G$78)</f>
        <v>28.573521553239488</v>
      </c>
      <c r="GB85" s="73">
        <f>((((1-'Calcification Rates'!$H$78)*$A85)*(('Calcification Rates'!$D$78+'Calcification Rates'!$E$78)*0.1))+('Calcification Rates'!$H$78*$A85*('Calcification Rates'!$D$78+'Calcification Rates'!$E$78)))*('Calcification Rates'!$F$78+'Calcification Rates'!$G$78)</f>
        <v>30.622900686260511</v>
      </c>
      <c r="GC85" s="73">
        <f>((((1-'Calcification Rates'!$H$79)*$A85)*'Calcification Rates'!$D$79*0.1)+('Calcification Rates'!$H$79*$A85*'Calcification Rates'!$D$79))*'Calcification Rates'!$F$79</f>
        <v>33.662436989999996</v>
      </c>
      <c r="GD85" s="73">
        <f>((((1-'Calcification Rates'!$H$79)*$A85)*(('Calcification Rates'!$D$79-'Calcification Rates'!$E$79)*0.1))+('Calcification Rates'!$H$79*$A85*('Calcification Rates'!$D$79-'Calcification Rates'!$E$79)))*('Calcification Rates'!$F$79-'Calcification Rates'!$G$79)</f>
        <v>32.25520461052249</v>
      </c>
      <c r="GE85" s="73">
        <f>((((1-'Calcification Rates'!$H$79)*$A85)*(('Calcification Rates'!$D$79+'Calcification Rates'!$E$79)*0.1))+('Calcification Rates'!$H$79*$A85*('Calcification Rates'!$D$79+'Calcification Rates'!$E$79)))*('Calcification Rates'!$F$79+'Calcification Rates'!$G$79)</f>
        <v>35.069669369477516</v>
      </c>
      <c r="GF85" s="73">
        <f>((((1-'Calcification Rates'!$H$80)*$A85)*'Calcification Rates'!$D$80*0.1)+('Calcification Rates'!$H$80*$A85*'Calcification Rates'!$D$80))*'Calcification Rates'!$F$80</f>
        <v>39.612643453499992</v>
      </c>
      <c r="GG85" s="73">
        <f>((((1-'Calcification Rates'!$H$80)*$A85)*(('Calcification Rates'!$D$80-'Calcification Rates'!$E$80)*0.1))+('Calcification Rates'!$H$80*$A85*('Calcification Rates'!$D$80-'Calcification Rates'!$E$80)))*('Calcification Rates'!$F$80-'Calcification Rates'!$G$80)</f>
        <v>38.24125440959871</v>
      </c>
      <c r="GH85" s="73">
        <f>((((1-'Calcification Rates'!$H$80)*$A85)*(('Calcification Rates'!$D$80+'Calcification Rates'!$E$80)*0.1))+('Calcification Rates'!$H$80*$A85*('Calcification Rates'!$D$80+'Calcification Rates'!$E$80)))*('Calcification Rates'!$F$80+'Calcification Rates'!$G$80)</f>
        <v>40.984032497401273</v>
      </c>
      <c r="GI85" s="73">
        <f>((((((((($A85*2)/PI())/2)+'Calcification Rates'!$D$81)^2)*PI())/2))-((((((($A85*2)/PI())/2)^2)*PI())/2)))*'Calcification Rates'!$F$81</f>
        <v>48.090183673529644</v>
      </c>
      <c r="GJ85" s="73">
        <f>((((((((($A85*2)/PI())/2)+('Calcification Rates'!$D$81-'Calcification Rates'!$E$81))^2)*PI())/2))-((((((($A85*2)/PI())/2)^2)*PI())/2)))*('Calcification Rates'!$F$81-'Calcification Rates'!$G$81)</f>
        <v>46.530429453283524</v>
      </c>
      <c r="GK85" s="73">
        <f>((((((((($A85*2)/PI())/2)+('Calcification Rates'!$D$81+'Calcification Rates'!$E$81))^2)*PI())/2))-((((((($A85*2)/PI())/2)^2)*PI())/2)))*('Calcification Rates'!$F$81+'Calcification Rates'!$G$81)</f>
        <v>49.650830341065372</v>
      </c>
      <c r="GL85" s="73">
        <f>((((((((($A85*2)/PI())/2)+'Calcification Rates'!$D$82)^2)*PI())/2))-((((((($A85*2)/PI())/2)^2)*PI())/2)))*'Calcification Rates'!$F$82</f>
        <v>49.314548314017429</v>
      </c>
      <c r="GM85" s="73">
        <f>((((((((($A85*2)/PI())/2)+('Calcification Rates'!$D$82-'Calcification Rates'!$E$82))^2)*PI())/2))-((((((($A85*2)/PI())/2)^2)*PI())/2)))*('Calcification Rates'!$F$82-'Calcification Rates'!$G$82)</f>
        <v>48.100455981902357</v>
      </c>
      <c r="GN85" s="73">
        <f>((((((((($A85*2)/PI())/2)+('Calcification Rates'!$D$82+'Calcification Rates'!$E$82))^2)*PI())/2))-((((((($A85*2)/PI())/2)^2)*PI())/2)))*('Calcification Rates'!$F$82+'Calcification Rates'!$G$82)</f>
        <v>50.52918081393836</v>
      </c>
      <c r="GO85" s="73">
        <f>((((((((($A85*2)/PI())/2)+'Calcification Rates'!$D$87)^2)*PI())/2))-((((((($A85*2)/PI())/2)^2)*PI())/2)))*'Calcification Rates'!$F$87</f>
        <v>33.157479761789794</v>
      </c>
      <c r="GP85" s="73">
        <f>((((((((($A85*2)/PI())/2)+('Calcification Rates'!$D$87-'Calcification Rates'!$E$87))^2)*PI())/2))-((((((($A85*2)/PI())/2)^2)*PI())/2)))*('Calcification Rates'!$F$87-'Calcification Rates'!$G$87)</f>
        <v>28.847032118253448</v>
      </c>
      <c r="GQ85" s="73">
        <f>((((((((($A85*2)/PI())/2)+('Calcification Rates'!$D$87+'Calcification Rates'!$E$87))^2)*PI())/2))-((((((($A85*2)/PI())/2)^2)*PI())/2)))*('Calcification Rates'!$F$87+'Calcification Rates'!$G$87)</f>
        <v>37.696311285603535</v>
      </c>
      <c r="GR85" s="73">
        <f>((((((((($A85*2)/PI())/2)+'Calcification Rates'!$D$88)^2)*PI())/2))-((((((($A85*2)/PI())/2)^2)*PI())/2)))*'Calcification Rates'!$F$88</f>
        <v>33.157479761789794</v>
      </c>
      <c r="GS85" s="73">
        <f>((((((((($A85*2)/PI())/2)+('Calcification Rates'!$D$88-'Calcification Rates'!$E$88))^2)*PI())/2))-((((((($A85*2)/PI())/2)^2)*PI())/2)))*('Calcification Rates'!$F$88-'Calcification Rates'!$G$88)</f>
        <v>28.847032118253448</v>
      </c>
      <c r="GT85" s="73">
        <f>((((((((($A85*2)/PI())/2)+('Calcification Rates'!$D$88+'Calcification Rates'!$E$88))^2)*PI())/2))-((((((($A85*2)/PI())/2)^2)*PI())/2)))*('Calcification Rates'!$F$88+'Calcification Rates'!$G$88)</f>
        <v>37.696311285603535</v>
      </c>
      <c r="GU85" s="73">
        <f>((((((((($A85*2)/PI())/2)+'Calcification Rates'!$D$89)^2)*PI())/2))-((((((($A85*2)/PI())/2)^2)*PI())/2)))*'Calcification Rates'!$F$89</f>
        <v>46.316966701675589</v>
      </c>
      <c r="GV85" s="73">
        <f>((((((((($A85*2)/PI())/2)+('Calcification Rates'!$D$89-'Calcification Rates'!$E$89))^2)*PI())/2))-((((((($A85*2)/PI())/2)^2)*PI())/2)))*('Calcification Rates'!$F$89-'Calcification Rates'!$G$89)</f>
        <v>41.297937880082287</v>
      </c>
      <c r="GW85" s="73">
        <f>((((((((($A85*2)/PI())/2)+('Calcification Rates'!$D$89+'Calcification Rates'!$E$89))^2)*PI())/2))-((((((($A85*2)/PI())/2)^2)*PI())/2)))*('Calcification Rates'!$F$89+'Calcification Rates'!$G$89)</f>
        <v>51.522069292516036</v>
      </c>
      <c r="GX85" s="73">
        <f>((((((((($A85*2)/PI())/2)+'Calcification Rates'!$D$90)^2)*PI())/2))-((((((($A85*2)/PI())/2)^2)*PI())/2)))*'Calcification Rates'!$F$90</f>
        <v>46.316966701675589</v>
      </c>
      <c r="GY85" s="73">
        <f>((((((((($A85*2)/PI())/2)+('Calcification Rates'!$D$90-'Calcification Rates'!$E$90))^2)*PI())/2))-((((((($A85*2)/PI())/2)^2)*PI())/2)))*('Calcification Rates'!$F$90-'Calcification Rates'!$G$90)</f>
        <v>41.297937880082287</v>
      </c>
      <c r="GZ85" s="73">
        <f>((((((((($A85*2)/PI())/2)+('Calcification Rates'!$D$90+'Calcification Rates'!$E$90))^2)*PI())/2))-((((((($A85*2)/PI())/2)^2)*PI())/2)))*('Calcification Rates'!$F$90+'Calcification Rates'!$G$90)</f>
        <v>51.522069292516036</v>
      </c>
      <c r="HA85" s="73">
        <f>((((((((($A85*2)/PI())/2)+'Calcification Rates'!$D$92)^2)*PI())/2))-((((((($A85*2)/PI())/2)^2)*PI())/2)))*'Calcification Rates'!$F$92</f>
        <v>116.38231437232413</v>
      </c>
      <c r="HB85" s="73">
        <f>((((((((($A85*2)/PI())/2)+('Calcification Rates'!$D$92-'Calcification Rates'!$E$92))^2)*PI())/2))-((((((($A85*2)/PI())/2)^2)*PI())/2)))*('Calcification Rates'!$F$92-'Calcification Rates'!$G$92)</f>
        <v>111.87938072833653</v>
      </c>
      <c r="HC85" s="73">
        <f>((((((((($A85*2)/PI())/2)+('Calcification Rates'!$D$92+'Calcification Rates'!$E$92))^2)*PI())/2))-((((((($A85*2)/PI())/2)^2)*PI())/2)))*('Calcification Rates'!$F$92+'Calcification Rates'!$G$92)</f>
        <v>120.88524801631173</v>
      </c>
      <c r="HD85" s="73">
        <f>$A85*'Calcification Rates'!$D$93*'Calcification Rates'!$F$93</f>
        <v>34.293483865391892</v>
      </c>
      <c r="HE85" s="73">
        <f>$A85*('Calcification Rates'!$D$93-'Calcification Rates'!$E$93)*('Calcification Rates'!$F$93-'Calcification Rates'!$G$93)</f>
        <v>30.139749658461984</v>
      </c>
      <c r="HF85" s="73">
        <f>$A85*('Calcification Rates'!$D$93+'Calcification Rates'!$E$93)*('Calcification Rates'!$F$93+'Calcification Rates'!$G$93)</f>
        <v>38.674771975607051</v>
      </c>
      <c r="HG85" s="73">
        <f>$A85*'Calcification Rates'!$D$95*'Calcification Rates'!$F$95</f>
        <v>43.724191928374665</v>
      </c>
      <c r="HH85" s="73">
        <f>$A85*('Calcification Rates'!$D$95-'Calcification Rates'!$E$95)*('Calcification Rates'!$F$95-'Calcification Rates'!$G$95)</f>
        <v>38.155587918735463</v>
      </c>
      <c r="HI85" s="73">
        <f>$A85*('Calcification Rates'!$D$95+'Calcification Rates'!$E$95)*('Calcification Rates'!$F$95+'Calcification Rates'!$G$95)</f>
        <v>49.604869862519351</v>
      </c>
      <c r="HJ85" s="73">
        <f>((((1-'Calcification Rates'!$H$96)*$A85)*'Calcification Rates'!$D$96*0.1)+('Calcification Rates'!$H$96*$A85*'Calcification Rates'!$D$96))*'Calcification Rates'!$F$96</f>
        <v>20.787177775</v>
      </c>
      <c r="HK85" s="73">
        <f>((((1-'Calcification Rates'!$H$96)*$A85)*(('Calcification Rates'!$D$96-'Calcification Rates'!$E$96)*0.1))+('Calcification Rates'!$H$96*$A85*('Calcification Rates'!$D$96-'Calcification Rates'!$E$96)))*('Calcification Rates'!$F$96-'Calcification Rates'!$G$96)</f>
        <v>18.158064031332309</v>
      </c>
      <c r="HL85" s="73">
        <f>((((1-'Calcification Rates'!$H$96)*$A85)*(('Calcification Rates'!$D$96+'Calcification Rates'!$E$96)*0.1))+('Calcification Rates'!$H$96*$A85*('Calcification Rates'!$D$96+'Calcification Rates'!$E$96)))*('Calcification Rates'!$F$96+'Calcification Rates'!$G$96)</f>
        <v>23.578005713320955</v>
      </c>
      <c r="HM85" s="73">
        <f>((((1-'Calcification Rates'!$H$98)*$A85)*'Calcification Rates'!$D$98*0.1)+('Calcification Rates'!$H$98*$A85*'Calcification Rates'!$D$98))*'Calcification Rates'!$F$98</f>
        <v>20.787177775</v>
      </c>
      <c r="HN85" s="73">
        <f>((((1-'Calcification Rates'!$H$98)*$A85)*(('Calcification Rates'!$D$98-'Calcification Rates'!$E$98)*0.1))+('Calcification Rates'!$H$98*$A85*('Calcification Rates'!$D$98-'Calcification Rates'!$E$98)))*('Calcification Rates'!$F$98-'Calcification Rates'!$G$98)</f>
        <v>12.536427252218022</v>
      </c>
      <c r="HO85" s="73">
        <f>((((1-'Calcification Rates'!$H$98)*$A85)*(('Calcification Rates'!$D$98+'Calcification Rates'!$E$98)*0.1))+('Calcification Rates'!$H$98*$A85*('Calcification Rates'!$D$98+'Calcification Rates'!$E$98)))*('Calcification Rates'!$F$98+'Calcification Rates'!$G$98)</f>
        <v>30.232496698181553</v>
      </c>
    </row>
    <row r="86" spans="1:223" x14ac:dyDescent="0.3">
      <c r="A86" s="42">
        <v>84</v>
      </c>
      <c r="B86" s="73">
        <f>((((1-'Calcification Rates'!$H$11)*$A86)*'Calcification Rates'!$D$11*0.1)+('Calcification Rates'!$H$11*$A86*'Calcification Rates'!$D$11))*'Calcification Rates'!$F$11</f>
        <v>231.10965247999999</v>
      </c>
      <c r="C86" s="73">
        <f>((((1-'Calcification Rates'!$H$11)*$A86)*(('Calcification Rates'!$D$11-'Calcification Rates'!$E$11)*0.1))+('Calcification Rates'!$H$11*$A86*('Calcification Rates'!$D$11-'Calcification Rates'!$E$11)))*('Calcification Rates'!$F$11-'Calcification Rates'!$G$11)</f>
        <v>187.7014921630896</v>
      </c>
      <c r="D86" s="73">
        <f>((((1-'Calcification Rates'!$H$11)*$A86)*(('Calcification Rates'!$D$11+'Calcification Rates'!$E$11)*0.1))+('Calcification Rates'!$H$11*$A86*('Calcification Rates'!$D$11+'Calcification Rates'!$E$11)))*('Calcification Rates'!$F$11+'Calcification Rates'!$G$11)</f>
        <v>275.86626945855681</v>
      </c>
      <c r="E86" s="73">
        <f>(((((1-'Calcification Rates'!$H$12)*$A86)*'Calcification Rates'!$D$12*0.1)+('Calcification Rates'!$H$12*$A86*'Calcification Rates'!$D$12))*'Calcification Rates'!$F$12)*0.5</f>
        <v>121.70312319999998</v>
      </c>
      <c r="F86" s="73">
        <f>(((((1-'Calcification Rates'!$H$12)*$A86)*(('Calcification Rates'!$D$12-'Calcification Rates'!$E$12)*0.1))+('Calcification Rates'!$H$12*$A86*('Calcification Rates'!$D$12-'Calcification Rates'!$E$12)))*('Calcification Rates'!$F$12-'Calcification Rates'!$G$12))*0.5</f>
        <v>111.8545362197146</v>
      </c>
      <c r="G86" s="73">
        <f>(((((1-'Calcification Rates'!$H$12)*$A86)*(('Calcification Rates'!$D$12+'Calcification Rates'!$E$12)*0.1))+('Calcification Rates'!$H$12*$A86*('Calcification Rates'!$D$12+'Calcification Rates'!$E$12)))*('Calcification Rates'!$F$12+'Calcification Rates'!$G$12))*0.5</f>
        <v>131.72259226252109</v>
      </c>
      <c r="H86" s="73">
        <f>(((((1-'Calcification Rates'!$H$13)*$A86)*'Calcification Rates'!$D$13*0.1)+('Calcification Rates'!$H$13*$A86*'Calcification Rates'!$D$13))*'Calcification Rates'!$F$13)*0.5</f>
        <v>97.928569670399995</v>
      </c>
      <c r="I86" s="73">
        <f>(((((1-'Calcification Rates'!$H$13)*$A86)*(('Calcification Rates'!$D$13-'Calcification Rates'!$E$13)*0.1))+('Calcification Rates'!$H$13*$A86*('Calcification Rates'!$D$13-'Calcification Rates'!$E$13)))*('Calcification Rates'!$F$13-'Calcification Rates'!$G$13))*0.5</f>
        <v>82.875267446001956</v>
      </c>
      <c r="J86" s="73">
        <f>(((((1-'Calcification Rates'!$H$13)*$A86)*(('Calcification Rates'!$D$13+'Calcification Rates'!$E$13)*0.1))+('Calcification Rates'!$H$13*$A86*('Calcification Rates'!$D$13+'Calcification Rates'!$E$13)))*('Calcification Rates'!$F$13+'Calcification Rates'!$G$13))*0.5</f>
        <v>114.22313403533133</v>
      </c>
      <c r="K86" s="73">
        <f>((((((((($A86*2)/PI())/2)+'Calcification Rates'!$D$14)^2)*PI())/2))-((((((($A86*2)/PI())/2)^2)*PI())/2)))*'Calcification Rates'!$F$14</f>
        <v>49.685056613858613</v>
      </c>
      <c r="L86" s="73">
        <f>((((((((($A86*2)/PI())/2)+('Calcification Rates'!$D$14-'Calcification Rates'!$E$14))^2)*PI())/2))-((((((($A86*2)/PI())/2)^2)*PI())/2)))*('Calcification Rates'!$F$14-'Calcification Rates'!$G$14)</f>
        <v>47.953169906657422</v>
      </c>
      <c r="M86" s="73">
        <f>((((((((($A86*2)/PI())/2)+('Calcification Rates'!$D$14+'Calcification Rates'!$E$14))^2)*PI())/2))-((((((($A86*2)/PI())/2)^2)*PI())/2)))*('Calcification Rates'!$F$14+'Calcification Rates'!$G$14)</f>
        <v>51.417623472352858</v>
      </c>
      <c r="N86" s="73">
        <f>((((((((($A86*2)/PI())/2)+'Calcification Rates'!$D$15)^2)*PI())/2))-((((((($A86*2)/PI())/2)^2)*PI())/2)))*'Calcification Rates'!$F$15</f>
        <v>50.39669153931753</v>
      </c>
      <c r="O86" s="73">
        <f>((((((((($A86*2)/PI())/2)+('Calcification Rates'!$D$15-'Calcification Rates'!$E$15))^2)*PI())/2))-((((((($A86*2)/PI())/2)^2)*PI())/2)))*('Calcification Rates'!$F$15-'Calcification Rates'!$G$15)</f>
        <v>45.447611672670924</v>
      </c>
      <c r="P86" s="73">
        <f>((((((((($A86*2)/PI())/2)+('Calcification Rates'!$D$15+'Calcification Rates'!$E$15))^2)*PI())/2))-((((((($A86*2)/PI())/2)^2)*PI())/2)))*('Calcification Rates'!$F$15+'Calcification Rates'!$G$15)</f>
        <v>55.577100446449478</v>
      </c>
      <c r="Q86" s="73">
        <f>(2*'Calcification Rates'!$D$16*'Calcification Rates'!$F$16)+0.1*'Calcification Rates'!$D$16*($A86+(2*'Calcification Rates'!$D$16))*'Calcification Rates'!$F$16</f>
        <v>11.719528333333333</v>
      </c>
      <c r="R86" s="73">
        <f>(2*('Calcification Rates'!$D$16-'Calcification Rates'!$E$16)*('Calcification Rates'!$F$16-'Calcification Rates'!$G$16))+(0.1*('Calcification Rates'!$D$16-'Calcification Rates'!$E$16)*($A86+(2*'Calcification Rates'!$D$16-'Calcification Rates'!$E$16)))*('Calcification Rates'!$F$16-'Calcification Rates'!$G$16)</f>
        <v>10.067163546450075</v>
      </c>
      <c r="S86" s="73">
        <f>(2*('Calcification Rates'!$D$16+'Calcification Rates'!$E$16)*('Calcification Rates'!$F$16+'Calcification Rates'!$G$16))+(0.1*('Calcification Rates'!$D$16+'Calcification Rates'!$E$16)*($A86+(2*'Calcification Rates'!$D$16+'Calcification Rates'!$E$16)))*('Calcification Rates'!$F$16+'Calcification Rates'!$G$16)</f>
        <v>13.413025667276468</v>
      </c>
      <c r="T86" s="73">
        <f>(2*'Calcification Rates'!$D$17*'Calcification Rates'!$F$17)+0.1*'Calcification Rates'!$D$17*($A86+(2*'Calcification Rates'!$D$17))*'Calcification Rates'!$F$17</f>
        <v>10.831685277777778</v>
      </c>
      <c r="U86" s="73">
        <f>(2*('Calcification Rates'!$D$17-'Calcification Rates'!$E$17)*('Calcification Rates'!$F$17-'Calcification Rates'!$G$17))+(0.1*('Calcification Rates'!$D$17-'Calcification Rates'!$E$17)*($A86+(2*'Calcification Rates'!$D$17-'Calcification Rates'!$E$17)))*('Calcification Rates'!$F$17-'Calcification Rates'!$G$17)</f>
        <v>9.1913761939167404</v>
      </c>
      <c r="V86" s="73">
        <f>(2*('Calcification Rates'!$D$17+'Calcification Rates'!$E$17)*('Calcification Rates'!$F$17+'Calcification Rates'!$G$17))+(0.1*('Calcification Rates'!$D$17+'Calcification Rates'!$E$17)*($A86+(2*'Calcification Rates'!$D$17+'Calcification Rates'!$E$17)))*('Calcification Rates'!$F$17+'Calcification Rates'!$G$17)</f>
        <v>12.513125414743133</v>
      </c>
      <c r="W86" s="73">
        <f>((((((((($A86*2)/PI())/2)+'Calcification Rates'!$D$18)^2)*PI())/2))-((((((($A86*2)/PI())/2)^2)*PI())/2)))*'Calcification Rates'!$F$18</f>
        <v>50.39669153931753</v>
      </c>
      <c r="X86" s="73">
        <f>((((((((($A86*2)/PI())/2)+('Calcification Rates'!$D$18-'Calcification Rates'!$E$18))^2)*PI())/2))-((((((($A86*2)/PI())/2)^2)*PI())/2)))*('Calcification Rates'!$F$18-'Calcification Rates'!$G$18)</f>
        <v>45.447611672670924</v>
      </c>
      <c r="Y86" s="73">
        <f>((((((((($A86*2)/PI())/2)+('Calcification Rates'!$D$18+'Calcification Rates'!$E$18))^2)*PI())/2))-((((((($A86*2)/PI())/2)^2)*PI())/2)))*('Calcification Rates'!$F$18+'Calcification Rates'!$G$18)</f>
        <v>55.577100446449478</v>
      </c>
      <c r="Z86" s="73">
        <f>(2*'Calcification Rates'!$D$19*'Calcification Rates'!$F$19)+0.1*'Calcification Rates'!$D$19*($A86+(2*'Calcification Rates'!$D$19))*'Calcification Rates'!$F$19</f>
        <v>10.831685277777778</v>
      </c>
      <c r="AA86" s="73">
        <f>(2*('Calcification Rates'!$D$19-'Calcification Rates'!$E$19)*('Calcification Rates'!$F$19-'Calcification Rates'!$G$19))+(0.1*('Calcification Rates'!$D$19-'Calcification Rates'!$E$19)*($A86+(2*'Calcification Rates'!$D$19-'Calcification Rates'!$E$19)))*('Calcification Rates'!$F$19-'Calcification Rates'!$G$19)</f>
        <v>9.1913761939167404</v>
      </c>
      <c r="AB86" s="73">
        <f>(2*('Calcification Rates'!$D$19+'Calcification Rates'!$E$19)*('Calcification Rates'!$F$19+'Calcification Rates'!$G$19))+(0.1*('Calcification Rates'!$D$19+'Calcification Rates'!$E$19)*($A86+(2*'Calcification Rates'!$D$19+'Calcification Rates'!$E$19)))*('Calcification Rates'!$F$19+'Calcification Rates'!$G$19)</f>
        <v>12.513125414743133</v>
      </c>
      <c r="AC86" s="73">
        <f>(((((1-'Calcification Rates'!$H$20)*$A86)*'Calcification Rates'!$D$20*0.1)+('Calcification Rates'!$H$20*$A86*'Calcification Rates'!$D$20))*'Calcification Rates'!$F$20)*0.5</f>
        <v>6.7914563499999989</v>
      </c>
      <c r="AD86" s="73">
        <f>(((((1-'Calcification Rates'!$H$20)*$A86)*(('Calcification Rates'!$D$20-'Calcification Rates'!$E$20)*0.1))+('Calcification Rates'!$H$20*$A86*('Calcification Rates'!$D$20-'Calcification Rates'!$E$20)))*('Calcification Rates'!$F$20-'Calcification Rates'!$G$20))*0.5</f>
        <v>5.763342838993184</v>
      </c>
      <c r="AE86" s="73">
        <f>(((((1-'Calcification Rates'!$H$20)*$A86)*(('Calcification Rates'!$D$20+'Calcification Rates'!$E$20)*0.1))+('Calcification Rates'!$H$20*$A86*('Calcification Rates'!$D$20+'Calcification Rates'!$E$20)))*('Calcification Rates'!$F$20+'Calcification Rates'!$G$20))*0.5</f>
        <v>7.8452294113726611</v>
      </c>
      <c r="AF86" s="73">
        <f>(2*'Calcification Rates'!$D$21*'Calcification Rates'!$F$21)+0.1*'Calcification Rates'!$D$21*($A86+(2*'Calcification Rates'!$D$21))*'Calcification Rates'!$F$21</f>
        <v>12.42980277777778</v>
      </c>
      <c r="AG86" s="73">
        <f>(2*('Calcification Rates'!$D$21-'Calcification Rates'!$E$21)*('Calcification Rates'!$F$21-'Calcification Rates'!$G$21))+(0.1*('Calcification Rates'!$D$21-'Calcification Rates'!$E$21)*($A86+(2*'Calcification Rates'!$D$21-'Calcification Rates'!$E$21)))*('Calcification Rates'!$F$21-'Calcification Rates'!$G$21)</f>
        <v>12.162934751982933</v>
      </c>
      <c r="AH86" s="73">
        <f>(2*('Calcification Rates'!$D$21+'Calcification Rates'!$E$21)*('Calcification Rates'!$F$21+'Calcification Rates'!$G$21))+(0.1*('Calcification Rates'!$D$21+'Calcification Rates'!$E$21)*($A86+(2*'Calcification Rates'!$D$21+'Calcification Rates'!$E$21)))*('Calcification Rates'!$F$21+'Calcification Rates'!$G$21)</f>
        <v>12.699392363750402</v>
      </c>
      <c r="AI86" s="73">
        <f>$A86*'Calcification Rates'!$D$23*'Calcification Rates'!$F$23</f>
        <v>1.9742362499999997</v>
      </c>
      <c r="AJ86" s="73">
        <f>$A86*('Calcification Rates'!$D$23-'Calcification Rates'!$E$23)*('Calcification Rates'!$F$23-'Calcification Rates'!$G$23)</f>
        <v>1.2830537393360453</v>
      </c>
      <c r="AK86" s="73">
        <f>$A86*('Calcification Rates'!$D$23+'Calcification Rates'!$E$23)*('Calcification Rates'!$F$23+'Calcification Rates'!$G$23)</f>
        <v>2.6654187606639543</v>
      </c>
      <c r="AL86" s="73">
        <f>((((1-'Calcification Rates'!$H$24)*$A86)*'Calcification Rates'!$D$24*0.1)+('Calcification Rates'!$H$24*$A86*'Calcification Rates'!$D$24))*'Calcification Rates'!$F$24</f>
        <v>89.9568874932</v>
      </c>
      <c r="AM86" s="73">
        <f>((((1-'Calcification Rates'!$H$24)*$A86)*(('Calcification Rates'!$D$24-'Calcification Rates'!$E$24)*0.1))+('Calcification Rates'!$H$24*$A86*('Calcification Rates'!$D$24-'Calcification Rates'!$E$24)))*('Calcification Rates'!$F$24-'Calcification Rates'!$G$24)</f>
        <v>54.251615495911778</v>
      </c>
      <c r="AN86" s="73">
        <f>((((1-'Calcification Rates'!$H$24)*$A86)*(('Calcification Rates'!$D$24+'Calcification Rates'!$E$24)*0.1))+('Calcification Rates'!$H$24*$A86*('Calcification Rates'!$D$24+'Calcification Rates'!$E$24)))*('Calcification Rates'!$F$24+'Calcification Rates'!$G$24)</f>
        <v>130.8316758318029</v>
      </c>
      <c r="AO86" s="73">
        <f>((((((((($A86*2)/PI())/2)+'Calcification Rates'!$D$25)^2)*PI())/2))-((((((($A86*2)/PI())/2)^2)*PI())/2)))*'Calcification Rates'!$F$25</f>
        <v>42.309090285467775</v>
      </c>
      <c r="AP86" s="73">
        <f>((((((((($A86*2)/PI())/2)+('Calcification Rates'!$D$25-'Calcification Rates'!$E$25))^2)*PI())/2))-((((((($A86*2)/PI())/2)^2)*PI())/2)))*('Calcification Rates'!$F$25-'Calcification Rates'!$G$25)</f>
        <v>34.588030258719137</v>
      </c>
      <c r="AQ86" s="73">
        <f>((((((((($A86*2)/PI())/2)+('Calcification Rates'!$D$25+'Calcification Rates'!$E$25))^2)*PI())/2))-((((((($A86*2)/PI())/2)^2)*PI())/2)))*('Calcification Rates'!$F$25+'Calcification Rates'!$G$25)</f>
        <v>50.286779428542886</v>
      </c>
      <c r="AR86" s="73">
        <f>((((1-'Calcification Rates'!$H$28)*$A86)*'Calcification Rates'!$D$28*0.1)+('Calcification Rates'!$H$28*$A86*'Calcification Rates'!$D$28))*'Calcification Rates'!$F$28</f>
        <v>14.479184038648521</v>
      </c>
      <c r="AS86" s="73">
        <f>((((1-'Calcification Rates'!$H$28)*$A86)*(('Calcification Rates'!$D$28-'Calcification Rates'!$E$28)*0.1))+('Calcification Rates'!$H$28*$A86*('Calcification Rates'!$D$28-'Calcification Rates'!$E$28)))*('Calcification Rates'!$F$28-'Calcification Rates'!$G$28)</f>
        <v>13.050372086872885</v>
      </c>
      <c r="AT86" s="73">
        <f>((((1-'Calcification Rates'!$H$28)*$A86)*(('Calcification Rates'!$D$28+'Calcification Rates'!$E$28)*0.1))+('Calcification Rates'!$H$28*$A86*('Calcification Rates'!$D$28+'Calcification Rates'!$E$28)))*('Calcification Rates'!$F$28+'Calcification Rates'!$G$28)</f>
        <v>15.977914978778266</v>
      </c>
      <c r="AU86" s="73">
        <f>((((((((($A86*2)/PI())/2)+'Calcification Rates'!$D$29)^2)*PI())/2))-((((((($A86*2)/PI())/2)^2)*PI())/2)))*'Calcification Rates'!$F$29</f>
        <v>207.00520978419672</v>
      </c>
      <c r="AV86" s="73">
        <f>((((((((($A86*2)/PI())/2)+('Calcification Rates'!$D$29-'Calcification Rates'!$E$29))^2)*PI())/2))-((((((($A86*2)/PI())/2)^2)*PI())/2)))*('Calcification Rates'!$F$29-'Calcification Rates'!$G$29)</f>
        <v>171.07980211263097</v>
      </c>
      <c r="AW86" s="73">
        <f>((((((((($A86*2)/PI())/2)+('Calcification Rates'!$D$29+'Calcification Rates'!$E$29))^2)*PI())/2))-((((((($A86*2)/PI())/2)^2)*PI())/2)))*('Calcification Rates'!$F$29+'Calcification Rates'!$G$29)</f>
        <v>246.05893553890763</v>
      </c>
      <c r="AX86" s="73">
        <f>((((((((($A86*2)/PI())/2)+'Calcification Rates'!$D$30)^2)*PI())/2))-((((((($A86*2)/PI())/2)^2)*PI())/2)))*'Calcification Rates'!$F$30</f>
        <v>49.382877886833519</v>
      </c>
      <c r="AY86" s="73">
        <f>((((((((($A86*2)/PI())/2)+('Calcification Rates'!$D$30-'Calcification Rates'!$E$30))^2)*PI())/2))-((((((($A86*2)/PI())/2)^2)*PI())/2)))*('Calcification Rates'!$F$30-'Calcification Rates'!$G$30)</f>
        <v>43.840115044195272</v>
      </c>
      <c r="AZ86" s="73">
        <f>((((((((($A86*2)/PI())/2)+('Calcification Rates'!$D$30+'Calcification Rates'!$E$30))^2)*PI())/2))-((((((($A86*2)/PI())/2)^2)*PI())/2)))*('Calcification Rates'!$F$30+'Calcification Rates'!$G$30)</f>
        <v>55.039533429719029</v>
      </c>
      <c r="BA86" s="73">
        <f>((((1-'Calcification Rates'!$H$31)*$A86)*'Calcification Rates'!$D$31*0.1)+('Calcification Rates'!$H$31*$A86*'Calcification Rates'!$D$31))*'Calcification Rates'!$F$31</f>
        <v>15.486744000000002</v>
      </c>
      <c r="BB86" s="73">
        <f>((((1-'Calcification Rates'!$H$31)*$A86)*(('Calcification Rates'!$D$31-'Calcification Rates'!$E$31)*0.1))+('Calcification Rates'!$H$31*$A86*('Calcification Rates'!$D$31-'Calcification Rates'!$E$31)))*('Calcification Rates'!$F$31-'Calcification Rates'!$G$31)</f>
        <v>15.486744</v>
      </c>
      <c r="BC86" s="73">
        <f>((((1-'Calcification Rates'!$H$31)*$A86)*(('Calcification Rates'!$D$31+'Calcification Rates'!$E$31)*0.1))+('Calcification Rates'!$H$31*$A86*('Calcification Rates'!$D$31+'Calcification Rates'!$E$31)))*('Calcification Rates'!$F$31+'Calcification Rates'!$G$31)</f>
        <v>15.486744</v>
      </c>
      <c r="BD86" s="73">
        <f>$A86*'Calcification Rates'!$D$32*'Calcification Rates'!$F$32</f>
        <v>65.074984443364144</v>
      </c>
      <c r="BE86" s="73">
        <f>$A86*('Calcification Rates'!$D$32-'Calcification Rates'!$E$32)*('Calcification Rates'!$F$32-'Calcification Rates'!$G$32)</f>
        <v>62.55717631751304</v>
      </c>
      <c r="BF86" s="73">
        <f>$A86*('Calcification Rates'!$D$32+'Calcification Rates'!$E$32)*('Calcification Rates'!$F$32+'Calcification Rates'!$G$32)</f>
        <v>67.592792569215234</v>
      </c>
      <c r="BG86" s="73">
        <f>((((1-'Calcification Rates'!$H$34)*$A86)*'Calcification Rates'!$D$34*0.1)+('Calcification Rates'!$H$34*$A86*'Calcification Rates'!$D$34))*'Calcification Rates'!$F$34</f>
        <v>21.0376257</v>
      </c>
      <c r="BH86" s="73">
        <f>((((1-'Calcification Rates'!$H$34)*$A86)*(('Calcification Rates'!$D$34-'Calcification Rates'!$E$34)*0.1))+('Calcification Rates'!$H$34*$A86*('Calcification Rates'!$D$34-'Calcification Rates'!$E$34)))*('Calcification Rates'!$F$34-'Calcification Rates'!$G$34)</f>
        <v>8.0114030465167012</v>
      </c>
      <c r="BI86" s="73">
        <f>((((1-'Calcification Rates'!$H$34)*$A86)*(('Calcification Rates'!$D$34+'Calcification Rates'!$E$34)*0.1))+('Calcification Rates'!$H$34*$A86*('Calcification Rates'!$D$34+'Calcification Rates'!$E$34)))*('Calcification Rates'!$F$34+'Calcification Rates'!$G$34)</f>
        <v>40.123142392948608</v>
      </c>
      <c r="BJ86" s="73">
        <f>(2*'Calcification Rates'!$D$35*'Calcification Rates'!$F$35)+0.1*'Calcification Rates'!$D$35*($A86+(2*'Calcification Rates'!$D$35))*'Calcification Rates'!$F$35</f>
        <v>6.2405991269121088</v>
      </c>
      <c r="BK86" s="73">
        <f>(2*('Calcification Rates'!$D$35-'Calcification Rates'!$E$35)*('Calcification Rates'!$F$35-'Calcification Rates'!$G$35))+(0.1*('Calcification Rates'!$D$35-'Calcification Rates'!$E$35)*($A86+(2*'Calcification Rates'!$D$35-'Calcification Rates'!$E$35)))*('Calcification Rates'!$F$35-'Calcification Rates'!$G$35)</f>
        <v>5.6282968473825878</v>
      </c>
      <c r="BL86" s="73">
        <f>(2*('Calcification Rates'!$D$35+'Calcification Rates'!$E$35)*('Calcification Rates'!$F$35+'Calcification Rates'!$G$35))+(0.1*('Calcification Rates'!$D$35+'Calcification Rates'!$E$35)*($A86+(2*'Calcification Rates'!$D$35+'Calcification Rates'!$E$35)))*('Calcification Rates'!$F$35+'Calcification Rates'!$G$35)</f>
        <v>6.8814266783656706</v>
      </c>
      <c r="BM86" s="73">
        <f>((((((((($A86*2)/PI())/2)+'Calcification Rates'!$D$36)^2)*PI())/2))-((((((($A86*2)/PI())/2)^2)*PI())/2)))*'Calcification Rates'!$F$36</f>
        <v>66.545483914859574</v>
      </c>
      <c r="BN86" s="73">
        <f>((((((((($A86*2)/PI())/2)+('Calcification Rates'!$D$36-'Calcification Rates'!$E$36))^2)*PI())/2))-((((((($A86*2)/PI())/2)^2)*PI())/2)))*('Calcification Rates'!$F$36-'Calcification Rates'!$G$36)</f>
        <v>60.950448573967762</v>
      </c>
      <c r="BO86" s="73">
        <f>((((((((($A86*2)/PI())/2)+('Calcification Rates'!$D$36+'Calcification Rates'!$E$36))^2)*PI())/2))-((((((($A86*2)/PI())/2)^2)*PI())/2)))*('Calcification Rates'!$F$36+'Calcification Rates'!$G$36)</f>
        <v>72.386484955793875</v>
      </c>
      <c r="BP86" s="73">
        <f>(2*'Calcification Rates'!$D$37*'Calcification Rates'!$F$37)+0.1*'Calcification Rates'!$D$37*($A86+(2*'Calcification Rates'!$D$37))*'Calcification Rates'!$F$37</f>
        <v>124.50525694444444</v>
      </c>
      <c r="BQ86" s="73">
        <f>(2*('Calcification Rates'!$D$37-'Calcification Rates'!$E$37)*('Calcification Rates'!$F$37-'Calcification Rates'!$G$37))+(0.1*('Calcification Rates'!$D$37-'Calcification Rates'!$E$37)*($A86+(2*'Calcification Rates'!$D$37-'Calcification Rates'!$E$37)))*('Calcification Rates'!$F$37-'Calcification Rates'!$G$37)</f>
        <v>102.10117091383987</v>
      </c>
      <c r="BR86" s="73">
        <f>(2*('Calcification Rates'!$D$37+'Calcification Rates'!$E$37)*('Calcification Rates'!$F$37+'Calcification Rates'!$G$37))+(0.1*('Calcification Rates'!$D$37+'Calcification Rates'!$E$37)*($A86+(2*'Calcification Rates'!$D$37+'Calcification Rates'!$E$37)))*('Calcification Rates'!$F$37+'Calcification Rates'!$G$37)</f>
        <v>148.72710833990485</v>
      </c>
      <c r="BS86" s="73">
        <f>(2*'Calcification Rates'!$D$38*'Calcification Rates'!$F$38)+0.1*'Calcification Rates'!$D$38*($A86+(2*'Calcification Rates'!$D$38))*'Calcification Rates'!$F$38</f>
        <v>119.21738888888889</v>
      </c>
      <c r="BT86" s="73">
        <f>(2*('Calcification Rates'!$D$38-'Calcification Rates'!$E$38)*('Calcification Rates'!$F$38-'Calcification Rates'!$G$38))+(0.1*('Calcification Rates'!$D$38-'Calcification Rates'!$E$38)*($A86+(2*'Calcification Rates'!$D$38-'Calcification Rates'!$E$38)))*('Calcification Rates'!$F$38-'Calcification Rates'!$G$38)</f>
        <v>95.891177315529902</v>
      </c>
      <c r="BU86" s="73">
        <f>(2*('Calcification Rates'!$D$38+'Calcification Rates'!$E$38)*('Calcification Rates'!$F$38+'Calcification Rates'!$G$38))+(0.1*('Calcification Rates'!$D$38+'Calcification Rates'!$E$38)*($A86+(2*'Calcification Rates'!$D$38+'Calcification Rates'!$E$38)))*('Calcification Rates'!$F$38+'Calcification Rates'!$G$38)</f>
        <v>144.898301145018</v>
      </c>
      <c r="BV86" s="73">
        <f>((((((((($A86*2)/PI())/2)+'Calcification Rates'!$D$39)^2)*PI())/2))-((((((($A86*2)/PI())/2)^2)*PI())/2)))*'Calcification Rates'!$F$39</f>
        <v>35.975297472572045</v>
      </c>
      <c r="BW86" s="73">
        <f>((((((((($A86*2)/PI())/2)+('Calcification Rates'!$D$39-'Calcification Rates'!$E$39))^2)*PI())/2))-((((((($A86*2)/PI())/2)^2)*PI())/2)))*('Calcification Rates'!$F$39-'Calcification Rates'!$G$39)</f>
        <v>34.583381714448663</v>
      </c>
      <c r="BX86" s="73">
        <f>((((((((($A86*2)/PI())/2)+('Calcification Rates'!$D$39+'Calcification Rates'!$E$39))^2)*PI())/2))-((((((($A86*2)/PI())/2)^2)*PI())/2)))*('Calcification Rates'!$F$39+'Calcification Rates'!$G$39)</f>
        <v>37.36721323069542</v>
      </c>
      <c r="BY86" s="73">
        <f>((((((((($A86*2)/PI())/2)+'Calcification Rates'!$D$40)^2)*PI())/2))-((((((($A86*2)/PI())/2)^2)*PI())/2)))*'Calcification Rates'!$F$40</f>
        <v>65.683434125089633</v>
      </c>
      <c r="BZ86" s="73">
        <f>((((((((($A86*2)/PI())/2)+('Calcification Rates'!$D$40-'Calcification Rates'!$E$40))^2)*PI())/2))-((((((($A86*2)/PI())/2)^2)*PI())/2)))*('Calcification Rates'!$F$40-'Calcification Rates'!$G$40)</f>
        <v>63.142084548311978</v>
      </c>
      <c r="CA86" s="73">
        <f>((((((((($A86*2)/PI())/2)+('Calcification Rates'!$D$40+'Calcification Rates'!$E$40))^2)*PI())/2))-((((((($A86*2)/PI())/2)^2)*PI())/2)))*('Calcification Rates'!$F$40+'Calcification Rates'!$G$40)</f>
        <v>68.224783701867281</v>
      </c>
      <c r="CB86" s="73">
        <f>$A86*'Calcification Rates'!$D$23*'Calcification Rates'!$F$23</f>
        <v>1.9742362499999997</v>
      </c>
      <c r="CC86" s="73">
        <f>$A86*('Calcification Rates'!$D$23-'Calcification Rates'!$E$23)*('Calcification Rates'!$F$23-'Calcification Rates'!$G$23)</f>
        <v>1.2830537393360453</v>
      </c>
      <c r="CD86" s="73">
        <f>$A86*('Calcification Rates'!$D$23+'Calcification Rates'!$E$23)*('Calcification Rates'!$F$23+'Calcification Rates'!$G$23)</f>
        <v>2.6654187606639543</v>
      </c>
      <c r="CE86" s="73">
        <f>((((1-'Calcification Rates'!$H$44)*$A86)*'Calcification Rates'!$D$44*0.1)+('Calcification Rates'!$H$44*$A86*'Calcification Rates'!$D$44))*'Calcification Rates'!$F$44</f>
        <v>68.940299418899997</v>
      </c>
      <c r="CF86" s="73">
        <f>((((1-'Calcification Rates'!$H$44)*$A86)*(('Calcification Rates'!$D$44-'Calcification Rates'!$E$44)*0.1))+('Calcification Rates'!$H$44*$A86*('Calcification Rates'!$D$44-'Calcification Rates'!$E$44)))*('Calcification Rates'!$F$44-'Calcification Rates'!$G$44)</f>
        <v>41.576834420042772</v>
      </c>
      <c r="CG86" s="73">
        <f>((((1-'Calcification Rates'!$H$44)*$A86)*(('Calcification Rates'!$D$44+'Calcification Rates'!$E$44)*0.1))+('Calcification Rates'!$H$44*$A86*('Calcification Rates'!$D$44+'Calcification Rates'!$E$44)))*('Calcification Rates'!$F$44+'Calcification Rates'!$G$44)</f>
        <v>100.26552892909685</v>
      </c>
      <c r="CH86" s="73">
        <f>((((1-'Calcification Rates'!$H$45)*$A86)*'Calcification Rates'!$D$45*0.1)+('Calcification Rates'!$H$45*$A86*'Calcification Rates'!$D$45))*'Calcification Rates'!$F$45</f>
        <v>85.663401599999986</v>
      </c>
      <c r="CI86" s="73">
        <f>((((1-'Calcification Rates'!$H$45)*$A86)*(('Calcification Rates'!$D$45-'Calcification Rates'!$E$45)*0.1))+('Calcification Rates'!$H$45*$A86*('Calcification Rates'!$D$45-'Calcification Rates'!$E$45)))*('Calcification Rates'!$F$45-'Calcification Rates'!$G$45)</f>
        <v>56.408193642811362</v>
      </c>
      <c r="CJ86" s="73">
        <f>((((1-'Calcification Rates'!$H$45)*$A86)*(('Calcification Rates'!$D$45+'Calcification Rates'!$E$45)*0.1))+('Calcification Rates'!$H$45*$A86*('Calcification Rates'!$D$45+'Calcification Rates'!$E$45)))*('Calcification Rates'!$F$45+'Calcification Rates'!$G$45)</f>
        <v>114.91860955718862</v>
      </c>
      <c r="CK86" s="73">
        <f>((((1-'Calcification Rates'!$H$46)*$A86)*'Calcification Rates'!$D$46*0.1)+('Calcification Rates'!$H$46*$A86*'Calcification Rates'!$D$46))*'Calcification Rates'!$F$46</f>
        <v>68.998676880000019</v>
      </c>
      <c r="CL86" s="73">
        <f>((((1-'Calcification Rates'!$H$46)*$A86)*(('Calcification Rates'!$D$46-'Calcification Rates'!$E$46)*0.1))+('Calcification Rates'!$H$46*$A86*('Calcification Rates'!$D$46-'Calcification Rates'!$E$46)))*('Calcification Rates'!$F$46-'Calcification Rates'!$G$46)</f>
        <v>64.711653946692607</v>
      </c>
      <c r="CM86" s="73">
        <f>((((1-'Calcification Rates'!$H$46)*$A86)*(('Calcification Rates'!$D$46+'Calcification Rates'!$E$46)*0.1))+('Calcification Rates'!$H$46*$A86*('Calcification Rates'!$D$46+'Calcification Rates'!$E$46)))*('Calcification Rates'!$F$46+'Calcification Rates'!$G$46)</f>
        <v>73.414253784479826</v>
      </c>
      <c r="CN86" s="73">
        <f>((((1-'Calcification Rates'!$H$47)*$A86)*'Calcification Rates'!$D$47*0.1)+('Calcification Rates'!$H$47*$A86*'Calcification Rates'!$D$47))*'Calcification Rates'!$F$47</f>
        <v>89.9568874932</v>
      </c>
      <c r="CO86" s="73">
        <f>((((1-'Calcification Rates'!$H$47)*$A86)*(('Calcification Rates'!$D$47-'Calcification Rates'!$E$47)*0.1))+('Calcification Rates'!$H$47*$A86*('Calcification Rates'!$D$47-'Calcification Rates'!$E$47)))*('Calcification Rates'!$F$47-'Calcification Rates'!$G$47)</f>
        <v>54.251615495911778</v>
      </c>
      <c r="CP86" s="73">
        <f>((((1-'Calcification Rates'!$H$47)*$A86)*(('Calcification Rates'!$D$47+'Calcification Rates'!$E$47)*0.1))+('Calcification Rates'!$H$47*$A86*('Calcification Rates'!$D$47+'Calcification Rates'!$E$47)))*('Calcification Rates'!$F$47+'Calcification Rates'!$G$47)</f>
        <v>130.8316758318029</v>
      </c>
      <c r="CQ86" s="73">
        <f>((((((((($A86*2)/PI())/2)+'Calcification Rates'!$D$48)^2)*PI())/2))-((((((($A86*2)/PI())/2)^2)*PI())/2)))*'Calcification Rates'!$F$48</f>
        <v>50.39669153931753</v>
      </c>
      <c r="CR86" s="73">
        <f>((((((((($A86*2)/PI())/2)+('Calcification Rates'!$D$48-'Calcification Rates'!$E$48))^2)*PI())/2))-((((((($A86*2)/PI())/2)^2)*PI())/2)))*('Calcification Rates'!$F$48-'Calcification Rates'!$G$48)</f>
        <v>45.447611672670924</v>
      </c>
      <c r="CS86" s="73">
        <f>((((((((($A86*2)/PI())/2)+('Calcification Rates'!$D$48+'Calcification Rates'!$E$48))^2)*PI())/2))-((((((($A86*2)/PI())/2)^2)*PI())/2)))*('Calcification Rates'!$F$48+'Calcification Rates'!$G$48)</f>
        <v>55.577100446449478</v>
      </c>
      <c r="CT86" s="73">
        <f>((((1-'Calcification Rates'!$H$49)*$A86)*'Calcification Rates'!$D$49*0.1)+('Calcification Rates'!$H$49*$A86*'Calcification Rates'!$D$49))*'Calcification Rates'!$F$49</f>
        <v>68.940299418899997</v>
      </c>
      <c r="CU86" s="73">
        <f>((((1-'Calcification Rates'!$H$49)*$A86)*(('Calcification Rates'!$D$49-'Calcification Rates'!$E$49)*0.1))+('Calcification Rates'!$H$49*$A86*('Calcification Rates'!$D$49-'Calcification Rates'!$E$49)))*('Calcification Rates'!$F$49-'Calcification Rates'!$G$49)</f>
        <v>41.576834420042772</v>
      </c>
      <c r="CV86" s="73">
        <f>((((1-'Calcification Rates'!$H$49)*$A86)*(('Calcification Rates'!$D$49+'Calcification Rates'!$E$49)*0.1))+('Calcification Rates'!$H$49*$A86*('Calcification Rates'!$D$49+'Calcification Rates'!$E$49)))*('Calcification Rates'!$F$49+'Calcification Rates'!$G$49)</f>
        <v>100.26552892909685</v>
      </c>
      <c r="CW86" s="73">
        <f>((((((((($A86*2)/PI())/2)+'Calcification Rates'!$D$50)^2)*PI())/2))-((((((($A86*2)/PI())/2)^2)*PI())/2)))*'Calcification Rates'!$F$50</f>
        <v>50.39669153931753</v>
      </c>
      <c r="CX86" s="73">
        <f>((((((((($A86*2)/PI())/2)+('Calcification Rates'!$D$50-'Calcification Rates'!$E$50))^2)*PI())/2))-((((((($A86*2)/PI())/2)^2)*PI())/2)))*('Calcification Rates'!$F$50-'Calcification Rates'!$G$50)</f>
        <v>45.447611672670924</v>
      </c>
      <c r="CY86" s="73">
        <f>((((((((($A86*2)/PI())/2)+('Calcification Rates'!$D$50+'Calcification Rates'!$E$50))^2)*PI())/2))-((((((($A86*2)/PI())/2)^2)*PI())/2)))*('Calcification Rates'!$F$50+'Calcification Rates'!$G$50)</f>
        <v>55.577100446449478</v>
      </c>
      <c r="CZ86" s="73">
        <f>((((((((($A86*2)/PI())/2)+'Calcification Rates'!$D$51)^2)*PI())/2))-((((((($A86*2)/PI())/2)^2)*PI())/2)))*'Calcification Rates'!$F$51</f>
        <v>50.39669153931753</v>
      </c>
      <c r="DA86" s="73">
        <f>((((((((($A86*2)/PI())/2)+('Calcification Rates'!$D$51-'Calcification Rates'!$E$51))^2)*PI())/2))-((((((($A86*2)/PI())/2)^2)*PI())/2)))*('Calcification Rates'!$F$51-'Calcification Rates'!$G$51)</f>
        <v>45.447611672670924</v>
      </c>
      <c r="DB86" s="73">
        <f>((((((((($A86*2)/PI())/2)+('Calcification Rates'!$D$51+'Calcification Rates'!$E$51))^2)*PI())/2))-((((((($A86*2)/PI())/2)^2)*PI())/2)))*('Calcification Rates'!$F$51+'Calcification Rates'!$G$51)</f>
        <v>55.577100446449478</v>
      </c>
      <c r="DC86" s="73">
        <f>((((((((($A86*2)/PI())/2)+'Calcification Rates'!$D$52)^2)*PI())/2))-((((((($A86*2)/PI())/2)^2)*PI())/2)))*'Calcification Rates'!$F$52</f>
        <v>111.35649924898055</v>
      </c>
      <c r="DD86" s="73">
        <f>((((((((($A86*2)/PI())/2)+('Calcification Rates'!$D$52-'Calcification Rates'!$E$52))^2)*PI())/2))-((((((($A86*2)/PI())/2)^2)*PI())/2)))*('Calcification Rates'!$F$52-'Calcification Rates'!$G$52)</f>
        <v>105.1245517328001</v>
      </c>
      <c r="DE86" s="73">
        <f>((((((((($A86*2)/PI())/2)+('Calcification Rates'!$D$52+'Calcification Rates'!$E$52))^2)*PI())/2))-((((((($A86*2)/PI())/2)^2)*PI())/2)))*('Calcification Rates'!$F$52+'Calcification Rates'!$G$52)</f>
        <v>117.74440229211982</v>
      </c>
      <c r="DF86" s="73">
        <f>((((((((($A86*2)/PI())/2)+'Calcification Rates'!$D$53)^2)*PI())/2))-((((((($A86*2)/PI())/2)^2)*PI())/2)))*'Calcification Rates'!$F$53</f>
        <v>14.947149902507249</v>
      </c>
      <c r="DG86" s="73">
        <f>((((((((($A86*2)/PI())/2)+('Calcification Rates'!$D$53-'Calcification Rates'!$E$53))^2)*PI())/2))-((((((($A86*2)/PI())/2)^2)*PI())/2)))*('Calcification Rates'!$F$53-'Calcification Rates'!$G$53)</f>
        <v>14.20722939697124</v>
      </c>
      <c r="DH86" s="73">
        <f>((((((((($A86*2)/PI())/2)+('Calcification Rates'!$D$53+'Calcification Rates'!$E$53))^2)*PI())/2))-((((((($A86*2)/PI())/2)^2)*PI())/2)))*('Calcification Rates'!$F$53+'Calcification Rates'!$G$53)</f>
        <v>15.700087136908115</v>
      </c>
      <c r="DI86" s="73">
        <f>((((((((($A86*2)/PI())/2)+'Calcification Rates'!$D$54)^2)*PI())/2))-((((((($A86*2)/PI())/2)^2)*PI())/2)))*'Calcification Rates'!$F$54</f>
        <v>14.947149902507249</v>
      </c>
      <c r="DJ86" s="73">
        <f>((((((((($A86*2)/PI())/2)+('Calcification Rates'!$D$54-'Calcification Rates'!$E$54))^2)*PI())/2))-((((((($A86*2)/PI())/2)^2)*PI())/2)))*('Calcification Rates'!$F$54-'Calcification Rates'!$G$54)</f>
        <v>14.20722939697124</v>
      </c>
      <c r="DK86" s="73">
        <f>((((((((($A86*2)/PI())/2)+('Calcification Rates'!$D$54+'Calcification Rates'!$E$54))^2)*PI())/2))-((((((($A86*2)/PI())/2)^2)*PI())/2)))*('Calcification Rates'!$F$54+'Calcification Rates'!$G$54)</f>
        <v>15.700087136908115</v>
      </c>
      <c r="DL86" s="73">
        <f>((((((((($A86*2)/PI())/2)+'Calcification Rates'!$D$55)^2)*PI())/2))-((((((($A86*2)/PI())/2)^2)*PI())/2)))*'Calcification Rates'!$F$55</f>
        <v>18.32935608702569</v>
      </c>
      <c r="DM86" s="73">
        <f>((((((((($A86*2)/PI())/2)+('Calcification Rates'!$D$55-'Calcification Rates'!$E$55))^2)*PI())/2))-((((((($A86*2)/PI())/2)^2)*PI())/2)))*('Calcification Rates'!$F$55-'Calcification Rates'!$G$55)</f>
        <v>18.123210998590299</v>
      </c>
      <c r="DN86" s="73">
        <f>((((((((($A86*2)/PI())/2)+('Calcification Rates'!$D$55+'Calcification Rates'!$E$55))^2)*PI())/2))-((((((($A86*2)/PI())/2)^2)*PI())/2)))*('Calcification Rates'!$F$55+'Calcification Rates'!$G$55)</f>
        <v>18.535511049381899</v>
      </c>
      <c r="DO86" s="73">
        <f>((((1-'Calcification Rates'!$H$56)*$A86)*'Calcification Rates'!$D$56*0.1)+('Calcification Rates'!$H$56*$A86*'Calcification Rates'!$D$56))*'Calcification Rates'!$F$56</f>
        <v>8.942663940000001</v>
      </c>
      <c r="DP86" s="73">
        <f>((((1-'Calcification Rates'!$H$56)*$A86)*(('Calcification Rates'!$D$56-'Calcification Rates'!$E$56)*0.1))+('Calcification Rates'!$H$56*$A86*('Calcification Rates'!$D$56-'Calcification Rates'!$E$56)))*('Calcification Rates'!$F$56-'Calcification Rates'!$G$56)</f>
        <v>8.942663940000001</v>
      </c>
      <c r="DQ86" s="73">
        <f>((((1-'Calcification Rates'!$H$56)*$A86)*(('Calcification Rates'!$D$56+'Calcification Rates'!$E$56)*0.1))+('Calcification Rates'!$H$56*$A86*('Calcification Rates'!$D$56+'Calcification Rates'!$E$56)))*('Calcification Rates'!$F$56+'Calcification Rates'!$G$56)</f>
        <v>8.942663940000001</v>
      </c>
      <c r="DR86" s="73">
        <f>((((1-'Calcification Rates'!$H$57)*$A86)*'Calcification Rates'!$D$57*0.1)+('Calcification Rates'!$H$57*$A86*'Calcification Rates'!$D$57))*'Calcification Rates'!$F$57</f>
        <v>37.91670400000001</v>
      </c>
      <c r="DS86" s="73">
        <f>((((1-'Calcification Rates'!$H$57)*$A86)*(('Calcification Rates'!$D$57-'Calcification Rates'!$E$57)*0.1))+('Calcification Rates'!$H$57*$A86*('Calcification Rates'!$D$57-'Calcification Rates'!$E$57)))*('Calcification Rates'!$F$57-'Calcification Rates'!$G$57)</f>
        <v>35.937078157462032</v>
      </c>
      <c r="DT86" s="73">
        <f>((((1-'Calcification Rates'!$H$57)*$A86)*(('Calcification Rates'!$D$57+'Calcification Rates'!$E$57)*0.1))+('Calcification Rates'!$H$57*$A86*('Calcification Rates'!$D$57+'Calcification Rates'!$E$57)))*('Calcification Rates'!$F$57+'Calcification Rates'!$G$57)</f>
        <v>39.896329842537988</v>
      </c>
      <c r="DU86" s="73">
        <f>((((1-'Calcification Rates'!$H$58)*$A86)*'Calcification Rates'!$D$58*0.1)+('Calcification Rates'!$H$58*$A86*'Calcification Rates'!$D$58))*'Calcification Rates'!$F$58</f>
        <v>37.91670400000001</v>
      </c>
      <c r="DV86" s="73">
        <f>((((1-'Calcification Rates'!$H$58)*$A86)*(('Calcification Rates'!$D$58-'Calcification Rates'!$E$58)*0.1))+('Calcification Rates'!$H$58*$A86*('Calcification Rates'!$D$58-'Calcification Rates'!$E$58)))*('Calcification Rates'!$F$58-'Calcification Rates'!$G$58)</f>
        <v>35.937078157462032</v>
      </c>
      <c r="DW86" s="73">
        <f>((((1-'Calcification Rates'!$H$58)*$A86)*(('Calcification Rates'!$D$58+'Calcification Rates'!$E$58)*0.1))+('Calcification Rates'!$H$58*$A86*('Calcification Rates'!$D$58+'Calcification Rates'!$E$58)))*('Calcification Rates'!$F$58+'Calcification Rates'!$G$58)</f>
        <v>39.896329842537988</v>
      </c>
      <c r="DX86" s="73">
        <f>(2*'Calcification Rates'!$D$59*'Calcification Rates'!$F$59)+0.1*'Calcification Rates'!$D$59*($A86+(2*'Calcification Rates'!$D$59))*'Calcification Rates'!$F$59</f>
        <v>25.455190755555556</v>
      </c>
      <c r="DY86" s="73">
        <f>(2*('Calcification Rates'!$D$59-'Calcification Rates'!$E$59)*('Calcification Rates'!$F$59-'Calcification Rates'!$G$59))+(0.1*('Calcification Rates'!$D$59-'Calcification Rates'!$E$59)*($A86+(2*'Calcification Rates'!$D$59-'Calcification Rates'!$E$59)))*('Calcification Rates'!$F$59-'Calcification Rates'!$G$59)</f>
        <v>24.107682558960398</v>
      </c>
      <c r="DZ86" s="73">
        <f>(2*('Calcification Rates'!$D$59+'Calcification Rates'!$E$59)*('Calcification Rates'!$F$59+'Calcification Rates'!$G$59))+(0.1*('Calcification Rates'!$D$59+'Calcification Rates'!$E$59)*($A86+(2*'Calcification Rates'!$D$59+'Calcification Rates'!$E$59)))*('Calcification Rates'!$F$59+'Calcification Rates'!$G$59)</f>
        <v>26.804736714358004</v>
      </c>
      <c r="EA86" s="73">
        <f>((((((((($A86*2)/PI())/2)+'Calcification Rates'!$D$60)^2)*PI())/2))-((((((($A86*2)/PI())/2)^2)*PI())/2)))*'Calcification Rates'!$F$60</f>
        <v>52.420766284714801</v>
      </c>
      <c r="EB86" s="73">
        <f>((((((((($A86*2)/PI())/2)+('Calcification Rates'!$D$60-'Calcification Rates'!$E$60))^2)*PI())/2))-((((((($A86*2)/PI())/2)^2)*PI())/2)))*('Calcification Rates'!$F$60-'Calcification Rates'!$G$60)</f>
        <v>48.938237021826779</v>
      </c>
      <c r="EC86" s="73">
        <f>((((((((($A86*2)/PI())/2)+('Calcification Rates'!$D$60+'Calcification Rates'!$E$60))^2)*PI())/2))-((((((($A86*2)/PI())/2)^2)*PI())/2)))*('Calcification Rates'!$F$60+'Calcification Rates'!$G$60)</f>
        <v>56.016176597936862</v>
      </c>
      <c r="ED86" s="73">
        <f>$A86*'Calcification Rates'!$D$61*'Calcification Rates'!$F$61</f>
        <v>65.921108878814763</v>
      </c>
      <c r="EE86" s="73">
        <f>$A86*('Calcification Rates'!$D$61-'Calcification Rates'!$E$61)*('Calcification Rates'!$F$61-'Calcification Rates'!$G$61)</f>
        <v>60.405091993357921</v>
      </c>
      <c r="EF86" s="73">
        <f>$A86*('Calcification Rates'!$D$61+'Calcification Rates'!$E$61)*('Calcification Rates'!$F$61+'Calcification Rates'!$G$61)</f>
        <v>71.675835008820613</v>
      </c>
      <c r="EG86" s="73">
        <f>(2*'Calcification Rates'!$D$62*'Calcification Rates'!$F$62)+0.1*'Calcification Rates'!$D$62*($A86+(2*'Calcification Rates'!$D$62))*'Calcification Rates'!$F$62</f>
        <v>124.50525694444444</v>
      </c>
      <c r="EH86" s="73">
        <f>(2*('Calcification Rates'!$D$62-'Calcification Rates'!$E$62)*('Calcification Rates'!$F$62-'Calcification Rates'!$G$62))+(0.1*('Calcification Rates'!$D$62-'Calcification Rates'!$E$62)*($A86+(2*'Calcification Rates'!$D$62-'Calcification Rates'!$E$62)))*('Calcification Rates'!$F$62-'Calcification Rates'!$G$62)</f>
        <v>102.10117091383987</v>
      </c>
      <c r="EI86" s="73">
        <f>(2*('Calcification Rates'!$D$62+'Calcification Rates'!$E$62)*('Calcification Rates'!$F$62+'Calcification Rates'!$G$62))+(0.1*('Calcification Rates'!$D$62+'Calcification Rates'!$E$62)*($A86+(2*'Calcification Rates'!$D$62+'Calcification Rates'!$E$62)))*('Calcification Rates'!$F$62+'Calcification Rates'!$G$62)</f>
        <v>148.72710833990485</v>
      </c>
      <c r="EJ86" s="73">
        <f>(2*'Calcification Rates'!$D$63*'Calcification Rates'!$F$63)+0.1*'Calcification Rates'!$D$63*($A86+(2*'Calcification Rates'!$D$63))*'Calcification Rates'!$F$63</f>
        <v>124.50525694444444</v>
      </c>
      <c r="EK86" s="73">
        <f>(2*('Calcification Rates'!$D$63-'Calcification Rates'!$E$63)*('Calcification Rates'!$F$63-'Calcification Rates'!$G$63))+(0.1*('Calcification Rates'!$D$63-'Calcification Rates'!$E$63)*($A86+(2*'Calcification Rates'!$D$63-'Calcification Rates'!$E$63)))*('Calcification Rates'!$F$63-'Calcification Rates'!$G$63)</f>
        <v>102.10117091383987</v>
      </c>
      <c r="EL86" s="73">
        <f>(2*('Calcification Rates'!$D$63+'Calcification Rates'!$E$63)*('Calcification Rates'!$F$63+'Calcification Rates'!$G$63))+(0.1*('Calcification Rates'!$D$63+'Calcification Rates'!$E$63)*($A86+(2*'Calcification Rates'!$D$63+'Calcification Rates'!$E$63)))*('Calcification Rates'!$F$63+'Calcification Rates'!$G$63)</f>
        <v>148.72710833990485</v>
      </c>
      <c r="EM86" s="73">
        <f>(2*'Calcification Rates'!$D$64*'Calcification Rates'!$F$64)+0.1*'Calcification Rates'!$D$64*($A86+(2*'Calcification Rates'!$D$64))*'Calcification Rates'!$F$64</f>
        <v>124.50525694444444</v>
      </c>
      <c r="EN86" s="73">
        <f>(2*('Calcification Rates'!$D$64-'Calcification Rates'!$E$64)*('Calcification Rates'!$F$64-'Calcification Rates'!$G$64))+(0.1*('Calcification Rates'!$D$64-'Calcification Rates'!$E$64)*($A86+(2*'Calcification Rates'!$D$64-'Calcification Rates'!$E$64)))*('Calcification Rates'!$F$64-'Calcification Rates'!$G$64)</f>
        <v>102.10117091383987</v>
      </c>
      <c r="EO86" s="73">
        <f>(2*('Calcification Rates'!$D$64+'Calcification Rates'!$E$64)*('Calcification Rates'!$F$64+'Calcification Rates'!$G$64))+(0.1*('Calcification Rates'!$D$64+'Calcification Rates'!$E$64)*($A86+(2*'Calcification Rates'!$D$64+'Calcification Rates'!$E$64)))*('Calcification Rates'!$F$64+'Calcification Rates'!$G$64)</f>
        <v>148.72710833990485</v>
      </c>
      <c r="EP86" s="73">
        <f>(2*'Calcification Rates'!$D$65*'Calcification Rates'!$F$65)+0.1*'Calcification Rates'!$D$65*($A86+(2*'Calcification Rates'!$D$65))*'Calcification Rates'!$F$65</f>
        <v>124.50525694444444</v>
      </c>
      <c r="EQ86" s="73">
        <f>(2*('Calcification Rates'!$D$65-'Calcification Rates'!$E$65)*('Calcification Rates'!$F$65-'Calcification Rates'!$G$65))+(0.1*('Calcification Rates'!$D$65-'Calcification Rates'!$E$65)*($A86+(2*'Calcification Rates'!$D$65-'Calcification Rates'!$E$65)))*('Calcification Rates'!$F$65-'Calcification Rates'!$G$65)</f>
        <v>102.10117091383987</v>
      </c>
      <c r="ER86" s="73">
        <f>(2*('Calcification Rates'!$D$65+'Calcification Rates'!$E$65)*('Calcification Rates'!$F$65+'Calcification Rates'!$G$65))+(0.1*('Calcification Rates'!$D$65+'Calcification Rates'!$E$65)*($A86+(2*'Calcification Rates'!$D$65+'Calcification Rates'!$E$65)))*('Calcification Rates'!$F$65+'Calcification Rates'!$G$65)</f>
        <v>148.72710833990485</v>
      </c>
      <c r="ES86" s="73">
        <f>$A86*'Calcification Rates'!$D$66*'Calcification Rates'!$F$66</f>
        <v>65.921108878814763</v>
      </c>
      <c r="ET86" s="73">
        <f>$A86*('Calcification Rates'!$D$66-'Calcification Rates'!$E$66)*('Calcification Rates'!$F$66-'Calcification Rates'!$G$66)</f>
        <v>60.405091993357921</v>
      </c>
      <c r="EU86" s="73">
        <f>$A86*('Calcification Rates'!$D$66+'Calcification Rates'!$E$66)*('Calcification Rates'!$F$66+'Calcification Rates'!$G$66)</f>
        <v>71.675835008820613</v>
      </c>
      <c r="EV86" s="73">
        <f>(2*'Calcification Rates'!$D$67*'Calcification Rates'!$F$67)+0.1*'Calcification Rates'!$D$67*($A86+(2*'Calcification Rates'!$D$67))*'Calcification Rates'!$F$67</f>
        <v>124.50525694444444</v>
      </c>
      <c r="EW86" s="73">
        <f>(2*('Calcification Rates'!$D$67-'Calcification Rates'!$E$67)*('Calcification Rates'!$F$67-'Calcification Rates'!$G$67))+(0.1*('Calcification Rates'!$D$67-'Calcification Rates'!$E$67)*($A86+(2*'Calcification Rates'!$D$67-'Calcification Rates'!$E$67)))*('Calcification Rates'!$F$67-'Calcification Rates'!$G$67)</f>
        <v>102.10117091383987</v>
      </c>
      <c r="EX86" s="73">
        <f>(2*('Calcification Rates'!$D$67+'Calcification Rates'!$E$67)*('Calcification Rates'!$F$67+'Calcification Rates'!$G$67))+(0.1*('Calcification Rates'!$D$67+'Calcification Rates'!$E$67)*($A86+(2*'Calcification Rates'!$D$67+'Calcification Rates'!$E$67)))*('Calcification Rates'!$F$67+'Calcification Rates'!$G$67)</f>
        <v>148.72710833990485</v>
      </c>
      <c r="EY86" s="73">
        <f>((((1-'Calcification Rates'!$H$68)*$A86)*'Calcification Rates'!$D$68*0.1)+('Calcification Rates'!$H$68*$A86*'Calcification Rates'!$D$68))*'Calcification Rates'!$F$68</f>
        <v>19.229825999999999</v>
      </c>
      <c r="EZ86" s="73">
        <f>((((1-'Calcification Rates'!$H$68)*$A86)*(('Calcification Rates'!$D$68-'Calcification Rates'!$E$68)*0.1))+('Calcification Rates'!$H$68*$A86*('Calcification Rates'!$D$68-'Calcification Rates'!$E$68)))*('Calcification Rates'!$F$68-'Calcification Rates'!$G$68)</f>
        <v>11.96602773448542</v>
      </c>
      <c r="FA86" s="73">
        <f>((((1-'Calcification Rates'!$H$68)*$A86)*(('Calcification Rates'!$D$68+'Calcification Rates'!$E$68)*0.1))+('Calcification Rates'!$H$68*$A86*('Calcification Rates'!$D$68+'Calcification Rates'!$E$68)))*('Calcification Rates'!$F$68+'Calcification Rates'!$G$68)</f>
        <v>27.216136544628164</v>
      </c>
      <c r="FB86" s="73">
        <f>((((((((($A86*2)/PI())/2)+'Calcification Rates'!$D$69)^2)*PI())/2))-((((((($A86*2)/PI())/2)^2)*PI())/2)))*'Calcification Rates'!$F$69</f>
        <v>128.15793749435059</v>
      </c>
      <c r="FC86" s="73">
        <f>((((((((($A86*2)/PI())/2)+('Calcification Rates'!$D$69-'Calcification Rates'!$E$69))^2)*PI())/2))-((((((($A86*2)/PI())/2)^2)*PI())/2)))*('Calcification Rates'!$F$69-'Calcification Rates'!$G$69)</f>
        <v>121.32265796549784</v>
      </c>
      <c r="FD86" s="73">
        <f>((((((((($A86*2)/PI())/2)+('Calcification Rates'!$D$69+'Calcification Rates'!$E$69))^2)*PI())/2))-((((((($A86*2)/PI())/2)^2)*PI())/2)))*('Calcification Rates'!$F$69+'Calcification Rates'!$G$69)</f>
        <v>135.09324933405568</v>
      </c>
      <c r="FE86" s="73">
        <f>((((((((($A86*2)/PI())/2)+'Calcification Rates'!$D$70)^2)*PI())/2))-((((((($A86*2)/PI())/2)^2)*PI())/2)))*'Calcification Rates'!$F$70</f>
        <v>99.80543380123585</v>
      </c>
      <c r="FF86" s="73">
        <f>((((((((($A86*2)/PI())/2)+('Calcification Rates'!$D$70-'Calcification Rates'!$E$70))^2)*PI())/2))-((((((($A86*2)/PI())/2)^2)*PI())/2)))*('Calcification Rates'!$F$70-'Calcification Rates'!$G$70)</f>
        <v>85.931546372446107</v>
      </c>
      <c r="FG86" s="73">
        <f>((((((((($A86*2)/PI())/2)+('Calcification Rates'!$D$70+'Calcification Rates'!$E$70))^2)*PI())/2))-((((((($A86*2)/PI())/2)^2)*PI())/2)))*('Calcification Rates'!$F$70+'Calcification Rates'!$G$70)</f>
        <v>113.94677156589276</v>
      </c>
      <c r="FH86" s="73">
        <f>((((((((($A86*2)/PI())/2)+'Calcification Rates'!$D$71)^2)*PI())/2))-((((((($A86*2)/PI())/2)^2)*PI())/2)))*'Calcification Rates'!$F$71</f>
        <v>57.062408951856852</v>
      </c>
      <c r="FI86" s="73">
        <f>((((((((($A86*2)/PI())/2)+('Calcification Rates'!$D$71-'Calcification Rates'!$E$71))^2)*PI())/2))-((((((($A86*2)/PI())/2)^2)*PI())/2)))*('Calcification Rates'!$F$71-'Calcification Rates'!$G$71)</f>
        <v>52.61650112475661</v>
      </c>
      <c r="FJ86" s="73">
        <f>((((((((($A86*2)/PI())/2)+('Calcification Rates'!$D$71+'Calcification Rates'!$E$71))^2)*PI())/2))-((((((($A86*2)/PI())/2)^2)*PI())/2)))*('Calcification Rates'!$F$71+'Calcification Rates'!$G$71)</f>
        <v>61.684393654530247</v>
      </c>
      <c r="FK86" s="73">
        <f>$A86*'Calcification Rates'!$D$72*'Calcification Rates'!$F$72</f>
        <v>1.9742362499999997</v>
      </c>
      <c r="FL86" s="73">
        <f>$A86*('Calcification Rates'!$D$72-'Calcification Rates'!$E$72)*('Calcification Rates'!$F$72-'Calcification Rates'!$G$72)</f>
        <v>1.2830537393360453</v>
      </c>
      <c r="FM86" s="73">
        <f>$A86*('Calcification Rates'!$D$72+'Calcification Rates'!$E$72)*('Calcification Rates'!$F$72+'Calcification Rates'!$G$72)</f>
        <v>2.6654187606639543</v>
      </c>
      <c r="FN86" s="73">
        <f>$A86*'Calcification Rates'!$D$74*'Calcification Rates'!$F$74</f>
        <v>1.9742362499999997</v>
      </c>
      <c r="FO86" s="73">
        <f>$A86*('Calcification Rates'!$D$74-'Calcification Rates'!$E$74)*('Calcification Rates'!$F$74-'Calcification Rates'!$G$74)</f>
        <v>1.2830537393360453</v>
      </c>
      <c r="FP86" s="73">
        <f>$A86*('Calcification Rates'!$D$74+'Calcification Rates'!$E$74)*('Calcification Rates'!$F$74+'Calcification Rates'!$G$74)</f>
        <v>2.6654187606639543</v>
      </c>
      <c r="FQ86" s="73">
        <f>$A86*'Calcification Rates'!$D$75*'Calcification Rates'!$F$75</f>
        <v>56.98060653409091</v>
      </c>
      <c r="FR86" s="73">
        <f>$A86*('Calcification Rates'!$D$75-'Calcification Rates'!$E$75)*('Calcification Rates'!$F$75-'Calcification Rates'!$G$75)</f>
        <v>53.063788753321511</v>
      </c>
      <c r="FS86" s="73">
        <f>$A86*('Calcification Rates'!$D$75+'Calcification Rates'!$E$75)*('Calcification Rates'!$F$75+'Calcification Rates'!$G$75)</f>
        <v>61.016690414659031</v>
      </c>
      <c r="FT86" s="73">
        <f>((((((((($A86*2)/PI())/2)+'Calcification Rates'!$D$76)^2)*PI())/2))-((((((($A86*2)/PI())/2)^2)*PI())/2)))*'Calcification Rates'!$F$76</f>
        <v>57.462178339572247</v>
      </c>
      <c r="FU86" s="73">
        <f>((((((((($A86*2)/PI())/2)+('Calcification Rates'!$D$76-'Calcification Rates'!$E$76))^2)*PI())/2))-((((((($A86*2)/PI())/2)^2)*PI())/2)))*('Calcification Rates'!$F$76-'Calcification Rates'!$G$76)</f>
        <v>53.502473153671218</v>
      </c>
      <c r="FV86" s="73">
        <f>((((((((($A86*2)/PI())/2)+('Calcification Rates'!$D$76+'Calcification Rates'!$E$76))^2)*PI())/2))-((((((($A86*2)/PI())/2)^2)*PI())/2)))*('Calcification Rates'!$F$76+'Calcification Rates'!$G$76)</f>
        <v>61.543624034682011</v>
      </c>
      <c r="FW86" s="73">
        <f>(2*'Calcification Rates'!$D$77*'Calcification Rates'!$F$77)+0.1*'Calcification Rates'!$D$77*($A86+(2*'Calcification Rates'!$D$77))*'Calcification Rates'!$F$77</f>
        <v>124.50525694444444</v>
      </c>
      <c r="FX86" s="73">
        <f>(2*('Calcification Rates'!$D$77-'Calcification Rates'!$E$77)*('Calcification Rates'!$F$77-'Calcification Rates'!$G$77))+(0.1*('Calcification Rates'!$D$77-'Calcification Rates'!$E$77)*($A86+(2*'Calcification Rates'!$D$77-'Calcification Rates'!$E$77)))*('Calcification Rates'!$F$77-'Calcification Rates'!$G$77)</f>
        <v>118.47012820073681</v>
      </c>
      <c r="FY86" s="73">
        <f>(2*('Calcification Rates'!$D$77+'Calcification Rates'!$E$77)*('Calcification Rates'!$F$77+'Calcification Rates'!$G$77))+(0.1*('Calcification Rates'!$D$77+'Calcification Rates'!$E$77)*($A86+(2*'Calcification Rates'!$D$77+'Calcification Rates'!$E$77)))*('Calcification Rates'!$F$77+'Calcification Rates'!$G$77)</f>
        <v>130.5668370525631</v>
      </c>
      <c r="FZ86" s="73">
        <f>((((1-'Calcification Rates'!$H$78)*$A86)*'Calcification Rates'!$D$78*0.1)+('Calcification Rates'!$H$78*$A86*'Calcification Rates'!$D$78))*'Calcification Rates'!$F$78</f>
        <v>29.954816073</v>
      </c>
      <c r="GA86" s="73">
        <f>((((1-'Calcification Rates'!$H$78)*$A86)*(('Calcification Rates'!$D$78-'Calcification Rates'!$E$78)*0.1))+('Calcification Rates'!$H$78*$A86*('Calcification Rates'!$D$78-'Calcification Rates'!$E$78)))*('Calcification Rates'!$F$78-'Calcification Rates'!$G$78)</f>
        <v>28.91778084906165</v>
      </c>
      <c r="GB86" s="73">
        <f>((((1-'Calcification Rates'!$H$78)*$A86)*(('Calcification Rates'!$D$78+'Calcification Rates'!$E$78)*0.1))+('Calcification Rates'!$H$78*$A86*('Calcification Rates'!$D$78+'Calcification Rates'!$E$78)))*('Calcification Rates'!$F$78+'Calcification Rates'!$G$78)</f>
        <v>30.991851296938346</v>
      </c>
      <c r="GC86" s="73">
        <f>((((1-'Calcification Rates'!$H$79)*$A86)*'Calcification Rates'!$D$79*0.1)+('Calcification Rates'!$H$79*$A86*'Calcification Rates'!$D$79))*'Calcification Rates'!$F$79</f>
        <v>34.068008519999999</v>
      </c>
      <c r="GD86" s="73">
        <f>((((1-'Calcification Rates'!$H$79)*$A86)*(('Calcification Rates'!$D$79-'Calcification Rates'!$E$79)*0.1))+('Calcification Rates'!$H$79*$A86*('Calcification Rates'!$D$79-'Calcification Rates'!$E$79)))*('Calcification Rates'!$F$79-'Calcification Rates'!$G$79)</f>
        <v>32.643821533540837</v>
      </c>
      <c r="GE86" s="73">
        <f>((((1-'Calcification Rates'!$H$79)*$A86)*(('Calcification Rates'!$D$79+'Calcification Rates'!$E$79)*0.1))+('Calcification Rates'!$H$79*$A86*('Calcification Rates'!$D$79+'Calcification Rates'!$E$79)))*('Calcification Rates'!$F$79+'Calcification Rates'!$G$79)</f>
        <v>35.492195506459169</v>
      </c>
      <c r="GF86" s="73">
        <f>((((1-'Calcification Rates'!$H$80)*$A86)*'Calcification Rates'!$D$80*0.1)+('Calcification Rates'!$H$80*$A86*'Calcification Rates'!$D$80))*'Calcification Rates'!$F$80</f>
        <v>40.089904217999994</v>
      </c>
      <c r="GG86" s="73">
        <f>((((1-'Calcification Rates'!$H$80)*$A86)*(('Calcification Rates'!$D$80-'Calcification Rates'!$E$80)*0.1))+('Calcification Rates'!$H$80*$A86*('Calcification Rates'!$D$80-'Calcification Rates'!$E$80)))*('Calcification Rates'!$F$80-'Calcification Rates'!$G$80)</f>
        <v>38.701992414533635</v>
      </c>
      <c r="GH86" s="73">
        <f>((((1-'Calcification Rates'!$H$80)*$A86)*(('Calcification Rates'!$D$80+'Calcification Rates'!$E$80)*0.1))+('Calcification Rates'!$H$80*$A86*('Calcification Rates'!$D$80+'Calcification Rates'!$E$80)))*('Calcification Rates'!$F$80+'Calcification Rates'!$G$80)</f>
        <v>41.477816021466353</v>
      </c>
      <c r="GI86" s="73">
        <f>((((((((($A86*2)/PI())/2)+'Calcification Rates'!$D$81)^2)*PI())/2))-((((((($A86*2)/PI())/2)^2)*PI())/2)))*'Calcification Rates'!$F$81</f>
        <v>48.664383673529571</v>
      </c>
      <c r="GJ86" s="73">
        <f>((((((((($A86*2)/PI())/2)+('Calcification Rates'!$D$81-'Calcification Rates'!$E$81))^2)*PI())/2))-((((((($A86*2)/PI())/2)^2)*PI())/2)))*('Calcification Rates'!$F$81-'Calcification Rates'!$G$81)</f>
        <v>47.086166253283679</v>
      </c>
      <c r="GK86" s="73">
        <f>((((((((($A86*2)/PI())/2)+('Calcification Rates'!$D$81+'Calcification Rates'!$E$81))^2)*PI())/2))-((((((($A86*2)/PI())/2)^2)*PI())/2)))*('Calcification Rates'!$F$81+'Calcification Rates'!$G$81)</f>
        <v>50.243493541065618</v>
      </c>
      <c r="GL86" s="73">
        <f>((((((((($A86*2)/PI())/2)+'Calcification Rates'!$D$82)^2)*PI())/2))-((((((($A86*2)/PI())/2)^2)*PI())/2)))*'Calcification Rates'!$F$82</f>
        <v>49.903234028303451</v>
      </c>
      <c r="GM86" s="73">
        <f>((((((((($A86*2)/PI())/2)+('Calcification Rates'!$D$82-'Calcification Rates'!$E$82))^2)*PI())/2))-((((((($A86*2)/PI())/2)^2)*PI())/2)))*('Calcification Rates'!$F$82-'Calcification Rates'!$G$82)</f>
        <v>48.674777542774699</v>
      </c>
      <c r="GN86" s="73">
        <f>((((((((($A86*2)/PI())/2)+('Calcification Rates'!$D$82+'Calcification Rates'!$E$82))^2)*PI())/2))-((((((($A86*2)/PI())/2)^2)*PI())/2)))*('Calcification Rates'!$F$82+'Calcification Rates'!$G$82)</f>
        <v>51.132230681637793</v>
      </c>
      <c r="GO86" s="73">
        <f>((((((((($A86*2)/PI())/2)+'Calcification Rates'!$D$87)^2)*PI())/2))-((((((($A86*2)/PI())/2)^2)*PI())/2)))*'Calcification Rates'!$F$87</f>
        <v>33.554664970123262</v>
      </c>
      <c r="GP86" s="73">
        <f>((((((((($A86*2)/PI())/2)+('Calcification Rates'!$D$87-'Calcification Rates'!$E$87))^2)*PI())/2))-((((((($A86*2)/PI())/2)^2)*PI())/2)))*('Calcification Rates'!$F$87-'Calcification Rates'!$G$87)</f>
        <v>29.192652602749284</v>
      </c>
      <c r="GQ86" s="73">
        <f>((((((((($A86*2)/PI())/2)+('Calcification Rates'!$D$87+'Calcification Rates'!$E$87))^2)*PI())/2))-((((((($A86*2)/PI())/2)^2)*PI())/2)))*('Calcification Rates'!$F$87+'Calcification Rates'!$G$87)</f>
        <v>38.1477758232257</v>
      </c>
      <c r="GR86" s="73">
        <f>((((((((($A86*2)/PI())/2)+'Calcification Rates'!$D$88)^2)*PI())/2))-((((((($A86*2)/PI())/2)^2)*PI())/2)))*'Calcification Rates'!$F$88</f>
        <v>33.554664970123262</v>
      </c>
      <c r="GS86" s="73">
        <f>((((((((($A86*2)/PI())/2)+('Calcification Rates'!$D$88-'Calcification Rates'!$E$88))^2)*PI())/2))-((((((($A86*2)/PI())/2)^2)*PI())/2)))*('Calcification Rates'!$F$88-'Calcification Rates'!$G$88)</f>
        <v>29.192652602749284</v>
      </c>
      <c r="GT86" s="73">
        <f>((((((((($A86*2)/PI())/2)+('Calcification Rates'!$D$88+'Calcification Rates'!$E$88))^2)*PI())/2))-((((((($A86*2)/PI())/2)^2)*PI())/2)))*('Calcification Rates'!$F$88+'Calcification Rates'!$G$88)</f>
        <v>38.1477758232257</v>
      </c>
      <c r="GU86" s="73">
        <f>((((((((($A86*2)/PI())/2)+'Calcification Rates'!$D$89)^2)*PI())/2))-((((((($A86*2)/PI())/2)^2)*PI())/2)))*'Calcification Rates'!$F$89</f>
        <v>46.871146893983337</v>
      </c>
      <c r="GV86" s="73">
        <f>((((((((($A86*2)/PI())/2)+('Calcification Rates'!$D$89-'Calcification Rates'!$E$89))^2)*PI())/2))-((((((($A86*2)/PI())/2)^2)*PI())/2)))*('Calcification Rates'!$F$89-'Calcification Rates'!$G$89)</f>
        <v>41.79214340637246</v>
      </c>
      <c r="GW86" s="73">
        <f>((((((((($A86*2)/PI())/2)+('Calcification Rates'!$D$89+'Calcification Rates'!$E$89))^2)*PI())/2))-((((((($A86*2)/PI())/2)^2)*PI())/2)))*('Calcification Rates'!$F$89+'Calcification Rates'!$G$89)</f>
        <v>52.138431292918661</v>
      </c>
      <c r="GX86" s="73">
        <f>((((((((($A86*2)/PI())/2)+'Calcification Rates'!$D$90)^2)*PI())/2))-((((((($A86*2)/PI())/2)^2)*PI())/2)))*'Calcification Rates'!$F$90</f>
        <v>46.871146893983337</v>
      </c>
      <c r="GY86" s="73">
        <f>((((((((($A86*2)/PI())/2)+('Calcification Rates'!$D$90-'Calcification Rates'!$E$90))^2)*PI())/2))-((((((($A86*2)/PI())/2)^2)*PI())/2)))*('Calcification Rates'!$F$90-'Calcification Rates'!$G$90)</f>
        <v>41.79214340637246</v>
      </c>
      <c r="GZ86" s="73">
        <f>((((((((($A86*2)/PI())/2)+('Calcification Rates'!$D$90+'Calcification Rates'!$E$90))^2)*PI())/2))-((((((($A86*2)/PI())/2)^2)*PI())/2)))*('Calcification Rates'!$F$90+'Calcification Rates'!$G$90)</f>
        <v>52.138431292918661</v>
      </c>
      <c r="HA86" s="73">
        <f>((((((((($A86*2)/PI())/2)+'Calcification Rates'!$D$92)^2)*PI())/2))-((((((($A86*2)/PI())/2)^2)*PI())/2)))*'Calcification Rates'!$F$92</f>
        <v>117.761284280767</v>
      </c>
      <c r="HB86" s="73">
        <f>((((((((($A86*2)/PI())/2)+('Calcification Rates'!$D$92-'Calcification Rates'!$E$92))^2)*PI())/2))-((((((($A86*2)/PI())/2)^2)*PI())/2)))*('Calcification Rates'!$F$92-'Calcification Rates'!$G$92)</f>
        <v>113.20499708363636</v>
      </c>
      <c r="HC86" s="73">
        <f>((((((((($A86*2)/PI())/2)+('Calcification Rates'!$D$92+'Calcification Rates'!$E$92))^2)*PI())/2))-((((((($A86*2)/PI())/2)^2)*PI())/2)))*('Calcification Rates'!$F$92+'Calcification Rates'!$G$92)</f>
        <v>122.31757147789764</v>
      </c>
      <c r="HD86" s="73">
        <f>$A86*'Calcification Rates'!$D$93*'Calcification Rates'!$F$93</f>
        <v>34.706658369794205</v>
      </c>
      <c r="HE86" s="73">
        <f>$A86*('Calcification Rates'!$D$93-'Calcification Rates'!$E$93)*('Calcification Rates'!$F$93-'Calcification Rates'!$G$93)</f>
        <v>30.502879172419359</v>
      </c>
      <c r="HF86" s="73">
        <f>$A86*('Calcification Rates'!$D$93+'Calcification Rates'!$E$93)*('Calcification Rates'!$F$93+'Calcification Rates'!$G$93)</f>
        <v>39.140733083746895</v>
      </c>
      <c r="HG86" s="73">
        <f>$A86*'Calcification Rates'!$D$95*'Calcification Rates'!$F$95</f>
        <v>44.25098942148761</v>
      </c>
      <c r="HH86" s="73">
        <f>$A86*('Calcification Rates'!$D$95-'Calcification Rates'!$E$95)*('Calcification Rates'!$F$95-'Calcification Rates'!$G$95)</f>
        <v>38.615293797274447</v>
      </c>
      <c r="HI86" s="73">
        <f>$A86*('Calcification Rates'!$D$95+'Calcification Rates'!$E$95)*('Calcification Rates'!$F$95+'Calcification Rates'!$G$95)</f>
        <v>50.202518897007529</v>
      </c>
      <c r="HJ86" s="73">
        <f>((((1-'Calcification Rates'!$H$96)*$A86)*'Calcification Rates'!$D$96*0.1)+('Calcification Rates'!$H$96*$A86*'Calcification Rates'!$D$96))*'Calcification Rates'!$F$96</f>
        <v>21.0376257</v>
      </c>
      <c r="HK86" s="73">
        <f>((((1-'Calcification Rates'!$H$96)*$A86)*(('Calcification Rates'!$D$96-'Calcification Rates'!$E$96)*0.1))+('Calcification Rates'!$H$96*$A86*('Calcification Rates'!$D$96-'Calcification Rates'!$E$96)))*('Calcification Rates'!$F$96-'Calcification Rates'!$G$96)</f>
        <v>18.376835887131495</v>
      </c>
      <c r="HL86" s="73">
        <f>((((1-'Calcification Rates'!$H$96)*$A86)*(('Calcification Rates'!$D$96+'Calcification Rates'!$E$96)*0.1))+('Calcification Rates'!$H$96*$A86*('Calcification Rates'!$D$96+'Calcification Rates'!$E$96)))*('Calcification Rates'!$F$96+'Calcification Rates'!$G$96)</f>
        <v>23.862078071312773</v>
      </c>
      <c r="HM86" s="73">
        <f>((((1-'Calcification Rates'!$H$98)*$A86)*'Calcification Rates'!$D$98*0.1)+('Calcification Rates'!$H$98*$A86*'Calcification Rates'!$D$98))*'Calcification Rates'!$F$98</f>
        <v>21.0376257</v>
      </c>
      <c r="HN86" s="73">
        <f>((((1-'Calcification Rates'!$H$98)*$A86)*(('Calcification Rates'!$D$98-'Calcification Rates'!$E$98)*0.1))+('Calcification Rates'!$H$98*$A86*('Calcification Rates'!$D$98-'Calcification Rates'!$E$98)))*('Calcification Rates'!$F$98-'Calcification Rates'!$G$98)</f>
        <v>12.68746854441342</v>
      </c>
      <c r="HO86" s="73">
        <f>((((1-'Calcification Rates'!$H$98)*$A86)*(('Calcification Rates'!$D$98+'Calcification Rates'!$E$98)*0.1))+('Calcification Rates'!$H$98*$A86*('Calcification Rates'!$D$98+'Calcification Rates'!$E$98)))*('Calcification Rates'!$F$98+'Calcification Rates'!$G$98)</f>
        <v>30.596743646352412</v>
      </c>
    </row>
    <row r="87" spans="1:223" x14ac:dyDescent="0.3">
      <c r="A87" s="42">
        <v>85</v>
      </c>
      <c r="B87" s="73">
        <f>((((1-'Calcification Rates'!$H$11)*$A87)*'Calcification Rates'!$D$11*0.1)+('Calcification Rates'!$H$11*$A87*'Calcification Rates'!$D$11))*'Calcification Rates'!$F$11</f>
        <v>233.86095786666667</v>
      </c>
      <c r="C87" s="73">
        <f>((((1-'Calcification Rates'!$H$11)*$A87)*(('Calcification Rates'!$D$11-'Calcification Rates'!$E$11)*0.1))+('Calcification Rates'!$H$11*$A87*('Calcification Rates'!$D$11-'Calcification Rates'!$E$11)))*('Calcification Rates'!$F$11-'Calcification Rates'!$G$11)</f>
        <v>189.93603373645971</v>
      </c>
      <c r="D87" s="73">
        <f>((((1-'Calcification Rates'!$H$11)*$A87)*(('Calcification Rates'!$D$11+'Calcification Rates'!$E$11)*0.1))+('Calcification Rates'!$H$11*$A87*('Calcification Rates'!$D$11+'Calcification Rates'!$E$11)))*('Calcification Rates'!$F$11+'Calcification Rates'!$G$11)</f>
        <v>279.15039171401583</v>
      </c>
      <c r="E87" s="73">
        <f>(((((1-'Calcification Rates'!$H$12)*$A87)*'Calcification Rates'!$D$12*0.1)+('Calcification Rates'!$H$12*$A87*'Calcification Rates'!$D$12))*'Calcification Rates'!$F$12)*0.5</f>
        <v>123.1519699047619</v>
      </c>
      <c r="F87" s="73">
        <f>(((((1-'Calcification Rates'!$H$12)*$A87)*(('Calcification Rates'!$D$12-'Calcification Rates'!$E$12)*0.1))+('Calcification Rates'!$H$12*$A87*('Calcification Rates'!$D$12-'Calcification Rates'!$E$12)))*('Calcification Rates'!$F$12-'Calcification Rates'!$G$12))*0.5</f>
        <v>113.1861378413779</v>
      </c>
      <c r="G87" s="73">
        <f>(((((1-'Calcification Rates'!$H$12)*$A87)*(('Calcification Rates'!$D$12+'Calcification Rates'!$E$12)*0.1))+('Calcification Rates'!$H$12*$A87*('Calcification Rates'!$D$12+'Calcification Rates'!$E$12)))*('Calcification Rates'!$F$12+'Calcification Rates'!$G$12))*0.5</f>
        <v>133.29071836088443</v>
      </c>
      <c r="H87" s="73">
        <f>(((((1-'Calcification Rates'!$H$13)*$A87)*'Calcification Rates'!$D$13*0.1)+('Calcification Rates'!$H$13*$A87*'Calcification Rates'!$D$13))*'Calcification Rates'!$F$13)*0.5</f>
        <v>99.094385975999984</v>
      </c>
      <c r="I87" s="73">
        <f>(((((1-'Calcification Rates'!$H$13)*$A87)*(('Calcification Rates'!$D$13-'Calcification Rates'!$E$13)*0.1))+('Calcification Rates'!$H$13*$A87*('Calcification Rates'!$D$13-'Calcification Rates'!$E$13)))*('Calcification Rates'!$F$13-'Calcification Rates'!$G$13))*0.5</f>
        <v>83.861877772740087</v>
      </c>
      <c r="J87" s="73">
        <f>(((((1-'Calcification Rates'!$H$13)*$A87)*(('Calcification Rates'!$D$13+'Calcification Rates'!$E$13)*0.1))+('Calcification Rates'!$H$13*$A87*('Calcification Rates'!$D$13+'Calcification Rates'!$E$13)))*('Calcification Rates'!$F$13+'Calcification Rates'!$G$13))*0.5</f>
        <v>115.58293325003766</v>
      </c>
      <c r="K87" s="73">
        <f>((((((((($A87*2)/PI())/2)+'Calcification Rates'!$D$14)^2)*PI())/2))-((((((($A87*2)/PI())/2)^2)*PI())/2)))*'Calcification Rates'!$F$14</f>
        <v>50.273176613858809</v>
      </c>
      <c r="L87" s="73">
        <f>((((((((($A87*2)/PI())/2)+('Calcification Rates'!$D$14-'Calcification Rates'!$E$14))^2)*PI())/2))-((((((($A87*2)/PI())/2)^2)*PI())/2)))*('Calcification Rates'!$F$14-'Calcification Rates'!$G$14)</f>
        <v>48.520901727461165</v>
      </c>
      <c r="M87" s="73">
        <f>((((((((($A87*2)/PI())/2)+('Calcification Rates'!$D$14+'Calcification Rates'!$E$14))^2)*PI())/2))-((((((($A87*2)/PI())/2)^2)*PI())/2)))*('Calcification Rates'!$F$14+'Calcification Rates'!$G$14)</f>
        <v>52.026131651549072</v>
      </c>
      <c r="N87" s="73">
        <f>((((((((($A87*2)/PI())/2)+'Calcification Rates'!$D$15)^2)*PI())/2))-((((((($A87*2)/PI())/2)^2)*PI())/2)))*'Calcification Rates'!$F$15</f>
        <v>50.993235133067728</v>
      </c>
      <c r="O87" s="73">
        <f>((((((((($A87*2)/PI())/2)+('Calcification Rates'!$D$15-'Calcification Rates'!$E$15))^2)*PI())/2))-((((((($A87*2)/PI())/2)^2)*PI())/2)))*('Calcification Rates'!$F$15-'Calcification Rates'!$G$15)</f>
        <v>45.985679445381919</v>
      </c>
      <c r="P87" s="73">
        <f>((((((((($A87*2)/PI())/2)+('Calcification Rates'!$D$15+'Calcification Rates'!$E$15))^2)*PI())/2))-((((((($A87*2)/PI())/2)^2)*PI())/2)))*('Calcification Rates'!$F$15+'Calcification Rates'!$G$15)</f>
        <v>56.234834466689804</v>
      </c>
      <c r="Q87" s="73">
        <f>(2*'Calcification Rates'!$D$16*'Calcification Rates'!$F$16)+0.1*'Calcification Rates'!$D$16*($A87+(2*'Calcification Rates'!$D$16))*'Calcification Rates'!$F$16</f>
        <v>11.831178333333334</v>
      </c>
      <c r="R87" s="73">
        <f>(2*('Calcification Rates'!$D$16-'Calcification Rates'!$E$16)*('Calcification Rates'!$F$16-'Calcification Rates'!$G$16))+(0.1*('Calcification Rates'!$D$16-'Calcification Rates'!$E$16)*($A87+(2*'Calcification Rates'!$D$16-'Calcification Rates'!$E$16)))*('Calcification Rates'!$F$16-'Calcification Rates'!$G$16)</f>
        <v>10.163077711445261</v>
      </c>
      <c r="S87" s="73">
        <f>(2*('Calcification Rates'!$D$16+'Calcification Rates'!$E$16)*('Calcification Rates'!$F$16+'Calcification Rates'!$G$16))+(0.1*('Calcification Rates'!$D$16+'Calcification Rates'!$E$16)*($A87+(2*'Calcification Rates'!$D$16+'Calcification Rates'!$E$16)))*('Calcification Rates'!$F$16+'Calcification Rates'!$G$16)</f>
        <v>13.540801382099648</v>
      </c>
      <c r="T87" s="73">
        <f>(2*'Calcification Rates'!$D$17*'Calcification Rates'!$F$17)+0.1*'Calcification Rates'!$D$17*($A87+(2*'Calcification Rates'!$D$17))*'Calcification Rates'!$F$17</f>
        <v>10.934876944444444</v>
      </c>
      <c r="U87" s="73">
        <f>(2*('Calcification Rates'!$D$17-'Calcification Rates'!$E$17)*('Calcification Rates'!$F$17-'Calcification Rates'!$G$17))+(0.1*('Calcification Rates'!$D$17-'Calcification Rates'!$E$17)*($A87+(2*'Calcification Rates'!$D$17-'Calcification Rates'!$E$17)))*('Calcification Rates'!$F$17-'Calcification Rates'!$G$17)</f>
        <v>9.2789463589119272</v>
      </c>
      <c r="V87" s="73">
        <f>(2*('Calcification Rates'!$D$17+'Calcification Rates'!$E$17)*('Calcification Rates'!$F$17+'Calcification Rates'!$G$17))+(0.1*('Calcification Rates'!$D$17+'Calcification Rates'!$E$17)*($A87+(2*'Calcification Rates'!$D$17+'Calcification Rates'!$E$17)))*('Calcification Rates'!$F$17+'Calcification Rates'!$G$17)</f>
        <v>12.632328462899647</v>
      </c>
      <c r="W87" s="73">
        <f>((((((((($A87*2)/PI())/2)+'Calcification Rates'!$D$18)^2)*PI())/2))-((((((($A87*2)/PI())/2)^2)*PI())/2)))*'Calcification Rates'!$F$18</f>
        <v>50.993235133067728</v>
      </c>
      <c r="X87" s="73">
        <f>((((((((($A87*2)/PI())/2)+('Calcification Rates'!$D$18-'Calcification Rates'!$E$18))^2)*PI())/2))-((((((($A87*2)/PI())/2)^2)*PI())/2)))*('Calcification Rates'!$F$18-'Calcification Rates'!$G$18)</f>
        <v>45.985679445381919</v>
      </c>
      <c r="Y87" s="73">
        <f>((((((((($A87*2)/PI())/2)+('Calcification Rates'!$D$18+'Calcification Rates'!$E$18))^2)*PI())/2))-((((((($A87*2)/PI())/2)^2)*PI())/2)))*('Calcification Rates'!$F$18+'Calcification Rates'!$G$18)</f>
        <v>56.234834466689804</v>
      </c>
      <c r="Z87" s="73">
        <f>(2*'Calcification Rates'!$D$19*'Calcification Rates'!$F$19)+0.1*'Calcification Rates'!$D$19*($A87+(2*'Calcification Rates'!$D$19))*'Calcification Rates'!$F$19</f>
        <v>10.934876944444444</v>
      </c>
      <c r="AA87" s="73">
        <f>(2*('Calcification Rates'!$D$19-'Calcification Rates'!$E$19)*('Calcification Rates'!$F$19-'Calcification Rates'!$G$19))+(0.1*('Calcification Rates'!$D$19-'Calcification Rates'!$E$19)*($A87+(2*'Calcification Rates'!$D$19-'Calcification Rates'!$E$19)))*('Calcification Rates'!$F$19-'Calcification Rates'!$G$19)</f>
        <v>9.2789463589119272</v>
      </c>
      <c r="AB87" s="73">
        <f>(2*('Calcification Rates'!$D$19+'Calcification Rates'!$E$19)*('Calcification Rates'!$F$19+'Calcification Rates'!$G$19))+(0.1*('Calcification Rates'!$D$19+'Calcification Rates'!$E$19)*($A87+(2*'Calcification Rates'!$D$19+'Calcification Rates'!$E$19)))*('Calcification Rates'!$F$19+'Calcification Rates'!$G$19)</f>
        <v>12.632328462899647</v>
      </c>
      <c r="AC87" s="73">
        <f>(((((1-'Calcification Rates'!$H$20)*$A87)*'Calcification Rates'!$D$20*0.1)+('Calcification Rates'!$H$20*$A87*'Calcification Rates'!$D$20))*'Calcification Rates'!$F$20)*0.5</f>
        <v>6.8723070208333326</v>
      </c>
      <c r="AD87" s="73">
        <f>(((((1-'Calcification Rates'!$H$20)*$A87)*(('Calcification Rates'!$D$20-'Calcification Rates'!$E$20)*0.1))+('Calcification Rates'!$H$20*$A87*('Calcification Rates'!$D$20-'Calcification Rates'!$E$20)))*('Calcification Rates'!$F$20-'Calcification Rates'!$G$20))*0.5</f>
        <v>5.8319540632669122</v>
      </c>
      <c r="AE87" s="73">
        <f>(((((1-'Calcification Rates'!$H$20)*$A87)*(('Calcification Rates'!$D$20+'Calcification Rates'!$E$20)*0.1))+('Calcification Rates'!$H$20*$A87*('Calcification Rates'!$D$20+'Calcification Rates'!$E$20)))*('Calcification Rates'!$F$20+'Calcification Rates'!$G$20))*0.5</f>
        <v>7.9386249996032898</v>
      </c>
      <c r="AF87" s="73">
        <f>(2*'Calcification Rates'!$D$21*'Calcification Rates'!$F$21)+0.1*'Calcification Rates'!$D$21*($A87+(2*'Calcification Rates'!$D$21))*'Calcification Rates'!$F$21</f>
        <v>12.548219444444445</v>
      </c>
      <c r="AG87" s="73">
        <f>(2*('Calcification Rates'!$D$21-'Calcification Rates'!$E$21)*('Calcification Rates'!$F$21-'Calcification Rates'!$G$21))+(0.1*('Calcification Rates'!$D$21-'Calcification Rates'!$E$21)*($A87+(2*'Calcification Rates'!$D$21-'Calcification Rates'!$E$21)))*('Calcification Rates'!$F$21-'Calcification Rates'!$G$21)</f>
        <v>12.278816223982933</v>
      </c>
      <c r="AH87" s="73">
        <f>(2*('Calcification Rates'!$D$21+'Calcification Rates'!$E$21)*('Calcification Rates'!$F$21+'Calcification Rates'!$G$21))+(0.1*('Calcification Rates'!$D$21+'Calcification Rates'!$E$21)*($A87+(2*'Calcification Rates'!$D$21+'Calcification Rates'!$E$21)))*('Calcification Rates'!$F$21+'Calcification Rates'!$G$21)</f>
        <v>12.820369835750402</v>
      </c>
      <c r="AI87" s="73">
        <f>$A87*'Calcification Rates'!$D$23*'Calcification Rates'!$F$23</f>
        <v>1.9977390624999998</v>
      </c>
      <c r="AJ87" s="73">
        <f>$A87*('Calcification Rates'!$D$23-'Calcification Rates'!$E$23)*('Calcification Rates'!$F$23-'Calcification Rates'!$G$23)</f>
        <v>1.2983281886138553</v>
      </c>
      <c r="AK87" s="73">
        <f>$A87*('Calcification Rates'!$D$23+'Calcification Rates'!$E$23)*('Calcification Rates'!$F$23+'Calcification Rates'!$G$23)</f>
        <v>2.6971499363861442</v>
      </c>
      <c r="AL87" s="73">
        <f>((((1-'Calcification Rates'!$H$24)*$A87)*'Calcification Rates'!$D$24*0.1)+('Calcification Rates'!$H$24*$A87*'Calcification Rates'!$D$24))*'Calcification Rates'!$F$24</f>
        <v>91.0278028205</v>
      </c>
      <c r="AM87" s="73">
        <f>((((1-'Calcification Rates'!$H$24)*$A87)*(('Calcification Rates'!$D$24-'Calcification Rates'!$E$24)*0.1))+('Calcification Rates'!$H$24*$A87*('Calcification Rates'!$D$24-'Calcification Rates'!$E$24)))*('Calcification Rates'!$F$24-'Calcification Rates'!$G$24)</f>
        <v>54.897468061339296</v>
      </c>
      <c r="AN87" s="73">
        <f>((((1-'Calcification Rates'!$H$24)*$A87)*(('Calcification Rates'!$D$24+'Calcification Rates'!$E$24)*0.1))+('Calcification Rates'!$H$24*$A87*('Calcification Rates'!$D$24+'Calcification Rates'!$E$24)))*('Calcification Rates'!$F$24+'Calcification Rates'!$G$24)</f>
        <v>132.3891957821815</v>
      </c>
      <c r="AO87" s="73">
        <f>((((((((($A87*2)/PI())/2)+'Calcification Rates'!$D$25)^2)*PI())/2))-((((((($A87*2)/PI())/2)^2)*PI())/2)))*'Calcification Rates'!$F$25</f>
        <v>42.806855100282533</v>
      </c>
      <c r="AP87" s="73">
        <f>((((((((($A87*2)/PI())/2)+('Calcification Rates'!$D$25-'Calcification Rates'!$E$25))^2)*PI())/2))-((((((($A87*2)/PI())/2)^2)*PI())/2)))*('Calcification Rates'!$F$25-'Calcification Rates'!$G$25)</f>
        <v>34.99504256529886</v>
      </c>
      <c r="AQ87" s="73">
        <f>((((((((($A87*2)/PI())/2)+('Calcification Rates'!$D$25+'Calcification Rates'!$E$25))^2)*PI())/2))-((((((($A87*2)/PI())/2)^2)*PI())/2)))*('Calcification Rates'!$F$25+'Calcification Rates'!$G$25)</f>
        <v>50.878277244688753</v>
      </c>
      <c r="AR87" s="73">
        <f>((((1-'Calcification Rates'!$H$28)*$A87)*'Calcification Rates'!$D$28*0.1)+('Calcification Rates'!$H$28*$A87*'Calcification Rates'!$D$28))*'Calcification Rates'!$F$28</f>
        <v>14.651555277203862</v>
      </c>
      <c r="AS87" s="73">
        <f>((((1-'Calcification Rates'!$H$28)*$A87)*(('Calcification Rates'!$D$28-'Calcification Rates'!$E$28)*0.1))+('Calcification Rates'!$H$28*$A87*('Calcification Rates'!$D$28-'Calcification Rates'!$E$28)))*('Calcification Rates'!$F$28-'Calcification Rates'!$G$28)</f>
        <v>13.205733659335655</v>
      </c>
      <c r="AT87" s="73">
        <f>((((1-'Calcification Rates'!$H$28)*$A87)*(('Calcification Rates'!$D$28+'Calcification Rates'!$E$28)*0.1))+('Calcification Rates'!$H$28*$A87*('Calcification Rates'!$D$28+'Calcification Rates'!$E$28)))*('Calcification Rates'!$F$28+'Calcification Rates'!$G$28)</f>
        <v>16.168128252335151</v>
      </c>
      <c r="AU87" s="73">
        <f>((((((((($A87*2)/PI())/2)+'Calcification Rates'!$D$29)^2)*PI())/2))-((((((($A87*2)/PI())/2)^2)*PI())/2)))*'Calcification Rates'!$F$29</f>
        <v>209.41933478419662</v>
      </c>
      <c r="AV87" s="73">
        <f>((((((((($A87*2)/PI())/2)+('Calcification Rates'!$D$29-'Calcification Rates'!$E$29))^2)*PI())/2))-((((((($A87*2)/PI())/2)^2)*PI())/2)))*('Calcification Rates'!$F$29-'Calcification Rates'!$G$29)</f>
        <v>173.07750038580085</v>
      </c>
      <c r="AW87" s="73">
        <f>((((((((($A87*2)/PI())/2)+('Calcification Rates'!$D$29+'Calcification Rates'!$E$29))^2)*PI())/2))-((((((($A87*2)/PI())/2)^2)*PI())/2)))*('Calcification Rates'!$F$29+'Calcification Rates'!$G$29)</f>
        <v>248.92486597082919</v>
      </c>
      <c r="AX87" s="73">
        <f>((((((((($A87*2)/PI())/2)+'Calcification Rates'!$D$30)^2)*PI())/2))-((((((($A87*2)/PI())/2)^2)*PI())/2)))*'Calcification Rates'!$F$30</f>
        <v>49.966317886833373</v>
      </c>
      <c r="AY87" s="73">
        <f>((((((((($A87*2)/PI())/2)+('Calcification Rates'!$D$30-'Calcification Rates'!$E$30))^2)*PI())/2))-((((((($A87*2)/PI())/2)^2)*PI())/2)))*('Calcification Rates'!$F$30-'Calcification Rates'!$G$30)</f>
        <v>44.358113325919952</v>
      </c>
      <c r="AZ87" s="73">
        <f>((((((((($A87*2)/PI())/2)+('Calcification Rates'!$D$30+'Calcification Rates'!$E$30))^2)*PI())/2))-((((((($A87*2)/PI())/2)^2)*PI())/2)))*('Calcification Rates'!$F$30+'Calcification Rates'!$G$30)</f>
        <v>55.689749535219647</v>
      </c>
      <c r="BA87" s="73">
        <f>((((1-'Calcification Rates'!$H$31)*$A87)*'Calcification Rates'!$D$31*0.1)+('Calcification Rates'!$H$31*$A87*'Calcification Rates'!$D$31))*'Calcification Rates'!$F$31</f>
        <v>15.671110000000001</v>
      </c>
      <c r="BB87" s="73">
        <f>((((1-'Calcification Rates'!$H$31)*$A87)*(('Calcification Rates'!$D$31-'Calcification Rates'!$E$31)*0.1))+('Calcification Rates'!$H$31*$A87*('Calcification Rates'!$D$31-'Calcification Rates'!$E$31)))*('Calcification Rates'!$F$31-'Calcification Rates'!$G$31)</f>
        <v>15.671110000000001</v>
      </c>
      <c r="BC87" s="73">
        <f>((((1-'Calcification Rates'!$H$31)*$A87)*(('Calcification Rates'!$D$31+'Calcification Rates'!$E$31)*0.1))+('Calcification Rates'!$H$31*$A87*('Calcification Rates'!$D$31+'Calcification Rates'!$E$31)))*('Calcification Rates'!$F$31+'Calcification Rates'!$G$31)</f>
        <v>15.671110000000001</v>
      </c>
      <c r="BD87" s="73">
        <f>$A87*'Calcification Rates'!$D$32*'Calcification Rates'!$F$32</f>
        <v>65.849686639118474</v>
      </c>
      <c r="BE87" s="73">
        <f>$A87*('Calcification Rates'!$D$32-'Calcification Rates'!$E$32)*('Calcification Rates'!$F$32-'Calcification Rates'!$G$32)</f>
        <v>63.301904607007245</v>
      </c>
      <c r="BF87" s="73">
        <f>$A87*('Calcification Rates'!$D$32+'Calcification Rates'!$E$32)*('Calcification Rates'!$F$32+'Calcification Rates'!$G$32)</f>
        <v>68.397468671229703</v>
      </c>
      <c r="BG87" s="73">
        <f>((((1-'Calcification Rates'!$H$34)*$A87)*'Calcification Rates'!$D$34*0.1)+('Calcification Rates'!$H$34*$A87*'Calcification Rates'!$D$34))*'Calcification Rates'!$F$34</f>
        <v>21.288073625000003</v>
      </c>
      <c r="BH87" s="73">
        <f>((((1-'Calcification Rates'!$H$34)*$A87)*(('Calcification Rates'!$D$34-'Calcification Rates'!$E$34)*0.1))+('Calcification Rates'!$H$34*$A87*('Calcification Rates'!$D$34-'Calcification Rates'!$E$34)))*('Calcification Rates'!$F$34-'Calcification Rates'!$G$34)</f>
        <v>8.1067768923085666</v>
      </c>
      <c r="BI87" s="73">
        <f>((((1-'Calcification Rates'!$H$34)*$A87)*(('Calcification Rates'!$D$34+'Calcification Rates'!$E$34)*0.1))+('Calcification Rates'!$H$34*$A87*('Calcification Rates'!$D$34+'Calcification Rates'!$E$34)))*('Calcification Rates'!$F$34+'Calcification Rates'!$G$34)</f>
        <v>40.600798850007514</v>
      </c>
      <c r="BJ87" s="73">
        <f>(2*'Calcification Rates'!$D$35*'Calcification Rates'!$F$35)+0.1*'Calcification Rates'!$D$35*($A87+(2*'Calcification Rates'!$D$35))*'Calcification Rates'!$F$35</f>
        <v>6.3002534862871089</v>
      </c>
      <c r="BK87" s="73">
        <f>(2*('Calcification Rates'!$D$35-'Calcification Rates'!$E$35)*('Calcification Rates'!$F$35-'Calcification Rates'!$G$35))+(0.1*('Calcification Rates'!$D$35-'Calcification Rates'!$E$35)*($A87+(2*'Calcification Rates'!$D$35-'Calcification Rates'!$E$35)))*('Calcification Rates'!$F$35-'Calcification Rates'!$G$35)</f>
        <v>5.682103624653692</v>
      </c>
      <c r="BL87" s="73">
        <f>(2*('Calcification Rates'!$D$35+'Calcification Rates'!$E$35)*('Calcification Rates'!$F$35+'Calcification Rates'!$G$35))+(0.1*('Calcification Rates'!$D$35+'Calcification Rates'!$E$35)*($A87+(2*'Calcification Rates'!$D$35+'Calcification Rates'!$E$35)))*('Calcification Rates'!$F$35+'Calcification Rates'!$G$35)</f>
        <v>6.9472000803897025</v>
      </c>
      <c r="BM87" s="73">
        <f>((((((((($A87*2)/PI())/2)+'Calcification Rates'!$D$36)^2)*PI())/2))-((((((($A87*2)/PI())/2)^2)*PI())/2)))*'Calcification Rates'!$F$36</f>
        <v>67.330259020559936</v>
      </c>
      <c r="BN87" s="73">
        <f>((((((((($A87*2)/PI())/2)+('Calcification Rates'!$D$36-'Calcification Rates'!$E$36))^2)*PI())/2))-((((((($A87*2)/PI())/2)^2)*PI())/2)))*('Calcification Rates'!$F$36-'Calcification Rates'!$G$36)</f>
        <v>61.669556811983938</v>
      </c>
      <c r="BO87" s="73">
        <f>((((((((($A87*2)/PI())/2)+('Calcification Rates'!$D$36+'Calcification Rates'!$E$36))^2)*PI())/2))-((((((($A87*2)/PI())/2)^2)*PI())/2)))*('Calcification Rates'!$F$36+'Calcification Rates'!$G$36)</f>
        <v>73.239768705898911</v>
      </c>
      <c r="BP87" s="73">
        <f>(2*'Calcification Rates'!$D$37*'Calcification Rates'!$F$37)+0.1*'Calcification Rates'!$D$37*($A87+(2*'Calcification Rates'!$D$37))*'Calcification Rates'!$F$37</f>
        <v>125.60061111111112</v>
      </c>
      <c r="BQ87" s="73">
        <f>(2*('Calcification Rates'!$D$37-'Calcification Rates'!$E$37)*('Calcification Rates'!$F$37-'Calcification Rates'!$G$37))+(0.1*('Calcification Rates'!$D$37-'Calcification Rates'!$E$37)*($A87+(2*'Calcification Rates'!$D$37-'Calcification Rates'!$E$37)))*('Calcification Rates'!$F$37-'Calcification Rates'!$G$37)</f>
        <v>103.00461449790521</v>
      </c>
      <c r="BR87" s="73">
        <f>(2*('Calcification Rates'!$D$37+'Calcification Rates'!$E$37)*('Calcification Rates'!$F$37+'Calcification Rates'!$G$37))+(0.1*('Calcification Rates'!$D$37+'Calcification Rates'!$E$37)*($A87+(2*'Calcification Rates'!$D$37+'Calcification Rates'!$E$37)))*('Calcification Rates'!$F$37+'Calcification Rates'!$G$37)</f>
        <v>150.0280802463071</v>
      </c>
      <c r="BS87" s="73">
        <f>(2*'Calcification Rates'!$D$38*'Calcification Rates'!$F$38)+0.1*'Calcification Rates'!$D$38*($A87+(2*'Calcification Rates'!$D$38))*'Calcification Rates'!$F$38</f>
        <v>120.26622222222223</v>
      </c>
      <c r="BT87" s="73">
        <f>(2*('Calcification Rates'!$D$38-'Calcification Rates'!$E$38)*('Calcification Rates'!$F$38-'Calcification Rates'!$G$38))+(0.1*('Calcification Rates'!$D$38-'Calcification Rates'!$E$38)*($A87+(2*'Calcification Rates'!$D$38-'Calcification Rates'!$E$38)))*('Calcification Rates'!$F$38-'Calcification Rates'!$G$38)</f>
        <v>96.739671687717802</v>
      </c>
      <c r="BU87" s="73">
        <f>(2*('Calcification Rates'!$D$38+'Calcification Rates'!$E$38)*('Calcification Rates'!$F$38+'Calcification Rates'!$G$38))+(0.1*('Calcification Rates'!$D$38+'Calcification Rates'!$E$38)*($A87+(2*'Calcification Rates'!$D$38+'Calcification Rates'!$E$38)))*('Calcification Rates'!$F$38+'Calcification Rates'!$G$38)</f>
        <v>146.1657810360696</v>
      </c>
      <c r="BV87" s="73">
        <f>((((((((($A87*2)/PI())/2)+'Calcification Rates'!$D$39)^2)*PI())/2))-((((((($A87*2)/PI())/2)^2)*PI())/2)))*'Calcification Rates'!$F$39</f>
        <v>36.401383680237068</v>
      </c>
      <c r="BW87" s="73">
        <f>((((((((($A87*2)/PI())/2)+('Calcification Rates'!$D$39-'Calcification Rates'!$E$39))^2)*PI())/2))-((((((($A87*2)/PI())/2)^2)*PI())/2)))*('Calcification Rates'!$F$39-'Calcification Rates'!$G$39)</f>
        <v>34.992982273670613</v>
      </c>
      <c r="BX87" s="73">
        <f>((((((((($A87*2)/PI())/2)+('Calcification Rates'!$D$39+'Calcification Rates'!$E$39))^2)*PI())/2))-((((((($A87*2)/PI())/2)^2)*PI())/2)))*('Calcification Rates'!$F$39+'Calcification Rates'!$G$39)</f>
        <v>37.809785086803522</v>
      </c>
      <c r="BY87" s="73">
        <f>((((((((($A87*2)/PI())/2)+'Calcification Rates'!$D$40)^2)*PI())/2))-((((((($A87*2)/PI())/2)^2)*PI())/2)))*'Calcification Rates'!$F$40</f>
        <v>66.458136320843963</v>
      </c>
      <c r="BZ87" s="73">
        <f>((((((((($A87*2)/PI())/2)+('Calcification Rates'!$D$40-'Calcification Rates'!$E$40))^2)*PI())/2))-((((((($A87*2)/PI())/2)^2)*PI())/2)))*('Calcification Rates'!$F$40-'Calcification Rates'!$G$40)</f>
        <v>63.886812837806175</v>
      </c>
      <c r="CA87" s="73">
        <f>((((((((($A87*2)/PI())/2)+('Calcification Rates'!$D$40+'Calcification Rates'!$E$40))^2)*PI())/2))-((((((($A87*2)/PI())/2)^2)*PI())/2)))*('Calcification Rates'!$F$40+'Calcification Rates'!$G$40)</f>
        <v>69.02945980388175</v>
      </c>
      <c r="CB87" s="73">
        <f>$A87*'Calcification Rates'!$D$23*'Calcification Rates'!$F$23</f>
        <v>1.9977390624999998</v>
      </c>
      <c r="CC87" s="73">
        <f>$A87*('Calcification Rates'!$D$23-'Calcification Rates'!$E$23)*('Calcification Rates'!$F$23-'Calcification Rates'!$G$23)</f>
        <v>1.2983281886138553</v>
      </c>
      <c r="CD87" s="73">
        <f>$A87*('Calcification Rates'!$D$23+'Calcification Rates'!$E$23)*('Calcification Rates'!$F$23+'Calcification Rates'!$G$23)</f>
        <v>2.6971499363861442</v>
      </c>
      <c r="CE87" s="73">
        <f>((((1-'Calcification Rates'!$H$44)*$A87)*'Calcification Rates'!$D$44*0.1)+('Calcification Rates'!$H$44*$A87*'Calcification Rates'!$D$44))*'Calcification Rates'!$F$44</f>
        <v>69.761017269124991</v>
      </c>
      <c r="CF87" s="73">
        <f>((((1-'Calcification Rates'!$H$44)*$A87)*(('Calcification Rates'!$D$44-'Calcification Rates'!$E$44)*0.1))+('Calcification Rates'!$H$44*$A87*('Calcification Rates'!$D$44-'Calcification Rates'!$E$44)))*('Calcification Rates'!$F$44-'Calcification Rates'!$G$44)</f>
        <v>42.071796734567094</v>
      </c>
      <c r="CG87" s="73">
        <f>((((1-'Calcification Rates'!$H$44)*$A87)*(('Calcification Rates'!$D$44+'Calcification Rates'!$E$44)*0.1))+('Calcification Rates'!$H$44*$A87*('Calcification Rates'!$D$44+'Calcification Rates'!$E$44)))*('Calcification Rates'!$F$44+'Calcification Rates'!$G$44)</f>
        <v>101.45916617825276</v>
      </c>
      <c r="CH87" s="73">
        <f>((((1-'Calcification Rates'!$H$45)*$A87)*'Calcification Rates'!$D$45*0.1)+('Calcification Rates'!$H$45*$A87*'Calcification Rates'!$D$45))*'Calcification Rates'!$F$45</f>
        <v>86.683203999999989</v>
      </c>
      <c r="CI87" s="73">
        <f>((((1-'Calcification Rates'!$H$45)*$A87)*(('Calcification Rates'!$D$45-'Calcification Rates'!$E$45)*0.1))+('Calcification Rates'!$H$45*$A87*('Calcification Rates'!$D$45-'Calcification Rates'!$E$45)))*('Calcification Rates'!$F$45-'Calcification Rates'!$G$45)</f>
        <v>57.079719757606732</v>
      </c>
      <c r="CJ87" s="73">
        <f>((((1-'Calcification Rates'!$H$45)*$A87)*(('Calcification Rates'!$D$45+'Calcification Rates'!$E$45)*0.1))+('Calcification Rates'!$H$45*$A87*('Calcification Rates'!$D$45+'Calcification Rates'!$E$45)))*('Calcification Rates'!$F$45+'Calcification Rates'!$G$45)</f>
        <v>116.28668824239324</v>
      </c>
      <c r="CK87" s="73">
        <f>((((1-'Calcification Rates'!$H$46)*$A87)*'Calcification Rates'!$D$46*0.1)+('Calcification Rates'!$H$46*$A87*'Calcification Rates'!$D$46))*'Calcification Rates'!$F$46</f>
        <v>69.820089700000011</v>
      </c>
      <c r="CL87" s="73">
        <f>((((1-'Calcification Rates'!$H$46)*$A87)*(('Calcification Rates'!$D$46-'Calcification Rates'!$E$46)*0.1))+('Calcification Rates'!$H$46*$A87*('Calcification Rates'!$D$46-'Calcification Rates'!$E$46)))*('Calcification Rates'!$F$46-'Calcification Rates'!$G$46)</f>
        <v>65.482030779391323</v>
      </c>
      <c r="CM87" s="73">
        <f>((((1-'Calcification Rates'!$H$46)*$A87)*(('Calcification Rates'!$D$46+'Calcification Rates'!$E$46)*0.1))+('Calcification Rates'!$H$46*$A87*('Calcification Rates'!$D$46+'Calcification Rates'!$E$46)))*('Calcification Rates'!$F$46+'Calcification Rates'!$G$46)</f>
        <v>74.288232996199824</v>
      </c>
      <c r="CN87" s="73">
        <f>((((1-'Calcification Rates'!$H$47)*$A87)*'Calcification Rates'!$D$47*0.1)+('Calcification Rates'!$H$47*$A87*'Calcification Rates'!$D$47))*'Calcification Rates'!$F$47</f>
        <v>91.0278028205</v>
      </c>
      <c r="CO87" s="73">
        <f>((((1-'Calcification Rates'!$H$47)*$A87)*(('Calcification Rates'!$D$47-'Calcification Rates'!$E$47)*0.1))+('Calcification Rates'!$H$47*$A87*('Calcification Rates'!$D$47-'Calcification Rates'!$E$47)))*('Calcification Rates'!$F$47-'Calcification Rates'!$G$47)</f>
        <v>54.897468061339296</v>
      </c>
      <c r="CP87" s="73">
        <f>((((1-'Calcification Rates'!$H$47)*$A87)*(('Calcification Rates'!$D$47+'Calcification Rates'!$E$47)*0.1))+('Calcification Rates'!$H$47*$A87*('Calcification Rates'!$D$47+'Calcification Rates'!$E$47)))*('Calcification Rates'!$F$47+'Calcification Rates'!$G$47)</f>
        <v>132.3891957821815</v>
      </c>
      <c r="CQ87" s="73">
        <f>((((((((($A87*2)/PI())/2)+'Calcification Rates'!$D$48)^2)*PI())/2))-((((((($A87*2)/PI())/2)^2)*PI())/2)))*'Calcification Rates'!$F$48</f>
        <v>50.993235133067728</v>
      </c>
      <c r="CR87" s="73">
        <f>((((((((($A87*2)/PI())/2)+('Calcification Rates'!$D$48-'Calcification Rates'!$E$48))^2)*PI())/2))-((((((($A87*2)/PI())/2)^2)*PI())/2)))*('Calcification Rates'!$F$48-'Calcification Rates'!$G$48)</f>
        <v>45.985679445381919</v>
      </c>
      <c r="CS87" s="73">
        <f>((((((((($A87*2)/PI())/2)+('Calcification Rates'!$D$48+'Calcification Rates'!$E$48))^2)*PI())/2))-((((((($A87*2)/PI())/2)^2)*PI())/2)))*('Calcification Rates'!$F$48+'Calcification Rates'!$G$48)</f>
        <v>56.234834466689804</v>
      </c>
      <c r="CT87" s="73">
        <f>((((1-'Calcification Rates'!$H$49)*$A87)*'Calcification Rates'!$D$49*0.1)+('Calcification Rates'!$H$49*$A87*'Calcification Rates'!$D$49))*'Calcification Rates'!$F$49</f>
        <v>69.761017269124991</v>
      </c>
      <c r="CU87" s="73">
        <f>((((1-'Calcification Rates'!$H$49)*$A87)*(('Calcification Rates'!$D$49-'Calcification Rates'!$E$49)*0.1))+('Calcification Rates'!$H$49*$A87*('Calcification Rates'!$D$49-'Calcification Rates'!$E$49)))*('Calcification Rates'!$F$49-'Calcification Rates'!$G$49)</f>
        <v>42.071796734567094</v>
      </c>
      <c r="CV87" s="73">
        <f>((((1-'Calcification Rates'!$H$49)*$A87)*(('Calcification Rates'!$D$49+'Calcification Rates'!$E$49)*0.1))+('Calcification Rates'!$H$49*$A87*('Calcification Rates'!$D$49+'Calcification Rates'!$E$49)))*('Calcification Rates'!$F$49+'Calcification Rates'!$G$49)</f>
        <v>101.45916617825276</v>
      </c>
      <c r="CW87" s="73">
        <f>((((((((($A87*2)/PI())/2)+'Calcification Rates'!$D$50)^2)*PI())/2))-((((((($A87*2)/PI())/2)^2)*PI())/2)))*'Calcification Rates'!$F$50</f>
        <v>50.993235133067728</v>
      </c>
      <c r="CX87" s="73">
        <f>((((((((($A87*2)/PI())/2)+('Calcification Rates'!$D$50-'Calcification Rates'!$E$50))^2)*PI())/2))-((((((($A87*2)/PI())/2)^2)*PI())/2)))*('Calcification Rates'!$F$50-'Calcification Rates'!$G$50)</f>
        <v>45.985679445381919</v>
      </c>
      <c r="CY87" s="73">
        <f>((((((((($A87*2)/PI())/2)+('Calcification Rates'!$D$50+'Calcification Rates'!$E$50))^2)*PI())/2))-((((((($A87*2)/PI())/2)^2)*PI())/2)))*('Calcification Rates'!$F$50+'Calcification Rates'!$G$50)</f>
        <v>56.234834466689804</v>
      </c>
      <c r="CZ87" s="73">
        <f>((((((((($A87*2)/PI())/2)+'Calcification Rates'!$D$51)^2)*PI())/2))-((((((($A87*2)/PI())/2)^2)*PI())/2)))*'Calcification Rates'!$F$51</f>
        <v>50.993235133067728</v>
      </c>
      <c r="DA87" s="73">
        <f>((((((((($A87*2)/PI())/2)+('Calcification Rates'!$D$51-'Calcification Rates'!$E$51))^2)*PI())/2))-((((((($A87*2)/PI())/2)^2)*PI())/2)))*('Calcification Rates'!$F$51-'Calcification Rates'!$G$51)</f>
        <v>45.985679445381919</v>
      </c>
      <c r="DB87" s="73">
        <f>((((((((($A87*2)/PI())/2)+('Calcification Rates'!$D$51+'Calcification Rates'!$E$51))^2)*PI())/2))-((((((($A87*2)/PI())/2)^2)*PI())/2)))*('Calcification Rates'!$F$51+'Calcification Rates'!$G$51)</f>
        <v>56.234834466689804</v>
      </c>
      <c r="DC87" s="73">
        <f>((((((((($A87*2)/PI())/2)+'Calcification Rates'!$D$52)^2)*PI())/2))-((((((($A87*2)/PI())/2)^2)*PI())/2)))*'Calcification Rates'!$F$52</f>
        <v>112.66161421476126</v>
      </c>
      <c r="DD87" s="73">
        <f>((((((((($A87*2)/PI())/2)+('Calcification Rates'!$D$52-'Calcification Rates'!$E$52))^2)*PI())/2))-((((((($A87*2)/PI())/2)^2)*PI())/2)))*('Calcification Rates'!$F$52-'Calcification Rates'!$G$52)</f>
        <v>106.35696558090079</v>
      </c>
      <c r="DE87" s="73">
        <f>((((((((($A87*2)/PI())/2)+('Calcification Rates'!$D$52+'Calcification Rates'!$E$52))^2)*PI())/2))-((((((($A87*2)/PI())/2)^2)*PI())/2)))*('Calcification Rates'!$F$52+'Calcification Rates'!$G$52)</f>
        <v>119.1240058003475</v>
      </c>
      <c r="DF87" s="73">
        <f>((((((((($A87*2)/PI())/2)+'Calcification Rates'!$D$53)^2)*PI())/2))-((((((($A87*2)/PI())/2)^2)*PI())/2)))*'Calcification Rates'!$F$53</f>
        <v>15.124711645774314</v>
      </c>
      <c r="DG87" s="73">
        <f>((((((((($A87*2)/PI())/2)+('Calcification Rates'!$D$53-'Calcification Rates'!$E$53))^2)*PI())/2))-((((((($A87*2)/PI())/2)^2)*PI())/2)))*('Calcification Rates'!$F$53-'Calcification Rates'!$G$53)</f>
        <v>14.376005449894992</v>
      </c>
      <c r="DH87" s="73">
        <f>((((((((($A87*2)/PI())/2)+('Calcification Rates'!$D$53+'Calcification Rates'!$E$53))^2)*PI())/2))-((((((($A87*2)/PI())/2)^2)*PI())/2)))*('Calcification Rates'!$F$53+'Calcification Rates'!$G$53)</f>
        <v>15.886588774795056</v>
      </c>
      <c r="DI87" s="73">
        <f>((((((((($A87*2)/PI())/2)+'Calcification Rates'!$D$54)^2)*PI())/2))-((((((($A87*2)/PI())/2)^2)*PI())/2)))*'Calcification Rates'!$F$54</f>
        <v>15.124711645774314</v>
      </c>
      <c r="DJ87" s="73">
        <f>((((((((($A87*2)/PI())/2)+('Calcification Rates'!$D$54-'Calcification Rates'!$E$54))^2)*PI())/2))-((((((($A87*2)/PI())/2)^2)*PI())/2)))*('Calcification Rates'!$F$54-'Calcification Rates'!$G$54)</f>
        <v>14.376005449894992</v>
      </c>
      <c r="DK87" s="73">
        <f>((((((((($A87*2)/PI())/2)+('Calcification Rates'!$D$54+'Calcification Rates'!$E$54))^2)*PI())/2))-((((((($A87*2)/PI())/2)^2)*PI())/2)))*('Calcification Rates'!$F$54+'Calcification Rates'!$G$54)</f>
        <v>15.886588774795056</v>
      </c>
      <c r="DL87" s="73">
        <f>((((((((($A87*2)/PI())/2)+'Calcification Rates'!$D$55)^2)*PI())/2))-((((((($A87*2)/PI())/2)^2)*PI())/2)))*'Calcification Rates'!$F$55</f>
        <v>18.547096087025896</v>
      </c>
      <c r="DM87" s="73">
        <f>((((((((($A87*2)/PI())/2)+('Calcification Rates'!$D$55-'Calcification Rates'!$E$55))^2)*PI())/2))-((((((($A87*2)/PI())/2)^2)*PI())/2)))*('Calcification Rates'!$F$55-'Calcification Rates'!$G$55)</f>
        <v>18.338507305363418</v>
      </c>
      <c r="DN87" s="73">
        <f>((((((((($A87*2)/PI())/2)+('Calcification Rates'!$D$55+'Calcification Rates'!$E$55))^2)*PI())/2))-((((((($A87*2)/PI())/2)^2)*PI())/2)))*('Calcification Rates'!$F$55+'Calcification Rates'!$G$55)</f>
        <v>18.75569474260833</v>
      </c>
      <c r="DO87" s="73">
        <f>((((1-'Calcification Rates'!$H$56)*$A87)*'Calcification Rates'!$D$56*0.1)+('Calcification Rates'!$H$56*$A87*'Calcification Rates'!$D$56))*'Calcification Rates'!$F$56</f>
        <v>9.0491242250000017</v>
      </c>
      <c r="DP87" s="73">
        <f>((((1-'Calcification Rates'!$H$56)*$A87)*(('Calcification Rates'!$D$56-'Calcification Rates'!$E$56)*0.1))+('Calcification Rates'!$H$56*$A87*('Calcification Rates'!$D$56-'Calcification Rates'!$E$56)))*('Calcification Rates'!$F$56-'Calcification Rates'!$G$56)</f>
        <v>9.0491242250000017</v>
      </c>
      <c r="DQ87" s="73">
        <f>((((1-'Calcification Rates'!$H$56)*$A87)*(('Calcification Rates'!$D$56+'Calcification Rates'!$E$56)*0.1))+('Calcification Rates'!$H$56*$A87*('Calcification Rates'!$D$56+'Calcification Rates'!$E$56)))*('Calcification Rates'!$F$56+'Calcification Rates'!$G$56)</f>
        <v>9.0491242250000017</v>
      </c>
      <c r="DR87" s="73">
        <f>((((1-'Calcification Rates'!$H$57)*$A87)*'Calcification Rates'!$D$57*0.1)+('Calcification Rates'!$H$57*$A87*'Calcification Rates'!$D$57))*'Calcification Rates'!$F$57</f>
        <v>38.368093333333341</v>
      </c>
      <c r="DS87" s="73">
        <f>((((1-'Calcification Rates'!$H$57)*$A87)*(('Calcification Rates'!$D$57-'Calcification Rates'!$E$57)*0.1))+('Calcification Rates'!$H$57*$A87*('Calcification Rates'!$D$57-'Calcification Rates'!$E$57)))*('Calcification Rates'!$F$57-'Calcification Rates'!$G$57)</f>
        <v>36.36490051647943</v>
      </c>
      <c r="DT87" s="73">
        <f>((((1-'Calcification Rates'!$H$57)*$A87)*(('Calcification Rates'!$D$57+'Calcification Rates'!$E$57)*0.1))+('Calcification Rates'!$H$57*$A87*('Calcification Rates'!$D$57+'Calcification Rates'!$E$57)))*('Calcification Rates'!$F$57+'Calcification Rates'!$G$57)</f>
        <v>40.371286150187245</v>
      </c>
      <c r="DU87" s="73">
        <f>((((1-'Calcification Rates'!$H$58)*$A87)*'Calcification Rates'!$D$58*0.1)+('Calcification Rates'!$H$58*$A87*'Calcification Rates'!$D$58))*'Calcification Rates'!$F$58</f>
        <v>38.368093333333341</v>
      </c>
      <c r="DV87" s="73">
        <f>((((1-'Calcification Rates'!$H$58)*$A87)*(('Calcification Rates'!$D$58-'Calcification Rates'!$E$58)*0.1))+('Calcification Rates'!$H$58*$A87*('Calcification Rates'!$D$58-'Calcification Rates'!$E$58)))*('Calcification Rates'!$F$58-'Calcification Rates'!$G$58)</f>
        <v>36.36490051647943</v>
      </c>
      <c r="DW87" s="73">
        <f>((((1-'Calcification Rates'!$H$58)*$A87)*(('Calcification Rates'!$D$58+'Calcification Rates'!$E$58)*0.1))+('Calcification Rates'!$H$58*$A87*('Calcification Rates'!$D$58+'Calcification Rates'!$E$58)))*('Calcification Rates'!$F$58+'Calcification Rates'!$G$58)</f>
        <v>40.371286150187245</v>
      </c>
      <c r="DX87" s="73">
        <f>(2*'Calcification Rates'!$D$59*'Calcification Rates'!$F$59)+0.1*'Calcification Rates'!$D$59*($A87+(2*'Calcification Rates'!$D$59))*'Calcification Rates'!$F$59</f>
        <v>25.692764088888893</v>
      </c>
      <c r="DY87" s="73">
        <f>(2*('Calcification Rates'!$D$59-'Calcification Rates'!$E$59)*('Calcification Rates'!$F$59-'Calcification Rates'!$G$59))+(0.1*('Calcification Rates'!$D$59-'Calcification Rates'!$E$59)*($A87+(2*'Calcification Rates'!$D$59-'Calcification Rates'!$E$59)))*('Calcification Rates'!$F$59-'Calcification Rates'!$G$59)</f>
        <v>24.332852221601136</v>
      </c>
      <c r="DZ87" s="73">
        <f>(2*('Calcification Rates'!$D$59+'Calcification Rates'!$E$59)*('Calcification Rates'!$F$59+'Calcification Rates'!$G$59))+(0.1*('Calcification Rates'!$D$59+'Calcification Rates'!$E$59)*($A87+(2*'Calcification Rates'!$D$59+'Calcification Rates'!$E$59)))*('Calcification Rates'!$F$59+'Calcification Rates'!$G$59)</f>
        <v>27.054713718383933</v>
      </c>
      <c r="EA87" s="73">
        <f>((((((((($A87*2)/PI())/2)+'Calcification Rates'!$D$60)^2)*PI())/2))-((((((($A87*2)/PI())/2)^2)*PI())/2)))*'Calcification Rates'!$F$60</f>
        <v>53.040431284714643</v>
      </c>
      <c r="EB87" s="73">
        <f>((((((((($A87*2)/PI())/2)+('Calcification Rates'!$D$60-'Calcification Rates'!$E$60))^2)*PI())/2))-((((((($A87*2)/PI())/2)^2)*PI())/2)))*('Calcification Rates'!$F$60-'Calcification Rates'!$G$60)</f>
        <v>49.516838424583291</v>
      </c>
      <c r="EC87" s="73">
        <f>((((((((($A87*2)/PI())/2)+('Calcification Rates'!$D$60+'Calcification Rates'!$E$60))^2)*PI())/2))-((((((($A87*2)/PI())/2)^2)*PI())/2)))*('Calcification Rates'!$F$60+'Calcification Rates'!$G$60)</f>
        <v>56.678224658831091</v>
      </c>
      <c r="ED87" s="73">
        <f>$A87*'Calcification Rates'!$D$61*'Calcification Rates'!$F$61</f>
        <v>66.705883984514941</v>
      </c>
      <c r="EE87" s="73">
        <f>$A87*('Calcification Rates'!$D$61-'Calcification Rates'!$E$61)*('Calcification Rates'!$F$61-'Calcification Rates'!$G$61)</f>
        <v>61.124200231374097</v>
      </c>
      <c r="EF87" s="73">
        <f>$A87*('Calcification Rates'!$D$61+'Calcification Rates'!$E$61)*('Calcification Rates'!$F$61+'Calcification Rates'!$G$61)</f>
        <v>72.52911875892562</v>
      </c>
      <c r="EG87" s="73">
        <f>(2*'Calcification Rates'!$D$62*'Calcification Rates'!$F$62)+0.1*'Calcification Rates'!$D$62*($A87+(2*'Calcification Rates'!$D$62))*'Calcification Rates'!$F$62</f>
        <v>125.60061111111112</v>
      </c>
      <c r="EH87" s="73">
        <f>(2*('Calcification Rates'!$D$62-'Calcification Rates'!$E$62)*('Calcification Rates'!$F$62-'Calcification Rates'!$G$62))+(0.1*('Calcification Rates'!$D$62-'Calcification Rates'!$E$62)*($A87+(2*'Calcification Rates'!$D$62-'Calcification Rates'!$E$62)))*('Calcification Rates'!$F$62-'Calcification Rates'!$G$62)</f>
        <v>103.00461449790521</v>
      </c>
      <c r="EI87" s="73">
        <f>(2*('Calcification Rates'!$D$62+'Calcification Rates'!$E$62)*('Calcification Rates'!$F$62+'Calcification Rates'!$G$62))+(0.1*('Calcification Rates'!$D$62+'Calcification Rates'!$E$62)*($A87+(2*'Calcification Rates'!$D$62+'Calcification Rates'!$E$62)))*('Calcification Rates'!$F$62+'Calcification Rates'!$G$62)</f>
        <v>150.0280802463071</v>
      </c>
      <c r="EJ87" s="73">
        <f>(2*'Calcification Rates'!$D$63*'Calcification Rates'!$F$63)+0.1*'Calcification Rates'!$D$63*($A87+(2*'Calcification Rates'!$D$63))*'Calcification Rates'!$F$63</f>
        <v>125.60061111111112</v>
      </c>
      <c r="EK87" s="73">
        <f>(2*('Calcification Rates'!$D$63-'Calcification Rates'!$E$63)*('Calcification Rates'!$F$63-'Calcification Rates'!$G$63))+(0.1*('Calcification Rates'!$D$63-'Calcification Rates'!$E$63)*($A87+(2*'Calcification Rates'!$D$63-'Calcification Rates'!$E$63)))*('Calcification Rates'!$F$63-'Calcification Rates'!$G$63)</f>
        <v>103.00461449790521</v>
      </c>
      <c r="EL87" s="73">
        <f>(2*('Calcification Rates'!$D$63+'Calcification Rates'!$E$63)*('Calcification Rates'!$F$63+'Calcification Rates'!$G$63))+(0.1*('Calcification Rates'!$D$63+'Calcification Rates'!$E$63)*($A87+(2*'Calcification Rates'!$D$63+'Calcification Rates'!$E$63)))*('Calcification Rates'!$F$63+'Calcification Rates'!$G$63)</f>
        <v>150.0280802463071</v>
      </c>
      <c r="EM87" s="73">
        <f>(2*'Calcification Rates'!$D$64*'Calcification Rates'!$F$64)+0.1*'Calcification Rates'!$D$64*($A87+(2*'Calcification Rates'!$D$64))*'Calcification Rates'!$F$64</f>
        <v>125.60061111111112</v>
      </c>
      <c r="EN87" s="73">
        <f>(2*('Calcification Rates'!$D$64-'Calcification Rates'!$E$64)*('Calcification Rates'!$F$64-'Calcification Rates'!$G$64))+(0.1*('Calcification Rates'!$D$64-'Calcification Rates'!$E$64)*($A87+(2*'Calcification Rates'!$D$64-'Calcification Rates'!$E$64)))*('Calcification Rates'!$F$64-'Calcification Rates'!$G$64)</f>
        <v>103.00461449790521</v>
      </c>
      <c r="EO87" s="73">
        <f>(2*('Calcification Rates'!$D$64+'Calcification Rates'!$E$64)*('Calcification Rates'!$F$64+'Calcification Rates'!$G$64))+(0.1*('Calcification Rates'!$D$64+'Calcification Rates'!$E$64)*($A87+(2*'Calcification Rates'!$D$64+'Calcification Rates'!$E$64)))*('Calcification Rates'!$F$64+'Calcification Rates'!$G$64)</f>
        <v>150.0280802463071</v>
      </c>
      <c r="EP87" s="73">
        <f>(2*'Calcification Rates'!$D$65*'Calcification Rates'!$F$65)+0.1*'Calcification Rates'!$D$65*($A87+(2*'Calcification Rates'!$D$65))*'Calcification Rates'!$F$65</f>
        <v>125.60061111111112</v>
      </c>
      <c r="EQ87" s="73">
        <f>(2*('Calcification Rates'!$D$65-'Calcification Rates'!$E$65)*('Calcification Rates'!$F$65-'Calcification Rates'!$G$65))+(0.1*('Calcification Rates'!$D$65-'Calcification Rates'!$E$65)*($A87+(2*'Calcification Rates'!$D$65-'Calcification Rates'!$E$65)))*('Calcification Rates'!$F$65-'Calcification Rates'!$G$65)</f>
        <v>103.00461449790521</v>
      </c>
      <c r="ER87" s="73">
        <f>(2*('Calcification Rates'!$D$65+'Calcification Rates'!$E$65)*('Calcification Rates'!$F$65+'Calcification Rates'!$G$65))+(0.1*('Calcification Rates'!$D$65+'Calcification Rates'!$E$65)*($A87+(2*'Calcification Rates'!$D$65+'Calcification Rates'!$E$65)))*('Calcification Rates'!$F$65+'Calcification Rates'!$G$65)</f>
        <v>150.0280802463071</v>
      </c>
      <c r="ES87" s="73">
        <f>$A87*'Calcification Rates'!$D$66*'Calcification Rates'!$F$66</f>
        <v>66.705883984514941</v>
      </c>
      <c r="ET87" s="73">
        <f>$A87*('Calcification Rates'!$D$66-'Calcification Rates'!$E$66)*('Calcification Rates'!$F$66-'Calcification Rates'!$G$66)</f>
        <v>61.124200231374097</v>
      </c>
      <c r="EU87" s="73">
        <f>$A87*('Calcification Rates'!$D$66+'Calcification Rates'!$E$66)*('Calcification Rates'!$F$66+'Calcification Rates'!$G$66)</f>
        <v>72.52911875892562</v>
      </c>
      <c r="EV87" s="73">
        <f>(2*'Calcification Rates'!$D$67*'Calcification Rates'!$F$67)+0.1*'Calcification Rates'!$D$67*($A87+(2*'Calcification Rates'!$D$67))*'Calcification Rates'!$F$67</f>
        <v>125.60061111111112</v>
      </c>
      <c r="EW87" s="73">
        <f>(2*('Calcification Rates'!$D$67-'Calcification Rates'!$E$67)*('Calcification Rates'!$F$67-'Calcification Rates'!$G$67))+(0.1*('Calcification Rates'!$D$67-'Calcification Rates'!$E$67)*($A87+(2*'Calcification Rates'!$D$67-'Calcification Rates'!$E$67)))*('Calcification Rates'!$F$67-'Calcification Rates'!$G$67)</f>
        <v>103.00461449790521</v>
      </c>
      <c r="EX87" s="73">
        <f>(2*('Calcification Rates'!$D$67+'Calcification Rates'!$E$67)*('Calcification Rates'!$F$67+'Calcification Rates'!$G$67))+(0.1*('Calcification Rates'!$D$67+'Calcification Rates'!$E$67)*($A87+(2*'Calcification Rates'!$D$67+'Calcification Rates'!$E$67)))*('Calcification Rates'!$F$67+'Calcification Rates'!$G$67)</f>
        <v>150.0280802463071</v>
      </c>
      <c r="EY87" s="73">
        <f>((((1-'Calcification Rates'!$H$68)*$A87)*'Calcification Rates'!$D$68*0.1)+('Calcification Rates'!$H$68*$A87*'Calcification Rates'!$D$68))*'Calcification Rates'!$F$68</f>
        <v>19.458752499999999</v>
      </c>
      <c r="EZ87" s="73">
        <f>((((1-'Calcification Rates'!$H$68)*$A87)*(('Calcification Rates'!$D$68-'Calcification Rates'!$E$68)*0.1))+('Calcification Rates'!$H$68*$A87*('Calcification Rates'!$D$68-'Calcification Rates'!$E$68)))*('Calcification Rates'!$F$68-'Calcification Rates'!$G$68)</f>
        <v>12.108480445610248</v>
      </c>
      <c r="FA87" s="73">
        <f>((((1-'Calcification Rates'!$H$68)*$A87)*(('Calcification Rates'!$D$68+'Calcification Rates'!$E$68)*0.1))+('Calcification Rates'!$H$68*$A87*('Calcification Rates'!$D$68+'Calcification Rates'!$E$68)))*('Calcification Rates'!$F$68+'Calcification Rates'!$G$68)</f>
        <v>27.540138170159448</v>
      </c>
      <c r="FB87" s="73">
        <f>((((((((($A87*2)/PI())/2)+'Calcification Rates'!$D$69)^2)*PI())/2))-((((((($A87*2)/PI())/2)^2)*PI())/2)))*'Calcification Rates'!$F$69</f>
        <v>129.65787357538002</v>
      </c>
      <c r="FC87" s="73">
        <f>((((((((($A87*2)/PI())/2)+('Calcification Rates'!$D$69-'Calcification Rates'!$E$69))^2)*PI())/2))-((((((($A87*2)/PI())/2)^2)*PI())/2)))*('Calcification Rates'!$F$69-'Calcification Rates'!$G$69)</f>
        <v>122.74279860685445</v>
      </c>
      <c r="FD87" s="73">
        <f>((((((((($A87*2)/PI())/2)+('Calcification Rates'!$D$69+'Calcification Rates'!$E$69))^2)*PI())/2))-((((((($A87*2)/PI())/2)^2)*PI())/2)))*('Calcification Rates'!$F$69+'Calcification Rates'!$G$69)</f>
        <v>136.67412859548358</v>
      </c>
      <c r="FE87" s="73">
        <f>((((((((($A87*2)/PI())/2)+'Calcification Rates'!$D$70)^2)*PI())/2))-((((((($A87*2)/PI())/2)^2)*PI())/2)))*'Calcification Rates'!$F$70</f>
        <v>100.97328131234687</v>
      </c>
      <c r="FF87" s="73">
        <f>((((((((($A87*2)/PI())/2)+('Calcification Rates'!$D$70-'Calcification Rates'!$E$70))^2)*PI())/2))-((((((($A87*2)/PI())/2)^2)*PI())/2)))*('Calcification Rates'!$F$70-'Calcification Rates'!$G$70)</f>
        <v>86.937226084736992</v>
      </c>
      <c r="FG87" s="73">
        <f>((((((((($A87*2)/PI())/2)+('Calcification Rates'!$D$70+'Calcification Rates'!$E$70))^2)*PI())/2))-((((((($A87*2)/PI())/2)^2)*PI())/2)))*('Calcification Rates'!$F$70+'Calcification Rates'!$G$70)</f>
        <v>115.27985975807981</v>
      </c>
      <c r="FH87" s="73">
        <f>((((((((($A87*2)/PI())/2)+'Calcification Rates'!$D$71)^2)*PI())/2))-((((((($A87*2)/PI())/2)^2)*PI())/2)))*'Calcification Rates'!$F$71</f>
        <v>57.737519663395496</v>
      </c>
      <c r="FI87" s="73">
        <f>((((((((($A87*2)/PI())/2)+('Calcification Rates'!$D$71-'Calcification Rates'!$E$71))^2)*PI())/2))-((((((($A87*2)/PI())/2)^2)*PI())/2)))*('Calcification Rates'!$F$71-'Calcification Rates'!$G$71)</f>
        <v>53.23913913558011</v>
      </c>
      <c r="FJ87" s="73">
        <f>((((((((($A87*2)/PI())/2)+('Calcification Rates'!$D$71+'Calcification Rates'!$E$71))^2)*PI())/2))-((((((($A87*2)/PI())/2)^2)*PI())/2)))*('Calcification Rates'!$F$71+'Calcification Rates'!$G$71)</f>
        <v>62.414038379301196</v>
      </c>
      <c r="FK87" s="73">
        <f>$A87*'Calcification Rates'!$D$72*'Calcification Rates'!$F$72</f>
        <v>1.9977390624999998</v>
      </c>
      <c r="FL87" s="73">
        <f>$A87*('Calcification Rates'!$D$72-'Calcification Rates'!$E$72)*('Calcification Rates'!$F$72-'Calcification Rates'!$G$72)</f>
        <v>1.2983281886138553</v>
      </c>
      <c r="FM87" s="73">
        <f>$A87*('Calcification Rates'!$D$72+'Calcification Rates'!$E$72)*('Calcification Rates'!$F$72+'Calcification Rates'!$G$72)</f>
        <v>2.6971499363861442</v>
      </c>
      <c r="FN87" s="73">
        <f>$A87*'Calcification Rates'!$D$74*'Calcification Rates'!$F$74</f>
        <v>1.9977390624999998</v>
      </c>
      <c r="FO87" s="73">
        <f>$A87*('Calcification Rates'!$D$74-'Calcification Rates'!$E$74)*('Calcification Rates'!$F$74-'Calcification Rates'!$G$74)</f>
        <v>1.2983281886138553</v>
      </c>
      <c r="FP87" s="73">
        <f>$A87*('Calcification Rates'!$D$74+'Calcification Rates'!$E$74)*('Calcification Rates'!$F$74+'Calcification Rates'!$G$74)</f>
        <v>2.6971499363861442</v>
      </c>
      <c r="FQ87" s="73">
        <f>$A87*'Calcification Rates'!$D$75*'Calcification Rates'!$F$75</f>
        <v>57.658947088068174</v>
      </c>
      <c r="FR87" s="73">
        <f>$A87*('Calcification Rates'!$D$75-'Calcification Rates'!$E$75)*('Calcification Rates'!$F$75-'Calcification Rates'!$G$75)</f>
        <v>53.695500524194379</v>
      </c>
      <c r="FS87" s="73">
        <f>$A87*('Calcification Rates'!$D$75+'Calcification Rates'!$E$75)*('Calcification Rates'!$F$75+'Calcification Rates'!$G$75)</f>
        <v>61.74307958626212</v>
      </c>
      <c r="FT87" s="73">
        <f>((((((((($A87*2)/PI())/2)+'Calcification Rates'!$D$76)^2)*PI())/2))-((((((($A87*2)/PI())/2)^2)*PI())/2)))*'Calcification Rates'!$F$76</f>
        <v>58.140518893549583</v>
      </c>
      <c r="FU87" s="73">
        <f>((((((((($A87*2)/PI())/2)+('Calcification Rates'!$D$76-'Calcification Rates'!$E$76))^2)*PI())/2))-((((((($A87*2)/PI())/2)^2)*PI())/2)))*('Calcification Rates'!$F$76-'Calcification Rates'!$G$76)</f>
        <v>54.1341849245443</v>
      </c>
      <c r="FV87" s="73">
        <f>((((((((($A87*2)/PI())/2)+('Calcification Rates'!$D$76+'Calcification Rates'!$E$76))^2)*PI())/2))-((((((($A87*2)/PI())/2)^2)*PI())/2)))*('Calcification Rates'!$F$76+'Calcification Rates'!$G$76)</f>
        <v>62.270013206285014</v>
      </c>
      <c r="FW87" s="73">
        <f>(2*'Calcification Rates'!$D$77*'Calcification Rates'!$F$77)+0.1*'Calcification Rates'!$D$77*($A87+(2*'Calcification Rates'!$D$77))*'Calcification Rates'!$F$77</f>
        <v>125.60061111111112</v>
      </c>
      <c r="FX87" s="73">
        <f>(2*('Calcification Rates'!$D$77-'Calcification Rates'!$E$77)*('Calcification Rates'!$F$77-'Calcification Rates'!$G$77))+(0.1*('Calcification Rates'!$D$77-'Calcification Rates'!$E$77)*($A87+(2*'Calcification Rates'!$D$77-'Calcification Rates'!$E$77)))*('Calcification Rates'!$F$77-'Calcification Rates'!$G$77)</f>
        <v>119.51248477101704</v>
      </c>
      <c r="FY87" s="73">
        <f>(2*('Calcification Rates'!$D$77+'Calcification Rates'!$E$77)*('Calcification Rates'!$F$77+'Calcification Rates'!$G$77))+(0.1*('Calcification Rates'!$D$77+'Calcification Rates'!$E$77)*($A87+(2*'Calcification Rates'!$D$77+'Calcification Rates'!$E$77)))*('Calcification Rates'!$F$77+'Calcification Rates'!$G$77)</f>
        <v>131.71541160258681</v>
      </c>
      <c r="FZ87" s="73">
        <f>((((1-'Calcification Rates'!$H$78)*$A87)*'Calcification Rates'!$D$78*0.1)+('Calcification Rates'!$H$78*$A87*'Calcification Rates'!$D$78))*'Calcification Rates'!$F$78</f>
        <v>30.311421026249995</v>
      </c>
      <c r="GA87" s="73">
        <f>((((1-'Calcification Rates'!$H$78)*$A87)*(('Calcification Rates'!$D$78-'Calcification Rates'!$E$78)*0.1))+('Calcification Rates'!$H$78*$A87*('Calcification Rates'!$D$78-'Calcification Rates'!$E$78)))*('Calcification Rates'!$F$78-'Calcification Rates'!$G$78)</f>
        <v>29.262040144883812</v>
      </c>
      <c r="GB87" s="73">
        <f>((((1-'Calcification Rates'!$H$78)*$A87)*(('Calcification Rates'!$D$78+'Calcification Rates'!$E$78)*0.1))+('Calcification Rates'!$H$78*$A87*('Calcification Rates'!$D$78+'Calcification Rates'!$E$78)))*('Calcification Rates'!$F$78+'Calcification Rates'!$G$78)</f>
        <v>31.360801907616185</v>
      </c>
      <c r="GC87" s="73">
        <f>((((1-'Calcification Rates'!$H$79)*$A87)*'Calcification Rates'!$D$79*0.1)+('Calcification Rates'!$H$79*$A87*'Calcification Rates'!$D$79))*'Calcification Rates'!$F$79</f>
        <v>34.473580050000002</v>
      </c>
      <c r="GD87" s="73">
        <f>((((1-'Calcification Rates'!$H$79)*$A87)*(('Calcification Rates'!$D$79-'Calcification Rates'!$E$79)*0.1))+('Calcification Rates'!$H$79*$A87*('Calcification Rates'!$D$79-'Calcification Rates'!$E$79)))*('Calcification Rates'!$F$79-'Calcification Rates'!$G$79)</f>
        <v>33.032438456559177</v>
      </c>
      <c r="GE87" s="73">
        <f>((((1-'Calcification Rates'!$H$79)*$A87)*(('Calcification Rates'!$D$79+'Calcification Rates'!$E$79)*0.1))+('Calcification Rates'!$H$79*$A87*('Calcification Rates'!$D$79+'Calcification Rates'!$E$79)))*('Calcification Rates'!$F$79+'Calcification Rates'!$G$79)</f>
        <v>35.914721643440828</v>
      </c>
      <c r="GF87" s="73">
        <f>((((1-'Calcification Rates'!$H$80)*$A87)*'Calcification Rates'!$D$80*0.1)+('Calcification Rates'!$H$80*$A87*'Calcification Rates'!$D$80))*'Calcification Rates'!$F$80</f>
        <v>40.567164982499989</v>
      </c>
      <c r="GG87" s="73">
        <f>((((1-'Calcification Rates'!$H$80)*$A87)*(('Calcification Rates'!$D$80-'Calcification Rates'!$E$80)*0.1))+('Calcification Rates'!$H$80*$A87*('Calcification Rates'!$D$80-'Calcification Rates'!$E$80)))*('Calcification Rates'!$F$80-'Calcification Rates'!$G$80)</f>
        <v>39.162730419468559</v>
      </c>
      <c r="GH87" s="73">
        <f>((((1-'Calcification Rates'!$H$80)*$A87)*(('Calcification Rates'!$D$80+'Calcification Rates'!$E$80)*0.1))+('Calcification Rates'!$H$80*$A87*('Calcification Rates'!$D$80+'Calcification Rates'!$E$80)))*('Calcification Rates'!$F$80+'Calcification Rates'!$G$80)</f>
        <v>41.971599545531426</v>
      </c>
      <c r="GI87" s="73">
        <f>((((((((($A87*2)/PI())/2)+'Calcification Rates'!$D$81)^2)*PI())/2))-((((((($A87*2)/PI())/2)^2)*PI())/2)))*'Calcification Rates'!$F$81</f>
        <v>49.238583673529497</v>
      </c>
      <c r="GJ87" s="73">
        <f>((((((((($A87*2)/PI())/2)+('Calcification Rates'!$D$81-'Calcification Rates'!$E$81))^2)*PI())/2))-((((((($A87*2)/PI())/2)^2)*PI())/2)))*('Calcification Rates'!$F$81-'Calcification Rates'!$G$81)</f>
        <v>47.641903053283563</v>
      </c>
      <c r="GK87" s="73">
        <f>((((((((($A87*2)/PI())/2)+('Calcification Rates'!$D$81+'Calcification Rates'!$E$81))^2)*PI())/2))-((((((($A87*2)/PI())/2)^2)*PI())/2)))*('Calcification Rates'!$F$81+'Calcification Rates'!$G$81)</f>
        <v>50.836156741065317</v>
      </c>
      <c r="GL87" s="73">
        <f>((((((((($A87*2)/PI())/2)+'Calcification Rates'!$D$82)^2)*PI())/2))-((((((($A87*2)/PI())/2)^2)*PI())/2)))*'Calcification Rates'!$F$82</f>
        <v>50.491919742589197</v>
      </c>
      <c r="GM87" s="73">
        <f>((((((((($A87*2)/PI())/2)+('Calcification Rates'!$D$82-'Calcification Rates'!$E$82))^2)*PI())/2))-((((((($A87*2)/PI())/2)^2)*PI())/2)))*('Calcification Rates'!$F$82-'Calcification Rates'!$G$82)</f>
        <v>49.249099103646763</v>
      </c>
      <c r="GN87" s="73">
        <f>((((((((($A87*2)/PI())/2)+('Calcification Rates'!$D$82+'Calcification Rates'!$E$82))^2)*PI())/2))-((((((($A87*2)/PI())/2)^2)*PI())/2)))*('Calcification Rates'!$F$82+'Calcification Rates'!$G$82)</f>
        <v>51.735280549336949</v>
      </c>
      <c r="GO87" s="73">
        <f>((((((((($A87*2)/PI())/2)+'Calcification Rates'!$D$87)^2)*PI())/2))-((((((($A87*2)/PI())/2)^2)*PI())/2)))*'Calcification Rates'!$F$87</f>
        <v>33.951850178456731</v>
      </c>
      <c r="GP87" s="73">
        <f>((((((((($A87*2)/PI())/2)+('Calcification Rates'!$D$87-'Calcification Rates'!$E$87))^2)*PI())/2))-((((((($A87*2)/PI())/2)^2)*PI())/2)))*('Calcification Rates'!$F$87-'Calcification Rates'!$G$87)</f>
        <v>29.538273087245123</v>
      </c>
      <c r="GQ87" s="73">
        <f>((((((((($A87*2)/PI())/2)+('Calcification Rates'!$D$87+'Calcification Rates'!$E$87))^2)*PI())/2))-((((((($A87*2)/PI())/2)^2)*PI())/2)))*('Calcification Rates'!$F$87+'Calcification Rates'!$G$87)</f>
        <v>38.599240360847865</v>
      </c>
      <c r="GR87" s="73">
        <f>((((((((($A87*2)/PI())/2)+'Calcification Rates'!$D$88)^2)*PI())/2))-((((((($A87*2)/PI())/2)^2)*PI())/2)))*'Calcification Rates'!$F$88</f>
        <v>33.951850178456731</v>
      </c>
      <c r="GS87" s="73">
        <f>((((((((($A87*2)/PI())/2)+('Calcification Rates'!$D$88-'Calcification Rates'!$E$88))^2)*PI())/2))-((((((($A87*2)/PI())/2)^2)*PI())/2)))*('Calcification Rates'!$F$88-'Calcification Rates'!$G$88)</f>
        <v>29.538273087245123</v>
      </c>
      <c r="GT87" s="73">
        <f>((((((((($A87*2)/PI())/2)+('Calcification Rates'!$D$88+'Calcification Rates'!$E$88))^2)*PI())/2))-((((((($A87*2)/PI())/2)^2)*PI())/2)))*('Calcification Rates'!$F$88+'Calcification Rates'!$G$88)</f>
        <v>38.599240360847865</v>
      </c>
      <c r="GU87" s="73">
        <f>((((((((($A87*2)/PI())/2)+'Calcification Rates'!$D$89)^2)*PI())/2))-((((((($A87*2)/PI())/2)^2)*PI())/2)))*'Calcification Rates'!$F$89</f>
        <v>47.425327086291084</v>
      </c>
      <c r="GV87" s="73">
        <f>((((((((($A87*2)/PI())/2)+('Calcification Rates'!$D$89-'Calcification Rates'!$E$89))^2)*PI())/2))-((((((($A87*2)/PI())/2)^2)*PI())/2)))*('Calcification Rates'!$F$89-'Calcification Rates'!$G$89)</f>
        <v>42.286348932662328</v>
      </c>
      <c r="GW87" s="73">
        <f>((((((((($A87*2)/PI())/2)+('Calcification Rates'!$D$89+'Calcification Rates'!$E$89))^2)*PI())/2))-((((((($A87*2)/PI())/2)^2)*PI())/2)))*('Calcification Rates'!$F$89+'Calcification Rates'!$G$89)</f>
        <v>52.754793293320908</v>
      </c>
      <c r="GX87" s="73">
        <f>((((((((($A87*2)/PI())/2)+'Calcification Rates'!$D$90)^2)*PI())/2))-((((((($A87*2)/PI())/2)^2)*PI())/2)))*'Calcification Rates'!$F$90</f>
        <v>47.425327086291084</v>
      </c>
      <c r="GY87" s="73">
        <f>((((((((($A87*2)/PI())/2)+('Calcification Rates'!$D$90-'Calcification Rates'!$E$90))^2)*PI())/2))-((((((($A87*2)/PI())/2)^2)*PI())/2)))*('Calcification Rates'!$F$90-'Calcification Rates'!$G$90)</f>
        <v>42.286348932662328</v>
      </c>
      <c r="GZ87" s="73">
        <f>((((((((($A87*2)/PI())/2)+('Calcification Rates'!$D$90+'Calcification Rates'!$E$90))^2)*PI())/2))-((((((($A87*2)/PI())/2)^2)*PI())/2)))*('Calcification Rates'!$F$90+'Calcification Rates'!$G$90)</f>
        <v>52.754793293320908</v>
      </c>
      <c r="HA87" s="73">
        <f>((((((((($A87*2)/PI())/2)+'Calcification Rates'!$D$92)^2)*PI())/2))-((((((($A87*2)/PI())/2)^2)*PI())/2)))*'Calcification Rates'!$F$92</f>
        <v>119.14025418920951</v>
      </c>
      <c r="HB87" s="73">
        <f>((((((((($A87*2)/PI())/2)+('Calcification Rates'!$D$92-'Calcification Rates'!$E$92))^2)*PI())/2))-((((((($A87*2)/PI())/2)^2)*PI())/2)))*('Calcification Rates'!$F$92-'Calcification Rates'!$G$92)</f>
        <v>114.53061343893584</v>
      </c>
      <c r="HC87" s="73">
        <f>((((((((($A87*2)/PI())/2)+('Calcification Rates'!$D$92+'Calcification Rates'!$E$92))^2)*PI())/2))-((((((($A87*2)/PI())/2)^2)*PI())/2)))*('Calcification Rates'!$F$92+'Calcification Rates'!$G$92)</f>
        <v>123.74989493948318</v>
      </c>
      <c r="HD87" s="73">
        <f>$A87*'Calcification Rates'!$D$93*'Calcification Rates'!$F$93</f>
        <v>35.119832874196518</v>
      </c>
      <c r="HE87" s="73">
        <f>$A87*('Calcification Rates'!$D$93-'Calcification Rates'!$E$93)*('Calcification Rates'!$F$93-'Calcification Rates'!$G$93)</f>
        <v>30.86600868637673</v>
      </c>
      <c r="HF87" s="73">
        <f>$A87*('Calcification Rates'!$D$93+'Calcification Rates'!$E$93)*('Calcification Rates'!$F$93+'Calcification Rates'!$G$93)</f>
        <v>39.606694191886739</v>
      </c>
      <c r="HG87" s="73">
        <f>$A87*'Calcification Rates'!$D$95*'Calcification Rates'!$F$95</f>
        <v>44.777786914600561</v>
      </c>
      <c r="HH87" s="73">
        <f>$A87*('Calcification Rates'!$D$95-'Calcification Rates'!$E$95)*('Calcification Rates'!$F$95-'Calcification Rates'!$G$95)</f>
        <v>39.07499967581343</v>
      </c>
      <c r="HI87" s="73">
        <f>$A87*('Calcification Rates'!$D$95+'Calcification Rates'!$E$95)*('Calcification Rates'!$F$95+'Calcification Rates'!$G$95)</f>
        <v>50.800167931495714</v>
      </c>
      <c r="HJ87" s="73">
        <f>((((1-'Calcification Rates'!$H$96)*$A87)*'Calcification Rates'!$D$96*0.1)+('Calcification Rates'!$H$96*$A87*'Calcification Rates'!$D$96))*'Calcification Rates'!$F$96</f>
        <v>21.288073625000003</v>
      </c>
      <c r="HK87" s="73">
        <f>((((1-'Calcification Rates'!$H$96)*$A87)*(('Calcification Rates'!$D$96-'Calcification Rates'!$E$96)*0.1))+('Calcification Rates'!$H$96*$A87*('Calcification Rates'!$D$96-'Calcification Rates'!$E$96)))*('Calcification Rates'!$F$96-'Calcification Rates'!$G$96)</f>
        <v>18.595607742930678</v>
      </c>
      <c r="HL87" s="73">
        <f>((((1-'Calcification Rates'!$H$96)*$A87)*(('Calcification Rates'!$D$96+'Calcification Rates'!$E$96)*0.1))+('Calcification Rates'!$H$96*$A87*('Calcification Rates'!$D$96+'Calcification Rates'!$E$96)))*('Calcification Rates'!$F$96+'Calcification Rates'!$G$96)</f>
        <v>24.146150429304594</v>
      </c>
      <c r="HM87" s="73">
        <f>((((1-'Calcification Rates'!$H$98)*$A87)*'Calcification Rates'!$D$98*0.1)+('Calcification Rates'!$H$98*$A87*'Calcification Rates'!$D$98))*'Calcification Rates'!$F$98</f>
        <v>21.288073625000003</v>
      </c>
      <c r="HN87" s="73">
        <f>((((1-'Calcification Rates'!$H$98)*$A87)*(('Calcification Rates'!$D$98-'Calcification Rates'!$E$98)*0.1))+('Calcification Rates'!$H$98*$A87*('Calcification Rates'!$D$98-'Calcification Rates'!$E$98)))*('Calcification Rates'!$F$98-'Calcification Rates'!$G$98)</f>
        <v>12.838509836608816</v>
      </c>
      <c r="HO87" s="73">
        <f>((((1-'Calcification Rates'!$H$98)*$A87)*(('Calcification Rates'!$D$98+'Calcification Rates'!$E$98)*0.1))+('Calcification Rates'!$H$98*$A87*('Calcification Rates'!$D$98+'Calcification Rates'!$E$98)))*('Calcification Rates'!$F$98+'Calcification Rates'!$G$98)</f>
        <v>30.960990594523278</v>
      </c>
    </row>
    <row r="88" spans="1:223" x14ac:dyDescent="0.3">
      <c r="A88" s="42">
        <v>86</v>
      </c>
      <c r="B88" s="73">
        <f>((((1-'Calcification Rates'!$H$11)*$A88)*'Calcification Rates'!$D$11*0.1)+('Calcification Rates'!$H$11*$A88*'Calcification Rates'!$D$11))*'Calcification Rates'!$F$11</f>
        <v>236.61226325333334</v>
      </c>
      <c r="C88" s="73">
        <f>((((1-'Calcification Rates'!$H$11)*$A88)*(('Calcification Rates'!$D$11-'Calcification Rates'!$E$11)*0.1))+('Calcification Rates'!$H$11*$A88*('Calcification Rates'!$D$11-'Calcification Rates'!$E$11)))*('Calcification Rates'!$F$11-'Calcification Rates'!$G$11)</f>
        <v>192.17057530982981</v>
      </c>
      <c r="D88" s="73">
        <f>((((1-'Calcification Rates'!$H$11)*$A88)*(('Calcification Rates'!$D$11+'Calcification Rates'!$E$11)*0.1))+('Calcification Rates'!$H$11*$A88*('Calcification Rates'!$D$11+'Calcification Rates'!$E$11)))*('Calcification Rates'!$F$11+'Calcification Rates'!$G$11)</f>
        <v>282.43451396947484</v>
      </c>
      <c r="E88" s="73">
        <f>(((((1-'Calcification Rates'!$H$12)*$A88)*'Calcification Rates'!$D$12*0.1)+('Calcification Rates'!$H$12*$A88*'Calcification Rates'!$D$12))*'Calcification Rates'!$F$12)*0.5</f>
        <v>124.60081660952379</v>
      </c>
      <c r="F88" s="73">
        <f>(((((1-'Calcification Rates'!$H$12)*$A88)*(('Calcification Rates'!$D$12-'Calcification Rates'!$E$12)*0.1))+('Calcification Rates'!$H$12*$A88*('Calcification Rates'!$D$12-'Calcification Rates'!$E$12)))*('Calcification Rates'!$F$12-'Calcification Rates'!$G$12))*0.5</f>
        <v>114.51773946304114</v>
      </c>
      <c r="G88" s="73">
        <f>(((((1-'Calcification Rates'!$H$12)*$A88)*(('Calcification Rates'!$D$12+'Calcification Rates'!$E$12)*0.1))+('Calcification Rates'!$H$12*$A88*('Calcification Rates'!$D$12+'Calcification Rates'!$E$12)))*('Calcification Rates'!$F$12+'Calcification Rates'!$G$12))*0.5</f>
        <v>134.85884445924779</v>
      </c>
      <c r="H88" s="73">
        <f>(((((1-'Calcification Rates'!$H$13)*$A88)*'Calcification Rates'!$D$13*0.1)+('Calcification Rates'!$H$13*$A88*'Calcification Rates'!$D$13))*'Calcification Rates'!$F$13)*0.5</f>
        <v>100.26020228159999</v>
      </c>
      <c r="I88" s="73">
        <f>(((((1-'Calcification Rates'!$H$13)*$A88)*(('Calcification Rates'!$D$13-'Calcification Rates'!$E$13)*0.1))+('Calcification Rates'!$H$13*$A88*('Calcification Rates'!$D$13-'Calcification Rates'!$E$13)))*('Calcification Rates'!$F$13-'Calcification Rates'!$G$13))*0.5</f>
        <v>84.848488099478203</v>
      </c>
      <c r="J88" s="73">
        <f>(((((1-'Calcification Rates'!$H$13)*$A88)*(('Calcification Rates'!$D$13+'Calcification Rates'!$E$13)*0.1))+('Calcification Rates'!$H$13*$A88*('Calcification Rates'!$D$13+'Calcification Rates'!$E$13)))*('Calcification Rates'!$F$13+'Calcification Rates'!$G$13))*0.5</f>
        <v>116.94273246474398</v>
      </c>
      <c r="K88" s="73">
        <f>((((((((($A88*2)/PI())/2)+'Calcification Rates'!$D$14)^2)*PI())/2))-((((((($A88*2)/PI())/2)^2)*PI())/2)))*'Calcification Rates'!$F$14</f>
        <v>50.861296613858578</v>
      </c>
      <c r="L88" s="73">
        <f>((((((((($A88*2)/PI())/2)+('Calcification Rates'!$D$14-'Calcification Rates'!$E$14))^2)*PI())/2))-((((((($A88*2)/PI())/2)^2)*PI())/2)))*('Calcification Rates'!$F$14-'Calcification Rates'!$G$14)</f>
        <v>49.088633548265349</v>
      </c>
      <c r="M88" s="73">
        <f>((((((((($A88*2)/PI())/2)+('Calcification Rates'!$D$14+'Calcification Rates'!$E$14))^2)*PI())/2))-((((((($A88*2)/PI())/2)^2)*PI())/2)))*('Calcification Rates'!$F$14+'Calcification Rates'!$G$14)</f>
        <v>52.634639830745726</v>
      </c>
      <c r="N88" s="73">
        <f>((((((((($A88*2)/PI())/2)+'Calcification Rates'!$D$15)^2)*PI())/2))-((((((($A88*2)/PI())/2)^2)*PI())/2)))*'Calcification Rates'!$F$15</f>
        <v>51.589778726817485</v>
      </c>
      <c r="O88" s="73">
        <f>((((((((($A88*2)/PI())/2)+('Calcification Rates'!$D$15-'Calcification Rates'!$E$15))^2)*PI())/2))-((((((($A88*2)/PI())/2)^2)*PI())/2)))*('Calcification Rates'!$F$15-'Calcification Rates'!$G$15)</f>
        <v>46.523747218093327</v>
      </c>
      <c r="P88" s="73">
        <f>((((((((($A88*2)/PI())/2)+('Calcification Rates'!$D$15+'Calcification Rates'!$E$15))^2)*PI())/2))-((((((($A88*2)/PI())/2)^2)*PI())/2)))*('Calcification Rates'!$F$15+'Calcification Rates'!$G$15)</f>
        <v>56.892568486930607</v>
      </c>
      <c r="Q88" s="73">
        <f>(2*'Calcification Rates'!$D$16*'Calcification Rates'!$F$16)+0.1*'Calcification Rates'!$D$16*($A88+(2*'Calcification Rates'!$D$16))*'Calcification Rates'!$F$16</f>
        <v>11.942828333333335</v>
      </c>
      <c r="R88" s="73">
        <f>(2*('Calcification Rates'!$D$16-'Calcification Rates'!$E$16)*('Calcification Rates'!$F$16-'Calcification Rates'!$G$16))+(0.1*('Calcification Rates'!$D$16-'Calcification Rates'!$E$16)*($A88+(2*'Calcification Rates'!$D$16-'Calcification Rates'!$E$16)))*('Calcification Rates'!$F$16-'Calcification Rates'!$G$16)</f>
        <v>10.258991876440449</v>
      </c>
      <c r="S88" s="73">
        <f>(2*('Calcification Rates'!$D$16+'Calcification Rates'!$E$16)*('Calcification Rates'!$F$16+'Calcification Rates'!$G$16))+(0.1*('Calcification Rates'!$D$16+'Calcification Rates'!$E$16)*($A88+(2*'Calcification Rates'!$D$16+'Calcification Rates'!$E$16)))*('Calcification Rates'!$F$16+'Calcification Rates'!$G$16)</f>
        <v>13.668577096922826</v>
      </c>
      <c r="T88" s="73">
        <f>(2*'Calcification Rates'!$D$17*'Calcification Rates'!$F$17)+0.1*'Calcification Rates'!$D$17*($A88+(2*'Calcification Rates'!$D$17))*'Calcification Rates'!$F$17</f>
        <v>11.038068611111111</v>
      </c>
      <c r="U88" s="73">
        <f>(2*('Calcification Rates'!$D$17-'Calcification Rates'!$E$17)*('Calcification Rates'!$F$17-'Calcification Rates'!$G$17))+(0.1*('Calcification Rates'!$D$17-'Calcification Rates'!$E$17)*($A88+(2*'Calcification Rates'!$D$17-'Calcification Rates'!$E$17)))*('Calcification Rates'!$F$17-'Calcification Rates'!$G$17)</f>
        <v>9.366516523907114</v>
      </c>
      <c r="V88" s="73">
        <f>(2*('Calcification Rates'!$D$17+'Calcification Rates'!$E$17)*('Calcification Rates'!$F$17+'Calcification Rates'!$G$17))+(0.1*('Calcification Rates'!$D$17+'Calcification Rates'!$E$17)*($A88+(2*'Calcification Rates'!$D$17+'Calcification Rates'!$E$17)))*('Calcification Rates'!$F$17+'Calcification Rates'!$G$17)</f>
        <v>12.751531511056161</v>
      </c>
      <c r="W88" s="73">
        <f>((((((((($A88*2)/PI())/2)+'Calcification Rates'!$D$18)^2)*PI())/2))-((((((($A88*2)/PI())/2)^2)*PI())/2)))*'Calcification Rates'!$F$18</f>
        <v>51.589778726817485</v>
      </c>
      <c r="X88" s="73">
        <f>((((((((($A88*2)/PI())/2)+('Calcification Rates'!$D$18-'Calcification Rates'!$E$18))^2)*PI())/2))-((((((($A88*2)/PI())/2)^2)*PI())/2)))*('Calcification Rates'!$F$18-'Calcification Rates'!$G$18)</f>
        <v>46.523747218093327</v>
      </c>
      <c r="Y88" s="73">
        <f>((((((((($A88*2)/PI())/2)+('Calcification Rates'!$D$18+'Calcification Rates'!$E$18))^2)*PI())/2))-((((((($A88*2)/PI())/2)^2)*PI())/2)))*('Calcification Rates'!$F$18+'Calcification Rates'!$G$18)</f>
        <v>56.892568486930607</v>
      </c>
      <c r="Z88" s="73">
        <f>(2*'Calcification Rates'!$D$19*'Calcification Rates'!$F$19)+0.1*'Calcification Rates'!$D$19*($A88+(2*'Calcification Rates'!$D$19))*'Calcification Rates'!$F$19</f>
        <v>11.038068611111111</v>
      </c>
      <c r="AA88" s="73">
        <f>(2*('Calcification Rates'!$D$19-'Calcification Rates'!$E$19)*('Calcification Rates'!$F$19-'Calcification Rates'!$G$19))+(0.1*('Calcification Rates'!$D$19-'Calcification Rates'!$E$19)*($A88+(2*'Calcification Rates'!$D$19-'Calcification Rates'!$E$19)))*('Calcification Rates'!$F$19-'Calcification Rates'!$G$19)</f>
        <v>9.366516523907114</v>
      </c>
      <c r="AB88" s="73">
        <f>(2*('Calcification Rates'!$D$19+'Calcification Rates'!$E$19)*('Calcification Rates'!$F$19+'Calcification Rates'!$G$19))+(0.1*('Calcification Rates'!$D$19+'Calcification Rates'!$E$19)*($A88+(2*'Calcification Rates'!$D$19+'Calcification Rates'!$E$19)))*('Calcification Rates'!$F$19+'Calcification Rates'!$G$19)</f>
        <v>12.751531511056161</v>
      </c>
      <c r="AC88" s="73">
        <f>(((((1-'Calcification Rates'!$H$20)*$A88)*'Calcification Rates'!$D$20*0.1)+('Calcification Rates'!$H$20*$A88*'Calcification Rates'!$D$20))*'Calcification Rates'!$F$20)*0.5</f>
        <v>6.9531576916666662</v>
      </c>
      <c r="AD88" s="73">
        <f>(((((1-'Calcification Rates'!$H$20)*$A88)*(('Calcification Rates'!$D$20-'Calcification Rates'!$E$20)*0.1))+('Calcification Rates'!$H$20*$A88*('Calcification Rates'!$D$20-'Calcification Rates'!$E$20)))*('Calcification Rates'!$F$20-'Calcification Rates'!$G$20))*0.5</f>
        <v>5.9005652875406414</v>
      </c>
      <c r="AE88" s="73">
        <f>(((((1-'Calcification Rates'!$H$20)*$A88)*(('Calcification Rates'!$D$20+'Calcification Rates'!$E$20)*0.1))+('Calcification Rates'!$H$20*$A88*('Calcification Rates'!$D$20+'Calcification Rates'!$E$20)))*('Calcification Rates'!$F$20+'Calcification Rates'!$G$20))*0.5</f>
        <v>8.0320205878339141</v>
      </c>
      <c r="AF88" s="73">
        <f>(2*'Calcification Rates'!$D$21*'Calcification Rates'!$F$21)+0.1*'Calcification Rates'!$D$21*($A88+(2*'Calcification Rates'!$D$21))*'Calcification Rates'!$F$21</f>
        <v>12.666636111111114</v>
      </c>
      <c r="AG88" s="73">
        <f>(2*('Calcification Rates'!$D$21-'Calcification Rates'!$E$21)*('Calcification Rates'!$F$21-'Calcification Rates'!$G$21))+(0.1*('Calcification Rates'!$D$21-'Calcification Rates'!$E$21)*($A88+(2*'Calcification Rates'!$D$21-'Calcification Rates'!$E$21)))*('Calcification Rates'!$F$21-'Calcification Rates'!$G$21)</f>
        <v>12.394697695982934</v>
      </c>
      <c r="AH88" s="73">
        <f>(2*('Calcification Rates'!$D$21+'Calcification Rates'!$E$21)*('Calcification Rates'!$F$21+'Calcification Rates'!$G$21))+(0.1*('Calcification Rates'!$D$21+'Calcification Rates'!$E$21)*($A88+(2*'Calcification Rates'!$D$21+'Calcification Rates'!$E$21)))*('Calcification Rates'!$F$21+'Calcification Rates'!$G$21)</f>
        <v>12.941347307750402</v>
      </c>
      <c r="AI88" s="73">
        <f>$A88*'Calcification Rates'!$D$23*'Calcification Rates'!$F$23</f>
        <v>2.0212418749999999</v>
      </c>
      <c r="AJ88" s="73">
        <f>$A88*('Calcification Rates'!$D$23-'Calcification Rates'!$E$23)*('Calcification Rates'!$F$23-'Calcification Rates'!$G$23)</f>
        <v>1.3136026378916654</v>
      </c>
      <c r="AK88" s="73">
        <f>$A88*('Calcification Rates'!$D$23+'Calcification Rates'!$E$23)*('Calcification Rates'!$F$23+'Calcification Rates'!$G$23)</f>
        <v>2.7288811121083341</v>
      </c>
      <c r="AL88" s="73">
        <f>((((1-'Calcification Rates'!$H$24)*$A88)*'Calcification Rates'!$D$24*0.1)+('Calcification Rates'!$H$24*$A88*'Calcification Rates'!$D$24))*'Calcification Rates'!$F$24</f>
        <v>92.0987181478</v>
      </c>
      <c r="AM88" s="73">
        <f>((((1-'Calcification Rates'!$H$24)*$A88)*(('Calcification Rates'!$D$24-'Calcification Rates'!$E$24)*0.1))+('Calcification Rates'!$H$24*$A88*('Calcification Rates'!$D$24-'Calcification Rates'!$E$24)))*('Calcification Rates'!$F$24-'Calcification Rates'!$G$24)</f>
        <v>55.543320626766821</v>
      </c>
      <c r="AN88" s="73">
        <f>((((1-'Calcification Rates'!$H$24)*$A88)*(('Calcification Rates'!$D$24+'Calcification Rates'!$E$24)*0.1))+('Calcification Rates'!$H$24*$A88*('Calcification Rates'!$D$24+'Calcification Rates'!$E$24)))*('Calcification Rates'!$F$24+'Calcification Rates'!$G$24)</f>
        <v>133.94671573256011</v>
      </c>
      <c r="AO88" s="73">
        <f>((((((((($A88*2)/PI())/2)+'Calcification Rates'!$D$25)^2)*PI())/2))-((((((($A88*2)/PI())/2)^2)*PI())/2)))*'Calcification Rates'!$F$25</f>
        <v>43.304619915097469</v>
      </c>
      <c r="AP88" s="73">
        <f>((((((((($A88*2)/PI())/2)+('Calcification Rates'!$D$25-'Calcification Rates'!$E$25))^2)*PI())/2))-((((((($A88*2)/PI())/2)^2)*PI())/2)))*('Calcification Rates'!$F$25-'Calcification Rates'!$G$25)</f>
        <v>35.40205487187874</v>
      </c>
      <c r="AQ88" s="73">
        <f>((((((((($A88*2)/PI())/2)+('Calcification Rates'!$D$25+'Calcification Rates'!$E$25))^2)*PI())/2))-((((((($A88*2)/PI())/2)^2)*PI())/2)))*('Calcification Rates'!$F$25+'Calcification Rates'!$G$25)</f>
        <v>51.469775060834628</v>
      </c>
      <c r="AR88" s="73">
        <f>((((1-'Calcification Rates'!$H$28)*$A88)*'Calcification Rates'!$D$28*0.1)+('Calcification Rates'!$H$28*$A88*'Calcification Rates'!$D$28))*'Calcification Rates'!$F$28</f>
        <v>14.823926515759201</v>
      </c>
      <c r="AS88" s="73">
        <f>((((1-'Calcification Rates'!$H$28)*$A88)*(('Calcification Rates'!$D$28-'Calcification Rates'!$E$28)*0.1))+('Calcification Rates'!$H$28*$A88*('Calcification Rates'!$D$28-'Calcification Rates'!$E$28)))*('Calcification Rates'!$F$28-'Calcification Rates'!$G$28)</f>
        <v>13.361095231798428</v>
      </c>
      <c r="AT88" s="73">
        <f>((((1-'Calcification Rates'!$H$28)*$A88)*(('Calcification Rates'!$D$28+'Calcification Rates'!$E$28)*0.1))+('Calcification Rates'!$H$28*$A88*('Calcification Rates'!$D$28+'Calcification Rates'!$E$28)))*('Calcification Rates'!$F$28+'Calcification Rates'!$G$28)</f>
        <v>16.358341525892033</v>
      </c>
      <c r="AU88" s="73">
        <f>((((((((($A88*2)/PI())/2)+'Calcification Rates'!$D$29)^2)*PI())/2))-((((((($A88*2)/PI())/2)^2)*PI())/2)))*'Calcification Rates'!$F$29</f>
        <v>211.83345978419652</v>
      </c>
      <c r="AV88" s="73">
        <f>((((((((($A88*2)/PI())/2)+('Calcification Rates'!$D$29-'Calcification Rates'!$E$29))^2)*PI())/2))-((((((($A88*2)/PI())/2)^2)*PI())/2)))*('Calcification Rates'!$F$29-'Calcification Rates'!$G$29)</f>
        <v>175.0751986589716</v>
      </c>
      <c r="AW88" s="73">
        <f>((((((((($A88*2)/PI())/2)+('Calcification Rates'!$D$29+'Calcification Rates'!$E$29))^2)*PI())/2))-((((((($A88*2)/PI())/2)^2)*PI())/2)))*('Calcification Rates'!$F$29+'Calcification Rates'!$G$29)</f>
        <v>251.79079640275131</v>
      </c>
      <c r="AX88" s="73">
        <f>((((((((($A88*2)/PI())/2)+'Calcification Rates'!$D$30)^2)*PI())/2))-((((((($A88*2)/PI())/2)^2)*PI())/2)))*'Calcification Rates'!$F$30</f>
        <v>50.549757886833561</v>
      </c>
      <c r="AY88" s="73">
        <f>((((((((($A88*2)/PI())/2)+('Calcification Rates'!$D$30-'Calcification Rates'!$E$30))^2)*PI())/2))-((((((($A88*2)/PI())/2)^2)*PI())/2)))*('Calcification Rates'!$F$30-'Calcification Rates'!$G$30)</f>
        <v>44.876111607645214</v>
      </c>
      <c r="AZ88" s="73">
        <f>((((((((($A88*2)/PI())/2)+('Calcification Rates'!$D$30+'Calcification Rates'!$E$30))^2)*PI())/2))-((((((($A88*2)/PI())/2)^2)*PI())/2)))*('Calcification Rates'!$F$30+'Calcification Rates'!$G$30)</f>
        <v>56.339965640720628</v>
      </c>
      <c r="BA88" s="73">
        <f>((((1-'Calcification Rates'!$H$31)*$A88)*'Calcification Rates'!$D$31*0.1)+('Calcification Rates'!$H$31*$A88*'Calcification Rates'!$D$31))*'Calcification Rates'!$F$31</f>
        <v>15.855475999999999</v>
      </c>
      <c r="BB88" s="73">
        <f>((((1-'Calcification Rates'!$H$31)*$A88)*(('Calcification Rates'!$D$31-'Calcification Rates'!$E$31)*0.1))+('Calcification Rates'!$H$31*$A88*('Calcification Rates'!$D$31-'Calcification Rates'!$E$31)))*('Calcification Rates'!$F$31-'Calcification Rates'!$G$31)</f>
        <v>15.855475999999999</v>
      </c>
      <c r="BC88" s="73">
        <f>((((1-'Calcification Rates'!$H$31)*$A88)*(('Calcification Rates'!$D$31+'Calcification Rates'!$E$31)*0.1))+('Calcification Rates'!$H$31*$A88*('Calcification Rates'!$D$31+'Calcification Rates'!$E$31)))*('Calcification Rates'!$F$31+'Calcification Rates'!$G$31)</f>
        <v>15.855475999999999</v>
      </c>
      <c r="BD88" s="73">
        <f>$A88*'Calcification Rates'!$D$32*'Calcification Rates'!$F$32</f>
        <v>66.624388834872803</v>
      </c>
      <c r="BE88" s="73">
        <f>$A88*('Calcification Rates'!$D$32-'Calcification Rates'!$E$32)*('Calcification Rates'!$F$32-'Calcification Rates'!$G$32)</f>
        <v>64.04663289650145</v>
      </c>
      <c r="BF88" s="73">
        <f>$A88*('Calcification Rates'!$D$32+'Calcification Rates'!$E$32)*('Calcification Rates'!$F$32+'Calcification Rates'!$G$32)</f>
        <v>69.202144773244171</v>
      </c>
      <c r="BG88" s="73">
        <f>((((1-'Calcification Rates'!$H$34)*$A88)*'Calcification Rates'!$D$34*0.1)+('Calcification Rates'!$H$34*$A88*'Calcification Rates'!$D$34))*'Calcification Rates'!$F$34</f>
        <v>21.538521549999999</v>
      </c>
      <c r="BH88" s="73">
        <f>((((1-'Calcification Rates'!$H$34)*$A88)*(('Calcification Rates'!$D$34-'Calcification Rates'!$E$34)*0.1))+('Calcification Rates'!$H$34*$A88*('Calcification Rates'!$D$34-'Calcification Rates'!$E$34)))*('Calcification Rates'!$F$34-'Calcification Rates'!$G$34)</f>
        <v>8.2021507381004319</v>
      </c>
      <c r="BI88" s="73">
        <f>((((1-'Calcification Rates'!$H$34)*$A88)*(('Calcification Rates'!$D$34+'Calcification Rates'!$E$34)*0.1))+('Calcification Rates'!$H$34*$A88*('Calcification Rates'!$D$34+'Calcification Rates'!$E$34)))*('Calcification Rates'!$F$34+'Calcification Rates'!$G$34)</f>
        <v>41.078455307066427</v>
      </c>
      <c r="BJ88" s="73">
        <f>(2*'Calcification Rates'!$D$35*'Calcification Rates'!$F$35)+0.1*'Calcification Rates'!$D$35*($A88+(2*'Calcification Rates'!$D$35))*'Calcification Rates'!$F$35</f>
        <v>6.359907845662109</v>
      </c>
      <c r="BK88" s="73">
        <f>(2*('Calcification Rates'!$D$35-'Calcification Rates'!$E$35)*('Calcification Rates'!$F$35-'Calcification Rates'!$G$35))+(0.1*('Calcification Rates'!$D$35-'Calcification Rates'!$E$35)*($A88+(2*'Calcification Rates'!$D$35-'Calcification Rates'!$E$35)))*('Calcification Rates'!$F$35-'Calcification Rates'!$G$35)</f>
        <v>5.7359104019247962</v>
      </c>
      <c r="BL88" s="73">
        <f>(2*('Calcification Rates'!$D$35+'Calcification Rates'!$E$35)*('Calcification Rates'!$F$35+'Calcification Rates'!$G$35))+(0.1*('Calcification Rates'!$D$35+'Calcification Rates'!$E$35)*($A88+(2*'Calcification Rates'!$D$35+'Calcification Rates'!$E$35)))*('Calcification Rates'!$F$35+'Calcification Rates'!$G$35)</f>
        <v>7.0129734824137326</v>
      </c>
      <c r="BM88" s="73">
        <f>((((((((($A88*2)/PI())/2)+'Calcification Rates'!$D$36)^2)*PI())/2))-((((((($A88*2)/PI())/2)^2)*PI())/2)))*'Calcification Rates'!$F$36</f>
        <v>68.115034126260298</v>
      </c>
      <c r="BN88" s="73">
        <f>((((((((($A88*2)/PI())/2)+('Calcification Rates'!$D$36-'Calcification Rates'!$E$36))^2)*PI())/2))-((((((($A88*2)/PI())/2)^2)*PI())/2)))*('Calcification Rates'!$F$36-'Calcification Rates'!$G$36)</f>
        <v>62.388665050000114</v>
      </c>
      <c r="BO88" s="73">
        <f>((((((((($A88*2)/PI())/2)+('Calcification Rates'!$D$36+'Calcification Rates'!$E$36))^2)*PI())/2))-((((((($A88*2)/PI())/2)^2)*PI())/2)))*('Calcification Rates'!$F$36+'Calcification Rates'!$G$36)</f>
        <v>74.093052456004301</v>
      </c>
      <c r="BP88" s="73">
        <f>(2*'Calcification Rates'!$D$37*'Calcification Rates'!$F$37)+0.1*'Calcification Rates'!$D$37*($A88+(2*'Calcification Rates'!$D$37))*'Calcification Rates'!$F$37</f>
        <v>126.69596527777779</v>
      </c>
      <c r="BQ88" s="73">
        <f>(2*('Calcification Rates'!$D$37-'Calcification Rates'!$E$37)*('Calcification Rates'!$F$37-'Calcification Rates'!$G$37))+(0.1*('Calcification Rates'!$D$37-'Calcification Rates'!$E$37)*($A88+(2*'Calcification Rates'!$D$37-'Calcification Rates'!$E$37)))*('Calcification Rates'!$F$37-'Calcification Rates'!$G$37)</f>
        <v>103.90805808197058</v>
      </c>
      <c r="BR88" s="73">
        <f>(2*('Calcification Rates'!$D$37+'Calcification Rates'!$E$37)*('Calcification Rates'!$F$37+'Calcification Rates'!$G$37))+(0.1*('Calcification Rates'!$D$37+'Calcification Rates'!$E$37)*($A88+(2*'Calcification Rates'!$D$37+'Calcification Rates'!$E$37)))*('Calcification Rates'!$F$37+'Calcification Rates'!$G$37)</f>
        <v>151.32905215270935</v>
      </c>
      <c r="BS88" s="73">
        <f>(2*'Calcification Rates'!$D$38*'Calcification Rates'!$F$38)+0.1*'Calcification Rates'!$D$38*($A88+(2*'Calcification Rates'!$D$38))*'Calcification Rates'!$F$38</f>
        <v>121.31505555555556</v>
      </c>
      <c r="BT88" s="73">
        <f>(2*('Calcification Rates'!$D$38-'Calcification Rates'!$E$38)*('Calcification Rates'!$F$38-'Calcification Rates'!$G$38))+(0.1*('Calcification Rates'!$D$38-'Calcification Rates'!$E$38)*($A88+(2*'Calcification Rates'!$D$38-'Calcification Rates'!$E$38)))*('Calcification Rates'!$F$38-'Calcification Rates'!$G$38)</f>
        <v>97.588166059905717</v>
      </c>
      <c r="BU88" s="73">
        <f>(2*('Calcification Rates'!$D$38+'Calcification Rates'!$E$38)*('Calcification Rates'!$F$38+'Calcification Rates'!$G$38))+(0.1*('Calcification Rates'!$D$38+'Calcification Rates'!$E$38)*($A88+(2*'Calcification Rates'!$D$38+'Calcification Rates'!$E$38)))*('Calcification Rates'!$F$38+'Calcification Rates'!$G$38)</f>
        <v>147.43326092712121</v>
      </c>
      <c r="BV88" s="73">
        <f>((((((((($A88*2)/PI())/2)+'Calcification Rates'!$D$39)^2)*PI())/2))-((((((($A88*2)/PI())/2)^2)*PI())/2)))*'Calcification Rates'!$F$39</f>
        <v>36.827469887901742</v>
      </c>
      <c r="BW88" s="73">
        <f>((((((((($A88*2)/PI())/2)+('Calcification Rates'!$D$39-'Calcification Rates'!$E$39))^2)*PI())/2))-((((((($A88*2)/PI())/2)^2)*PI())/2)))*('Calcification Rates'!$F$39-'Calcification Rates'!$G$39)</f>
        <v>35.402582832892222</v>
      </c>
      <c r="BX88" s="73">
        <f>((((((((($A88*2)/PI())/2)+('Calcification Rates'!$D$39+'Calcification Rates'!$E$39))^2)*PI())/2))-((((((($A88*2)/PI())/2)^2)*PI())/2)))*('Calcification Rates'!$F$39+'Calcification Rates'!$G$39)</f>
        <v>38.252356942911263</v>
      </c>
      <c r="BY88" s="73">
        <f>((((((((($A88*2)/PI())/2)+'Calcification Rates'!$D$40)^2)*PI())/2))-((((((($A88*2)/PI())/2)^2)*PI())/2)))*'Calcification Rates'!$F$40</f>
        <v>67.232838516598292</v>
      </c>
      <c r="BZ88" s="73">
        <f>((((((((($A88*2)/PI())/2)+('Calcification Rates'!$D$40-'Calcification Rates'!$E$40))^2)*PI())/2))-((((((($A88*2)/PI())/2)^2)*PI())/2)))*('Calcification Rates'!$F$40-'Calcification Rates'!$G$40)</f>
        <v>64.63154112730038</v>
      </c>
      <c r="CA88" s="73">
        <f>((((((((($A88*2)/PI())/2)+('Calcification Rates'!$D$40+'Calcification Rates'!$E$40))^2)*PI())/2))-((((((($A88*2)/PI())/2)^2)*PI())/2)))*('Calcification Rates'!$F$40+'Calcification Rates'!$G$40)</f>
        <v>69.834135905896218</v>
      </c>
      <c r="CB88" s="73">
        <f>$A88*'Calcification Rates'!$D$23*'Calcification Rates'!$F$23</f>
        <v>2.0212418749999999</v>
      </c>
      <c r="CC88" s="73">
        <f>$A88*('Calcification Rates'!$D$23-'Calcification Rates'!$E$23)*('Calcification Rates'!$F$23-'Calcification Rates'!$G$23)</f>
        <v>1.3136026378916654</v>
      </c>
      <c r="CD88" s="73">
        <f>$A88*('Calcification Rates'!$D$23+'Calcification Rates'!$E$23)*('Calcification Rates'!$F$23+'Calcification Rates'!$G$23)</f>
        <v>2.7288811121083341</v>
      </c>
      <c r="CE88" s="73">
        <f>((((1-'Calcification Rates'!$H$44)*$A88)*'Calcification Rates'!$D$44*0.1)+('Calcification Rates'!$H$44*$A88*'Calcification Rates'!$D$44))*'Calcification Rates'!$F$44</f>
        <v>70.58173511935</v>
      </c>
      <c r="CF88" s="73">
        <f>((((1-'Calcification Rates'!$H$44)*$A88)*(('Calcification Rates'!$D$44-'Calcification Rates'!$E$44)*0.1))+('Calcification Rates'!$H$44*$A88*('Calcification Rates'!$D$44-'Calcification Rates'!$E$44)))*('Calcification Rates'!$F$44-'Calcification Rates'!$G$44)</f>
        <v>42.566759049091409</v>
      </c>
      <c r="CG88" s="73">
        <f>((((1-'Calcification Rates'!$H$44)*$A88)*(('Calcification Rates'!$D$44+'Calcification Rates'!$E$44)*0.1))+('Calcification Rates'!$H$44*$A88*('Calcification Rates'!$D$44+'Calcification Rates'!$E$44)))*('Calcification Rates'!$F$44+'Calcification Rates'!$G$44)</f>
        <v>102.65280342740867</v>
      </c>
      <c r="CH88" s="73">
        <f>((((1-'Calcification Rates'!$H$45)*$A88)*'Calcification Rates'!$D$45*0.1)+('Calcification Rates'!$H$45*$A88*'Calcification Rates'!$D$45))*'Calcification Rates'!$F$45</f>
        <v>87.703006399999978</v>
      </c>
      <c r="CI88" s="73">
        <f>((((1-'Calcification Rates'!$H$45)*$A88)*(('Calcification Rates'!$D$45-'Calcification Rates'!$E$45)*0.1))+('Calcification Rates'!$H$45*$A88*('Calcification Rates'!$D$45-'Calcification Rates'!$E$45)))*('Calcification Rates'!$F$45-'Calcification Rates'!$G$45)</f>
        <v>57.751245872402109</v>
      </c>
      <c r="CJ88" s="73">
        <f>((((1-'Calcification Rates'!$H$45)*$A88)*(('Calcification Rates'!$D$45+'Calcification Rates'!$E$45)*0.1))+('Calcification Rates'!$H$45*$A88*('Calcification Rates'!$D$45+'Calcification Rates'!$E$45)))*('Calcification Rates'!$F$45+'Calcification Rates'!$G$45)</f>
        <v>117.65476692759786</v>
      </c>
      <c r="CK88" s="73">
        <f>((((1-'Calcification Rates'!$H$46)*$A88)*'Calcification Rates'!$D$46*0.1)+('Calcification Rates'!$H$46*$A88*'Calcification Rates'!$D$46))*'Calcification Rates'!$F$46</f>
        <v>70.641502520000017</v>
      </c>
      <c r="CL88" s="73">
        <f>((((1-'Calcification Rates'!$H$46)*$A88)*(('Calcification Rates'!$D$46-'Calcification Rates'!$E$46)*0.1))+('Calcification Rates'!$H$46*$A88*('Calcification Rates'!$D$46-'Calcification Rates'!$E$46)))*('Calcification Rates'!$F$46-'Calcification Rates'!$G$46)</f>
        <v>66.252407612090053</v>
      </c>
      <c r="CM88" s="73">
        <f>((((1-'Calcification Rates'!$H$46)*$A88)*(('Calcification Rates'!$D$46+'Calcification Rates'!$E$46)*0.1))+('Calcification Rates'!$H$46*$A88*('Calcification Rates'!$D$46+'Calcification Rates'!$E$46)))*('Calcification Rates'!$F$46+'Calcification Rates'!$G$46)</f>
        <v>75.162212207919836</v>
      </c>
      <c r="CN88" s="73">
        <f>((((1-'Calcification Rates'!$H$47)*$A88)*'Calcification Rates'!$D$47*0.1)+('Calcification Rates'!$H$47*$A88*'Calcification Rates'!$D$47))*'Calcification Rates'!$F$47</f>
        <v>92.0987181478</v>
      </c>
      <c r="CO88" s="73">
        <f>((((1-'Calcification Rates'!$H$47)*$A88)*(('Calcification Rates'!$D$47-'Calcification Rates'!$E$47)*0.1))+('Calcification Rates'!$H$47*$A88*('Calcification Rates'!$D$47-'Calcification Rates'!$E$47)))*('Calcification Rates'!$F$47-'Calcification Rates'!$G$47)</f>
        <v>55.543320626766821</v>
      </c>
      <c r="CP88" s="73">
        <f>((((1-'Calcification Rates'!$H$47)*$A88)*(('Calcification Rates'!$D$47+'Calcification Rates'!$E$47)*0.1))+('Calcification Rates'!$H$47*$A88*('Calcification Rates'!$D$47+'Calcification Rates'!$E$47)))*('Calcification Rates'!$F$47+'Calcification Rates'!$G$47)</f>
        <v>133.94671573256011</v>
      </c>
      <c r="CQ88" s="73">
        <f>((((((((($A88*2)/PI())/2)+'Calcification Rates'!$D$48)^2)*PI())/2))-((((((($A88*2)/PI())/2)^2)*PI())/2)))*'Calcification Rates'!$F$48</f>
        <v>51.589778726817485</v>
      </c>
      <c r="CR88" s="73">
        <f>((((((((($A88*2)/PI())/2)+('Calcification Rates'!$D$48-'Calcification Rates'!$E$48))^2)*PI())/2))-((((((($A88*2)/PI())/2)^2)*PI())/2)))*('Calcification Rates'!$F$48-'Calcification Rates'!$G$48)</f>
        <v>46.523747218093327</v>
      </c>
      <c r="CS88" s="73">
        <f>((((((((($A88*2)/PI())/2)+('Calcification Rates'!$D$48+'Calcification Rates'!$E$48))^2)*PI())/2))-((((((($A88*2)/PI())/2)^2)*PI())/2)))*('Calcification Rates'!$F$48+'Calcification Rates'!$G$48)</f>
        <v>56.892568486930607</v>
      </c>
      <c r="CT88" s="73">
        <f>((((1-'Calcification Rates'!$H$49)*$A88)*'Calcification Rates'!$D$49*0.1)+('Calcification Rates'!$H$49*$A88*'Calcification Rates'!$D$49))*'Calcification Rates'!$F$49</f>
        <v>70.58173511935</v>
      </c>
      <c r="CU88" s="73">
        <f>((((1-'Calcification Rates'!$H$49)*$A88)*(('Calcification Rates'!$D$49-'Calcification Rates'!$E$49)*0.1))+('Calcification Rates'!$H$49*$A88*('Calcification Rates'!$D$49-'Calcification Rates'!$E$49)))*('Calcification Rates'!$F$49-'Calcification Rates'!$G$49)</f>
        <v>42.566759049091409</v>
      </c>
      <c r="CV88" s="73">
        <f>((((1-'Calcification Rates'!$H$49)*$A88)*(('Calcification Rates'!$D$49+'Calcification Rates'!$E$49)*0.1))+('Calcification Rates'!$H$49*$A88*('Calcification Rates'!$D$49+'Calcification Rates'!$E$49)))*('Calcification Rates'!$F$49+'Calcification Rates'!$G$49)</f>
        <v>102.65280342740867</v>
      </c>
      <c r="CW88" s="73">
        <f>((((((((($A88*2)/PI())/2)+'Calcification Rates'!$D$50)^2)*PI())/2))-((((((($A88*2)/PI())/2)^2)*PI())/2)))*'Calcification Rates'!$F$50</f>
        <v>51.589778726817485</v>
      </c>
      <c r="CX88" s="73">
        <f>((((((((($A88*2)/PI())/2)+('Calcification Rates'!$D$50-'Calcification Rates'!$E$50))^2)*PI())/2))-((((((($A88*2)/PI())/2)^2)*PI())/2)))*('Calcification Rates'!$F$50-'Calcification Rates'!$G$50)</f>
        <v>46.523747218093327</v>
      </c>
      <c r="CY88" s="73">
        <f>((((((((($A88*2)/PI())/2)+('Calcification Rates'!$D$50+'Calcification Rates'!$E$50))^2)*PI())/2))-((((((($A88*2)/PI())/2)^2)*PI())/2)))*('Calcification Rates'!$F$50+'Calcification Rates'!$G$50)</f>
        <v>56.892568486930607</v>
      </c>
      <c r="CZ88" s="73">
        <f>((((((((($A88*2)/PI())/2)+'Calcification Rates'!$D$51)^2)*PI())/2))-((((((($A88*2)/PI())/2)^2)*PI())/2)))*'Calcification Rates'!$F$51</f>
        <v>51.589778726817485</v>
      </c>
      <c r="DA88" s="73">
        <f>((((((((($A88*2)/PI())/2)+('Calcification Rates'!$D$51-'Calcification Rates'!$E$51))^2)*PI())/2))-((((((($A88*2)/PI())/2)^2)*PI())/2)))*('Calcification Rates'!$F$51-'Calcification Rates'!$G$51)</f>
        <v>46.523747218093327</v>
      </c>
      <c r="DB88" s="73">
        <f>((((((((($A88*2)/PI())/2)+('Calcification Rates'!$D$51+'Calcification Rates'!$E$51))^2)*PI())/2))-((((((($A88*2)/PI())/2)^2)*PI())/2)))*('Calcification Rates'!$F$51+'Calcification Rates'!$G$51)</f>
        <v>56.892568486930607</v>
      </c>
      <c r="DC88" s="73">
        <f>((((((((($A88*2)/PI())/2)+'Calcification Rates'!$D$52)^2)*PI())/2))-((((((($A88*2)/PI())/2)^2)*PI())/2)))*'Calcification Rates'!$F$52</f>
        <v>113.96672918054232</v>
      </c>
      <c r="DD88" s="73">
        <f>((((((((($A88*2)/PI())/2)+('Calcification Rates'!$D$52-'Calcification Rates'!$E$52))^2)*PI())/2))-((((((($A88*2)/PI())/2)^2)*PI())/2)))*('Calcification Rates'!$F$52-'Calcification Rates'!$G$52)</f>
        <v>107.58937942900148</v>
      </c>
      <c r="DE88" s="73">
        <f>((((((((($A88*2)/PI())/2)+('Calcification Rates'!$D$52+'Calcification Rates'!$E$52))^2)*PI())/2))-((((((($A88*2)/PI())/2)^2)*PI())/2)))*('Calcification Rates'!$F$52+'Calcification Rates'!$G$52)</f>
        <v>120.50360930857519</v>
      </c>
      <c r="DF88" s="73">
        <f>((((((((($A88*2)/PI())/2)+'Calcification Rates'!$D$53)^2)*PI())/2))-((((((($A88*2)/PI())/2)^2)*PI())/2)))*'Calcification Rates'!$F$53</f>
        <v>15.302273389041023</v>
      </c>
      <c r="DG88" s="73">
        <f>((((((((($A88*2)/PI())/2)+('Calcification Rates'!$D$53-'Calcification Rates'!$E$53))^2)*PI())/2))-((((((($A88*2)/PI())/2)^2)*PI())/2)))*('Calcification Rates'!$F$53-'Calcification Rates'!$G$53)</f>
        <v>14.544781502819085</v>
      </c>
      <c r="DH88" s="73">
        <f>((((((((($A88*2)/PI())/2)+('Calcification Rates'!$D$53+'Calcification Rates'!$E$53))^2)*PI())/2))-((((((($A88*2)/PI())/2)^2)*PI())/2)))*('Calcification Rates'!$F$53+'Calcification Rates'!$G$53)</f>
        <v>16.073090412682362</v>
      </c>
      <c r="DI88" s="73">
        <f>((((((((($A88*2)/PI())/2)+'Calcification Rates'!$D$54)^2)*PI())/2))-((((((($A88*2)/PI())/2)^2)*PI())/2)))*'Calcification Rates'!$F$54</f>
        <v>15.302273389041023</v>
      </c>
      <c r="DJ88" s="73">
        <f>((((((((($A88*2)/PI())/2)+('Calcification Rates'!$D$54-'Calcification Rates'!$E$54))^2)*PI())/2))-((((((($A88*2)/PI())/2)^2)*PI())/2)))*('Calcification Rates'!$F$54-'Calcification Rates'!$G$54)</f>
        <v>14.544781502819085</v>
      </c>
      <c r="DK88" s="73">
        <f>((((((((($A88*2)/PI())/2)+('Calcification Rates'!$D$54+'Calcification Rates'!$E$54))^2)*PI())/2))-((((((($A88*2)/PI())/2)^2)*PI())/2)))*('Calcification Rates'!$F$54+'Calcification Rates'!$G$54)</f>
        <v>16.073090412682362</v>
      </c>
      <c r="DL88" s="73">
        <f>((((((((($A88*2)/PI())/2)+'Calcification Rates'!$D$55)^2)*PI())/2))-((((((($A88*2)/PI())/2)^2)*PI())/2)))*'Calcification Rates'!$F$55</f>
        <v>18.764836087025675</v>
      </c>
      <c r="DM88" s="73">
        <f>((((((((($A88*2)/PI())/2)+('Calcification Rates'!$D$55-'Calcification Rates'!$E$55))^2)*PI())/2))-((((((($A88*2)/PI())/2)^2)*PI())/2)))*('Calcification Rates'!$F$55-'Calcification Rates'!$G$55)</f>
        <v>18.553803612136971</v>
      </c>
      <c r="DN88" s="73">
        <f>((((((((($A88*2)/PI())/2)+('Calcification Rates'!$D$55+'Calcification Rates'!$E$55))^2)*PI())/2))-((((((($A88*2)/PI())/2)^2)*PI())/2)))*('Calcification Rates'!$F$55+'Calcification Rates'!$G$55)</f>
        <v>18.975878435835192</v>
      </c>
      <c r="DO88" s="73">
        <f>((((1-'Calcification Rates'!$H$56)*$A88)*'Calcification Rates'!$D$56*0.1)+('Calcification Rates'!$H$56*$A88*'Calcification Rates'!$D$56))*'Calcification Rates'!$F$56</f>
        <v>9.1555845100000006</v>
      </c>
      <c r="DP88" s="73">
        <f>((((1-'Calcification Rates'!$H$56)*$A88)*(('Calcification Rates'!$D$56-'Calcification Rates'!$E$56)*0.1))+('Calcification Rates'!$H$56*$A88*('Calcification Rates'!$D$56-'Calcification Rates'!$E$56)))*('Calcification Rates'!$F$56-'Calcification Rates'!$G$56)</f>
        <v>9.1555845100000006</v>
      </c>
      <c r="DQ88" s="73">
        <f>((((1-'Calcification Rates'!$H$56)*$A88)*(('Calcification Rates'!$D$56+'Calcification Rates'!$E$56)*0.1))+('Calcification Rates'!$H$56*$A88*('Calcification Rates'!$D$56+'Calcification Rates'!$E$56)))*('Calcification Rates'!$F$56+'Calcification Rates'!$G$56)</f>
        <v>9.1555845100000006</v>
      </c>
      <c r="DR88" s="73">
        <f>((((1-'Calcification Rates'!$H$57)*$A88)*'Calcification Rates'!$D$57*0.1)+('Calcification Rates'!$H$57*$A88*'Calcification Rates'!$D$57))*'Calcification Rates'!$F$57</f>
        <v>38.819482666666673</v>
      </c>
      <c r="DS88" s="73">
        <f>((((1-'Calcification Rates'!$H$57)*$A88)*(('Calcification Rates'!$D$57-'Calcification Rates'!$E$57)*0.1))+('Calcification Rates'!$H$57*$A88*('Calcification Rates'!$D$57-'Calcification Rates'!$E$57)))*('Calcification Rates'!$F$57-'Calcification Rates'!$G$57)</f>
        <v>36.792722875496835</v>
      </c>
      <c r="DT88" s="73">
        <f>((((1-'Calcification Rates'!$H$57)*$A88)*(('Calcification Rates'!$D$57+'Calcification Rates'!$E$57)*0.1))+('Calcification Rates'!$H$57*$A88*('Calcification Rates'!$D$57+'Calcification Rates'!$E$57)))*('Calcification Rates'!$F$57+'Calcification Rates'!$G$57)</f>
        <v>40.84624245783651</v>
      </c>
      <c r="DU88" s="73">
        <f>((((1-'Calcification Rates'!$H$58)*$A88)*'Calcification Rates'!$D$58*0.1)+('Calcification Rates'!$H$58*$A88*'Calcification Rates'!$D$58))*'Calcification Rates'!$F$58</f>
        <v>38.819482666666673</v>
      </c>
      <c r="DV88" s="73">
        <f>((((1-'Calcification Rates'!$H$58)*$A88)*(('Calcification Rates'!$D$58-'Calcification Rates'!$E$58)*0.1))+('Calcification Rates'!$H$58*$A88*('Calcification Rates'!$D$58-'Calcification Rates'!$E$58)))*('Calcification Rates'!$F$58-'Calcification Rates'!$G$58)</f>
        <v>36.792722875496835</v>
      </c>
      <c r="DW88" s="73">
        <f>((((1-'Calcification Rates'!$H$58)*$A88)*(('Calcification Rates'!$D$58+'Calcification Rates'!$E$58)*0.1))+('Calcification Rates'!$H$58*$A88*('Calcification Rates'!$D$58+'Calcification Rates'!$E$58)))*('Calcification Rates'!$F$58+'Calcification Rates'!$G$58)</f>
        <v>40.84624245783651</v>
      </c>
      <c r="DX88" s="73">
        <f>(2*'Calcification Rates'!$D$59*'Calcification Rates'!$F$59)+0.1*'Calcification Rates'!$D$59*($A88+(2*'Calcification Rates'!$D$59))*'Calcification Rates'!$F$59</f>
        <v>25.930337422222223</v>
      </c>
      <c r="DY88" s="73">
        <f>(2*('Calcification Rates'!$D$59-'Calcification Rates'!$E$59)*('Calcification Rates'!$F$59-'Calcification Rates'!$G$59))+(0.1*('Calcification Rates'!$D$59-'Calcification Rates'!$E$59)*($A88+(2*'Calcification Rates'!$D$59-'Calcification Rates'!$E$59)))*('Calcification Rates'!$F$59-'Calcification Rates'!$G$59)</f>
        <v>24.558021884241882</v>
      </c>
      <c r="DZ88" s="73">
        <f>(2*('Calcification Rates'!$D$59+'Calcification Rates'!$E$59)*('Calcification Rates'!$F$59+'Calcification Rates'!$G$59))+(0.1*('Calcification Rates'!$D$59+'Calcification Rates'!$E$59)*($A88+(2*'Calcification Rates'!$D$59+'Calcification Rates'!$E$59)))*('Calcification Rates'!$F$59+'Calcification Rates'!$G$59)</f>
        <v>27.304690722409859</v>
      </c>
      <c r="EA88" s="73">
        <f>((((((((($A88*2)/PI())/2)+'Calcification Rates'!$D$60)^2)*PI())/2))-((((((($A88*2)/PI())/2)^2)*PI())/2)))*'Calcification Rates'!$F$60</f>
        <v>53.660096284714861</v>
      </c>
      <c r="EB88" s="73">
        <f>((((((((($A88*2)/PI())/2)+('Calcification Rates'!$D$60-'Calcification Rates'!$E$60))^2)*PI())/2))-((((((($A88*2)/PI())/2)^2)*PI())/2)))*('Calcification Rates'!$F$60-'Calcification Rates'!$G$60)</f>
        <v>50.095439827339803</v>
      </c>
      <c r="EC88" s="73">
        <f>((((((((($A88*2)/PI())/2)+('Calcification Rates'!$D$60+'Calcification Rates'!$E$60))^2)*PI())/2))-((((((($A88*2)/PI())/2)^2)*PI())/2)))*('Calcification Rates'!$F$60+'Calcification Rates'!$G$60)</f>
        <v>57.340272719724929</v>
      </c>
      <c r="ED88" s="73">
        <f>$A88*'Calcification Rates'!$D$61*'Calcification Rates'!$F$61</f>
        <v>67.490659090215118</v>
      </c>
      <c r="EE88" s="73">
        <f>$A88*('Calcification Rates'!$D$61-'Calcification Rates'!$E$61)*('Calcification Rates'!$F$61-'Calcification Rates'!$G$61)</f>
        <v>61.843308469390259</v>
      </c>
      <c r="EF88" s="73">
        <f>$A88*('Calcification Rates'!$D$61+'Calcification Rates'!$E$61)*('Calcification Rates'!$F$61+'Calcification Rates'!$G$61)</f>
        <v>73.382402509030641</v>
      </c>
      <c r="EG88" s="73">
        <f>(2*'Calcification Rates'!$D$62*'Calcification Rates'!$F$62)+0.1*'Calcification Rates'!$D$62*($A88+(2*'Calcification Rates'!$D$62))*'Calcification Rates'!$F$62</f>
        <v>126.69596527777779</v>
      </c>
      <c r="EH88" s="73">
        <f>(2*('Calcification Rates'!$D$62-'Calcification Rates'!$E$62)*('Calcification Rates'!$F$62-'Calcification Rates'!$G$62))+(0.1*('Calcification Rates'!$D$62-'Calcification Rates'!$E$62)*($A88+(2*'Calcification Rates'!$D$62-'Calcification Rates'!$E$62)))*('Calcification Rates'!$F$62-'Calcification Rates'!$G$62)</f>
        <v>103.90805808197058</v>
      </c>
      <c r="EI88" s="73">
        <f>(2*('Calcification Rates'!$D$62+'Calcification Rates'!$E$62)*('Calcification Rates'!$F$62+'Calcification Rates'!$G$62))+(0.1*('Calcification Rates'!$D$62+'Calcification Rates'!$E$62)*($A88+(2*'Calcification Rates'!$D$62+'Calcification Rates'!$E$62)))*('Calcification Rates'!$F$62+'Calcification Rates'!$G$62)</f>
        <v>151.32905215270935</v>
      </c>
      <c r="EJ88" s="73">
        <f>(2*'Calcification Rates'!$D$63*'Calcification Rates'!$F$63)+0.1*'Calcification Rates'!$D$63*($A88+(2*'Calcification Rates'!$D$63))*'Calcification Rates'!$F$63</f>
        <v>126.69596527777779</v>
      </c>
      <c r="EK88" s="73">
        <f>(2*('Calcification Rates'!$D$63-'Calcification Rates'!$E$63)*('Calcification Rates'!$F$63-'Calcification Rates'!$G$63))+(0.1*('Calcification Rates'!$D$63-'Calcification Rates'!$E$63)*($A88+(2*'Calcification Rates'!$D$63-'Calcification Rates'!$E$63)))*('Calcification Rates'!$F$63-'Calcification Rates'!$G$63)</f>
        <v>103.90805808197058</v>
      </c>
      <c r="EL88" s="73">
        <f>(2*('Calcification Rates'!$D$63+'Calcification Rates'!$E$63)*('Calcification Rates'!$F$63+'Calcification Rates'!$G$63))+(0.1*('Calcification Rates'!$D$63+'Calcification Rates'!$E$63)*($A88+(2*'Calcification Rates'!$D$63+'Calcification Rates'!$E$63)))*('Calcification Rates'!$F$63+'Calcification Rates'!$G$63)</f>
        <v>151.32905215270935</v>
      </c>
      <c r="EM88" s="73">
        <f>(2*'Calcification Rates'!$D$64*'Calcification Rates'!$F$64)+0.1*'Calcification Rates'!$D$64*($A88+(2*'Calcification Rates'!$D$64))*'Calcification Rates'!$F$64</f>
        <v>126.69596527777779</v>
      </c>
      <c r="EN88" s="73">
        <f>(2*('Calcification Rates'!$D$64-'Calcification Rates'!$E$64)*('Calcification Rates'!$F$64-'Calcification Rates'!$G$64))+(0.1*('Calcification Rates'!$D$64-'Calcification Rates'!$E$64)*($A88+(2*'Calcification Rates'!$D$64-'Calcification Rates'!$E$64)))*('Calcification Rates'!$F$64-'Calcification Rates'!$G$64)</f>
        <v>103.90805808197058</v>
      </c>
      <c r="EO88" s="73">
        <f>(2*('Calcification Rates'!$D$64+'Calcification Rates'!$E$64)*('Calcification Rates'!$F$64+'Calcification Rates'!$G$64))+(0.1*('Calcification Rates'!$D$64+'Calcification Rates'!$E$64)*($A88+(2*'Calcification Rates'!$D$64+'Calcification Rates'!$E$64)))*('Calcification Rates'!$F$64+'Calcification Rates'!$G$64)</f>
        <v>151.32905215270935</v>
      </c>
      <c r="EP88" s="73">
        <f>(2*'Calcification Rates'!$D$65*'Calcification Rates'!$F$65)+0.1*'Calcification Rates'!$D$65*($A88+(2*'Calcification Rates'!$D$65))*'Calcification Rates'!$F$65</f>
        <v>126.69596527777779</v>
      </c>
      <c r="EQ88" s="73">
        <f>(2*('Calcification Rates'!$D$65-'Calcification Rates'!$E$65)*('Calcification Rates'!$F$65-'Calcification Rates'!$G$65))+(0.1*('Calcification Rates'!$D$65-'Calcification Rates'!$E$65)*($A88+(2*'Calcification Rates'!$D$65-'Calcification Rates'!$E$65)))*('Calcification Rates'!$F$65-'Calcification Rates'!$G$65)</f>
        <v>103.90805808197058</v>
      </c>
      <c r="ER88" s="73">
        <f>(2*('Calcification Rates'!$D$65+'Calcification Rates'!$E$65)*('Calcification Rates'!$F$65+'Calcification Rates'!$G$65))+(0.1*('Calcification Rates'!$D$65+'Calcification Rates'!$E$65)*($A88+(2*'Calcification Rates'!$D$65+'Calcification Rates'!$E$65)))*('Calcification Rates'!$F$65+'Calcification Rates'!$G$65)</f>
        <v>151.32905215270935</v>
      </c>
      <c r="ES88" s="73">
        <f>$A88*'Calcification Rates'!$D$66*'Calcification Rates'!$F$66</f>
        <v>67.490659090215118</v>
      </c>
      <c r="ET88" s="73">
        <f>$A88*('Calcification Rates'!$D$66-'Calcification Rates'!$E$66)*('Calcification Rates'!$F$66-'Calcification Rates'!$G$66)</f>
        <v>61.843308469390259</v>
      </c>
      <c r="EU88" s="73">
        <f>$A88*('Calcification Rates'!$D$66+'Calcification Rates'!$E$66)*('Calcification Rates'!$F$66+'Calcification Rates'!$G$66)</f>
        <v>73.382402509030641</v>
      </c>
      <c r="EV88" s="73">
        <f>(2*'Calcification Rates'!$D$67*'Calcification Rates'!$F$67)+0.1*'Calcification Rates'!$D$67*($A88+(2*'Calcification Rates'!$D$67))*'Calcification Rates'!$F$67</f>
        <v>126.69596527777779</v>
      </c>
      <c r="EW88" s="73">
        <f>(2*('Calcification Rates'!$D$67-'Calcification Rates'!$E$67)*('Calcification Rates'!$F$67-'Calcification Rates'!$G$67))+(0.1*('Calcification Rates'!$D$67-'Calcification Rates'!$E$67)*($A88+(2*'Calcification Rates'!$D$67-'Calcification Rates'!$E$67)))*('Calcification Rates'!$F$67-'Calcification Rates'!$G$67)</f>
        <v>103.90805808197058</v>
      </c>
      <c r="EX88" s="73">
        <f>(2*('Calcification Rates'!$D$67+'Calcification Rates'!$E$67)*('Calcification Rates'!$F$67+'Calcification Rates'!$G$67))+(0.1*('Calcification Rates'!$D$67+'Calcification Rates'!$E$67)*($A88+(2*'Calcification Rates'!$D$67+'Calcification Rates'!$E$67)))*('Calcification Rates'!$F$67+'Calcification Rates'!$G$67)</f>
        <v>151.32905215270935</v>
      </c>
      <c r="EY88" s="73">
        <f>((((1-'Calcification Rates'!$H$68)*$A88)*'Calcification Rates'!$D$68*0.1)+('Calcification Rates'!$H$68*$A88*'Calcification Rates'!$D$68))*'Calcification Rates'!$F$68</f>
        <v>19.687678999999999</v>
      </c>
      <c r="EZ88" s="73">
        <f>((((1-'Calcification Rates'!$H$68)*$A88)*(('Calcification Rates'!$D$68-'Calcification Rates'!$E$68)*0.1))+('Calcification Rates'!$H$68*$A88*('Calcification Rates'!$D$68-'Calcification Rates'!$E$68)))*('Calcification Rates'!$F$68-'Calcification Rates'!$G$68)</f>
        <v>12.250933156735073</v>
      </c>
      <c r="FA88" s="73">
        <f>((((1-'Calcification Rates'!$H$68)*$A88)*(('Calcification Rates'!$D$68+'Calcification Rates'!$E$68)*0.1))+('Calcification Rates'!$H$68*$A88*('Calcification Rates'!$D$68+'Calcification Rates'!$E$68)))*('Calcification Rates'!$F$68+'Calcification Rates'!$G$68)</f>
        <v>27.86413979569074</v>
      </c>
      <c r="FB88" s="73">
        <f>((((((((($A88*2)/PI())/2)+'Calcification Rates'!$D$69)^2)*PI())/2))-((((((($A88*2)/PI())/2)^2)*PI())/2)))*'Calcification Rates'!$F$69</f>
        <v>131.15780965640948</v>
      </c>
      <c r="FC88" s="73">
        <f>((((((((($A88*2)/PI())/2)+('Calcification Rates'!$D$69-'Calcification Rates'!$E$69))^2)*PI())/2))-((((((($A88*2)/PI())/2)^2)*PI())/2)))*('Calcification Rates'!$F$69-'Calcification Rates'!$G$69)</f>
        <v>124.16293924821142</v>
      </c>
      <c r="FD88" s="73">
        <f>((((((((($A88*2)/PI())/2)+('Calcification Rates'!$D$69+'Calcification Rates'!$E$69))^2)*PI())/2))-((((((($A88*2)/PI())/2)^2)*PI())/2)))*('Calcification Rates'!$F$69+'Calcification Rates'!$G$69)</f>
        <v>138.25500785691108</v>
      </c>
      <c r="FE88" s="73">
        <f>((((((((($A88*2)/PI())/2)+'Calcification Rates'!$D$70)^2)*PI())/2))-((((((($A88*2)/PI())/2)^2)*PI())/2)))*'Calcification Rates'!$F$70</f>
        <v>102.1411288234579</v>
      </c>
      <c r="FF88" s="73">
        <f>((((((((($A88*2)/PI())/2)+('Calcification Rates'!$D$70-'Calcification Rates'!$E$70))^2)*PI())/2))-((((((($A88*2)/PI())/2)^2)*PI())/2)))*('Calcification Rates'!$F$70-'Calcification Rates'!$G$70)</f>
        <v>87.942905797028388</v>
      </c>
      <c r="FG88" s="73">
        <f>((((((((($A88*2)/PI())/2)+('Calcification Rates'!$D$70+'Calcification Rates'!$E$70))^2)*PI())/2))-((((((($A88*2)/PI())/2)^2)*PI())/2)))*('Calcification Rates'!$F$70+'Calcification Rates'!$G$70)</f>
        <v>116.61294795026753</v>
      </c>
      <c r="FH88" s="73">
        <f>((((((((($A88*2)/PI())/2)+'Calcification Rates'!$D$71)^2)*PI())/2))-((((((($A88*2)/PI())/2)^2)*PI())/2)))*'Calcification Rates'!$F$71</f>
        <v>58.412630374934139</v>
      </c>
      <c r="FI88" s="73">
        <f>((((((((($A88*2)/PI())/2)+('Calcification Rates'!$D$71-'Calcification Rates'!$E$71))^2)*PI())/2))-((((((($A88*2)/PI())/2)^2)*PI())/2)))*('Calcification Rates'!$F$71-'Calcification Rates'!$G$71)</f>
        <v>53.861777146403604</v>
      </c>
      <c r="FJ88" s="73">
        <f>((((((((($A88*2)/PI())/2)+('Calcification Rates'!$D$71+'Calcification Rates'!$E$71))^2)*PI())/2))-((((((($A88*2)/PI())/2)^2)*PI())/2)))*('Calcification Rates'!$F$71+'Calcification Rates'!$G$71)</f>
        <v>63.143683104072153</v>
      </c>
      <c r="FK88" s="73">
        <f>$A88*'Calcification Rates'!$D$72*'Calcification Rates'!$F$72</f>
        <v>2.0212418749999999</v>
      </c>
      <c r="FL88" s="73">
        <f>$A88*('Calcification Rates'!$D$72-'Calcification Rates'!$E$72)*('Calcification Rates'!$F$72-'Calcification Rates'!$G$72)</f>
        <v>1.3136026378916654</v>
      </c>
      <c r="FM88" s="73">
        <f>$A88*('Calcification Rates'!$D$72+'Calcification Rates'!$E$72)*('Calcification Rates'!$F$72+'Calcification Rates'!$G$72)</f>
        <v>2.7288811121083341</v>
      </c>
      <c r="FN88" s="73">
        <f>$A88*'Calcification Rates'!$D$74*'Calcification Rates'!$F$74</f>
        <v>2.0212418749999999</v>
      </c>
      <c r="FO88" s="73">
        <f>$A88*('Calcification Rates'!$D$74-'Calcification Rates'!$E$74)*('Calcification Rates'!$F$74-'Calcification Rates'!$G$74)</f>
        <v>1.3136026378916654</v>
      </c>
      <c r="FP88" s="73">
        <f>$A88*('Calcification Rates'!$D$74+'Calcification Rates'!$E$74)*('Calcification Rates'!$F$74+'Calcification Rates'!$G$74)</f>
        <v>2.7288811121083341</v>
      </c>
      <c r="FQ88" s="73">
        <f>$A88*'Calcification Rates'!$D$75*'Calcification Rates'!$F$75</f>
        <v>58.337287642045453</v>
      </c>
      <c r="FR88" s="73">
        <f>$A88*('Calcification Rates'!$D$75-'Calcification Rates'!$E$75)*('Calcification Rates'!$F$75-'Calcification Rates'!$G$75)</f>
        <v>54.327212295067262</v>
      </c>
      <c r="FS88" s="73">
        <f>$A88*('Calcification Rates'!$D$75+'Calcification Rates'!$E$75)*('Calcification Rates'!$F$75+'Calcification Rates'!$G$75)</f>
        <v>62.469468757865194</v>
      </c>
      <c r="FT88" s="73">
        <f>((((((((($A88*2)/PI())/2)+'Calcification Rates'!$D$76)^2)*PI())/2))-((((((($A88*2)/PI())/2)^2)*PI())/2)))*'Calcification Rates'!$F$76</f>
        <v>58.818859447526926</v>
      </c>
      <c r="FU88" s="73">
        <f>((((((((($A88*2)/PI())/2)+('Calcification Rates'!$D$76-'Calcification Rates'!$E$76))^2)*PI())/2))-((((((($A88*2)/PI())/2)^2)*PI())/2)))*('Calcification Rates'!$F$76-'Calcification Rates'!$G$76)</f>
        <v>54.765896695417055</v>
      </c>
      <c r="FV88" s="73">
        <f>((((((((($A88*2)/PI())/2)+('Calcification Rates'!$D$76+'Calcification Rates'!$E$76))^2)*PI())/2))-((((((($A88*2)/PI())/2)^2)*PI())/2)))*('Calcification Rates'!$F$76+'Calcification Rates'!$G$76)</f>
        <v>62.996402377888366</v>
      </c>
      <c r="FW88" s="73">
        <f>(2*'Calcification Rates'!$D$77*'Calcification Rates'!$F$77)+0.1*'Calcification Rates'!$D$77*($A88+(2*'Calcification Rates'!$D$77))*'Calcification Rates'!$F$77</f>
        <v>126.69596527777779</v>
      </c>
      <c r="FX88" s="73">
        <f>(2*('Calcification Rates'!$D$77-'Calcification Rates'!$E$77)*('Calcification Rates'!$F$77-'Calcification Rates'!$G$77))+(0.1*('Calcification Rates'!$D$77-'Calcification Rates'!$E$77)*($A88+(2*'Calcification Rates'!$D$77-'Calcification Rates'!$E$77)))*('Calcification Rates'!$F$77-'Calcification Rates'!$G$77)</f>
        <v>120.55484134129726</v>
      </c>
      <c r="FY88" s="73">
        <f>(2*('Calcification Rates'!$D$77+'Calcification Rates'!$E$77)*('Calcification Rates'!$F$77+'Calcification Rates'!$G$77))+(0.1*('Calcification Rates'!$D$77+'Calcification Rates'!$E$77)*($A88+(2*'Calcification Rates'!$D$77+'Calcification Rates'!$E$77)))*('Calcification Rates'!$F$77+'Calcification Rates'!$G$77)</f>
        <v>132.86398615261052</v>
      </c>
      <c r="FZ88" s="73">
        <f>((((1-'Calcification Rates'!$H$78)*$A88)*'Calcification Rates'!$D$78*0.1)+('Calcification Rates'!$H$78*$A88*'Calcification Rates'!$D$78))*'Calcification Rates'!$F$78</f>
        <v>30.668025979499994</v>
      </c>
      <c r="GA88" s="73">
        <f>((((1-'Calcification Rates'!$H$78)*$A88)*(('Calcification Rates'!$D$78-'Calcification Rates'!$E$78)*0.1))+('Calcification Rates'!$H$78*$A88*('Calcification Rates'!$D$78-'Calcification Rates'!$E$78)))*('Calcification Rates'!$F$78-'Calcification Rates'!$G$78)</f>
        <v>29.606299440705975</v>
      </c>
      <c r="GB88" s="73">
        <f>((((1-'Calcification Rates'!$H$78)*$A88)*(('Calcification Rates'!$D$78+'Calcification Rates'!$E$78)*0.1))+('Calcification Rates'!$H$78*$A88*('Calcification Rates'!$D$78+'Calcification Rates'!$E$78)))*('Calcification Rates'!$F$78+'Calcification Rates'!$G$78)</f>
        <v>31.729752518294021</v>
      </c>
      <c r="GC88" s="73">
        <f>((((1-'Calcification Rates'!$H$79)*$A88)*'Calcification Rates'!$D$79*0.1)+('Calcification Rates'!$H$79*$A88*'Calcification Rates'!$D$79))*'Calcification Rates'!$F$79</f>
        <v>34.879151580000006</v>
      </c>
      <c r="GD88" s="73">
        <f>((((1-'Calcification Rates'!$H$79)*$A88)*(('Calcification Rates'!$D$79-'Calcification Rates'!$E$79)*0.1))+('Calcification Rates'!$H$79*$A88*('Calcification Rates'!$D$79-'Calcification Rates'!$E$79)))*('Calcification Rates'!$F$79-'Calcification Rates'!$G$79)</f>
        <v>33.421055379577524</v>
      </c>
      <c r="GE88" s="73">
        <f>((((1-'Calcification Rates'!$H$79)*$A88)*(('Calcification Rates'!$D$79+'Calcification Rates'!$E$79)*0.1))+('Calcification Rates'!$H$79*$A88*('Calcification Rates'!$D$79+'Calcification Rates'!$E$79)))*('Calcification Rates'!$F$79+'Calcification Rates'!$G$79)</f>
        <v>36.33724778042248</v>
      </c>
      <c r="GF88" s="73">
        <f>((((1-'Calcification Rates'!$H$80)*$A88)*'Calcification Rates'!$D$80*0.1)+('Calcification Rates'!$H$80*$A88*'Calcification Rates'!$D$80))*'Calcification Rates'!$F$80</f>
        <v>41.044425746999998</v>
      </c>
      <c r="GG88" s="73">
        <f>((((1-'Calcification Rates'!$H$80)*$A88)*(('Calcification Rates'!$D$80-'Calcification Rates'!$E$80)*0.1))+('Calcification Rates'!$H$80*$A88*('Calcification Rates'!$D$80-'Calcification Rates'!$E$80)))*('Calcification Rates'!$F$80-'Calcification Rates'!$G$80)</f>
        <v>39.623468424403484</v>
      </c>
      <c r="GH88" s="73">
        <f>((((1-'Calcification Rates'!$H$80)*$A88)*(('Calcification Rates'!$D$80+'Calcification Rates'!$E$80)*0.1))+('Calcification Rates'!$H$80*$A88*('Calcification Rates'!$D$80+'Calcification Rates'!$E$80)))*('Calcification Rates'!$F$80+'Calcification Rates'!$G$80)</f>
        <v>42.465383069596498</v>
      </c>
      <c r="GI88" s="73">
        <f>((((((((($A88*2)/PI())/2)+'Calcification Rates'!$D$81)^2)*PI())/2))-((((((($A88*2)/PI())/2)^2)*PI())/2)))*'Calcification Rates'!$F$81</f>
        <v>49.812783673529971</v>
      </c>
      <c r="GJ88" s="73">
        <f>((((((((($A88*2)/PI())/2)+('Calcification Rates'!$D$81-'Calcification Rates'!$E$81))^2)*PI())/2))-((((((($A88*2)/PI())/2)^2)*PI())/2)))*('Calcification Rates'!$F$81-'Calcification Rates'!$G$81)</f>
        <v>48.197639853283725</v>
      </c>
      <c r="GK88" s="73">
        <f>((((((((($A88*2)/PI())/2)+('Calcification Rates'!$D$81+'Calcification Rates'!$E$81))^2)*PI())/2))-((((((($A88*2)/PI())/2)^2)*PI())/2)))*('Calcification Rates'!$F$81+'Calcification Rates'!$G$81)</f>
        <v>51.428819941065555</v>
      </c>
      <c r="GL88" s="73">
        <f>((((((((($A88*2)/PI())/2)+'Calcification Rates'!$D$82)^2)*PI())/2))-((((((($A88*2)/PI())/2)^2)*PI())/2)))*'Calcification Rates'!$F$82</f>
        <v>51.080605456874942</v>
      </c>
      <c r="GM88" s="73">
        <f>((((((((($A88*2)/PI())/2)+('Calcification Rates'!$D$82-'Calcification Rates'!$E$82))^2)*PI())/2))-((((((($A88*2)/PI())/2)^2)*PI())/2)))*('Calcification Rates'!$F$82-'Calcification Rates'!$G$82)</f>
        <v>49.823420664519105</v>
      </c>
      <c r="GN88" s="73">
        <f>((((((((($A88*2)/PI())/2)+('Calcification Rates'!$D$82+'Calcification Rates'!$E$82))^2)*PI())/2))-((((((($A88*2)/PI())/2)^2)*PI())/2)))*('Calcification Rates'!$F$82+'Calcification Rates'!$G$82)</f>
        <v>52.338330417036374</v>
      </c>
      <c r="GO88" s="73">
        <f>((((((((($A88*2)/PI())/2)+'Calcification Rates'!$D$87)^2)*PI())/2))-((((((($A88*2)/PI())/2)^2)*PI())/2)))*'Calcification Rates'!$F$87</f>
        <v>34.349035386789907</v>
      </c>
      <c r="GP88" s="73">
        <f>((((((((($A88*2)/PI())/2)+('Calcification Rates'!$D$87-'Calcification Rates'!$E$87))^2)*PI())/2))-((((((($A88*2)/PI())/2)^2)*PI())/2)))*('Calcification Rates'!$F$87-'Calcification Rates'!$G$87)</f>
        <v>29.883893571741222</v>
      </c>
      <c r="GQ88" s="73">
        <f>((((((((($A88*2)/PI())/2)+('Calcification Rates'!$D$87+'Calcification Rates'!$E$87))^2)*PI())/2))-((((((($A88*2)/PI())/2)^2)*PI())/2)))*('Calcification Rates'!$F$87+'Calcification Rates'!$G$87)</f>
        <v>39.050704898470357</v>
      </c>
      <c r="GR88" s="73">
        <f>((((((((($A88*2)/PI())/2)+'Calcification Rates'!$D$88)^2)*PI())/2))-((((((($A88*2)/PI())/2)^2)*PI())/2)))*'Calcification Rates'!$F$88</f>
        <v>34.349035386789907</v>
      </c>
      <c r="GS88" s="73">
        <f>((((((((($A88*2)/PI())/2)+('Calcification Rates'!$D$88-'Calcification Rates'!$E$88))^2)*PI())/2))-((((((($A88*2)/PI())/2)^2)*PI())/2)))*('Calcification Rates'!$F$88-'Calcification Rates'!$G$88)</f>
        <v>29.883893571741222</v>
      </c>
      <c r="GT88" s="73">
        <f>((((((((($A88*2)/PI())/2)+('Calcification Rates'!$D$88+'Calcification Rates'!$E$88))^2)*PI())/2))-((((((($A88*2)/PI())/2)^2)*PI())/2)))*('Calcification Rates'!$F$88+'Calcification Rates'!$G$88)</f>
        <v>39.050704898470357</v>
      </c>
      <c r="GU88" s="73">
        <f>((((((((($A88*2)/PI())/2)+'Calcification Rates'!$D$89)^2)*PI())/2))-((((((($A88*2)/PI())/2)^2)*PI())/2)))*'Calcification Rates'!$F$89</f>
        <v>47.979507278598824</v>
      </c>
      <c r="GV88" s="73">
        <f>((((((((($A88*2)/PI())/2)+('Calcification Rates'!$D$89-'Calcification Rates'!$E$89))^2)*PI())/2))-((((((($A88*2)/PI())/2)^2)*PI())/2)))*('Calcification Rates'!$F$89-'Calcification Rates'!$G$89)</f>
        <v>42.780554458952501</v>
      </c>
      <c r="GW88" s="73">
        <f>((((((((($A88*2)/PI())/2)+('Calcification Rates'!$D$89+'Calcification Rates'!$E$89))^2)*PI())/2))-((((((($A88*2)/PI())/2)^2)*PI())/2)))*('Calcification Rates'!$F$89+'Calcification Rates'!$G$89)</f>
        <v>53.371155293723533</v>
      </c>
      <c r="GX88" s="73">
        <f>((((((((($A88*2)/PI())/2)+'Calcification Rates'!$D$90)^2)*PI())/2))-((((((($A88*2)/PI())/2)^2)*PI())/2)))*'Calcification Rates'!$F$90</f>
        <v>47.979507278598824</v>
      </c>
      <c r="GY88" s="73">
        <f>((((((((($A88*2)/PI())/2)+('Calcification Rates'!$D$90-'Calcification Rates'!$E$90))^2)*PI())/2))-((((((($A88*2)/PI())/2)^2)*PI())/2)))*('Calcification Rates'!$F$90-'Calcification Rates'!$G$90)</f>
        <v>42.780554458952501</v>
      </c>
      <c r="GZ88" s="73">
        <f>((((((((($A88*2)/PI())/2)+('Calcification Rates'!$D$90+'Calcification Rates'!$E$90))^2)*PI())/2))-((((((($A88*2)/PI())/2)^2)*PI())/2)))*('Calcification Rates'!$F$90+'Calcification Rates'!$G$90)</f>
        <v>53.371155293723533</v>
      </c>
      <c r="HA88" s="73">
        <f>((((((((($A88*2)/PI())/2)+'Calcification Rates'!$D$92)^2)*PI())/2))-((((((($A88*2)/PI())/2)^2)*PI())/2)))*'Calcification Rates'!$F$92</f>
        <v>120.51922409765274</v>
      </c>
      <c r="HB88" s="73">
        <f>((((((((($A88*2)/PI())/2)+('Calcification Rates'!$D$92-'Calcification Rates'!$E$92))^2)*PI())/2))-((((((($A88*2)/PI())/2)^2)*PI())/2)))*('Calcification Rates'!$F$92-'Calcification Rates'!$G$92)</f>
        <v>115.85622979423601</v>
      </c>
      <c r="HC88" s="73">
        <f>((((((((($A88*2)/PI())/2)+('Calcification Rates'!$D$92+'Calcification Rates'!$E$92))^2)*PI())/2))-((((((($A88*2)/PI())/2)^2)*PI())/2)))*('Calcification Rates'!$F$92+'Calcification Rates'!$G$92)</f>
        <v>125.18221840106946</v>
      </c>
      <c r="HD88" s="73">
        <f>$A88*'Calcification Rates'!$D$93*'Calcification Rates'!$F$93</f>
        <v>35.533007378598832</v>
      </c>
      <c r="HE88" s="73">
        <f>$A88*('Calcification Rates'!$D$93-'Calcification Rates'!$E$93)*('Calcification Rates'!$F$93-'Calcification Rates'!$G$93)</f>
        <v>31.229138200334106</v>
      </c>
      <c r="HF88" s="73">
        <f>$A88*('Calcification Rates'!$D$93+'Calcification Rates'!$E$93)*('Calcification Rates'!$F$93+'Calcification Rates'!$G$93)</f>
        <v>40.072655300026582</v>
      </c>
      <c r="HG88" s="73">
        <f>$A88*'Calcification Rates'!$D$95*'Calcification Rates'!$F$95</f>
        <v>45.304584407713506</v>
      </c>
      <c r="HH88" s="73">
        <f>$A88*('Calcification Rates'!$D$95-'Calcification Rates'!$E$95)*('Calcification Rates'!$F$95-'Calcification Rates'!$G$95)</f>
        <v>39.534705554352414</v>
      </c>
      <c r="HI88" s="73">
        <f>$A88*('Calcification Rates'!$D$95+'Calcification Rates'!$E$95)*('Calcification Rates'!$F$95+'Calcification Rates'!$G$95)</f>
        <v>51.3978169659839</v>
      </c>
      <c r="HJ88" s="73">
        <f>((((1-'Calcification Rates'!$H$96)*$A88)*'Calcification Rates'!$D$96*0.1)+('Calcification Rates'!$H$96*$A88*'Calcification Rates'!$D$96))*'Calcification Rates'!$F$96</f>
        <v>21.538521549999999</v>
      </c>
      <c r="HK88" s="73">
        <f>((((1-'Calcification Rates'!$H$96)*$A88)*(('Calcification Rates'!$D$96-'Calcification Rates'!$E$96)*0.1))+('Calcification Rates'!$H$96*$A88*('Calcification Rates'!$D$96-'Calcification Rates'!$E$96)))*('Calcification Rates'!$F$96-'Calcification Rates'!$G$96)</f>
        <v>18.814379598729861</v>
      </c>
      <c r="HL88" s="73">
        <f>((((1-'Calcification Rates'!$H$96)*$A88)*(('Calcification Rates'!$D$96+'Calcification Rates'!$E$96)*0.1))+('Calcification Rates'!$H$96*$A88*('Calcification Rates'!$D$96+'Calcification Rates'!$E$96)))*('Calcification Rates'!$F$96+'Calcification Rates'!$G$96)</f>
        <v>24.430222787296412</v>
      </c>
      <c r="HM88" s="73">
        <f>((((1-'Calcification Rates'!$H$98)*$A88)*'Calcification Rates'!$D$98*0.1)+('Calcification Rates'!$H$98*$A88*'Calcification Rates'!$D$98))*'Calcification Rates'!$F$98</f>
        <v>21.538521549999999</v>
      </c>
      <c r="HN88" s="73">
        <f>((((1-'Calcification Rates'!$H$98)*$A88)*(('Calcification Rates'!$D$98-'Calcification Rates'!$E$98)*0.1))+('Calcification Rates'!$H$98*$A88*('Calcification Rates'!$D$98-'Calcification Rates'!$E$98)))*('Calcification Rates'!$F$98-'Calcification Rates'!$G$98)</f>
        <v>12.989551128804214</v>
      </c>
      <c r="HO88" s="73">
        <f>((((1-'Calcification Rates'!$H$98)*$A88)*(('Calcification Rates'!$D$98+'Calcification Rates'!$E$98)*0.1))+('Calcification Rates'!$H$98*$A88*('Calcification Rates'!$D$98+'Calcification Rates'!$E$98)))*('Calcification Rates'!$F$98+'Calcification Rates'!$G$98)</f>
        <v>31.325237542694136</v>
      </c>
    </row>
    <row r="89" spans="1:223" x14ac:dyDescent="0.3">
      <c r="A89" s="42">
        <v>87</v>
      </c>
      <c r="B89" s="73">
        <f>((((1-'Calcification Rates'!$H$11)*$A89)*'Calcification Rates'!$D$11*0.1)+('Calcification Rates'!$H$11*$A89*'Calcification Rates'!$D$11))*'Calcification Rates'!$F$11</f>
        <v>239.36356863999998</v>
      </c>
      <c r="C89" s="73">
        <f>((((1-'Calcification Rates'!$H$11)*$A89)*(('Calcification Rates'!$D$11-'Calcification Rates'!$E$11)*0.1))+('Calcification Rates'!$H$11*$A89*('Calcification Rates'!$D$11-'Calcification Rates'!$E$11)))*('Calcification Rates'!$F$11-'Calcification Rates'!$G$11)</f>
        <v>194.40511688319992</v>
      </c>
      <c r="D89" s="73">
        <f>((((1-'Calcification Rates'!$H$11)*$A89)*(('Calcification Rates'!$D$11+'Calcification Rates'!$E$11)*0.1))+('Calcification Rates'!$H$11*$A89*('Calcification Rates'!$D$11+'Calcification Rates'!$E$11)))*('Calcification Rates'!$F$11+'Calcification Rates'!$G$11)</f>
        <v>285.71863622493385</v>
      </c>
      <c r="E89" s="73">
        <f>(((((1-'Calcification Rates'!$H$12)*$A89)*'Calcification Rates'!$D$12*0.1)+('Calcification Rates'!$H$12*$A89*'Calcification Rates'!$D$12))*'Calcification Rates'!$F$12)*0.5</f>
        <v>126.04966331428571</v>
      </c>
      <c r="F89" s="73">
        <f>(((((1-'Calcification Rates'!$H$12)*$A89)*(('Calcification Rates'!$D$12-'Calcification Rates'!$E$12)*0.1))+('Calcification Rates'!$H$12*$A89*('Calcification Rates'!$D$12-'Calcification Rates'!$E$12)))*('Calcification Rates'!$F$12-'Calcification Rates'!$G$12))*0.5</f>
        <v>115.84934108470442</v>
      </c>
      <c r="G89" s="73">
        <f>(((((1-'Calcification Rates'!$H$12)*$A89)*(('Calcification Rates'!$D$12+'Calcification Rates'!$E$12)*0.1))+('Calcification Rates'!$H$12*$A89*('Calcification Rates'!$D$12+'Calcification Rates'!$E$12)))*('Calcification Rates'!$F$12+'Calcification Rates'!$G$12))*0.5</f>
        <v>136.42697055761113</v>
      </c>
      <c r="H89" s="73">
        <f>(((((1-'Calcification Rates'!$H$13)*$A89)*'Calcification Rates'!$D$13*0.1)+('Calcification Rates'!$H$13*$A89*'Calcification Rates'!$D$13))*'Calcification Rates'!$F$13)*0.5</f>
        <v>101.42601858719999</v>
      </c>
      <c r="I89" s="73">
        <f>(((((1-'Calcification Rates'!$H$13)*$A89)*(('Calcification Rates'!$D$13-'Calcification Rates'!$E$13)*0.1))+('Calcification Rates'!$H$13*$A89*('Calcification Rates'!$D$13-'Calcification Rates'!$E$13)))*('Calcification Rates'!$F$13-'Calcification Rates'!$G$13))*0.5</f>
        <v>85.835098426216334</v>
      </c>
      <c r="J89" s="73">
        <f>(((((1-'Calcification Rates'!$H$13)*$A89)*(('Calcification Rates'!$D$13+'Calcification Rates'!$E$13)*0.1))+('Calcification Rates'!$H$13*$A89*('Calcification Rates'!$D$13+'Calcification Rates'!$E$13)))*('Calcification Rates'!$F$13+'Calcification Rates'!$G$13))*0.5</f>
        <v>118.30253167945031</v>
      </c>
      <c r="K89" s="73">
        <f>((((((((($A89*2)/PI())/2)+'Calcification Rates'!$D$14)^2)*PI())/2))-((((((($A89*2)/PI())/2)^2)*PI())/2)))*'Calcification Rates'!$F$14</f>
        <v>51.44941661385834</v>
      </c>
      <c r="L89" s="73">
        <f>((((((((($A89*2)/PI())/2)+('Calcification Rates'!$D$14-'Calcification Rates'!$E$14))^2)*PI())/2))-((((((($A89*2)/PI())/2)^2)*PI())/2)))*('Calcification Rates'!$F$14-'Calcification Rates'!$G$14)</f>
        <v>49.656365369068659</v>
      </c>
      <c r="M89" s="73">
        <f>((((((((($A89*2)/PI())/2)+('Calcification Rates'!$D$14+'Calcification Rates'!$E$14))^2)*PI())/2))-((((((($A89*2)/PI())/2)^2)*PI())/2)))*('Calcification Rates'!$F$14+'Calcification Rates'!$G$14)</f>
        <v>53.243148009941066</v>
      </c>
      <c r="N89" s="73">
        <f>((((((((($A89*2)/PI())/2)+'Calcification Rates'!$D$15)^2)*PI())/2))-((((((($A89*2)/PI())/2)^2)*PI())/2)))*'Calcification Rates'!$F$15</f>
        <v>52.18632232056725</v>
      </c>
      <c r="O89" s="73">
        <f>((((((((($A89*2)/PI())/2)+('Calcification Rates'!$D$15-'Calcification Rates'!$E$15))^2)*PI())/2))-((((((($A89*2)/PI())/2)^2)*PI())/2)))*('Calcification Rates'!$F$15-'Calcification Rates'!$G$15)</f>
        <v>47.06181499080391</v>
      </c>
      <c r="P89" s="73">
        <f>((((((((($A89*2)/PI())/2)+('Calcification Rates'!$D$15+'Calcification Rates'!$E$15))^2)*PI())/2))-((((((($A89*2)/PI())/2)^2)*PI())/2)))*('Calcification Rates'!$F$15+'Calcification Rates'!$G$15)</f>
        <v>57.550302507169988</v>
      </c>
      <c r="Q89" s="73">
        <f>(2*'Calcification Rates'!$D$16*'Calcification Rates'!$F$16)+0.1*'Calcification Rates'!$D$16*($A89+(2*'Calcification Rates'!$D$16))*'Calcification Rates'!$F$16</f>
        <v>12.054478333333332</v>
      </c>
      <c r="R89" s="73">
        <f>(2*('Calcification Rates'!$D$16-'Calcification Rates'!$E$16)*('Calcification Rates'!$F$16-'Calcification Rates'!$G$16))+(0.1*('Calcification Rates'!$D$16-'Calcification Rates'!$E$16)*($A89+(2*'Calcification Rates'!$D$16-'Calcification Rates'!$E$16)))*('Calcification Rates'!$F$16-'Calcification Rates'!$G$16)</f>
        <v>10.354906041435635</v>
      </c>
      <c r="S89" s="73">
        <f>(2*('Calcification Rates'!$D$16+'Calcification Rates'!$E$16)*('Calcification Rates'!$F$16+'Calcification Rates'!$G$16))+(0.1*('Calcification Rates'!$D$16+'Calcification Rates'!$E$16)*($A89+(2*'Calcification Rates'!$D$16+'Calcification Rates'!$E$16)))*('Calcification Rates'!$F$16+'Calcification Rates'!$G$16)</f>
        <v>13.796352811746004</v>
      </c>
      <c r="T89" s="73">
        <f>(2*'Calcification Rates'!$D$17*'Calcification Rates'!$F$17)+0.1*'Calcification Rates'!$D$17*($A89+(2*'Calcification Rates'!$D$17))*'Calcification Rates'!$F$17</f>
        <v>11.141260277777777</v>
      </c>
      <c r="U89" s="73">
        <f>(2*('Calcification Rates'!$D$17-'Calcification Rates'!$E$17)*('Calcification Rates'!$F$17-'Calcification Rates'!$G$17))+(0.1*('Calcification Rates'!$D$17-'Calcification Rates'!$E$17)*($A89+(2*'Calcification Rates'!$D$17-'Calcification Rates'!$E$17)))*('Calcification Rates'!$F$17-'Calcification Rates'!$G$17)</f>
        <v>9.454086688902299</v>
      </c>
      <c r="V89" s="73">
        <f>(2*('Calcification Rates'!$D$17+'Calcification Rates'!$E$17)*('Calcification Rates'!$F$17+'Calcification Rates'!$G$17))+(0.1*('Calcification Rates'!$D$17+'Calcification Rates'!$E$17)*($A89+(2*'Calcification Rates'!$D$17+'Calcification Rates'!$E$17)))*('Calcification Rates'!$F$17+'Calcification Rates'!$G$17)</f>
        <v>12.870734559212668</v>
      </c>
      <c r="W89" s="73">
        <f>((((((((($A89*2)/PI())/2)+'Calcification Rates'!$D$18)^2)*PI())/2))-((((((($A89*2)/PI())/2)^2)*PI())/2)))*'Calcification Rates'!$F$18</f>
        <v>52.18632232056725</v>
      </c>
      <c r="X89" s="73">
        <f>((((((((($A89*2)/PI())/2)+('Calcification Rates'!$D$18-'Calcification Rates'!$E$18))^2)*PI())/2))-((((((($A89*2)/PI())/2)^2)*PI())/2)))*('Calcification Rates'!$F$18-'Calcification Rates'!$G$18)</f>
        <v>47.06181499080391</v>
      </c>
      <c r="Y89" s="73">
        <f>((((((((($A89*2)/PI())/2)+('Calcification Rates'!$D$18+'Calcification Rates'!$E$18))^2)*PI())/2))-((((((($A89*2)/PI())/2)^2)*PI())/2)))*('Calcification Rates'!$F$18+'Calcification Rates'!$G$18)</f>
        <v>57.550302507169988</v>
      </c>
      <c r="Z89" s="73">
        <f>(2*'Calcification Rates'!$D$19*'Calcification Rates'!$F$19)+0.1*'Calcification Rates'!$D$19*($A89+(2*'Calcification Rates'!$D$19))*'Calcification Rates'!$F$19</f>
        <v>11.141260277777777</v>
      </c>
      <c r="AA89" s="73">
        <f>(2*('Calcification Rates'!$D$19-'Calcification Rates'!$E$19)*('Calcification Rates'!$F$19-'Calcification Rates'!$G$19))+(0.1*('Calcification Rates'!$D$19-'Calcification Rates'!$E$19)*($A89+(2*'Calcification Rates'!$D$19-'Calcification Rates'!$E$19)))*('Calcification Rates'!$F$19-'Calcification Rates'!$G$19)</f>
        <v>9.454086688902299</v>
      </c>
      <c r="AB89" s="73">
        <f>(2*('Calcification Rates'!$D$19+'Calcification Rates'!$E$19)*('Calcification Rates'!$F$19+'Calcification Rates'!$G$19))+(0.1*('Calcification Rates'!$D$19+'Calcification Rates'!$E$19)*($A89+(2*'Calcification Rates'!$D$19+'Calcification Rates'!$E$19)))*('Calcification Rates'!$F$19+'Calcification Rates'!$G$19)</f>
        <v>12.870734559212668</v>
      </c>
      <c r="AC89" s="73">
        <f>(((((1-'Calcification Rates'!$H$20)*$A89)*'Calcification Rates'!$D$20*0.1)+('Calcification Rates'!$H$20*$A89*'Calcification Rates'!$D$20))*'Calcification Rates'!$F$20)*0.5</f>
        <v>7.0340083624999989</v>
      </c>
      <c r="AD89" s="73">
        <f>(((((1-'Calcification Rates'!$H$20)*$A89)*(('Calcification Rates'!$D$20-'Calcification Rates'!$E$20)*0.1))+('Calcification Rates'!$H$20*$A89*('Calcification Rates'!$D$20-'Calcification Rates'!$E$20)))*('Calcification Rates'!$F$20-'Calcification Rates'!$G$20))*0.5</f>
        <v>5.9691765118143678</v>
      </c>
      <c r="AE89" s="73">
        <f>(((((1-'Calcification Rates'!$H$20)*$A89)*(('Calcification Rates'!$D$20+'Calcification Rates'!$E$20)*0.1))+('Calcification Rates'!$H$20*$A89*('Calcification Rates'!$D$20+'Calcification Rates'!$E$20)))*('Calcification Rates'!$F$20+'Calcification Rates'!$G$20))*0.5</f>
        <v>8.125416176064542</v>
      </c>
      <c r="AF89" s="73">
        <f>(2*'Calcification Rates'!$D$21*'Calcification Rates'!$F$21)+0.1*'Calcification Rates'!$D$21*($A89+(2*'Calcification Rates'!$D$21))*'Calcification Rates'!$F$21</f>
        <v>12.785052777777778</v>
      </c>
      <c r="AG89" s="73">
        <f>(2*('Calcification Rates'!$D$21-'Calcification Rates'!$E$21)*('Calcification Rates'!$F$21-'Calcification Rates'!$G$21))+(0.1*('Calcification Rates'!$D$21-'Calcification Rates'!$E$21)*($A89+(2*'Calcification Rates'!$D$21-'Calcification Rates'!$E$21)))*('Calcification Rates'!$F$21-'Calcification Rates'!$G$21)</f>
        <v>12.510579167982932</v>
      </c>
      <c r="AH89" s="73">
        <f>(2*('Calcification Rates'!$D$21+'Calcification Rates'!$E$21)*('Calcification Rates'!$F$21+'Calcification Rates'!$G$21))+(0.1*('Calcification Rates'!$D$21+'Calcification Rates'!$E$21)*($A89+(2*'Calcification Rates'!$D$21+'Calcification Rates'!$E$21)))*('Calcification Rates'!$F$21+'Calcification Rates'!$G$21)</f>
        <v>13.062324779750401</v>
      </c>
      <c r="AI89" s="73">
        <f>$A89*'Calcification Rates'!$D$23*'Calcification Rates'!$F$23</f>
        <v>2.0447446874999997</v>
      </c>
      <c r="AJ89" s="73">
        <f>$A89*('Calcification Rates'!$D$23-'Calcification Rates'!$E$23)*('Calcification Rates'!$F$23-'Calcification Rates'!$G$23)</f>
        <v>1.3288770871694755</v>
      </c>
      <c r="AK89" s="73">
        <f>$A89*('Calcification Rates'!$D$23+'Calcification Rates'!$E$23)*('Calcification Rates'!$F$23+'Calcification Rates'!$G$23)</f>
        <v>2.7606122878305244</v>
      </c>
      <c r="AL89" s="73">
        <f>((((1-'Calcification Rates'!$H$24)*$A89)*'Calcification Rates'!$D$24*0.1)+('Calcification Rates'!$H$24*$A89*'Calcification Rates'!$D$24))*'Calcification Rates'!$F$24</f>
        <v>93.169633475099999</v>
      </c>
      <c r="AM89" s="73">
        <f>((((1-'Calcification Rates'!$H$24)*$A89)*(('Calcification Rates'!$D$24-'Calcification Rates'!$E$24)*0.1))+('Calcification Rates'!$H$24*$A89*('Calcification Rates'!$D$24-'Calcification Rates'!$E$24)))*('Calcification Rates'!$F$24-'Calcification Rates'!$G$24)</f>
        <v>56.189173192194346</v>
      </c>
      <c r="AN89" s="73">
        <f>((((1-'Calcification Rates'!$H$24)*$A89)*(('Calcification Rates'!$D$24+'Calcification Rates'!$E$24)*0.1))+('Calcification Rates'!$H$24*$A89*('Calcification Rates'!$D$24+'Calcification Rates'!$E$24)))*('Calcification Rates'!$F$24+'Calcification Rates'!$G$24)</f>
        <v>135.50423568293871</v>
      </c>
      <c r="AO89" s="73">
        <f>((((((((($A89*2)/PI())/2)+'Calcification Rates'!$D$25)^2)*PI())/2))-((((((($A89*2)/PI())/2)^2)*PI())/2)))*'Calcification Rates'!$F$25</f>
        <v>43.802384729912056</v>
      </c>
      <c r="AP89" s="73">
        <f>((((((((($A89*2)/PI())/2)+('Calcification Rates'!$D$25-'Calcification Rates'!$E$25))^2)*PI())/2))-((((((($A89*2)/PI())/2)^2)*PI())/2)))*('Calcification Rates'!$F$25-'Calcification Rates'!$G$25)</f>
        <v>35.809067178458321</v>
      </c>
      <c r="AQ89" s="73">
        <f>((((((((($A89*2)/PI())/2)+('Calcification Rates'!$D$25+'Calcification Rates'!$E$25))^2)*PI())/2))-((((((($A89*2)/PI())/2)^2)*PI())/2)))*('Calcification Rates'!$F$25+'Calcification Rates'!$G$25)</f>
        <v>52.061272876980503</v>
      </c>
      <c r="AR89" s="73">
        <f>((((1-'Calcification Rates'!$H$28)*$A89)*'Calcification Rates'!$D$28*0.1)+('Calcification Rates'!$H$28*$A89*'Calcification Rates'!$D$28))*'Calcification Rates'!$F$28</f>
        <v>14.99629775431454</v>
      </c>
      <c r="AS89" s="73">
        <f>((((1-'Calcification Rates'!$H$28)*$A89)*(('Calcification Rates'!$D$28-'Calcification Rates'!$E$28)*0.1))+('Calcification Rates'!$H$28*$A89*('Calcification Rates'!$D$28-'Calcification Rates'!$E$28)))*('Calcification Rates'!$F$28-'Calcification Rates'!$G$28)</f>
        <v>13.516456804261201</v>
      </c>
      <c r="AT89" s="73">
        <f>((((1-'Calcification Rates'!$H$28)*$A89)*(('Calcification Rates'!$D$28+'Calcification Rates'!$E$28)*0.1))+('Calcification Rates'!$H$28*$A89*('Calcification Rates'!$D$28+'Calcification Rates'!$E$28)))*('Calcification Rates'!$F$28+'Calcification Rates'!$G$28)</f>
        <v>16.548554799448919</v>
      </c>
      <c r="AU89" s="73">
        <f>((((((((($A89*2)/PI())/2)+'Calcification Rates'!$D$29)^2)*PI())/2))-((((((($A89*2)/PI())/2)^2)*PI())/2)))*'Calcification Rates'!$F$29</f>
        <v>214.24758478419594</v>
      </c>
      <c r="AV89" s="73">
        <f>((((((((($A89*2)/PI())/2)+('Calcification Rates'!$D$29-'Calcification Rates'!$E$29))^2)*PI())/2))-((((((($A89*2)/PI())/2)^2)*PI())/2)))*('Calcification Rates'!$F$29-'Calcification Rates'!$G$29)</f>
        <v>177.07289693214105</v>
      </c>
      <c r="AW89" s="73">
        <f>((((((((($A89*2)/PI())/2)+('Calcification Rates'!$D$29+'Calcification Rates'!$E$29))^2)*PI())/2))-((((((($A89*2)/PI())/2)^2)*PI())/2)))*('Calcification Rates'!$F$29+'Calcification Rates'!$G$29)</f>
        <v>254.65672683467287</v>
      </c>
      <c r="AX89" s="73">
        <f>((((((((($A89*2)/PI())/2)+'Calcification Rates'!$D$30)^2)*PI())/2))-((((((($A89*2)/PI())/2)^2)*PI())/2)))*'Calcification Rates'!$F$30</f>
        <v>51.133197886833422</v>
      </c>
      <c r="AY89" s="73">
        <f>((((((((($A89*2)/PI())/2)+('Calcification Rates'!$D$30-'Calcification Rates'!$E$30))^2)*PI())/2))-((((((($A89*2)/PI())/2)^2)*PI())/2)))*('Calcification Rates'!$F$30-'Calcification Rates'!$G$30)</f>
        <v>45.394109889369595</v>
      </c>
      <c r="AZ89" s="73">
        <f>((((((((($A89*2)/PI())/2)+('Calcification Rates'!$D$30+'Calcification Rates'!$E$30))^2)*PI())/2))-((((((($A89*2)/PI())/2)^2)*PI())/2)))*('Calcification Rates'!$F$30+'Calcification Rates'!$G$30)</f>
        <v>56.990181746221253</v>
      </c>
      <c r="BA89" s="73">
        <f>((((1-'Calcification Rates'!$H$31)*$A89)*'Calcification Rates'!$D$31*0.1)+('Calcification Rates'!$H$31*$A89*'Calcification Rates'!$D$31))*'Calcification Rates'!$F$31</f>
        <v>16.039842</v>
      </c>
      <c r="BB89" s="73">
        <f>((((1-'Calcification Rates'!$H$31)*$A89)*(('Calcification Rates'!$D$31-'Calcification Rates'!$E$31)*0.1))+('Calcification Rates'!$H$31*$A89*('Calcification Rates'!$D$31-'Calcification Rates'!$E$31)))*('Calcification Rates'!$F$31-'Calcification Rates'!$G$31)</f>
        <v>16.039842</v>
      </c>
      <c r="BC89" s="73">
        <f>((((1-'Calcification Rates'!$H$31)*$A89)*(('Calcification Rates'!$D$31+'Calcification Rates'!$E$31)*0.1))+('Calcification Rates'!$H$31*$A89*('Calcification Rates'!$D$31+'Calcification Rates'!$E$31)))*('Calcification Rates'!$F$31+'Calcification Rates'!$G$31)</f>
        <v>16.039842</v>
      </c>
      <c r="BD89" s="73">
        <f>$A89*'Calcification Rates'!$D$32*'Calcification Rates'!$F$32</f>
        <v>67.399091030627147</v>
      </c>
      <c r="BE89" s="73">
        <f>$A89*('Calcification Rates'!$D$32-'Calcification Rates'!$E$32)*('Calcification Rates'!$F$32-'Calcification Rates'!$G$32)</f>
        <v>64.791361185995655</v>
      </c>
      <c r="BF89" s="73">
        <f>$A89*('Calcification Rates'!$D$32+'Calcification Rates'!$E$32)*('Calcification Rates'!$F$32+'Calcification Rates'!$G$32)</f>
        <v>70.006820875258626</v>
      </c>
      <c r="BG89" s="73">
        <f>((((1-'Calcification Rates'!$H$34)*$A89)*'Calcification Rates'!$D$34*0.1)+('Calcification Rates'!$H$34*$A89*'Calcification Rates'!$D$34))*'Calcification Rates'!$F$34</f>
        <v>21.788969475000002</v>
      </c>
      <c r="BH89" s="73">
        <f>((((1-'Calcification Rates'!$H$34)*$A89)*(('Calcification Rates'!$D$34-'Calcification Rates'!$E$34)*0.1))+('Calcification Rates'!$H$34*$A89*('Calcification Rates'!$D$34-'Calcification Rates'!$E$34)))*('Calcification Rates'!$F$34-'Calcification Rates'!$G$34)</f>
        <v>8.2975245838922973</v>
      </c>
      <c r="BI89" s="73">
        <f>((((1-'Calcification Rates'!$H$34)*$A89)*(('Calcification Rates'!$D$34+'Calcification Rates'!$E$34)*0.1))+('Calcification Rates'!$H$34*$A89*('Calcification Rates'!$D$34+'Calcification Rates'!$E$34)))*('Calcification Rates'!$F$34+'Calcification Rates'!$G$34)</f>
        <v>41.55611176412534</v>
      </c>
      <c r="BJ89" s="73">
        <f>(2*'Calcification Rates'!$D$35*'Calcification Rates'!$F$35)+0.1*'Calcification Rates'!$D$35*($A89+(2*'Calcification Rates'!$D$35))*'Calcification Rates'!$F$35</f>
        <v>6.4195622050371082</v>
      </c>
      <c r="BK89" s="73">
        <f>(2*('Calcification Rates'!$D$35-'Calcification Rates'!$E$35)*('Calcification Rates'!$F$35-'Calcification Rates'!$G$35))+(0.1*('Calcification Rates'!$D$35-'Calcification Rates'!$E$35)*($A89+(2*'Calcification Rates'!$D$35-'Calcification Rates'!$E$35)))*('Calcification Rates'!$F$35-'Calcification Rates'!$G$35)</f>
        <v>5.7897171791959012</v>
      </c>
      <c r="BL89" s="73">
        <f>(2*('Calcification Rates'!$D$35+'Calcification Rates'!$E$35)*('Calcification Rates'!$F$35+'Calcification Rates'!$G$35))+(0.1*('Calcification Rates'!$D$35+'Calcification Rates'!$E$35)*($A89+(2*'Calcification Rates'!$D$35+'Calcification Rates'!$E$35)))*('Calcification Rates'!$F$35+'Calcification Rates'!$G$35)</f>
        <v>7.0787468844377628</v>
      </c>
      <c r="BM89" s="73">
        <f>((((((((($A89*2)/PI())/2)+'Calcification Rates'!$D$36)^2)*PI())/2))-((((((($A89*2)/PI())/2)^2)*PI())/2)))*'Calcification Rates'!$F$36</f>
        <v>68.899809231959964</v>
      </c>
      <c r="BN89" s="73">
        <f>((((((((($A89*2)/PI())/2)+('Calcification Rates'!$D$36-'Calcification Rates'!$E$36))^2)*PI())/2))-((((((($A89*2)/PI())/2)^2)*PI())/2)))*('Calcification Rates'!$F$36-'Calcification Rates'!$G$36)</f>
        <v>63.107773288015949</v>
      </c>
      <c r="BO89" s="73">
        <f>((((((((($A89*2)/PI())/2)+('Calcification Rates'!$D$36+'Calcification Rates'!$E$36))^2)*PI())/2))-((((((($A89*2)/PI())/2)^2)*PI())/2)))*('Calcification Rates'!$F$36+'Calcification Rates'!$G$36)</f>
        <v>74.946336206108597</v>
      </c>
      <c r="BP89" s="73">
        <f>(2*'Calcification Rates'!$D$37*'Calcification Rates'!$F$37)+0.1*'Calcification Rates'!$D$37*($A89+(2*'Calcification Rates'!$D$37))*'Calcification Rates'!$F$37</f>
        <v>127.79131944444444</v>
      </c>
      <c r="BQ89" s="73">
        <f>(2*('Calcification Rates'!$D$37-'Calcification Rates'!$E$37)*('Calcification Rates'!$F$37-'Calcification Rates'!$G$37))+(0.1*('Calcification Rates'!$D$37-'Calcification Rates'!$E$37)*($A89+(2*'Calcification Rates'!$D$37-'Calcification Rates'!$E$37)))*('Calcification Rates'!$F$37-'Calcification Rates'!$G$37)</f>
        <v>104.81150166603592</v>
      </c>
      <c r="BR89" s="73">
        <f>(2*('Calcification Rates'!$D$37+'Calcification Rates'!$E$37)*('Calcification Rates'!$F$37+'Calcification Rates'!$G$37))+(0.1*('Calcification Rates'!$D$37+'Calcification Rates'!$E$37)*($A89+(2*'Calcification Rates'!$D$37+'Calcification Rates'!$E$37)))*('Calcification Rates'!$F$37+'Calcification Rates'!$G$37)</f>
        <v>152.63002405911158</v>
      </c>
      <c r="BS89" s="73">
        <f>(2*'Calcification Rates'!$D$38*'Calcification Rates'!$F$38)+0.1*'Calcification Rates'!$D$38*($A89+(2*'Calcification Rates'!$D$38))*'Calcification Rates'!$F$38</f>
        <v>122.36388888888888</v>
      </c>
      <c r="BT89" s="73">
        <f>(2*('Calcification Rates'!$D$38-'Calcification Rates'!$E$38)*('Calcification Rates'!$F$38-'Calcification Rates'!$G$38))+(0.1*('Calcification Rates'!$D$38-'Calcification Rates'!$E$38)*($A89+(2*'Calcification Rates'!$D$38-'Calcification Rates'!$E$38)))*('Calcification Rates'!$F$38-'Calcification Rates'!$G$38)</f>
        <v>98.436660432093632</v>
      </c>
      <c r="BU89" s="73">
        <f>(2*('Calcification Rates'!$D$38+'Calcification Rates'!$E$38)*('Calcification Rates'!$F$38+'Calcification Rates'!$G$38))+(0.1*('Calcification Rates'!$D$38+'Calcification Rates'!$E$38)*($A89+(2*'Calcification Rates'!$D$38+'Calcification Rates'!$E$38)))*('Calcification Rates'!$F$38+'Calcification Rates'!$G$38)</f>
        <v>148.70074081817279</v>
      </c>
      <c r="BV89" s="73">
        <f>((((((((($A89*2)/PI())/2)+'Calcification Rates'!$D$39)^2)*PI())/2))-((((((($A89*2)/PI())/2)^2)*PI())/2)))*'Calcification Rates'!$F$39</f>
        <v>37.253556095566417</v>
      </c>
      <c r="BW89" s="73">
        <f>((((((((($A89*2)/PI())/2)+('Calcification Rates'!$D$39-'Calcification Rates'!$E$39))^2)*PI())/2))-((((((($A89*2)/PI())/2)^2)*PI())/2)))*('Calcification Rates'!$F$39-'Calcification Rates'!$G$39)</f>
        <v>35.81218339211383</v>
      </c>
      <c r="BX89" s="73">
        <f>((((((((($A89*2)/PI())/2)+('Calcification Rates'!$D$39+'Calcification Rates'!$E$39))^2)*PI())/2))-((((((($A89*2)/PI())/2)^2)*PI())/2)))*('Calcification Rates'!$F$39+'Calcification Rates'!$G$39)</f>
        <v>38.694928799018996</v>
      </c>
      <c r="BY89" s="73">
        <f>((((((((($A89*2)/PI())/2)+'Calcification Rates'!$D$40)^2)*PI())/2))-((((((($A89*2)/PI())/2)^2)*PI())/2)))*'Calcification Rates'!$F$40</f>
        <v>68.007540712352281</v>
      </c>
      <c r="BZ89" s="73">
        <f>((((((((($A89*2)/PI())/2)+('Calcification Rates'!$D$40-'Calcification Rates'!$E$40))^2)*PI())/2))-((((((($A89*2)/PI())/2)^2)*PI())/2)))*('Calcification Rates'!$F$40-'Calcification Rates'!$G$40)</f>
        <v>65.376269416794244</v>
      </c>
      <c r="CA89" s="73">
        <f>((((((((($A89*2)/PI())/2)+('Calcification Rates'!$D$40+'Calcification Rates'!$E$40))^2)*PI())/2))-((((((($A89*2)/PI())/2)^2)*PI())/2)))*('Calcification Rates'!$F$40+'Calcification Rates'!$G$40)</f>
        <v>70.638812007910317</v>
      </c>
      <c r="CB89" s="73">
        <f>$A89*'Calcification Rates'!$D$23*'Calcification Rates'!$F$23</f>
        <v>2.0447446874999997</v>
      </c>
      <c r="CC89" s="73">
        <f>$A89*('Calcification Rates'!$D$23-'Calcification Rates'!$E$23)*('Calcification Rates'!$F$23-'Calcification Rates'!$G$23)</f>
        <v>1.3288770871694755</v>
      </c>
      <c r="CD89" s="73">
        <f>$A89*('Calcification Rates'!$D$23+'Calcification Rates'!$E$23)*('Calcification Rates'!$F$23+'Calcification Rates'!$G$23)</f>
        <v>2.7606122878305244</v>
      </c>
      <c r="CE89" s="73">
        <f>((((1-'Calcification Rates'!$H$44)*$A89)*'Calcification Rates'!$D$44*0.1)+('Calcification Rates'!$H$44*$A89*'Calcification Rates'!$D$44))*'Calcification Rates'!$F$44</f>
        <v>71.402452969574995</v>
      </c>
      <c r="CF89" s="73">
        <f>((((1-'Calcification Rates'!$H$44)*$A89)*(('Calcification Rates'!$D$44-'Calcification Rates'!$E$44)*0.1))+('Calcification Rates'!$H$44*$A89*('Calcification Rates'!$D$44-'Calcification Rates'!$E$44)))*('Calcification Rates'!$F$44-'Calcification Rates'!$G$44)</f>
        <v>43.061721363615725</v>
      </c>
      <c r="CG89" s="73">
        <f>((((1-'Calcification Rates'!$H$44)*$A89)*(('Calcification Rates'!$D$44+'Calcification Rates'!$E$44)*0.1))+('Calcification Rates'!$H$44*$A89*('Calcification Rates'!$D$44+'Calcification Rates'!$E$44)))*('Calcification Rates'!$F$44+'Calcification Rates'!$G$44)</f>
        <v>103.84644067656458</v>
      </c>
      <c r="CH89" s="73">
        <f>((((1-'Calcification Rates'!$H$45)*$A89)*'Calcification Rates'!$D$45*0.1)+('Calcification Rates'!$H$45*$A89*'Calcification Rates'!$D$45))*'Calcification Rates'!$F$45</f>
        <v>88.722808799999996</v>
      </c>
      <c r="CI89" s="73">
        <f>((((1-'Calcification Rates'!$H$45)*$A89)*(('Calcification Rates'!$D$45-'Calcification Rates'!$E$45)*0.1))+('Calcification Rates'!$H$45*$A89*('Calcification Rates'!$D$45-'Calcification Rates'!$E$45)))*('Calcification Rates'!$F$45-'Calcification Rates'!$G$45)</f>
        <v>58.422771987197486</v>
      </c>
      <c r="CJ89" s="73">
        <f>((((1-'Calcification Rates'!$H$45)*$A89)*(('Calcification Rates'!$D$45+'Calcification Rates'!$E$45)*0.1))+('Calcification Rates'!$H$45*$A89*('Calcification Rates'!$D$45+'Calcification Rates'!$E$45)))*('Calcification Rates'!$F$45+'Calcification Rates'!$G$45)</f>
        <v>119.02284561280251</v>
      </c>
      <c r="CK89" s="73">
        <f>((((1-'Calcification Rates'!$H$46)*$A89)*'Calcification Rates'!$D$46*0.1)+('Calcification Rates'!$H$46*$A89*'Calcification Rates'!$D$46))*'Calcification Rates'!$F$46</f>
        <v>71.462915340000023</v>
      </c>
      <c r="CL89" s="73">
        <f>((((1-'Calcification Rates'!$H$46)*$A89)*(('Calcification Rates'!$D$46-'Calcification Rates'!$E$46)*0.1))+('Calcification Rates'!$H$46*$A89*('Calcification Rates'!$D$46-'Calcification Rates'!$E$46)))*('Calcification Rates'!$F$46-'Calcification Rates'!$G$46)</f>
        <v>67.022784444788769</v>
      </c>
      <c r="CM89" s="73">
        <f>((((1-'Calcification Rates'!$H$46)*$A89)*(('Calcification Rates'!$D$46+'Calcification Rates'!$E$46)*0.1))+('Calcification Rates'!$H$46*$A89*('Calcification Rates'!$D$46+'Calcification Rates'!$E$46)))*('Calcification Rates'!$F$46+'Calcification Rates'!$G$46)</f>
        <v>76.036191419639835</v>
      </c>
      <c r="CN89" s="73">
        <f>((((1-'Calcification Rates'!$H$47)*$A89)*'Calcification Rates'!$D$47*0.1)+('Calcification Rates'!$H$47*$A89*'Calcification Rates'!$D$47))*'Calcification Rates'!$F$47</f>
        <v>93.169633475099999</v>
      </c>
      <c r="CO89" s="73">
        <f>((((1-'Calcification Rates'!$H$47)*$A89)*(('Calcification Rates'!$D$47-'Calcification Rates'!$E$47)*0.1))+('Calcification Rates'!$H$47*$A89*('Calcification Rates'!$D$47-'Calcification Rates'!$E$47)))*('Calcification Rates'!$F$47-'Calcification Rates'!$G$47)</f>
        <v>56.189173192194346</v>
      </c>
      <c r="CP89" s="73">
        <f>((((1-'Calcification Rates'!$H$47)*$A89)*(('Calcification Rates'!$D$47+'Calcification Rates'!$E$47)*0.1))+('Calcification Rates'!$H$47*$A89*('Calcification Rates'!$D$47+'Calcification Rates'!$E$47)))*('Calcification Rates'!$F$47+'Calcification Rates'!$G$47)</f>
        <v>135.50423568293871</v>
      </c>
      <c r="CQ89" s="73">
        <f>((((((((($A89*2)/PI())/2)+'Calcification Rates'!$D$48)^2)*PI())/2))-((((((($A89*2)/PI())/2)^2)*PI())/2)))*'Calcification Rates'!$F$48</f>
        <v>52.18632232056725</v>
      </c>
      <c r="CR89" s="73">
        <f>((((((((($A89*2)/PI())/2)+('Calcification Rates'!$D$48-'Calcification Rates'!$E$48))^2)*PI())/2))-((((((($A89*2)/PI())/2)^2)*PI())/2)))*('Calcification Rates'!$F$48-'Calcification Rates'!$G$48)</f>
        <v>47.06181499080391</v>
      </c>
      <c r="CS89" s="73">
        <f>((((((((($A89*2)/PI())/2)+('Calcification Rates'!$D$48+'Calcification Rates'!$E$48))^2)*PI())/2))-((((((($A89*2)/PI())/2)^2)*PI())/2)))*('Calcification Rates'!$F$48+'Calcification Rates'!$G$48)</f>
        <v>57.550302507169988</v>
      </c>
      <c r="CT89" s="73">
        <f>((((1-'Calcification Rates'!$H$49)*$A89)*'Calcification Rates'!$D$49*0.1)+('Calcification Rates'!$H$49*$A89*'Calcification Rates'!$D$49))*'Calcification Rates'!$F$49</f>
        <v>71.402452969574995</v>
      </c>
      <c r="CU89" s="73">
        <f>((((1-'Calcification Rates'!$H$49)*$A89)*(('Calcification Rates'!$D$49-'Calcification Rates'!$E$49)*0.1))+('Calcification Rates'!$H$49*$A89*('Calcification Rates'!$D$49-'Calcification Rates'!$E$49)))*('Calcification Rates'!$F$49-'Calcification Rates'!$G$49)</f>
        <v>43.061721363615725</v>
      </c>
      <c r="CV89" s="73">
        <f>((((1-'Calcification Rates'!$H$49)*$A89)*(('Calcification Rates'!$D$49+'Calcification Rates'!$E$49)*0.1))+('Calcification Rates'!$H$49*$A89*('Calcification Rates'!$D$49+'Calcification Rates'!$E$49)))*('Calcification Rates'!$F$49+'Calcification Rates'!$G$49)</f>
        <v>103.84644067656458</v>
      </c>
      <c r="CW89" s="73">
        <f>((((((((($A89*2)/PI())/2)+'Calcification Rates'!$D$50)^2)*PI())/2))-((((((($A89*2)/PI())/2)^2)*PI())/2)))*'Calcification Rates'!$F$50</f>
        <v>52.18632232056725</v>
      </c>
      <c r="CX89" s="73">
        <f>((((((((($A89*2)/PI())/2)+('Calcification Rates'!$D$50-'Calcification Rates'!$E$50))^2)*PI())/2))-((((((($A89*2)/PI())/2)^2)*PI())/2)))*('Calcification Rates'!$F$50-'Calcification Rates'!$G$50)</f>
        <v>47.06181499080391</v>
      </c>
      <c r="CY89" s="73">
        <f>((((((((($A89*2)/PI())/2)+('Calcification Rates'!$D$50+'Calcification Rates'!$E$50))^2)*PI())/2))-((((((($A89*2)/PI())/2)^2)*PI())/2)))*('Calcification Rates'!$F$50+'Calcification Rates'!$G$50)</f>
        <v>57.550302507169988</v>
      </c>
      <c r="CZ89" s="73">
        <f>((((((((($A89*2)/PI())/2)+'Calcification Rates'!$D$51)^2)*PI())/2))-((((((($A89*2)/PI())/2)^2)*PI())/2)))*'Calcification Rates'!$F$51</f>
        <v>52.18632232056725</v>
      </c>
      <c r="DA89" s="73">
        <f>((((((((($A89*2)/PI())/2)+('Calcification Rates'!$D$51-'Calcification Rates'!$E$51))^2)*PI())/2))-((((((($A89*2)/PI())/2)^2)*PI())/2)))*('Calcification Rates'!$F$51-'Calcification Rates'!$G$51)</f>
        <v>47.06181499080391</v>
      </c>
      <c r="DB89" s="73">
        <f>((((((((($A89*2)/PI())/2)+('Calcification Rates'!$D$51+'Calcification Rates'!$E$51))^2)*PI())/2))-((((((($A89*2)/PI())/2)^2)*PI())/2)))*('Calcification Rates'!$F$51+'Calcification Rates'!$G$51)</f>
        <v>57.550302507169988</v>
      </c>
      <c r="DC89" s="73">
        <f>((((((((($A89*2)/PI())/2)+'Calcification Rates'!$D$52)^2)*PI())/2))-((((((($A89*2)/PI())/2)^2)*PI())/2)))*'Calcification Rates'!$F$52</f>
        <v>115.27184414632268</v>
      </c>
      <c r="DD89" s="73">
        <f>((((((((($A89*2)/PI())/2)+('Calcification Rates'!$D$52-'Calcification Rates'!$E$52))^2)*PI())/2))-((((((($A89*2)/PI())/2)^2)*PI())/2)))*('Calcification Rates'!$F$52-'Calcification Rates'!$G$52)</f>
        <v>108.82179327710149</v>
      </c>
      <c r="DE89" s="73">
        <f>((((((((($A89*2)/PI())/2)+('Calcification Rates'!$D$52+'Calcification Rates'!$E$52))^2)*PI())/2))-((((((($A89*2)/PI())/2)^2)*PI())/2)))*('Calcification Rates'!$F$52+'Calcification Rates'!$G$52)</f>
        <v>121.88321281680251</v>
      </c>
      <c r="DF89" s="73">
        <f>((((((((($A89*2)/PI())/2)+'Calcification Rates'!$D$53)^2)*PI())/2))-((((((($A89*2)/PI())/2)^2)*PI())/2)))*'Calcification Rates'!$F$53</f>
        <v>15.479835132307734</v>
      </c>
      <c r="DG89" s="73">
        <f>((((((((($A89*2)/PI())/2)+('Calcification Rates'!$D$53-'Calcification Rates'!$E$53))^2)*PI())/2))-((((((($A89*2)/PI())/2)^2)*PI())/2)))*('Calcification Rates'!$F$53-'Calcification Rates'!$G$53)</f>
        <v>14.713557555742836</v>
      </c>
      <c r="DH89" s="73">
        <f>((((((((($A89*2)/PI())/2)+('Calcification Rates'!$D$53+'Calcification Rates'!$E$53))^2)*PI())/2))-((((((($A89*2)/PI())/2)^2)*PI())/2)))*('Calcification Rates'!$F$53+'Calcification Rates'!$G$53)</f>
        <v>16.259592050568937</v>
      </c>
      <c r="DI89" s="73">
        <f>((((((((($A89*2)/PI())/2)+'Calcification Rates'!$D$54)^2)*PI())/2))-((((((($A89*2)/PI())/2)^2)*PI())/2)))*'Calcification Rates'!$F$54</f>
        <v>15.479835132307734</v>
      </c>
      <c r="DJ89" s="73">
        <f>((((((((($A89*2)/PI())/2)+('Calcification Rates'!$D$54-'Calcification Rates'!$E$54))^2)*PI())/2))-((((((($A89*2)/PI())/2)^2)*PI())/2)))*('Calcification Rates'!$F$54-'Calcification Rates'!$G$54)</f>
        <v>14.713557555742836</v>
      </c>
      <c r="DK89" s="73">
        <f>((((((((($A89*2)/PI())/2)+('Calcification Rates'!$D$54+'Calcification Rates'!$E$54))^2)*PI())/2))-((((((($A89*2)/PI())/2)^2)*PI())/2)))*('Calcification Rates'!$F$54+'Calcification Rates'!$G$54)</f>
        <v>16.259592050568937</v>
      </c>
      <c r="DL89" s="73">
        <f>((((((((($A89*2)/PI())/2)+'Calcification Rates'!$D$55)^2)*PI())/2))-((((((($A89*2)/PI())/2)^2)*PI())/2)))*'Calcification Rates'!$F$55</f>
        <v>18.98257608702545</v>
      </c>
      <c r="DM89" s="73">
        <f>((((((((($A89*2)/PI())/2)+('Calcification Rates'!$D$55-'Calcification Rates'!$E$55))^2)*PI())/2))-((((((($A89*2)/PI())/2)^2)*PI())/2)))*('Calcification Rates'!$F$55-'Calcification Rates'!$G$55)</f>
        <v>18.76909991891009</v>
      </c>
      <c r="DN89" s="73">
        <f>((((((((($A89*2)/PI())/2)+('Calcification Rates'!$D$55+'Calcification Rates'!$E$55))^2)*PI())/2))-((((((($A89*2)/PI())/2)^2)*PI())/2)))*('Calcification Rates'!$F$55+'Calcification Rates'!$G$55)</f>
        <v>19.196062129061193</v>
      </c>
      <c r="DO89" s="73">
        <f>((((1-'Calcification Rates'!$H$56)*$A89)*'Calcification Rates'!$D$56*0.1)+('Calcification Rates'!$H$56*$A89*'Calcification Rates'!$D$56))*'Calcification Rates'!$F$56</f>
        <v>9.2620447949999996</v>
      </c>
      <c r="DP89" s="73">
        <f>((((1-'Calcification Rates'!$H$56)*$A89)*(('Calcification Rates'!$D$56-'Calcification Rates'!$E$56)*0.1))+('Calcification Rates'!$H$56*$A89*('Calcification Rates'!$D$56-'Calcification Rates'!$E$56)))*('Calcification Rates'!$F$56-'Calcification Rates'!$G$56)</f>
        <v>9.2620447949999996</v>
      </c>
      <c r="DQ89" s="73">
        <f>((((1-'Calcification Rates'!$H$56)*$A89)*(('Calcification Rates'!$D$56+'Calcification Rates'!$E$56)*0.1))+('Calcification Rates'!$H$56*$A89*('Calcification Rates'!$D$56+'Calcification Rates'!$E$56)))*('Calcification Rates'!$F$56+'Calcification Rates'!$G$56)</f>
        <v>9.2620447949999996</v>
      </c>
      <c r="DR89" s="73">
        <f>((((1-'Calcification Rates'!$H$57)*$A89)*'Calcification Rates'!$D$57*0.1)+('Calcification Rates'!$H$57*$A89*'Calcification Rates'!$D$57))*'Calcification Rates'!$F$57</f>
        <v>39.270872000000004</v>
      </c>
      <c r="DS89" s="73">
        <f>((((1-'Calcification Rates'!$H$57)*$A89)*(('Calcification Rates'!$D$57-'Calcification Rates'!$E$57)*0.1))+('Calcification Rates'!$H$57*$A89*('Calcification Rates'!$D$57-'Calcification Rates'!$E$57)))*('Calcification Rates'!$F$57-'Calcification Rates'!$G$57)</f>
        <v>37.220545234514248</v>
      </c>
      <c r="DT89" s="73">
        <f>((((1-'Calcification Rates'!$H$57)*$A89)*(('Calcification Rates'!$D$57+'Calcification Rates'!$E$57)*0.1))+('Calcification Rates'!$H$57*$A89*('Calcification Rates'!$D$57+'Calcification Rates'!$E$57)))*('Calcification Rates'!$F$57+'Calcification Rates'!$G$57)</f>
        <v>41.321198765485768</v>
      </c>
      <c r="DU89" s="73">
        <f>((((1-'Calcification Rates'!$H$58)*$A89)*'Calcification Rates'!$D$58*0.1)+('Calcification Rates'!$H$58*$A89*'Calcification Rates'!$D$58))*'Calcification Rates'!$F$58</f>
        <v>39.270872000000004</v>
      </c>
      <c r="DV89" s="73">
        <f>((((1-'Calcification Rates'!$H$58)*$A89)*(('Calcification Rates'!$D$58-'Calcification Rates'!$E$58)*0.1))+('Calcification Rates'!$H$58*$A89*('Calcification Rates'!$D$58-'Calcification Rates'!$E$58)))*('Calcification Rates'!$F$58-'Calcification Rates'!$G$58)</f>
        <v>37.220545234514248</v>
      </c>
      <c r="DW89" s="73">
        <f>((((1-'Calcification Rates'!$H$58)*$A89)*(('Calcification Rates'!$D$58+'Calcification Rates'!$E$58)*0.1))+('Calcification Rates'!$H$58*$A89*('Calcification Rates'!$D$58+'Calcification Rates'!$E$58)))*('Calcification Rates'!$F$58+'Calcification Rates'!$G$58)</f>
        <v>41.321198765485768</v>
      </c>
      <c r="DX89" s="73">
        <f>(2*'Calcification Rates'!$D$59*'Calcification Rates'!$F$59)+0.1*'Calcification Rates'!$D$59*($A89+(2*'Calcification Rates'!$D$59))*'Calcification Rates'!$F$59</f>
        <v>26.16791075555556</v>
      </c>
      <c r="DY89" s="73">
        <f>(2*('Calcification Rates'!$D$59-'Calcification Rates'!$E$59)*('Calcification Rates'!$F$59-'Calcification Rates'!$G$59))+(0.1*('Calcification Rates'!$D$59-'Calcification Rates'!$E$59)*($A89+(2*'Calcification Rates'!$D$59-'Calcification Rates'!$E$59)))*('Calcification Rates'!$F$59-'Calcification Rates'!$G$59)</f>
        <v>24.78319154688262</v>
      </c>
      <c r="DZ89" s="73">
        <f>(2*('Calcification Rates'!$D$59+'Calcification Rates'!$E$59)*('Calcification Rates'!$F$59+'Calcification Rates'!$G$59))+(0.1*('Calcification Rates'!$D$59+'Calcification Rates'!$E$59)*($A89+(2*'Calcification Rates'!$D$59+'Calcification Rates'!$E$59)))*('Calcification Rates'!$F$59+'Calcification Rates'!$G$59)</f>
        <v>27.554667726435788</v>
      </c>
      <c r="EA89" s="73">
        <f>((((((((($A89*2)/PI())/2)+'Calcification Rates'!$D$60)^2)*PI())/2))-((((((($A89*2)/PI())/2)^2)*PI())/2)))*'Calcification Rates'!$F$60</f>
        <v>54.27976128471434</v>
      </c>
      <c r="EB89" s="73">
        <f>((((((((($A89*2)/PI())/2)+('Calcification Rates'!$D$60-'Calcification Rates'!$E$60))^2)*PI())/2))-((((((($A89*2)/PI())/2)^2)*PI())/2)))*('Calcification Rates'!$F$60-'Calcification Rates'!$G$60)</f>
        <v>50.674041230095249</v>
      </c>
      <c r="EC89" s="73">
        <f>((((((((($A89*2)/PI())/2)+('Calcification Rates'!$D$60+'Calcification Rates'!$E$60))^2)*PI())/2))-((((((($A89*2)/PI())/2)^2)*PI())/2)))*('Calcification Rates'!$F$60+'Calcification Rates'!$G$60)</f>
        <v>58.002320780618767</v>
      </c>
      <c r="ED89" s="73">
        <f>$A89*'Calcification Rates'!$D$61*'Calcification Rates'!$F$61</f>
        <v>68.275434195915295</v>
      </c>
      <c r="EE89" s="73">
        <f>$A89*('Calcification Rates'!$D$61-'Calcification Rates'!$E$61)*('Calcification Rates'!$F$61-'Calcification Rates'!$G$61)</f>
        <v>62.56241670740642</v>
      </c>
      <c r="EF89" s="73">
        <f>$A89*('Calcification Rates'!$D$61+'Calcification Rates'!$E$61)*('Calcification Rates'!$F$61+'Calcification Rates'!$G$61)</f>
        <v>74.235686259135633</v>
      </c>
      <c r="EG89" s="73">
        <f>(2*'Calcification Rates'!$D$62*'Calcification Rates'!$F$62)+0.1*'Calcification Rates'!$D$62*($A89+(2*'Calcification Rates'!$D$62))*'Calcification Rates'!$F$62</f>
        <v>127.79131944444444</v>
      </c>
      <c r="EH89" s="73">
        <f>(2*('Calcification Rates'!$D$62-'Calcification Rates'!$E$62)*('Calcification Rates'!$F$62-'Calcification Rates'!$G$62))+(0.1*('Calcification Rates'!$D$62-'Calcification Rates'!$E$62)*($A89+(2*'Calcification Rates'!$D$62-'Calcification Rates'!$E$62)))*('Calcification Rates'!$F$62-'Calcification Rates'!$G$62)</f>
        <v>104.81150166603592</v>
      </c>
      <c r="EI89" s="73">
        <f>(2*('Calcification Rates'!$D$62+'Calcification Rates'!$E$62)*('Calcification Rates'!$F$62+'Calcification Rates'!$G$62))+(0.1*('Calcification Rates'!$D$62+'Calcification Rates'!$E$62)*($A89+(2*'Calcification Rates'!$D$62+'Calcification Rates'!$E$62)))*('Calcification Rates'!$F$62+'Calcification Rates'!$G$62)</f>
        <v>152.63002405911158</v>
      </c>
      <c r="EJ89" s="73">
        <f>(2*'Calcification Rates'!$D$63*'Calcification Rates'!$F$63)+0.1*'Calcification Rates'!$D$63*($A89+(2*'Calcification Rates'!$D$63))*'Calcification Rates'!$F$63</f>
        <v>127.79131944444444</v>
      </c>
      <c r="EK89" s="73">
        <f>(2*('Calcification Rates'!$D$63-'Calcification Rates'!$E$63)*('Calcification Rates'!$F$63-'Calcification Rates'!$G$63))+(0.1*('Calcification Rates'!$D$63-'Calcification Rates'!$E$63)*($A89+(2*'Calcification Rates'!$D$63-'Calcification Rates'!$E$63)))*('Calcification Rates'!$F$63-'Calcification Rates'!$G$63)</f>
        <v>104.81150166603592</v>
      </c>
      <c r="EL89" s="73">
        <f>(2*('Calcification Rates'!$D$63+'Calcification Rates'!$E$63)*('Calcification Rates'!$F$63+'Calcification Rates'!$G$63))+(0.1*('Calcification Rates'!$D$63+'Calcification Rates'!$E$63)*($A89+(2*'Calcification Rates'!$D$63+'Calcification Rates'!$E$63)))*('Calcification Rates'!$F$63+'Calcification Rates'!$G$63)</f>
        <v>152.63002405911158</v>
      </c>
      <c r="EM89" s="73">
        <f>(2*'Calcification Rates'!$D$64*'Calcification Rates'!$F$64)+0.1*'Calcification Rates'!$D$64*($A89+(2*'Calcification Rates'!$D$64))*'Calcification Rates'!$F$64</f>
        <v>127.79131944444444</v>
      </c>
      <c r="EN89" s="73">
        <f>(2*('Calcification Rates'!$D$64-'Calcification Rates'!$E$64)*('Calcification Rates'!$F$64-'Calcification Rates'!$G$64))+(0.1*('Calcification Rates'!$D$64-'Calcification Rates'!$E$64)*($A89+(2*'Calcification Rates'!$D$64-'Calcification Rates'!$E$64)))*('Calcification Rates'!$F$64-'Calcification Rates'!$G$64)</f>
        <v>104.81150166603592</v>
      </c>
      <c r="EO89" s="73">
        <f>(2*('Calcification Rates'!$D$64+'Calcification Rates'!$E$64)*('Calcification Rates'!$F$64+'Calcification Rates'!$G$64))+(0.1*('Calcification Rates'!$D$64+'Calcification Rates'!$E$64)*($A89+(2*'Calcification Rates'!$D$64+'Calcification Rates'!$E$64)))*('Calcification Rates'!$F$64+'Calcification Rates'!$G$64)</f>
        <v>152.63002405911158</v>
      </c>
      <c r="EP89" s="73">
        <f>(2*'Calcification Rates'!$D$65*'Calcification Rates'!$F$65)+0.1*'Calcification Rates'!$D$65*($A89+(2*'Calcification Rates'!$D$65))*'Calcification Rates'!$F$65</f>
        <v>127.79131944444444</v>
      </c>
      <c r="EQ89" s="73">
        <f>(2*('Calcification Rates'!$D$65-'Calcification Rates'!$E$65)*('Calcification Rates'!$F$65-'Calcification Rates'!$G$65))+(0.1*('Calcification Rates'!$D$65-'Calcification Rates'!$E$65)*($A89+(2*'Calcification Rates'!$D$65-'Calcification Rates'!$E$65)))*('Calcification Rates'!$F$65-'Calcification Rates'!$G$65)</f>
        <v>104.81150166603592</v>
      </c>
      <c r="ER89" s="73">
        <f>(2*('Calcification Rates'!$D$65+'Calcification Rates'!$E$65)*('Calcification Rates'!$F$65+'Calcification Rates'!$G$65))+(0.1*('Calcification Rates'!$D$65+'Calcification Rates'!$E$65)*($A89+(2*'Calcification Rates'!$D$65+'Calcification Rates'!$E$65)))*('Calcification Rates'!$F$65+'Calcification Rates'!$G$65)</f>
        <v>152.63002405911158</v>
      </c>
      <c r="ES89" s="73">
        <f>$A89*'Calcification Rates'!$D$66*'Calcification Rates'!$F$66</f>
        <v>68.275434195915295</v>
      </c>
      <c r="ET89" s="73">
        <f>$A89*('Calcification Rates'!$D$66-'Calcification Rates'!$E$66)*('Calcification Rates'!$F$66-'Calcification Rates'!$G$66)</f>
        <v>62.56241670740642</v>
      </c>
      <c r="EU89" s="73">
        <f>$A89*('Calcification Rates'!$D$66+'Calcification Rates'!$E$66)*('Calcification Rates'!$F$66+'Calcification Rates'!$G$66)</f>
        <v>74.235686259135633</v>
      </c>
      <c r="EV89" s="73">
        <f>(2*'Calcification Rates'!$D$67*'Calcification Rates'!$F$67)+0.1*'Calcification Rates'!$D$67*($A89+(2*'Calcification Rates'!$D$67))*'Calcification Rates'!$F$67</f>
        <v>127.79131944444444</v>
      </c>
      <c r="EW89" s="73">
        <f>(2*('Calcification Rates'!$D$67-'Calcification Rates'!$E$67)*('Calcification Rates'!$F$67-'Calcification Rates'!$G$67))+(0.1*('Calcification Rates'!$D$67-'Calcification Rates'!$E$67)*($A89+(2*'Calcification Rates'!$D$67-'Calcification Rates'!$E$67)))*('Calcification Rates'!$F$67-'Calcification Rates'!$G$67)</f>
        <v>104.81150166603592</v>
      </c>
      <c r="EX89" s="73">
        <f>(2*('Calcification Rates'!$D$67+'Calcification Rates'!$E$67)*('Calcification Rates'!$F$67+'Calcification Rates'!$G$67))+(0.1*('Calcification Rates'!$D$67+'Calcification Rates'!$E$67)*($A89+(2*'Calcification Rates'!$D$67+'Calcification Rates'!$E$67)))*('Calcification Rates'!$F$67+'Calcification Rates'!$G$67)</f>
        <v>152.63002405911158</v>
      </c>
      <c r="EY89" s="73">
        <f>((((1-'Calcification Rates'!$H$68)*$A89)*'Calcification Rates'!$D$68*0.1)+('Calcification Rates'!$H$68*$A89*'Calcification Rates'!$D$68))*'Calcification Rates'!$F$68</f>
        <v>19.916605500000003</v>
      </c>
      <c r="EZ89" s="73">
        <f>((((1-'Calcification Rates'!$H$68)*$A89)*(('Calcification Rates'!$D$68-'Calcification Rates'!$E$68)*0.1))+('Calcification Rates'!$H$68*$A89*('Calcification Rates'!$D$68-'Calcification Rates'!$E$68)))*('Calcification Rates'!$F$68-'Calcification Rates'!$G$68)</f>
        <v>12.393385867859902</v>
      </c>
      <c r="FA89" s="73">
        <f>((((1-'Calcification Rates'!$H$68)*$A89)*(('Calcification Rates'!$D$68+'Calcification Rates'!$E$68)*0.1))+('Calcification Rates'!$H$68*$A89*('Calcification Rates'!$D$68+'Calcification Rates'!$E$68)))*('Calcification Rates'!$F$68+'Calcification Rates'!$G$68)</f>
        <v>28.188141421222024</v>
      </c>
      <c r="FB89" s="73">
        <f>((((((((($A89*2)/PI())/2)+'Calcification Rates'!$D$69)^2)*PI())/2))-((((((($A89*2)/PI())/2)^2)*PI())/2)))*'Calcification Rates'!$F$69</f>
        <v>132.65774573743855</v>
      </c>
      <c r="FC89" s="73">
        <f>((((((((($A89*2)/PI())/2)+('Calcification Rates'!$D$69-'Calcification Rates'!$E$69))^2)*PI())/2))-((((((($A89*2)/PI())/2)^2)*PI())/2)))*('Calcification Rates'!$F$69-'Calcification Rates'!$G$69)</f>
        <v>125.58307988956804</v>
      </c>
      <c r="FD89" s="73">
        <f>((((((((($A89*2)/PI())/2)+('Calcification Rates'!$D$69+'Calcification Rates'!$E$69))^2)*PI())/2))-((((((($A89*2)/PI())/2)^2)*PI())/2)))*('Calcification Rates'!$F$69+'Calcification Rates'!$G$69)</f>
        <v>139.83588711833855</v>
      </c>
      <c r="FE89" s="73">
        <f>((((((((($A89*2)/PI())/2)+'Calcification Rates'!$D$70)^2)*PI())/2))-((((((($A89*2)/PI())/2)^2)*PI())/2)))*'Calcification Rates'!$F$70</f>
        <v>103.30897633456892</v>
      </c>
      <c r="FF89" s="73">
        <f>((((((((($A89*2)/PI())/2)+('Calcification Rates'!$D$70-'Calcification Rates'!$E$70))^2)*PI())/2))-((((((($A89*2)/PI())/2)^2)*PI())/2)))*('Calcification Rates'!$F$70-'Calcification Rates'!$G$70)</f>
        <v>88.948585509319273</v>
      </c>
      <c r="FG89" s="73">
        <f>((((((((($A89*2)/PI())/2)+('Calcification Rates'!$D$70+'Calcification Rates'!$E$70))^2)*PI())/2))-((((((($A89*2)/PI())/2)^2)*PI())/2)))*('Calcification Rates'!$F$70+'Calcification Rates'!$G$70)</f>
        <v>117.94603614245426</v>
      </c>
      <c r="FH89" s="73">
        <f>((((((((($A89*2)/PI())/2)+'Calcification Rates'!$D$71)^2)*PI())/2))-((((((($A89*2)/PI())/2)^2)*PI())/2)))*'Calcification Rates'!$F$71</f>
        <v>59.087741086471858</v>
      </c>
      <c r="FI89" s="73">
        <f>((((((((($A89*2)/PI())/2)+('Calcification Rates'!$D$71-'Calcification Rates'!$E$71))^2)*PI())/2))-((((((($A89*2)/PI())/2)^2)*PI())/2)))*('Calcification Rates'!$F$71-'Calcification Rates'!$G$71)</f>
        <v>54.484415157226231</v>
      </c>
      <c r="FJ89" s="73">
        <f>((((((((($A89*2)/PI())/2)+('Calcification Rates'!$D$71+'Calcification Rates'!$E$71))^2)*PI())/2))-((((((($A89*2)/PI())/2)^2)*PI())/2)))*('Calcification Rates'!$F$71+'Calcification Rates'!$G$71)</f>
        <v>63.873327828842143</v>
      </c>
      <c r="FK89" s="73">
        <f>$A89*'Calcification Rates'!$D$72*'Calcification Rates'!$F$72</f>
        <v>2.0447446874999997</v>
      </c>
      <c r="FL89" s="73">
        <f>$A89*('Calcification Rates'!$D$72-'Calcification Rates'!$E$72)*('Calcification Rates'!$F$72-'Calcification Rates'!$G$72)</f>
        <v>1.3288770871694755</v>
      </c>
      <c r="FM89" s="73">
        <f>$A89*('Calcification Rates'!$D$72+'Calcification Rates'!$E$72)*('Calcification Rates'!$F$72+'Calcification Rates'!$G$72)</f>
        <v>2.7606122878305244</v>
      </c>
      <c r="FN89" s="73">
        <f>$A89*'Calcification Rates'!$D$74*'Calcification Rates'!$F$74</f>
        <v>2.0447446874999997</v>
      </c>
      <c r="FO89" s="73">
        <f>$A89*('Calcification Rates'!$D$74-'Calcification Rates'!$E$74)*('Calcification Rates'!$F$74-'Calcification Rates'!$G$74)</f>
        <v>1.3288770871694755</v>
      </c>
      <c r="FP89" s="73">
        <f>$A89*('Calcification Rates'!$D$74+'Calcification Rates'!$E$74)*('Calcification Rates'!$F$74+'Calcification Rates'!$G$74)</f>
        <v>2.7606122878305244</v>
      </c>
      <c r="FQ89" s="73">
        <f>$A89*'Calcification Rates'!$D$75*'Calcification Rates'!$F$75</f>
        <v>59.015628196022718</v>
      </c>
      <c r="FR89" s="73">
        <f>$A89*('Calcification Rates'!$D$75-'Calcification Rates'!$E$75)*('Calcification Rates'!$F$75-'Calcification Rates'!$G$75)</f>
        <v>54.958924065940138</v>
      </c>
      <c r="FS89" s="73">
        <f>$A89*('Calcification Rates'!$D$75+'Calcification Rates'!$E$75)*('Calcification Rates'!$F$75+'Calcification Rates'!$G$75)</f>
        <v>63.195857929468282</v>
      </c>
      <c r="FT89" s="73">
        <f>((((((((($A89*2)/PI())/2)+'Calcification Rates'!$D$76)^2)*PI())/2))-((((((($A89*2)/PI())/2)^2)*PI())/2)))*'Calcification Rates'!$F$76</f>
        <v>59.497200001503927</v>
      </c>
      <c r="FU89" s="73">
        <f>((((((((($A89*2)/PI())/2)+('Calcification Rates'!$D$76-'Calcification Rates'!$E$76))^2)*PI())/2))-((((((($A89*2)/PI())/2)^2)*PI())/2)))*('Calcification Rates'!$F$76-'Calcification Rates'!$G$76)</f>
        <v>55.397608466289817</v>
      </c>
      <c r="FV89" s="73">
        <f>((((((((($A89*2)/PI())/2)+('Calcification Rates'!$D$76+'Calcification Rates'!$E$76))^2)*PI())/2))-((((((($A89*2)/PI())/2)^2)*PI())/2)))*('Calcification Rates'!$F$76+'Calcification Rates'!$G$76)</f>
        <v>63.722791549491006</v>
      </c>
      <c r="FW89" s="73">
        <f>(2*'Calcification Rates'!$D$77*'Calcification Rates'!$F$77)+0.1*'Calcification Rates'!$D$77*($A89+(2*'Calcification Rates'!$D$77))*'Calcification Rates'!$F$77</f>
        <v>127.79131944444444</v>
      </c>
      <c r="FX89" s="73">
        <f>(2*('Calcification Rates'!$D$77-'Calcification Rates'!$E$77)*('Calcification Rates'!$F$77-'Calcification Rates'!$G$77))+(0.1*('Calcification Rates'!$D$77-'Calcification Rates'!$E$77)*($A89+(2*'Calcification Rates'!$D$77-'Calcification Rates'!$E$77)))*('Calcification Rates'!$F$77-'Calcification Rates'!$G$77)</f>
        <v>121.59719791157748</v>
      </c>
      <c r="FY89" s="73">
        <f>(2*('Calcification Rates'!$D$77+'Calcification Rates'!$E$77)*('Calcification Rates'!$F$77+'Calcification Rates'!$G$77))+(0.1*('Calcification Rates'!$D$77+'Calcification Rates'!$E$77)*($A89+(2*'Calcification Rates'!$D$77+'Calcification Rates'!$E$77)))*('Calcification Rates'!$F$77+'Calcification Rates'!$G$77)</f>
        <v>134.01256070263423</v>
      </c>
      <c r="FZ89" s="73">
        <f>((((1-'Calcification Rates'!$H$78)*$A89)*'Calcification Rates'!$D$78*0.1)+('Calcification Rates'!$H$78*$A89*'Calcification Rates'!$D$78))*'Calcification Rates'!$F$78</f>
        <v>31.024630932749997</v>
      </c>
      <c r="GA89" s="73">
        <f>((((1-'Calcification Rates'!$H$78)*$A89)*(('Calcification Rates'!$D$78-'Calcification Rates'!$E$78)*0.1))+('Calcification Rates'!$H$78*$A89*('Calcification Rates'!$D$78-'Calcification Rates'!$E$78)))*('Calcification Rates'!$F$78-'Calcification Rates'!$G$78)</f>
        <v>29.950558736528137</v>
      </c>
      <c r="GB89" s="73">
        <f>((((1-'Calcification Rates'!$H$78)*$A89)*(('Calcification Rates'!$D$78+'Calcification Rates'!$E$78)*0.1))+('Calcification Rates'!$H$78*$A89*('Calcification Rates'!$D$78+'Calcification Rates'!$E$78)))*('Calcification Rates'!$F$78+'Calcification Rates'!$G$78)</f>
        <v>32.098703128971856</v>
      </c>
      <c r="GC89" s="73">
        <f>((((1-'Calcification Rates'!$H$79)*$A89)*'Calcification Rates'!$D$79*0.1)+('Calcification Rates'!$H$79*$A89*'Calcification Rates'!$D$79))*'Calcification Rates'!$F$79</f>
        <v>35.284723110000002</v>
      </c>
      <c r="GD89" s="73">
        <f>((((1-'Calcification Rates'!$H$79)*$A89)*(('Calcification Rates'!$D$79-'Calcification Rates'!$E$79)*0.1))+('Calcification Rates'!$H$79*$A89*('Calcification Rates'!$D$79-'Calcification Rates'!$E$79)))*('Calcification Rates'!$F$79-'Calcification Rates'!$G$79)</f>
        <v>33.809672302595864</v>
      </c>
      <c r="GE89" s="73">
        <f>((((1-'Calcification Rates'!$H$79)*$A89)*(('Calcification Rates'!$D$79+'Calcification Rates'!$E$79)*0.1))+('Calcification Rates'!$H$79*$A89*('Calcification Rates'!$D$79+'Calcification Rates'!$E$79)))*('Calcification Rates'!$F$79+'Calcification Rates'!$G$79)</f>
        <v>36.759773917404139</v>
      </c>
      <c r="GF89" s="73">
        <f>((((1-'Calcification Rates'!$H$80)*$A89)*'Calcification Rates'!$D$80*0.1)+('Calcification Rates'!$H$80*$A89*'Calcification Rates'!$D$80))*'Calcification Rates'!$F$80</f>
        <v>41.5216865115</v>
      </c>
      <c r="GG89" s="73">
        <f>((((1-'Calcification Rates'!$H$80)*$A89)*(('Calcification Rates'!$D$80-'Calcification Rates'!$E$80)*0.1))+('Calcification Rates'!$H$80*$A89*('Calcification Rates'!$D$80-'Calcification Rates'!$E$80)))*('Calcification Rates'!$F$80-'Calcification Rates'!$G$80)</f>
        <v>40.084206429338408</v>
      </c>
      <c r="GH89" s="73">
        <f>((((1-'Calcification Rates'!$H$80)*$A89)*(('Calcification Rates'!$D$80+'Calcification Rates'!$E$80)*0.1))+('Calcification Rates'!$H$80*$A89*('Calcification Rates'!$D$80+'Calcification Rates'!$E$80)))*('Calcification Rates'!$F$80+'Calcification Rates'!$G$80)</f>
        <v>42.959166593661585</v>
      </c>
      <c r="GI89" s="73">
        <f>((((((((($A89*2)/PI())/2)+'Calcification Rates'!$D$81)^2)*PI())/2))-((((((($A89*2)/PI())/2)^2)*PI())/2)))*'Calcification Rates'!$F$81</f>
        <v>50.386983673529357</v>
      </c>
      <c r="GJ89" s="73">
        <f>((((((((($A89*2)/PI())/2)+('Calcification Rates'!$D$81-'Calcification Rates'!$E$81))^2)*PI())/2))-((((((($A89*2)/PI())/2)^2)*PI())/2)))*('Calcification Rates'!$F$81-'Calcification Rates'!$G$81)</f>
        <v>48.75337665328334</v>
      </c>
      <c r="GK89" s="73">
        <f>((((((((($A89*2)/PI())/2)+('Calcification Rates'!$D$81+'Calcification Rates'!$E$81))^2)*PI())/2))-((((((($A89*2)/PI())/2)^2)*PI())/2)))*('Calcification Rates'!$F$81+'Calcification Rates'!$G$81)</f>
        <v>52.021483141065254</v>
      </c>
      <c r="GL89" s="73">
        <f>((((((((($A89*2)/PI())/2)+'Calcification Rates'!$D$82)^2)*PI())/2))-((((((($A89*2)/PI())/2)^2)*PI())/2)))*'Calcification Rates'!$F$82</f>
        <v>51.669291171160417</v>
      </c>
      <c r="GM89" s="73">
        <f>((((((((($A89*2)/PI())/2)+('Calcification Rates'!$D$82-'Calcification Rates'!$E$82))^2)*PI())/2))-((((((($A89*2)/PI())/2)^2)*PI())/2)))*('Calcification Rates'!$F$82-'Calcification Rates'!$G$82)</f>
        <v>50.397742225391177</v>
      </c>
      <c r="GN89" s="73">
        <f>((((((((($A89*2)/PI())/2)+('Calcification Rates'!$D$82+'Calcification Rates'!$E$82))^2)*PI())/2))-((((((($A89*2)/PI())/2)^2)*PI())/2)))*('Calcification Rates'!$F$82+'Calcification Rates'!$G$82)</f>
        <v>52.94138028473526</v>
      </c>
      <c r="GO89" s="73">
        <f>((((((((($A89*2)/PI())/2)+'Calcification Rates'!$D$87)^2)*PI())/2))-((((((($A89*2)/PI())/2)^2)*PI())/2)))*'Calcification Rates'!$F$87</f>
        <v>34.746220595123077</v>
      </c>
      <c r="GP89" s="73">
        <f>((((((((($A89*2)/PI())/2)+('Calcification Rates'!$D$87-'Calcification Rates'!$E$87))^2)*PI())/2))-((((((($A89*2)/PI())/2)^2)*PI())/2)))*('Calcification Rates'!$F$87-'Calcification Rates'!$G$87)</f>
        <v>30.229514056236795</v>
      </c>
      <c r="GQ89" s="73">
        <f>((((((((($A89*2)/PI())/2)+('Calcification Rates'!$D$87+'Calcification Rates'!$E$87))^2)*PI())/2))-((((((($A89*2)/PI())/2)^2)*PI())/2)))*('Calcification Rates'!$F$87+'Calcification Rates'!$G$87)</f>
        <v>39.502169436091876</v>
      </c>
      <c r="GR89" s="73">
        <f>((((((((($A89*2)/PI())/2)+'Calcification Rates'!$D$88)^2)*PI())/2))-((((((($A89*2)/PI())/2)^2)*PI())/2)))*'Calcification Rates'!$F$88</f>
        <v>34.746220595123077</v>
      </c>
      <c r="GS89" s="73">
        <f>((((((((($A89*2)/PI())/2)+('Calcification Rates'!$D$88-'Calcification Rates'!$E$88))^2)*PI())/2))-((((((($A89*2)/PI())/2)^2)*PI())/2)))*('Calcification Rates'!$F$88-'Calcification Rates'!$G$88)</f>
        <v>30.229514056236795</v>
      </c>
      <c r="GT89" s="73">
        <f>((((((((($A89*2)/PI())/2)+('Calcification Rates'!$D$88+'Calcification Rates'!$E$88))^2)*PI())/2))-((((((($A89*2)/PI())/2)^2)*PI())/2)))*('Calcification Rates'!$F$88+'Calcification Rates'!$G$88)</f>
        <v>39.502169436091876</v>
      </c>
      <c r="GU89" s="73">
        <f>((((((((($A89*2)/PI())/2)+'Calcification Rates'!$D$89)^2)*PI())/2))-((((((($A89*2)/PI())/2)^2)*PI())/2)))*'Calcification Rates'!$F$89</f>
        <v>48.53368747090623</v>
      </c>
      <c r="GV89" s="73">
        <f>((((((((($A89*2)/PI())/2)+('Calcification Rates'!$D$89-'Calcification Rates'!$E$89))^2)*PI())/2))-((((((($A89*2)/PI())/2)^2)*PI())/2)))*('Calcification Rates'!$F$89-'Calcification Rates'!$G$89)</f>
        <v>43.274759985242049</v>
      </c>
      <c r="GW89" s="73">
        <f>((((((((($A89*2)/PI())/2)+('Calcification Rates'!$D$89+'Calcification Rates'!$E$89))^2)*PI())/2))-((((((($A89*2)/PI())/2)^2)*PI())/2)))*('Calcification Rates'!$F$89+'Calcification Rates'!$G$89)</f>
        <v>53.987517294125034</v>
      </c>
      <c r="GX89" s="73">
        <f>((((((((($A89*2)/PI())/2)+'Calcification Rates'!$D$90)^2)*PI())/2))-((((((($A89*2)/PI())/2)^2)*PI())/2)))*'Calcification Rates'!$F$90</f>
        <v>48.53368747090623</v>
      </c>
      <c r="GY89" s="73">
        <f>((((((((($A89*2)/PI())/2)+('Calcification Rates'!$D$90-'Calcification Rates'!$E$90))^2)*PI())/2))-((((((($A89*2)/PI())/2)^2)*PI())/2)))*('Calcification Rates'!$F$90-'Calcification Rates'!$G$90)</f>
        <v>43.274759985242049</v>
      </c>
      <c r="GZ89" s="73">
        <f>((((((((($A89*2)/PI())/2)+('Calcification Rates'!$D$90+'Calcification Rates'!$E$90))^2)*PI())/2))-((((((($A89*2)/PI())/2)^2)*PI())/2)))*('Calcification Rates'!$F$90+'Calcification Rates'!$G$90)</f>
        <v>53.987517294125034</v>
      </c>
      <c r="HA89" s="73">
        <f>((((((((($A89*2)/PI())/2)+'Calcification Rates'!$D$92)^2)*PI())/2))-((((((($A89*2)/PI())/2)^2)*PI())/2)))*'Calcification Rates'!$F$92</f>
        <v>121.89819400609491</v>
      </c>
      <c r="HB89" s="73">
        <f>((((((((($A89*2)/PI())/2)+('Calcification Rates'!$D$92-'Calcification Rates'!$E$92))^2)*PI())/2))-((((((($A89*2)/PI())/2)^2)*PI())/2)))*('Calcification Rates'!$F$92-'Calcification Rates'!$G$92)</f>
        <v>117.18184614953516</v>
      </c>
      <c r="HC89" s="73">
        <f>((((((((($A89*2)/PI())/2)+('Calcification Rates'!$D$92+'Calcification Rates'!$E$92))^2)*PI())/2))-((((((($A89*2)/PI())/2)^2)*PI())/2)))*('Calcification Rates'!$F$92+'Calcification Rates'!$G$92)</f>
        <v>126.61454186265465</v>
      </c>
      <c r="HD89" s="73">
        <f>$A89*'Calcification Rates'!$D$93*'Calcification Rates'!$F$93</f>
        <v>35.946181883001138</v>
      </c>
      <c r="HE89" s="73">
        <f>$A89*('Calcification Rates'!$D$93-'Calcification Rates'!$E$93)*('Calcification Rates'!$F$93-'Calcification Rates'!$G$93)</f>
        <v>31.592267714291477</v>
      </c>
      <c r="HF89" s="73">
        <f>$A89*('Calcification Rates'!$D$93+'Calcification Rates'!$E$93)*('Calcification Rates'!$F$93+'Calcification Rates'!$G$93)</f>
        <v>40.538616408166433</v>
      </c>
      <c r="HG89" s="73">
        <f>$A89*'Calcification Rates'!$D$95*'Calcification Rates'!$F$95</f>
        <v>45.831381900826457</v>
      </c>
      <c r="HH89" s="73">
        <f>$A89*('Calcification Rates'!$D$95-'Calcification Rates'!$E$95)*('Calcification Rates'!$F$95-'Calcification Rates'!$G$95)</f>
        <v>39.99441143289139</v>
      </c>
      <c r="HI89" s="73">
        <f>$A89*('Calcification Rates'!$D$95+'Calcification Rates'!$E$95)*('Calcification Rates'!$F$95+'Calcification Rates'!$G$95)</f>
        <v>51.995466000472085</v>
      </c>
      <c r="HJ89" s="73">
        <f>((((1-'Calcification Rates'!$H$96)*$A89)*'Calcification Rates'!$D$96*0.1)+('Calcification Rates'!$H$96*$A89*'Calcification Rates'!$D$96))*'Calcification Rates'!$F$96</f>
        <v>21.788969475000002</v>
      </c>
      <c r="HK89" s="73">
        <f>((((1-'Calcification Rates'!$H$96)*$A89)*(('Calcification Rates'!$D$96-'Calcification Rates'!$E$96)*0.1))+('Calcification Rates'!$H$96*$A89*('Calcification Rates'!$D$96-'Calcification Rates'!$E$96)))*('Calcification Rates'!$F$96-'Calcification Rates'!$G$96)</f>
        <v>19.033151454529047</v>
      </c>
      <c r="HL89" s="73">
        <f>((((1-'Calcification Rates'!$H$96)*$A89)*(('Calcification Rates'!$D$96+'Calcification Rates'!$E$96)*0.1))+('Calcification Rates'!$H$96*$A89*('Calcification Rates'!$D$96+'Calcification Rates'!$E$96)))*('Calcification Rates'!$F$96+'Calcification Rates'!$G$96)</f>
        <v>24.714295145288226</v>
      </c>
      <c r="HM89" s="73">
        <f>((((1-'Calcification Rates'!$H$98)*$A89)*'Calcification Rates'!$D$98*0.1)+('Calcification Rates'!$H$98*$A89*'Calcification Rates'!$D$98))*'Calcification Rates'!$F$98</f>
        <v>21.788969475000002</v>
      </c>
      <c r="HN89" s="73">
        <f>((((1-'Calcification Rates'!$H$98)*$A89)*(('Calcification Rates'!$D$98-'Calcification Rates'!$E$98)*0.1))+('Calcification Rates'!$H$98*$A89*('Calcification Rates'!$D$98-'Calcification Rates'!$E$98)))*('Calcification Rates'!$F$98-'Calcification Rates'!$G$98)</f>
        <v>13.140592420999612</v>
      </c>
      <c r="HO89" s="73">
        <f>((((1-'Calcification Rates'!$H$98)*$A89)*(('Calcification Rates'!$D$98+'Calcification Rates'!$E$98)*0.1))+('Calcification Rates'!$H$98*$A89*('Calcification Rates'!$D$98+'Calcification Rates'!$E$98)))*('Calcification Rates'!$F$98+'Calcification Rates'!$G$98)</f>
        <v>31.689484490864995</v>
      </c>
    </row>
    <row r="90" spans="1:223" x14ac:dyDescent="0.3">
      <c r="A90" s="42">
        <v>88</v>
      </c>
      <c r="B90" s="73">
        <f>((((1-'Calcification Rates'!$H$11)*$A90)*'Calcification Rates'!$D$11*0.1)+('Calcification Rates'!$H$11*$A90*'Calcification Rates'!$D$11))*'Calcification Rates'!$F$11</f>
        <v>242.11487402666671</v>
      </c>
      <c r="C90" s="73">
        <f>((((1-'Calcification Rates'!$H$11)*$A90)*(('Calcification Rates'!$D$11-'Calcification Rates'!$E$11)*0.1))+('Calcification Rates'!$H$11*$A90*('Calcification Rates'!$D$11-'Calcification Rates'!$E$11)))*('Calcification Rates'!$F$11-'Calcification Rates'!$G$11)</f>
        <v>196.63965845657006</v>
      </c>
      <c r="D90" s="73">
        <f>((((1-'Calcification Rates'!$H$11)*$A90)*(('Calcification Rates'!$D$11+'Calcification Rates'!$E$11)*0.1))+('Calcification Rates'!$H$11*$A90*('Calcification Rates'!$D$11+'Calcification Rates'!$E$11)))*('Calcification Rates'!$F$11+'Calcification Rates'!$G$11)</f>
        <v>289.00275848039286</v>
      </c>
      <c r="E90" s="73">
        <f>(((((1-'Calcification Rates'!$H$12)*$A90)*'Calcification Rates'!$D$12*0.1)+('Calcification Rates'!$H$12*$A90*'Calcification Rates'!$D$12))*'Calcification Rates'!$F$12)*0.5</f>
        <v>127.4985100190476</v>
      </c>
      <c r="F90" s="73">
        <f>(((((1-'Calcification Rates'!$H$12)*$A90)*(('Calcification Rates'!$D$12-'Calcification Rates'!$E$12)*0.1))+('Calcification Rates'!$H$12*$A90*('Calcification Rates'!$D$12-'Calcification Rates'!$E$12)))*('Calcification Rates'!$F$12-'Calcification Rates'!$G$12))*0.5</f>
        <v>117.18094270636769</v>
      </c>
      <c r="G90" s="73">
        <f>(((((1-'Calcification Rates'!$H$12)*$A90)*(('Calcification Rates'!$D$12+'Calcification Rates'!$E$12)*0.1))+('Calcification Rates'!$H$12*$A90*('Calcification Rates'!$D$12+'Calcification Rates'!$E$12)))*('Calcification Rates'!$F$12+'Calcification Rates'!$G$12))*0.5</f>
        <v>137.99509665597446</v>
      </c>
      <c r="H90" s="73">
        <f>(((((1-'Calcification Rates'!$H$13)*$A90)*'Calcification Rates'!$D$13*0.1)+('Calcification Rates'!$H$13*$A90*'Calcification Rates'!$D$13))*'Calcification Rates'!$F$13)*0.5</f>
        <v>102.59183489279999</v>
      </c>
      <c r="I90" s="73">
        <f>(((((1-'Calcification Rates'!$H$13)*$A90)*(('Calcification Rates'!$D$13-'Calcification Rates'!$E$13)*0.1))+('Calcification Rates'!$H$13*$A90*('Calcification Rates'!$D$13-'Calcification Rates'!$E$13)))*('Calcification Rates'!$F$13-'Calcification Rates'!$G$13))*0.5</f>
        <v>86.82170875295445</v>
      </c>
      <c r="J90" s="73">
        <f>(((((1-'Calcification Rates'!$H$13)*$A90)*(('Calcification Rates'!$D$13+'Calcification Rates'!$E$13)*0.1))+('Calcification Rates'!$H$13*$A90*('Calcification Rates'!$D$13+'Calcification Rates'!$E$13)))*('Calcification Rates'!$F$13+'Calcification Rates'!$G$13))*0.5</f>
        <v>119.66233089415665</v>
      </c>
      <c r="K90" s="73">
        <f>((((((((($A90*2)/PI())/2)+'Calcification Rates'!$D$14)^2)*PI())/2))-((((((($A90*2)/PI())/2)^2)*PI())/2)))*'Calcification Rates'!$F$14</f>
        <v>52.037536613858535</v>
      </c>
      <c r="L90" s="73">
        <f>((((((((($A90*2)/PI())/2)+('Calcification Rates'!$D$14-'Calcification Rates'!$E$14))^2)*PI())/2))-((((((($A90*2)/PI())/2)^2)*PI())/2)))*('Calcification Rates'!$F$14-'Calcification Rates'!$G$14)</f>
        <v>50.224097189872843</v>
      </c>
      <c r="M90" s="73">
        <f>((((((((($A90*2)/PI())/2)+('Calcification Rates'!$D$14+'Calcification Rates'!$E$14))^2)*PI())/2))-((((((($A90*2)/PI())/2)^2)*PI())/2)))*('Calcification Rates'!$F$14+'Calcification Rates'!$G$14)</f>
        <v>53.851656189137721</v>
      </c>
      <c r="N90" s="73">
        <f>((((((((($A90*2)/PI())/2)+'Calcification Rates'!$D$15)^2)*PI())/2))-((((((($A90*2)/PI())/2)^2)*PI())/2)))*'Calcification Rates'!$F$15</f>
        <v>52.782865914317448</v>
      </c>
      <c r="O90" s="73">
        <f>((((((((($A90*2)/PI())/2)+('Calcification Rates'!$D$15-'Calcification Rates'!$E$15))^2)*PI())/2))-((((((($A90*2)/PI())/2)^2)*PI())/2)))*('Calcification Rates'!$F$15-'Calcification Rates'!$G$15)</f>
        <v>47.599882763515318</v>
      </c>
      <c r="P90" s="73">
        <f>((((((((($A90*2)/PI())/2)+('Calcification Rates'!$D$15+'Calcification Rates'!$E$15))^2)*PI())/2))-((((((($A90*2)/PI())/2)^2)*PI())/2)))*('Calcification Rates'!$F$15+'Calcification Rates'!$G$15)</f>
        <v>58.20803652741079</v>
      </c>
      <c r="Q90" s="73">
        <f>(2*'Calcification Rates'!$D$16*'Calcification Rates'!$F$16)+0.1*'Calcification Rates'!$D$16*($A90+(2*'Calcification Rates'!$D$16))*'Calcification Rates'!$F$16</f>
        <v>12.166128333333333</v>
      </c>
      <c r="R90" s="73">
        <f>(2*('Calcification Rates'!$D$16-'Calcification Rates'!$E$16)*('Calcification Rates'!$F$16-'Calcification Rates'!$G$16))+(0.1*('Calcification Rates'!$D$16-'Calcification Rates'!$E$16)*($A90+(2*'Calcification Rates'!$D$16-'Calcification Rates'!$E$16)))*('Calcification Rates'!$F$16-'Calcification Rates'!$G$16)</f>
        <v>10.450820206430819</v>
      </c>
      <c r="S90" s="73">
        <f>(2*('Calcification Rates'!$D$16+'Calcification Rates'!$E$16)*('Calcification Rates'!$F$16+'Calcification Rates'!$G$16))+(0.1*('Calcification Rates'!$D$16+'Calcification Rates'!$E$16)*($A90+(2*'Calcification Rates'!$D$16+'Calcification Rates'!$E$16)))*('Calcification Rates'!$F$16+'Calcification Rates'!$G$16)</f>
        <v>13.924128526569183</v>
      </c>
      <c r="T90" s="73">
        <f>(2*'Calcification Rates'!$D$17*'Calcification Rates'!$F$17)+0.1*'Calcification Rates'!$D$17*($A90+(2*'Calcification Rates'!$D$17))*'Calcification Rates'!$F$17</f>
        <v>11.244451944444444</v>
      </c>
      <c r="U90" s="73">
        <f>(2*('Calcification Rates'!$D$17-'Calcification Rates'!$E$17)*('Calcification Rates'!$F$17-'Calcification Rates'!$G$17))+(0.1*('Calcification Rates'!$D$17-'Calcification Rates'!$E$17)*($A90+(2*'Calcification Rates'!$D$17-'Calcification Rates'!$E$17)))*('Calcification Rates'!$F$17-'Calcification Rates'!$G$17)</f>
        <v>9.5416568538974857</v>
      </c>
      <c r="V90" s="73">
        <f>(2*('Calcification Rates'!$D$17+'Calcification Rates'!$E$17)*('Calcification Rates'!$F$17+'Calcification Rates'!$G$17))+(0.1*('Calcification Rates'!$D$17+'Calcification Rates'!$E$17)*($A90+(2*'Calcification Rates'!$D$17+'Calcification Rates'!$E$17)))*('Calcification Rates'!$F$17+'Calcification Rates'!$G$17)</f>
        <v>12.989937607369182</v>
      </c>
      <c r="W90" s="73">
        <f>((((((((($A90*2)/PI())/2)+'Calcification Rates'!$D$18)^2)*PI())/2))-((((((($A90*2)/PI())/2)^2)*PI())/2)))*'Calcification Rates'!$F$18</f>
        <v>52.782865914317448</v>
      </c>
      <c r="X90" s="73">
        <f>((((((((($A90*2)/PI())/2)+('Calcification Rates'!$D$18-'Calcification Rates'!$E$18))^2)*PI())/2))-((((((($A90*2)/PI())/2)^2)*PI())/2)))*('Calcification Rates'!$F$18-'Calcification Rates'!$G$18)</f>
        <v>47.599882763515318</v>
      </c>
      <c r="Y90" s="73">
        <f>((((((((($A90*2)/PI())/2)+('Calcification Rates'!$D$18+'Calcification Rates'!$E$18))^2)*PI())/2))-((((((($A90*2)/PI())/2)^2)*PI())/2)))*('Calcification Rates'!$F$18+'Calcification Rates'!$G$18)</f>
        <v>58.20803652741079</v>
      </c>
      <c r="Z90" s="73">
        <f>(2*'Calcification Rates'!$D$19*'Calcification Rates'!$F$19)+0.1*'Calcification Rates'!$D$19*($A90+(2*'Calcification Rates'!$D$19))*'Calcification Rates'!$F$19</f>
        <v>11.244451944444444</v>
      </c>
      <c r="AA90" s="73">
        <f>(2*('Calcification Rates'!$D$19-'Calcification Rates'!$E$19)*('Calcification Rates'!$F$19-'Calcification Rates'!$G$19))+(0.1*('Calcification Rates'!$D$19-'Calcification Rates'!$E$19)*($A90+(2*'Calcification Rates'!$D$19-'Calcification Rates'!$E$19)))*('Calcification Rates'!$F$19-'Calcification Rates'!$G$19)</f>
        <v>9.5416568538974857</v>
      </c>
      <c r="AB90" s="73">
        <f>(2*('Calcification Rates'!$D$19+'Calcification Rates'!$E$19)*('Calcification Rates'!$F$19+'Calcification Rates'!$G$19))+(0.1*('Calcification Rates'!$D$19+'Calcification Rates'!$E$19)*($A90+(2*'Calcification Rates'!$D$19+'Calcification Rates'!$E$19)))*('Calcification Rates'!$F$19+'Calcification Rates'!$G$19)</f>
        <v>12.989937607369182</v>
      </c>
      <c r="AC90" s="73">
        <f>(((((1-'Calcification Rates'!$H$20)*$A90)*'Calcification Rates'!$D$20*0.1)+('Calcification Rates'!$H$20*$A90*'Calcification Rates'!$D$20))*'Calcification Rates'!$F$20)*0.5</f>
        <v>7.1148590333333326</v>
      </c>
      <c r="AD90" s="73">
        <f>(((((1-'Calcification Rates'!$H$20)*$A90)*(('Calcification Rates'!$D$20-'Calcification Rates'!$E$20)*0.1))+('Calcification Rates'!$H$20*$A90*('Calcification Rates'!$D$20-'Calcification Rates'!$E$20)))*('Calcification Rates'!$F$20-'Calcification Rates'!$G$20))*0.5</f>
        <v>6.0377877360880969</v>
      </c>
      <c r="AE90" s="73">
        <f>(((((1-'Calcification Rates'!$H$20)*$A90)*(('Calcification Rates'!$D$20+'Calcification Rates'!$E$20)*0.1))+('Calcification Rates'!$H$20*$A90*('Calcification Rates'!$D$20+'Calcification Rates'!$E$20)))*('Calcification Rates'!$F$20+'Calcification Rates'!$G$20))*0.5</f>
        <v>8.2188117642951699</v>
      </c>
      <c r="AF90" s="73">
        <f>(2*'Calcification Rates'!$D$21*'Calcification Rates'!$F$21)+0.1*'Calcification Rates'!$D$21*($A90+(2*'Calcification Rates'!$D$21))*'Calcification Rates'!$F$21</f>
        <v>12.903469444444447</v>
      </c>
      <c r="AG90" s="73">
        <f>(2*('Calcification Rates'!$D$21-'Calcification Rates'!$E$21)*('Calcification Rates'!$F$21-'Calcification Rates'!$G$21))+(0.1*('Calcification Rates'!$D$21-'Calcification Rates'!$E$21)*($A90+(2*'Calcification Rates'!$D$21-'Calcification Rates'!$E$21)))*('Calcification Rates'!$F$21-'Calcification Rates'!$G$21)</f>
        <v>12.626460639982932</v>
      </c>
      <c r="AH90" s="73">
        <f>(2*('Calcification Rates'!$D$21+'Calcification Rates'!$E$21)*('Calcification Rates'!$F$21+'Calcification Rates'!$G$21))+(0.1*('Calcification Rates'!$D$21+'Calcification Rates'!$E$21)*($A90+(2*'Calcification Rates'!$D$21+'Calcification Rates'!$E$21)))*('Calcification Rates'!$F$21+'Calcification Rates'!$G$21)</f>
        <v>13.183302251750401</v>
      </c>
      <c r="AI90" s="73">
        <f>$A90*'Calcification Rates'!$D$23*'Calcification Rates'!$F$23</f>
        <v>2.0682475</v>
      </c>
      <c r="AJ90" s="73">
        <f>$A90*('Calcification Rates'!$D$23-'Calcification Rates'!$E$23)*('Calcification Rates'!$F$23-'Calcification Rates'!$G$23)</f>
        <v>1.3441515364472856</v>
      </c>
      <c r="AK90" s="73">
        <f>$A90*('Calcification Rates'!$D$23+'Calcification Rates'!$E$23)*('Calcification Rates'!$F$23+'Calcification Rates'!$G$23)</f>
        <v>2.7923434635527142</v>
      </c>
      <c r="AL90" s="73">
        <f>((((1-'Calcification Rates'!$H$24)*$A90)*'Calcification Rates'!$D$24*0.1)+('Calcification Rates'!$H$24*$A90*'Calcification Rates'!$D$24))*'Calcification Rates'!$F$24</f>
        <v>94.240548802399985</v>
      </c>
      <c r="AM90" s="73">
        <f>((((1-'Calcification Rates'!$H$24)*$A90)*(('Calcification Rates'!$D$24-'Calcification Rates'!$E$24)*0.1))+('Calcification Rates'!$H$24*$A90*('Calcification Rates'!$D$24-'Calcification Rates'!$E$24)))*('Calcification Rates'!$F$24-'Calcification Rates'!$G$24)</f>
        <v>56.835025757621857</v>
      </c>
      <c r="AN90" s="73">
        <f>((((1-'Calcification Rates'!$H$24)*$A90)*(('Calcification Rates'!$D$24+'Calcification Rates'!$E$24)*0.1))+('Calcification Rates'!$H$24*$A90*('Calcification Rates'!$D$24+'Calcification Rates'!$E$24)))*('Calcification Rates'!$F$24+'Calcification Rates'!$G$24)</f>
        <v>137.06175563331732</v>
      </c>
      <c r="AO90" s="73">
        <f>((((((((($A90*2)/PI())/2)+'Calcification Rates'!$D$25)^2)*PI())/2))-((((((($A90*2)/PI())/2)^2)*PI())/2)))*'Calcification Rates'!$F$25</f>
        <v>44.300149544726992</v>
      </c>
      <c r="AP90" s="73">
        <f>((((((((($A90*2)/PI())/2)+('Calcification Rates'!$D$25-'Calcification Rates'!$E$25))^2)*PI())/2))-((((((($A90*2)/PI())/2)^2)*PI())/2)))*('Calcification Rates'!$F$25-'Calcification Rates'!$G$25)</f>
        <v>36.216079485038343</v>
      </c>
      <c r="AQ90" s="73">
        <f>((((((((($A90*2)/PI())/2)+('Calcification Rates'!$D$25+'Calcification Rates'!$E$25))^2)*PI())/2))-((((((($A90*2)/PI())/2)^2)*PI())/2)))*('Calcification Rates'!$F$25+'Calcification Rates'!$G$25)</f>
        <v>52.652770693126371</v>
      </c>
      <c r="AR90" s="73">
        <f>((((1-'Calcification Rates'!$H$28)*$A90)*'Calcification Rates'!$D$28*0.1)+('Calcification Rates'!$H$28*$A90*'Calcification Rates'!$D$28))*'Calcification Rates'!$F$28</f>
        <v>15.168668992869881</v>
      </c>
      <c r="AS90" s="73">
        <f>((((1-'Calcification Rates'!$H$28)*$A90)*(('Calcification Rates'!$D$28-'Calcification Rates'!$E$28)*0.1))+('Calcification Rates'!$H$28*$A90*('Calcification Rates'!$D$28-'Calcification Rates'!$E$28)))*('Calcification Rates'!$F$28-'Calcification Rates'!$G$28)</f>
        <v>13.671818376723975</v>
      </c>
      <c r="AT90" s="73">
        <f>((((1-'Calcification Rates'!$H$28)*$A90)*(('Calcification Rates'!$D$28+'Calcification Rates'!$E$28)*0.1))+('Calcification Rates'!$H$28*$A90*('Calcification Rates'!$D$28+'Calcification Rates'!$E$28)))*('Calcification Rates'!$F$28+'Calcification Rates'!$G$28)</f>
        <v>16.738768073005801</v>
      </c>
      <c r="AU90" s="73">
        <f>((((((((($A90*2)/PI())/2)+'Calcification Rates'!$D$29)^2)*PI())/2))-((((((($A90*2)/PI())/2)^2)*PI())/2)))*'Calcification Rates'!$F$29</f>
        <v>216.66170978419635</v>
      </c>
      <c r="AV90" s="73">
        <f>((((((((($A90*2)/PI())/2)+('Calcification Rates'!$D$29-'Calcification Rates'!$E$29))^2)*PI())/2))-((((((($A90*2)/PI())/2)^2)*PI())/2)))*('Calcification Rates'!$F$29-'Calcification Rates'!$G$29)</f>
        <v>179.07059520531138</v>
      </c>
      <c r="AW90" s="73">
        <f>((((((((($A90*2)/PI())/2)+('Calcification Rates'!$D$29+'Calcification Rates'!$E$29))^2)*PI())/2))-((((((($A90*2)/PI())/2)^2)*PI())/2)))*('Calcification Rates'!$F$29+'Calcification Rates'!$G$29)</f>
        <v>257.52265726659499</v>
      </c>
      <c r="AX90" s="73">
        <f>((((((((($A90*2)/PI())/2)+'Calcification Rates'!$D$30)^2)*PI())/2))-((((((($A90*2)/PI())/2)^2)*PI())/2)))*'Calcification Rates'!$F$30</f>
        <v>51.716637886833603</v>
      </c>
      <c r="AY90" s="73">
        <f>((((((((($A90*2)/PI())/2)+('Calcification Rates'!$D$30-'Calcification Rates'!$E$30))^2)*PI())/2))-((((((($A90*2)/PI())/2)^2)*PI())/2)))*('Calcification Rates'!$F$30-'Calcification Rates'!$G$30)</f>
        <v>45.912108171094566</v>
      </c>
      <c r="AZ90" s="73">
        <f>((((((((($A90*2)/PI())/2)+('Calcification Rates'!$D$30+'Calcification Rates'!$E$30))^2)*PI())/2))-((((((($A90*2)/PI())/2)^2)*PI())/2)))*('Calcification Rates'!$F$30+'Calcification Rates'!$G$30)</f>
        <v>57.640397851722234</v>
      </c>
      <c r="BA90" s="73">
        <f>((((1-'Calcification Rates'!$H$31)*$A90)*'Calcification Rates'!$D$31*0.1)+('Calcification Rates'!$H$31*$A90*'Calcification Rates'!$D$31))*'Calcification Rates'!$F$31</f>
        <v>16.224208000000001</v>
      </c>
      <c r="BB90" s="73">
        <f>((((1-'Calcification Rates'!$H$31)*$A90)*(('Calcification Rates'!$D$31-'Calcification Rates'!$E$31)*0.1))+('Calcification Rates'!$H$31*$A90*('Calcification Rates'!$D$31-'Calcification Rates'!$E$31)))*('Calcification Rates'!$F$31-'Calcification Rates'!$G$31)</f>
        <v>16.224207999999997</v>
      </c>
      <c r="BC90" s="73">
        <f>((((1-'Calcification Rates'!$H$31)*$A90)*(('Calcification Rates'!$D$31+'Calcification Rates'!$E$31)*0.1))+('Calcification Rates'!$H$31*$A90*('Calcification Rates'!$D$31+'Calcification Rates'!$E$31)))*('Calcification Rates'!$F$31+'Calcification Rates'!$G$31)</f>
        <v>16.224207999999997</v>
      </c>
      <c r="BD90" s="73">
        <f>$A90*'Calcification Rates'!$D$32*'Calcification Rates'!$F$32</f>
        <v>68.173793226381477</v>
      </c>
      <c r="BE90" s="73">
        <f>$A90*('Calcification Rates'!$D$32-'Calcification Rates'!$E$32)*('Calcification Rates'!$F$32-'Calcification Rates'!$G$32)</f>
        <v>65.53608947548986</v>
      </c>
      <c r="BF90" s="73">
        <f>$A90*('Calcification Rates'!$D$32+'Calcification Rates'!$E$32)*('Calcification Rates'!$F$32+'Calcification Rates'!$G$32)</f>
        <v>70.811496977273094</v>
      </c>
      <c r="BG90" s="73">
        <f>((((1-'Calcification Rates'!$H$34)*$A90)*'Calcification Rates'!$D$34*0.1)+('Calcification Rates'!$H$34*$A90*'Calcification Rates'!$D$34))*'Calcification Rates'!$F$34</f>
        <v>22.039417400000001</v>
      </c>
      <c r="BH90" s="73">
        <f>((((1-'Calcification Rates'!$H$34)*$A90)*(('Calcification Rates'!$D$34-'Calcification Rates'!$E$34)*0.1))+('Calcification Rates'!$H$34*$A90*('Calcification Rates'!$D$34-'Calcification Rates'!$E$34)))*('Calcification Rates'!$F$34-'Calcification Rates'!$G$34)</f>
        <v>8.3928984296841627</v>
      </c>
      <c r="BI90" s="73">
        <f>((((1-'Calcification Rates'!$H$34)*$A90)*(('Calcification Rates'!$D$34+'Calcification Rates'!$E$34)*0.1))+('Calcification Rates'!$H$34*$A90*('Calcification Rates'!$D$34+'Calcification Rates'!$E$34)))*('Calcification Rates'!$F$34+'Calcification Rates'!$G$34)</f>
        <v>42.03376822118426</v>
      </c>
      <c r="BJ90" s="73">
        <f>(2*'Calcification Rates'!$D$35*'Calcification Rates'!$F$35)+0.1*'Calcification Rates'!$D$35*($A90+(2*'Calcification Rates'!$D$35))*'Calcification Rates'!$F$35</f>
        <v>6.4792165644121091</v>
      </c>
      <c r="BK90" s="73">
        <f>(2*('Calcification Rates'!$D$35-'Calcification Rates'!$E$35)*('Calcification Rates'!$F$35-'Calcification Rates'!$G$35))+(0.1*('Calcification Rates'!$D$35-'Calcification Rates'!$E$35)*($A90+(2*'Calcification Rates'!$D$35-'Calcification Rates'!$E$35)))*('Calcification Rates'!$F$35-'Calcification Rates'!$G$35)</f>
        <v>5.8435239564670063</v>
      </c>
      <c r="BL90" s="73">
        <f>(2*('Calcification Rates'!$D$35+'Calcification Rates'!$E$35)*('Calcification Rates'!$F$35+'Calcification Rates'!$G$35))+(0.1*('Calcification Rates'!$D$35+'Calcification Rates'!$E$35)*($A90+(2*'Calcification Rates'!$D$35+'Calcification Rates'!$E$35)))*('Calcification Rates'!$F$35+'Calcification Rates'!$G$35)</f>
        <v>7.1445202864617947</v>
      </c>
      <c r="BM90" s="73">
        <f>((((((((($A90*2)/PI())/2)+'Calcification Rates'!$D$36)^2)*PI())/2))-((((((($A90*2)/PI())/2)^2)*PI())/2)))*'Calcification Rates'!$F$36</f>
        <v>69.684584337660326</v>
      </c>
      <c r="BN90" s="73">
        <f>((((((((($A90*2)/PI())/2)+('Calcification Rates'!$D$36-'Calcification Rates'!$E$36))^2)*PI())/2))-((((((($A90*2)/PI())/2)^2)*PI())/2)))*('Calcification Rates'!$F$36-'Calcification Rates'!$G$36)</f>
        <v>63.826881526032459</v>
      </c>
      <c r="BO90" s="73">
        <f>((((((((($A90*2)/PI())/2)+('Calcification Rates'!$D$36+'Calcification Rates'!$E$36))^2)*PI())/2))-((((((($A90*2)/PI())/2)^2)*PI())/2)))*('Calcification Rates'!$F$36+'Calcification Rates'!$G$36)</f>
        <v>75.799619956213988</v>
      </c>
      <c r="BP90" s="73">
        <f>(2*'Calcification Rates'!$D$37*'Calcification Rates'!$F$37)+0.1*'Calcification Rates'!$D$37*($A90+(2*'Calcification Rates'!$D$37))*'Calcification Rates'!$F$37</f>
        <v>128.88667361111109</v>
      </c>
      <c r="BQ90" s="73">
        <f>(2*('Calcification Rates'!$D$37-'Calcification Rates'!$E$37)*('Calcification Rates'!$F$37-'Calcification Rates'!$G$37))+(0.1*('Calcification Rates'!$D$37-'Calcification Rates'!$E$37)*($A90+(2*'Calcification Rates'!$D$37-'Calcification Rates'!$E$37)))*('Calcification Rates'!$F$37-'Calcification Rates'!$G$37)</f>
        <v>105.71494525010129</v>
      </c>
      <c r="BR90" s="73">
        <f>(2*('Calcification Rates'!$D$37+'Calcification Rates'!$E$37)*('Calcification Rates'!$F$37+'Calcification Rates'!$G$37))+(0.1*('Calcification Rates'!$D$37+'Calcification Rates'!$E$37)*($A90+(2*'Calcification Rates'!$D$37+'Calcification Rates'!$E$37)))*('Calcification Rates'!$F$37+'Calcification Rates'!$G$37)</f>
        <v>153.93099596551383</v>
      </c>
      <c r="BS90" s="73">
        <f>(2*'Calcification Rates'!$D$38*'Calcification Rates'!$F$38)+0.1*'Calcification Rates'!$D$38*($A90+(2*'Calcification Rates'!$D$38))*'Calcification Rates'!$F$38</f>
        <v>123.41272222222221</v>
      </c>
      <c r="BT90" s="73">
        <f>(2*('Calcification Rates'!$D$38-'Calcification Rates'!$E$38)*('Calcification Rates'!$F$38-'Calcification Rates'!$G$38))+(0.1*('Calcification Rates'!$D$38-'Calcification Rates'!$E$38)*($A90+(2*'Calcification Rates'!$D$38-'Calcification Rates'!$E$38)))*('Calcification Rates'!$F$38-'Calcification Rates'!$G$38)</f>
        <v>99.285154804281532</v>
      </c>
      <c r="BU90" s="73">
        <f>(2*('Calcification Rates'!$D$38+'Calcification Rates'!$E$38)*('Calcification Rates'!$F$38+'Calcification Rates'!$G$38))+(0.1*('Calcification Rates'!$D$38+'Calcification Rates'!$E$38)*($A90+(2*'Calcification Rates'!$D$38+'Calcification Rates'!$E$38)))*('Calcification Rates'!$F$38+'Calcification Rates'!$G$38)</f>
        <v>149.96822070922437</v>
      </c>
      <c r="BV90" s="73">
        <f>((((((((($A90*2)/PI())/2)+'Calcification Rates'!$D$39)^2)*PI())/2))-((((((($A90*2)/PI())/2)^2)*PI())/2)))*'Calcification Rates'!$F$39</f>
        <v>37.679642303231439</v>
      </c>
      <c r="BW90" s="73">
        <f>((((((((($A90*2)/PI())/2)+('Calcification Rates'!$D$39-'Calcification Rates'!$E$39))^2)*PI())/2))-((((((($A90*2)/PI())/2)^2)*PI())/2)))*('Calcification Rates'!$F$39-'Calcification Rates'!$G$39)</f>
        <v>36.221783951335773</v>
      </c>
      <c r="BX90" s="73">
        <f>((((((((($A90*2)/PI())/2)+('Calcification Rates'!$D$39+'Calcification Rates'!$E$39))^2)*PI())/2))-((((((($A90*2)/PI())/2)^2)*PI())/2)))*('Calcification Rates'!$F$39+'Calcification Rates'!$G$39)</f>
        <v>39.137500655127106</v>
      </c>
      <c r="BY90" s="73">
        <f>((((((((($A90*2)/PI())/2)+'Calcification Rates'!$D$40)^2)*PI())/2))-((((((($A90*2)/PI())/2)^2)*PI())/2)))*'Calcification Rates'!$F$40</f>
        <v>68.78224290810661</v>
      </c>
      <c r="BZ90" s="73">
        <f>((((((((($A90*2)/PI())/2)+('Calcification Rates'!$D$40-'Calcification Rates'!$E$40))^2)*PI())/2))-((((((($A90*2)/PI())/2)^2)*PI())/2)))*('Calcification Rates'!$F$40-'Calcification Rates'!$G$40)</f>
        <v>66.120997706288449</v>
      </c>
      <c r="CA90" s="73">
        <f>((((((((($A90*2)/PI())/2)+('Calcification Rates'!$D$40+'Calcification Rates'!$E$40))^2)*PI())/2))-((((((($A90*2)/PI())/2)^2)*PI())/2)))*('Calcification Rates'!$F$40+'Calcification Rates'!$G$40)</f>
        <v>71.443488109924786</v>
      </c>
      <c r="CB90" s="73">
        <f>$A90*'Calcification Rates'!$D$23*'Calcification Rates'!$F$23</f>
        <v>2.0682475</v>
      </c>
      <c r="CC90" s="73">
        <f>$A90*('Calcification Rates'!$D$23-'Calcification Rates'!$E$23)*('Calcification Rates'!$F$23-'Calcification Rates'!$G$23)</f>
        <v>1.3441515364472856</v>
      </c>
      <c r="CD90" s="73">
        <f>$A90*('Calcification Rates'!$D$23+'Calcification Rates'!$E$23)*('Calcification Rates'!$F$23+'Calcification Rates'!$G$23)</f>
        <v>2.7923434635527142</v>
      </c>
      <c r="CE90" s="73">
        <f>((((1-'Calcification Rates'!$H$44)*$A90)*'Calcification Rates'!$D$44*0.1)+('Calcification Rates'!$H$44*$A90*'Calcification Rates'!$D$44))*'Calcification Rates'!$F$44</f>
        <v>72.223170819800004</v>
      </c>
      <c r="CF90" s="73">
        <f>((((1-'Calcification Rates'!$H$44)*$A90)*(('Calcification Rates'!$D$44-'Calcification Rates'!$E$44)*0.1))+('Calcification Rates'!$H$44*$A90*('Calcification Rates'!$D$44-'Calcification Rates'!$E$44)))*('Calcification Rates'!$F$44-'Calcification Rates'!$G$44)</f>
        <v>43.556683678140047</v>
      </c>
      <c r="CG90" s="73">
        <f>((((1-'Calcification Rates'!$H$44)*$A90)*(('Calcification Rates'!$D$44+'Calcification Rates'!$E$44)*0.1))+('Calcification Rates'!$H$44*$A90*('Calcification Rates'!$D$44+'Calcification Rates'!$E$44)))*('Calcification Rates'!$F$44+'Calcification Rates'!$G$44)</f>
        <v>105.04007792572051</v>
      </c>
      <c r="CH90" s="73">
        <f>((((1-'Calcification Rates'!$H$45)*$A90)*'Calcification Rates'!$D$45*0.1)+('Calcification Rates'!$H$45*$A90*'Calcification Rates'!$D$45))*'Calcification Rates'!$F$45</f>
        <v>89.742611199999999</v>
      </c>
      <c r="CI90" s="73">
        <f>((((1-'Calcification Rates'!$H$45)*$A90)*(('Calcification Rates'!$D$45-'Calcification Rates'!$E$45)*0.1))+('Calcification Rates'!$H$45*$A90*('Calcification Rates'!$D$45-'Calcification Rates'!$E$45)))*('Calcification Rates'!$F$45-'Calcification Rates'!$G$45)</f>
        <v>59.094298101992862</v>
      </c>
      <c r="CJ90" s="73">
        <f>((((1-'Calcification Rates'!$H$45)*$A90)*(('Calcification Rates'!$D$45+'Calcification Rates'!$E$45)*0.1))+('Calcification Rates'!$H$45*$A90*('Calcification Rates'!$D$45+'Calcification Rates'!$E$45)))*('Calcification Rates'!$F$45+'Calcification Rates'!$G$45)</f>
        <v>120.39092429800714</v>
      </c>
      <c r="CK90" s="73">
        <f>((((1-'Calcification Rates'!$H$46)*$A90)*'Calcification Rates'!$D$46*0.1)+('Calcification Rates'!$H$46*$A90*'Calcification Rates'!$D$46))*'Calcification Rates'!$F$46</f>
        <v>72.284328160000015</v>
      </c>
      <c r="CL90" s="73">
        <f>((((1-'Calcification Rates'!$H$46)*$A90)*(('Calcification Rates'!$D$46-'Calcification Rates'!$E$46)*0.1))+('Calcification Rates'!$H$46*$A90*('Calcification Rates'!$D$46-'Calcification Rates'!$E$46)))*('Calcification Rates'!$F$46-'Calcification Rates'!$G$46)</f>
        <v>67.793161277487485</v>
      </c>
      <c r="CM90" s="73">
        <f>((((1-'Calcification Rates'!$H$46)*$A90)*(('Calcification Rates'!$D$46+'Calcification Rates'!$E$46)*0.1))+('Calcification Rates'!$H$46*$A90*('Calcification Rates'!$D$46+'Calcification Rates'!$E$46)))*('Calcification Rates'!$F$46+'Calcification Rates'!$G$46)</f>
        <v>76.910170631359819</v>
      </c>
      <c r="CN90" s="73">
        <f>((((1-'Calcification Rates'!$H$47)*$A90)*'Calcification Rates'!$D$47*0.1)+('Calcification Rates'!$H$47*$A90*'Calcification Rates'!$D$47))*'Calcification Rates'!$F$47</f>
        <v>94.240548802399985</v>
      </c>
      <c r="CO90" s="73">
        <f>((((1-'Calcification Rates'!$H$47)*$A90)*(('Calcification Rates'!$D$47-'Calcification Rates'!$E$47)*0.1))+('Calcification Rates'!$H$47*$A90*('Calcification Rates'!$D$47-'Calcification Rates'!$E$47)))*('Calcification Rates'!$F$47-'Calcification Rates'!$G$47)</f>
        <v>56.835025757621857</v>
      </c>
      <c r="CP90" s="73">
        <f>((((1-'Calcification Rates'!$H$47)*$A90)*(('Calcification Rates'!$D$47+'Calcification Rates'!$E$47)*0.1))+('Calcification Rates'!$H$47*$A90*('Calcification Rates'!$D$47+'Calcification Rates'!$E$47)))*('Calcification Rates'!$F$47+'Calcification Rates'!$G$47)</f>
        <v>137.06175563331732</v>
      </c>
      <c r="CQ90" s="73">
        <f>((((((((($A90*2)/PI())/2)+'Calcification Rates'!$D$48)^2)*PI())/2))-((((((($A90*2)/PI())/2)^2)*PI())/2)))*'Calcification Rates'!$F$48</f>
        <v>52.782865914317448</v>
      </c>
      <c r="CR90" s="73">
        <f>((((((((($A90*2)/PI())/2)+('Calcification Rates'!$D$48-'Calcification Rates'!$E$48))^2)*PI())/2))-((((((($A90*2)/PI())/2)^2)*PI())/2)))*('Calcification Rates'!$F$48-'Calcification Rates'!$G$48)</f>
        <v>47.599882763515318</v>
      </c>
      <c r="CS90" s="73">
        <f>((((((((($A90*2)/PI())/2)+('Calcification Rates'!$D$48+'Calcification Rates'!$E$48))^2)*PI())/2))-((((((($A90*2)/PI())/2)^2)*PI())/2)))*('Calcification Rates'!$F$48+'Calcification Rates'!$G$48)</f>
        <v>58.20803652741079</v>
      </c>
      <c r="CT90" s="73">
        <f>((((1-'Calcification Rates'!$H$49)*$A90)*'Calcification Rates'!$D$49*0.1)+('Calcification Rates'!$H$49*$A90*'Calcification Rates'!$D$49))*'Calcification Rates'!$F$49</f>
        <v>72.223170819800004</v>
      </c>
      <c r="CU90" s="73">
        <f>((((1-'Calcification Rates'!$H$49)*$A90)*(('Calcification Rates'!$D$49-'Calcification Rates'!$E$49)*0.1))+('Calcification Rates'!$H$49*$A90*('Calcification Rates'!$D$49-'Calcification Rates'!$E$49)))*('Calcification Rates'!$F$49-'Calcification Rates'!$G$49)</f>
        <v>43.556683678140047</v>
      </c>
      <c r="CV90" s="73">
        <f>((((1-'Calcification Rates'!$H$49)*$A90)*(('Calcification Rates'!$D$49+'Calcification Rates'!$E$49)*0.1))+('Calcification Rates'!$H$49*$A90*('Calcification Rates'!$D$49+'Calcification Rates'!$E$49)))*('Calcification Rates'!$F$49+'Calcification Rates'!$G$49)</f>
        <v>105.04007792572051</v>
      </c>
      <c r="CW90" s="73">
        <f>((((((((($A90*2)/PI())/2)+'Calcification Rates'!$D$50)^2)*PI())/2))-((((((($A90*2)/PI())/2)^2)*PI())/2)))*'Calcification Rates'!$F$50</f>
        <v>52.782865914317448</v>
      </c>
      <c r="CX90" s="73">
        <f>((((((((($A90*2)/PI())/2)+('Calcification Rates'!$D$50-'Calcification Rates'!$E$50))^2)*PI())/2))-((((((($A90*2)/PI())/2)^2)*PI())/2)))*('Calcification Rates'!$F$50-'Calcification Rates'!$G$50)</f>
        <v>47.599882763515318</v>
      </c>
      <c r="CY90" s="73">
        <f>((((((((($A90*2)/PI())/2)+('Calcification Rates'!$D$50+'Calcification Rates'!$E$50))^2)*PI())/2))-((((((($A90*2)/PI())/2)^2)*PI())/2)))*('Calcification Rates'!$F$50+'Calcification Rates'!$G$50)</f>
        <v>58.20803652741079</v>
      </c>
      <c r="CZ90" s="73">
        <f>((((((((($A90*2)/PI())/2)+'Calcification Rates'!$D$51)^2)*PI())/2))-((((((($A90*2)/PI())/2)^2)*PI())/2)))*'Calcification Rates'!$F$51</f>
        <v>52.782865914317448</v>
      </c>
      <c r="DA90" s="73">
        <f>((((((((($A90*2)/PI())/2)+('Calcification Rates'!$D$51-'Calcification Rates'!$E$51))^2)*PI())/2))-((((((($A90*2)/PI())/2)^2)*PI())/2)))*('Calcification Rates'!$F$51-'Calcification Rates'!$G$51)</f>
        <v>47.599882763515318</v>
      </c>
      <c r="DB90" s="73">
        <f>((((((((($A90*2)/PI())/2)+('Calcification Rates'!$D$51+'Calcification Rates'!$E$51))^2)*PI())/2))-((((((($A90*2)/PI())/2)^2)*PI())/2)))*('Calcification Rates'!$F$51+'Calcification Rates'!$G$51)</f>
        <v>58.20803652741079</v>
      </c>
      <c r="DC90" s="73">
        <f>((((((((($A90*2)/PI())/2)+'Calcification Rates'!$D$52)^2)*PI())/2))-((((((($A90*2)/PI())/2)^2)*PI())/2)))*'Calcification Rates'!$F$52</f>
        <v>116.57695911210374</v>
      </c>
      <c r="DD90" s="73">
        <f>((((((((($A90*2)/PI())/2)+('Calcification Rates'!$D$52-'Calcification Rates'!$E$52))^2)*PI())/2))-((((((($A90*2)/PI())/2)^2)*PI())/2)))*('Calcification Rates'!$F$52-'Calcification Rates'!$G$52)</f>
        <v>110.05420712520252</v>
      </c>
      <c r="DE90" s="73">
        <f>((((((((($A90*2)/PI())/2)+('Calcification Rates'!$D$52+'Calcification Rates'!$E$52))^2)*PI())/2))-((((((($A90*2)/PI())/2)^2)*PI())/2)))*('Calcification Rates'!$F$52+'Calcification Rates'!$G$52)</f>
        <v>123.2628163250302</v>
      </c>
      <c r="DF90" s="73">
        <f>((((((((($A90*2)/PI())/2)+'Calcification Rates'!$D$53)^2)*PI())/2))-((((((($A90*2)/PI())/2)^2)*PI())/2)))*'Calcification Rates'!$F$53</f>
        <v>15.657396875574799</v>
      </c>
      <c r="DG90" s="73">
        <f>((((((((($A90*2)/PI())/2)+('Calcification Rates'!$D$53-'Calcification Rates'!$E$53))^2)*PI())/2))-((((((($A90*2)/PI())/2)^2)*PI())/2)))*('Calcification Rates'!$F$53-'Calcification Rates'!$G$53)</f>
        <v>14.882333608666929</v>
      </c>
      <c r="DH90" s="73">
        <f>((((((((($A90*2)/PI())/2)+('Calcification Rates'!$D$53+'Calcification Rates'!$E$53))^2)*PI())/2))-((((((($A90*2)/PI())/2)^2)*PI())/2)))*('Calcification Rates'!$F$53+'Calcification Rates'!$G$53)</f>
        <v>16.446093688456244</v>
      </c>
      <c r="DI90" s="73">
        <f>((((((((($A90*2)/PI())/2)+'Calcification Rates'!$D$54)^2)*PI())/2))-((((((($A90*2)/PI())/2)^2)*PI())/2)))*'Calcification Rates'!$F$54</f>
        <v>15.657396875574799</v>
      </c>
      <c r="DJ90" s="73">
        <f>((((((((($A90*2)/PI())/2)+('Calcification Rates'!$D$54-'Calcification Rates'!$E$54))^2)*PI())/2))-((((((($A90*2)/PI())/2)^2)*PI())/2)))*('Calcification Rates'!$F$54-'Calcification Rates'!$G$54)</f>
        <v>14.882333608666929</v>
      </c>
      <c r="DK90" s="73">
        <f>((((((((($A90*2)/PI())/2)+('Calcification Rates'!$D$54+'Calcification Rates'!$E$54))^2)*PI())/2))-((((((($A90*2)/PI())/2)^2)*PI())/2)))*('Calcification Rates'!$F$54+'Calcification Rates'!$G$54)</f>
        <v>16.446093688456244</v>
      </c>
      <c r="DL90" s="73">
        <f>((((((((($A90*2)/PI())/2)+'Calcification Rates'!$D$55)^2)*PI())/2))-((((((($A90*2)/PI())/2)^2)*PI())/2)))*'Calcification Rates'!$F$55</f>
        <v>19.200316087025659</v>
      </c>
      <c r="DM90" s="73">
        <f>((((((((($A90*2)/PI())/2)+('Calcification Rates'!$D$55-'Calcification Rates'!$E$55))^2)*PI())/2))-((((((($A90*2)/PI())/2)^2)*PI())/2)))*('Calcification Rates'!$F$55-'Calcification Rates'!$G$55)</f>
        <v>18.984396225683643</v>
      </c>
      <c r="DN90" s="73">
        <f>((((((((($A90*2)/PI())/2)+('Calcification Rates'!$D$55+'Calcification Rates'!$E$55))^2)*PI())/2))-((((((($A90*2)/PI())/2)^2)*PI())/2)))*('Calcification Rates'!$F$55+'Calcification Rates'!$G$55)</f>
        <v>19.416245822288055</v>
      </c>
      <c r="DO90" s="73">
        <f>((((1-'Calcification Rates'!$H$56)*$A90)*'Calcification Rates'!$D$56*0.1)+('Calcification Rates'!$H$56*$A90*'Calcification Rates'!$D$56))*'Calcification Rates'!$F$56</f>
        <v>9.368505080000002</v>
      </c>
      <c r="DP90" s="73">
        <f>((((1-'Calcification Rates'!$H$56)*$A90)*(('Calcification Rates'!$D$56-'Calcification Rates'!$E$56)*0.1))+('Calcification Rates'!$H$56*$A90*('Calcification Rates'!$D$56-'Calcification Rates'!$E$56)))*('Calcification Rates'!$F$56-'Calcification Rates'!$G$56)</f>
        <v>9.3685050799999985</v>
      </c>
      <c r="DQ90" s="73">
        <f>((((1-'Calcification Rates'!$H$56)*$A90)*(('Calcification Rates'!$D$56+'Calcification Rates'!$E$56)*0.1))+('Calcification Rates'!$H$56*$A90*('Calcification Rates'!$D$56+'Calcification Rates'!$E$56)))*('Calcification Rates'!$F$56+'Calcification Rates'!$G$56)</f>
        <v>9.3685050799999985</v>
      </c>
      <c r="DR90" s="73">
        <f>((((1-'Calcification Rates'!$H$57)*$A90)*'Calcification Rates'!$D$57*0.1)+('Calcification Rates'!$H$57*$A90*'Calcification Rates'!$D$57))*'Calcification Rates'!$F$57</f>
        <v>39.722261333333343</v>
      </c>
      <c r="DS90" s="73">
        <f>((((1-'Calcification Rates'!$H$57)*$A90)*(('Calcification Rates'!$D$57-'Calcification Rates'!$E$57)*0.1))+('Calcification Rates'!$H$57*$A90*('Calcification Rates'!$D$57-'Calcification Rates'!$E$57)))*('Calcification Rates'!$F$57-'Calcification Rates'!$G$57)</f>
        <v>37.648367593531653</v>
      </c>
      <c r="DT90" s="73">
        <f>((((1-'Calcification Rates'!$H$57)*$A90)*(('Calcification Rates'!$D$57+'Calcification Rates'!$E$57)*0.1))+('Calcification Rates'!$H$57*$A90*('Calcification Rates'!$D$57+'Calcification Rates'!$E$57)))*('Calcification Rates'!$F$57+'Calcification Rates'!$G$57)</f>
        <v>41.796155073135033</v>
      </c>
      <c r="DU90" s="73">
        <f>((((1-'Calcification Rates'!$H$58)*$A90)*'Calcification Rates'!$D$58*0.1)+('Calcification Rates'!$H$58*$A90*'Calcification Rates'!$D$58))*'Calcification Rates'!$F$58</f>
        <v>39.722261333333343</v>
      </c>
      <c r="DV90" s="73">
        <f>((((1-'Calcification Rates'!$H$58)*$A90)*(('Calcification Rates'!$D$58-'Calcification Rates'!$E$58)*0.1))+('Calcification Rates'!$H$58*$A90*('Calcification Rates'!$D$58-'Calcification Rates'!$E$58)))*('Calcification Rates'!$F$58-'Calcification Rates'!$G$58)</f>
        <v>37.648367593531653</v>
      </c>
      <c r="DW90" s="73">
        <f>((((1-'Calcification Rates'!$H$58)*$A90)*(('Calcification Rates'!$D$58+'Calcification Rates'!$E$58)*0.1))+('Calcification Rates'!$H$58*$A90*('Calcification Rates'!$D$58+'Calcification Rates'!$E$58)))*('Calcification Rates'!$F$58+'Calcification Rates'!$G$58)</f>
        <v>41.796155073135033</v>
      </c>
      <c r="DX90" s="73">
        <f>(2*'Calcification Rates'!$D$59*'Calcification Rates'!$F$59)+0.1*'Calcification Rates'!$D$59*($A90+(2*'Calcification Rates'!$D$59))*'Calcification Rates'!$F$59</f>
        <v>26.40548408888889</v>
      </c>
      <c r="DY90" s="73">
        <f>(2*('Calcification Rates'!$D$59-'Calcification Rates'!$E$59)*('Calcification Rates'!$F$59-'Calcification Rates'!$G$59))+(0.1*('Calcification Rates'!$D$59-'Calcification Rates'!$E$59)*($A90+(2*'Calcification Rates'!$D$59-'Calcification Rates'!$E$59)))*('Calcification Rates'!$F$59-'Calcification Rates'!$G$59)</f>
        <v>25.008361209523358</v>
      </c>
      <c r="DZ90" s="73">
        <f>(2*('Calcification Rates'!$D$59+'Calcification Rates'!$E$59)*('Calcification Rates'!$F$59+'Calcification Rates'!$G$59))+(0.1*('Calcification Rates'!$D$59+'Calcification Rates'!$E$59)*($A90+(2*'Calcification Rates'!$D$59+'Calcification Rates'!$E$59)))*('Calcification Rates'!$F$59+'Calcification Rates'!$G$59)</f>
        <v>27.804644730461714</v>
      </c>
      <c r="EA90" s="73">
        <f>((((((((($A90*2)/PI())/2)+'Calcification Rates'!$D$60)^2)*PI())/2))-((((((($A90*2)/PI())/2)^2)*PI())/2)))*'Calcification Rates'!$F$60</f>
        <v>54.899426284714551</v>
      </c>
      <c r="EB90" s="73">
        <f>((((((((($A90*2)/PI())/2)+('Calcification Rates'!$D$60-'Calcification Rates'!$E$60))^2)*PI())/2))-((((((($A90*2)/PI())/2)^2)*PI())/2)))*('Calcification Rates'!$F$60-'Calcification Rates'!$G$60)</f>
        <v>51.25264263285176</v>
      </c>
      <c r="EC90" s="73">
        <f>((((((((($A90*2)/PI())/2)+('Calcification Rates'!$D$60+'Calcification Rates'!$E$60))^2)*PI())/2))-((((((($A90*2)/PI())/2)^2)*PI())/2)))*('Calcification Rates'!$F$60+'Calcification Rates'!$G$60)</f>
        <v>58.664368841512989</v>
      </c>
      <c r="ED90" s="73">
        <f>$A90*'Calcification Rates'!$D$61*'Calcification Rates'!$F$61</f>
        <v>69.060209301615473</v>
      </c>
      <c r="EE90" s="73">
        <f>$A90*('Calcification Rates'!$D$61-'Calcification Rates'!$E$61)*('Calcification Rates'!$F$61-'Calcification Rates'!$G$61)</f>
        <v>63.281524945422582</v>
      </c>
      <c r="EF90" s="73">
        <f>$A90*('Calcification Rates'!$D$61+'Calcification Rates'!$E$61)*('Calcification Rates'!$F$61+'Calcification Rates'!$G$61)</f>
        <v>75.08897000924064</v>
      </c>
      <c r="EG90" s="73">
        <f>(2*'Calcification Rates'!$D$62*'Calcification Rates'!$F$62)+0.1*'Calcification Rates'!$D$62*($A90+(2*'Calcification Rates'!$D$62))*'Calcification Rates'!$F$62</f>
        <v>128.88667361111109</v>
      </c>
      <c r="EH90" s="73">
        <f>(2*('Calcification Rates'!$D$62-'Calcification Rates'!$E$62)*('Calcification Rates'!$F$62-'Calcification Rates'!$G$62))+(0.1*('Calcification Rates'!$D$62-'Calcification Rates'!$E$62)*($A90+(2*'Calcification Rates'!$D$62-'Calcification Rates'!$E$62)))*('Calcification Rates'!$F$62-'Calcification Rates'!$G$62)</f>
        <v>105.71494525010129</v>
      </c>
      <c r="EI90" s="73">
        <f>(2*('Calcification Rates'!$D$62+'Calcification Rates'!$E$62)*('Calcification Rates'!$F$62+'Calcification Rates'!$G$62))+(0.1*('Calcification Rates'!$D$62+'Calcification Rates'!$E$62)*($A90+(2*'Calcification Rates'!$D$62+'Calcification Rates'!$E$62)))*('Calcification Rates'!$F$62+'Calcification Rates'!$G$62)</f>
        <v>153.93099596551383</v>
      </c>
      <c r="EJ90" s="73">
        <f>(2*'Calcification Rates'!$D$63*'Calcification Rates'!$F$63)+0.1*'Calcification Rates'!$D$63*($A90+(2*'Calcification Rates'!$D$63))*'Calcification Rates'!$F$63</f>
        <v>128.88667361111109</v>
      </c>
      <c r="EK90" s="73">
        <f>(2*('Calcification Rates'!$D$63-'Calcification Rates'!$E$63)*('Calcification Rates'!$F$63-'Calcification Rates'!$G$63))+(0.1*('Calcification Rates'!$D$63-'Calcification Rates'!$E$63)*($A90+(2*'Calcification Rates'!$D$63-'Calcification Rates'!$E$63)))*('Calcification Rates'!$F$63-'Calcification Rates'!$G$63)</f>
        <v>105.71494525010129</v>
      </c>
      <c r="EL90" s="73">
        <f>(2*('Calcification Rates'!$D$63+'Calcification Rates'!$E$63)*('Calcification Rates'!$F$63+'Calcification Rates'!$G$63))+(0.1*('Calcification Rates'!$D$63+'Calcification Rates'!$E$63)*($A90+(2*'Calcification Rates'!$D$63+'Calcification Rates'!$E$63)))*('Calcification Rates'!$F$63+'Calcification Rates'!$G$63)</f>
        <v>153.93099596551383</v>
      </c>
      <c r="EM90" s="73">
        <f>(2*'Calcification Rates'!$D$64*'Calcification Rates'!$F$64)+0.1*'Calcification Rates'!$D$64*($A90+(2*'Calcification Rates'!$D$64))*'Calcification Rates'!$F$64</f>
        <v>128.88667361111109</v>
      </c>
      <c r="EN90" s="73">
        <f>(2*('Calcification Rates'!$D$64-'Calcification Rates'!$E$64)*('Calcification Rates'!$F$64-'Calcification Rates'!$G$64))+(0.1*('Calcification Rates'!$D$64-'Calcification Rates'!$E$64)*($A90+(2*'Calcification Rates'!$D$64-'Calcification Rates'!$E$64)))*('Calcification Rates'!$F$64-'Calcification Rates'!$G$64)</f>
        <v>105.71494525010129</v>
      </c>
      <c r="EO90" s="73">
        <f>(2*('Calcification Rates'!$D$64+'Calcification Rates'!$E$64)*('Calcification Rates'!$F$64+'Calcification Rates'!$G$64))+(0.1*('Calcification Rates'!$D$64+'Calcification Rates'!$E$64)*($A90+(2*'Calcification Rates'!$D$64+'Calcification Rates'!$E$64)))*('Calcification Rates'!$F$64+'Calcification Rates'!$G$64)</f>
        <v>153.93099596551383</v>
      </c>
      <c r="EP90" s="73">
        <f>(2*'Calcification Rates'!$D$65*'Calcification Rates'!$F$65)+0.1*'Calcification Rates'!$D$65*($A90+(2*'Calcification Rates'!$D$65))*'Calcification Rates'!$F$65</f>
        <v>128.88667361111109</v>
      </c>
      <c r="EQ90" s="73">
        <f>(2*('Calcification Rates'!$D$65-'Calcification Rates'!$E$65)*('Calcification Rates'!$F$65-'Calcification Rates'!$G$65))+(0.1*('Calcification Rates'!$D$65-'Calcification Rates'!$E$65)*($A90+(2*'Calcification Rates'!$D$65-'Calcification Rates'!$E$65)))*('Calcification Rates'!$F$65-'Calcification Rates'!$G$65)</f>
        <v>105.71494525010129</v>
      </c>
      <c r="ER90" s="73">
        <f>(2*('Calcification Rates'!$D$65+'Calcification Rates'!$E$65)*('Calcification Rates'!$F$65+'Calcification Rates'!$G$65))+(0.1*('Calcification Rates'!$D$65+'Calcification Rates'!$E$65)*($A90+(2*'Calcification Rates'!$D$65+'Calcification Rates'!$E$65)))*('Calcification Rates'!$F$65+'Calcification Rates'!$G$65)</f>
        <v>153.93099596551383</v>
      </c>
      <c r="ES90" s="73">
        <f>$A90*'Calcification Rates'!$D$66*'Calcification Rates'!$F$66</f>
        <v>69.060209301615473</v>
      </c>
      <c r="ET90" s="73">
        <f>$A90*('Calcification Rates'!$D$66-'Calcification Rates'!$E$66)*('Calcification Rates'!$F$66-'Calcification Rates'!$G$66)</f>
        <v>63.281524945422582</v>
      </c>
      <c r="EU90" s="73">
        <f>$A90*('Calcification Rates'!$D$66+'Calcification Rates'!$E$66)*('Calcification Rates'!$F$66+'Calcification Rates'!$G$66)</f>
        <v>75.08897000924064</v>
      </c>
      <c r="EV90" s="73">
        <f>(2*'Calcification Rates'!$D$67*'Calcification Rates'!$F$67)+0.1*'Calcification Rates'!$D$67*($A90+(2*'Calcification Rates'!$D$67))*'Calcification Rates'!$F$67</f>
        <v>128.88667361111109</v>
      </c>
      <c r="EW90" s="73">
        <f>(2*('Calcification Rates'!$D$67-'Calcification Rates'!$E$67)*('Calcification Rates'!$F$67-'Calcification Rates'!$G$67))+(0.1*('Calcification Rates'!$D$67-'Calcification Rates'!$E$67)*($A90+(2*'Calcification Rates'!$D$67-'Calcification Rates'!$E$67)))*('Calcification Rates'!$F$67-'Calcification Rates'!$G$67)</f>
        <v>105.71494525010129</v>
      </c>
      <c r="EX90" s="73">
        <f>(2*('Calcification Rates'!$D$67+'Calcification Rates'!$E$67)*('Calcification Rates'!$F$67+'Calcification Rates'!$G$67))+(0.1*('Calcification Rates'!$D$67+'Calcification Rates'!$E$67)*($A90+(2*'Calcification Rates'!$D$67+'Calcification Rates'!$E$67)))*('Calcification Rates'!$F$67+'Calcification Rates'!$G$67)</f>
        <v>153.93099596551383</v>
      </c>
      <c r="EY90" s="73">
        <f>((((1-'Calcification Rates'!$H$68)*$A90)*'Calcification Rates'!$D$68*0.1)+('Calcification Rates'!$H$68*$A90*'Calcification Rates'!$D$68))*'Calcification Rates'!$F$68</f>
        <v>20.145531999999999</v>
      </c>
      <c r="EZ90" s="73">
        <f>((((1-'Calcification Rates'!$H$68)*$A90)*(('Calcification Rates'!$D$68-'Calcification Rates'!$E$68)*0.1))+('Calcification Rates'!$H$68*$A90*('Calcification Rates'!$D$68-'Calcification Rates'!$E$68)))*('Calcification Rates'!$F$68-'Calcification Rates'!$G$68)</f>
        <v>12.535838578984729</v>
      </c>
      <c r="FA90" s="73">
        <f>((((1-'Calcification Rates'!$H$68)*$A90)*(('Calcification Rates'!$D$68+'Calcification Rates'!$E$68)*0.1))+('Calcification Rates'!$H$68*$A90*('Calcification Rates'!$D$68+'Calcification Rates'!$E$68)))*('Calcification Rates'!$F$68+'Calcification Rates'!$G$68)</f>
        <v>28.512143046753312</v>
      </c>
      <c r="FB90" s="73">
        <f>((((((((($A90*2)/PI())/2)+'Calcification Rates'!$D$69)^2)*PI())/2))-((((((($A90*2)/PI())/2)^2)*PI())/2)))*'Calcification Rates'!$F$69</f>
        <v>134.15768181846798</v>
      </c>
      <c r="FC90" s="73">
        <f>((((((((($A90*2)/PI())/2)+('Calcification Rates'!$D$69-'Calcification Rates'!$E$69))^2)*PI())/2))-((((((($A90*2)/PI())/2)^2)*PI())/2)))*('Calcification Rates'!$F$69-'Calcification Rates'!$G$69)</f>
        <v>127.00322053092501</v>
      </c>
      <c r="FD90" s="73">
        <f>((((((((($A90*2)/PI())/2)+('Calcification Rates'!$D$69+'Calcification Rates'!$E$69))^2)*PI())/2))-((((((($A90*2)/PI())/2)^2)*PI())/2)))*('Calcification Rates'!$F$69+'Calcification Rates'!$G$69)</f>
        <v>141.41676637976605</v>
      </c>
      <c r="FE90" s="73">
        <f>((((((((($A90*2)/PI())/2)+'Calcification Rates'!$D$70)^2)*PI())/2))-((((((($A90*2)/PI())/2)^2)*PI())/2)))*'Calcification Rates'!$F$70</f>
        <v>104.47682384568024</v>
      </c>
      <c r="FF90" s="73">
        <f>((((((((($A90*2)/PI())/2)+('Calcification Rates'!$D$70-'Calcification Rates'!$E$70))^2)*PI())/2))-((((((($A90*2)/PI())/2)^2)*PI())/2)))*('Calcification Rates'!$F$70-'Calcification Rates'!$G$70)</f>
        <v>89.954265221610413</v>
      </c>
      <c r="FG90" s="73">
        <f>((((((((($A90*2)/PI())/2)+('Calcification Rates'!$D$70+'Calcification Rates'!$E$70))^2)*PI())/2))-((((((($A90*2)/PI())/2)^2)*PI())/2)))*('Calcification Rates'!$F$70+'Calcification Rates'!$G$70)</f>
        <v>119.27912433464196</v>
      </c>
      <c r="FH90" s="73">
        <f>((((((((($A90*2)/PI())/2)+'Calcification Rates'!$D$71)^2)*PI())/2))-((((((($A90*2)/PI())/2)^2)*PI())/2)))*'Calcification Rates'!$F$71</f>
        <v>59.762851798010963</v>
      </c>
      <c r="FI90" s="73">
        <f>((((((((($A90*2)/PI())/2)+('Calcification Rates'!$D$71-'Calcification Rates'!$E$71))^2)*PI())/2))-((((((($A90*2)/PI())/2)^2)*PI())/2)))*('Calcification Rates'!$F$71-'Calcification Rates'!$G$71)</f>
        <v>55.107053168050165</v>
      </c>
      <c r="FJ90" s="73">
        <f>((((((((($A90*2)/PI())/2)+('Calcification Rates'!$D$71+'Calcification Rates'!$E$71))^2)*PI())/2))-((((((($A90*2)/PI())/2)^2)*PI())/2)))*('Calcification Rates'!$F$71+'Calcification Rates'!$G$71)</f>
        <v>64.6029725536131</v>
      </c>
      <c r="FK90" s="73">
        <f>$A90*'Calcification Rates'!$D$72*'Calcification Rates'!$F$72</f>
        <v>2.0682475</v>
      </c>
      <c r="FL90" s="73">
        <f>$A90*('Calcification Rates'!$D$72-'Calcification Rates'!$E$72)*('Calcification Rates'!$F$72-'Calcification Rates'!$G$72)</f>
        <v>1.3441515364472856</v>
      </c>
      <c r="FM90" s="73">
        <f>$A90*('Calcification Rates'!$D$72+'Calcification Rates'!$E$72)*('Calcification Rates'!$F$72+'Calcification Rates'!$G$72)</f>
        <v>2.7923434635527142</v>
      </c>
      <c r="FN90" s="73">
        <f>$A90*'Calcification Rates'!$D$74*'Calcification Rates'!$F$74</f>
        <v>2.0682475</v>
      </c>
      <c r="FO90" s="73">
        <f>$A90*('Calcification Rates'!$D$74-'Calcification Rates'!$E$74)*('Calcification Rates'!$F$74-'Calcification Rates'!$G$74)</f>
        <v>1.3441515364472856</v>
      </c>
      <c r="FP90" s="73">
        <f>$A90*('Calcification Rates'!$D$74+'Calcification Rates'!$E$74)*('Calcification Rates'!$F$74+'Calcification Rates'!$G$74)</f>
        <v>2.7923434635527142</v>
      </c>
      <c r="FQ90" s="73">
        <f>$A90*'Calcification Rates'!$D$75*'Calcification Rates'!$F$75</f>
        <v>59.693968749999996</v>
      </c>
      <c r="FR90" s="73">
        <f>$A90*('Calcification Rates'!$D$75-'Calcification Rates'!$E$75)*('Calcification Rates'!$F$75-'Calcification Rates'!$G$75)</f>
        <v>55.590635836813007</v>
      </c>
      <c r="FS90" s="73">
        <f>$A90*('Calcification Rates'!$D$75+'Calcification Rates'!$E$75)*('Calcification Rates'!$F$75+'Calcification Rates'!$G$75)</f>
        <v>63.92224710107137</v>
      </c>
      <c r="FT90" s="73">
        <f>((((((((($A90*2)/PI())/2)+'Calcification Rates'!$D$76)^2)*PI())/2))-((((((($A90*2)/PI())/2)^2)*PI())/2)))*'Calcification Rates'!$F$76</f>
        <v>60.17554055548127</v>
      </c>
      <c r="FU90" s="73">
        <f>((((((((($A90*2)/PI())/2)+('Calcification Rates'!$D$76-'Calcification Rates'!$E$76))^2)*PI())/2))-((((((($A90*2)/PI())/2)^2)*PI())/2)))*('Calcification Rates'!$F$76-'Calcification Rates'!$G$76)</f>
        <v>56.029320237162899</v>
      </c>
      <c r="FV90" s="73">
        <f>((((((((($A90*2)/PI())/2)+('Calcification Rates'!$D$76+'Calcification Rates'!$E$76))^2)*PI())/2))-((((((($A90*2)/PI())/2)^2)*PI())/2)))*('Calcification Rates'!$F$76+'Calcification Rates'!$G$76)</f>
        <v>64.449180721094365</v>
      </c>
      <c r="FW90" s="73">
        <f>(2*'Calcification Rates'!$D$77*'Calcification Rates'!$F$77)+0.1*'Calcification Rates'!$D$77*($A90+(2*'Calcification Rates'!$D$77))*'Calcification Rates'!$F$77</f>
        <v>128.88667361111109</v>
      </c>
      <c r="FX90" s="73">
        <f>(2*('Calcification Rates'!$D$77-'Calcification Rates'!$E$77)*('Calcification Rates'!$F$77-'Calcification Rates'!$G$77))+(0.1*('Calcification Rates'!$D$77-'Calcification Rates'!$E$77)*($A90+(2*'Calcification Rates'!$D$77-'Calcification Rates'!$E$77)))*('Calcification Rates'!$F$77-'Calcification Rates'!$G$77)</f>
        <v>122.6395544818577</v>
      </c>
      <c r="FY90" s="73">
        <f>(2*('Calcification Rates'!$D$77+'Calcification Rates'!$E$77)*('Calcification Rates'!$F$77+'Calcification Rates'!$G$77))+(0.1*('Calcification Rates'!$D$77+'Calcification Rates'!$E$77)*($A90+(2*'Calcification Rates'!$D$77+'Calcification Rates'!$E$77)))*('Calcification Rates'!$F$77+'Calcification Rates'!$G$77)</f>
        <v>135.16113525265794</v>
      </c>
      <c r="FZ90" s="73">
        <f>((((1-'Calcification Rates'!$H$78)*$A90)*'Calcification Rates'!$D$78*0.1)+('Calcification Rates'!$H$78*$A90*'Calcification Rates'!$D$78))*'Calcification Rates'!$F$78</f>
        <v>31.381235885999995</v>
      </c>
      <c r="GA90" s="73">
        <f>((((1-'Calcification Rates'!$H$78)*$A90)*(('Calcification Rates'!$D$78-'Calcification Rates'!$E$78)*0.1))+('Calcification Rates'!$H$78*$A90*('Calcification Rates'!$D$78-'Calcification Rates'!$E$78)))*('Calcification Rates'!$F$78-'Calcification Rates'!$G$78)</f>
        <v>30.2948180323503</v>
      </c>
      <c r="GB90" s="73">
        <f>((((1-'Calcification Rates'!$H$78)*$A90)*(('Calcification Rates'!$D$78+'Calcification Rates'!$E$78)*0.1))+('Calcification Rates'!$H$78*$A90*('Calcification Rates'!$D$78+'Calcification Rates'!$E$78)))*('Calcification Rates'!$F$78+'Calcification Rates'!$G$78)</f>
        <v>32.467653739649698</v>
      </c>
      <c r="GC90" s="73">
        <f>((((1-'Calcification Rates'!$H$79)*$A90)*'Calcification Rates'!$D$79*0.1)+('Calcification Rates'!$H$79*$A90*'Calcification Rates'!$D$79))*'Calcification Rates'!$F$79</f>
        <v>35.690294640000005</v>
      </c>
      <c r="GD90" s="73">
        <f>((((1-'Calcification Rates'!$H$79)*$A90)*(('Calcification Rates'!$D$79-'Calcification Rates'!$E$79)*0.1))+('Calcification Rates'!$H$79*$A90*('Calcification Rates'!$D$79-'Calcification Rates'!$E$79)))*('Calcification Rates'!$F$79-'Calcification Rates'!$G$79)</f>
        <v>34.198289225614211</v>
      </c>
      <c r="GE90" s="73">
        <f>((((1-'Calcification Rates'!$H$79)*$A90)*(('Calcification Rates'!$D$79+'Calcification Rates'!$E$79)*0.1))+('Calcification Rates'!$H$79*$A90*('Calcification Rates'!$D$79+'Calcification Rates'!$E$79)))*('Calcification Rates'!$F$79+'Calcification Rates'!$G$79)</f>
        <v>37.182300054385792</v>
      </c>
      <c r="GF90" s="73">
        <f>((((1-'Calcification Rates'!$H$80)*$A90)*'Calcification Rates'!$D$80*0.1)+('Calcification Rates'!$H$80*$A90*'Calcification Rates'!$D$80))*'Calcification Rates'!$F$80</f>
        <v>41.998947275999996</v>
      </c>
      <c r="GG90" s="73">
        <f>((((1-'Calcification Rates'!$H$80)*$A90)*(('Calcification Rates'!$D$80-'Calcification Rates'!$E$80)*0.1))+('Calcification Rates'!$H$80*$A90*('Calcification Rates'!$D$80-'Calcification Rates'!$E$80)))*('Calcification Rates'!$F$80-'Calcification Rates'!$G$80)</f>
        <v>40.544944434273333</v>
      </c>
      <c r="GH90" s="73">
        <f>((((1-'Calcification Rates'!$H$80)*$A90)*(('Calcification Rates'!$D$80+'Calcification Rates'!$E$80)*0.1))+('Calcification Rates'!$H$80*$A90*('Calcification Rates'!$D$80+'Calcification Rates'!$E$80)))*('Calcification Rates'!$F$80+'Calcification Rates'!$G$80)</f>
        <v>43.452950117726651</v>
      </c>
      <c r="GI90" s="73">
        <f>((((((((($A90*2)/PI())/2)+'Calcification Rates'!$D$81)^2)*PI())/2))-((((((($A90*2)/PI())/2)^2)*PI())/2)))*'Calcification Rates'!$F$81</f>
        <v>50.961183673529831</v>
      </c>
      <c r="GJ90" s="73">
        <f>((((((((($A90*2)/PI())/2)+('Calcification Rates'!$D$81-'Calcification Rates'!$E$81))^2)*PI())/2))-((((((($A90*2)/PI())/2)^2)*PI())/2)))*('Calcification Rates'!$F$81-'Calcification Rates'!$G$81)</f>
        <v>49.309113453283494</v>
      </c>
      <c r="GK90" s="73">
        <f>((((((((($A90*2)/PI())/2)+('Calcification Rates'!$D$81+'Calcification Rates'!$E$81))^2)*PI())/2))-((((((($A90*2)/PI())/2)^2)*PI())/2)))*('Calcification Rates'!$F$81+'Calcification Rates'!$G$81)</f>
        <v>52.614146341065499</v>
      </c>
      <c r="GL90" s="73">
        <f>((((((((($A90*2)/PI())/2)+'Calcification Rates'!$D$82)^2)*PI())/2))-((((((($A90*2)/PI())/2)^2)*PI())/2)))*'Calcification Rates'!$F$82</f>
        <v>52.257976885446169</v>
      </c>
      <c r="GM90" s="73">
        <f>((((((((($A90*2)/PI())/2)+('Calcification Rates'!$D$82-'Calcification Rates'!$E$82))^2)*PI())/2))-((((((($A90*2)/PI())/2)^2)*PI())/2)))*('Calcification Rates'!$F$82-'Calcification Rates'!$G$82)</f>
        <v>50.972063786263512</v>
      </c>
      <c r="GN90" s="73">
        <f>((((((((($A90*2)/PI())/2)+('Calcification Rates'!$D$82+'Calcification Rates'!$E$82))^2)*PI())/2))-((((((($A90*2)/PI())/2)^2)*PI())/2)))*('Calcification Rates'!$F$82+'Calcification Rates'!$G$82)</f>
        <v>53.544430152434686</v>
      </c>
      <c r="GO90" s="73">
        <f>((((((((($A90*2)/PI())/2)+'Calcification Rates'!$D$87)^2)*PI())/2))-((((((($A90*2)/PI())/2)^2)*PI())/2)))*'Calcification Rates'!$F$87</f>
        <v>35.143405803456545</v>
      </c>
      <c r="GP90" s="73">
        <f>((((((((($A90*2)/PI())/2)+('Calcification Rates'!$D$87-'Calcification Rates'!$E$87))^2)*PI())/2))-((((((($A90*2)/PI())/2)^2)*PI())/2)))*('Calcification Rates'!$F$87-'Calcification Rates'!$G$87)</f>
        <v>30.575134540732897</v>
      </c>
      <c r="GQ90" s="73">
        <f>((((((((($A90*2)/PI())/2)+('Calcification Rates'!$D$87+'Calcification Rates'!$E$87))^2)*PI())/2))-((((((($A90*2)/PI())/2)^2)*PI())/2)))*('Calcification Rates'!$F$87+'Calcification Rates'!$G$87)</f>
        <v>39.953633973714368</v>
      </c>
      <c r="GR90" s="73">
        <f>((((((((($A90*2)/PI())/2)+'Calcification Rates'!$D$88)^2)*PI())/2))-((((((($A90*2)/PI())/2)^2)*PI())/2)))*'Calcification Rates'!$F$88</f>
        <v>35.143405803456545</v>
      </c>
      <c r="GS90" s="73">
        <f>((((((((($A90*2)/PI())/2)+('Calcification Rates'!$D$88-'Calcification Rates'!$E$88))^2)*PI())/2))-((((((($A90*2)/PI())/2)^2)*PI())/2)))*('Calcification Rates'!$F$88-'Calcification Rates'!$G$88)</f>
        <v>30.575134540732897</v>
      </c>
      <c r="GT90" s="73">
        <f>((((((((($A90*2)/PI())/2)+('Calcification Rates'!$D$88+'Calcification Rates'!$E$88))^2)*PI())/2))-((((((($A90*2)/PI())/2)^2)*PI())/2)))*('Calcification Rates'!$F$88+'Calcification Rates'!$G$88)</f>
        <v>39.953633973714368</v>
      </c>
      <c r="GU90" s="73">
        <f>((((((((($A90*2)/PI())/2)+'Calcification Rates'!$D$89)^2)*PI())/2))-((((((($A90*2)/PI())/2)^2)*PI())/2)))*'Calcification Rates'!$F$89</f>
        <v>49.08786766321397</v>
      </c>
      <c r="GV90" s="73">
        <f>((((((((($A90*2)/PI())/2)+('Calcification Rates'!$D$89-'Calcification Rates'!$E$89))^2)*PI())/2))-((((((($A90*2)/PI())/2)^2)*PI())/2)))*('Calcification Rates'!$F$89-'Calcification Rates'!$G$89)</f>
        <v>43.76896551153223</v>
      </c>
      <c r="GW90" s="73">
        <f>((((((((($A90*2)/PI())/2)+('Calcification Rates'!$D$89+'Calcification Rates'!$E$89))^2)*PI())/2))-((((((($A90*2)/PI())/2)^2)*PI())/2)))*('Calcification Rates'!$F$89+'Calcification Rates'!$G$89)</f>
        <v>54.603879294527658</v>
      </c>
      <c r="GX90" s="73">
        <f>((((((((($A90*2)/PI())/2)+'Calcification Rates'!$D$90)^2)*PI())/2))-((((((($A90*2)/PI())/2)^2)*PI())/2)))*'Calcification Rates'!$F$90</f>
        <v>49.08786766321397</v>
      </c>
      <c r="GY90" s="73">
        <f>((((((((($A90*2)/PI())/2)+('Calcification Rates'!$D$90-'Calcification Rates'!$E$90))^2)*PI())/2))-((((((($A90*2)/PI())/2)^2)*PI())/2)))*('Calcification Rates'!$F$90-'Calcification Rates'!$G$90)</f>
        <v>43.76896551153223</v>
      </c>
      <c r="GZ90" s="73">
        <f>((((((((($A90*2)/PI())/2)+('Calcification Rates'!$D$90+'Calcification Rates'!$E$90))^2)*PI())/2))-((((((($A90*2)/PI())/2)^2)*PI())/2)))*('Calcification Rates'!$F$90+'Calcification Rates'!$G$90)</f>
        <v>54.603879294527658</v>
      </c>
      <c r="HA90" s="73">
        <f>((((((((($A90*2)/PI())/2)+'Calcification Rates'!$D$92)^2)*PI())/2))-((((((($A90*2)/PI())/2)^2)*PI())/2)))*'Calcification Rates'!$F$92</f>
        <v>123.27716391453778</v>
      </c>
      <c r="HB90" s="73">
        <f>((((((((($A90*2)/PI())/2)+('Calcification Rates'!$D$92-'Calcification Rates'!$E$92))^2)*PI())/2))-((((((($A90*2)/PI())/2)^2)*PI())/2)))*('Calcification Rates'!$F$92-'Calcification Rates'!$G$92)</f>
        <v>118.50746250483499</v>
      </c>
      <c r="HC90" s="73">
        <f>((((((((($A90*2)/PI())/2)+('Calcification Rates'!$D$92+'Calcification Rates'!$E$92))^2)*PI())/2))-((((((($A90*2)/PI())/2)^2)*PI())/2)))*('Calcification Rates'!$F$92+'Calcification Rates'!$G$92)</f>
        <v>128.04686532424057</v>
      </c>
      <c r="HD90" s="73">
        <f>$A90*'Calcification Rates'!$D$93*'Calcification Rates'!$F$93</f>
        <v>36.359356387403452</v>
      </c>
      <c r="HE90" s="73">
        <f>$A90*('Calcification Rates'!$D$93-'Calcification Rates'!$E$93)*('Calcification Rates'!$F$93-'Calcification Rates'!$G$93)</f>
        <v>31.955397228248852</v>
      </c>
      <c r="HF90" s="73">
        <f>$A90*('Calcification Rates'!$D$93+'Calcification Rates'!$E$93)*('Calcification Rates'!$F$93+'Calcification Rates'!$G$93)</f>
        <v>41.00457751630627</v>
      </c>
      <c r="HG90" s="73">
        <f>$A90*'Calcification Rates'!$D$95*'Calcification Rates'!$F$95</f>
        <v>46.358179393939402</v>
      </c>
      <c r="HH90" s="73">
        <f>$A90*('Calcification Rates'!$D$95-'Calcification Rates'!$E$95)*('Calcification Rates'!$F$95-'Calcification Rates'!$G$95)</f>
        <v>40.454117311430373</v>
      </c>
      <c r="HI90" s="73">
        <f>$A90*('Calcification Rates'!$D$95+'Calcification Rates'!$E$95)*('Calcification Rates'!$F$95+'Calcification Rates'!$G$95)</f>
        <v>52.59311503496027</v>
      </c>
      <c r="HJ90" s="73">
        <f>((((1-'Calcification Rates'!$H$96)*$A90)*'Calcification Rates'!$D$96*0.1)+('Calcification Rates'!$H$96*$A90*'Calcification Rates'!$D$96))*'Calcification Rates'!$F$96</f>
        <v>22.039417400000001</v>
      </c>
      <c r="HK90" s="73">
        <f>((((1-'Calcification Rates'!$H$96)*$A90)*(('Calcification Rates'!$D$96-'Calcification Rates'!$E$96)*0.1))+('Calcification Rates'!$H$96*$A90*('Calcification Rates'!$D$96-'Calcification Rates'!$E$96)))*('Calcification Rates'!$F$96-'Calcification Rates'!$G$96)</f>
        <v>19.25192331032823</v>
      </c>
      <c r="HL90" s="73">
        <f>((((1-'Calcification Rates'!$H$96)*$A90)*(('Calcification Rates'!$D$96+'Calcification Rates'!$E$96)*0.1))+('Calcification Rates'!$H$96*$A90*('Calcification Rates'!$D$96+'Calcification Rates'!$E$96)))*('Calcification Rates'!$F$96+'Calcification Rates'!$G$96)</f>
        <v>24.998367503280051</v>
      </c>
      <c r="HM90" s="73">
        <f>((((1-'Calcification Rates'!$H$98)*$A90)*'Calcification Rates'!$D$98*0.1)+('Calcification Rates'!$H$98*$A90*'Calcification Rates'!$D$98))*'Calcification Rates'!$F$98</f>
        <v>22.039417400000001</v>
      </c>
      <c r="HN90" s="73">
        <f>((((1-'Calcification Rates'!$H$98)*$A90)*(('Calcification Rates'!$D$98-'Calcification Rates'!$E$98)*0.1))+('Calcification Rates'!$H$98*$A90*('Calcification Rates'!$D$98-'Calcification Rates'!$E$98)))*('Calcification Rates'!$F$98-'Calcification Rates'!$G$98)</f>
        <v>13.29163371319501</v>
      </c>
      <c r="HO90" s="73">
        <f>((((1-'Calcification Rates'!$H$98)*$A90)*(('Calcification Rates'!$D$98+'Calcification Rates'!$E$98)*0.1))+('Calcification Rates'!$H$98*$A90*('Calcification Rates'!$D$98+'Calcification Rates'!$E$98)))*('Calcification Rates'!$F$98+'Calcification Rates'!$G$98)</f>
        <v>32.053731439035865</v>
      </c>
    </row>
    <row r="91" spans="1:223" x14ac:dyDescent="0.3">
      <c r="A91" s="42">
        <v>89</v>
      </c>
      <c r="B91" s="73">
        <f>((((1-'Calcification Rates'!$H$11)*$A91)*'Calcification Rates'!$D$11*0.1)+('Calcification Rates'!$H$11*$A91*'Calcification Rates'!$D$11))*'Calcification Rates'!$F$11</f>
        <v>244.86617941333336</v>
      </c>
      <c r="C91" s="73">
        <f>((((1-'Calcification Rates'!$H$11)*$A91)*(('Calcification Rates'!$D$11-'Calcification Rates'!$E$11)*0.1))+('Calcification Rates'!$H$11*$A91*('Calcification Rates'!$D$11-'Calcification Rates'!$E$11)))*('Calcification Rates'!$F$11-'Calcification Rates'!$G$11)</f>
        <v>198.8742000299402</v>
      </c>
      <c r="D91" s="73">
        <f>((((1-'Calcification Rates'!$H$11)*$A91)*(('Calcification Rates'!$D$11+'Calcification Rates'!$E$11)*0.1))+('Calcification Rates'!$H$11*$A91*('Calcification Rates'!$D$11+'Calcification Rates'!$E$11)))*('Calcification Rates'!$F$11+'Calcification Rates'!$G$11)</f>
        <v>292.28688073585187</v>
      </c>
      <c r="E91" s="73">
        <f>(((((1-'Calcification Rates'!$H$12)*$A91)*'Calcification Rates'!$D$12*0.1)+('Calcification Rates'!$H$12*$A91*'Calcification Rates'!$D$12))*'Calcification Rates'!$F$12)*0.5</f>
        <v>128.94735672380952</v>
      </c>
      <c r="F91" s="73">
        <f>(((((1-'Calcification Rates'!$H$12)*$A91)*(('Calcification Rates'!$D$12-'Calcification Rates'!$E$12)*0.1))+('Calcification Rates'!$H$12*$A91*('Calcification Rates'!$D$12-'Calcification Rates'!$E$12)))*('Calcification Rates'!$F$12-'Calcification Rates'!$G$12))*0.5</f>
        <v>118.51254432803096</v>
      </c>
      <c r="G91" s="73">
        <f>(((((1-'Calcification Rates'!$H$12)*$A91)*(('Calcification Rates'!$D$12+'Calcification Rates'!$E$12)*0.1))+('Calcification Rates'!$H$12*$A91*('Calcification Rates'!$D$12+'Calcification Rates'!$E$12)))*('Calcification Rates'!$F$12+'Calcification Rates'!$G$12))*0.5</f>
        <v>139.56322275433783</v>
      </c>
      <c r="H91" s="73">
        <f>(((((1-'Calcification Rates'!$H$13)*$A91)*'Calcification Rates'!$D$13*0.1)+('Calcification Rates'!$H$13*$A91*'Calcification Rates'!$D$13))*'Calcification Rates'!$F$13)*0.5</f>
        <v>103.75765119840001</v>
      </c>
      <c r="I91" s="73">
        <f>(((((1-'Calcification Rates'!$H$13)*$A91)*(('Calcification Rates'!$D$13-'Calcification Rates'!$E$13)*0.1))+('Calcification Rates'!$H$13*$A91*('Calcification Rates'!$D$13-'Calcification Rates'!$E$13)))*('Calcification Rates'!$F$13-'Calcification Rates'!$G$13))*0.5</f>
        <v>87.808319079692566</v>
      </c>
      <c r="J91" s="73">
        <f>(((((1-'Calcification Rates'!$H$13)*$A91)*(('Calcification Rates'!$D$13+'Calcification Rates'!$E$13)*0.1))+('Calcification Rates'!$H$13*$A91*('Calcification Rates'!$D$13+'Calcification Rates'!$E$13)))*('Calcification Rates'!$F$13+'Calcification Rates'!$G$13))*0.5</f>
        <v>121.02213010886297</v>
      </c>
      <c r="K91" s="73">
        <f>((((((((($A91*2)/PI())/2)+'Calcification Rates'!$D$14)^2)*PI())/2))-((((((($A91*2)/PI())/2)^2)*PI())/2)))*'Calcification Rates'!$F$14</f>
        <v>52.625656613858737</v>
      </c>
      <c r="L91" s="73">
        <f>((((((((($A91*2)/PI())/2)+('Calcification Rates'!$D$14-'Calcification Rates'!$E$14))^2)*PI())/2))-((((((($A91*2)/PI())/2)^2)*PI())/2)))*('Calcification Rates'!$F$14-'Calcification Rates'!$G$14)</f>
        <v>50.791829010676594</v>
      </c>
      <c r="M91" s="73">
        <f>((((((((($A91*2)/PI())/2)+('Calcification Rates'!$D$14+'Calcification Rates'!$E$14))^2)*PI())/2))-((((((($A91*2)/PI())/2)^2)*PI())/2)))*('Calcification Rates'!$F$14+'Calcification Rates'!$G$14)</f>
        <v>54.460164368333935</v>
      </c>
      <c r="N91" s="73">
        <f>((((((((($A91*2)/PI())/2)+'Calcification Rates'!$D$15)^2)*PI())/2))-((((((($A91*2)/PI())/2)^2)*PI())/2)))*'Calcification Rates'!$F$15</f>
        <v>53.379409508067653</v>
      </c>
      <c r="O91" s="73">
        <f>((((((((($A91*2)/PI())/2)+('Calcification Rates'!$D$15-'Calcification Rates'!$E$15))^2)*PI())/2))-((((((($A91*2)/PI())/2)^2)*PI())/2)))*('Calcification Rates'!$F$15-'Calcification Rates'!$G$15)</f>
        <v>48.137950536226313</v>
      </c>
      <c r="P91" s="73">
        <f>((((((((($A91*2)/PI())/2)+('Calcification Rates'!$D$15+'Calcification Rates'!$E$15))^2)*PI())/2))-((((((($A91*2)/PI())/2)^2)*PI())/2)))*('Calcification Rates'!$F$15+'Calcification Rates'!$G$15)</f>
        <v>58.865770547651117</v>
      </c>
      <c r="Q91" s="73">
        <f>(2*'Calcification Rates'!$D$16*'Calcification Rates'!$F$16)+0.1*'Calcification Rates'!$D$16*($A91+(2*'Calcification Rates'!$D$16))*'Calcification Rates'!$F$16</f>
        <v>12.277778333333334</v>
      </c>
      <c r="R91" s="73">
        <f>(2*('Calcification Rates'!$D$16-'Calcification Rates'!$E$16)*('Calcification Rates'!$F$16-'Calcification Rates'!$G$16))+(0.1*('Calcification Rates'!$D$16-'Calcification Rates'!$E$16)*($A91+(2*'Calcification Rates'!$D$16-'Calcification Rates'!$E$16)))*('Calcification Rates'!$F$16-'Calcification Rates'!$G$16)</f>
        <v>10.546734371426007</v>
      </c>
      <c r="S91" s="73">
        <f>(2*('Calcification Rates'!$D$16+'Calcification Rates'!$E$16)*('Calcification Rates'!$F$16+'Calcification Rates'!$G$16))+(0.1*('Calcification Rates'!$D$16+'Calcification Rates'!$E$16)*($A91+(2*'Calcification Rates'!$D$16+'Calcification Rates'!$E$16)))*('Calcification Rates'!$F$16+'Calcification Rates'!$G$16)</f>
        <v>14.051904241392362</v>
      </c>
      <c r="T91" s="73">
        <f>(2*'Calcification Rates'!$D$17*'Calcification Rates'!$F$17)+0.1*'Calcification Rates'!$D$17*($A91+(2*'Calcification Rates'!$D$17))*'Calcification Rates'!$F$17</f>
        <v>11.34764361111111</v>
      </c>
      <c r="U91" s="73">
        <f>(2*('Calcification Rates'!$D$17-'Calcification Rates'!$E$17)*('Calcification Rates'!$F$17-'Calcification Rates'!$G$17))+(0.1*('Calcification Rates'!$D$17-'Calcification Rates'!$E$17)*($A91+(2*'Calcification Rates'!$D$17-'Calcification Rates'!$E$17)))*('Calcification Rates'!$F$17-'Calcification Rates'!$G$17)</f>
        <v>9.6292270188926725</v>
      </c>
      <c r="V91" s="73">
        <f>(2*('Calcification Rates'!$D$17+'Calcification Rates'!$E$17)*('Calcification Rates'!$F$17+'Calcification Rates'!$G$17))+(0.1*('Calcification Rates'!$D$17+'Calcification Rates'!$E$17)*($A91+(2*'Calcification Rates'!$D$17+'Calcification Rates'!$E$17)))*('Calcification Rates'!$F$17+'Calcification Rates'!$G$17)</f>
        <v>13.109140655525696</v>
      </c>
      <c r="W91" s="73">
        <f>((((((((($A91*2)/PI())/2)+'Calcification Rates'!$D$18)^2)*PI())/2))-((((((($A91*2)/PI())/2)^2)*PI())/2)))*'Calcification Rates'!$F$18</f>
        <v>53.379409508067653</v>
      </c>
      <c r="X91" s="73">
        <f>((((((((($A91*2)/PI())/2)+('Calcification Rates'!$D$18-'Calcification Rates'!$E$18))^2)*PI())/2))-((((((($A91*2)/PI())/2)^2)*PI())/2)))*('Calcification Rates'!$F$18-'Calcification Rates'!$G$18)</f>
        <v>48.137950536226313</v>
      </c>
      <c r="Y91" s="73">
        <f>((((((((($A91*2)/PI())/2)+('Calcification Rates'!$D$18+'Calcification Rates'!$E$18))^2)*PI())/2))-((((((($A91*2)/PI())/2)^2)*PI())/2)))*('Calcification Rates'!$F$18+'Calcification Rates'!$G$18)</f>
        <v>58.865770547651117</v>
      </c>
      <c r="Z91" s="73">
        <f>(2*'Calcification Rates'!$D$19*'Calcification Rates'!$F$19)+0.1*'Calcification Rates'!$D$19*($A91+(2*'Calcification Rates'!$D$19))*'Calcification Rates'!$F$19</f>
        <v>11.34764361111111</v>
      </c>
      <c r="AA91" s="73">
        <f>(2*('Calcification Rates'!$D$19-'Calcification Rates'!$E$19)*('Calcification Rates'!$F$19-'Calcification Rates'!$G$19))+(0.1*('Calcification Rates'!$D$19-'Calcification Rates'!$E$19)*($A91+(2*'Calcification Rates'!$D$19-'Calcification Rates'!$E$19)))*('Calcification Rates'!$F$19-'Calcification Rates'!$G$19)</f>
        <v>9.6292270188926725</v>
      </c>
      <c r="AB91" s="73">
        <f>(2*('Calcification Rates'!$D$19+'Calcification Rates'!$E$19)*('Calcification Rates'!$F$19+'Calcification Rates'!$G$19))+(0.1*('Calcification Rates'!$D$19+'Calcification Rates'!$E$19)*($A91+(2*'Calcification Rates'!$D$19+'Calcification Rates'!$E$19)))*('Calcification Rates'!$F$19+'Calcification Rates'!$G$19)</f>
        <v>13.109140655525696</v>
      </c>
      <c r="AC91" s="73">
        <f>(((((1-'Calcification Rates'!$H$20)*$A91)*'Calcification Rates'!$D$20*0.1)+('Calcification Rates'!$H$20*$A91*'Calcification Rates'!$D$20))*'Calcification Rates'!$F$20)*0.5</f>
        <v>7.1957097041666653</v>
      </c>
      <c r="AD91" s="73">
        <f>(((((1-'Calcification Rates'!$H$20)*$A91)*(('Calcification Rates'!$D$20-'Calcification Rates'!$E$20)*0.1))+('Calcification Rates'!$H$20*$A91*('Calcification Rates'!$D$20-'Calcification Rates'!$E$20)))*('Calcification Rates'!$F$20-'Calcification Rates'!$G$20))*0.5</f>
        <v>6.1063989603618252</v>
      </c>
      <c r="AE91" s="73">
        <f>(((((1-'Calcification Rates'!$H$20)*$A91)*(('Calcification Rates'!$D$20+'Calcification Rates'!$E$20)*0.1))+('Calcification Rates'!$H$20*$A91*('Calcification Rates'!$D$20+'Calcification Rates'!$E$20)))*('Calcification Rates'!$F$20+'Calcification Rates'!$G$20))*0.5</f>
        <v>8.3122073525257942</v>
      </c>
      <c r="AF91" s="73">
        <f>(2*'Calcification Rates'!$D$21*'Calcification Rates'!$F$21)+0.1*'Calcification Rates'!$D$21*($A91+(2*'Calcification Rates'!$D$21))*'Calcification Rates'!$F$21</f>
        <v>13.021886111111112</v>
      </c>
      <c r="AG91" s="73">
        <f>(2*('Calcification Rates'!$D$21-'Calcification Rates'!$E$21)*('Calcification Rates'!$F$21-'Calcification Rates'!$G$21))+(0.1*('Calcification Rates'!$D$21-'Calcification Rates'!$E$21)*($A91+(2*'Calcification Rates'!$D$21-'Calcification Rates'!$E$21)))*('Calcification Rates'!$F$21-'Calcification Rates'!$G$21)</f>
        <v>12.742342111982934</v>
      </c>
      <c r="AH91" s="73">
        <f>(2*('Calcification Rates'!$D$21+'Calcification Rates'!$E$21)*('Calcification Rates'!$F$21+'Calcification Rates'!$G$21))+(0.1*('Calcification Rates'!$D$21+'Calcification Rates'!$E$21)*($A91+(2*'Calcification Rates'!$D$21+'Calcification Rates'!$E$21)))*('Calcification Rates'!$F$21+'Calcification Rates'!$G$21)</f>
        <v>13.304279723750401</v>
      </c>
      <c r="AI91" s="73">
        <f>$A91*'Calcification Rates'!$D$23*'Calcification Rates'!$F$23</f>
        <v>2.0917503124999999</v>
      </c>
      <c r="AJ91" s="73">
        <f>$A91*('Calcification Rates'!$D$23-'Calcification Rates'!$E$23)*('Calcification Rates'!$F$23-'Calcification Rates'!$G$23)</f>
        <v>1.3594259857250957</v>
      </c>
      <c r="AK91" s="73">
        <f>$A91*('Calcification Rates'!$D$23+'Calcification Rates'!$E$23)*('Calcification Rates'!$F$23+'Calcification Rates'!$G$23)</f>
        <v>2.8240746392749041</v>
      </c>
      <c r="AL91" s="73">
        <f>((((1-'Calcification Rates'!$H$24)*$A91)*'Calcification Rates'!$D$24*0.1)+('Calcification Rates'!$H$24*$A91*'Calcification Rates'!$D$24))*'Calcification Rates'!$F$24</f>
        <v>95.311464129700013</v>
      </c>
      <c r="AM91" s="73">
        <f>((((1-'Calcification Rates'!$H$24)*$A91)*(('Calcification Rates'!$D$24-'Calcification Rates'!$E$24)*0.1))+('Calcification Rates'!$H$24*$A91*('Calcification Rates'!$D$24-'Calcification Rates'!$E$24)))*('Calcification Rates'!$F$24-'Calcification Rates'!$G$24)</f>
        <v>57.480878323049389</v>
      </c>
      <c r="AN91" s="73">
        <f>((((1-'Calcification Rates'!$H$24)*$A91)*(('Calcification Rates'!$D$24+'Calcification Rates'!$E$24)*0.1))+('Calcification Rates'!$H$24*$A91*('Calcification Rates'!$D$24+'Calcification Rates'!$E$24)))*('Calcification Rates'!$F$24+'Calcification Rates'!$G$24)</f>
        <v>138.61927558369595</v>
      </c>
      <c r="AO91" s="73">
        <f>((((((((($A91*2)/PI())/2)+'Calcification Rates'!$D$25)^2)*PI())/2))-((((((($A91*2)/PI())/2)^2)*PI())/2)))*'Calcification Rates'!$F$25</f>
        <v>44.797914359541927</v>
      </c>
      <c r="AP91" s="73">
        <f>((((((((($A91*2)/PI())/2)+('Calcification Rates'!$D$25-'Calcification Rates'!$E$25))^2)*PI())/2))-((((((($A91*2)/PI())/2)^2)*PI())/2)))*('Calcification Rates'!$F$25-'Calcification Rates'!$G$25)</f>
        <v>36.623091791618073</v>
      </c>
      <c r="AQ91" s="73">
        <f>((((((((($A91*2)/PI())/2)+('Calcification Rates'!$D$25+'Calcification Rates'!$E$25))^2)*PI())/2))-((((((($A91*2)/PI())/2)^2)*PI())/2)))*('Calcification Rates'!$F$25+'Calcification Rates'!$G$25)</f>
        <v>53.244268509272246</v>
      </c>
      <c r="AR91" s="73">
        <f>((((1-'Calcification Rates'!$H$28)*$A91)*'Calcification Rates'!$D$28*0.1)+('Calcification Rates'!$H$28*$A91*'Calcification Rates'!$D$28))*'Calcification Rates'!$F$28</f>
        <v>15.34104023142522</v>
      </c>
      <c r="AS91" s="73">
        <f>((((1-'Calcification Rates'!$H$28)*$A91)*(('Calcification Rates'!$D$28-'Calcification Rates'!$E$28)*0.1))+('Calcification Rates'!$H$28*$A91*('Calcification Rates'!$D$28-'Calcification Rates'!$E$28)))*('Calcification Rates'!$F$28-'Calcification Rates'!$G$28)</f>
        <v>13.827179949186746</v>
      </c>
      <c r="AT91" s="73">
        <f>((((1-'Calcification Rates'!$H$28)*$A91)*(('Calcification Rates'!$D$28+'Calcification Rates'!$E$28)*0.1))+('Calcification Rates'!$H$28*$A91*('Calcification Rates'!$D$28+'Calcification Rates'!$E$28)))*('Calcification Rates'!$F$28+'Calcification Rates'!$G$28)</f>
        <v>16.928981346562686</v>
      </c>
      <c r="AU91" s="73">
        <f>((((((((($A91*2)/PI())/2)+'Calcification Rates'!$D$29)^2)*PI())/2))-((((((($A91*2)/PI())/2)^2)*PI())/2)))*'Calcification Rates'!$F$29</f>
        <v>219.07583478419625</v>
      </c>
      <c r="AV91" s="73">
        <f>((((((((($A91*2)/PI())/2)+('Calcification Rates'!$D$29-'Calcification Rates'!$E$29))^2)*PI())/2))-((((((($A91*2)/PI())/2)^2)*PI())/2)))*('Calcification Rates'!$F$29-'Calcification Rates'!$G$29)</f>
        <v>181.06829347848125</v>
      </c>
      <c r="AW91" s="73">
        <f>((((((((($A91*2)/PI())/2)+('Calcification Rates'!$D$29+'Calcification Rates'!$E$29))^2)*PI())/2))-((((((($A91*2)/PI())/2)^2)*PI())/2)))*('Calcification Rates'!$F$29+'Calcification Rates'!$G$29)</f>
        <v>260.38858769851714</v>
      </c>
      <c r="AX91" s="73">
        <f>((((((((($A91*2)/PI())/2)+'Calcification Rates'!$D$30)^2)*PI())/2))-((((((($A91*2)/PI())/2)^2)*PI())/2)))*'Calcification Rates'!$F$30</f>
        <v>52.300077886833463</v>
      </c>
      <c r="AY91" s="73">
        <f>((((((((($A91*2)/PI())/2)+('Calcification Rates'!$D$30-'Calcification Rates'!$E$30))^2)*PI())/2))-((((((($A91*2)/PI())/2)^2)*PI())/2)))*('Calcification Rates'!$F$30-'Calcification Rates'!$G$30)</f>
        <v>46.43010645281953</v>
      </c>
      <c r="AZ91" s="73">
        <f>((((((((($A91*2)/PI())/2)+('Calcification Rates'!$D$30+'Calcification Rates'!$E$30))^2)*PI())/2))-((((((($A91*2)/PI())/2)^2)*PI())/2)))*('Calcification Rates'!$F$30+'Calcification Rates'!$G$30)</f>
        <v>58.290613957222853</v>
      </c>
      <c r="BA91" s="73">
        <f>((((1-'Calcification Rates'!$H$31)*$A91)*'Calcification Rates'!$D$31*0.1)+('Calcification Rates'!$H$31*$A91*'Calcification Rates'!$D$31))*'Calcification Rates'!$F$31</f>
        <v>16.408574000000002</v>
      </c>
      <c r="BB91" s="73">
        <f>((((1-'Calcification Rates'!$H$31)*$A91)*(('Calcification Rates'!$D$31-'Calcification Rates'!$E$31)*0.1))+('Calcification Rates'!$H$31*$A91*('Calcification Rates'!$D$31-'Calcification Rates'!$E$31)))*('Calcification Rates'!$F$31-'Calcification Rates'!$G$31)</f>
        <v>16.408573999999998</v>
      </c>
      <c r="BC91" s="73">
        <f>((((1-'Calcification Rates'!$H$31)*$A91)*(('Calcification Rates'!$D$31+'Calcification Rates'!$E$31)*0.1))+('Calcification Rates'!$H$31*$A91*('Calcification Rates'!$D$31+'Calcification Rates'!$E$31)))*('Calcification Rates'!$F$31+'Calcification Rates'!$G$31)</f>
        <v>16.408573999999998</v>
      </c>
      <c r="BD91" s="73">
        <f>$A91*'Calcification Rates'!$D$32*'Calcification Rates'!$F$32</f>
        <v>68.948495422135807</v>
      </c>
      <c r="BE91" s="73">
        <f>$A91*('Calcification Rates'!$D$32-'Calcification Rates'!$E$32)*('Calcification Rates'!$F$32-'Calcification Rates'!$G$32)</f>
        <v>66.28081776498405</v>
      </c>
      <c r="BF91" s="73">
        <f>$A91*('Calcification Rates'!$D$32+'Calcification Rates'!$E$32)*('Calcification Rates'!$F$32+'Calcification Rates'!$G$32)</f>
        <v>71.616173079287563</v>
      </c>
      <c r="BG91" s="73">
        <f>((((1-'Calcification Rates'!$H$34)*$A91)*'Calcification Rates'!$D$34*0.1)+('Calcification Rates'!$H$34*$A91*'Calcification Rates'!$D$34))*'Calcification Rates'!$F$34</f>
        <v>22.289865324999997</v>
      </c>
      <c r="BH91" s="73">
        <f>((((1-'Calcification Rates'!$H$34)*$A91)*(('Calcification Rates'!$D$34-'Calcification Rates'!$E$34)*0.1))+('Calcification Rates'!$H$34*$A91*('Calcification Rates'!$D$34-'Calcification Rates'!$E$34)))*('Calcification Rates'!$F$34-'Calcification Rates'!$G$34)</f>
        <v>8.488272275476028</v>
      </c>
      <c r="BI91" s="73">
        <f>((((1-'Calcification Rates'!$H$34)*$A91)*(('Calcification Rates'!$D$34+'Calcification Rates'!$E$34)*0.1))+('Calcification Rates'!$H$34*$A91*('Calcification Rates'!$D$34+'Calcification Rates'!$E$34)))*('Calcification Rates'!$F$34+'Calcification Rates'!$G$34)</f>
        <v>42.511424678243174</v>
      </c>
      <c r="BJ91" s="73">
        <f>(2*'Calcification Rates'!$D$35*'Calcification Rates'!$F$35)+0.1*'Calcification Rates'!$D$35*($A91+(2*'Calcification Rates'!$D$35))*'Calcification Rates'!$F$35</f>
        <v>6.5388709237871092</v>
      </c>
      <c r="BK91" s="73">
        <f>(2*('Calcification Rates'!$D$35-'Calcification Rates'!$E$35)*('Calcification Rates'!$F$35-'Calcification Rates'!$G$35))+(0.1*('Calcification Rates'!$D$35-'Calcification Rates'!$E$35)*($A91+(2*'Calcification Rates'!$D$35-'Calcification Rates'!$E$35)))*('Calcification Rates'!$F$35-'Calcification Rates'!$G$35)</f>
        <v>5.8973307337381105</v>
      </c>
      <c r="BL91" s="73">
        <f>(2*('Calcification Rates'!$D$35+'Calcification Rates'!$E$35)*('Calcification Rates'!$F$35+'Calcification Rates'!$G$35))+(0.1*('Calcification Rates'!$D$35+'Calcification Rates'!$E$35)*($A91+(2*'Calcification Rates'!$D$35+'Calcification Rates'!$E$35)))*('Calcification Rates'!$F$35+'Calcification Rates'!$G$35)</f>
        <v>7.2102936884858266</v>
      </c>
      <c r="BM91" s="73">
        <f>((((((((($A91*2)/PI())/2)+'Calcification Rates'!$D$36)^2)*PI())/2))-((((((($A91*2)/PI())/2)^2)*PI())/2)))*'Calcification Rates'!$F$36</f>
        <v>70.469359443360332</v>
      </c>
      <c r="BN91" s="73">
        <f>((((((((($A91*2)/PI())/2)+('Calcification Rates'!$D$36-'Calcification Rates'!$E$36))^2)*PI())/2))-((((((($A91*2)/PI())/2)^2)*PI())/2)))*('Calcification Rates'!$F$36-'Calcification Rates'!$G$36)</f>
        <v>64.545989764048628</v>
      </c>
      <c r="BO91" s="73">
        <f>((((((((($A91*2)/PI())/2)+('Calcification Rates'!$D$36+'Calcification Rates'!$E$36))^2)*PI())/2))-((((((($A91*2)/PI())/2)^2)*PI())/2)))*('Calcification Rates'!$F$36+'Calcification Rates'!$G$36)</f>
        <v>76.652903706319009</v>
      </c>
      <c r="BP91" s="73">
        <f>(2*'Calcification Rates'!$D$37*'Calcification Rates'!$F$37)+0.1*'Calcification Rates'!$D$37*($A91+(2*'Calcification Rates'!$D$37))*'Calcification Rates'!$F$37</f>
        <v>129.98202777777777</v>
      </c>
      <c r="BQ91" s="73">
        <f>(2*('Calcification Rates'!$D$37-'Calcification Rates'!$E$37)*('Calcification Rates'!$F$37-'Calcification Rates'!$G$37))+(0.1*('Calcification Rates'!$D$37-'Calcification Rates'!$E$37)*($A91+(2*'Calcification Rates'!$D$37-'Calcification Rates'!$E$37)))*('Calcification Rates'!$F$37-'Calcification Rates'!$G$37)</f>
        <v>106.61838883416664</v>
      </c>
      <c r="BR91" s="73">
        <f>(2*('Calcification Rates'!$D$37+'Calcification Rates'!$E$37)*('Calcification Rates'!$F$37+'Calcification Rates'!$G$37))+(0.1*('Calcification Rates'!$D$37+'Calcification Rates'!$E$37)*($A91+(2*'Calcification Rates'!$D$37+'Calcification Rates'!$E$37)))*('Calcification Rates'!$F$37+'Calcification Rates'!$G$37)</f>
        <v>155.23196787191605</v>
      </c>
      <c r="BS91" s="73">
        <f>(2*'Calcification Rates'!$D$38*'Calcification Rates'!$F$38)+0.1*'Calcification Rates'!$D$38*($A91+(2*'Calcification Rates'!$D$38))*'Calcification Rates'!$F$38</f>
        <v>124.46155555555555</v>
      </c>
      <c r="BT91" s="73">
        <f>(2*('Calcification Rates'!$D$38-'Calcification Rates'!$E$38)*('Calcification Rates'!$F$38-'Calcification Rates'!$G$38))+(0.1*('Calcification Rates'!$D$38-'Calcification Rates'!$E$38)*($A91+(2*'Calcification Rates'!$D$38-'Calcification Rates'!$E$38)))*('Calcification Rates'!$F$38-'Calcification Rates'!$G$38)</f>
        <v>100.13364917646945</v>
      </c>
      <c r="BU91" s="73">
        <f>(2*('Calcification Rates'!$D$38+'Calcification Rates'!$E$38)*('Calcification Rates'!$F$38+'Calcification Rates'!$G$38))+(0.1*('Calcification Rates'!$D$38+'Calcification Rates'!$E$38)*($A91+(2*'Calcification Rates'!$D$38+'Calcification Rates'!$E$38)))*('Calcification Rates'!$F$38+'Calcification Rates'!$G$38)</f>
        <v>151.23570060027598</v>
      </c>
      <c r="BV91" s="73">
        <f>((((((((($A91*2)/PI())/2)+'Calcification Rates'!$D$39)^2)*PI())/2))-((((((($A91*2)/PI())/2)^2)*PI())/2)))*'Calcification Rates'!$F$39</f>
        <v>38.105728510896462</v>
      </c>
      <c r="BW91" s="73">
        <f>((((((((($A91*2)/PI())/2)+('Calcification Rates'!$D$39-'Calcification Rates'!$E$39))^2)*PI())/2))-((((((($A91*2)/PI())/2)^2)*PI())/2)))*('Calcification Rates'!$F$39-'Calcification Rates'!$G$39)</f>
        <v>36.631384510557723</v>
      </c>
      <c r="BX91" s="73">
        <f>((((((((($A91*2)/PI())/2)+('Calcification Rates'!$D$39+'Calcification Rates'!$E$39))^2)*PI())/2))-((((((($A91*2)/PI())/2)^2)*PI())/2)))*('Calcification Rates'!$F$39+'Calcification Rates'!$G$39)</f>
        <v>39.580072511235208</v>
      </c>
      <c r="BY91" s="73">
        <f>((((((((($A91*2)/PI())/2)+'Calcification Rates'!$D$40)^2)*PI())/2))-((((((($A91*2)/PI())/2)^2)*PI())/2)))*'Calcification Rates'!$F$40</f>
        <v>69.556945103861295</v>
      </c>
      <c r="BZ91" s="73">
        <f>((((((((($A91*2)/PI())/2)+('Calcification Rates'!$D$40-'Calcification Rates'!$E$40))^2)*PI())/2))-((((((($A91*2)/PI())/2)^2)*PI())/2)))*('Calcification Rates'!$F$40-'Calcification Rates'!$G$40)</f>
        <v>66.865725995782995</v>
      </c>
      <c r="CA91" s="73">
        <f>((((((((($A91*2)/PI())/2)+('Calcification Rates'!$D$40+'Calcification Rates'!$E$40))^2)*PI())/2))-((((((($A91*2)/PI())/2)^2)*PI())/2)))*('Calcification Rates'!$F$40+'Calcification Rates'!$G$40)</f>
        <v>72.24816421193961</v>
      </c>
      <c r="CB91" s="73">
        <f>$A91*'Calcification Rates'!$D$23*'Calcification Rates'!$F$23</f>
        <v>2.0917503124999999</v>
      </c>
      <c r="CC91" s="73">
        <f>$A91*('Calcification Rates'!$D$23-'Calcification Rates'!$E$23)*('Calcification Rates'!$F$23-'Calcification Rates'!$G$23)</f>
        <v>1.3594259857250957</v>
      </c>
      <c r="CD91" s="73">
        <f>$A91*('Calcification Rates'!$D$23+'Calcification Rates'!$E$23)*('Calcification Rates'!$F$23+'Calcification Rates'!$G$23)</f>
        <v>2.8240746392749041</v>
      </c>
      <c r="CE91" s="73">
        <f>((((1-'Calcification Rates'!$H$44)*$A91)*'Calcification Rates'!$D$44*0.1)+('Calcification Rates'!$H$44*$A91*'Calcification Rates'!$D$44))*'Calcification Rates'!$F$44</f>
        <v>73.043888670024998</v>
      </c>
      <c r="CF91" s="73">
        <f>((((1-'Calcification Rates'!$H$44)*$A91)*(('Calcification Rates'!$D$44-'Calcification Rates'!$E$44)*0.1))+('Calcification Rates'!$H$44*$A91*('Calcification Rates'!$D$44-'Calcification Rates'!$E$44)))*('Calcification Rates'!$F$44-'Calcification Rates'!$G$44)</f>
        <v>44.051645992664362</v>
      </c>
      <c r="CG91" s="73">
        <f>((((1-'Calcification Rates'!$H$44)*$A91)*(('Calcification Rates'!$D$44+'Calcification Rates'!$E$44)*0.1))+('Calcification Rates'!$H$44*$A91*('Calcification Rates'!$D$44+'Calcification Rates'!$E$44)))*('Calcification Rates'!$F$44+'Calcification Rates'!$G$44)</f>
        <v>106.23371517487642</v>
      </c>
      <c r="CH91" s="73">
        <f>((((1-'Calcification Rates'!$H$45)*$A91)*'Calcification Rates'!$D$45*0.1)+('Calcification Rates'!$H$45*$A91*'Calcification Rates'!$D$45))*'Calcification Rates'!$F$45</f>
        <v>90.762413599999988</v>
      </c>
      <c r="CI91" s="73">
        <f>((((1-'Calcification Rates'!$H$45)*$A91)*(('Calcification Rates'!$D$45-'Calcification Rates'!$E$45)*0.1))+('Calcification Rates'!$H$45*$A91*('Calcification Rates'!$D$45-'Calcification Rates'!$E$45)))*('Calcification Rates'!$F$45-'Calcification Rates'!$G$45)</f>
        <v>59.765824216788232</v>
      </c>
      <c r="CJ91" s="73">
        <f>((((1-'Calcification Rates'!$H$45)*$A91)*(('Calcification Rates'!$D$45+'Calcification Rates'!$E$45)*0.1))+('Calcification Rates'!$H$45*$A91*('Calcification Rates'!$D$45+'Calcification Rates'!$E$45)))*('Calcification Rates'!$F$45+'Calcification Rates'!$G$45)</f>
        <v>121.75900298321176</v>
      </c>
      <c r="CK91" s="73">
        <f>((((1-'Calcification Rates'!$H$46)*$A91)*'Calcification Rates'!$D$46*0.1)+('Calcification Rates'!$H$46*$A91*'Calcification Rates'!$D$46))*'Calcification Rates'!$F$46</f>
        <v>73.105740980000007</v>
      </c>
      <c r="CL91" s="73">
        <f>((((1-'Calcification Rates'!$H$46)*$A91)*(('Calcification Rates'!$D$46-'Calcification Rates'!$E$46)*0.1))+('Calcification Rates'!$H$46*$A91*('Calcification Rates'!$D$46-'Calcification Rates'!$E$46)))*('Calcification Rates'!$F$46-'Calcification Rates'!$G$46)</f>
        <v>68.563538110186215</v>
      </c>
      <c r="CM91" s="73">
        <f>((((1-'Calcification Rates'!$H$46)*$A91)*(('Calcification Rates'!$D$46+'Calcification Rates'!$E$46)*0.1))+('Calcification Rates'!$H$46*$A91*('Calcification Rates'!$D$46+'Calcification Rates'!$E$46)))*('Calcification Rates'!$F$46+'Calcification Rates'!$G$46)</f>
        <v>77.784149843079817</v>
      </c>
      <c r="CN91" s="73">
        <f>((((1-'Calcification Rates'!$H$47)*$A91)*'Calcification Rates'!$D$47*0.1)+('Calcification Rates'!$H$47*$A91*'Calcification Rates'!$D$47))*'Calcification Rates'!$F$47</f>
        <v>95.311464129700013</v>
      </c>
      <c r="CO91" s="73">
        <f>((((1-'Calcification Rates'!$H$47)*$A91)*(('Calcification Rates'!$D$47-'Calcification Rates'!$E$47)*0.1))+('Calcification Rates'!$H$47*$A91*('Calcification Rates'!$D$47-'Calcification Rates'!$E$47)))*('Calcification Rates'!$F$47-'Calcification Rates'!$G$47)</f>
        <v>57.480878323049389</v>
      </c>
      <c r="CP91" s="73">
        <f>((((1-'Calcification Rates'!$H$47)*$A91)*(('Calcification Rates'!$D$47+'Calcification Rates'!$E$47)*0.1))+('Calcification Rates'!$H$47*$A91*('Calcification Rates'!$D$47+'Calcification Rates'!$E$47)))*('Calcification Rates'!$F$47+'Calcification Rates'!$G$47)</f>
        <v>138.61927558369595</v>
      </c>
      <c r="CQ91" s="73">
        <f>((((((((($A91*2)/PI())/2)+'Calcification Rates'!$D$48)^2)*PI())/2))-((((((($A91*2)/PI())/2)^2)*PI())/2)))*'Calcification Rates'!$F$48</f>
        <v>53.379409508067653</v>
      </c>
      <c r="CR91" s="73">
        <f>((((((((($A91*2)/PI())/2)+('Calcification Rates'!$D$48-'Calcification Rates'!$E$48))^2)*PI())/2))-((((((($A91*2)/PI())/2)^2)*PI())/2)))*('Calcification Rates'!$F$48-'Calcification Rates'!$G$48)</f>
        <v>48.137950536226313</v>
      </c>
      <c r="CS91" s="73">
        <f>((((((((($A91*2)/PI())/2)+('Calcification Rates'!$D$48+'Calcification Rates'!$E$48))^2)*PI())/2))-((((((($A91*2)/PI())/2)^2)*PI())/2)))*('Calcification Rates'!$F$48+'Calcification Rates'!$G$48)</f>
        <v>58.865770547651117</v>
      </c>
      <c r="CT91" s="73">
        <f>((((1-'Calcification Rates'!$H$49)*$A91)*'Calcification Rates'!$D$49*0.1)+('Calcification Rates'!$H$49*$A91*'Calcification Rates'!$D$49))*'Calcification Rates'!$F$49</f>
        <v>73.043888670024998</v>
      </c>
      <c r="CU91" s="73">
        <f>((((1-'Calcification Rates'!$H$49)*$A91)*(('Calcification Rates'!$D$49-'Calcification Rates'!$E$49)*0.1))+('Calcification Rates'!$H$49*$A91*('Calcification Rates'!$D$49-'Calcification Rates'!$E$49)))*('Calcification Rates'!$F$49-'Calcification Rates'!$G$49)</f>
        <v>44.051645992664362</v>
      </c>
      <c r="CV91" s="73">
        <f>((((1-'Calcification Rates'!$H$49)*$A91)*(('Calcification Rates'!$D$49+'Calcification Rates'!$E$49)*0.1))+('Calcification Rates'!$H$49*$A91*('Calcification Rates'!$D$49+'Calcification Rates'!$E$49)))*('Calcification Rates'!$F$49+'Calcification Rates'!$G$49)</f>
        <v>106.23371517487642</v>
      </c>
      <c r="CW91" s="73">
        <f>((((((((($A91*2)/PI())/2)+'Calcification Rates'!$D$50)^2)*PI())/2))-((((((($A91*2)/PI())/2)^2)*PI())/2)))*'Calcification Rates'!$F$50</f>
        <v>53.379409508067653</v>
      </c>
      <c r="CX91" s="73">
        <f>((((((((($A91*2)/PI())/2)+('Calcification Rates'!$D$50-'Calcification Rates'!$E$50))^2)*PI())/2))-((((((($A91*2)/PI())/2)^2)*PI())/2)))*('Calcification Rates'!$F$50-'Calcification Rates'!$G$50)</f>
        <v>48.137950536226313</v>
      </c>
      <c r="CY91" s="73">
        <f>((((((((($A91*2)/PI())/2)+('Calcification Rates'!$D$50+'Calcification Rates'!$E$50))^2)*PI())/2))-((((((($A91*2)/PI())/2)^2)*PI())/2)))*('Calcification Rates'!$F$50+'Calcification Rates'!$G$50)</f>
        <v>58.865770547651117</v>
      </c>
      <c r="CZ91" s="73">
        <f>((((((((($A91*2)/PI())/2)+'Calcification Rates'!$D$51)^2)*PI())/2))-((((((($A91*2)/PI())/2)^2)*PI())/2)))*'Calcification Rates'!$F$51</f>
        <v>53.379409508067653</v>
      </c>
      <c r="DA91" s="73">
        <f>((((((((($A91*2)/PI())/2)+('Calcification Rates'!$D$51-'Calcification Rates'!$E$51))^2)*PI())/2))-((((((($A91*2)/PI())/2)^2)*PI())/2)))*('Calcification Rates'!$F$51-'Calcification Rates'!$G$51)</f>
        <v>48.137950536226313</v>
      </c>
      <c r="DB91" s="73">
        <f>((((((((($A91*2)/PI())/2)+('Calcification Rates'!$D$51+'Calcification Rates'!$E$51))^2)*PI())/2))-((((((($A91*2)/PI())/2)^2)*PI())/2)))*('Calcification Rates'!$F$51+'Calcification Rates'!$G$51)</f>
        <v>58.865770547651117</v>
      </c>
      <c r="DC91" s="73">
        <f>((((((((($A91*2)/PI())/2)+'Calcification Rates'!$D$52)^2)*PI())/2))-((((((($A91*2)/PI())/2)^2)*PI())/2)))*'Calcification Rates'!$F$52</f>
        <v>117.88207407788445</v>
      </c>
      <c r="DD91" s="73">
        <f>((((((((($A91*2)/PI())/2)+('Calcification Rates'!$D$52-'Calcification Rates'!$E$52))^2)*PI())/2))-((((((($A91*2)/PI())/2)^2)*PI())/2)))*('Calcification Rates'!$F$52-'Calcification Rates'!$G$52)</f>
        <v>111.28662097330287</v>
      </c>
      <c r="DE91" s="73">
        <f>((((((((($A91*2)/PI())/2)+('Calcification Rates'!$D$52+'Calcification Rates'!$E$52))^2)*PI())/2))-((((((($A91*2)/PI())/2)^2)*PI())/2)))*('Calcification Rates'!$F$52+'Calcification Rates'!$G$52)</f>
        <v>124.64241983325788</v>
      </c>
      <c r="DF91" s="73">
        <f>((((((((($A91*2)/PI())/2)+'Calcification Rates'!$D$53)^2)*PI())/2))-((((((($A91*2)/PI())/2)^2)*PI())/2)))*'Calcification Rates'!$F$53</f>
        <v>15.834958618841508</v>
      </c>
      <c r="DG91" s="73">
        <f>((((((((($A91*2)/PI())/2)+('Calcification Rates'!$D$53-'Calcification Rates'!$E$53))^2)*PI())/2))-((((((($A91*2)/PI())/2)^2)*PI())/2)))*('Calcification Rates'!$F$53-'Calcification Rates'!$G$53)</f>
        <v>15.05110966159102</v>
      </c>
      <c r="DH91" s="73">
        <f>((((((((($A91*2)/PI())/2)+('Calcification Rates'!$D$53+'Calcification Rates'!$E$53))^2)*PI())/2))-((((((($A91*2)/PI())/2)^2)*PI())/2)))*('Calcification Rates'!$F$53+'Calcification Rates'!$G$53)</f>
        <v>16.632595326343552</v>
      </c>
      <c r="DI91" s="73">
        <f>((((((((($A91*2)/PI())/2)+'Calcification Rates'!$D$54)^2)*PI())/2))-((((((($A91*2)/PI())/2)^2)*PI())/2)))*'Calcification Rates'!$F$54</f>
        <v>15.834958618841508</v>
      </c>
      <c r="DJ91" s="73">
        <f>((((((((($A91*2)/PI())/2)+('Calcification Rates'!$D$54-'Calcification Rates'!$E$54))^2)*PI())/2))-((((((($A91*2)/PI())/2)^2)*PI())/2)))*('Calcification Rates'!$F$54-'Calcification Rates'!$G$54)</f>
        <v>15.05110966159102</v>
      </c>
      <c r="DK91" s="73">
        <f>((((((((($A91*2)/PI())/2)+('Calcification Rates'!$D$54+'Calcification Rates'!$E$54))^2)*PI())/2))-((((((($A91*2)/PI())/2)^2)*PI())/2)))*('Calcification Rates'!$F$54+'Calcification Rates'!$G$54)</f>
        <v>16.632595326343552</v>
      </c>
      <c r="DL91" s="73">
        <f>((((((((($A91*2)/PI())/2)+'Calcification Rates'!$D$55)^2)*PI())/2))-((((((($A91*2)/PI())/2)^2)*PI())/2)))*'Calcification Rates'!$F$55</f>
        <v>19.418056087025434</v>
      </c>
      <c r="DM91" s="73">
        <f>((((((((($A91*2)/PI())/2)+('Calcification Rates'!$D$55-'Calcification Rates'!$E$55))^2)*PI())/2))-((((((($A91*2)/PI())/2)^2)*PI())/2)))*('Calcification Rates'!$F$55-'Calcification Rates'!$G$55)</f>
        <v>19.199692532457195</v>
      </c>
      <c r="DN91" s="73">
        <f>((((((((($A91*2)/PI())/2)+('Calcification Rates'!$D$55+'Calcification Rates'!$E$55))^2)*PI())/2))-((((((($A91*2)/PI())/2)^2)*PI())/2)))*('Calcification Rates'!$F$55+'Calcification Rates'!$G$55)</f>
        <v>19.636429515514919</v>
      </c>
      <c r="DO91" s="73">
        <f>((((1-'Calcification Rates'!$H$56)*$A91)*'Calcification Rates'!$D$56*0.1)+('Calcification Rates'!$H$56*$A91*'Calcification Rates'!$D$56))*'Calcification Rates'!$F$56</f>
        <v>9.474965365000001</v>
      </c>
      <c r="DP91" s="73">
        <f>((((1-'Calcification Rates'!$H$56)*$A91)*(('Calcification Rates'!$D$56-'Calcification Rates'!$E$56)*0.1))+('Calcification Rates'!$H$56*$A91*('Calcification Rates'!$D$56-'Calcification Rates'!$E$56)))*('Calcification Rates'!$F$56-'Calcification Rates'!$G$56)</f>
        <v>9.474965365000001</v>
      </c>
      <c r="DQ91" s="73">
        <f>((((1-'Calcification Rates'!$H$56)*$A91)*(('Calcification Rates'!$D$56+'Calcification Rates'!$E$56)*0.1))+('Calcification Rates'!$H$56*$A91*('Calcification Rates'!$D$56+'Calcification Rates'!$E$56)))*('Calcification Rates'!$F$56+'Calcification Rates'!$G$56)</f>
        <v>9.474965365000001</v>
      </c>
      <c r="DR91" s="73">
        <f>((((1-'Calcification Rates'!$H$57)*$A91)*'Calcification Rates'!$D$57*0.1)+('Calcification Rates'!$H$57*$A91*'Calcification Rates'!$D$57))*'Calcification Rates'!$F$57</f>
        <v>40.173650666666674</v>
      </c>
      <c r="DS91" s="73">
        <f>((((1-'Calcification Rates'!$H$57)*$A91)*(('Calcification Rates'!$D$57-'Calcification Rates'!$E$57)*0.1))+('Calcification Rates'!$H$57*$A91*('Calcification Rates'!$D$57-'Calcification Rates'!$E$57)))*('Calcification Rates'!$F$57-'Calcification Rates'!$G$57)</f>
        <v>38.076189952549058</v>
      </c>
      <c r="DT91" s="73">
        <f>((((1-'Calcification Rates'!$H$57)*$A91)*(('Calcification Rates'!$D$57+'Calcification Rates'!$E$57)*0.1))+('Calcification Rates'!$H$57*$A91*('Calcification Rates'!$D$57+'Calcification Rates'!$E$57)))*('Calcification Rates'!$F$57+'Calcification Rates'!$G$57)</f>
        <v>42.271111380784291</v>
      </c>
      <c r="DU91" s="73">
        <f>((((1-'Calcification Rates'!$H$58)*$A91)*'Calcification Rates'!$D$58*0.1)+('Calcification Rates'!$H$58*$A91*'Calcification Rates'!$D$58))*'Calcification Rates'!$F$58</f>
        <v>40.173650666666674</v>
      </c>
      <c r="DV91" s="73">
        <f>((((1-'Calcification Rates'!$H$58)*$A91)*(('Calcification Rates'!$D$58-'Calcification Rates'!$E$58)*0.1))+('Calcification Rates'!$H$58*$A91*('Calcification Rates'!$D$58-'Calcification Rates'!$E$58)))*('Calcification Rates'!$F$58-'Calcification Rates'!$G$58)</f>
        <v>38.076189952549058</v>
      </c>
      <c r="DW91" s="73">
        <f>((((1-'Calcification Rates'!$H$58)*$A91)*(('Calcification Rates'!$D$58+'Calcification Rates'!$E$58)*0.1))+('Calcification Rates'!$H$58*$A91*('Calcification Rates'!$D$58+'Calcification Rates'!$E$58)))*('Calcification Rates'!$F$58+'Calcification Rates'!$G$58)</f>
        <v>42.271111380784291</v>
      </c>
      <c r="DX91" s="73">
        <f>(2*'Calcification Rates'!$D$59*'Calcification Rates'!$F$59)+0.1*'Calcification Rates'!$D$59*($A91+(2*'Calcification Rates'!$D$59))*'Calcification Rates'!$F$59</f>
        <v>26.643057422222228</v>
      </c>
      <c r="DY91" s="73">
        <f>(2*('Calcification Rates'!$D$59-'Calcification Rates'!$E$59)*('Calcification Rates'!$F$59-'Calcification Rates'!$G$59))+(0.1*('Calcification Rates'!$D$59-'Calcification Rates'!$E$59)*($A91+(2*'Calcification Rates'!$D$59-'Calcification Rates'!$E$59)))*('Calcification Rates'!$F$59-'Calcification Rates'!$G$59)</f>
        <v>25.233530872164103</v>
      </c>
      <c r="DZ91" s="73">
        <f>(2*('Calcification Rates'!$D$59+'Calcification Rates'!$E$59)*('Calcification Rates'!$F$59+'Calcification Rates'!$G$59))+(0.1*('Calcification Rates'!$D$59+'Calcification Rates'!$E$59)*($A91+(2*'Calcification Rates'!$D$59+'Calcification Rates'!$E$59)))*('Calcification Rates'!$F$59+'Calcification Rates'!$G$59)</f>
        <v>28.054621734487643</v>
      </c>
      <c r="EA91" s="73">
        <f>((((((((($A91*2)/PI())/2)+'Calcification Rates'!$D$60)^2)*PI())/2))-((((((($A91*2)/PI())/2)^2)*PI())/2)))*'Calcification Rates'!$F$60</f>
        <v>55.519091284714769</v>
      </c>
      <c r="EB91" s="73">
        <f>((((((((($A91*2)/PI())/2)+('Calcification Rates'!$D$60-'Calcification Rates'!$E$60))^2)*PI())/2))-((((((($A91*2)/PI())/2)^2)*PI())/2)))*('Calcification Rates'!$F$60-'Calcification Rates'!$G$60)</f>
        <v>51.831244035607916</v>
      </c>
      <c r="EC91" s="73">
        <f>((((((((($A91*2)/PI())/2)+('Calcification Rates'!$D$60+'Calcification Rates'!$E$60))^2)*PI())/2))-((((((($A91*2)/PI())/2)^2)*PI())/2)))*('Calcification Rates'!$F$60+'Calcification Rates'!$G$60)</f>
        <v>59.326416902406827</v>
      </c>
      <c r="ED91" s="73">
        <f>$A91*'Calcification Rates'!$D$61*'Calcification Rates'!$F$61</f>
        <v>69.84498440731565</v>
      </c>
      <c r="EE91" s="73">
        <f>$A91*('Calcification Rates'!$D$61-'Calcification Rates'!$E$61)*('Calcification Rates'!$F$61-'Calcification Rates'!$G$61)</f>
        <v>64.000633183438765</v>
      </c>
      <c r="EF91" s="73">
        <f>$A91*('Calcification Rates'!$D$61+'Calcification Rates'!$E$61)*('Calcification Rates'!$F$61+'Calcification Rates'!$G$61)</f>
        <v>75.942253759345661</v>
      </c>
      <c r="EG91" s="73">
        <f>(2*'Calcification Rates'!$D$62*'Calcification Rates'!$F$62)+0.1*'Calcification Rates'!$D$62*($A91+(2*'Calcification Rates'!$D$62))*'Calcification Rates'!$F$62</f>
        <v>129.98202777777777</v>
      </c>
      <c r="EH91" s="73">
        <f>(2*('Calcification Rates'!$D$62-'Calcification Rates'!$E$62)*('Calcification Rates'!$F$62-'Calcification Rates'!$G$62))+(0.1*('Calcification Rates'!$D$62-'Calcification Rates'!$E$62)*($A91+(2*'Calcification Rates'!$D$62-'Calcification Rates'!$E$62)))*('Calcification Rates'!$F$62-'Calcification Rates'!$G$62)</f>
        <v>106.61838883416664</v>
      </c>
      <c r="EI91" s="73">
        <f>(2*('Calcification Rates'!$D$62+'Calcification Rates'!$E$62)*('Calcification Rates'!$F$62+'Calcification Rates'!$G$62))+(0.1*('Calcification Rates'!$D$62+'Calcification Rates'!$E$62)*($A91+(2*'Calcification Rates'!$D$62+'Calcification Rates'!$E$62)))*('Calcification Rates'!$F$62+'Calcification Rates'!$G$62)</f>
        <v>155.23196787191605</v>
      </c>
      <c r="EJ91" s="73">
        <f>(2*'Calcification Rates'!$D$63*'Calcification Rates'!$F$63)+0.1*'Calcification Rates'!$D$63*($A91+(2*'Calcification Rates'!$D$63))*'Calcification Rates'!$F$63</f>
        <v>129.98202777777777</v>
      </c>
      <c r="EK91" s="73">
        <f>(2*('Calcification Rates'!$D$63-'Calcification Rates'!$E$63)*('Calcification Rates'!$F$63-'Calcification Rates'!$G$63))+(0.1*('Calcification Rates'!$D$63-'Calcification Rates'!$E$63)*($A91+(2*'Calcification Rates'!$D$63-'Calcification Rates'!$E$63)))*('Calcification Rates'!$F$63-'Calcification Rates'!$G$63)</f>
        <v>106.61838883416664</v>
      </c>
      <c r="EL91" s="73">
        <f>(2*('Calcification Rates'!$D$63+'Calcification Rates'!$E$63)*('Calcification Rates'!$F$63+'Calcification Rates'!$G$63))+(0.1*('Calcification Rates'!$D$63+'Calcification Rates'!$E$63)*($A91+(2*'Calcification Rates'!$D$63+'Calcification Rates'!$E$63)))*('Calcification Rates'!$F$63+'Calcification Rates'!$G$63)</f>
        <v>155.23196787191605</v>
      </c>
      <c r="EM91" s="73">
        <f>(2*'Calcification Rates'!$D$64*'Calcification Rates'!$F$64)+0.1*'Calcification Rates'!$D$64*($A91+(2*'Calcification Rates'!$D$64))*'Calcification Rates'!$F$64</f>
        <v>129.98202777777777</v>
      </c>
      <c r="EN91" s="73">
        <f>(2*('Calcification Rates'!$D$64-'Calcification Rates'!$E$64)*('Calcification Rates'!$F$64-'Calcification Rates'!$G$64))+(0.1*('Calcification Rates'!$D$64-'Calcification Rates'!$E$64)*($A91+(2*'Calcification Rates'!$D$64-'Calcification Rates'!$E$64)))*('Calcification Rates'!$F$64-'Calcification Rates'!$G$64)</f>
        <v>106.61838883416664</v>
      </c>
      <c r="EO91" s="73">
        <f>(2*('Calcification Rates'!$D$64+'Calcification Rates'!$E$64)*('Calcification Rates'!$F$64+'Calcification Rates'!$G$64))+(0.1*('Calcification Rates'!$D$64+'Calcification Rates'!$E$64)*($A91+(2*'Calcification Rates'!$D$64+'Calcification Rates'!$E$64)))*('Calcification Rates'!$F$64+'Calcification Rates'!$G$64)</f>
        <v>155.23196787191605</v>
      </c>
      <c r="EP91" s="73">
        <f>(2*'Calcification Rates'!$D$65*'Calcification Rates'!$F$65)+0.1*'Calcification Rates'!$D$65*($A91+(2*'Calcification Rates'!$D$65))*'Calcification Rates'!$F$65</f>
        <v>129.98202777777777</v>
      </c>
      <c r="EQ91" s="73">
        <f>(2*('Calcification Rates'!$D$65-'Calcification Rates'!$E$65)*('Calcification Rates'!$F$65-'Calcification Rates'!$G$65))+(0.1*('Calcification Rates'!$D$65-'Calcification Rates'!$E$65)*($A91+(2*'Calcification Rates'!$D$65-'Calcification Rates'!$E$65)))*('Calcification Rates'!$F$65-'Calcification Rates'!$G$65)</f>
        <v>106.61838883416664</v>
      </c>
      <c r="ER91" s="73">
        <f>(2*('Calcification Rates'!$D$65+'Calcification Rates'!$E$65)*('Calcification Rates'!$F$65+'Calcification Rates'!$G$65))+(0.1*('Calcification Rates'!$D$65+'Calcification Rates'!$E$65)*($A91+(2*'Calcification Rates'!$D$65+'Calcification Rates'!$E$65)))*('Calcification Rates'!$F$65+'Calcification Rates'!$G$65)</f>
        <v>155.23196787191605</v>
      </c>
      <c r="ES91" s="73">
        <f>$A91*'Calcification Rates'!$D$66*'Calcification Rates'!$F$66</f>
        <v>69.84498440731565</v>
      </c>
      <c r="ET91" s="73">
        <f>$A91*('Calcification Rates'!$D$66-'Calcification Rates'!$E$66)*('Calcification Rates'!$F$66-'Calcification Rates'!$G$66)</f>
        <v>64.000633183438765</v>
      </c>
      <c r="EU91" s="73">
        <f>$A91*('Calcification Rates'!$D$66+'Calcification Rates'!$E$66)*('Calcification Rates'!$F$66+'Calcification Rates'!$G$66)</f>
        <v>75.942253759345661</v>
      </c>
      <c r="EV91" s="73">
        <f>(2*'Calcification Rates'!$D$67*'Calcification Rates'!$F$67)+0.1*'Calcification Rates'!$D$67*($A91+(2*'Calcification Rates'!$D$67))*'Calcification Rates'!$F$67</f>
        <v>129.98202777777777</v>
      </c>
      <c r="EW91" s="73">
        <f>(2*('Calcification Rates'!$D$67-'Calcification Rates'!$E$67)*('Calcification Rates'!$F$67-'Calcification Rates'!$G$67))+(0.1*('Calcification Rates'!$D$67-'Calcification Rates'!$E$67)*($A91+(2*'Calcification Rates'!$D$67-'Calcification Rates'!$E$67)))*('Calcification Rates'!$F$67-'Calcification Rates'!$G$67)</f>
        <v>106.61838883416664</v>
      </c>
      <c r="EX91" s="73">
        <f>(2*('Calcification Rates'!$D$67+'Calcification Rates'!$E$67)*('Calcification Rates'!$F$67+'Calcification Rates'!$G$67))+(0.1*('Calcification Rates'!$D$67+'Calcification Rates'!$E$67)*($A91+(2*'Calcification Rates'!$D$67+'Calcification Rates'!$E$67)))*('Calcification Rates'!$F$67+'Calcification Rates'!$G$67)</f>
        <v>155.23196787191605</v>
      </c>
      <c r="EY91" s="73">
        <f>((((1-'Calcification Rates'!$H$68)*$A91)*'Calcification Rates'!$D$68*0.1)+('Calcification Rates'!$H$68*$A91*'Calcification Rates'!$D$68))*'Calcification Rates'!$F$68</f>
        <v>20.374458499999999</v>
      </c>
      <c r="EZ91" s="73">
        <f>((((1-'Calcification Rates'!$H$68)*$A91)*(('Calcification Rates'!$D$68-'Calcification Rates'!$E$68)*0.1))+('Calcification Rates'!$H$68*$A91*('Calcification Rates'!$D$68-'Calcification Rates'!$E$68)))*('Calcification Rates'!$F$68-'Calcification Rates'!$G$68)</f>
        <v>12.678291290109554</v>
      </c>
      <c r="FA91" s="73">
        <f>((((1-'Calcification Rates'!$H$68)*$A91)*(('Calcification Rates'!$D$68+'Calcification Rates'!$E$68)*0.1))+('Calcification Rates'!$H$68*$A91*('Calcification Rates'!$D$68+'Calcification Rates'!$E$68)))*('Calcification Rates'!$F$68+'Calcification Rates'!$G$68)</f>
        <v>28.8361446722846</v>
      </c>
      <c r="FB91" s="73">
        <f>((((((((($A91*2)/PI())/2)+'Calcification Rates'!$D$69)^2)*PI())/2))-((((((($A91*2)/PI())/2)^2)*PI())/2)))*'Calcification Rates'!$F$69</f>
        <v>135.65761789949744</v>
      </c>
      <c r="FC91" s="73">
        <f>((((((((($A91*2)/PI())/2)+('Calcification Rates'!$D$69-'Calcification Rates'!$E$69))^2)*PI())/2))-((((((($A91*2)/PI())/2)^2)*PI())/2)))*('Calcification Rates'!$F$69-'Calcification Rates'!$G$69)</f>
        <v>128.4233611722816</v>
      </c>
      <c r="FD91" s="73">
        <f>((((((((($A91*2)/PI())/2)+('Calcification Rates'!$D$69+'Calcification Rates'!$E$69))^2)*PI())/2))-((((((($A91*2)/PI())/2)^2)*PI())/2)))*('Calcification Rates'!$F$69+'Calcification Rates'!$G$69)</f>
        <v>142.99764564119394</v>
      </c>
      <c r="FE91" s="73">
        <f>((((((((($A91*2)/PI())/2)+'Calcification Rates'!$D$70)^2)*PI())/2))-((((((($A91*2)/PI())/2)^2)*PI())/2)))*'Calcification Rates'!$F$70</f>
        <v>105.64467135679128</v>
      </c>
      <c r="FF91" s="73">
        <f>((((((((($A91*2)/PI())/2)+('Calcification Rates'!$D$70-'Calcification Rates'!$E$70))^2)*PI())/2))-((((((($A91*2)/PI())/2)^2)*PI())/2)))*('Calcification Rates'!$F$70-'Calcification Rates'!$G$70)</f>
        <v>90.959944933901795</v>
      </c>
      <c r="FG91" s="73">
        <f>((((((((($A91*2)/PI())/2)+('Calcification Rates'!$D$70+'Calcification Rates'!$E$70))^2)*PI())/2))-((((((($A91*2)/PI())/2)^2)*PI())/2)))*('Calcification Rates'!$F$70+'Calcification Rates'!$G$70)</f>
        <v>120.61221252682903</v>
      </c>
      <c r="FH91" s="73">
        <f>((((((((($A91*2)/PI())/2)+'Calcification Rates'!$D$71)^2)*PI())/2))-((((((($A91*2)/PI())/2)^2)*PI())/2)))*'Calcification Rates'!$F$71</f>
        <v>60.437962509549145</v>
      </c>
      <c r="FI91" s="73">
        <f>((((((((($A91*2)/PI())/2)+('Calcification Rates'!$D$71-'Calcification Rates'!$E$71))^2)*PI())/2))-((((((($A91*2)/PI())/2)^2)*PI())/2)))*('Calcification Rates'!$F$71-'Calcification Rates'!$G$71)</f>
        <v>55.729691178873232</v>
      </c>
      <c r="FJ91" s="73">
        <f>((((((((($A91*2)/PI())/2)+('Calcification Rates'!$D$71+'Calcification Rates'!$E$71))^2)*PI())/2))-((((((($A91*2)/PI())/2)^2)*PI())/2)))*('Calcification Rates'!$F$71+'Calcification Rates'!$G$71)</f>
        <v>65.332617278384049</v>
      </c>
      <c r="FK91" s="73">
        <f>$A91*'Calcification Rates'!$D$72*'Calcification Rates'!$F$72</f>
        <v>2.0917503124999999</v>
      </c>
      <c r="FL91" s="73">
        <f>$A91*('Calcification Rates'!$D$72-'Calcification Rates'!$E$72)*('Calcification Rates'!$F$72-'Calcification Rates'!$G$72)</f>
        <v>1.3594259857250957</v>
      </c>
      <c r="FM91" s="73">
        <f>$A91*('Calcification Rates'!$D$72+'Calcification Rates'!$E$72)*('Calcification Rates'!$F$72+'Calcification Rates'!$G$72)</f>
        <v>2.8240746392749041</v>
      </c>
      <c r="FN91" s="73">
        <f>$A91*'Calcification Rates'!$D$74*'Calcification Rates'!$F$74</f>
        <v>2.0917503124999999</v>
      </c>
      <c r="FO91" s="73">
        <f>$A91*('Calcification Rates'!$D$74-'Calcification Rates'!$E$74)*('Calcification Rates'!$F$74-'Calcification Rates'!$G$74)</f>
        <v>1.3594259857250957</v>
      </c>
      <c r="FP91" s="73">
        <f>$A91*('Calcification Rates'!$D$74+'Calcification Rates'!$E$74)*('Calcification Rates'!$F$74+'Calcification Rates'!$G$74)</f>
        <v>2.8240746392749041</v>
      </c>
      <c r="FQ91" s="73">
        <f>$A91*'Calcification Rates'!$D$75*'Calcification Rates'!$F$75</f>
        <v>60.372309303977275</v>
      </c>
      <c r="FR91" s="73">
        <f>$A91*('Calcification Rates'!$D$75-'Calcification Rates'!$E$75)*('Calcification Rates'!$F$75-'Calcification Rates'!$G$75)</f>
        <v>56.22234760768589</v>
      </c>
      <c r="FS91" s="73">
        <f>$A91*('Calcification Rates'!$D$75+'Calcification Rates'!$E$75)*('Calcification Rates'!$F$75+'Calcification Rates'!$G$75)</f>
        <v>64.648636272674452</v>
      </c>
      <c r="FT91" s="73">
        <f>((((((((($A91*2)/PI())/2)+'Calcification Rates'!$D$76)^2)*PI())/2))-((((((($A91*2)/PI())/2)^2)*PI())/2)))*'Calcification Rates'!$F$76</f>
        <v>60.853881109458605</v>
      </c>
      <c r="FU91" s="73">
        <f>((((((((($A91*2)/PI())/2)+('Calcification Rates'!$D$76-'Calcification Rates'!$E$76))^2)*PI())/2))-((((((($A91*2)/PI())/2)^2)*PI())/2)))*('Calcification Rates'!$F$76-'Calcification Rates'!$G$76)</f>
        <v>56.661032008035654</v>
      </c>
      <c r="FV91" s="73">
        <f>((((((((($A91*2)/PI())/2)+('Calcification Rates'!$D$76+'Calcification Rates'!$E$76))^2)*PI())/2))-((((((($A91*2)/PI())/2)^2)*PI())/2)))*('Calcification Rates'!$F$76+'Calcification Rates'!$G$76)</f>
        <v>65.175569892697368</v>
      </c>
      <c r="FW91" s="73">
        <f>(2*'Calcification Rates'!$D$77*'Calcification Rates'!$F$77)+0.1*'Calcification Rates'!$D$77*($A91+(2*'Calcification Rates'!$D$77))*'Calcification Rates'!$F$77</f>
        <v>129.98202777777777</v>
      </c>
      <c r="FX91" s="73">
        <f>(2*('Calcification Rates'!$D$77-'Calcification Rates'!$E$77)*('Calcification Rates'!$F$77-'Calcification Rates'!$G$77))+(0.1*('Calcification Rates'!$D$77-'Calcification Rates'!$E$77)*($A91+(2*'Calcification Rates'!$D$77-'Calcification Rates'!$E$77)))*('Calcification Rates'!$F$77-'Calcification Rates'!$G$77)</f>
        <v>123.68191105213793</v>
      </c>
      <c r="FY91" s="73">
        <f>(2*('Calcification Rates'!$D$77+'Calcification Rates'!$E$77)*('Calcification Rates'!$F$77+'Calcification Rates'!$G$77))+(0.1*('Calcification Rates'!$D$77+'Calcification Rates'!$E$77)*($A91+(2*'Calcification Rates'!$D$77+'Calcification Rates'!$E$77)))*('Calcification Rates'!$F$77+'Calcification Rates'!$G$77)</f>
        <v>136.30970980268165</v>
      </c>
      <c r="FZ91" s="73">
        <f>((((1-'Calcification Rates'!$H$78)*$A91)*'Calcification Rates'!$D$78*0.1)+('Calcification Rates'!$H$78*$A91*'Calcification Rates'!$D$78))*'Calcification Rates'!$F$78</f>
        <v>31.737840839249994</v>
      </c>
      <c r="GA91" s="73">
        <f>((((1-'Calcification Rates'!$H$78)*$A91)*(('Calcification Rates'!$D$78-'Calcification Rates'!$E$78)*0.1))+('Calcification Rates'!$H$78*$A91*('Calcification Rates'!$D$78-'Calcification Rates'!$E$78)))*('Calcification Rates'!$F$78-'Calcification Rates'!$G$78)</f>
        <v>30.639077328172462</v>
      </c>
      <c r="GB91" s="73">
        <f>((((1-'Calcification Rates'!$H$78)*$A91)*(('Calcification Rates'!$D$78+'Calcification Rates'!$E$78)*0.1))+('Calcification Rates'!$H$78*$A91*('Calcification Rates'!$D$78+'Calcification Rates'!$E$78)))*('Calcification Rates'!$F$78+'Calcification Rates'!$G$78)</f>
        <v>32.836604350327534</v>
      </c>
      <c r="GC91" s="73">
        <f>((((1-'Calcification Rates'!$H$79)*$A91)*'Calcification Rates'!$D$79*0.1)+('Calcification Rates'!$H$79*$A91*'Calcification Rates'!$D$79))*'Calcification Rates'!$F$79</f>
        <v>36.095866170000008</v>
      </c>
      <c r="GD91" s="73">
        <f>((((1-'Calcification Rates'!$H$79)*$A91)*(('Calcification Rates'!$D$79-'Calcification Rates'!$E$79)*0.1))+('Calcification Rates'!$H$79*$A91*('Calcification Rates'!$D$79-'Calcification Rates'!$E$79)))*('Calcification Rates'!$F$79-'Calcification Rates'!$G$79)</f>
        <v>34.586906148632551</v>
      </c>
      <c r="GE91" s="73">
        <f>((((1-'Calcification Rates'!$H$79)*$A91)*(('Calcification Rates'!$D$79+'Calcification Rates'!$E$79)*0.1))+('Calcification Rates'!$H$79*$A91*('Calcification Rates'!$D$79+'Calcification Rates'!$E$79)))*('Calcification Rates'!$F$79+'Calcification Rates'!$G$79)</f>
        <v>37.604826191367451</v>
      </c>
      <c r="GF91" s="73">
        <f>((((1-'Calcification Rates'!$H$80)*$A91)*'Calcification Rates'!$D$80*0.1)+('Calcification Rates'!$H$80*$A91*'Calcification Rates'!$D$80))*'Calcification Rates'!$F$80</f>
        <v>42.476208040499998</v>
      </c>
      <c r="GG91" s="73">
        <f>((((1-'Calcification Rates'!$H$80)*$A91)*(('Calcification Rates'!$D$80-'Calcification Rates'!$E$80)*0.1))+('Calcification Rates'!$H$80*$A91*('Calcification Rates'!$D$80-'Calcification Rates'!$E$80)))*('Calcification Rates'!$F$80-'Calcification Rates'!$G$80)</f>
        <v>41.00568243920825</v>
      </c>
      <c r="GH91" s="73">
        <f>((((1-'Calcification Rates'!$H$80)*$A91)*(('Calcification Rates'!$D$80+'Calcification Rates'!$E$80)*0.1))+('Calcification Rates'!$H$80*$A91*('Calcification Rates'!$D$80+'Calcification Rates'!$E$80)))*('Calcification Rates'!$F$80+'Calcification Rates'!$G$80)</f>
        <v>43.946733641791731</v>
      </c>
      <c r="GI91" s="73">
        <f>((((((((($A91*2)/PI())/2)+'Calcification Rates'!$D$81)^2)*PI())/2))-((((((($A91*2)/PI())/2)^2)*PI())/2)))*'Calcification Rates'!$F$81</f>
        <v>51.535383673529488</v>
      </c>
      <c r="GJ91" s="73">
        <f>((((((((($A91*2)/PI())/2)+('Calcification Rates'!$D$81-'Calcification Rates'!$E$81))^2)*PI())/2))-((((((($A91*2)/PI())/2)^2)*PI())/2)))*('Calcification Rates'!$F$81-'Calcification Rates'!$G$81)</f>
        <v>49.864850253283386</v>
      </c>
      <c r="GK91" s="73">
        <f>((((((((($A91*2)/PI())/2)+('Calcification Rates'!$D$81+'Calcification Rates'!$E$81))^2)*PI())/2))-((((((($A91*2)/PI())/2)^2)*PI())/2)))*('Calcification Rates'!$F$81+'Calcification Rates'!$G$81)</f>
        <v>53.206809541065468</v>
      </c>
      <c r="GL91" s="73">
        <f>((((((((($A91*2)/PI())/2)+'Calcification Rates'!$D$82)^2)*PI())/2))-((((((($A91*2)/PI())/2)^2)*PI())/2)))*'Calcification Rates'!$F$82</f>
        <v>52.846662599731914</v>
      </c>
      <c r="GM91" s="73">
        <f>((((((((($A91*2)/PI())/2)+('Calcification Rates'!$D$82-'Calcification Rates'!$E$82))^2)*PI())/2))-((((((($A91*2)/PI())/2)^2)*PI())/2)))*('Calcification Rates'!$F$82-'Calcification Rates'!$G$82)</f>
        <v>51.546385347135853</v>
      </c>
      <c r="GN91" s="73">
        <f>((((((((($A91*2)/PI())/2)+('Calcification Rates'!$D$82+'Calcification Rates'!$E$82))^2)*PI())/2))-((((((($A91*2)/PI())/2)^2)*PI())/2)))*('Calcification Rates'!$F$82+'Calcification Rates'!$G$82)</f>
        <v>54.147480020133841</v>
      </c>
      <c r="GO91" s="73">
        <f>((((((((($A91*2)/PI())/2)+'Calcification Rates'!$D$87)^2)*PI())/2))-((((((($A91*2)/PI())/2)^2)*PI())/2)))*'Calcification Rates'!$F$87</f>
        <v>35.540591011790013</v>
      </c>
      <c r="GP91" s="73">
        <f>((((((((($A91*2)/PI())/2)+('Calcification Rates'!$D$87-'Calcification Rates'!$E$87))^2)*PI())/2))-((((((($A91*2)/PI())/2)^2)*PI())/2)))*('Calcification Rates'!$F$87-'Calcification Rates'!$G$87)</f>
        <v>30.920755025228733</v>
      </c>
      <c r="GQ91" s="73">
        <f>((((((((($A91*2)/PI())/2)+('Calcification Rates'!$D$87+'Calcification Rates'!$E$87))^2)*PI())/2))-((((((($A91*2)/PI())/2)^2)*PI())/2)))*('Calcification Rates'!$F$87+'Calcification Rates'!$G$87)</f>
        <v>40.405098511336533</v>
      </c>
      <c r="GR91" s="73">
        <f>((((((((($A91*2)/PI())/2)+'Calcification Rates'!$D$88)^2)*PI())/2))-((((((($A91*2)/PI())/2)^2)*PI())/2)))*'Calcification Rates'!$F$88</f>
        <v>35.540591011790013</v>
      </c>
      <c r="GS91" s="73">
        <f>((((((((($A91*2)/PI())/2)+('Calcification Rates'!$D$88-'Calcification Rates'!$E$88))^2)*PI())/2))-((((((($A91*2)/PI())/2)^2)*PI())/2)))*('Calcification Rates'!$F$88-'Calcification Rates'!$G$88)</f>
        <v>30.920755025228733</v>
      </c>
      <c r="GT91" s="73">
        <f>((((((((($A91*2)/PI())/2)+('Calcification Rates'!$D$88+'Calcification Rates'!$E$88))^2)*PI())/2))-((((((($A91*2)/PI())/2)^2)*PI())/2)))*('Calcification Rates'!$F$88+'Calcification Rates'!$G$88)</f>
        <v>40.405098511336533</v>
      </c>
      <c r="GU91" s="73">
        <f>((((((((($A91*2)/PI())/2)+'Calcification Rates'!$D$89)^2)*PI())/2))-((((((($A91*2)/PI())/2)^2)*PI())/2)))*'Calcification Rates'!$F$89</f>
        <v>49.642047855521717</v>
      </c>
      <c r="GV91" s="73">
        <f>((((((((($A91*2)/PI())/2)+('Calcification Rates'!$D$89-'Calcification Rates'!$E$89))^2)*PI())/2))-((((((($A91*2)/PI())/2)^2)*PI())/2)))*('Calcification Rates'!$F$89-'Calcification Rates'!$G$89)</f>
        <v>44.263171037822403</v>
      </c>
      <c r="GW91" s="73">
        <f>((((((((($A91*2)/PI())/2)+('Calcification Rates'!$D$89+'Calcification Rates'!$E$89))^2)*PI())/2))-((((((($A91*2)/PI())/2)^2)*PI())/2)))*('Calcification Rates'!$F$89+'Calcification Rates'!$G$89)</f>
        <v>55.220241294930283</v>
      </c>
      <c r="GX91" s="73">
        <f>((((((((($A91*2)/PI())/2)+'Calcification Rates'!$D$90)^2)*PI())/2))-((((((($A91*2)/PI())/2)^2)*PI())/2)))*'Calcification Rates'!$F$90</f>
        <v>49.642047855521717</v>
      </c>
      <c r="GY91" s="73">
        <f>((((((((($A91*2)/PI())/2)+('Calcification Rates'!$D$90-'Calcification Rates'!$E$90))^2)*PI())/2))-((((((($A91*2)/PI())/2)^2)*PI())/2)))*('Calcification Rates'!$F$90-'Calcification Rates'!$G$90)</f>
        <v>44.263171037822403</v>
      </c>
      <c r="GZ91" s="73">
        <f>((((((((($A91*2)/PI())/2)+('Calcification Rates'!$D$90+'Calcification Rates'!$E$90))^2)*PI())/2))-((((((($A91*2)/PI())/2)^2)*PI())/2)))*('Calcification Rates'!$F$90+'Calcification Rates'!$G$90)</f>
        <v>55.220241294930283</v>
      </c>
      <c r="HA91" s="73">
        <f>((((((((($A91*2)/PI())/2)+'Calcification Rates'!$D$92)^2)*PI())/2))-((((((($A91*2)/PI())/2)^2)*PI())/2)))*'Calcification Rates'!$F$92</f>
        <v>124.65613382298065</v>
      </c>
      <c r="HB91" s="73">
        <f>((((((((($A91*2)/PI())/2)+('Calcification Rates'!$D$92-'Calcification Rates'!$E$92))^2)*PI())/2))-((((((($A91*2)/PI())/2)^2)*PI())/2)))*('Calcification Rates'!$F$92-'Calcification Rates'!$G$92)</f>
        <v>119.83307886013483</v>
      </c>
      <c r="HC91" s="73">
        <f>((((((((($A91*2)/PI())/2)+('Calcification Rates'!$D$92+'Calcification Rates'!$E$92))^2)*PI())/2))-((((((($A91*2)/PI())/2)^2)*PI())/2)))*('Calcification Rates'!$F$92+'Calcification Rates'!$G$92)</f>
        <v>129.47918878582647</v>
      </c>
      <c r="HD91" s="73">
        <f>$A91*'Calcification Rates'!$D$93*'Calcification Rates'!$F$93</f>
        <v>36.772530891805765</v>
      </c>
      <c r="HE91" s="73">
        <f>$A91*('Calcification Rates'!$D$93-'Calcification Rates'!$E$93)*('Calcification Rates'!$F$93-'Calcification Rates'!$G$93)</f>
        <v>32.318526742206224</v>
      </c>
      <c r="HF91" s="73">
        <f>$A91*('Calcification Rates'!$D$93+'Calcification Rates'!$E$93)*('Calcification Rates'!$F$93+'Calcification Rates'!$G$93)</f>
        <v>41.470538624446121</v>
      </c>
      <c r="HG91" s="73">
        <f>$A91*'Calcification Rates'!$D$95*'Calcification Rates'!$F$95</f>
        <v>46.884976887052346</v>
      </c>
      <c r="HH91" s="73">
        <f>$A91*('Calcification Rates'!$D$95-'Calcification Rates'!$E$95)*('Calcification Rates'!$F$95-'Calcification Rates'!$G$95)</f>
        <v>40.913823189969349</v>
      </c>
      <c r="HI91" s="73">
        <f>$A91*('Calcification Rates'!$D$95+'Calcification Rates'!$E$95)*('Calcification Rates'!$F$95+'Calcification Rates'!$G$95)</f>
        <v>53.190764069448463</v>
      </c>
      <c r="HJ91" s="73">
        <f>((((1-'Calcification Rates'!$H$96)*$A91)*'Calcification Rates'!$D$96*0.1)+('Calcification Rates'!$H$96*$A91*'Calcification Rates'!$D$96))*'Calcification Rates'!$F$96</f>
        <v>22.289865324999997</v>
      </c>
      <c r="HK91" s="73">
        <f>((((1-'Calcification Rates'!$H$96)*$A91)*(('Calcification Rates'!$D$96-'Calcification Rates'!$E$96)*0.1))+('Calcification Rates'!$H$96*$A91*('Calcification Rates'!$D$96-'Calcification Rates'!$E$96)))*('Calcification Rates'!$F$96-'Calcification Rates'!$G$96)</f>
        <v>19.470695166127417</v>
      </c>
      <c r="HL91" s="73">
        <f>((((1-'Calcification Rates'!$H$96)*$A91)*(('Calcification Rates'!$D$96+'Calcification Rates'!$E$96)*0.1))+('Calcification Rates'!$H$96*$A91*('Calcification Rates'!$D$96+'Calcification Rates'!$E$96)))*('Calcification Rates'!$F$96+'Calcification Rates'!$G$96)</f>
        <v>25.282439861271865</v>
      </c>
      <c r="HM91" s="73">
        <f>((((1-'Calcification Rates'!$H$98)*$A91)*'Calcification Rates'!$D$98*0.1)+('Calcification Rates'!$H$98*$A91*'Calcification Rates'!$D$98))*'Calcification Rates'!$F$98</f>
        <v>22.289865324999997</v>
      </c>
      <c r="HN91" s="73">
        <f>((((1-'Calcification Rates'!$H$98)*$A91)*(('Calcification Rates'!$D$98-'Calcification Rates'!$E$98)*0.1))+('Calcification Rates'!$H$98*$A91*('Calcification Rates'!$D$98-'Calcification Rates'!$E$98)))*('Calcification Rates'!$F$98-'Calcification Rates'!$G$98)</f>
        <v>13.442675005390408</v>
      </c>
      <c r="HO91" s="73">
        <f>((((1-'Calcification Rates'!$H$98)*$A91)*(('Calcification Rates'!$D$98+'Calcification Rates'!$E$98)*0.1))+('Calcification Rates'!$H$98*$A91*('Calcification Rates'!$D$98+'Calcification Rates'!$E$98)))*('Calcification Rates'!$F$98+'Calcification Rates'!$G$98)</f>
        <v>32.417978387206723</v>
      </c>
    </row>
    <row r="92" spans="1:223" x14ac:dyDescent="0.3">
      <c r="A92" s="42">
        <v>90</v>
      </c>
      <c r="B92" s="73">
        <f>((((1-'Calcification Rates'!$H$11)*$A92)*'Calcification Rates'!$D$11*0.1)+('Calcification Rates'!$H$11*$A92*'Calcification Rates'!$D$11))*'Calcification Rates'!$F$11</f>
        <v>247.61748480000003</v>
      </c>
      <c r="C92" s="73">
        <f>((((1-'Calcification Rates'!$H$11)*$A92)*(('Calcification Rates'!$D$11-'Calcification Rates'!$E$11)*0.1))+('Calcification Rates'!$H$11*$A92*('Calcification Rates'!$D$11-'Calcification Rates'!$E$11)))*('Calcification Rates'!$F$11-'Calcification Rates'!$G$11)</f>
        <v>201.10874160331031</v>
      </c>
      <c r="D92" s="73">
        <f>((((1-'Calcification Rates'!$H$11)*$A92)*(('Calcification Rates'!$D$11+'Calcification Rates'!$E$11)*0.1))+('Calcification Rates'!$H$11*$A92*('Calcification Rates'!$D$11+'Calcification Rates'!$E$11)))*('Calcification Rates'!$F$11+'Calcification Rates'!$G$11)</f>
        <v>295.57100299131088</v>
      </c>
      <c r="E92" s="73">
        <f>(((((1-'Calcification Rates'!$H$12)*$A92)*'Calcification Rates'!$D$12*0.1)+('Calcification Rates'!$H$12*$A92*'Calcification Rates'!$D$12))*'Calcification Rates'!$F$12)*0.5</f>
        <v>130.3962034285714</v>
      </c>
      <c r="F92" s="73">
        <f>(((((1-'Calcification Rates'!$H$12)*$A92)*(('Calcification Rates'!$D$12-'Calcification Rates'!$E$12)*0.1))+('Calcification Rates'!$H$12*$A92*('Calcification Rates'!$D$12-'Calcification Rates'!$E$12)))*('Calcification Rates'!$F$12-'Calcification Rates'!$G$12))*0.5</f>
        <v>119.84414594969422</v>
      </c>
      <c r="G92" s="73">
        <f>(((((1-'Calcification Rates'!$H$12)*$A92)*(('Calcification Rates'!$D$12+'Calcification Rates'!$E$12)*0.1))+('Calcification Rates'!$H$12*$A92*('Calcification Rates'!$D$12+'Calcification Rates'!$E$12)))*('Calcification Rates'!$F$12+'Calcification Rates'!$G$12))*0.5</f>
        <v>141.13134885270117</v>
      </c>
      <c r="H92" s="73">
        <f>(((((1-'Calcification Rates'!$H$13)*$A92)*'Calcification Rates'!$D$13*0.1)+('Calcification Rates'!$H$13*$A92*'Calcification Rates'!$D$13))*'Calcification Rates'!$F$13)*0.5</f>
        <v>104.92346750399999</v>
      </c>
      <c r="I92" s="73">
        <f>(((((1-'Calcification Rates'!$H$13)*$A92)*(('Calcification Rates'!$D$13-'Calcification Rates'!$E$13)*0.1))+('Calcification Rates'!$H$13*$A92*('Calcification Rates'!$D$13-'Calcification Rates'!$E$13)))*('Calcification Rates'!$F$13-'Calcification Rates'!$G$13))*0.5</f>
        <v>88.794929406430683</v>
      </c>
      <c r="J92" s="73">
        <f>(((((1-'Calcification Rates'!$H$13)*$A92)*(('Calcification Rates'!$D$13+'Calcification Rates'!$E$13)*0.1))+('Calcification Rates'!$H$13*$A92*('Calcification Rates'!$D$13+'Calcification Rates'!$E$13)))*('Calcification Rates'!$F$13+'Calcification Rates'!$G$13))*0.5</f>
        <v>122.3819293235693</v>
      </c>
      <c r="K92" s="73">
        <f>((((((((($A92*2)/PI())/2)+'Calcification Rates'!$D$14)^2)*PI())/2))-((((((($A92*2)/PI())/2)^2)*PI())/2)))*'Calcification Rates'!$F$14</f>
        <v>53.213776613858499</v>
      </c>
      <c r="L92" s="73">
        <f>((((((((($A92*2)/PI())/2)+('Calcification Rates'!$D$14-'Calcification Rates'!$E$14))^2)*PI())/2))-((((((($A92*2)/PI())/2)^2)*PI())/2)))*('Calcification Rates'!$F$14-'Calcification Rates'!$G$14)</f>
        <v>51.359560831479904</v>
      </c>
      <c r="M92" s="73">
        <f>((((((((($A92*2)/PI())/2)+('Calcification Rates'!$D$14+'Calcification Rates'!$E$14))^2)*PI())/2))-((((((($A92*2)/PI())/2)^2)*PI())/2)))*('Calcification Rates'!$F$14+'Calcification Rates'!$G$14)</f>
        <v>55.068672547529708</v>
      </c>
      <c r="N92" s="73">
        <f>((((((((($A92*2)/PI())/2)+'Calcification Rates'!$D$15)^2)*PI())/2))-((((((($A92*2)/PI())/2)^2)*PI())/2)))*'Calcification Rates'!$F$15</f>
        <v>53.97595310181741</v>
      </c>
      <c r="O92" s="73">
        <f>((((((((($A92*2)/PI())/2)+('Calcification Rates'!$D$15-'Calcification Rates'!$E$15))^2)*PI())/2))-((((((($A92*2)/PI())/2)^2)*PI())/2)))*('Calcification Rates'!$F$15-'Calcification Rates'!$G$15)</f>
        <v>48.676018308936889</v>
      </c>
      <c r="P92" s="73">
        <f>((((((((($A92*2)/PI())/2)+('Calcification Rates'!$D$15+'Calcification Rates'!$E$15))^2)*PI())/2))-((((((($A92*2)/PI())/2)^2)*PI())/2)))*('Calcification Rates'!$F$15+'Calcification Rates'!$G$15)</f>
        <v>59.523504567890974</v>
      </c>
      <c r="Q92" s="73">
        <f>(2*'Calcification Rates'!$D$16*'Calcification Rates'!$F$16)+0.1*'Calcification Rates'!$D$16*($A92+(2*'Calcification Rates'!$D$16))*'Calcification Rates'!$F$16</f>
        <v>12.389428333333335</v>
      </c>
      <c r="R92" s="73">
        <f>(2*('Calcification Rates'!$D$16-'Calcification Rates'!$E$16)*('Calcification Rates'!$F$16-'Calcification Rates'!$G$16))+(0.1*('Calcification Rates'!$D$16-'Calcification Rates'!$E$16)*($A92+(2*'Calcification Rates'!$D$16-'Calcification Rates'!$E$16)))*('Calcification Rates'!$F$16-'Calcification Rates'!$G$16)</f>
        <v>10.642648536421193</v>
      </c>
      <c r="S92" s="73">
        <f>(2*('Calcification Rates'!$D$16+'Calcification Rates'!$E$16)*('Calcification Rates'!$F$16+'Calcification Rates'!$G$16))+(0.1*('Calcification Rates'!$D$16+'Calcification Rates'!$E$16)*($A92+(2*'Calcification Rates'!$D$16+'Calcification Rates'!$E$16)))*('Calcification Rates'!$F$16+'Calcification Rates'!$G$16)</f>
        <v>14.179679956215539</v>
      </c>
      <c r="T92" s="73">
        <f>(2*'Calcification Rates'!$D$17*'Calcification Rates'!$F$17)+0.1*'Calcification Rates'!$D$17*($A92+(2*'Calcification Rates'!$D$17))*'Calcification Rates'!$F$17</f>
        <v>11.450835277777777</v>
      </c>
      <c r="U92" s="73">
        <f>(2*('Calcification Rates'!$D$17-'Calcification Rates'!$E$17)*('Calcification Rates'!$F$17-'Calcification Rates'!$G$17))+(0.1*('Calcification Rates'!$D$17-'Calcification Rates'!$E$17)*($A92+(2*'Calcification Rates'!$D$17-'Calcification Rates'!$E$17)))*('Calcification Rates'!$F$17-'Calcification Rates'!$G$17)</f>
        <v>9.7167971838878575</v>
      </c>
      <c r="V92" s="73">
        <f>(2*('Calcification Rates'!$D$17+'Calcification Rates'!$E$17)*('Calcification Rates'!$F$17+'Calcification Rates'!$G$17))+(0.1*('Calcification Rates'!$D$17+'Calcification Rates'!$E$17)*($A92+(2*'Calcification Rates'!$D$17+'Calcification Rates'!$E$17)))*('Calcification Rates'!$F$17+'Calcification Rates'!$G$17)</f>
        <v>13.228343703682206</v>
      </c>
      <c r="W92" s="73">
        <f>((((((((($A92*2)/PI())/2)+'Calcification Rates'!$D$18)^2)*PI())/2))-((((((($A92*2)/PI())/2)^2)*PI())/2)))*'Calcification Rates'!$F$18</f>
        <v>53.97595310181741</v>
      </c>
      <c r="X92" s="73">
        <f>((((((((($A92*2)/PI())/2)+('Calcification Rates'!$D$18-'Calcification Rates'!$E$18))^2)*PI())/2))-((((((($A92*2)/PI())/2)^2)*PI())/2)))*('Calcification Rates'!$F$18-'Calcification Rates'!$G$18)</f>
        <v>48.676018308936889</v>
      </c>
      <c r="Y92" s="73">
        <f>((((((((($A92*2)/PI())/2)+('Calcification Rates'!$D$18+'Calcification Rates'!$E$18))^2)*PI())/2))-((((((($A92*2)/PI())/2)^2)*PI())/2)))*('Calcification Rates'!$F$18+'Calcification Rates'!$G$18)</f>
        <v>59.523504567890974</v>
      </c>
      <c r="Z92" s="73">
        <f>(2*'Calcification Rates'!$D$19*'Calcification Rates'!$F$19)+0.1*'Calcification Rates'!$D$19*($A92+(2*'Calcification Rates'!$D$19))*'Calcification Rates'!$F$19</f>
        <v>11.450835277777777</v>
      </c>
      <c r="AA92" s="73">
        <f>(2*('Calcification Rates'!$D$19-'Calcification Rates'!$E$19)*('Calcification Rates'!$F$19-'Calcification Rates'!$G$19))+(0.1*('Calcification Rates'!$D$19-'Calcification Rates'!$E$19)*($A92+(2*'Calcification Rates'!$D$19-'Calcification Rates'!$E$19)))*('Calcification Rates'!$F$19-'Calcification Rates'!$G$19)</f>
        <v>9.7167971838878575</v>
      </c>
      <c r="AB92" s="73">
        <f>(2*('Calcification Rates'!$D$19+'Calcification Rates'!$E$19)*('Calcification Rates'!$F$19+'Calcification Rates'!$G$19))+(0.1*('Calcification Rates'!$D$19+'Calcification Rates'!$E$19)*($A92+(2*'Calcification Rates'!$D$19+'Calcification Rates'!$E$19)))*('Calcification Rates'!$F$19+'Calcification Rates'!$G$19)</f>
        <v>13.228343703682206</v>
      </c>
      <c r="AC92" s="73">
        <f>(((((1-'Calcification Rates'!$H$20)*$A92)*'Calcification Rates'!$D$20*0.1)+('Calcification Rates'!$H$20*$A92*'Calcification Rates'!$D$20))*'Calcification Rates'!$F$20)*0.5</f>
        <v>7.276560374999999</v>
      </c>
      <c r="AD92" s="73">
        <f>(((((1-'Calcification Rates'!$H$20)*$A92)*(('Calcification Rates'!$D$20-'Calcification Rates'!$E$20)*0.1))+('Calcification Rates'!$H$20*$A92*('Calcification Rates'!$D$20-'Calcification Rates'!$E$20)))*('Calcification Rates'!$F$20-'Calcification Rates'!$G$20))*0.5</f>
        <v>6.1750101846355543</v>
      </c>
      <c r="AE92" s="73">
        <f>(((((1-'Calcification Rates'!$H$20)*$A92)*(('Calcification Rates'!$D$20+'Calcification Rates'!$E$20)*0.1))+('Calcification Rates'!$H$20*$A92*('Calcification Rates'!$D$20+'Calcification Rates'!$E$20)))*('Calcification Rates'!$F$20+'Calcification Rates'!$G$20))*0.5</f>
        <v>8.4056029407564221</v>
      </c>
      <c r="AF92" s="73">
        <f>(2*'Calcification Rates'!$D$21*'Calcification Rates'!$F$21)+0.1*'Calcification Rates'!$D$21*($A92+(2*'Calcification Rates'!$D$21))*'Calcification Rates'!$F$21</f>
        <v>13.14030277777778</v>
      </c>
      <c r="AG92" s="73">
        <f>(2*('Calcification Rates'!$D$21-'Calcification Rates'!$E$21)*('Calcification Rates'!$F$21-'Calcification Rates'!$G$21))+(0.1*('Calcification Rates'!$D$21-'Calcification Rates'!$E$21)*($A92+(2*'Calcification Rates'!$D$21-'Calcification Rates'!$E$21)))*('Calcification Rates'!$F$21-'Calcification Rates'!$G$21)</f>
        <v>12.858223583982934</v>
      </c>
      <c r="AH92" s="73">
        <f>(2*('Calcification Rates'!$D$21+'Calcification Rates'!$E$21)*('Calcification Rates'!$F$21+'Calcification Rates'!$G$21))+(0.1*('Calcification Rates'!$D$21+'Calcification Rates'!$E$21)*($A92+(2*'Calcification Rates'!$D$21+'Calcification Rates'!$E$21)))*('Calcification Rates'!$F$21+'Calcification Rates'!$G$21)</f>
        <v>13.425257195750401</v>
      </c>
      <c r="AI92" s="73">
        <f>$A92*'Calcification Rates'!$D$23*'Calcification Rates'!$F$23</f>
        <v>2.1152531249999997</v>
      </c>
      <c r="AJ92" s="73">
        <f>$A92*('Calcification Rates'!$D$23-'Calcification Rates'!$E$23)*('Calcification Rates'!$F$23-'Calcification Rates'!$G$23)</f>
        <v>1.3747004350029057</v>
      </c>
      <c r="AK92" s="73">
        <f>$A92*('Calcification Rates'!$D$23+'Calcification Rates'!$E$23)*('Calcification Rates'!$F$23+'Calcification Rates'!$G$23)</f>
        <v>2.855805814997094</v>
      </c>
      <c r="AL92" s="73">
        <f>((((1-'Calcification Rates'!$H$24)*$A92)*'Calcification Rates'!$D$24*0.1)+('Calcification Rates'!$H$24*$A92*'Calcification Rates'!$D$24))*'Calcification Rates'!$F$24</f>
        <v>96.382379456999999</v>
      </c>
      <c r="AM92" s="73">
        <f>((((1-'Calcification Rates'!$H$24)*$A92)*(('Calcification Rates'!$D$24-'Calcification Rates'!$E$24)*0.1))+('Calcification Rates'!$H$24*$A92*('Calcification Rates'!$D$24-'Calcification Rates'!$E$24)))*('Calcification Rates'!$F$24-'Calcification Rates'!$G$24)</f>
        <v>58.126730888476899</v>
      </c>
      <c r="AN92" s="73">
        <f>((((1-'Calcification Rates'!$H$24)*$A92)*(('Calcification Rates'!$D$24+'Calcification Rates'!$E$24)*0.1))+('Calcification Rates'!$H$24*$A92*('Calcification Rates'!$D$24+'Calcification Rates'!$E$24)))*('Calcification Rates'!$F$24+'Calcification Rates'!$G$24)</f>
        <v>140.17679553407456</v>
      </c>
      <c r="AO92" s="73">
        <f>((((((((($A92*2)/PI())/2)+'Calcification Rates'!$D$25)^2)*PI())/2))-((((((($A92*2)/PI())/2)^2)*PI())/2)))*'Calcification Rates'!$F$25</f>
        <v>45.295679174356508</v>
      </c>
      <c r="AP92" s="73">
        <f>((((((((($A92*2)/PI())/2)+('Calcification Rates'!$D$25-'Calcification Rates'!$E$25))^2)*PI())/2))-((((((($A92*2)/PI())/2)^2)*PI())/2)))*('Calcification Rates'!$F$25-'Calcification Rates'!$G$25)</f>
        <v>37.030104098197654</v>
      </c>
      <c r="AQ92" s="73">
        <f>((((((((($A92*2)/PI())/2)+('Calcification Rates'!$D$25+'Calcification Rates'!$E$25))^2)*PI())/2))-((((((($A92*2)/PI())/2)^2)*PI())/2)))*('Calcification Rates'!$F$25+'Calcification Rates'!$G$25)</f>
        <v>53.835766325418319</v>
      </c>
      <c r="AR92" s="73">
        <f>((((1-'Calcification Rates'!$H$28)*$A92)*'Calcification Rates'!$D$28*0.1)+('Calcification Rates'!$H$28*$A92*'Calcification Rates'!$D$28))*'Calcification Rates'!$F$28</f>
        <v>15.513411469980559</v>
      </c>
      <c r="AS92" s="73">
        <f>((((1-'Calcification Rates'!$H$28)*$A92)*(('Calcification Rates'!$D$28-'Calcification Rates'!$E$28)*0.1))+('Calcification Rates'!$H$28*$A92*('Calcification Rates'!$D$28-'Calcification Rates'!$E$28)))*('Calcification Rates'!$F$28-'Calcification Rates'!$G$28)</f>
        <v>13.982541521649519</v>
      </c>
      <c r="AT92" s="73">
        <f>((((1-'Calcification Rates'!$H$28)*$A92)*(('Calcification Rates'!$D$28+'Calcification Rates'!$E$28)*0.1))+('Calcification Rates'!$H$28*$A92*('Calcification Rates'!$D$28+'Calcification Rates'!$E$28)))*('Calcification Rates'!$F$28+'Calcification Rates'!$G$28)</f>
        <v>17.119194620119568</v>
      </c>
      <c r="AU92" s="73">
        <f>((((((((($A92*2)/PI())/2)+'Calcification Rates'!$D$29)^2)*PI())/2))-((((((($A92*2)/PI())/2)^2)*PI())/2)))*'Calcification Rates'!$F$29</f>
        <v>221.48995978419615</v>
      </c>
      <c r="AV92" s="73">
        <f>((((((((($A92*2)/PI())/2)+('Calcification Rates'!$D$29-'Calcification Rates'!$E$29))^2)*PI())/2))-((((((($A92*2)/PI())/2)^2)*PI())/2)))*('Calcification Rates'!$F$29-'Calcification Rates'!$G$29)</f>
        <v>183.06599175165113</v>
      </c>
      <c r="AW92" s="73">
        <f>((((((((($A92*2)/PI())/2)+('Calcification Rates'!$D$29+'Calcification Rates'!$E$29))^2)*PI())/2))-((((((($A92*2)/PI())/2)^2)*PI())/2)))*('Calcification Rates'!$F$29+'Calcification Rates'!$G$29)</f>
        <v>263.25451813043924</v>
      </c>
      <c r="AX92" s="73">
        <f>((((((((($A92*2)/PI())/2)+'Calcification Rates'!$D$30)^2)*PI())/2))-((((((($A92*2)/PI())/2)^2)*PI())/2)))*'Calcification Rates'!$F$30</f>
        <v>52.883517886833324</v>
      </c>
      <c r="AY92" s="73">
        <f>((((((((($A92*2)/PI())/2)+('Calcification Rates'!$D$30-'Calcification Rates'!$E$30))^2)*PI())/2))-((((((($A92*2)/PI())/2)^2)*PI())/2)))*('Calcification Rates'!$F$30-'Calcification Rates'!$G$30)</f>
        <v>46.948104734544209</v>
      </c>
      <c r="AZ92" s="73">
        <f>((((((((($A92*2)/PI())/2)+('Calcification Rates'!$D$30+'Calcification Rates'!$E$30))^2)*PI())/2))-((((((($A92*2)/PI())/2)^2)*PI())/2)))*('Calcification Rates'!$F$30+'Calcification Rates'!$G$30)</f>
        <v>58.940830062723478</v>
      </c>
      <c r="BA92" s="73">
        <f>((((1-'Calcification Rates'!$H$31)*$A92)*'Calcification Rates'!$D$31*0.1)+('Calcification Rates'!$H$31*$A92*'Calcification Rates'!$D$31))*'Calcification Rates'!$F$31</f>
        <v>16.592939999999999</v>
      </c>
      <c r="BB92" s="73">
        <f>((((1-'Calcification Rates'!$H$31)*$A92)*(('Calcification Rates'!$D$31-'Calcification Rates'!$E$31)*0.1))+('Calcification Rates'!$H$31*$A92*('Calcification Rates'!$D$31-'Calcification Rates'!$E$31)))*('Calcification Rates'!$F$31-'Calcification Rates'!$G$31)</f>
        <v>16.592939999999999</v>
      </c>
      <c r="BC92" s="73">
        <f>((((1-'Calcification Rates'!$H$31)*$A92)*(('Calcification Rates'!$D$31+'Calcification Rates'!$E$31)*0.1))+('Calcification Rates'!$H$31*$A92*('Calcification Rates'!$D$31+'Calcification Rates'!$E$31)))*('Calcification Rates'!$F$31+'Calcification Rates'!$G$31)</f>
        <v>16.592939999999999</v>
      </c>
      <c r="BD92" s="73">
        <f>$A92*'Calcification Rates'!$D$32*'Calcification Rates'!$F$32</f>
        <v>69.72319761789015</v>
      </c>
      <c r="BE92" s="73">
        <f>$A92*('Calcification Rates'!$D$32-'Calcification Rates'!$E$32)*('Calcification Rates'!$F$32-'Calcification Rates'!$G$32)</f>
        <v>67.025546054478255</v>
      </c>
      <c r="BF92" s="73">
        <f>$A92*('Calcification Rates'!$D$32+'Calcification Rates'!$E$32)*('Calcification Rates'!$F$32+'Calcification Rates'!$G$32)</f>
        <v>72.420849181302032</v>
      </c>
      <c r="BG92" s="73">
        <f>((((1-'Calcification Rates'!$H$34)*$A92)*'Calcification Rates'!$D$34*0.1)+('Calcification Rates'!$H$34*$A92*'Calcification Rates'!$D$34))*'Calcification Rates'!$F$34</f>
        <v>22.540313250000001</v>
      </c>
      <c r="BH92" s="73">
        <f>((((1-'Calcification Rates'!$H$34)*$A92)*(('Calcification Rates'!$D$34-'Calcification Rates'!$E$34)*0.1))+('Calcification Rates'!$H$34*$A92*('Calcification Rates'!$D$34-'Calcification Rates'!$E$34)))*('Calcification Rates'!$F$34-'Calcification Rates'!$G$34)</f>
        <v>8.5836461212678934</v>
      </c>
      <c r="BI92" s="73">
        <f>((((1-'Calcification Rates'!$H$34)*$A92)*(('Calcification Rates'!$D$34+'Calcification Rates'!$E$34)*0.1))+('Calcification Rates'!$H$34*$A92*('Calcification Rates'!$D$34+'Calcification Rates'!$E$34)))*('Calcification Rates'!$F$34+'Calcification Rates'!$G$34)</f>
        <v>42.989081135302079</v>
      </c>
      <c r="BJ92" s="73">
        <f>(2*'Calcification Rates'!$D$35*'Calcification Rates'!$F$35)+0.1*'Calcification Rates'!$D$35*($A92+(2*'Calcification Rates'!$D$35))*'Calcification Rates'!$F$35</f>
        <v>6.5985252831621084</v>
      </c>
      <c r="BK92" s="73">
        <f>(2*('Calcification Rates'!$D$35-'Calcification Rates'!$E$35)*('Calcification Rates'!$F$35-'Calcification Rates'!$G$35))+(0.1*('Calcification Rates'!$D$35-'Calcification Rates'!$E$35)*($A92+(2*'Calcification Rates'!$D$35-'Calcification Rates'!$E$35)))*('Calcification Rates'!$F$35-'Calcification Rates'!$G$35)</f>
        <v>5.9511375110092155</v>
      </c>
      <c r="BL92" s="73">
        <f>(2*('Calcification Rates'!$D$35+'Calcification Rates'!$E$35)*('Calcification Rates'!$F$35+'Calcification Rates'!$G$35))+(0.1*('Calcification Rates'!$D$35+'Calcification Rates'!$E$35)*($A92+(2*'Calcification Rates'!$D$35+'Calcification Rates'!$E$35)))*('Calcification Rates'!$F$35+'Calcification Rates'!$G$35)</f>
        <v>7.2760670905098568</v>
      </c>
      <c r="BM92" s="73">
        <f>((((((((($A92*2)/PI())/2)+'Calcification Rates'!$D$36)^2)*PI())/2))-((((((($A92*2)/PI())/2)^2)*PI())/2)))*'Calcification Rates'!$F$36</f>
        <v>71.254134549060694</v>
      </c>
      <c r="BN92" s="73">
        <f>((((((((($A92*2)/PI())/2)+('Calcification Rates'!$D$36-'Calcification Rates'!$E$36))^2)*PI())/2))-((((((($A92*2)/PI())/2)^2)*PI())/2)))*('Calcification Rates'!$F$36-'Calcification Rates'!$G$36)</f>
        <v>65.265098002064462</v>
      </c>
      <c r="BO92" s="73">
        <f>((((((((($A92*2)/PI())/2)+('Calcification Rates'!$D$36+'Calcification Rates'!$E$36))^2)*PI())/2))-((((((($A92*2)/PI())/2)^2)*PI())/2)))*('Calcification Rates'!$F$36+'Calcification Rates'!$G$36)</f>
        <v>77.506187456423675</v>
      </c>
      <c r="BP92" s="73">
        <f>(2*'Calcification Rates'!$D$37*'Calcification Rates'!$F$37)+0.1*'Calcification Rates'!$D$37*($A92+(2*'Calcification Rates'!$D$37))*'Calcification Rates'!$F$37</f>
        <v>131.07738194444443</v>
      </c>
      <c r="BQ92" s="73">
        <f>(2*('Calcification Rates'!$D$37-'Calcification Rates'!$E$37)*('Calcification Rates'!$F$37-'Calcification Rates'!$G$37))+(0.1*('Calcification Rates'!$D$37-'Calcification Rates'!$E$37)*($A92+(2*'Calcification Rates'!$D$37-'Calcification Rates'!$E$37)))*('Calcification Rates'!$F$37-'Calcification Rates'!$G$37)</f>
        <v>107.52183241823201</v>
      </c>
      <c r="BR92" s="73">
        <f>(2*('Calcification Rates'!$D$37+'Calcification Rates'!$E$37)*('Calcification Rates'!$F$37+'Calcification Rates'!$G$37))+(0.1*('Calcification Rates'!$D$37+'Calcification Rates'!$E$37)*($A92+(2*'Calcification Rates'!$D$37+'Calcification Rates'!$E$37)))*('Calcification Rates'!$F$37+'Calcification Rates'!$G$37)</f>
        <v>156.53293977831831</v>
      </c>
      <c r="BS92" s="73">
        <f>(2*'Calcification Rates'!$D$38*'Calcification Rates'!$F$38)+0.1*'Calcification Rates'!$D$38*($A92+(2*'Calcification Rates'!$D$38))*'Calcification Rates'!$F$38</f>
        <v>125.51038888888888</v>
      </c>
      <c r="BT92" s="73">
        <f>(2*('Calcification Rates'!$D$38-'Calcification Rates'!$E$38)*('Calcification Rates'!$F$38-'Calcification Rates'!$G$38))+(0.1*('Calcification Rates'!$D$38-'Calcification Rates'!$E$38)*($A92+(2*'Calcification Rates'!$D$38-'Calcification Rates'!$E$38)))*('Calcification Rates'!$F$38-'Calcification Rates'!$G$38)</f>
        <v>100.98214354865738</v>
      </c>
      <c r="BU92" s="73">
        <f>(2*('Calcification Rates'!$D$38+'Calcification Rates'!$E$38)*('Calcification Rates'!$F$38+'Calcification Rates'!$G$38))+(0.1*('Calcification Rates'!$D$38+'Calcification Rates'!$E$38)*($A92+(2*'Calcification Rates'!$D$38+'Calcification Rates'!$E$38)))*('Calcification Rates'!$F$38+'Calcification Rates'!$G$38)</f>
        <v>152.50318049132756</v>
      </c>
      <c r="BV92" s="73">
        <f>((((((((($A92*2)/PI())/2)+'Calcification Rates'!$D$39)^2)*PI())/2))-((((((($A92*2)/PI())/2)^2)*PI())/2)))*'Calcification Rates'!$F$39</f>
        <v>38.531814718561137</v>
      </c>
      <c r="BW92" s="73">
        <f>((((((((($A92*2)/PI())/2)+('Calcification Rates'!$D$39-'Calcification Rates'!$E$39))^2)*PI())/2))-((((((($A92*2)/PI())/2)^2)*PI())/2)))*('Calcification Rates'!$F$39-'Calcification Rates'!$G$39)</f>
        <v>37.040985069779332</v>
      </c>
      <c r="BX92" s="73">
        <f>((((((((($A92*2)/PI())/2)+('Calcification Rates'!$D$39+'Calcification Rates'!$E$39))^2)*PI())/2))-((((((($A92*2)/PI())/2)^2)*PI())/2)))*('Calcification Rates'!$F$39+'Calcification Rates'!$G$39)</f>
        <v>40.022644367342942</v>
      </c>
      <c r="BY92" s="73">
        <f>((((((((($A92*2)/PI())/2)+'Calcification Rates'!$D$40)^2)*PI())/2))-((((((($A92*2)/PI())/2)^2)*PI())/2)))*'Calcification Rates'!$F$40</f>
        <v>70.331647299615284</v>
      </c>
      <c r="BZ92" s="73">
        <f>((((((((($A92*2)/PI())/2)+('Calcification Rates'!$D$40-'Calcification Rates'!$E$40))^2)*PI())/2))-((((((($A92*2)/PI())/2)^2)*PI())/2)))*('Calcification Rates'!$F$40-'Calcification Rates'!$G$40)</f>
        <v>67.610454285276859</v>
      </c>
      <c r="CA92" s="73">
        <f>((((((((($A92*2)/PI())/2)+('Calcification Rates'!$D$40+'Calcification Rates'!$E$40))^2)*PI())/2))-((((((($A92*2)/PI())/2)^2)*PI())/2)))*('Calcification Rates'!$F$40+'Calcification Rates'!$G$40)</f>
        <v>73.052840313953709</v>
      </c>
      <c r="CB92" s="73">
        <f>$A92*'Calcification Rates'!$D$23*'Calcification Rates'!$F$23</f>
        <v>2.1152531249999997</v>
      </c>
      <c r="CC92" s="73">
        <f>$A92*('Calcification Rates'!$D$23-'Calcification Rates'!$E$23)*('Calcification Rates'!$F$23-'Calcification Rates'!$G$23)</f>
        <v>1.3747004350029057</v>
      </c>
      <c r="CD92" s="73">
        <f>$A92*('Calcification Rates'!$D$23+'Calcification Rates'!$E$23)*('Calcification Rates'!$F$23+'Calcification Rates'!$G$23)</f>
        <v>2.855805814997094</v>
      </c>
      <c r="CE92" s="73">
        <f>((((1-'Calcification Rates'!$H$44)*$A92)*'Calcification Rates'!$D$44*0.1)+('Calcification Rates'!$H$44*$A92*'Calcification Rates'!$D$44))*'Calcification Rates'!$F$44</f>
        <v>73.864606520250007</v>
      </c>
      <c r="CF92" s="73">
        <f>((((1-'Calcification Rates'!$H$44)*$A92)*(('Calcification Rates'!$D$44-'Calcification Rates'!$E$44)*0.1))+('Calcification Rates'!$H$44*$A92*('Calcification Rates'!$D$44-'Calcification Rates'!$E$44)))*('Calcification Rates'!$F$44-'Calcification Rates'!$G$44)</f>
        <v>44.546608307188684</v>
      </c>
      <c r="CG92" s="73">
        <f>((((1-'Calcification Rates'!$H$44)*$A92)*(('Calcification Rates'!$D$44+'Calcification Rates'!$E$44)*0.1))+('Calcification Rates'!$H$44*$A92*('Calcification Rates'!$D$44+'Calcification Rates'!$E$44)))*('Calcification Rates'!$F$44+'Calcification Rates'!$G$44)</f>
        <v>107.42735242403234</v>
      </c>
      <c r="CH92" s="73">
        <f>((((1-'Calcification Rates'!$H$45)*$A92)*'Calcification Rates'!$D$45*0.1)+('Calcification Rates'!$H$45*$A92*'Calcification Rates'!$D$45))*'Calcification Rates'!$F$45</f>
        <v>91.782215999999991</v>
      </c>
      <c r="CI92" s="73">
        <f>((((1-'Calcification Rates'!$H$45)*$A92)*(('Calcification Rates'!$D$45-'Calcification Rates'!$E$45)*0.1))+('Calcification Rates'!$H$45*$A92*('Calcification Rates'!$D$45-'Calcification Rates'!$E$45)))*('Calcification Rates'!$F$45-'Calcification Rates'!$G$45)</f>
        <v>60.437350331583602</v>
      </c>
      <c r="CJ92" s="73">
        <f>((((1-'Calcification Rates'!$H$45)*$A92)*(('Calcification Rates'!$D$45+'Calcification Rates'!$E$45)*0.1))+('Calcification Rates'!$H$45*$A92*('Calcification Rates'!$D$45+'Calcification Rates'!$E$45)))*('Calcification Rates'!$F$45+'Calcification Rates'!$G$45)</f>
        <v>123.12708166841638</v>
      </c>
      <c r="CK92" s="73">
        <f>((((1-'Calcification Rates'!$H$46)*$A92)*'Calcification Rates'!$D$46*0.1)+('Calcification Rates'!$H$46*$A92*'Calcification Rates'!$D$46))*'Calcification Rates'!$F$46</f>
        <v>73.927153800000013</v>
      </c>
      <c r="CL92" s="73">
        <f>((((1-'Calcification Rates'!$H$46)*$A92)*(('Calcification Rates'!$D$46-'Calcification Rates'!$E$46)*0.1))+('Calcification Rates'!$H$46*$A92*('Calcification Rates'!$D$46-'Calcification Rates'!$E$46)))*('Calcification Rates'!$F$46-'Calcification Rates'!$G$46)</f>
        <v>69.333914942884945</v>
      </c>
      <c r="CM92" s="73">
        <f>((((1-'Calcification Rates'!$H$46)*$A92)*(('Calcification Rates'!$D$46+'Calcification Rates'!$E$46)*0.1))+('Calcification Rates'!$H$46*$A92*('Calcification Rates'!$D$46+'Calcification Rates'!$E$46)))*('Calcification Rates'!$F$46+'Calcification Rates'!$G$46)</f>
        <v>78.658129054799829</v>
      </c>
      <c r="CN92" s="73">
        <f>((((1-'Calcification Rates'!$H$47)*$A92)*'Calcification Rates'!$D$47*0.1)+('Calcification Rates'!$H$47*$A92*'Calcification Rates'!$D$47))*'Calcification Rates'!$F$47</f>
        <v>96.382379456999999</v>
      </c>
      <c r="CO92" s="73">
        <f>((((1-'Calcification Rates'!$H$47)*$A92)*(('Calcification Rates'!$D$47-'Calcification Rates'!$E$47)*0.1))+('Calcification Rates'!$H$47*$A92*('Calcification Rates'!$D$47-'Calcification Rates'!$E$47)))*('Calcification Rates'!$F$47-'Calcification Rates'!$G$47)</f>
        <v>58.126730888476899</v>
      </c>
      <c r="CP92" s="73">
        <f>((((1-'Calcification Rates'!$H$47)*$A92)*(('Calcification Rates'!$D$47+'Calcification Rates'!$E$47)*0.1))+('Calcification Rates'!$H$47*$A92*('Calcification Rates'!$D$47+'Calcification Rates'!$E$47)))*('Calcification Rates'!$F$47+'Calcification Rates'!$G$47)</f>
        <v>140.17679553407456</v>
      </c>
      <c r="CQ92" s="73">
        <f>((((((((($A92*2)/PI())/2)+'Calcification Rates'!$D$48)^2)*PI())/2))-((((((($A92*2)/PI())/2)^2)*PI())/2)))*'Calcification Rates'!$F$48</f>
        <v>53.97595310181741</v>
      </c>
      <c r="CR92" s="73">
        <f>((((((((($A92*2)/PI())/2)+('Calcification Rates'!$D$48-'Calcification Rates'!$E$48))^2)*PI())/2))-((((((($A92*2)/PI())/2)^2)*PI())/2)))*('Calcification Rates'!$F$48-'Calcification Rates'!$G$48)</f>
        <v>48.676018308936889</v>
      </c>
      <c r="CS92" s="73">
        <f>((((((((($A92*2)/PI())/2)+('Calcification Rates'!$D$48+'Calcification Rates'!$E$48))^2)*PI())/2))-((((((($A92*2)/PI())/2)^2)*PI())/2)))*('Calcification Rates'!$F$48+'Calcification Rates'!$G$48)</f>
        <v>59.523504567890974</v>
      </c>
      <c r="CT92" s="73">
        <f>((((1-'Calcification Rates'!$H$49)*$A92)*'Calcification Rates'!$D$49*0.1)+('Calcification Rates'!$H$49*$A92*'Calcification Rates'!$D$49))*'Calcification Rates'!$F$49</f>
        <v>73.864606520250007</v>
      </c>
      <c r="CU92" s="73">
        <f>((((1-'Calcification Rates'!$H$49)*$A92)*(('Calcification Rates'!$D$49-'Calcification Rates'!$E$49)*0.1))+('Calcification Rates'!$H$49*$A92*('Calcification Rates'!$D$49-'Calcification Rates'!$E$49)))*('Calcification Rates'!$F$49-'Calcification Rates'!$G$49)</f>
        <v>44.546608307188684</v>
      </c>
      <c r="CV92" s="73">
        <f>((((1-'Calcification Rates'!$H$49)*$A92)*(('Calcification Rates'!$D$49+'Calcification Rates'!$E$49)*0.1))+('Calcification Rates'!$H$49*$A92*('Calcification Rates'!$D$49+'Calcification Rates'!$E$49)))*('Calcification Rates'!$F$49+'Calcification Rates'!$G$49)</f>
        <v>107.42735242403234</v>
      </c>
      <c r="CW92" s="73">
        <f>((((((((($A92*2)/PI())/2)+'Calcification Rates'!$D$50)^2)*PI())/2))-((((((($A92*2)/PI())/2)^2)*PI())/2)))*'Calcification Rates'!$F$50</f>
        <v>53.97595310181741</v>
      </c>
      <c r="CX92" s="73">
        <f>((((((((($A92*2)/PI())/2)+('Calcification Rates'!$D$50-'Calcification Rates'!$E$50))^2)*PI())/2))-((((((($A92*2)/PI())/2)^2)*PI())/2)))*('Calcification Rates'!$F$50-'Calcification Rates'!$G$50)</f>
        <v>48.676018308936889</v>
      </c>
      <c r="CY92" s="73">
        <f>((((((((($A92*2)/PI())/2)+('Calcification Rates'!$D$50+'Calcification Rates'!$E$50))^2)*PI())/2))-((((((($A92*2)/PI())/2)^2)*PI())/2)))*('Calcification Rates'!$F$50+'Calcification Rates'!$G$50)</f>
        <v>59.523504567890974</v>
      </c>
      <c r="CZ92" s="73">
        <f>((((((((($A92*2)/PI())/2)+'Calcification Rates'!$D$51)^2)*PI())/2))-((((((($A92*2)/PI())/2)^2)*PI())/2)))*'Calcification Rates'!$F$51</f>
        <v>53.97595310181741</v>
      </c>
      <c r="DA92" s="73">
        <f>((((((((($A92*2)/PI())/2)+('Calcification Rates'!$D$51-'Calcification Rates'!$E$51))^2)*PI())/2))-((((((($A92*2)/PI())/2)^2)*PI())/2)))*('Calcification Rates'!$F$51-'Calcification Rates'!$G$51)</f>
        <v>48.676018308936889</v>
      </c>
      <c r="DB92" s="73">
        <f>((((((((($A92*2)/PI())/2)+('Calcification Rates'!$D$51+'Calcification Rates'!$E$51))^2)*PI())/2))-((((((($A92*2)/PI())/2)^2)*PI())/2)))*('Calcification Rates'!$F$51+'Calcification Rates'!$G$51)</f>
        <v>59.523504567890974</v>
      </c>
      <c r="DC92" s="73">
        <f>((((((((($A92*2)/PI())/2)+'Calcification Rates'!$D$52)^2)*PI())/2))-((((((($A92*2)/PI())/2)^2)*PI())/2)))*'Calcification Rates'!$F$52</f>
        <v>119.18718904366516</v>
      </c>
      <c r="DD92" s="73">
        <f>((((((((($A92*2)/PI())/2)+('Calcification Rates'!$D$52-'Calcification Rates'!$E$52))^2)*PI())/2))-((((((($A92*2)/PI())/2)^2)*PI())/2)))*('Calcification Rates'!$F$52-'Calcification Rates'!$G$52)</f>
        <v>112.51903482140322</v>
      </c>
      <c r="DE92" s="73">
        <f>((((((((($A92*2)/PI())/2)+('Calcification Rates'!$D$52+'Calcification Rates'!$E$52))^2)*PI())/2))-((((((($A92*2)/PI())/2)^2)*PI())/2)))*('Calcification Rates'!$F$52+'Calcification Rates'!$G$52)</f>
        <v>126.02202334148556</v>
      </c>
      <c r="DF92" s="73">
        <f>((((((((($A92*2)/PI())/2)+'Calcification Rates'!$D$53)^2)*PI())/2))-((((((($A92*2)/PI())/2)^2)*PI())/2)))*'Calcification Rates'!$F$53</f>
        <v>16.012520362108219</v>
      </c>
      <c r="DG92" s="73">
        <f>((((((((($A92*2)/PI())/2)+('Calcification Rates'!$D$53-'Calcification Rates'!$E$53))^2)*PI())/2))-((((((($A92*2)/PI())/2)^2)*PI())/2)))*('Calcification Rates'!$F$53-'Calcification Rates'!$G$53)</f>
        <v>15.219885714514772</v>
      </c>
      <c r="DH92" s="73">
        <f>((((((((($A92*2)/PI())/2)+('Calcification Rates'!$D$53+'Calcification Rates'!$E$53))^2)*PI())/2))-((((((($A92*2)/PI())/2)^2)*PI())/2)))*('Calcification Rates'!$F$53+'Calcification Rates'!$G$53)</f>
        <v>16.819096964230493</v>
      </c>
      <c r="DI92" s="73">
        <f>((((((((($A92*2)/PI())/2)+'Calcification Rates'!$D$54)^2)*PI())/2))-((((((($A92*2)/PI())/2)^2)*PI())/2)))*'Calcification Rates'!$F$54</f>
        <v>16.012520362108219</v>
      </c>
      <c r="DJ92" s="73">
        <f>((((((((($A92*2)/PI())/2)+('Calcification Rates'!$D$54-'Calcification Rates'!$E$54))^2)*PI())/2))-((((((($A92*2)/PI())/2)^2)*PI())/2)))*('Calcification Rates'!$F$54-'Calcification Rates'!$G$54)</f>
        <v>15.219885714514772</v>
      </c>
      <c r="DK92" s="73">
        <f>((((((((($A92*2)/PI())/2)+('Calcification Rates'!$D$54+'Calcification Rates'!$E$54))^2)*PI())/2))-((((((($A92*2)/PI())/2)^2)*PI())/2)))*('Calcification Rates'!$F$54+'Calcification Rates'!$G$54)</f>
        <v>16.819096964230493</v>
      </c>
      <c r="DL92" s="73">
        <f>((((((((($A92*2)/PI())/2)+'Calcification Rates'!$D$55)^2)*PI())/2))-((((((($A92*2)/PI())/2)^2)*PI())/2)))*'Calcification Rates'!$F$55</f>
        <v>19.635796087025209</v>
      </c>
      <c r="DM92" s="73">
        <f>((((((((($A92*2)/PI())/2)+('Calcification Rates'!$D$55-'Calcification Rates'!$E$55))^2)*PI())/2))-((((((($A92*2)/PI())/2)^2)*PI())/2)))*('Calcification Rates'!$F$55-'Calcification Rates'!$G$55)</f>
        <v>19.414988839230318</v>
      </c>
      <c r="DN92" s="73">
        <f>((((((((($A92*2)/PI())/2)+('Calcification Rates'!$D$55+'Calcification Rates'!$E$55))^2)*PI())/2))-((((((($A92*2)/PI())/2)^2)*PI())/2)))*('Calcification Rates'!$F$55+'Calcification Rates'!$G$55)</f>
        <v>19.856613208741351</v>
      </c>
      <c r="DO92" s="73">
        <f>((((1-'Calcification Rates'!$H$56)*$A92)*'Calcification Rates'!$D$56*0.1)+('Calcification Rates'!$H$56*$A92*'Calcification Rates'!$D$56))*'Calcification Rates'!$F$56</f>
        <v>9.5814256500000017</v>
      </c>
      <c r="DP92" s="73">
        <f>((((1-'Calcification Rates'!$H$56)*$A92)*(('Calcification Rates'!$D$56-'Calcification Rates'!$E$56)*0.1))+('Calcification Rates'!$H$56*$A92*('Calcification Rates'!$D$56-'Calcification Rates'!$E$56)))*('Calcification Rates'!$F$56-'Calcification Rates'!$G$56)</f>
        <v>9.5814256500000017</v>
      </c>
      <c r="DQ92" s="73">
        <f>((((1-'Calcification Rates'!$H$56)*$A92)*(('Calcification Rates'!$D$56+'Calcification Rates'!$E$56)*0.1))+('Calcification Rates'!$H$56*$A92*('Calcification Rates'!$D$56+'Calcification Rates'!$E$56)))*('Calcification Rates'!$F$56+'Calcification Rates'!$G$56)</f>
        <v>9.5814256500000017</v>
      </c>
      <c r="DR92" s="73">
        <f>((((1-'Calcification Rates'!$H$57)*$A92)*'Calcification Rates'!$D$57*0.1)+('Calcification Rates'!$H$57*$A92*'Calcification Rates'!$D$57))*'Calcification Rates'!$F$57</f>
        <v>40.625040000000006</v>
      </c>
      <c r="DS92" s="73">
        <f>((((1-'Calcification Rates'!$H$57)*$A92)*(('Calcification Rates'!$D$57-'Calcification Rates'!$E$57)*0.1))+('Calcification Rates'!$H$57*$A92*('Calcification Rates'!$D$57-'Calcification Rates'!$E$57)))*('Calcification Rates'!$F$57-'Calcification Rates'!$G$57)</f>
        <v>38.504012311566456</v>
      </c>
      <c r="DT92" s="73">
        <f>((((1-'Calcification Rates'!$H$57)*$A92)*(('Calcification Rates'!$D$57+'Calcification Rates'!$E$57)*0.1))+('Calcification Rates'!$H$57*$A92*('Calcification Rates'!$D$57+'Calcification Rates'!$E$57)))*('Calcification Rates'!$F$57+'Calcification Rates'!$G$57)</f>
        <v>42.746067688433556</v>
      </c>
      <c r="DU92" s="73">
        <f>((((1-'Calcification Rates'!$H$58)*$A92)*'Calcification Rates'!$D$58*0.1)+('Calcification Rates'!$H$58*$A92*'Calcification Rates'!$D$58))*'Calcification Rates'!$F$58</f>
        <v>40.625040000000006</v>
      </c>
      <c r="DV92" s="73">
        <f>((((1-'Calcification Rates'!$H$58)*$A92)*(('Calcification Rates'!$D$58-'Calcification Rates'!$E$58)*0.1))+('Calcification Rates'!$H$58*$A92*('Calcification Rates'!$D$58-'Calcification Rates'!$E$58)))*('Calcification Rates'!$F$58-'Calcification Rates'!$G$58)</f>
        <v>38.504012311566456</v>
      </c>
      <c r="DW92" s="73">
        <f>((((1-'Calcification Rates'!$H$58)*$A92)*(('Calcification Rates'!$D$58+'Calcification Rates'!$E$58)*0.1))+('Calcification Rates'!$H$58*$A92*('Calcification Rates'!$D$58+'Calcification Rates'!$E$58)))*('Calcification Rates'!$F$58+'Calcification Rates'!$G$58)</f>
        <v>42.746067688433556</v>
      </c>
      <c r="DX92" s="73">
        <f>(2*'Calcification Rates'!$D$59*'Calcification Rates'!$F$59)+0.1*'Calcification Rates'!$D$59*($A92+(2*'Calcification Rates'!$D$59))*'Calcification Rates'!$F$59</f>
        <v>26.880630755555558</v>
      </c>
      <c r="DY92" s="73">
        <f>(2*('Calcification Rates'!$D$59-'Calcification Rates'!$E$59)*('Calcification Rates'!$F$59-'Calcification Rates'!$G$59))+(0.1*('Calcification Rates'!$D$59-'Calcification Rates'!$E$59)*($A92+(2*'Calcification Rates'!$D$59-'Calcification Rates'!$E$59)))*('Calcification Rates'!$F$59-'Calcification Rates'!$G$59)</f>
        <v>25.458700534804841</v>
      </c>
      <c r="DZ92" s="73">
        <f>(2*('Calcification Rates'!$D$59+'Calcification Rates'!$E$59)*('Calcification Rates'!$F$59+'Calcification Rates'!$G$59))+(0.1*('Calcification Rates'!$D$59+'Calcification Rates'!$E$59)*($A92+(2*'Calcification Rates'!$D$59+'Calcification Rates'!$E$59)))*('Calcification Rates'!$F$59+'Calcification Rates'!$G$59)</f>
        <v>28.304598738513569</v>
      </c>
      <c r="EA92" s="73">
        <f>((((((((($A92*2)/PI())/2)+'Calcification Rates'!$D$60)^2)*PI())/2))-((((((($A92*2)/PI())/2)^2)*PI())/2)))*'Calcification Rates'!$F$60</f>
        <v>56.138756284714617</v>
      </c>
      <c r="EB92" s="73">
        <f>((((((((($A92*2)/PI())/2)+('Calcification Rates'!$D$60-'Calcification Rates'!$E$60))^2)*PI())/2))-((((((($A92*2)/PI())/2)^2)*PI())/2)))*('Calcification Rates'!$F$60-'Calcification Rates'!$G$60)</f>
        <v>52.409845438364073</v>
      </c>
      <c r="EC92" s="73">
        <f>((((((((($A92*2)/PI())/2)+('Calcification Rates'!$D$60+'Calcification Rates'!$E$60))^2)*PI())/2))-((((((($A92*2)/PI())/2)^2)*PI())/2)))*('Calcification Rates'!$F$60+'Calcification Rates'!$G$60)</f>
        <v>59.988464963301055</v>
      </c>
      <c r="ED92" s="73">
        <f>$A92*'Calcification Rates'!$D$61*'Calcification Rates'!$F$61</f>
        <v>70.629759513015827</v>
      </c>
      <c r="EE92" s="73">
        <f>$A92*('Calcification Rates'!$D$61-'Calcification Rates'!$E$61)*('Calcification Rates'!$F$61-'Calcification Rates'!$G$61)</f>
        <v>64.719741421454927</v>
      </c>
      <c r="EF92" s="73">
        <f>$A92*('Calcification Rates'!$D$61+'Calcification Rates'!$E$61)*('Calcification Rates'!$F$61+'Calcification Rates'!$G$61)</f>
        <v>76.795537509450654</v>
      </c>
      <c r="EG92" s="73">
        <f>(2*'Calcification Rates'!$D$62*'Calcification Rates'!$F$62)+0.1*'Calcification Rates'!$D$62*($A92+(2*'Calcification Rates'!$D$62))*'Calcification Rates'!$F$62</f>
        <v>131.07738194444443</v>
      </c>
      <c r="EH92" s="73">
        <f>(2*('Calcification Rates'!$D$62-'Calcification Rates'!$E$62)*('Calcification Rates'!$F$62-'Calcification Rates'!$G$62))+(0.1*('Calcification Rates'!$D$62-'Calcification Rates'!$E$62)*($A92+(2*'Calcification Rates'!$D$62-'Calcification Rates'!$E$62)))*('Calcification Rates'!$F$62-'Calcification Rates'!$G$62)</f>
        <v>107.52183241823201</v>
      </c>
      <c r="EI92" s="73">
        <f>(2*('Calcification Rates'!$D$62+'Calcification Rates'!$E$62)*('Calcification Rates'!$F$62+'Calcification Rates'!$G$62))+(0.1*('Calcification Rates'!$D$62+'Calcification Rates'!$E$62)*($A92+(2*'Calcification Rates'!$D$62+'Calcification Rates'!$E$62)))*('Calcification Rates'!$F$62+'Calcification Rates'!$G$62)</f>
        <v>156.53293977831831</v>
      </c>
      <c r="EJ92" s="73">
        <f>(2*'Calcification Rates'!$D$63*'Calcification Rates'!$F$63)+0.1*'Calcification Rates'!$D$63*($A92+(2*'Calcification Rates'!$D$63))*'Calcification Rates'!$F$63</f>
        <v>131.07738194444443</v>
      </c>
      <c r="EK92" s="73">
        <f>(2*('Calcification Rates'!$D$63-'Calcification Rates'!$E$63)*('Calcification Rates'!$F$63-'Calcification Rates'!$G$63))+(0.1*('Calcification Rates'!$D$63-'Calcification Rates'!$E$63)*($A92+(2*'Calcification Rates'!$D$63-'Calcification Rates'!$E$63)))*('Calcification Rates'!$F$63-'Calcification Rates'!$G$63)</f>
        <v>107.52183241823201</v>
      </c>
      <c r="EL92" s="73">
        <f>(2*('Calcification Rates'!$D$63+'Calcification Rates'!$E$63)*('Calcification Rates'!$F$63+'Calcification Rates'!$G$63))+(0.1*('Calcification Rates'!$D$63+'Calcification Rates'!$E$63)*($A92+(2*'Calcification Rates'!$D$63+'Calcification Rates'!$E$63)))*('Calcification Rates'!$F$63+'Calcification Rates'!$G$63)</f>
        <v>156.53293977831831</v>
      </c>
      <c r="EM92" s="73">
        <f>(2*'Calcification Rates'!$D$64*'Calcification Rates'!$F$64)+0.1*'Calcification Rates'!$D$64*($A92+(2*'Calcification Rates'!$D$64))*'Calcification Rates'!$F$64</f>
        <v>131.07738194444443</v>
      </c>
      <c r="EN92" s="73">
        <f>(2*('Calcification Rates'!$D$64-'Calcification Rates'!$E$64)*('Calcification Rates'!$F$64-'Calcification Rates'!$G$64))+(0.1*('Calcification Rates'!$D$64-'Calcification Rates'!$E$64)*($A92+(2*'Calcification Rates'!$D$64-'Calcification Rates'!$E$64)))*('Calcification Rates'!$F$64-'Calcification Rates'!$G$64)</f>
        <v>107.52183241823201</v>
      </c>
      <c r="EO92" s="73">
        <f>(2*('Calcification Rates'!$D$64+'Calcification Rates'!$E$64)*('Calcification Rates'!$F$64+'Calcification Rates'!$G$64))+(0.1*('Calcification Rates'!$D$64+'Calcification Rates'!$E$64)*($A92+(2*'Calcification Rates'!$D$64+'Calcification Rates'!$E$64)))*('Calcification Rates'!$F$64+'Calcification Rates'!$G$64)</f>
        <v>156.53293977831831</v>
      </c>
      <c r="EP92" s="73">
        <f>(2*'Calcification Rates'!$D$65*'Calcification Rates'!$F$65)+0.1*'Calcification Rates'!$D$65*($A92+(2*'Calcification Rates'!$D$65))*'Calcification Rates'!$F$65</f>
        <v>131.07738194444443</v>
      </c>
      <c r="EQ92" s="73">
        <f>(2*('Calcification Rates'!$D$65-'Calcification Rates'!$E$65)*('Calcification Rates'!$F$65-'Calcification Rates'!$G$65))+(0.1*('Calcification Rates'!$D$65-'Calcification Rates'!$E$65)*($A92+(2*'Calcification Rates'!$D$65-'Calcification Rates'!$E$65)))*('Calcification Rates'!$F$65-'Calcification Rates'!$G$65)</f>
        <v>107.52183241823201</v>
      </c>
      <c r="ER92" s="73">
        <f>(2*('Calcification Rates'!$D$65+'Calcification Rates'!$E$65)*('Calcification Rates'!$F$65+'Calcification Rates'!$G$65))+(0.1*('Calcification Rates'!$D$65+'Calcification Rates'!$E$65)*($A92+(2*'Calcification Rates'!$D$65+'Calcification Rates'!$E$65)))*('Calcification Rates'!$F$65+'Calcification Rates'!$G$65)</f>
        <v>156.53293977831831</v>
      </c>
      <c r="ES92" s="73">
        <f>$A92*'Calcification Rates'!$D$66*'Calcification Rates'!$F$66</f>
        <v>70.629759513015827</v>
      </c>
      <c r="ET92" s="73">
        <f>$A92*('Calcification Rates'!$D$66-'Calcification Rates'!$E$66)*('Calcification Rates'!$F$66-'Calcification Rates'!$G$66)</f>
        <v>64.719741421454927</v>
      </c>
      <c r="EU92" s="73">
        <f>$A92*('Calcification Rates'!$D$66+'Calcification Rates'!$E$66)*('Calcification Rates'!$F$66+'Calcification Rates'!$G$66)</f>
        <v>76.795537509450654</v>
      </c>
      <c r="EV92" s="73">
        <f>(2*'Calcification Rates'!$D$67*'Calcification Rates'!$F$67)+0.1*'Calcification Rates'!$D$67*($A92+(2*'Calcification Rates'!$D$67))*'Calcification Rates'!$F$67</f>
        <v>131.07738194444443</v>
      </c>
      <c r="EW92" s="73">
        <f>(2*('Calcification Rates'!$D$67-'Calcification Rates'!$E$67)*('Calcification Rates'!$F$67-'Calcification Rates'!$G$67))+(0.1*('Calcification Rates'!$D$67-'Calcification Rates'!$E$67)*($A92+(2*'Calcification Rates'!$D$67-'Calcification Rates'!$E$67)))*('Calcification Rates'!$F$67-'Calcification Rates'!$G$67)</f>
        <v>107.52183241823201</v>
      </c>
      <c r="EX92" s="73">
        <f>(2*('Calcification Rates'!$D$67+'Calcification Rates'!$E$67)*('Calcification Rates'!$F$67+'Calcification Rates'!$G$67))+(0.1*('Calcification Rates'!$D$67+'Calcification Rates'!$E$67)*($A92+(2*'Calcification Rates'!$D$67+'Calcification Rates'!$E$67)))*('Calcification Rates'!$F$67+'Calcification Rates'!$G$67)</f>
        <v>156.53293977831831</v>
      </c>
      <c r="EY92" s="73">
        <f>((((1-'Calcification Rates'!$H$68)*$A92)*'Calcification Rates'!$D$68*0.1)+('Calcification Rates'!$H$68*$A92*'Calcification Rates'!$D$68))*'Calcification Rates'!$F$68</f>
        <v>20.603385000000003</v>
      </c>
      <c r="EZ92" s="73">
        <f>((((1-'Calcification Rates'!$H$68)*$A92)*(('Calcification Rates'!$D$68-'Calcification Rates'!$E$68)*0.1))+('Calcification Rates'!$H$68*$A92*('Calcification Rates'!$D$68-'Calcification Rates'!$E$68)))*('Calcification Rates'!$F$68-'Calcification Rates'!$G$68)</f>
        <v>12.820744001234381</v>
      </c>
      <c r="FA92" s="73">
        <f>((((1-'Calcification Rates'!$H$68)*$A92)*(('Calcification Rates'!$D$68+'Calcification Rates'!$E$68)*0.1))+('Calcification Rates'!$H$68*$A92*('Calcification Rates'!$D$68+'Calcification Rates'!$E$68)))*('Calcification Rates'!$F$68+'Calcification Rates'!$G$68)</f>
        <v>29.160146297815889</v>
      </c>
      <c r="FB92" s="73">
        <f>((((((((($A92*2)/PI())/2)+'Calcification Rates'!$D$69)^2)*PI())/2))-((((((($A92*2)/PI())/2)^2)*PI())/2)))*'Calcification Rates'!$F$69</f>
        <v>137.1575539805265</v>
      </c>
      <c r="FC92" s="73">
        <f>((((((((($A92*2)/PI())/2)+('Calcification Rates'!$D$69-'Calcification Rates'!$E$69))^2)*PI())/2))-((((((($A92*2)/PI())/2)^2)*PI())/2)))*('Calcification Rates'!$F$69-'Calcification Rates'!$G$69)</f>
        <v>129.84350181363823</v>
      </c>
      <c r="FD92" s="73">
        <f>((((((((($A92*2)/PI())/2)+('Calcification Rates'!$D$69+'Calcification Rates'!$E$69))^2)*PI())/2))-((((((($A92*2)/PI())/2)^2)*PI())/2)))*('Calcification Rates'!$F$69+'Calcification Rates'!$G$69)</f>
        <v>144.57852490262144</v>
      </c>
      <c r="FE92" s="73">
        <f>((((((((($A92*2)/PI())/2)+'Calcification Rates'!$D$70)^2)*PI())/2))-((((((($A92*2)/PI())/2)^2)*PI())/2)))*'Calcification Rates'!$F$70</f>
        <v>106.81251886790201</v>
      </c>
      <c r="FF92" s="73">
        <f>((((((((($A92*2)/PI())/2)+('Calcification Rates'!$D$70-'Calcification Rates'!$E$70))^2)*PI())/2))-((((((($A92*2)/PI())/2)^2)*PI())/2)))*('Calcification Rates'!$F$70-'Calcification Rates'!$G$70)</f>
        <v>91.965624646192438</v>
      </c>
      <c r="FG92" s="73">
        <f>((((((((($A92*2)/PI())/2)+('Calcification Rates'!$D$70+'Calcification Rates'!$E$70))^2)*PI())/2))-((((((($A92*2)/PI())/2)^2)*PI())/2)))*('Calcification Rates'!$F$70+'Calcification Rates'!$G$70)</f>
        <v>121.94530071901642</v>
      </c>
      <c r="FH92" s="73">
        <f>((((((((($A92*2)/PI())/2)+'Calcification Rates'!$D$71)^2)*PI())/2))-((((((($A92*2)/PI())/2)^2)*PI())/2)))*'Calcification Rates'!$F$71</f>
        <v>61.113073221087326</v>
      </c>
      <c r="FI92" s="73">
        <f>((((((((($A92*2)/PI())/2)+('Calcification Rates'!$D$71-'Calcification Rates'!$E$71))^2)*PI())/2))-((((((($A92*2)/PI())/2)^2)*PI())/2)))*('Calcification Rates'!$F$71-'Calcification Rates'!$G$71)</f>
        <v>56.352329189696732</v>
      </c>
      <c r="FJ92" s="73">
        <f>((((((((($A92*2)/PI())/2)+('Calcification Rates'!$D$71+'Calcification Rates'!$E$71))^2)*PI())/2))-((((((($A92*2)/PI())/2)^2)*PI())/2)))*('Calcification Rates'!$F$71+'Calcification Rates'!$G$71)</f>
        <v>66.06226200315453</v>
      </c>
      <c r="FK92" s="73">
        <f>$A92*'Calcification Rates'!$D$72*'Calcification Rates'!$F$72</f>
        <v>2.1152531249999997</v>
      </c>
      <c r="FL92" s="73">
        <f>$A92*('Calcification Rates'!$D$72-'Calcification Rates'!$E$72)*('Calcification Rates'!$F$72-'Calcification Rates'!$G$72)</f>
        <v>1.3747004350029057</v>
      </c>
      <c r="FM92" s="73">
        <f>$A92*('Calcification Rates'!$D$72+'Calcification Rates'!$E$72)*('Calcification Rates'!$F$72+'Calcification Rates'!$G$72)</f>
        <v>2.855805814997094</v>
      </c>
      <c r="FN92" s="73">
        <f>$A92*'Calcification Rates'!$D$74*'Calcification Rates'!$F$74</f>
        <v>2.1152531249999997</v>
      </c>
      <c r="FO92" s="73">
        <f>$A92*('Calcification Rates'!$D$74-'Calcification Rates'!$E$74)*('Calcification Rates'!$F$74-'Calcification Rates'!$G$74)</f>
        <v>1.3747004350029057</v>
      </c>
      <c r="FP92" s="73">
        <f>$A92*('Calcification Rates'!$D$74+'Calcification Rates'!$E$74)*('Calcification Rates'!$F$74+'Calcification Rates'!$G$74)</f>
        <v>2.855805814997094</v>
      </c>
      <c r="FQ92" s="73">
        <f>$A92*'Calcification Rates'!$D$75*'Calcification Rates'!$F$75</f>
        <v>61.050649857954539</v>
      </c>
      <c r="FR92" s="73">
        <f>$A92*('Calcification Rates'!$D$75-'Calcification Rates'!$E$75)*('Calcification Rates'!$F$75-'Calcification Rates'!$G$75)</f>
        <v>56.854059378558759</v>
      </c>
      <c r="FS92" s="73">
        <f>$A92*('Calcification Rates'!$D$75+'Calcification Rates'!$E$75)*('Calcification Rates'!$F$75+'Calcification Rates'!$G$75)</f>
        <v>65.37502544427754</v>
      </c>
      <c r="FT92" s="73">
        <f>((((((((($A92*2)/PI())/2)+'Calcification Rates'!$D$76)^2)*PI())/2))-((((((($A92*2)/PI())/2)^2)*PI())/2)))*'Calcification Rates'!$F$76</f>
        <v>61.532221663435607</v>
      </c>
      <c r="FU92" s="73">
        <f>((((((((($A92*2)/PI())/2)+('Calcification Rates'!$D$76-'Calcification Rates'!$E$76))^2)*PI())/2))-((((((($A92*2)/PI())/2)^2)*PI())/2)))*('Calcification Rates'!$F$76-'Calcification Rates'!$G$76)</f>
        <v>57.29274377890809</v>
      </c>
      <c r="FV92" s="73">
        <f>((((((((($A92*2)/PI())/2)+('Calcification Rates'!$D$76+'Calcification Rates'!$E$76))^2)*PI())/2))-((((((($A92*2)/PI())/2)^2)*PI())/2)))*('Calcification Rates'!$F$76+'Calcification Rates'!$G$76)</f>
        <v>65.901959064300357</v>
      </c>
      <c r="FW92" s="73">
        <f>(2*'Calcification Rates'!$D$77*'Calcification Rates'!$F$77)+0.1*'Calcification Rates'!$D$77*($A92+(2*'Calcification Rates'!$D$77))*'Calcification Rates'!$F$77</f>
        <v>131.07738194444443</v>
      </c>
      <c r="FX92" s="73">
        <f>(2*('Calcification Rates'!$D$77-'Calcification Rates'!$E$77)*('Calcification Rates'!$F$77-'Calcification Rates'!$G$77))+(0.1*('Calcification Rates'!$D$77-'Calcification Rates'!$E$77)*($A92+(2*'Calcification Rates'!$D$77-'Calcification Rates'!$E$77)))*('Calcification Rates'!$F$77-'Calcification Rates'!$G$77)</f>
        <v>124.72426762241814</v>
      </c>
      <c r="FY92" s="73">
        <f>(2*('Calcification Rates'!$D$77+'Calcification Rates'!$E$77)*('Calcification Rates'!$F$77+'Calcification Rates'!$G$77))+(0.1*('Calcification Rates'!$D$77+'Calcification Rates'!$E$77)*($A92+(2*'Calcification Rates'!$D$77+'Calcification Rates'!$E$77)))*('Calcification Rates'!$F$77+'Calcification Rates'!$G$77)</f>
        <v>137.45828435270536</v>
      </c>
      <c r="FZ92" s="73">
        <f>((((1-'Calcification Rates'!$H$78)*$A92)*'Calcification Rates'!$D$78*0.1)+('Calcification Rates'!$H$78*$A92*'Calcification Rates'!$D$78))*'Calcification Rates'!$F$78</f>
        <v>32.094445792499997</v>
      </c>
      <c r="GA92" s="73">
        <f>((((1-'Calcification Rates'!$H$78)*$A92)*(('Calcification Rates'!$D$78-'Calcification Rates'!$E$78)*0.1))+('Calcification Rates'!$H$78*$A92*('Calcification Rates'!$D$78-'Calcification Rates'!$E$78)))*('Calcification Rates'!$F$78-'Calcification Rates'!$G$78)</f>
        <v>30.983336623994624</v>
      </c>
      <c r="GB92" s="73">
        <f>((((1-'Calcification Rates'!$H$78)*$A92)*(('Calcification Rates'!$D$78+'Calcification Rates'!$E$78)*0.1))+('Calcification Rates'!$H$78*$A92*('Calcification Rates'!$D$78+'Calcification Rates'!$E$78)))*('Calcification Rates'!$F$78+'Calcification Rates'!$G$78)</f>
        <v>33.205554961005369</v>
      </c>
      <c r="GC92" s="73">
        <f>((((1-'Calcification Rates'!$H$79)*$A92)*'Calcification Rates'!$D$79*0.1)+('Calcification Rates'!$H$79*$A92*'Calcification Rates'!$D$79))*'Calcification Rates'!$F$79</f>
        <v>36.501437700000004</v>
      </c>
      <c r="GD92" s="73">
        <f>((((1-'Calcification Rates'!$H$79)*$A92)*(('Calcification Rates'!$D$79-'Calcification Rates'!$E$79)*0.1))+('Calcification Rates'!$H$79*$A92*('Calcification Rates'!$D$79-'Calcification Rates'!$E$79)))*('Calcification Rates'!$F$79-'Calcification Rates'!$G$79)</f>
        <v>34.975523071650898</v>
      </c>
      <c r="GE92" s="73">
        <f>((((1-'Calcification Rates'!$H$79)*$A92)*(('Calcification Rates'!$D$79+'Calcification Rates'!$E$79)*0.1))+('Calcification Rates'!$H$79*$A92*('Calcification Rates'!$D$79+'Calcification Rates'!$E$79)))*('Calcification Rates'!$F$79+'Calcification Rates'!$G$79)</f>
        <v>38.02735232834911</v>
      </c>
      <c r="GF92" s="73">
        <f>((((1-'Calcification Rates'!$H$80)*$A92)*'Calcification Rates'!$D$80*0.1)+('Calcification Rates'!$H$80*$A92*'Calcification Rates'!$D$80))*'Calcification Rates'!$F$80</f>
        <v>42.953468804999993</v>
      </c>
      <c r="GG92" s="73">
        <f>((((1-'Calcification Rates'!$H$80)*$A92)*(('Calcification Rates'!$D$80-'Calcification Rates'!$E$80)*0.1))+('Calcification Rates'!$H$80*$A92*('Calcification Rates'!$D$80-'Calcification Rates'!$E$80)))*('Calcification Rates'!$F$80-'Calcification Rates'!$G$80)</f>
        <v>41.466420444143175</v>
      </c>
      <c r="GH92" s="73">
        <f>((((1-'Calcification Rates'!$H$80)*$A92)*(('Calcification Rates'!$D$80+'Calcification Rates'!$E$80)*0.1))+('Calcification Rates'!$H$80*$A92*('Calcification Rates'!$D$80+'Calcification Rates'!$E$80)))*('Calcification Rates'!$F$80+'Calcification Rates'!$G$80)</f>
        <v>44.440517165856804</v>
      </c>
      <c r="GI92" s="73">
        <f>((((((((($A92*2)/PI())/2)+'Calcification Rates'!$D$81)^2)*PI())/2))-((((((($A92*2)/PI())/2)^2)*PI())/2)))*'Calcification Rates'!$F$81</f>
        <v>52.109583673529414</v>
      </c>
      <c r="GJ92" s="73">
        <f>((((((((($A92*2)/PI())/2)+('Calcification Rates'!$D$81-'Calcification Rates'!$E$81))^2)*PI())/2))-((((((($A92*2)/PI())/2)^2)*PI())/2)))*('Calcification Rates'!$F$81-'Calcification Rates'!$G$81)</f>
        <v>50.420587053283541</v>
      </c>
      <c r="GK92" s="73">
        <f>((((((((($A92*2)/PI())/2)+('Calcification Rates'!$D$81+'Calcification Rates'!$E$81))^2)*PI())/2))-((((((($A92*2)/PI())/2)^2)*PI())/2)))*('Calcification Rates'!$F$81+'Calcification Rates'!$G$81)</f>
        <v>53.799472741065436</v>
      </c>
      <c r="GL92" s="73">
        <f>((((((((($A92*2)/PI())/2)+'Calcification Rates'!$D$82)^2)*PI())/2))-((((((($A92*2)/PI())/2)^2)*PI())/2)))*'Calcification Rates'!$F$82</f>
        <v>53.435348314017666</v>
      </c>
      <c r="GM92" s="73">
        <f>((((((((($A92*2)/PI())/2)+('Calcification Rates'!$D$82-'Calcification Rates'!$E$82))^2)*PI())/2))-((((((($A92*2)/PI())/2)^2)*PI())/2)))*('Calcification Rates'!$F$82-'Calcification Rates'!$G$82)</f>
        <v>52.120706908007925</v>
      </c>
      <c r="GN92" s="73">
        <f>((((((((($A92*2)/PI())/2)+('Calcification Rates'!$D$82+'Calcification Rates'!$E$82))^2)*PI())/2))-((((((($A92*2)/PI())/2)^2)*PI())/2)))*('Calcification Rates'!$F$82+'Calcification Rates'!$G$82)</f>
        <v>54.750529887832997</v>
      </c>
      <c r="GO92" s="73">
        <f>((((((((($A92*2)/PI())/2)+'Calcification Rates'!$D$87)^2)*PI())/2))-((((((($A92*2)/PI())/2)^2)*PI())/2)))*'Calcification Rates'!$F$87</f>
        <v>35.93777622012319</v>
      </c>
      <c r="GP92" s="73">
        <f>((((((((($A92*2)/PI())/2)+('Calcification Rates'!$D$87-'Calcification Rates'!$E$87))^2)*PI())/2))-((((((($A92*2)/PI())/2)^2)*PI())/2)))*('Calcification Rates'!$F$87-'Calcification Rates'!$G$87)</f>
        <v>31.266375509724302</v>
      </c>
      <c r="GQ92" s="73">
        <f>((((((((($A92*2)/PI())/2)+('Calcification Rates'!$D$87+'Calcification Rates'!$E$87))^2)*PI())/2))-((((((($A92*2)/PI())/2)^2)*PI())/2)))*('Calcification Rates'!$F$87+'Calcification Rates'!$G$87)</f>
        <v>40.856563048958378</v>
      </c>
      <c r="GR92" s="73">
        <f>((((((((($A92*2)/PI())/2)+'Calcification Rates'!$D$88)^2)*PI())/2))-((((((($A92*2)/PI())/2)^2)*PI())/2)))*'Calcification Rates'!$F$88</f>
        <v>35.93777622012319</v>
      </c>
      <c r="GS92" s="73">
        <f>((((((((($A92*2)/PI())/2)+('Calcification Rates'!$D$88-'Calcification Rates'!$E$88))^2)*PI())/2))-((((((($A92*2)/PI())/2)^2)*PI())/2)))*('Calcification Rates'!$F$88-'Calcification Rates'!$G$88)</f>
        <v>31.266375509724302</v>
      </c>
      <c r="GT92" s="73">
        <f>((((((((($A92*2)/PI())/2)+('Calcification Rates'!$D$88+'Calcification Rates'!$E$88))^2)*PI())/2))-((((((($A92*2)/PI())/2)^2)*PI())/2)))*('Calcification Rates'!$F$88+'Calcification Rates'!$G$88)</f>
        <v>40.856563048958378</v>
      </c>
      <c r="GU92" s="73">
        <f>((((((((($A92*2)/PI())/2)+'Calcification Rates'!$D$89)^2)*PI())/2))-((((((($A92*2)/PI())/2)^2)*PI())/2)))*'Calcification Rates'!$F$89</f>
        <v>50.196228047829116</v>
      </c>
      <c r="GV92" s="73">
        <f>((((((((($A92*2)/PI())/2)+('Calcification Rates'!$D$89-'Calcification Rates'!$E$89))^2)*PI())/2))-((((((($A92*2)/PI())/2)^2)*PI())/2)))*('Calcification Rates'!$F$89-'Calcification Rates'!$G$89)</f>
        <v>44.757376564111958</v>
      </c>
      <c r="GW92" s="73">
        <f>((((((((($A92*2)/PI())/2)+('Calcification Rates'!$D$89+'Calcification Rates'!$E$89))^2)*PI())/2))-((((((($A92*2)/PI())/2)^2)*PI())/2)))*('Calcification Rates'!$F$89+'Calcification Rates'!$G$89)</f>
        <v>55.836603295332154</v>
      </c>
      <c r="GX92" s="73">
        <f>((((((((($A92*2)/PI())/2)+'Calcification Rates'!$D$90)^2)*PI())/2))-((((((($A92*2)/PI())/2)^2)*PI())/2)))*'Calcification Rates'!$F$90</f>
        <v>50.196228047829116</v>
      </c>
      <c r="GY92" s="73">
        <f>((((((((($A92*2)/PI())/2)+('Calcification Rates'!$D$90-'Calcification Rates'!$E$90))^2)*PI())/2))-((((((($A92*2)/PI())/2)^2)*PI())/2)))*('Calcification Rates'!$F$90-'Calcification Rates'!$G$90)</f>
        <v>44.757376564111958</v>
      </c>
      <c r="GZ92" s="73">
        <f>((((((((($A92*2)/PI())/2)+('Calcification Rates'!$D$90+'Calcification Rates'!$E$90))^2)*PI())/2))-((((((($A92*2)/PI())/2)^2)*PI())/2)))*('Calcification Rates'!$F$90+'Calcification Rates'!$G$90)</f>
        <v>55.836603295332154</v>
      </c>
      <c r="HA92" s="73">
        <f>((((((((($A92*2)/PI())/2)+'Calcification Rates'!$D$92)^2)*PI())/2))-((((((($A92*2)/PI())/2)^2)*PI())/2)))*'Calcification Rates'!$F$92</f>
        <v>126.03510373142316</v>
      </c>
      <c r="HB92" s="73">
        <f>((((((((($A92*2)/PI())/2)+('Calcification Rates'!$D$92-'Calcification Rates'!$E$92))^2)*PI())/2))-((((((($A92*2)/PI())/2)^2)*PI())/2)))*('Calcification Rates'!$F$92-'Calcification Rates'!$G$92)</f>
        <v>121.15869521543432</v>
      </c>
      <c r="HC92" s="73">
        <f>((((((((($A92*2)/PI())/2)+('Calcification Rates'!$D$92+'Calcification Rates'!$E$92))^2)*PI())/2))-((((((($A92*2)/PI())/2)^2)*PI())/2)))*('Calcification Rates'!$F$92+'Calcification Rates'!$G$92)</f>
        <v>130.91151224741202</v>
      </c>
      <c r="HD92" s="73">
        <f>$A92*'Calcification Rates'!$D$93*'Calcification Rates'!$F$93</f>
        <v>37.185705396208078</v>
      </c>
      <c r="HE92" s="73">
        <f>$A92*('Calcification Rates'!$D$93-'Calcification Rates'!$E$93)*('Calcification Rates'!$F$93-'Calcification Rates'!$G$93)</f>
        <v>32.681656256163599</v>
      </c>
      <c r="HF92" s="73">
        <f>$A92*('Calcification Rates'!$D$93+'Calcification Rates'!$E$93)*('Calcification Rates'!$F$93+'Calcification Rates'!$G$93)</f>
        <v>41.936499732585958</v>
      </c>
      <c r="HG92" s="73">
        <f>$A92*'Calcification Rates'!$D$95*'Calcification Rates'!$F$95</f>
        <v>47.411774380165298</v>
      </c>
      <c r="HH92" s="73">
        <f>$A92*('Calcification Rates'!$D$95-'Calcification Rates'!$E$95)*('Calcification Rates'!$F$95-'Calcification Rates'!$G$95)</f>
        <v>41.373529068508333</v>
      </c>
      <c r="HI92" s="73">
        <f>$A92*('Calcification Rates'!$D$95+'Calcification Rates'!$E$95)*('Calcification Rates'!$F$95+'Calcification Rates'!$G$95)</f>
        <v>53.788413103936641</v>
      </c>
      <c r="HJ92" s="73">
        <f>((((1-'Calcification Rates'!$H$96)*$A92)*'Calcification Rates'!$D$96*0.1)+('Calcification Rates'!$H$96*$A92*'Calcification Rates'!$D$96))*'Calcification Rates'!$F$96</f>
        <v>22.540313250000001</v>
      </c>
      <c r="HK92" s="73">
        <f>((((1-'Calcification Rates'!$H$96)*$A92)*(('Calcification Rates'!$D$96-'Calcification Rates'!$E$96)*0.1))+('Calcification Rates'!$H$96*$A92*('Calcification Rates'!$D$96-'Calcification Rates'!$E$96)))*('Calcification Rates'!$F$96-'Calcification Rates'!$G$96)</f>
        <v>19.6894670219266</v>
      </c>
      <c r="HL92" s="73">
        <f>((((1-'Calcification Rates'!$H$96)*$A92)*(('Calcification Rates'!$D$96+'Calcification Rates'!$E$96)*0.1))+('Calcification Rates'!$H$96*$A92*('Calcification Rates'!$D$96+'Calcification Rates'!$E$96)))*('Calcification Rates'!$F$96+'Calcification Rates'!$G$96)</f>
        <v>25.566512219263686</v>
      </c>
      <c r="HM92" s="73">
        <f>((((1-'Calcification Rates'!$H$98)*$A92)*'Calcification Rates'!$D$98*0.1)+('Calcification Rates'!$H$98*$A92*'Calcification Rates'!$D$98))*'Calcification Rates'!$F$98</f>
        <v>22.540313250000001</v>
      </c>
      <c r="HN92" s="73">
        <f>((((1-'Calcification Rates'!$H$98)*$A92)*(('Calcification Rates'!$D$98-'Calcification Rates'!$E$98)*0.1))+('Calcification Rates'!$H$98*$A92*('Calcification Rates'!$D$98-'Calcification Rates'!$E$98)))*('Calcification Rates'!$F$98-'Calcification Rates'!$G$98)</f>
        <v>13.593716297585807</v>
      </c>
      <c r="HO92" s="73">
        <f>((((1-'Calcification Rates'!$H$98)*$A92)*(('Calcification Rates'!$D$98+'Calcification Rates'!$E$98)*0.1))+('Calcification Rates'!$H$98*$A92*('Calcification Rates'!$D$98+'Calcification Rates'!$E$98)))*('Calcification Rates'!$F$98+'Calcification Rates'!$G$98)</f>
        <v>32.782225335377589</v>
      </c>
    </row>
    <row r="93" spans="1:223" x14ac:dyDescent="0.3">
      <c r="A93" s="42">
        <v>91</v>
      </c>
      <c r="B93" s="73">
        <f>((((1-'Calcification Rates'!$H$11)*$A93)*'Calcification Rates'!$D$11*0.1)+('Calcification Rates'!$H$11*$A93*'Calcification Rates'!$D$11))*'Calcification Rates'!$F$11</f>
        <v>250.36879018666667</v>
      </c>
      <c r="C93" s="73">
        <f>((((1-'Calcification Rates'!$H$11)*$A93)*(('Calcification Rates'!$D$11-'Calcification Rates'!$E$11)*0.1))+('Calcification Rates'!$H$11*$A93*('Calcification Rates'!$D$11-'Calcification Rates'!$E$11)))*('Calcification Rates'!$F$11-'Calcification Rates'!$G$11)</f>
        <v>203.34328317668042</v>
      </c>
      <c r="D93" s="73">
        <f>((((1-'Calcification Rates'!$H$11)*$A93)*(('Calcification Rates'!$D$11+'Calcification Rates'!$E$11)*0.1))+('Calcification Rates'!$H$11*$A93*('Calcification Rates'!$D$11+'Calcification Rates'!$E$11)))*('Calcification Rates'!$F$11+'Calcification Rates'!$G$11)</f>
        <v>298.85512524676989</v>
      </c>
      <c r="E93" s="73">
        <f>(((((1-'Calcification Rates'!$H$12)*$A93)*'Calcification Rates'!$D$12*0.1)+('Calcification Rates'!$H$12*$A93*'Calcification Rates'!$D$12))*'Calcification Rates'!$F$12)*0.5</f>
        <v>131.8450501333333</v>
      </c>
      <c r="F93" s="73">
        <f>(((((1-'Calcification Rates'!$H$12)*$A93)*(('Calcification Rates'!$D$12-'Calcification Rates'!$E$12)*0.1))+('Calcification Rates'!$H$12*$A93*('Calcification Rates'!$D$12-'Calcification Rates'!$E$12)))*('Calcification Rates'!$F$12-'Calcification Rates'!$G$12))*0.5</f>
        <v>121.17574757135749</v>
      </c>
      <c r="G93" s="73">
        <f>(((((1-'Calcification Rates'!$H$12)*$A93)*(('Calcification Rates'!$D$12+'Calcification Rates'!$E$12)*0.1))+('Calcification Rates'!$H$12*$A93*('Calcification Rates'!$D$12+'Calcification Rates'!$E$12)))*('Calcification Rates'!$F$12+'Calcification Rates'!$G$12))*0.5</f>
        <v>142.69947495106447</v>
      </c>
      <c r="H93" s="73">
        <f>(((((1-'Calcification Rates'!$H$13)*$A93)*'Calcification Rates'!$D$13*0.1)+('Calcification Rates'!$H$13*$A93*'Calcification Rates'!$D$13))*'Calcification Rates'!$F$13)*0.5</f>
        <v>106.08928380959998</v>
      </c>
      <c r="I93" s="73">
        <f>(((((1-'Calcification Rates'!$H$13)*$A93)*(('Calcification Rates'!$D$13-'Calcification Rates'!$E$13)*0.1))+('Calcification Rates'!$H$13*$A93*('Calcification Rates'!$D$13-'Calcification Rates'!$E$13)))*('Calcification Rates'!$F$13-'Calcification Rates'!$G$13))*0.5</f>
        <v>89.781539733168785</v>
      </c>
      <c r="J93" s="73">
        <f>(((((1-'Calcification Rates'!$H$13)*$A93)*(('Calcification Rates'!$D$13+'Calcification Rates'!$E$13)*0.1))+('Calcification Rates'!$H$13*$A93*('Calcification Rates'!$D$13+'Calcification Rates'!$E$13)))*('Calcification Rates'!$F$13+'Calcification Rates'!$G$13))*0.5</f>
        <v>123.74172853827562</v>
      </c>
      <c r="K93" s="73">
        <f>((((((((($A93*2)/PI())/2)+'Calcification Rates'!$D$14)^2)*PI())/2))-((((((($A93*2)/PI())/2)^2)*PI())/2)))*'Calcification Rates'!$F$14</f>
        <v>53.801896613858695</v>
      </c>
      <c r="L93" s="73">
        <f>((((((((($A93*2)/PI())/2)+('Calcification Rates'!$D$14-'Calcification Rates'!$E$14))^2)*PI())/2))-((((((($A93*2)/PI())/2)^2)*PI())/2)))*('Calcification Rates'!$F$14-'Calcification Rates'!$G$14)</f>
        <v>51.927292652284521</v>
      </c>
      <c r="M93" s="73">
        <f>((((((((($A93*2)/PI())/2)+('Calcification Rates'!$D$14+'Calcification Rates'!$E$14))^2)*PI())/2))-((((((($A93*2)/PI())/2)^2)*PI())/2)))*('Calcification Rates'!$F$14+'Calcification Rates'!$G$14)</f>
        <v>55.677180726726363</v>
      </c>
      <c r="N93" s="73">
        <f>((((((((($A93*2)/PI())/2)+'Calcification Rates'!$D$15)^2)*PI())/2))-((((((($A93*2)/PI())/2)^2)*PI())/2)))*'Calcification Rates'!$F$15</f>
        <v>54.572496695567615</v>
      </c>
      <c r="O93" s="73">
        <f>((((((((($A93*2)/PI())/2)+('Calcification Rates'!$D$15-'Calcification Rates'!$E$15))^2)*PI())/2))-((((((($A93*2)/PI())/2)^2)*PI())/2)))*('Calcification Rates'!$F$15-'Calcification Rates'!$G$15)</f>
        <v>49.214086081648716</v>
      </c>
      <c r="P93" s="73">
        <f>((((((((($A93*2)/PI())/2)+('Calcification Rates'!$D$15+'Calcification Rates'!$E$15))^2)*PI())/2))-((((((($A93*2)/PI())/2)^2)*PI())/2)))*('Calcification Rates'!$F$15+'Calcification Rates'!$G$15)</f>
        <v>60.181238588131777</v>
      </c>
      <c r="Q93" s="73">
        <f>(2*'Calcification Rates'!$D$16*'Calcification Rates'!$F$16)+0.1*'Calcification Rates'!$D$16*($A93+(2*'Calcification Rates'!$D$16))*'Calcification Rates'!$F$16</f>
        <v>12.501078333333332</v>
      </c>
      <c r="R93" s="73">
        <f>(2*('Calcification Rates'!$D$16-'Calcification Rates'!$E$16)*('Calcification Rates'!$F$16-'Calcification Rates'!$G$16))+(0.1*('Calcification Rates'!$D$16-'Calcification Rates'!$E$16)*($A93+(2*'Calcification Rates'!$D$16-'Calcification Rates'!$E$16)))*('Calcification Rates'!$F$16-'Calcification Rates'!$G$16)</f>
        <v>10.738562701416379</v>
      </c>
      <c r="S93" s="73">
        <f>(2*('Calcification Rates'!$D$16+'Calcification Rates'!$E$16)*('Calcification Rates'!$F$16+'Calcification Rates'!$G$16))+(0.1*('Calcification Rates'!$D$16+'Calcification Rates'!$E$16)*($A93+(2*'Calcification Rates'!$D$16+'Calcification Rates'!$E$16)))*('Calcification Rates'!$F$16+'Calcification Rates'!$G$16)</f>
        <v>14.307455671038719</v>
      </c>
      <c r="T93" s="73">
        <f>(2*'Calcification Rates'!$D$17*'Calcification Rates'!$F$17)+0.1*'Calcification Rates'!$D$17*($A93+(2*'Calcification Rates'!$D$17))*'Calcification Rates'!$F$17</f>
        <v>11.554026944444443</v>
      </c>
      <c r="U93" s="73">
        <f>(2*('Calcification Rates'!$D$17-'Calcification Rates'!$E$17)*('Calcification Rates'!$F$17-'Calcification Rates'!$G$17))+(0.1*('Calcification Rates'!$D$17-'Calcification Rates'!$E$17)*($A93+(2*'Calcification Rates'!$D$17-'Calcification Rates'!$E$17)))*('Calcification Rates'!$F$17-'Calcification Rates'!$G$17)</f>
        <v>9.8043673488830443</v>
      </c>
      <c r="V93" s="73">
        <f>(2*('Calcification Rates'!$D$17+'Calcification Rates'!$E$17)*('Calcification Rates'!$F$17+'Calcification Rates'!$G$17))+(0.1*('Calcification Rates'!$D$17+'Calcification Rates'!$E$17)*($A93+(2*'Calcification Rates'!$D$17+'Calcification Rates'!$E$17)))*('Calcification Rates'!$F$17+'Calcification Rates'!$G$17)</f>
        <v>13.347546751838717</v>
      </c>
      <c r="W93" s="73">
        <f>((((((((($A93*2)/PI())/2)+'Calcification Rates'!$D$18)^2)*PI())/2))-((((((($A93*2)/PI())/2)^2)*PI())/2)))*'Calcification Rates'!$F$18</f>
        <v>54.572496695567615</v>
      </c>
      <c r="X93" s="73">
        <f>((((((((($A93*2)/PI())/2)+('Calcification Rates'!$D$18-'Calcification Rates'!$E$18))^2)*PI())/2))-((((((($A93*2)/PI())/2)^2)*PI())/2)))*('Calcification Rates'!$F$18-'Calcification Rates'!$G$18)</f>
        <v>49.214086081648716</v>
      </c>
      <c r="Y93" s="73">
        <f>((((((((($A93*2)/PI())/2)+('Calcification Rates'!$D$18+'Calcification Rates'!$E$18))^2)*PI())/2))-((((((($A93*2)/PI())/2)^2)*PI())/2)))*('Calcification Rates'!$F$18+'Calcification Rates'!$G$18)</f>
        <v>60.181238588131777</v>
      </c>
      <c r="Z93" s="73">
        <f>(2*'Calcification Rates'!$D$19*'Calcification Rates'!$F$19)+0.1*'Calcification Rates'!$D$19*($A93+(2*'Calcification Rates'!$D$19))*'Calcification Rates'!$F$19</f>
        <v>11.554026944444443</v>
      </c>
      <c r="AA93" s="73">
        <f>(2*('Calcification Rates'!$D$19-'Calcification Rates'!$E$19)*('Calcification Rates'!$F$19-'Calcification Rates'!$G$19))+(0.1*('Calcification Rates'!$D$19-'Calcification Rates'!$E$19)*($A93+(2*'Calcification Rates'!$D$19-'Calcification Rates'!$E$19)))*('Calcification Rates'!$F$19-'Calcification Rates'!$G$19)</f>
        <v>9.8043673488830443</v>
      </c>
      <c r="AB93" s="73">
        <f>(2*('Calcification Rates'!$D$19+'Calcification Rates'!$E$19)*('Calcification Rates'!$F$19+'Calcification Rates'!$G$19))+(0.1*('Calcification Rates'!$D$19+'Calcification Rates'!$E$19)*($A93+(2*'Calcification Rates'!$D$19+'Calcification Rates'!$E$19)))*('Calcification Rates'!$F$19+'Calcification Rates'!$G$19)</f>
        <v>13.347546751838717</v>
      </c>
      <c r="AC93" s="73">
        <f>(((((1-'Calcification Rates'!$H$20)*$A93)*'Calcification Rates'!$D$20*0.1)+('Calcification Rates'!$H$20*$A93*'Calcification Rates'!$D$20))*'Calcification Rates'!$F$20)*0.5</f>
        <v>7.3574110458333326</v>
      </c>
      <c r="AD93" s="73">
        <f>(((((1-'Calcification Rates'!$H$20)*$A93)*(('Calcification Rates'!$D$20-'Calcification Rates'!$E$20)*0.1))+('Calcification Rates'!$H$20*$A93*('Calcification Rates'!$D$20-'Calcification Rates'!$E$20)))*('Calcification Rates'!$F$20-'Calcification Rates'!$G$20))*0.5</f>
        <v>6.2436214089092825</v>
      </c>
      <c r="AE93" s="73">
        <f>(((((1-'Calcification Rates'!$H$20)*$A93)*(('Calcification Rates'!$D$20+'Calcification Rates'!$E$20)*0.1))+('Calcification Rates'!$H$20*$A93*('Calcification Rates'!$D$20+'Calcification Rates'!$E$20)))*('Calcification Rates'!$F$20+'Calcification Rates'!$G$20))*0.5</f>
        <v>8.49899852898705</v>
      </c>
      <c r="AF93" s="73">
        <f>(2*'Calcification Rates'!$D$21*'Calcification Rates'!$F$21)+0.1*'Calcification Rates'!$D$21*($A93+(2*'Calcification Rates'!$D$21))*'Calcification Rates'!$F$21</f>
        <v>13.258719444444445</v>
      </c>
      <c r="AG93" s="73">
        <f>(2*('Calcification Rates'!$D$21-'Calcification Rates'!$E$21)*('Calcification Rates'!$F$21-'Calcification Rates'!$G$21))+(0.1*('Calcification Rates'!$D$21-'Calcification Rates'!$E$21)*($A93+(2*'Calcification Rates'!$D$21-'Calcification Rates'!$E$21)))*('Calcification Rates'!$F$21-'Calcification Rates'!$G$21)</f>
        <v>12.974105055982932</v>
      </c>
      <c r="AH93" s="73">
        <f>(2*('Calcification Rates'!$D$21+'Calcification Rates'!$E$21)*('Calcification Rates'!$F$21+'Calcification Rates'!$G$21))+(0.1*('Calcification Rates'!$D$21+'Calcification Rates'!$E$21)*($A93+(2*'Calcification Rates'!$D$21+'Calcification Rates'!$E$21)))*('Calcification Rates'!$F$21+'Calcification Rates'!$G$21)</f>
        <v>13.546234667750401</v>
      </c>
      <c r="AI93" s="73">
        <f>$A93*'Calcification Rates'!$D$23*'Calcification Rates'!$F$23</f>
        <v>2.1387559374999996</v>
      </c>
      <c r="AJ93" s="73">
        <f>$A93*('Calcification Rates'!$D$23-'Calcification Rates'!$E$23)*('Calcification Rates'!$F$23-'Calcification Rates'!$G$23)</f>
        <v>1.3899748842807158</v>
      </c>
      <c r="AK93" s="73">
        <f>$A93*('Calcification Rates'!$D$23+'Calcification Rates'!$E$23)*('Calcification Rates'!$F$23+'Calcification Rates'!$G$23)</f>
        <v>2.8875369907192838</v>
      </c>
      <c r="AL93" s="73">
        <f>((((1-'Calcification Rates'!$H$24)*$A93)*'Calcification Rates'!$D$24*0.1)+('Calcification Rates'!$H$24*$A93*'Calcification Rates'!$D$24))*'Calcification Rates'!$F$24</f>
        <v>97.453294784300013</v>
      </c>
      <c r="AM93" s="73">
        <f>((((1-'Calcification Rates'!$H$24)*$A93)*(('Calcification Rates'!$D$24-'Calcification Rates'!$E$24)*0.1))+('Calcification Rates'!$H$24*$A93*('Calcification Rates'!$D$24-'Calcification Rates'!$E$24)))*('Calcification Rates'!$F$24-'Calcification Rates'!$G$24)</f>
        <v>58.772583453904424</v>
      </c>
      <c r="AN93" s="73">
        <f>((((1-'Calcification Rates'!$H$24)*$A93)*(('Calcification Rates'!$D$24+'Calcification Rates'!$E$24)*0.1))+('Calcification Rates'!$H$24*$A93*('Calcification Rates'!$D$24+'Calcification Rates'!$E$24)))*('Calcification Rates'!$F$24+'Calcification Rates'!$G$24)</f>
        <v>141.73431548445313</v>
      </c>
      <c r="AO93" s="73">
        <f>((((((((($A93*2)/PI())/2)+'Calcification Rates'!$D$25)^2)*PI())/2))-((((((($A93*2)/PI())/2)^2)*PI())/2)))*'Calcification Rates'!$F$25</f>
        <v>45.79344398917145</v>
      </c>
      <c r="AP93" s="73">
        <f>((((((((($A93*2)/PI())/2)+('Calcification Rates'!$D$25-'Calcification Rates'!$E$25))^2)*PI())/2))-((((((($A93*2)/PI())/2)^2)*PI())/2)))*('Calcification Rates'!$F$25-'Calcification Rates'!$G$25)</f>
        <v>37.437116404777676</v>
      </c>
      <c r="AQ93" s="73">
        <f>((((((((($A93*2)/PI())/2)+('Calcification Rates'!$D$25+'Calcification Rates'!$E$25))^2)*PI())/2))-((((((($A93*2)/PI())/2)^2)*PI())/2)))*('Calcification Rates'!$F$25+'Calcification Rates'!$G$25)</f>
        <v>54.427264141564194</v>
      </c>
      <c r="AR93" s="73">
        <f>((((1-'Calcification Rates'!$H$28)*$A93)*'Calcification Rates'!$D$28*0.1)+('Calcification Rates'!$H$28*$A93*'Calcification Rates'!$D$28))*'Calcification Rates'!$F$28</f>
        <v>15.6857827085359</v>
      </c>
      <c r="AS93" s="73">
        <f>((((1-'Calcification Rates'!$H$28)*$A93)*(('Calcification Rates'!$D$28-'Calcification Rates'!$E$28)*0.1))+('Calcification Rates'!$H$28*$A93*('Calcification Rates'!$D$28-'Calcification Rates'!$E$28)))*('Calcification Rates'!$F$28-'Calcification Rates'!$G$28)</f>
        <v>14.137903094112289</v>
      </c>
      <c r="AT93" s="73">
        <f>((((1-'Calcification Rates'!$H$28)*$A93)*(('Calcification Rates'!$D$28+'Calcification Rates'!$E$28)*0.1))+('Calcification Rates'!$H$28*$A93*('Calcification Rates'!$D$28+'Calcification Rates'!$E$28)))*('Calcification Rates'!$F$28+'Calcification Rates'!$G$28)</f>
        <v>17.309407893676454</v>
      </c>
      <c r="AU93" s="73">
        <f>((((((((($A93*2)/PI())/2)+'Calcification Rates'!$D$29)^2)*PI())/2))-((((((($A93*2)/PI())/2)^2)*PI())/2)))*'Calcification Rates'!$F$29</f>
        <v>223.90408478419704</v>
      </c>
      <c r="AV93" s="73">
        <f>((((((((($A93*2)/PI())/2)+('Calcification Rates'!$D$29-'Calcification Rates'!$E$29))^2)*PI())/2))-((((((($A93*2)/PI())/2)^2)*PI())/2)))*('Calcification Rates'!$F$29-'Calcification Rates'!$G$29)</f>
        <v>185.06369002482188</v>
      </c>
      <c r="AW93" s="73">
        <f>((((((((($A93*2)/PI())/2)+('Calcification Rates'!$D$29+'Calcification Rates'!$E$29))^2)*PI())/2))-((((((($A93*2)/PI())/2)^2)*PI())/2)))*('Calcification Rates'!$F$29+'Calcification Rates'!$G$29)</f>
        <v>266.1204485623619</v>
      </c>
      <c r="AX93" s="73">
        <f>((((((((($A93*2)/PI())/2)+'Calcification Rates'!$D$30)^2)*PI())/2))-((((((($A93*2)/PI())/2)^2)*PI())/2)))*'Calcification Rates'!$F$30</f>
        <v>53.466957886833512</v>
      </c>
      <c r="AY93" s="73">
        <f>((((((((($A93*2)/PI())/2)+('Calcification Rates'!$D$30-'Calcification Rates'!$E$30))^2)*PI())/2))-((((((($A93*2)/PI())/2)^2)*PI())/2)))*('Calcification Rates'!$F$30-'Calcification Rates'!$G$30)</f>
        <v>47.466103016269173</v>
      </c>
      <c r="AZ93" s="73">
        <f>((((((((($A93*2)/PI())/2)+('Calcification Rates'!$D$30+'Calcification Rates'!$E$30))^2)*PI())/2))-((((((($A93*2)/PI())/2)^2)*PI())/2)))*('Calcification Rates'!$F$30+'Calcification Rates'!$G$30)</f>
        <v>59.591046168224814</v>
      </c>
      <c r="BA93" s="73">
        <f>((((1-'Calcification Rates'!$H$31)*$A93)*'Calcification Rates'!$D$31*0.1)+('Calcification Rates'!$H$31*$A93*'Calcification Rates'!$D$31))*'Calcification Rates'!$F$31</f>
        <v>16.777306000000003</v>
      </c>
      <c r="BB93" s="73">
        <f>((((1-'Calcification Rates'!$H$31)*$A93)*(('Calcification Rates'!$D$31-'Calcification Rates'!$E$31)*0.1))+('Calcification Rates'!$H$31*$A93*('Calcification Rates'!$D$31-'Calcification Rates'!$E$31)))*('Calcification Rates'!$F$31-'Calcification Rates'!$G$31)</f>
        <v>16.777305999999999</v>
      </c>
      <c r="BC93" s="73">
        <f>((((1-'Calcification Rates'!$H$31)*$A93)*(('Calcification Rates'!$D$31+'Calcification Rates'!$E$31)*0.1))+('Calcification Rates'!$H$31*$A93*('Calcification Rates'!$D$31+'Calcification Rates'!$E$31)))*('Calcification Rates'!$F$31+'Calcification Rates'!$G$31)</f>
        <v>16.777305999999999</v>
      </c>
      <c r="BD93" s="73">
        <f>$A93*'Calcification Rates'!$D$32*'Calcification Rates'!$F$32</f>
        <v>70.49789981364448</v>
      </c>
      <c r="BE93" s="73">
        <f>$A93*('Calcification Rates'!$D$32-'Calcification Rates'!$E$32)*('Calcification Rates'!$F$32-'Calcification Rates'!$G$32)</f>
        <v>67.77027434397246</v>
      </c>
      <c r="BF93" s="73">
        <f>$A93*('Calcification Rates'!$D$32+'Calcification Rates'!$E$32)*('Calcification Rates'!$F$32+'Calcification Rates'!$G$32)</f>
        <v>73.2255252833165</v>
      </c>
      <c r="BG93" s="73">
        <f>((((1-'Calcification Rates'!$H$34)*$A93)*'Calcification Rates'!$D$34*0.1)+('Calcification Rates'!$H$34*$A93*'Calcification Rates'!$D$34))*'Calcification Rates'!$F$34</f>
        <v>22.790761175000004</v>
      </c>
      <c r="BH93" s="73">
        <f>((((1-'Calcification Rates'!$H$34)*$A93)*(('Calcification Rates'!$D$34-'Calcification Rates'!$E$34)*0.1))+('Calcification Rates'!$H$34*$A93*('Calcification Rates'!$D$34-'Calcification Rates'!$E$34)))*('Calcification Rates'!$F$34-'Calcification Rates'!$G$34)</f>
        <v>8.6790199670597588</v>
      </c>
      <c r="BI93" s="73">
        <f>((((1-'Calcification Rates'!$H$34)*$A93)*(('Calcification Rates'!$D$34+'Calcification Rates'!$E$34)*0.1))+('Calcification Rates'!$H$34*$A93*('Calcification Rates'!$D$34+'Calcification Rates'!$E$34)))*('Calcification Rates'!$F$34+'Calcification Rates'!$G$34)</f>
        <v>43.466737592360992</v>
      </c>
      <c r="BJ93" s="73">
        <f>(2*'Calcification Rates'!$D$35*'Calcification Rates'!$F$35)+0.1*'Calcification Rates'!$D$35*($A93+(2*'Calcification Rates'!$D$35))*'Calcification Rates'!$F$35</f>
        <v>6.6581796425371085</v>
      </c>
      <c r="BK93" s="73">
        <f>(2*('Calcification Rates'!$D$35-'Calcification Rates'!$E$35)*('Calcification Rates'!$F$35-'Calcification Rates'!$G$35))+(0.1*('Calcification Rates'!$D$35-'Calcification Rates'!$E$35)*($A93+(2*'Calcification Rates'!$D$35-'Calcification Rates'!$E$35)))*('Calcification Rates'!$F$35-'Calcification Rates'!$G$35)</f>
        <v>6.0049442882803197</v>
      </c>
      <c r="BL93" s="73">
        <f>(2*('Calcification Rates'!$D$35+'Calcification Rates'!$E$35)*('Calcification Rates'!$F$35+'Calcification Rates'!$G$35))+(0.1*('Calcification Rates'!$D$35+'Calcification Rates'!$E$35)*($A93+(2*'Calcification Rates'!$D$35+'Calcification Rates'!$E$35)))*('Calcification Rates'!$F$35+'Calcification Rates'!$G$35)</f>
        <v>7.3418404925338887</v>
      </c>
      <c r="BM93" s="73">
        <f>((((((((($A93*2)/PI())/2)+'Calcification Rates'!$D$36)^2)*PI())/2))-((((((($A93*2)/PI())/2)^2)*PI())/2)))*'Calcification Rates'!$F$36</f>
        <v>72.038909654761071</v>
      </c>
      <c r="BN93" s="73">
        <f>((((((((($A93*2)/PI())/2)+('Calcification Rates'!$D$36-'Calcification Rates'!$E$36))^2)*PI())/2))-((((((($A93*2)/PI())/2)^2)*PI())/2)))*('Calcification Rates'!$F$36-'Calcification Rates'!$G$36)</f>
        <v>65.984206240081321</v>
      </c>
      <c r="BO93" s="73">
        <f>((((((((($A93*2)/PI())/2)+('Calcification Rates'!$D$36+'Calcification Rates'!$E$36))^2)*PI())/2))-((((((($A93*2)/PI())/2)^2)*PI())/2)))*('Calcification Rates'!$F$36+'Calcification Rates'!$G$36)</f>
        <v>78.35947120652942</v>
      </c>
      <c r="BP93" s="73">
        <f>(2*'Calcification Rates'!$D$37*'Calcification Rates'!$F$37)+0.1*'Calcification Rates'!$D$37*($A93+(2*'Calcification Rates'!$D$37))*'Calcification Rates'!$F$37</f>
        <v>132.17273611111111</v>
      </c>
      <c r="BQ93" s="73">
        <f>(2*('Calcification Rates'!$D$37-'Calcification Rates'!$E$37)*('Calcification Rates'!$F$37-'Calcification Rates'!$G$37))+(0.1*('Calcification Rates'!$D$37-'Calcification Rates'!$E$37)*($A93+(2*'Calcification Rates'!$D$37-'Calcification Rates'!$E$37)))*('Calcification Rates'!$F$37-'Calcification Rates'!$G$37)</f>
        <v>108.42527600229738</v>
      </c>
      <c r="BR93" s="73">
        <f>(2*('Calcification Rates'!$D$37+'Calcification Rates'!$E$37)*('Calcification Rates'!$F$37+'Calcification Rates'!$G$37))+(0.1*('Calcification Rates'!$D$37+'Calcification Rates'!$E$37)*($A93+(2*'Calcification Rates'!$D$37+'Calcification Rates'!$E$37)))*('Calcification Rates'!$F$37+'Calcification Rates'!$G$37)</f>
        <v>157.83391168472056</v>
      </c>
      <c r="BS93" s="73">
        <f>(2*'Calcification Rates'!$D$38*'Calcification Rates'!$F$38)+0.1*'Calcification Rates'!$D$38*($A93+(2*'Calcification Rates'!$D$38))*'Calcification Rates'!$F$38</f>
        <v>126.55922222222222</v>
      </c>
      <c r="BT93" s="73">
        <f>(2*('Calcification Rates'!$D$38-'Calcification Rates'!$E$38)*('Calcification Rates'!$F$38-'Calcification Rates'!$G$38))+(0.1*('Calcification Rates'!$D$38-'Calcification Rates'!$E$38)*($A93+(2*'Calcification Rates'!$D$38-'Calcification Rates'!$E$38)))*('Calcification Rates'!$F$38-'Calcification Rates'!$G$38)</f>
        <v>101.83063792084528</v>
      </c>
      <c r="BU93" s="73">
        <f>(2*('Calcification Rates'!$D$38+'Calcification Rates'!$E$38)*('Calcification Rates'!$F$38+'Calcification Rates'!$G$38))+(0.1*('Calcification Rates'!$D$38+'Calcification Rates'!$E$38)*($A93+(2*'Calcification Rates'!$D$38+'Calcification Rates'!$E$38)))*('Calcification Rates'!$F$38+'Calcification Rates'!$G$38)</f>
        <v>153.77066038237916</v>
      </c>
      <c r="BV93" s="73">
        <f>((((((((($A93*2)/PI())/2)+'Calcification Rates'!$D$39)^2)*PI())/2))-((((((($A93*2)/PI())/2)^2)*PI())/2)))*'Calcification Rates'!$F$39</f>
        <v>38.957900926226515</v>
      </c>
      <c r="BW93" s="73">
        <f>((((((((($A93*2)/PI())/2)+('Calcification Rates'!$D$39-'Calcification Rates'!$E$39))^2)*PI())/2))-((((((($A93*2)/PI())/2)^2)*PI())/2)))*('Calcification Rates'!$F$39-'Calcification Rates'!$G$39)</f>
        <v>37.450585629001615</v>
      </c>
      <c r="BX93" s="73">
        <f>((((((((($A93*2)/PI())/2)+('Calcification Rates'!$D$39+'Calcification Rates'!$E$39))^2)*PI())/2))-((((((($A93*2)/PI())/2)^2)*PI())/2)))*('Calcification Rates'!$F$39+'Calcification Rates'!$G$39)</f>
        <v>40.465216223451414</v>
      </c>
      <c r="BY93" s="73">
        <f>((((((((($A93*2)/PI())/2)+'Calcification Rates'!$D$40)^2)*PI())/2))-((((((($A93*2)/PI())/2)^2)*PI())/2)))*'Calcification Rates'!$F$40</f>
        <v>71.106349495369969</v>
      </c>
      <c r="BZ93" s="73">
        <f>((((((((($A93*2)/PI())/2)+('Calcification Rates'!$D$40-'Calcification Rates'!$E$40))^2)*PI())/2))-((((((($A93*2)/PI())/2)^2)*PI())/2)))*('Calcification Rates'!$F$40-'Calcification Rates'!$G$40)</f>
        <v>68.355182574771391</v>
      </c>
      <c r="CA93" s="73">
        <f>((((((((($A93*2)/PI())/2)+('Calcification Rates'!$D$40+'Calcification Rates'!$E$40))^2)*PI())/2))-((((((($A93*2)/PI())/2)^2)*PI())/2)))*('Calcification Rates'!$F$40+'Calcification Rates'!$G$40)</f>
        <v>73.857516415968547</v>
      </c>
      <c r="CB93" s="73">
        <f>$A93*'Calcification Rates'!$D$23*'Calcification Rates'!$F$23</f>
        <v>2.1387559374999996</v>
      </c>
      <c r="CC93" s="73">
        <f>$A93*('Calcification Rates'!$D$23-'Calcification Rates'!$E$23)*('Calcification Rates'!$F$23-'Calcification Rates'!$G$23)</f>
        <v>1.3899748842807158</v>
      </c>
      <c r="CD93" s="73">
        <f>$A93*('Calcification Rates'!$D$23+'Calcification Rates'!$E$23)*('Calcification Rates'!$F$23+'Calcification Rates'!$G$23)</f>
        <v>2.8875369907192838</v>
      </c>
      <c r="CE93" s="73">
        <f>((((1-'Calcification Rates'!$H$44)*$A93)*'Calcification Rates'!$D$44*0.1)+('Calcification Rates'!$H$44*$A93*'Calcification Rates'!$D$44))*'Calcification Rates'!$F$44</f>
        <v>74.685324370475001</v>
      </c>
      <c r="CF93" s="73">
        <f>((((1-'Calcification Rates'!$H$44)*$A93)*(('Calcification Rates'!$D$44-'Calcification Rates'!$E$44)*0.1))+('Calcification Rates'!$H$44*$A93*('Calcification Rates'!$D$44-'Calcification Rates'!$E$44)))*('Calcification Rates'!$F$44-'Calcification Rates'!$G$44)</f>
        <v>45.041570621713007</v>
      </c>
      <c r="CG93" s="73">
        <f>((((1-'Calcification Rates'!$H$44)*$A93)*(('Calcification Rates'!$D$44+'Calcification Rates'!$E$44)*0.1))+('Calcification Rates'!$H$44*$A93*('Calcification Rates'!$D$44+'Calcification Rates'!$E$44)))*('Calcification Rates'!$F$44+'Calcification Rates'!$G$44)</f>
        <v>108.62098967318825</v>
      </c>
      <c r="CH93" s="73">
        <f>((((1-'Calcification Rates'!$H$45)*$A93)*'Calcification Rates'!$D$45*0.1)+('Calcification Rates'!$H$45*$A93*'Calcification Rates'!$D$45))*'Calcification Rates'!$F$45</f>
        <v>92.80201839999998</v>
      </c>
      <c r="CI93" s="73">
        <f>((((1-'Calcification Rates'!$H$45)*$A93)*(('Calcification Rates'!$D$45-'Calcification Rates'!$E$45)*0.1))+('Calcification Rates'!$H$45*$A93*('Calcification Rates'!$D$45-'Calcification Rates'!$E$45)))*('Calcification Rates'!$F$45-'Calcification Rates'!$G$45)</f>
        <v>61.108876446378972</v>
      </c>
      <c r="CJ93" s="73">
        <f>((((1-'Calcification Rates'!$H$45)*$A93)*(('Calcification Rates'!$D$45+'Calcification Rates'!$E$45)*0.1))+('Calcification Rates'!$H$45*$A93*('Calcification Rates'!$D$45+'Calcification Rates'!$E$45)))*('Calcification Rates'!$F$45+'Calcification Rates'!$G$45)</f>
        <v>124.495160353621</v>
      </c>
      <c r="CK93" s="73">
        <f>((((1-'Calcification Rates'!$H$46)*$A93)*'Calcification Rates'!$D$46*0.1)+('Calcification Rates'!$H$46*$A93*'Calcification Rates'!$D$46))*'Calcification Rates'!$F$46</f>
        <v>74.748566620000005</v>
      </c>
      <c r="CL93" s="73">
        <f>((((1-'Calcification Rates'!$H$46)*$A93)*(('Calcification Rates'!$D$46-'Calcification Rates'!$E$46)*0.1))+('Calcification Rates'!$H$46*$A93*('Calcification Rates'!$D$46-'Calcification Rates'!$E$46)))*('Calcification Rates'!$F$46-'Calcification Rates'!$G$46)</f>
        <v>70.104291775583661</v>
      </c>
      <c r="CM93" s="73">
        <f>((((1-'Calcification Rates'!$H$46)*$A93)*(('Calcification Rates'!$D$46+'Calcification Rates'!$E$46)*0.1))+('Calcification Rates'!$H$46*$A93*('Calcification Rates'!$D$46+'Calcification Rates'!$E$46)))*('Calcification Rates'!$F$46+'Calcification Rates'!$G$46)</f>
        <v>79.532108266519813</v>
      </c>
      <c r="CN93" s="73">
        <f>((((1-'Calcification Rates'!$H$47)*$A93)*'Calcification Rates'!$D$47*0.1)+('Calcification Rates'!$H$47*$A93*'Calcification Rates'!$D$47))*'Calcification Rates'!$F$47</f>
        <v>97.453294784300013</v>
      </c>
      <c r="CO93" s="73">
        <f>((((1-'Calcification Rates'!$H$47)*$A93)*(('Calcification Rates'!$D$47-'Calcification Rates'!$E$47)*0.1))+('Calcification Rates'!$H$47*$A93*('Calcification Rates'!$D$47-'Calcification Rates'!$E$47)))*('Calcification Rates'!$F$47-'Calcification Rates'!$G$47)</f>
        <v>58.772583453904424</v>
      </c>
      <c r="CP93" s="73">
        <f>((((1-'Calcification Rates'!$H$47)*$A93)*(('Calcification Rates'!$D$47+'Calcification Rates'!$E$47)*0.1))+('Calcification Rates'!$H$47*$A93*('Calcification Rates'!$D$47+'Calcification Rates'!$E$47)))*('Calcification Rates'!$F$47+'Calcification Rates'!$G$47)</f>
        <v>141.73431548445313</v>
      </c>
      <c r="CQ93" s="73">
        <f>((((((((($A93*2)/PI())/2)+'Calcification Rates'!$D$48)^2)*PI())/2))-((((((($A93*2)/PI())/2)^2)*PI())/2)))*'Calcification Rates'!$F$48</f>
        <v>54.572496695567615</v>
      </c>
      <c r="CR93" s="73">
        <f>((((((((($A93*2)/PI())/2)+('Calcification Rates'!$D$48-'Calcification Rates'!$E$48))^2)*PI())/2))-((((((($A93*2)/PI())/2)^2)*PI())/2)))*('Calcification Rates'!$F$48-'Calcification Rates'!$G$48)</f>
        <v>49.214086081648716</v>
      </c>
      <c r="CS93" s="73">
        <f>((((((((($A93*2)/PI())/2)+('Calcification Rates'!$D$48+'Calcification Rates'!$E$48))^2)*PI())/2))-((((((($A93*2)/PI())/2)^2)*PI())/2)))*('Calcification Rates'!$F$48+'Calcification Rates'!$G$48)</f>
        <v>60.181238588131777</v>
      </c>
      <c r="CT93" s="73">
        <f>((((1-'Calcification Rates'!$H$49)*$A93)*'Calcification Rates'!$D$49*0.1)+('Calcification Rates'!$H$49*$A93*'Calcification Rates'!$D$49))*'Calcification Rates'!$F$49</f>
        <v>74.685324370475001</v>
      </c>
      <c r="CU93" s="73">
        <f>((((1-'Calcification Rates'!$H$49)*$A93)*(('Calcification Rates'!$D$49-'Calcification Rates'!$E$49)*0.1))+('Calcification Rates'!$H$49*$A93*('Calcification Rates'!$D$49-'Calcification Rates'!$E$49)))*('Calcification Rates'!$F$49-'Calcification Rates'!$G$49)</f>
        <v>45.041570621713007</v>
      </c>
      <c r="CV93" s="73">
        <f>((((1-'Calcification Rates'!$H$49)*$A93)*(('Calcification Rates'!$D$49+'Calcification Rates'!$E$49)*0.1))+('Calcification Rates'!$H$49*$A93*('Calcification Rates'!$D$49+'Calcification Rates'!$E$49)))*('Calcification Rates'!$F$49+'Calcification Rates'!$G$49)</f>
        <v>108.62098967318825</v>
      </c>
      <c r="CW93" s="73">
        <f>((((((((($A93*2)/PI())/2)+'Calcification Rates'!$D$50)^2)*PI())/2))-((((((($A93*2)/PI())/2)^2)*PI())/2)))*'Calcification Rates'!$F$50</f>
        <v>54.572496695567615</v>
      </c>
      <c r="CX93" s="73">
        <f>((((((((($A93*2)/PI())/2)+('Calcification Rates'!$D$50-'Calcification Rates'!$E$50))^2)*PI())/2))-((((((($A93*2)/PI())/2)^2)*PI())/2)))*('Calcification Rates'!$F$50-'Calcification Rates'!$G$50)</f>
        <v>49.214086081648716</v>
      </c>
      <c r="CY93" s="73">
        <f>((((((((($A93*2)/PI())/2)+('Calcification Rates'!$D$50+'Calcification Rates'!$E$50))^2)*PI())/2))-((((((($A93*2)/PI())/2)^2)*PI())/2)))*('Calcification Rates'!$F$50+'Calcification Rates'!$G$50)</f>
        <v>60.181238588131777</v>
      </c>
      <c r="CZ93" s="73">
        <f>((((((((($A93*2)/PI())/2)+'Calcification Rates'!$D$51)^2)*PI())/2))-((((((($A93*2)/PI())/2)^2)*PI())/2)))*'Calcification Rates'!$F$51</f>
        <v>54.572496695567615</v>
      </c>
      <c r="DA93" s="73">
        <f>((((((((($A93*2)/PI())/2)+('Calcification Rates'!$D$51-'Calcification Rates'!$E$51))^2)*PI())/2))-((((((($A93*2)/PI())/2)^2)*PI())/2)))*('Calcification Rates'!$F$51-'Calcification Rates'!$G$51)</f>
        <v>49.214086081648716</v>
      </c>
      <c r="DB93" s="73">
        <f>((((((((($A93*2)/PI())/2)+('Calcification Rates'!$D$51+'Calcification Rates'!$E$51))^2)*PI())/2))-((((((($A93*2)/PI())/2)^2)*PI())/2)))*('Calcification Rates'!$F$51+'Calcification Rates'!$G$51)</f>
        <v>60.181238588131777</v>
      </c>
      <c r="DC93" s="73">
        <f>((((((((($A93*2)/PI())/2)+'Calcification Rates'!$D$52)^2)*PI())/2))-((((((($A93*2)/PI())/2)^2)*PI())/2)))*'Calcification Rates'!$F$52</f>
        <v>120.49230400944622</v>
      </c>
      <c r="DD93" s="73">
        <f>((((((((($A93*2)/PI())/2)+('Calcification Rates'!$D$52-'Calcification Rates'!$E$52))^2)*PI())/2))-((((((($A93*2)/PI())/2)^2)*PI())/2)))*('Calcification Rates'!$F$52-'Calcification Rates'!$G$52)</f>
        <v>113.75144866950426</v>
      </c>
      <c r="DE93" s="73">
        <f>((((((((($A93*2)/PI())/2)+('Calcification Rates'!$D$52+'Calcification Rates'!$E$52))^2)*PI())/2))-((((((($A93*2)/PI())/2)^2)*PI())/2)))*('Calcification Rates'!$F$52+'Calcification Rates'!$G$52)</f>
        <v>127.40162684971362</v>
      </c>
      <c r="DF93" s="73">
        <f>((((((((($A93*2)/PI())/2)+'Calcification Rates'!$D$53)^2)*PI())/2))-((((((($A93*2)/PI())/2)^2)*PI())/2)))*'Calcification Rates'!$F$53</f>
        <v>16.190082105375282</v>
      </c>
      <c r="DG93" s="73">
        <f>((((((((($A93*2)/PI())/2)+('Calcification Rates'!$D$53-'Calcification Rates'!$E$53))^2)*PI())/2))-((((((($A93*2)/PI())/2)^2)*PI())/2)))*('Calcification Rates'!$F$53-'Calcification Rates'!$G$53)</f>
        <v>15.388661767439203</v>
      </c>
      <c r="DH93" s="73">
        <f>((((((((($A93*2)/PI())/2)+('Calcification Rates'!$D$53+'Calcification Rates'!$E$53))^2)*PI())/2))-((((((($A93*2)/PI())/2)^2)*PI())/2)))*('Calcification Rates'!$F$53+'Calcification Rates'!$G$53)</f>
        <v>17.0055986021178</v>
      </c>
      <c r="DI93" s="73">
        <f>((((((((($A93*2)/PI())/2)+'Calcification Rates'!$D$54)^2)*PI())/2))-((((((($A93*2)/PI())/2)^2)*PI())/2)))*'Calcification Rates'!$F$54</f>
        <v>16.190082105375282</v>
      </c>
      <c r="DJ93" s="73">
        <f>((((((((($A93*2)/PI())/2)+('Calcification Rates'!$D$54-'Calcification Rates'!$E$54))^2)*PI())/2))-((((((($A93*2)/PI())/2)^2)*PI())/2)))*('Calcification Rates'!$F$54-'Calcification Rates'!$G$54)</f>
        <v>15.388661767439203</v>
      </c>
      <c r="DK93" s="73">
        <f>((((((((($A93*2)/PI())/2)+('Calcification Rates'!$D$54+'Calcification Rates'!$E$54))^2)*PI())/2))-((((((($A93*2)/PI())/2)^2)*PI())/2)))*('Calcification Rates'!$F$54+'Calcification Rates'!$G$54)</f>
        <v>17.0055986021178</v>
      </c>
      <c r="DL93" s="73">
        <f>((((((((($A93*2)/PI())/2)+'Calcification Rates'!$D$55)^2)*PI())/2))-((((((($A93*2)/PI())/2)^2)*PI())/2)))*'Calcification Rates'!$F$55</f>
        <v>19.853536087025418</v>
      </c>
      <c r="DM93" s="73">
        <f>((((((((($A93*2)/PI())/2)+('Calcification Rates'!$D$55-'Calcification Rates'!$E$55))^2)*PI())/2))-((((((($A93*2)/PI())/2)^2)*PI())/2)))*('Calcification Rates'!$F$55-'Calcification Rates'!$G$55)</f>
        <v>19.630285146004301</v>
      </c>
      <c r="DN93" s="73">
        <f>((((((((($A93*2)/PI())/2)+('Calcification Rates'!$D$55+'Calcification Rates'!$E$55))^2)*PI())/2))-((((((($A93*2)/PI())/2)^2)*PI())/2)))*('Calcification Rates'!$F$55+'Calcification Rates'!$G$55)</f>
        <v>20.076796901968212</v>
      </c>
      <c r="DO93" s="73">
        <f>((((1-'Calcification Rates'!$H$56)*$A93)*'Calcification Rates'!$D$56*0.1)+('Calcification Rates'!$H$56*$A93*'Calcification Rates'!$D$56))*'Calcification Rates'!$F$56</f>
        <v>9.6878859350000006</v>
      </c>
      <c r="DP93" s="73">
        <f>((((1-'Calcification Rates'!$H$56)*$A93)*(('Calcification Rates'!$D$56-'Calcification Rates'!$E$56)*0.1))+('Calcification Rates'!$H$56*$A93*('Calcification Rates'!$D$56-'Calcification Rates'!$E$56)))*('Calcification Rates'!$F$56-'Calcification Rates'!$G$56)</f>
        <v>9.6878859350000006</v>
      </c>
      <c r="DQ93" s="73">
        <f>((((1-'Calcification Rates'!$H$56)*$A93)*(('Calcification Rates'!$D$56+'Calcification Rates'!$E$56)*0.1))+('Calcification Rates'!$H$56*$A93*('Calcification Rates'!$D$56+'Calcification Rates'!$E$56)))*('Calcification Rates'!$F$56+'Calcification Rates'!$G$56)</f>
        <v>9.6878859350000006</v>
      </c>
      <c r="DR93" s="73">
        <f>((((1-'Calcification Rates'!$H$57)*$A93)*'Calcification Rates'!$D$57*0.1)+('Calcification Rates'!$H$57*$A93*'Calcification Rates'!$D$57))*'Calcification Rates'!$F$57</f>
        <v>41.076429333333337</v>
      </c>
      <c r="DS93" s="73">
        <f>((((1-'Calcification Rates'!$H$57)*$A93)*(('Calcification Rates'!$D$57-'Calcification Rates'!$E$57)*0.1))+('Calcification Rates'!$H$57*$A93*('Calcification Rates'!$D$57-'Calcification Rates'!$E$57)))*('Calcification Rates'!$F$57-'Calcification Rates'!$G$57)</f>
        <v>38.931834670583868</v>
      </c>
      <c r="DT93" s="73">
        <f>((((1-'Calcification Rates'!$H$57)*$A93)*(('Calcification Rates'!$D$57+'Calcification Rates'!$E$57)*0.1))+('Calcification Rates'!$H$57*$A93*('Calcification Rates'!$D$57+'Calcification Rates'!$E$57)))*('Calcification Rates'!$F$57+'Calcification Rates'!$G$57)</f>
        <v>43.221023996082813</v>
      </c>
      <c r="DU93" s="73">
        <f>((((1-'Calcification Rates'!$H$58)*$A93)*'Calcification Rates'!$D$58*0.1)+('Calcification Rates'!$H$58*$A93*'Calcification Rates'!$D$58))*'Calcification Rates'!$F$58</f>
        <v>41.076429333333337</v>
      </c>
      <c r="DV93" s="73">
        <f>((((1-'Calcification Rates'!$H$58)*$A93)*(('Calcification Rates'!$D$58-'Calcification Rates'!$E$58)*0.1))+('Calcification Rates'!$H$58*$A93*('Calcification Rates'!$D$58-'Calcification Rates'!$E$58)))*('Calcification Rates'!$F$58-'Calcification Rates'!$G$58)</f>
        <v>38.931834670583868</v>
      </c>
      <c r="DW93" s="73">
        <f>((((1-'Calcification Rates'!$H$58)*$A93)*(('Calcification Rates'!$D$58+'Calcification Rates'!$E$58)*0.1))+('Calcification Rates'!$H$58*$A93*('Calcification Rates'!$D$58+'Calcification Rates'!$E$58)))*('Calcification Rates'!$F$58+'Calcification Rates'!$G$58)</f>
        <v>43.221023996082813</v>
      </c>
      <c r="DX93" s="73">
        <f>(2*'Calcification Rates'!$D$59*'Calcification Rates'!$F$59)+0.1*'Calcification Rates'!$D$59*($A93+(2*'Calcification Rates'!$D$59))*'Calcification Rates'!$F$59</f>
        <v>27.118204088888888</v>
      </c>
      <c r="DY93" s="73">
        <f>(2*('Calcification Rates'!$D$59-'Calcification Rates'!$E$59)*('Calcification Rates'!$F$59-'Calcification Rates'!$G$59))+(0.1*('Calcification Rates'!$D$59-'Calcification Rates'!$E$59)*($A93+(2*'Calcification Rates'!$D$59-'Calcification Rates'!$E$59)))*('Calcification Rates'!$F$59-'Calcification Rates'!$G$59)</f>
        <v>25.683870197445579</v>
      </c>
      <c r="DZ93" s="73">
        <f>(2*('Calcification Rates'!$D$59+'Calcification Rates'!$E$59)*('Calcification Rates'!$F$59+'Calcification Rates'!$G$59))+(0.1*('Calcification Rates'!$D$59+'Calcification Rates'!$E$59)*($A93+(2*'Calcification Rates'!$D$59+'Calcification Rates'!$E$59)))*('Calcification Rates'!$F$59+'Calcification Rates'!$G$59)</f>
        <v>28.554575742539495</v>
      </c>
      <c r="EA93" s="73">
        <f>((((((((($A93*2)/PI())/2)+'Calcification Rates'!$D$60)^2)*PI())/2))-((((((($A93*2)/PI())/2)^2)*PI())/2)))*'Calcification Rates'!$F$60</f>
        <v>56.758421284714835</v>
      </c>
      <c r="EB93" s="73">
        <f>((((((((($A93*2)/PI())/2)+('Calcification Rates'!$D$60-'Calcification Rates'!$E$60))^2)*PI())/2))-((((((($A93*2)/PI())/2)^2)*PI())/2)))*('Calcification Rates'!$F$60-'Calcification Rates'!$G$60)</f>
        <v>52.988446841120584</v>
      </c>
      <c r="EC93" s="73">
        <f>((((((((($A93*2)/PI())/2)+('Calcification Rates'!$D$60+'Calcification Rates'!$E$60))^2)*PI())/2))-((((((($A93*2)/PI())/2)^2)*PI())/2)))*('Calcification Rates'!$F$60+'Calcification Rates'!$G$60)</f>
        <v>60.650513024195661</v>
      </c>
      <c r="ED93" s="73">
        <f>$A93*'Calcification Rates'!$D$61*'Calcification Rates'!$F$61</f>
        <v>71.41453461871599</v>
      </c>
      <c r="EE93" s="73">
        <f>$A93*('Calcification Rates'!$D$61-'Calcification Rates'!$E$61)*('Calcification Rates'!$F$61-'Calcification Rates'!$G$61)</f>
        <v>65.438849659471089</v>
      </c>
      <c r="EF93" s="73">
        <f>$A93*('Calcification Rates'!$D$61+'Calcification Rates'!$E$61)*('Calcification Rates'!$F$61+'Calcification Rates'!$G$61)</f>
        <v>77.648821259555675</v>
      </c>
      <c r="EG93" s="73">
        <f>(2*'Calcification Rates'!$D$62*'Calcification Rates'!$F$62)+0.1*'Calcification Rates'!$D$62*($A93+(2*'Calcification Rates'!$D$62))*'Calcification Rates'!$F$62</f>
        <v>132.17273611111111</v>
      </c>
      <c r="EH93" s="73">
        <f>(2*('Calcification Rates'!$D$62-'Calcification Rates'!$E$62)*('Calcification Rates'!$F$62-'Calcification Rates'!$G$62))+(0.1*('Calcification Rates'!$D$62-'Calcification Rates'!$E$62)*($A93+(2*'Calcification Rates'!$D$62-'Calcification Rates'!$E$62)))*('Calcification Rates'!$F$62-'Calcification Rates'!$G$62)</f>
        <v>108.42527600229738</v>
      </c>
      <c r="EI93" s="73">
        <f>(2*('Calcification Rates'!$D$62+'Calcification Rates'!$E$62)*('Calcification Rates'!$F$62+'Calcification Rates'!$G$62))+(0.1*('Calcification Rates'!$D$62+'Calcification Rates'!$E$62)*($A93+(2*'Calcification Rates'!$D$62+'Calcification Rates'!$E$62)))*('Calcification Rates'!$F$62+'Calcification Rates'!$G$62)</f>
        <v>157.83391168472056</v>
      </c>
      <c r="EJ93" s="73">
        <f>(2*'Calcification Rates'!$D$63*'Calcification Rates'!$F$63)+0.1*'Calcification Rates'!$D$63*($A93+(2*'Calcification Rates'!$D$63))*'Calcification Rates'!$F$63</f>
        <v>132.17273611111111</v>
      </c>
      <c r="EK93" s="73">
        <f>(2*('Calcification Rates'!$D$63-'Calcification Rates'!$E$63)*('Calcification Rates'!$F$63-'Calcification Rates'!$G$63))+(0.1*('Calcification Rates'!$D$63-'Calcification Rates'!$E$63)*($A93+(2*'Calcification Rates'!$D$63-'Calcification Rates'!$E$63)))*('Calcification Rates'!$F$63-'Calcification Rates'!$G$63)</f>
        <v>108.42527600229738</v>
      </c>
      <c r="EL93" s="73">
        <f>(2*('Calcification Rates'!$D$63+'Calcification Rates'!$E$63)*('Calcification Rates'!$F$63+'Calcification Rates'!$G$63))+(0.1*('Calcification Rates'!$D$63+'Calcification Rates'!$E$63)*($A93+(2*'Calcification Rates'!$D$63+'Calcification Rates'!$E$63)))*('Calcification Rates'!$F$63+'Calcification Rates'!$G$63)</f>
        <v>157.83391168472056</v>
      </c>
      <c r="EM93" s="73">
        <f>(2*'Calcification Rates'!$D$64*'Calcification Rates'!$F$64)+0.1*'Calcification Rates'!$D$64*($A93+(2*'Calcification Rates'!$D$64))*'Calcification Rates'!$F$64</f>
        <v>132.17273611111111</v>
      </c>
      <c r="EN93" s="73">
        <f>(2*('Calcification Rates'!$D$64-'Calcification Rates'!$E$64)*('Calcification Rates'!$F$64-'Calcification Rates'!$G$64))+(0.1*('Calcification Rates'!$D$64-'Calcification Rates'!$E$64)*($A93+(2*'Calcification Rates'!$D$64-'Calcification Rates'!$E$64)))*('Calcification Rates'!$F$64-'Calcification Rates'!$G$64)</f>
        <v>108.42527600229738</v>
      </c>
      <c r="EO93" s="73">
        <f>(2*('Calcification Rates'!$D$64+'Calcification Rates'!$E$64)*('Calcification Rates'!$F$64+'Calcification Rates'!$G$64))+(0.1*('Calcification Rates'!$D$64+'Calcification Rates'!$E$64)*($A93+(2*'Calcification Rates'!$D$64+'Calcification Rates'!$E$64)))*('Calcification Rates'!$F$64+'Calcification Rates'!$G$64)</f>
        <v>157.83391168472056</v>
      </c>
      <c r="EP93" s="73">
        <f>(2*'Calcification Rates'!$D$65*'Calcification Rates'!$F$65)+0.1*'Calcification Rates'!$D$65*($A93+(2*'Calcification Rates'!$D$65))*'Calcification Rates'!$F$65</f>
        <v>132.17273611111111</v>
      </c>
      <c r="EQ93" s="73">
        <f>(2*('Calcification Rates'!$D$65-'Calcification Rates'!$E$65)*('Calcification Rates'!$F$65-'Calcification Rates'!$G$65))+(0.1*('Calcification Rates'!$D$65-'Calcification Rates'!$E$65)*($A93+(2*'Calcification Rates'!$D$65-'Calcification Rates'!$E$65)))*('Calcification Rates'!$F$65-'Calcification Rates'!$G$65)</f>
        <v>108.42527600229738</v>
      </c>
      <c r="ER93" s="73">
        <f>(2*('Calcification Rates'!$D$65+'Calcification Rates'!$E$65)*('Calcification Rates'!$F$65+'Calcification Rates'!$G$65))+(0.1*('Calcification Rates'!$D$65+'Calcification Rates'!$E$65)*($A93+(2*'Calcification Rates'!$D$65+'Calcification Rates'!$E$65)))*('Calcification Rates'!$F$65+'Calcification Rates'!$G$65)</f>
        <v>157.83391168472056</v>
      </c>
      <c r="ES93" s="73">
        <f>$A93*'Calcification Rates'!$D$66*'Calcification Rates'!$F$66</f>
        <v>71.41453461871599</v>
      </c>
      <c r="ET93" s="73">
        <f>$A93*('Calcification Rates'!$D$66-'Calcification Rates'!$E$66)*('Calcification Rates'!$F$66-'Calcification Rates'!$G$66)</f>
        <v>65.438849659471089</v>
      </c>
      <c r="EU93" s="73">
        <f>$A93*('Calcification Rates'!$D$66+'Calcification Rates'!$E$66)*('Calcification Rates'!$F$66+'Calcification Rates'!$G$66)</f>
        <v>77.648821259555675</v>
      </c>
      <c r="EV93" s="73">
        <f>(2*'Calcification Rates'!$D$67*'Calcification Rates'!$F$67)+0.1*'Calcification Rates'!$D$67*($A93+(2*'Calcification Rates'!$D$67))*'Calcification Rates'!$F$67</f>
        <v>132.17273611111111</v>
      </c>
      <c r="EW93" s="73">
        <f>(2*('Calcification Rates'!$D$67-'Calcification Rates'!$E$67)*('Calcification Rates'!$F$67-'Calcification Rates'!$G$67))+(0.1*('Calcification Rates'!$D$67-'Calcification Rates'!$E$67)*($A93+(2*'Calcification Rates'!$D$67-'Calcification Rates'!$E$67)))*('Calcification Rates'!$F$67-'Calcification Rates'!$G$67)</f>
        <v>108.42527600229738</v>
      </c>
      <c r="EX93" s="73">
        <f>(2*('Calcification Rates'!$D$67+'Calcification Rates'!$E$67)*('Calcification Rates'!$F$67+'Calcification Rates'!$G$67))+(0.1*('Calcification Rates'!$D$67+'Calcification Rates'!$E$67)*($A93+(2*'Calcification Rates'!$D$67+'Calcification Rates'!$E$67)))*('Calcification Rates'!$F$67+'Calcification Rates'!$G$67)</f>
        <v>157.83391168472056</v>
      </c>
      <c r="EY93" s="73">
        <f>((((1-'Calcification Rates'!$H$68)*$A93)*'Calcification Rates'!$D$68*0.1)+('Calcification Rates'!$H$68*$A93*'Calcification Rates'!$D$68))*'Calcification Rates'!$F$68</f>
        <v>20.832311499999999</v>
      </c>
      <c r="EZ93" s="73">
        <f>((((1-'Calcification Rates'!$H$68)*$A93)*(('Calcification Rates'!$D$68-'Calcification Rates'!$E$68)*0.1))+('Calcification Rates'!$H$68*$A93*('Calcification Rates'!$D$68-'Calcification Rates'!$E$68)))*('Calcification Rates'!$F$68-'Calcification Rates'!$G$68)</f>
        <v>12.963196712359206</v>
      </c>
      <c r="FA93" s="73">
        <f>((((1-'Calcification Rates'!$H$68)*$A93)*(('Calcification Rates'!$D$68+'Calcification Rates'!$E$68)*0.1))+('Calcification Rates'!$H$68*$A93*('Calcification Rates'!$D$68+'Calcification Rates'!$E$68)))*('Calcification Rates'!$F$68+'Calcification Rates'!$G$68)</f>
        <v>29.484147923347177</v>
      </c>
      <c r="FB93" s="73">
        <f>((((((((($A93*2)/PI())/2)+'Calcification Rates'!$D$69)^2)*PI())/2))-((((((($A93*2)/PI())/2)^2)*PI())/2)))*'Calcification Rates'!$F$69</f>
        <v>138.6574900615567</v>
      </c>
      <c r="FC93" s="73">
        <f>((((((((($A93*2)/PI())/2)+('Calcification Rates'!$D$69-'Calcification Rates'!$E$69))^2)*PI())/2))-((((((($A93*2)/PI())/2)^2)*PI())/2)))*('Calcification Rates'!$F$69-'Calcification Rates'!$G$69)</f>
        <v>131.26364245499553</v>
      </c>
      <c r="FD93" s="73">
        <f>((((((((($A93*2)/PI())/2)+('Calcification Rates'!$D$69+'Calcification Rates'!$E$69))^2)*PI())/2))-((((((($A93*2)/PI())/2)^2)*PI())/2)))*('Calcification Rates'!$F$69+'Calcification Rates'!$G$69)</f>
        <v>146.15940416404891</v>
      </c>
      <c r="FE93" s="73">
        <f>((((((((($A93*2)/PI())/2)+'Calcification Rates'!$D$70)^2)*PI())/2))-((((((($A93*2)/PI())/2)^2)*PI())/2)))*'Calcification Rates'!$F$70</f>
        <v>107.98036637901362</v>
      </c>
      <c r="FF93" s="73">
        <f>((((((((($A93*2)/PI())/2)+('Calcification Rates'!$D$70-'Calcification Rates'!$E$70))^2)*PI())/2))-((((((($A93*2)/PI())/2)^2)*PI())/2)))*('Calcification Rates'!$F$70-'Calcification Rates'!$G$70)</f>
        <v>92.971304358483835</v>
      </c>
      <c r="FG93" s="73">
        <f>((((((((($A93*2)/PI())/2)+('Calcification Rates'!$D$70+'Calcification Rates'!$E$70))^2)*PI())/2))-((((((($A93*2)/PI())/2)^2)*PI())/2)))*('Calcification Rates'!$F$70+'Calcification Rates'!$G$70)</f>
        <v>123.27838891120379</v>
      </c>
      <c r="FH93" s="73">
        <f>((((((((($A93*2)/PI())/2)+'Calcification Rates'!$D$71)^2)*PI())/2))-((((((($A93*2)/PI())/2)^2)*PI())/2)))*'Calcification Rates'!$F$71</f>
        <v>61.788183932626431</v>
      </c>
      <c r="FI93" s="73">
        <f>((((((((($A93*2)/PI())/2)+('Calcification Rates'!$D$71-'Calcification Rates'!$E$71))^2)*PI())/2))-((((((($A93*2)/PI())/2)^2)*PI())/2)))*('Calcification Rates'!$F$71-'Calcification Rates'!$G$71)</f>
        <v>56.974967200520666</v>
      </c>
      <c r="FJ93" s="73">
        <f>((((((((($A93*2)/PI())/2)+('Calcification Rates'!$D$71+'Calcification Rates'!$E$71))^2)*PI())/2))-((((((($A93*2)/PI())/2)^2)*PI())/2)))*('Calcification Rates'!$F$71+'Calcification Rates'!$G$71)</f>
        <v>66.791906727925962</v>
      </c>
      <c r="FK93" s="73">
        <f>$A93*'Calcification Rates'!$D$72*'Calcification Rates'!$F$72</f>
        <v>2.1387559374999996</v>
      </c>
      <c r="FL93" s="73">
        <f>$A93*('Calcification Rates'!$D$72-'Calcification Rates'!$E$72)*('Calcification Rates'!$F$72-'Calcification Rates'!$G$72)</f>
        <v>1.3899748842807158</v>
      </c>
      <c r="FM93" s="73">
        <f>$A93*('Calcification Rates'!$D$72+'Calcification Rates'!$E$72)*('Calcification Rates'!$F$72+'Calcification Rates'!$G$72)</f>
        <v>2.8875369907192838</v>
      </c>
      <c r="FN93" s="73">
        <f>$A93*'Calcification Rates'!$D$74*'Calcification Rates'!$F$74</f>
        <v>2.1387559374999996</v>
      </c>
      <c r="FO93" s="73">
        <f>$A93*('Calcification Rates'!$D$74-'Calcification Rates'!$E$74)*('Calcification Rates'!$F$74-'Calcification Rates'!$G$74)</f>
        <v>1.3899748842807158</v>
      </c>
      <c r="FP93" s="73">
        <f>$A93*('Calcification Rates'!$D$74+'Calcification Rates'!$E$74)*('Calcification Rates'!$F$74+'Calcification Rates'!$G$74)</f>
        <v>2.8875369907192838</v>
      </c>
      <c r="FQ93" s="73">
        <f>$A93*'Calcification Rates'!$D$75*'Calcification Rates'!$F$75</f>
        <v>61.728990411931818</v>
      </c>
      <c r="FR93" s="73">
        <f>$A93*('Calcification Rates'!$D$75-'Calcification Rates'!$E$75)*('Calcification Rates'!$F$75-'Calcification Rates'!$G$75)</f>
        <v>57.485771149431635</v>
      </c>
      <c r="FS93" s="73">
        <f>$A93*('Calcification Rates'!$D$75+'Calcification Rates'!$E$75)*('Calcification Rates'!$F$75+'Calcification Rates'!$G$75)</f>
        <v>66.101414615880628</v>
      </c>
      <c r="FT93" s="73">
        <f>((((((((($A93*2)/PI())/2)+'Calcification Rates'!$D$76)^2)*PI())/2))-((((((($A93*2)/PI())/2)^2)*PI())/2)))*'Calcification Rates'!$F$76</f>
        <v>62.21056221741329</v>
      </c>
      <c r="FU93" s="73">
        <f>((((((((($A93*2)/PI())/2)+('Calcification Rates'!$D$76-'Calcification Rates'!$E$76))^2)*PI())/2))-((((((($A93*2)/PI())/2)^2)*PI())/2)))*('Calcification Rates'!$F$76-'Calcification Rates'!$G$76)</f>
        <v>57.924455549781499</v>
      </c>
      <c r="FV93" s="73">
        <f>((((((((($A93*2)/PI())/2)+('Calcification Rates'!$D$76+'Calcification Rates'!$E$76))^2)*PI())/2))-((((((($A93*2)/PI())/2)^2)*PI())/2)))*('Calcification Rates'!$F$76+'Calcification Rates'!$G$76)</f>
        <v>66.628348235903715</v>
      </c>
      <c r="FW93" s="73">
        <f>(2*'Calcification Rates'!$D$77*'Calcification Rates'!$F$77)+0.1*'Calcification Rates'!$D$77*($A93+(2*'Calcification Rates'!$D$77))*'Calcification Rates'!$F$77</f>
        <v>132.17273611111111</v>
      </c>
      <c r="FX93" s="73">
        <f>(2*('Calcification Rates'!$D$77-'Calcification Rates'!$E$77)*('Calcification Rates'!$F$77-'Calcification Rates'!$G$77))+(0.1*('Calcification Rates'!$D$77-'Calcification Rates'!$E$77)*($A93+(2*'Calcification Rates'!$D$77-'Calcification Rates'!$E$77)))*('Calcification Rates'!$F$77-'Calcification Rates'!$G$77)</f>
        <v>125.76662419269837</v>
      </c>
      <c r="FY93" s="73">
        <f>(2*('Calcification Rates'!$D$77+'Calcification Rates'!$E$77)*('Calcification Rates'!$F$77+'Calcification Rates'!$G$77))+(0.1*('Calcification Rates'!$D$77+'Calcification Rates'!$E$77)*($A93+(2*'Calcification Rates'!$D$77+'Calcification Rates'!$E$77)))*('Calcification Rates'!$F$77+'Calcification Rates'!$G$77)</f>
        <v>138.60685890272907</v>
      </c>
      <c r="FZ93" s="73">
        <f>((((1-'Calcification Rates'!$H$78)*$A93)*'Calcification Rates'!$D$78*0.1)+('Calcification Rates'!$H$78*$A93*'Calcification Rates'!$D$78))*'Calcification Rates'!$F$78</f>
        <v>32.451050745750003</v>
      </c>
      <c r="GA93" s="73">
        <f>((((1-'Calcification Rates'!$H$78)*$A93)*(('Calcification Rates'!$D$78-'Calcification Rates'!$E$78)*0.1))+('Calcification Rates'!$H$78*$A93*('Calcification Rates'!$D$78-'Calcification Rates'!$E$78)))*('Calcification Rates'!$F$78-'Calcification Rates'!$G$78)</f>
        <v>31.327595919816787</v>
      </c>
      <c r="GB93" s="73">
        <f>((((1-'Calcification Rates'!$H$78)*$A93)*(('Calcification Rates'!$D$78+'Calcification Rates'!$E$78)*0.1))+('Calcification Rates'!$H$78*$A93*('Calcification Rates'!$D$78+'Calcification Rates'!$E$78)))*('Calcification Rates'!$F$78+'Calcification Rates'!$G$78)</f>
        <v>33.574505571683211</v>
      </c>
      <c r="GC93" s="73">
        <f>((((1-'Calcification Rates'!$H$79)*$A93)*'Calcification Rates'!$D$79*0.1)+('Calcification Rates'!$H$79*$A93*'Calcification Rates'!$D$79))*'Calcification Rates'!$F$79</f>
        <v>36.90700923</v>
      </c>
      <c r="GD93" s="73">
        <f>((((1-'Calcification Rates'!$H$79)*$A93)*(('Calcification Rates'!$D$79-'Calcification Rates'!$E$79)*0.1))+('Calcification Rates'!$H$79*$A93*('Calcification Rates'!$D$79-'Calcification Rates'!$E$79)))*('Calcification Rates'!$F$79-'Calcification Rates'!$G$79)</f>
        <v>35.364139994669237</v>
      </c>
      <c r="GE93" s="73">
        <f>((((1-'Calcification Rates'!$H$79)*$A93)*(('Calcification Rates'!$D$79+'Calcification Rates'!$E$79)*0.1))+('Calcification Rates'!$H$79*$A93*('Calcification Rates'!$D$79+'Calcification Rates'!$E$79)))*('Calcification Rates'!$F$79+'Calcification Rates'!$G$79)</f>
        <v>38.449878465330762</v>
      </c>
      <c r="GF93" s="73">
        <f>((((1-'Calcification Rates'!$H$80)*$A93)*'Calcification Rates'!$D$80*0.1)+('Calcification Rates'!$H$80*$A93*'Calcification Rates'!$D$80))*'Calcification Rates'!$F$80</f>
        <v>43.430729569499995</v>
      </c>
      <c r="GG93" s="73">
        <f>((((1-'Calcification Rates'!$H$80)*$A93)*(('Calcification Rates'!$D$80-'Calcification Rates'!$E$80)*0.1))+('Calcification Rates'!$H$80*$A93*('Calcification Rates'!$D$80-'Calcification Rates'!$E$80)))*('Calcification Rates'!$F$80-'Calcification Rates'!$G$80)</f>
        <v>41.9271584490781</v>
      </c>
      <c r="GH93" s="73">
        <f>((((1-'Calcification Rates'!$H$80)*$A93)*(('Calcification Rates'!$D$80+'Calcification Rates'!$E$80)*0.1))+('Calcification Rates'!$H$80*$A93*('Calcification Rates'!$D$80+'Calcification Rates'!$E$80)))*('Calcification Rates'!$F$80+'Calcification Rates'!$G$80)</f>
        <v>44.934300689921876</v>
      </c>
      <c r="GI93" s="73">
        <f>((((((((($A93*2)/PI())/2)+'Calcification Rates'!$D$81)^2)*PI())/2))-((((((($A93*2)/PI())/2)^2)*PI())/2)))*'Calcification Rates'!$F$81</f>
        <v>52.683783673529888</v>
      </c>
      <c r="GJ93" s="73">
        <f>((((((((($A93*2)/PI())/2)+('Calcification Rates'!$D$81-'Calcification Rates'!$E$81))^2)*PI())/2))-((((((($A93*2)/PI())/2)^2)*PI())/2)))*('Calcification Rates'!$F$81-'Calcification Rates'!$G$81)</f>
        <v>50.976323853283702</v>
      </c>
      <c r="GK93" s="73">
        <f>((((((((($A93*2)/PI())/2)+('Calcification Rates'!$D$81+'Calcification Rates'!$E$81))^2)*PI())/2))-((((((($A93*2)/PI())/2)^2)*PI())/2)))*('Calcification Rates'!$F$81+'Calcification Rates'!$G$81)</f>
        <v>54.392135941065682</v>
      </c>
      <c r="GL93" s="73">
        <f>((((((((($A93*2)/PI())/2)+'Calcification Rates'!$D$82)^2)*PI())/2))-((((((($A93*2)/PI())/2)^2)*PI())/2)))*'Calcification Rates'!$F$82</f>
        <v>54.024034028303682</v>
      </c>
      <c r="GM93" s="73">
        <f>((((((((($A93*2)/PI())/2)+('Calcification Rates'!$D$82-'Calcification Rates'!$E$82))^2)*PI())/2))-((((((($A93*2)/PI())/2)^2)*PI())/2)))*('Calcification Rates'!$F$82-'Calcification Rates'!$G$82)</f>
        <v>52.69502846888026</v>
      </c>
      <c r="GN93" s="73">
        <f>((((((((($A93*2)/PI())/2)+('Calcification Rates'!$D$82+'Calcification Rates'!$E$82))^2)*PI())/2))-((((((($A93*2)/PI())/2)^2)*PI())/2)))*('Calcification Rates'!$F$82+'Calcification Rates'!$G$82)</f>
        <v>55.353579755532429</v>
      </c>
      <c r="GO93" s="73">
        <f>((((((((($A93*2)/PI())/2)+'Calcification Rates'!$D$87)^2)*PI())/2))-((((((($A93*2)/PI())/2)^2)*PI())/2)))*'Calcification Rates'!$F$87</f>
        <v>36.334961428456651</v>
      </c>
      <c r="GP93" s="73">
        <f>((((((((($A93*2)/PI())/2)+('Calcification Rates'!$D$87-'Calcification Rates'!$E$87))^2)*PI())/2))-((((((($A93*2)/PI())/2)^2)*PI())/2)))*('Calcification Rates'!$F$87-'Calcification Rates'!$G$87)</f>
        <v>31.611995994220671</v>
      </c>
      <c r="GQ93" s="73">
        <f>((((((((($A93*2)/PI())/2)+('Calcification Rates'!$D$87+'Calcification Rates'!$E$87))^2)*PI())/2))-((((((($A93*2)/PI())/2)^2)*PI())/2)))*('Calcification Rates'!$F$87+'Calcification Rates'!$G$87)</f>
        <v>41.308027586580863</v>
      </c>
      <c r="GR93" s="73">
        <f>((((((((($A93*2)/PI())/2)+'Calcification Rates'!$D$88)^2)*PI())/2))-((((((($A93*2)/PI())/2)^2)*PI())/2)))*'Calcification Rates'!$F$88</f>
        <v>36.334961428456651</v>
      </c>
      <c r="GS93" s="73">
        <f>((((((((($A93*2)/PI())/2)+('Calcification Rates'!$D$88-'Calcification Rates'!$E$88))^2)*PI())/2))-((((((($A93*2)/PI())/2)^2)*PI())/2)))*('Calcification Rates'!$F$88-'Calcification Rates'!$G$88)</f>
        <v>31.611995994220671</v>
      </c>
      <c r="GT93" s="73">
        <f>((((((((($A93*2)/PI())/2)+('Calcification Rates'!$D$88+'Calcification Rates'!$E$88))^2)*PI())/2))-((((((($A93*2)/PI())/2)^2)*PI())/2)))*('Calcification Rates'!$F$88+'Calcification Rates'!$G$88)</f>
        <v>41.308027586580863</v>
      </c>
      <c r="GU93" s="73">
        <f>((((((((($A93*2)/PI())/2)+'Calcification Rates'!$D$89)^2)*PI())/2))-((((((($A93*2)/PI())/2)^2)*PI())/2)))*'Calcification Rates'!$F$89</f>
        <v>50.750408240137205</v>
      </c>
      <c r="GV93" s="73">
        <f>((((((((($A93*2)/PI())/2)+('Calcification Rates'!$D$89-'Calcification Rates'!$E$89))^2)*PI())/2))-((((((($A93*2)/PI())/2)^2)*PI())/2)))*('Calcification Rates'!$F$89-'Calcification Rates'!$G$89)</f>
        <v>45.251582090402756</v>
      </c>
      <c r="GW93" s="73">
        <f>((((((((($A93*2)/PI())/2)+('Calcification Rates'!$D$89+'Calcification Rates'!$E$89))^2)*PI())/2))-((((((($A93*2)/PI())/2)^2)*PI())/2)))*('Calcification Rates'!$F$89+'Calcification Rates'!$G$89)</f>
        <v>56.452965295734778</v>
      </c>
      <c r="GX93" s="73">
        <f>((((((((($A93*2)/PI())/2)+'Calcification Rates'!$D$90)^2)*PI())/2))-((((((($A93*2)/PI())/2)^2)*PI())/2)))*'Calcification Rates'!$F$90</f>
        <v>50.750408240137205</v>
      </c>
      <c r="GY93" s="73">
        <f>((((((((($A93*2)/PI())/2)+('Calcification Rates'!$D$90-'Calcification Rates'!$E$90))^2)*PI())/2))-((((((($A93*2)/PI())/2)^2)*PI())/2)))*('Calcification Rates'!$F$90-'Calcification Rates'!$G$90)</f>
        <v>45.251582090402756</v>
      </c>
      <c r="GZ93" s="73">
        <f>((((((((($A93*2)/PI())/2)+('Calcification Rates'!$D$90+'Calcification Rates'!$E$90))^2)*PI())/2))-((((((($A93*2)/PI())/2)^2)*PI())/2)))*('Calcification Rates'!$F$90+'Calcification Rates'!$G$90)</f>
        <v>56.452965295734778</v>
      </c>
      <c r="HA93" s="73">
        <f>((((((((($A93*2)/PI())/2)+'Calcification Rates'!$D$92)^2)*PI())/2))-((((((($A93*2)/PI())/2)^2)*PI())/2)))*'Calcification Rates'!$F$92</f>
        <v>127.41407363986605</v>
      </c>
      <c r="HB93" s="73">
        <f>((((((((($A93*2)/PI())/2)+('Calcification Rates'!$D$92-'Calcification Rates'!$E$92))^2)*PI())/2))-((((((($A93*2)/PI())/2)^2)*PI())/2)))*('Calcification Rates'!$F$92-'Calcification Rates'!$G$92)</f>
        <v>122.48431157073415</v>
      </c>
      <c r="HC93" s="73">
        <f>((((((((($A93*2)/PI())/2)+('Calcification Rates'!$D$92+'Calcification Rates'!$E$92))^2)*PI())/2))-((((((($A93*2)/PI())/2)^2)*PI())/2)))*('Calcification Rates'!$F$92+'Calcification Rates'!$G$92)</f>
        <v>132.34383570899794</v>
      </c>
      <c r="HD93" s="73">
        <f>$A93*'Calcification Rates'!$D$93*'Calcification Rates'!$F$93</f>
        <v>37.598879900610392</v>
      </c>
      <c r="HE93" s="73">
        <f>$A93*('Calcification Rates'!$D$93-'Calcification Rates'!$E$93)*('Calcification Rates'!$F$93-'Calcification Rates'!$G$93)</f>
        <v>33.044785770120974</v>
      </c>
      <c r="HF93" s="73">
        <f>$A93*('Calcification Rates'!$D$93+'Calcification Rates'!$E$93)*('Calcification Rates'!$F$93+'Calcification Rates'!$G$93)</f>
        <v>42.402460840725801</v>
      </c>
      <c r="HG93" s="73">
        <f>$A93*'Calcification Rates'!$D$95*'Calcification Rates'!$F$95</f>
        <v>47.938571873278242</v>
      </c>
      <c r="HH93" s="73">
        <f>$A93*('Calcification Rates'!$D$95-'Calcification Rates'!$E$95)*('Calcification Rates'!$F$95-'Calcification Rates'!$G$95)</f>
        <v>41.833234947047316</v>
      </c>
      <c r="HI93" s="73">
        <f>$A93*('Calcification Rates'!$D$95+'Calcification Rates'!$E$95)*('Calcification Rates'!$F$95+'Calcification Rates'!$G$95)</f>
        <v>54.386062138424833</v>
      </c>
      <c r="HJ93" s="73">
        <f>((((1-'Calcification Rates'!$H$96)*$A93)*'Calcification Rates'!$D$96*0.1)+('Calcification Rates'!$H$96*$A93*'Calcification Rates'!$D$96))*'Calcification Rates'!$F$96</f>
        <v>22.790761175000004</v>
      </c>
      <c r="HK93" s="73">
        <f>((((1-'Calcification Rates'!$H$96)*$A93)*(('Calcification Rates'!$D$96-'Calcification Rates'!$E$96)*0.1))+('Calcification Rates'!$H$96*$A93*('Calcification Rates'!$D$96-'Calcification Rates'!$E$96)))*('Calcification Rates'!$F$96-'Calcification Rates'!$G$96)</f>
        <v>19.908238877725786</v>
      </c>
      <c r="HL93" s="73">
        <f>((((1-'Calcification Rates'!$H$96)*$A93)*(('Calcification Rates'!$D$96+'Calcification Rates'!$E$96)*0.1))+('Calcification Rates'!$H$96*$A93*('Calcification Rates'!$D$96+'Calcification Rates'!$E$96)))*('Calcification Rates'!$F$96+'Calcification Rates'!$G$96)</f>
        <v>25.850584577255503</v>
      </c>
      <c r="HM93" s="73">
        <f>((((1-'Calcification Rates'!$H$98)*$A93)*'Calcification Rates'!$D$98*0.1)+('Calcification Rates'!$H$98*$A93*'Calcification Rates'!$D$98))*'Calcification Rates'!$F$98</f>
        <v>22.790761175000004</v>
      </c>
      <c r="HN93" s="73">
        <f>((((1-'Calcification Rates'!$H$98)*$A93)*(('Calcification Rates'!$D$98-'Calcification Rates'!$E$98)*0.1))+('Calcification Rates'!$H$98*$A93*('Calcification Rates'!$D$98-'Calcification Rates'!$E$98)))*('Calcification Rates'!$F$98-'Calcification Rates'!$G$98)</f>
        <v>13.744757589781205</v>
      </c>
      <c r="HO93" s="73">
        <f>((((1-'Calcification Rates'!$H$98)*$A93)*(('Calcification Rates'!$D$98+'Calcification Rates'!$E$98)*0.1))+('Calcification Rates'!$H$98*$A93*('Calcification Rates'!$D$98+'Calcification Rates'!$E$98)))*('Calcification Rates'!$F$98+'Calcification Rates'!$G$98)</f>
        <v>33.146472283548448</v>
      </c>
    </row>
    <row r="94" spans="1:223" x14ac:dyDescent="0.3">
      <c r="A94" s="42">
        <v>92</v>
      </c>
      <c r="B94" s="73">
        <f>((((1-'Calcification Rates'!$H$11)*$A94)*'Calcification Rates'!$D$11*0.1)+('Calcification Rates'!$H$11*$A94*'Calcification Rates'!$D$11))*'Calcification Rates'!$F$11</f>
        <v>253.12009557333334</v>
      </c>
      <c r="C94" s="73">
        <f>((((1-'Calcification Rates'!$H$11)*$A94)*(('Calcification Rates'!$D$11-'Calcification Rates'!$E$11)*0.1))+('Calcification Rates'!$H$11*$A94*('Calcification Rates'!$D$11-'Calcification Rates'!$E$11)))*('Calcification Rates'!$F$11-'Calcification Rates'!$G$11)</f>
        <v>205.57782475005052</v>
      </c>
      <c r="D94" s="73">
        <f>((((1-'Calcification Rates'!$H$11)*$A94)*(('Calcification Rates'!$D$11+'Calcification Rates'!$E$11)*0.1))+('Calcification Rates'!$H$11*$A94*('Calcification Rates'!$D$11+'Calcification Rates'!$E$11)))*('Calcification Rates'!$F$11+'Calcification Rates'!$G$11)</f>
        <v>302.13924750222895</v>
      </c>
      <c r="E94" s="73">
        <f>(((((1-'Calcification Rates'!$H$12)*$A94)*'Calcification Rates'!$D$12*0.1)+('Calcification Rates'!$H$12*$A94*'Calcification Rates'!$D$12))*'Calcification Rates'!$F$12)*0.5</f>
        <v>133.29389683809521</v>
      </c>
      <c r="F94" s="73">
        <f>(((((1-'Calcification Rates'!$H$12)*$A94)*(('Calcification Rates'!$D$12-'Calcification Rates'!$E$12)*0.1))+('Calcification Rates'!$H$12*$A94*('Calcification Rates'!$D$12-'Calcification Rates'!$E$12)))*('Calcification Rates'!$F$12-'Calcification Rates'!$G$12))*0.5</f>
        <v>122.50734919302076</v>
      </c>
      <c r="G94" s="73">
        <f>(((((1-'Calcification Rates'!$H$12)*$A94)*(('Calcification Rates'!$D$12+'Calcification Rates'!$E$12)*0.1))+('Calcification Rates'!$H$12*$A94*('Calcification Rates'!$D$12+'Calcification Rates'!$E$12)))*('Calcification Rates'!$F$12+'Calcification Rates'!$G$12))*0.5</f>
        <v>144.26760104942787</v>
      </c>
      <c r="H94" s="73">
        <f>(((((1-'Calcification Rates'!$H$13)*$A94)*'Calcification Rates'!$D$13*0.1)+('Calcification Rates'!$H$13*$A94*'Calcification Rates'!$D$13))*'Calcification Rates'!$F$13)*0.5</f>
        <v>107.25510011519998</v>
      </c>
      <c r="I94" s="73">
        <f>(((((1-'Calcification Rates'!$H$13)*$A94)*(('Calcification Rates'!$D$13-'Calcification Rates'!$E$13)*0.1))+('Calcification Rates'!$H$13*$A94*('Calcification Rates'!$D$13-'Calcification Rates'!$E$13)))*('Calcification Rates'!$F$13-'Calcification Rates'!$G$13))*0.5</f>
        <v>90.768150059906915</v>
      </c>
      <c r="J94" s="73">
        <f>(((((1-'Calcification Rates'!$H$13)*$A94)*(('Calcification Rates'!$D$13+'Calcification Rates'!$E$13)*0.1))+('Calcification Rates'!$H$13*$A94*('Calcification Rates'!$D$13+'Calcification Rates'!$E$13)))*('Calcification Rates'!$F$13+'Calcification Rates'!$G$13))*0.5</f>
        <v>125.10152775298195</v>
      </c>
      <c r="K94" s="73">
        <f>((((((((($A94*2)/PI())/2)+'Calcification Rates'!$D$14)^2)*PI())/2))-((((((($A94*2)/PI())/2)^2)*PI())/2)))*'Calcification Rates'!$F$14</f>
        <v>54.390016613858897</v>
      </c>
      <c r="L94" s="73">
        <f>((((((((($A94*2)/PI())/2)+('Calcification Rates'!$D$14-'Calcification Rates'!$E$14))^2)*PI())/2))-((((((($A94*2)/PI())/2)^2)*PI())/2)))*('Calcification Rates'!$F$14-'Calcification Rates'!$G$14)</f>
        <v>52.495024473087831</v>
      </c>
      <c r="M94" s="73">
        <f>((((((((($A94*2)/PI())/2)+('Calcification Rates'!$D$14+'Calcification Rates'!$E$14))^2)*PI())/2))-((((((($A94*2)/PI())/2)^2)*PI())/2)))*('Calcification Rates'!$F$14+'Calcification Rates'!$G$14)</f>
        <v>56.285688905922576</v>
      </c>
      <c r="N94" s="73">
        <f>((((((((($A94*2)/PI())/2)+'Calcification Rates'!$D$15)^2)*PI())/2))-((((((($A94*2)/PI())/2)^2)*PI())/2)))*'Calcification Rates'!$F$15</f>
        <v>55.169040289317813</v>
      </c>
      <c r="O94" s="73">
        <f>((((((((($A94*2)/PI())/2)+('Calcification Rates'!$D$15-'Calcification Rates'!$E$15))^2)*PI())/2))-((((((($A94*2)/PI())/2)^2)*PI())/2)))*('Calcification Rates'!$F$15-'Calcification Rates'!$G$15)</f>
        <v>49.7521538543593</v>
      </c>
      <c r="P94" s="73">
        <f>((((((((($A94*2)/PI())/2)+('Calcification Rates'!$D$15+'Calcification Rates'!$E$15))^2)*PI())/2))-((((((($A94*2)/PI())/2)^2)*PI())/2)))*('Calcification Rates'!$F$15+'Calcification Rates'!$G$15)</f>
        <v>60.838972608372103</v>
      </c>
      <c r="Q94" s="73">
        <f>(2*'Calcification Rates'!$D$16*'Calcification Rates'!$F$16)+0.1*'Calcification Rates'!$D$16*($A94+(2*'Calcification Rates'!$D$16))*'Calcification Rates'!$F$16</f>
        <v>12.612728333333333</v>
      </c>
      <c r="R94" s="73">
        <f>(2*('Calcification Rates'!$D$16-'Calcification Rates'!$E$16)*('Calcification Rates'!$F$16-'Calcification Rates'!$G$16))+(0.1*('Calcification Rates'!$D$16-'Calcification Rates'!$E$16)*($A94+(2*'Calcification Rates'!$D$16-'Calcification Rates'!$E$16)))*('Calcification Rates'!$F$16-'Calcification Rates'!$G$16)</f>
        <v>10.834476866411565</v>
      </c>
      <c r="S94" s="73">
        <f>(2*('Calcification Rates'!$D$16+'Calcification Rates'!$E$16)*('Calcification Rates'!$F$16+'Calcification Rates'!$G$16))+(0.1*('Calcification Rates'!$D$16+'Calcification Rates'!$E$16)*($A94+(2*'Calcification Rates'!$D$16+'Calcification Rates'!$E$16)))*('Calcification Rates'!$F$16+'Calcification Rates'!$G$16)</f>
        <v>14.435231385861897</v>
      </c>
      <c r="T94" s="73">
        <f>(2*'Calcification Rates'!$D$17*'Calcification Rates'!$F$17)+0.1*'Calcification Rates'!$D$17*($A94+(2*'Calcification Rates'!$D$17))*'Calcification Rates'!$F$17</f>
        <v>11.65721861111111</v>
      </c>
      <c r="U94" s="73">
        <f>(2*('Calcification Rates'!$D$17-'Calcification Rates'!$E$17)*('Calcification Rates'!$F$17-'Calcification Rates'!$G$17))+(0.1*('Calcification Rates'!$D$17-'Calcification Rates'!$E$17)*($A94+(2*'Calcification Rates'!$D$17-'Calcification Rates'!$E$17)))*('Calcification Rates'!$F$17-'Calcification Rates'!$G$17)</f>
        <v>9.8919375138782293</v>
      </c>
      <c r="V94" s="73">
        <f>(2*('Calcification Rates'!$D$17+'Calcification Rates'!$E$17)*('Calcification Rates'!$F$17+'Calcification Rates'!$G$17))+(0.1*('Calcification Rates'!$D$17+'Calcification Rates'!$E$17)*($A94+(2*'Calcification Rates'!$D$17+'Calcification Rates'!$E$17)))*('Calcification Rates'!$F$17+'Calcification Rates'!$G$17)</f>
        <v>13.466749799995231</v>
      </c>
      <c r="W94" s="73">
        <f>((((((((($A94*2)/PI())/2)+'Calcification Rates'!$D$18)^2)*PI())/2))-((((((($A94*2)/PI())/2)^2)*PI())/2)))*'Calcification Rates'!$F$18</f>
        <v>55.169040289317813</v>
      </c>
      <c r="X94" s="73">
        <f>((((((((($A94*2)/PI())/2)+('Calcification Rates'!$D$18-'Calcification Rates'!$E$18))^2)*PI())/2))-((((((($A94*2)/PI())/2)^2)*PI())/2)))*('Calcification Rates'!$F$18-'Calcification Rates'!$G$18)</f>
        <v>49.7521538543593</v>
      </c>
      <c r="Y94" s="73">
        <f>((((((((($A94*2)/PI())/2)+('Calcification Rates'!$D$18+'Calcification Rates'!$E$18))^2)*PI())/2))-((((((($A94*2)/PI())/2)^2)*PI())/2)))*('Calcification Rates'!$F$18+'Calcification Rates'!$G$18)</f>
        <v>60.838972608372103</v>
      </c>
      <c r="Z94" s="73">
        <f>(2*'Calcification Rates'!$D$19*'Calcification Rates'!$F$19)+0.1*'Calcification Rates'!$D$19*($A94+(2*'Calcification Rates'!$D$19))*'Calcification Rates'!$F$19</f>
        <v>11.65721861111111</v>
      </c>
      <c r="AA94" s="73">
        <f>(2*('Calcification Rates'!$D$19-'Calcification Rates'!$E$19)*('Calcification Rates'!$F$19-'Calcification Rates'!$G$19))+(0.1*('Calcification Rates'!$D$19-'Calcification Rates'!$E$19)*($A94+(2*'Calcification Rates'!$D$19-'Calcification Rates'!$E$19)))*('Calcification Rates'!$F$19-'Calcification Rates'!$G$19)</f>
        <v>9.8919375138782293</v>
      </c>
      <c r="AB94" s="73">
        <f>(2*('Calcification Rates'!$D$19+'Calcification Rates'!$E$19)*('Calcification Rates'!$F$19+'Calcification Rates'!$G$19))+(0.1*('Calcification Rates'!$D$19+'Calcification Rates'!$E$19)*($A94+(2*'Calcification Rates'!$D$19+'Calcification Rates'!$E$19)))*('Calcification Rates'!$F$19+'Calcification Rates'!$G$19)</f>
        <v>13.466749799995231</v>
      </c>
      <c r="AC94" s="73">
        <f>(((((1-'Calcification Rates'!$H$20)*$A94)*'Calcification Rates'!$D$20*0.1)+('Calcification Rates'!$H$20*$A94*'Calcification Rates'!$D$20))*'Calcification Rates'!$F$20)*0.5</f>
        <v>7.4382617166666662</v>
      </c>
      <c r="AD94" s="73">
        <f>(((((1-'Calcification Rates'!$H$20)*$A94)*(('Calcification Rates'!$D$20-'Calcification Rates'!$E$20)*0.1))+('Calcification Rates'!$H$20*$A94*('Calcification Rates'!$D$20-'Calcification Rates'!$E$20)))*('Calcification Rates'!$F$20-'Calcification Rates'!$G$20))*0.5</f>
        <v>6.3122326331830116</v>
      </c>
      <c r="AE94" s="73">
        <f>(((((1-'Calcification Rates'!$H$20)*$A94)*(('Calcification Rates'!$D$20+'Calcification Rates'!$E$20)*0.1))+('Calcification Rates'!$H$20*$A94*('Calcification Rates'!$D$20+'Calcification Rates'!$E$20)))*('Calcification Rates'!$F$20+'Calcification Rates'!$G$20))*0.5</f>
        <v>8.5923941172176779</v>
      </c>
      <c r="AF94" s="73">
        <f>(2*'Calcification Rates'!$D$21*'Calcification Rates'!$F$21)+0.1*'Calcification Rates'!$D$21*($A94+(2*'Calcification Rates'!$D$21))*'Calcification Rates'!$F$21</f>
        <v>13.377136111111113</v>
      </c>
      <c r="AG94" s="73">
        <f>(2*('Calcification Rates'!$D$21-'Calcification Rates'!$E$21)*('Calcification Rates'!$F$21-'Calcification Rates'!$G$21))+(0.1*('Calcification Rates'!$D$21-'Calcification Rates'!$E$21)*($A94+(2*'Calcification Rates'!$D$21-'Calcification Rates'!$E$21)))*('Calcification Rates'!$F$21-'Calcification Rates'!$G$21)</f>
        <v>13.089986527982932</v>
      </c>
      <c r="AH94" s="73">
        <f>(2*('Calcification Rates'!$D$21+'Calcification Rates'!$E$21)*('Calcification Rates'!$F$21+'Calcification Rates'!$G$21))+(0.1*('Calcification Rates'!$D$21+'Calcification Rates'!$E$21)*($A94+(2*'Calcification Rates'!$D$21+'Calcification Rates'!$E$21)))*('Calcification Rates'!$F$21+'Calcification Rates'!$G$21)</f>
        <v>13.667212139750401</v>
      </c>
      <c r="AI94" s="73">
        <f>$A94*'Calcification Rates'!$D$23*'Calcification Rates'!$F$23</f>
        <v>2.1622587499999999</v>
      </c>
      <c r="AJ94" s="73">
        <f>$A94*('Calcification Rates'!$D$23-'Calcification Rates'!$E$23)*('Calcification Rates'!$F$23-'Calcification Rates'!$G$23)</f>
        <v>1.4052493335585259</v>
      </c>
      <c r="AK94" s="73">
        <f>$A94*('Calcification Rates'!$D$23+'Calcification Rates'!$E$23)*('Calcification Rates'!$F$23+'Calcification Rates'!$G$23)</f>
        <v>2.9192681664414737</v>
      </c>
      <c r="AL94" s="73">
        <f>((((1-'Calcification Rates'!$H$24)*$A94)*'Calcification Rates'!$D$24*0.1)+('Calcification Rates'!$H$24*$A94*'Calcification Rates'!$D$24))*'Calcification Rates'!$F$24</f>
        <v>98.524210111599999</v>
      </c>
      <c r="AM94" s="73">
        <f>((((1-'Calcification Rates'!$H$24)*$A94)*(('Calcification Rates'!$D$24-'Calcification Rates'!$E$24)*0.1))+('Calcification Rates'!$H$24*$A94*('Calcification Rates'!$D$24-'Calcification Rates'!$E$24)))*('Calcification Rates'!$F$24-'Calcification Rates'!$G$24)</f>
        <v>59.418436019331949</v>
      </c>
      <c r="AN94" s="73">
        <f>((((1-'Calcification Rates'!$H$24)*$A94)*(('Calcification Rates'!$D$24+'Calcification Rates'!$E$24)*0.1))+('Calcification Rates'!$H$24*$A94*('Calcification Rates'!$D$24+'Calcification Rates'!$E$24)))*('Calcification Rates'!$F$24+'Calcification Rates'!$G$24)</f>
        <v>143.29183543483174</v>
      </c>
      <c r="AO94" s="73">
        <f>((((((((($A94*2)/PI())/2)+'Calcification Rates'!$D$25)^2)*PI())/2))-((((((($A94*2)/PI())/2)^2)*PI())/2)))*'Calcification Rates'!$F$25</f>
        <v>46.291208803986208</v>
      </c>
      <c r="AP94" s="73">
        <f>((((((((($A94*2)/PI())/2)+('Calcification Rates'!$D$25-'Calcification Rates'!$E$25))^2)*PI())/2))-((((((($A94*2)/PI())/2)^2)*PI())/2)))*('Calcification Rates'!$F$25-'Calcification Rates'!$G$25)</f>
        <v>37.844128711357406</v>
      </c>
      <c r="AQ94" s="73">
        <f>((((((((($A94*2)/PI())/2)+('Calcification Rates'!$D$25+'Calcification Rates'!$E$25))^2)*PI())/2))-((((((($A94*2)/PI())/2)^2)*PI())/2)))*('Calcification Rates'!$F$25+'Calcification Rates'!$G$25)</f>
        <v>55.018761957710069</v>
      </c>
      <c r="AR94" s="73">
        <f>((((1-'Calcification Rates'!$H$28)*$A94)*'Calcification Rates'!$D$28*0.1)+('Calcification Rates'!$H$28*$A94*'Calcification Rates'!$D$28))*'Calcification Rates'!$F$28</f>
        <v>15.858153947091239</v>
      </c>
      <c r="AS94" s="73">
        <f>((((1-'Calcification Rates'!$H$28)*$A94)*(('Calcification Rates'!$D$28-'Calcification Rates'!$E$28)*0.1))+('Calcification Rates'!$H$28*$A94*('Calcification Rates'!$D$28-'Calcification Rates'!$E$28)))*('Calcification Rates'!$F$28-'Calcification Rates'!$G$28)</f>
        <v>14.293264666575062</v>
      </c>
      <c r="AT94" s="73">
        <f>((((1-'Calcification Rates'!$H$28)*$A94)*(('Calcification Rates'!$D$28+'Calcification Rates'!$E$28)*0.1))+('Calcification Rates'!$H$28*$A94*('Calcification Rates'!$D$28+'Calcification Rates'!$E$28)))*('Calcification Rates'!$F$28+'Calcification Rates'!$G$28)</f>
        <v>17.499621167233336</v>
      </c>
      <c r="AU94" s="73">
        <f>((((((((($A94*2)/PI())/2)+'Calcification Rates'!$D$29)^2)*PI())/2))-((((((($A94*2)/PI())/2)^2)*PI())/2)))*'Calcification Rates'!$F$29</f>
        <v>226.31820978419643</v>
      </c>
      <c r="AV94" s="73">
        <f>((((((((($A94*2)/PI())/2)+('Calcification Rates'!$D$29-'Calcification Rates'!$E$29))^2)*PI())/2))-((((((($A94*2)/PI())/2)^2)*PI())/2)))*('Calcification Rates'!$F$29-'Calcification Rates'!$G$29)</f>
        <v>187.06138829799178</v>
      </c>
      <c r="AW94" s="73">
        <f>((((((((($A94*2)/PI())/2)+('Calcification Rates'!$D$29+'Calcification Rates'!$E$29))^2)*PI())/2))-((((((($A94*2)/PI())/2)^2)*PI())/2)))*('Calcification Rates'!$F$29+'Calcification Rates'!$G$29)</f>
        <v>268.98637899428348</v>
      </c>
      <c r="AX94" s="73">
        <f>((((((((($A94*2)/PI())/2)+'Calcification Rates'!$D$30)^2)*PI())/2))-((((((($A94*2)/PI())/2)^2)*PI())/2)))*'Calcification Rates'!$F$30</f>
        <v>54.050397886833693</v>
      </c>
      <c r="AY94" s="73">
        <f>((((((((($A94*2)/PI())/2)+('Calcification Rates'!$D$30-'Calcification Rates'!$E$30))^2)*PI())/2))-((((((($A94*2)/PI())/2)^2)*PI())/2)))*('Calcification Rates'!$F$30-'Calcification Rates'!$G$30)</f>
        <v>47.984101297993853</v>
      </c>
      <c r="AZ94" s="73">
        <f>((((((((($A94*2)/PI())/2)+('Calcification Rates'!$D$30+'Calcification Rates'!$E$30))^2)*PI())/2))-((((((($A94*2)/PI())/2)^2)*PI())/2)))*('Calcification Rates'!$F$30+'Calcification Rates'!$G$30)</f>
        <v>60.241262273725077</v>
      </c>
      <c r="BA94" s="73">
        <f>((((1-'Calcification Rates'!$H$31)*$A94)*'Calcification Rates'!$D$31*0.1)+('Calcification Rates'!$H$31*$A94*'Calcification Rates'!$D$31))*'Calcification Rates'!$F$31</f>
        <v>16.961671999999997</v>
      </c>
      <c r="BB94" s="73">
        <f>((((1-'Calcification Rates'!$H$31)*$A94)*(('Calcification Rates'!$D$31-'Calcification Rates'!$E$31)*0.1))+('Calcification Rates'!$H$31*$A94*('Calcification Rates'!$D$31-'Calcification Rates'!$E$31)))*('Calcification Rates'!$F$31-'Calcification Rates'!$G$31)</f>
        <v>16.961671999999997</v>
      </c>
      <c r="BC94" s="73">
        <f>((((1-'Calcification Rates'!$H$31)*$A94)*(('Calcification Rates'!$D$31+'Calcification Rates'!$E$31)*0.1))+('Calcification Rates'!$H$31*$A94*('Calcification Rates'!$D$31+'Calcification Rates'!$E$31)))*('Calcification Rates'!$F$31+'Calcification Rates'!$G$31)</f>
        <v>16.961671999999997</v>
      </c>
      <c r="BD94" s="73">
        <f>$A94*'Calcification Rates'!$D$32*'Calcification Rates'!$F$32</f>
        <v>71.27260200939881</v>
      </c>
      <c r="BE94" s="73">
        <f>$A94*('Calcification Rates'!$D$32-'Calcification Rates'!$E$32)*('Calcification Rates'!$F$32-'Calcification Rates'!$G$32)</f>
        <v>68.515002633466665</v>
      </c>
      <c r="BF94" s="73">
        <f>$A94*('Calcification Rates'!$D$32+'Calcification Rates'!$E$32)*('Calcification Rates'!$F$32+'Calcification Rates'!$G$32)</f>
        <v>74.030201385330969</v>
      </c>
      <c r="BG94" s="73">
        <f>((((1-'Calcification Rates'!$H$34)*$A94)*'Calcification Rates'!$D$34*0.1)+('Calcification Rates'!$H$34*$A94*'Calcification Rates'!$D$34))*'Calcification Rates'!$F$34</f>
        <v>23.041209100000003</v>
      </c>
      <c r="BH94" s="73">
        <f>((((1-'Calcification Rates'!$H$34)*$A94)*(('Calcification Rates'!$D$34-'Calcification Rates'!$E$34)*0.1))+('Calcification Rates'!$H$34*$A94*('Calcification Rates'!$D$34-'Calcification Rates'!$E$34)))*('Calcification Rates'!$F$34-'Calcification Rates'!$G$34)</f>
        <v>8.7743938128516241</v>
      </c>
      <c r="BI94" s="73">
        <f>((((1-'Calcification Rates'!$H$34)*$A94)*(('Calcification Rates'!$D$34+'Calcification Rates'!$E$34)*0.1))+('Calcification Rates'!$H$34*$A94*('Calcification Rates'!$D$34+'Calcification Rates'!$E$34)))*('Calcification Rates'!$F$34+'Calcification Rates'!$G$34)</f>
        <v>43.944394049419905</v>
      </c>
      <c r="BJ94" s="73">
        <f>(2*'Calcification Rates'!$D$35*'Calcification Rates'!$F$35)+0.1*'Calcification Rates'!$D$35*($A94+(2*'Calcification Rates'!$D$35))*'Calcification Rates'!$F$35</f>
        <v>6.7178340019121086</v>
      </c>
      <c r="BK94" s="73">
        <f>(2*('Calcification Rates'!$D$35-'Calcification Rates'!$E$35)*('Calcification Rates'!$F$35-'Calcification Rates'!$G$35))+(0.1*('Calcification Rates'!$D$35-'Calcification Rates'!$E$35)*($A94+(2*'Calcification Rates'!$D$35-'Calcification Rates'!$E$35)))*('Calcification Rates'!$F$35-'Calcification Rates'!$G$35)</f>
        <v>6.0587510655514247</v>
      </c>
      <c r="BL94" s="73">
        <f>(2*('Calcification Rates'!$D$35+'Calcification Rates'!$E$35)*('Calcification Rates'!$F$35+'Calcification Rates'!$G$35))+(0.1*('Calcification Rates'!$D$35+'Calcification Rates'!$E$35)*($A94+(2*'Calcification Rates'!$D$35+'Calcification Rates'!$E$35)))*('Calcification Rates'!$F$35+'Calcification Rates'!$G$35)</f>
        <v>7.4076138945579189</v>
      </c>
      <c r="BM94" s="73">
        <f>((((((((($A94*2)/PI())/2)+'Calcification Rates'!$D$36)^2)*PI())/2))-((((((($A94*2)/PI())/2)^2)*PI())/2)))*'Calcification Rates'!$F$36</f>
        <v>72.823684760461077</v>
      </c>
      <c r="BN94" s="73">
        <f>((((((((($A94*2)/PI())/2)+('Calcification Rates'!$D$36-'Calcification Rates'!$E$36))^2)*PI())/2))-((((((($A94*2)/PI())/2)^2)*PI())/2)))*('Calcification Rates'!$F$36-'Calcification Rates'!$G$36)</f>
        <v>66.703314478097155</v>
      </c>
      <c r="BO94" s="73">
        <f>((((((((($A94*2)/PI())/2)+('Calcification Rates'!$D$36+'Calcification Rates'!$E$36))^2)*PI())/2))-((((((($A94*2)/PI())/2)^2)*PI())/2)))*('Calcification Rates'!$F$36+'Calcification Rates'!$G$36)</f>
        <v>79.212754956634086</v>
      </c>
      <c r="BP94" s="73">
        <f>(2*'Calcification Rates'!$D$37*'Calcification Rates'!$F$37)+0.1*'Calcification Rates'!$D$37*($A94+(2*'Calcification Rates'!$D$37))*'Calcification Rates'!$F$37</f>
        <v>133.26809027777776</v>
      </c>
      <c r="BQ94" s="73">
        <f>(2*('Calcification Rates'!$D$37-'Calcification Rates'!$E$37)*('Calcification Rates'!$F$37-'Calcification Rates'!$G$37))+(0.1*('Calcification Rates'!$D$37-'Calcification Rates'!$E$37)*($A94+(2*'Calcification Rates'!$D$37-'Calcification Rates'!$E$37)))*('Calcification Rates'!$F$37-'Calcification Rates'!$G$37)</f>
        <v>109.32871958636272</v>
      </c>
      <c r="BR94" s="73">
        <f>(2*('Calcification Rates'!$D$37+'Calcification Rates'!$E$37)*('Calcification Rates'!$F$37+'Calcification Rates'!$G$37))+(0.1*('Calcification Rates'!$D$37+'Calcification Rates'!$E$37)*($A94+(2*'Calcification Rates'!$D$37+'Calcification Rates'!$E$37)))*('Calcification Rates'!$F$37+'Calcification Rates'!$G$37)</f>
        <v>159.13488359112282</v>
      </c>
      <c r="BS94" s="73">
        <f>(2*'Calcification Rates'!$D$38*'Calcification Rates'!$F$38)+0.1*'Calcification Rates'!$D$38*($A94+(2*'Calcification Rates'!$D$38))*'Calcification Rates'!$F$38</f>
        <v>127.60805555555555</v>
      </c>
      <c r="BT94" s="73">
        <f>(2*('Calcification Rates'!$D$38-'Calcification Rates'!$E$38)*('Calcification Rates'!$F$38-'Calcification Rates'!$G$38))+(0.1*('Calcification Rates'!$D$38-'Calcification Rates'!$E$38)*($A94+(2*'Calcification Rates'!$D$38-'Calcification Rates'!$E$38)))*('Calcification Rates'!$F$38-'Calcification Rates'!$G$38)</f>
        <v>102.67913229303319</v>
      </c>
      <c r="BU94" s="73">
        <f>(2*('Calcification Rates'!$D$38+'Calcification Rates'!$E$38)*('Calcification Rates'!$F$38+'Calcification Rates'!$G$38))+(0.1*('Calcification Rates'!$D$38+'Calcification Rates'!$E$38)*($A94+(2*'Calcification Rates'!$D$38+'Calcification Rates'!$E$38)))*('Calcification Rates'!$F$38+'Calcification Rates'!$G$38)</f>
        <v>155.03814027343074</v>
      </c>
      <c r="BV94" s="73">
        <f>((((((((($A94*2)/PI())/2)+'Calcification Rates'!$D$39)^2)*PI())/2))-((((((($A94*2)/PI())/2)^2)*PI())/2)))*'Calcification Rates'!$F$39</f>
        <v>39.383987133891189</v>
      </c>
      <c r="BW94" s="73">
        <f>((((((((($A94*2)/PI())/2)+('Calcification Rates'!$D$39-'Calcification Rates'!$E$39))^2)*PI())/2))-((((((($A94*2)/PI())/2)^2)*PI())/2)))*('Calcification Rates'!$F$39-'Calcification Rates'!$G$39)</f>
        <v>37.860186188223224</v>
      </c>
      <c r="BX94" s="73">
        <f>((((((((($A94*2)/PI())/2)+('Calcification Rates'!$D$39+'Calcification Rates'!$E$39))^2)*PI())/2))-((((((($A94*2)/PI())/2)^2)*PI())/2)))*('Calcification Rates'!$F$39+'Calcification Rates'!$G$39)</f>
        <v>40.907788079559147</v>
      </c>
      <c r="BY94" s="73">
        <f>((((((((($A94*2)/PI())/2)+'Calcification Rates'!$D$40)^2)*PI())/2))-((((((($A94*2)/PI())/2)^2)*PI())/2)))*'Calcification Rates'!$F$40</f>
        <v>71.881051691124313</v>
      </c>
      <c r="BZ94" s="73">
        <f>((((((((($A94*2)/PI())/2)+('Calcification Rates'!$D$40-'Calcification Rates'!$E$40))^2)*PI())/2))-((((((($A94*2)/PI())/2)^2)*PI())/2)))*('Calcification Rates'!$F$40-'Calcification Rates'!$G$40)</f>
        <v>69.099910864265595</v>
      </c>
      <c r="CA94" s="73">
        <f>((((((((($A94*2)/PI())/2)+('Calcification Rates'!$D$40+'Calcification Rates'!$E$40))^2)*PI())/2))-((((((($A94*2)/PI())/2)^2)*PI())/2)))*('Calcification Rates'!$F$40+'Calcification Rates'!$G$40)</f>
        <v>74.662192517983016</v>
      </c>
      <c r="CB94" s="73">
        <f>$A94*'Calcification Rates'!$D$23*'Calcification Rates'!$F$23</f>
        <v>2.1622587499999999</v>
      </c>
      <c r="CC94" s="73">
        <f>$A94*('Calcification Rates'!$D$23-'Calcification Rates'!$E$23)*('Calcification Rates'!$F$23-'Calcification Rates'!$G$23)</f>
        <v>1.4052493335585259</v>
      </c>
      <c r="CD94" s="73">
        <f>$A94*('Calcification Rates'!$D$23+'Calcification Rates'!$E$23)*('Calcification Rates'!$F$23+'Calcification Rates'!$G$23)</f>
        <v>2.9192681664414737</v>
      </c>
      <c r="CE94" s="73">
        <f>((((1-'Calcification Rates'!$H$44)*$A94)*'Calcification Rates'!$D$44*0.1)+('Calcification Rates'!$H$44*$A94*'Calcification Rates'!$D$44))*'Calcification Rates'!$F$44</f>
        <v>75.506042220699996</v>
      </c>
      <c r="CF94" s="73">
        <f>((((1-'Calcification Rates'!$H$44)*$A94)*(('Calcification Rates'!$D$44-'Calcification Rates'!$E$44)*0.1))+('Calcification Rates'!$H$44*$A94*('Calcification Rates'!$D$44-'Calcification Rates'!$E$44)))*('Calcification Rates'!$F$44-'Calcification Rates'!$G$44)</f>
        <v>45.536532936237329</v>
      </c>
      <c r="CG94" s="73">
        <f>((((1-'Calcification Rates'!$H$44)*$A94)*(('Calcification Rates'!$D$44+'Calcification Rates'!$E$44)*0.1))+('Calcification Rates'!$H$44*$A94*('Calcification Rates'!$D$44+'Calcification Rates'!$E$44)))*('Calcification Rates'!$F$44+'Calcification Rates'!$G$44)</f>
        <v>109.81462692234417</v>
      </c>
      <c r="CH94" s="73">
        <f>((((1-'Calcification Rates'!$H$45)*$A94)*'Calcification Rates'!$D$45*0.1)+('Calcification Rates'!$H$45*$A94*'Calcification Rates'!$D$45))*'Calcification Rates'!$F$45</f>
        <v>93.821820799999998</v>
      </c>
      <c r="CI94" s="73">
        <f>((((1-'Calcification Rates'!$H$45)*$A94)*(('Calcification Rates'!$D$45-'Calcification Rates'!$E$45)*0.1))+('Calcification Rates'!$H$45*$A94*('Calcification Rates'!$D$45-'Calcification Rates'!$E$45)))*('Calcification Rates'!$F$45-'Calcification Rates'!$G$45)</f>
        <v>61.780402561174355</v>
      </c>
      <c r="CJ94" s="73">
        <f>((((1-'Calcification Rates'!$H$45)*$A94)*(('Calcification Rates'!$D$45+'Calcification Rates'!$E$45)*0.1))+('Calcification Rates'!$H$45*$A94*('Calcification Rates'!$D$45+'Calcification Rates'!$E$45)))*('Calcification Rates'!$F$45+'Calcification Rates'!$G$45)</f>
        <v>125.86323903882564</v>
      </c>
      <c r="CK94" s="73">
        <f>((((1-'Calcification Rates'!$H$46)*$A94)*'Calcification Rates'!$D$46*0.1)+('Calcification Rates'!$H$46*$A94*'Calcification Rates'!$D$46))*'Calcification Rates'!$F$46</f>
        <v>75.569979440000012</v>
      </c>
      <c r="CL94" s="73">
        <f>((((1-'Calcification Rates'!$H$46)*$A94)*(('Calcification Rates'!$D$46-'Calcification Rates'!$E$46)*0.1))+('Calcification Rates'!$H$46*$A94*('Calcification Rates'!$D$46-'Calcification Rates'!$E$46)))*('Calcification Rates'!$F$46-'Calcification Rates'!$G$46)</f>
        <v>70.874668608282377</v>
      </c>
      <c r="CM94" s="73">
        <f>((((1-'Calcification Rates'!$H$46)*$A94)*(('Calcification Rates'!$D$46+'Calcification Rates'!$E$46)*0.1))+('Calcification Rates'!$H$46*$A94*('Calcification Rates'!$D$46+'Calcification Rates'!$E$46)))*('Calcification Rates'!$F$46+'Calcification Rates'!$G$46)</f>
        <v>80.406087478239812</v>
      </c>
      <c r="CN94" s="73">
        <f>((((1-'Calcification Rates'!$H$47)*$A94)*'Calcification Rates'!$D$47*0.1)+('Calcification Rates'!$H$47*$A94*'Calcification Rates'!$D$47))*'Calcification Rates'!$F$47</f>
        <v>98.524210111599999</v>
      </c>
      <c r="CO94" s="73">
        <f>((((1-'Calcification Rates'!$H$47)*$A94)*(('Calcification Rates'!$D$47-'Calcification Rates'!$E$47)*0.1))+('Calcification Rates'!$H$47*$A94*('Calcification Rates'!$D$47-'Calcification Rates'!$E$47)))*('Calcification Rates'!$F$47-'Calcification Rates'!$G$47)</f>
        <v>59.418436019331949</v>
      </c>
      <c r="CP94" s="73">
        <f>((((1-'Calcification Rates'!$H$47)*$A94)*(('Calcification Rates'!$D$47+'Calcification Rates'!$E$47)*0.1))+('Calcification Rates'!$H$47*$A94*('Calcification Rates'!$D$47+'Calcification Rates'!$E$47)))*('Calcification Rates'!$F$47+'Calcification Rates'!$G$47)</f>
        <v>143.29183543483174</v>
      </c>
      <c r="CQ94" s="73">
        <f>((((((((($A94*2)/PI())/2)+'Calcification Rates'!$D$48)^2)*PI())/2))-((((((($A94*2)/PI())/2)^2)*PI())/2)))*'Calcification Rates'!$F$48</f>
        <v>55.169040289317813</v>
      </c>
      <c r="CR94" s="73">
        <f>((((((((($A94*2)/PI())/2)+('Calcification Rates'!$D$48-'Calcification Rates'!$E$48))^2)*PI())/2))-((((((($A94*2)/PI())/2)^2)*PI())/2)))*('Calcification Rates'!$F$48-'Calcification Rates'!$G$48)</f>
        <v>49.7521538543593</v>
      </c>
      <c r="CS94" s="73">
        <f>((((((((($A94*2)/PI())/2)+('Calcification Rates'!$D$48+'Calcification Rates'!$E$48))^2)*PI())/2))-((((((($A94*2)/PI())/2)^2)*PI())/2)))*('Calcification Rates'!$F$48+'Calcification Rates'!$G$48)</f>
        <v>60.838972608372103</v>
      </c>
      <c r="CT94" s="73">
        <f>((((1-'Calcification Rates'!$H$49)*$A94)*'Calcification Rates'!$D$49*0.1)+('Calcification Rates'!$H$49*$A94*'Calcification Rates'!$D$49))*'Calcification Rates'!$F$49</f>
        <v>75.506042220699996</v>
      </c>
      <c r="CU94" s="73">
        <f>((((1-'Calcification Rates'!$H$49)*$A94)*(('Calcification Rates'!$D$49-'Calcification Rates'!$E$49)*0.1))+('Calcification Rates'!$H$49*$A94*('Calcification Rates'!$D$49-'Calcification Rates'!$E$49)))*('Calcification Rates'!$F$49-'Calcification Rates'!$G$49)</f>
        <v>45.536532936237329</v>
      </c>
      <c r="CV94" s="73">
        <f>((((1-'Calcification Rates'!$H$49)*$A94)*(('Calcification Rates'!$D$49+'Calcification Rates'!$E$49)*0.1))+('Calcification Rates'!$H$49*$A94*('Calcification Rates'!$D$49+'Calcification Rates'!$E$49)))*('Calcification Rates'!$F$49+'Calcification Rates'!$G$49)</f>
        <v>109.81462692234417</v>
      </c>
      <c r="CW94" s="73">
        <f>((((((((($A94*2)/PI())/2)+'Calcification Rates'!$D$50)^2)*PI())/2))-((((((($A94*2)/PI())/2)^2)*PI())/2)))*'Calcification Rates'!$F$50</f>
        <v>55.169040289317813</v>
      </c>
      <c r="CX94" s="73">
        <f>((((((((($A94*2)/PI())/2)+('Calcification Rates'!$D$50-'Calcification Rates'!$E$50))^2)*PI())/2))-((((((($A94*2)/PI())/2)^2)*PI())/2)))*('Calcification Rates'!$F$50-'Calcification Rates'!$G$50)</f>
        <v>49.7521538543593</v>
      </c>
      <c r="CY94" s="73">
        <f>((((((((($A94*2)/PI())/2)+('Calcification Rates'!$D$50+'Calcification Rates'!$E$50))^2)*PI())/2))-((((((($A94*2)/PI())/2)^2)*PI())/2)))*('Calcification Rates'!$F$50+'Calcification Rates'!$G$50)</f>
        <v>60.838972608372103</v>
      </c>
      <c r="CZ94" s="73">
        <f>((((((((($A94*2)/PI())/2)+'Calcification Rates'!$D$51)^2)*PI())/2))-((((((($A94*2)/PI())/2)^2)*PI())/2)))*'Calcification Rates'!$F$51</f>
        <v>55.169040289317813</v>
      </c>
      <c r="DA94" s="73">
        <f>((((((((($A94*2)/PI())/2)+('Calcification Rates'!$D$51-'Calcification Rates'!$E$51))^2)*PI())/2))-((((((($A94*2)/PI())/2)^2)*PI())/2)))*('Calcification Rates'!$F$51-'Calcification Rates'!$G$51)</f>
        <v>49.7521538543593</v>
      </c>
      <c r="DB94" s="73">
        <f>((((((((($A94*2)/PI())/2)+('Calcification Rates'!$D$51+'Calcification Rates'!$E$51))^2)*PI())/2))-((((((($A94*2)/PI())/2)^2)*PI())/2)))*('Calcification Rates'!$F$51+'Calcification Rates'!$G$51)</f>
        <v>60.838972608372103</v>
      </c>
      <c r="DC94" s="73">
        <f>((((((((($A94*2)/PI())/2)+'Calcification Rates'!$D$52)^2)*PI())/2))-((((((($A94*2)/PI())/2)^2)*PI())/2)))*'Calcification Rates'!$F$52</f>
        <v>121.79741897522692</v>
      </c>
      <c r="DD94" s="73">
        <f>((((((((($A94*2)/PI())/2)+('Calcification Rates'!$D$52-'Calcification Rates'!$E$52))^2)*PI())/2))-((((((($A94*2)/PI())/2)^2)*PI())/2)))*('Calcification Rates'!$F$52-'Calcification Rates'!$G$52)</f>
        <v>114.98386251760461</v>
      </c>
      <c r="DE94" s="73">
        <f>((((((((($A94*2)/PI())/2)+('Calcification Rates'!$D$52+'Calcification Rates'!$E$52))^2)*PI())/2))-((((((($A94*2)/PI())/2)^2)*PI())/2)))*('Calcification Rates'!$F$52+'Calcification Rates'!$G$52)</f>
        <v>128.78123035794093</v>
      </c>
      <c r="DF94" s="73">
        <f>((((((((($A94*2)/PI())/2)+'Calcification Rates'!$D$53)^2)*PI())/2))-((((((($A94*2)/PI())/2)^2)*PI())/2)))*'Calcification Rates'!$F$53</f>
        <v>16.367643848642345</v>
      </c>
      <c r="DG94" s="73">
        <f>((((((((($A94*2)/PI())/2)+('Calcification Rates'!$D$53-'Calcification Rates'!$E$53))^2)*PI())/2))-((((((($A94*2)/PI())/2)^2)*PI())/2)))*('Calcification Rates'!$F$53-'Calcification Rates'!$G$53)</f>
        <v>15.557437820363296</v>
      </c>
      <c r="DH94" s="73">
        <f>((((((((($A94*2)/PI())/2)+('Calcification Rates'!$D$53+'Calcification Rates'!$E$53))^2)*PI())/2))-((((((($A94*2)/PI())/2)^2)*PI())/2)))*('Calcification Rates'!$F$53+'Calcification Rates'!$G$53)</f>
        <v>17.192100240004741</v>
      </c>
      <c r="DI94" s="73">
        <f>((((((((($A94*2)/PI())/2)+'Calcification Rates'!$D$54)^2)*PI())/2))-((((((($A94*2)/PI())/2)^2)*PI())/2)))*'Calcification Rates'!$F$54</f>
        <v>16.367643848642345</v>
      </c>
      <c r="DJ94" s="73">
        <f>((((((((($A94*2)/PI())/2)+('Calcification Rates'!$D$54-'Calcification Rates'!$E$54))^2)*PI())/2))-((((((($A94*2)/PI())/2)^2)*PI())/2)))*('Calcification Rates'!$F$54-'Calcification Rates'!$G$54)</f>
        <v>15.557437820363296</v>
      </c>
      <c r="DK94" s="73">
        <f>((((((((($A94*2)/PI())/2)+('Calcification Rates'!$D$54+'Calcification Rates'!$E$54))^2)*PI())/2))-((((((($A94*2)/PI())/2)^2)*PI())/2)))*('Calcification Rates'!$F$54+'Calcification Rates'!$G$54)</f>
        <v>17.192100240004741</v>
      </c>
      <c r="DL94" s="73">
        <f>((((((((($A94*2)/PI())/2)+'Calcification Rates'!$D$55)^2)*PI())/2))-((((((($A94*2)/PI())/2)^2)*PI())/2)))*'Calcification Rates'!$F$55</f>
        <v>20.071276087025627</v>
      </c>
      <c r="DM94" s="73">
        <f>((((((((($A94*2)/PI())/2)+('Calcification Rates'!$D$55-'Calcification Rates'!$E$55))^2)*PI())/2))-((((((($A94*2)/PI())/2)^2)*PI())/2)))*('Calcification Rates'!$F$55-'Calcification Rates'!$G$55)</f>
        <v>19.845581452777854</v>
      </c>
      <c r="DN94" s="73">
        <f>((((((((($A94*2)/PI())/2)+('Calcification Rates'!$D$55+'Calcification Rates'!$E$55))^2)*PI())/2))-((((((($A94*2)/PI())/2)^2)*PI())/2)))*('Calcification Rates'!$F$55+'Calcification Rates'!$G$55)</f>
        <v>20.296980595194643</v>
      </c>
      <c r="DO94" s="73">
        <f>((((1-'Calcification Rates'!$H$56)*$A94)*'Calcification Rates'!$D$56*0.1)+('Calcification Rates'!$H$56*$A94*'Calcification Rates'!$D$56))*'Calcification Rates'!$F$56</f>
        <v>9.7943462200000013</v>
      </c>
      <c r="DP94" s="73">
        <f>((((1-'Calcification Rates'!$H$56)*$A94)*(('Calcification Rates'!$D$56-'Calcification Rates'!$E$56)*0.1))+('Calcification Rates'!$H$56*$A94*('Calcification Rates'!$D$56-'Calcification Rates'!$E$56)))*('Calcification Rates'!$F$56-'Calcification Rates'!$G$56)</f>
        <v>9.7943462200000013</v>
      </c>
      <c r="DQ94" s="73">
        <f>((((1-'Calcification Rates'!$H$56)*$A94)*(('Calcification Rates'!$D$56+'Calcification Rates'!$E$56)*0.1))+('Calcification Rates'!$H$56*$A94*('Calcification Rates'!$D$56+'Calcification Rates'!$E$56)))*('Calcification Rates'!$F$56+'Calcification Rates'!$G$56)</f>
        <v>9.7943462200000013</v>
      </c>
      <c r="DR94" s="73">
        <f>((((1-'Calcification Rates'!$H$57)*$A94)*'Calcification Rates'!$D$57*0.1)+('Calcification Rates'!$H$57*$A94*'Calcification Rates'!$D$57))*'Calcification Rates'!$F$57</f>
        <v>41.527818666666676</v>
      </c>
      <c r="DS94" s="73">
        <f>((((1-'Calcification Rates'!$H$57)*$A94)*(('Calcification Rates'!$D$57-'Calcification Rates'!$E$57)*0.1))+('Calcification Rates'!$H$57*$A94*('Calcification Rates'!$D$57-'Calcification Rates'!$E$57)))*('Calcification Rates'!$F$57-'Calcification Rates'!$G$57)</f>
        <v>39.359657029601266</v>
      </c>
      <c r="DT94" s="73">
        <f>((((1-'Calcification Rates'!$H$57)*$A94)*(('Calcification Rates'!$D$57+'Calcification Rates'!$E$57)*0.1))+('Calcification Rates'!$H$57*$A94*('Calcification Rates'!$D$57+'Calcification Rates'!$E$57)))*('Calcification Rates'!$F$57+'Calcification Rates'!$G$57)</f>
        <v>43.695980303732071</v>
      </c>
      <c r="DU94" s="73">
        <f>((((1-'Calcification Rates'!$H$58)*$A94)*'Calcification Rates'!$D$58*0.1)+('Calcification Rates'!$H$58*$A94*'Calcification Rates'!$D$58))*'Calcification Rates'!$F$58</f>
        <v>41.527818666666676</v>
      </c>
      <c r="DV94" s="73">
        <f>((((1-'Calcification Rates'!$H$58)*$A94)*(('Calcification Rates'!$D$58-'Calcification Rates'!$E$58)*0.1))+('Calcification Rates'!$H$58*$A94*('Calcification Rates'!$D$58-'Calcification Rates'!$E$58)))*('Calcification Rates'!$F$58-'Calcification Rates'!$G$58)</f>
        <v>39.359657029601266</v>
      </c>
      <c r="DW94" s="73">
        <f>((((1-'Calcification Rates'!$H$58)*$A94)*(('Calcification Rates'!$D$58+'Calcification Rates'!$E$58)*0.1))+('Calcification Rates'!$H$58*$A94*('Calcification Rates'!$D$58+'Calcification Rates'!$E$58)))*('Calcification Rates'!$F$58+'Calcification Rates'!$G$58)</f>
        <v>43.695980303732071</v>
      </c>
      <c r="DX94" s="73">
        <f>(2*'Calcification Rates'!$D$59*'Calcification Rates'!$F$59)+0.1*'Calcification Rates'!$D$59*($A94+(2*'Calcification Rates'!$D$59))*'Calcification Rates'!$F$59</f>
        <v>27.355777422222225</v>
      </c>
      <c r="DY94" s="73">
        <f>(2*('Calcification Rates'!$D$59-'Calcification Rates'!$E$59)*('Calcification Rates'!$F$59-'Calcification Rates'!$G$59))+(0.1*('Calcification Rates'!$D$59-'Calcification Rates'!$E$59)*($A94+(2*'Calcification Rates'!$D$59-'Calcification Rates'!$E$59)))*('Calcification Rates'!$F$59-'Calcification Rates'!$G$59)</f>
        <v>25.909039860086317</v>
      </c>
      <c r="DZ94" s="73">
        <f>(2*('Calcification Rates'!$D$59+'Calcification Rates'!$E$59)*('Calcification Rates'!$F$59+'Calcification Rates'!$G$59))+(0.1*('Calcification Rates'!$D$59+'Calcification Rates'!$E$59)*($A94+(2*'Calcification Rates'!$D$59+'Calcification Rates'!$E$59)))*('Calcification Rates'!$F$59+'Calcification Rates'!$G$59)</f>
        <v>28.804552746565424</v>
      </c>
      <c r="EA94" s="73">
        <f>((((((((($A94*2)/PI())/2)+'Calcification Rates'!$D$60)^2)*PI())/2))-((((((($A94*2)/PI())/2)^2)*PI())/2)))*'Calcification Rates'!$F$60</f>
        <v>57.378086284715053</v>
      </c>
      <c r="EB94" s="73">
        <f>((((((((($A94*2)/PI())/2)+('Calcification Rates'!$D$60-'Calcification Rates'!$E$60))^2)*PI())/2))-((((((($A94*2)/PI())/2)^2)*PI())/2)))*('Calcification Rates'!$F$60-'Calcification Rates'!$G$60)</f>
        <v>53.567048243876741</v>
      </c>
      <c r="EC94" s="73">
        <f>((((((((($A94*2)/PI())/2)+('Calcification Rates'!$D$60+'Calcification Rates'!$E$60))^2)*PI())/2))-((((((($A94*2)/PI())/2)^2)*PI())/2)))*('Calcification Rates'!$F$60+'Calcification Rates'!$G$60)</f>
        <v>61.312561085089115</v>
      </c>
      <c r="ED94" s="73">
        <f>$A94*'Calcification Rates'!$D$61*'Calcification Rates'!$F$61</f>
        <v>72.199309724416167</v>
      </c>
      <c r="EE94" s="73">
        <f>$A94*('Calcification Rates'!$D$61-'Calcification Rates'!$E$61)*('Calcification Rates'!$F$61-'Calcification Rates'!$G$61)</f>
        <v>66.15795789748725</v>
      </c>
      <c r="EF94" s="73">
        <f>$A94*('Calcification Rates'!$D$61+'Calcification Rates'!$E$61)*('Calcification Rates'!$F$61+'Calcification Rates'!$G$61)</f>
        <v>78.502105009660681</v>
      </c>
      <c r="EG94" s="73">
        <f>(2*'Calcification Rates'!$D$62*'Calcification Rates'!$F$62)+0.1*'Calcification Rates'!$D$62*($A94+(2*'Calcification Rates'!$D$62))*'Calcification Rates'!$F$62</f>
        <v>133.26809027777776</v>
      </c>
      <c r="EH94" s="73">
        <f>(2*('Calcification Rates'!$D$62-'Calcification Rates'!$E$62)*('Calcification Rates'!$F$62-'Calcification Rates'!$G$62))+(0.1*('Calcification Rates'!$D$62-'Calcification Rates'!$E$62)*($A94+(2*'Calcification Rates'!$D$62-'Calcification Rates'!$E$62)))*('Calcification Rates'!$F$62-'Calcification Rates'!$G$62)</f>
        <v>109.32871958636272</v>
      </c>
      <c r="EI94" s="73">
        <f>(2*('Calcification Rates'!$D$62+'Calcification Rates'!$E$62)*('Calcification Rates'!$F$62+'Calcification Rates'!$G$62))+(0.1*('Calcification Rates'!$D$62+'Calcification Rates'!$E$62)*($A94+(2*'Calcification Rates'!$D$62+'Calcification Rates'!$E$62)))*('Calcification Rates'!$F$62+'Calcification Rates'!$G$62)</f>
        <v>159.13488359112282</v>
      </c>
      <c r="EJ94" s="73">
        <f>(2*'Calcification Rates'!$D$63*'Calcification Rates'!$F$63)+0.1*'Calcification Rates'!$D$63*($A94+(2*'Calcification Rates'!$D$63))*'Calcification Rates'!$F$63</f>
        <v>133.26809027777776</v>
      </c>
      <c r="EK94" s="73">
        <f>(2*('Calcification Rates'!$D$63-'Calcification Rates'!$E$63)*('Calcification Rates'!$F$63-'Calcification Rates'!$G$63))+(0.1*('Calcification Rates'!$D$63-'Calcification Rates'!$E$63)*($A94+(2*'Calcification Rates'!$D$63-'Calcification Rates'!$E$63)))*('Calcification Rates'!$F$63-'Calcification Rates'!$G$63)</f>
        <v>109.32871958636272</v>
      </c>
      <c r="EL94" s="73">
        <f>(2*('Calcification Rates'!$D$63+'Calcification Rates'!$E$63)*('Calcification Rates'!$F$63+'Calcification Rates'!$G$63))+(0.1*('Calcification Rates'!$D$63+'Calcification Rates'!$E$63)*($A94+(2*'Calcification Rates'!$D$63+'Calcification Rates'!$E$63)))*('Calcification Rates'!$F$63+'Calcification Rates'!$G$63)</f>
        <v>159.13488359112282</v>
      </c>
      <c r="EM94" s="73">
        <f>(2*'Calcification Rates'!$D$64*'Calcification Rates'!$F$64)+0.1*'Calcification Rates'!$D$64*($A94+(2*'Calcification Rates'!$D$64))*'Calcification Rates'!$F$64</f>
        <v>133.26809027777776</v>
      </c>
      <c r="EN94" s="73">
        <f>(2*('Calcification Rates'!$D$64-'Calcification Rates'!$E$64)*('Calcification Rates'!$F$64-'Calcification Rates'!$G$64))+(0.1*('Calcification Rates'!$D$64-'Calcification Rates'!$E$64)*($A94+(2*'Calcification Rates'!$D$64-'Calcification Rates'!$E$64)))*('Calcification Rates'!$F$64-'Calcification Rates'!$G$64)</f>
        <v>109.32871958636272</v>
      </c>
      <c r="EO94" s="73">
        <f>(2*('Calcification Rates'!$D$64+'Calcification Rates'!$E$64)*('Calcification Rates'!$F$64+'Calcification Rates'!$G$64))+(0.1*('Calcification Rates'!$D$64+'Calcification Rates'!$E$64)*($A94+(2*'Calcification Rates'!$D$64+'Calcification Rates'!$E$64)))*('Calcification Rates'!$F$64+'Calcification Rates'!$G$64)</f>
        <v>159.13488359112282</v>
      </c>
      <c r="EP94" s="73">
        <f>(2*'Calcification Rates'!$D$65*'Calcification Rates'!$F$65)+0.1*'Calcification Rates'!$D$65*($A94+(2*'Calcification Rates'!$D$65))*'Calcification Rates'!$F$65</f>
        <v>133.26809027777776</v>
      </c>
      <c r="EQ94" s="73">
        <f>(2*('Calcification Rates'!$D$65-'Calcification Rates'!$E$65)*('Calcification Rates'!$F$65-'Calcification Rates'!$G$65))+(0.1*('Calcification Rates'!$D$65-'Calcification Rates'!$E$65)*($A94+(2*'Calcification Rates'!$D$65-'Calcification Rates'!$E$65)))*('Calcification Rates'!$F$65-'Calcification Rates'!$G$65)</f>
        <v>109.32871958636272</v>
      </c>
      <c r="ER94" s="73">
        <f>(2*('Calcification Rates'!$D$65+'Calcification Rates'!$E$65)*('Calcification Rates'!$F$65+'Calcification Rates'!$G$65))+(0.1*('Calcification Rates'!$D$65+'Calcification Rates'!$E$65)*($A94+(2*'Calcification Rates'!$D$65+'Calcification Rates'!$E$65)))*('Calcification Rates'!$F$65+'Calcification Rates'!$G$65)</f>
        <v>159.13488359112282</v>
      </c>
      <c r="ES94" s="73">
        <f>$A94*'Calcification Rates'!$D$66*'Calcification Rates'!$F$66</f>
        <v>72.199309724416167</v>
      </c>
      <c r="ET94" s="73">
        <f>$A94*('Calcification Rates'!$D$66-'Calcification Rates'!$E$66)*('Calcification Rates'!$F$66-'Calcification Rates'!$G$66)</f>
        <v>66.15795789748725</v>
      </c>
      <c r="EU94" s="73">
        <f>$A94*('Calcification Rates'!$D$66+'Calcification Rates'!$E$66)*('Calcification Rates'!$F$66+'Calcification Rates'!$G$66)</f>
        <v>78.502105009660681</v>
      </c>
      <c r="EV94" s="73">
        <f>(2*'Calcification Rates'!$D$67*'Calcification Rates'!$F$67)+0.1*'Calcification Rates'!$D$67*($A94+(2*'Calcification Rates'!$D$67))*'Calcification Rates'!$F$67</f>
        <v>133.26809027777776</v>
      </c>
      <c r="EW94" s="73">
        <f>(2*('Calcification Rates'!$D$67-'Calcification Rates'!$E$67)*('Calcification Rates'!$F$67-'Calcification Rates'!$G$67))+(0.1*('Calcification Rates'!$D$67-'Calcification Rates'!$E$67)*($A94+(2*'Calcification Rates'!$D$67-'Calcification Rates'!$E$67)))*('Calcification Rates'!$F$67-'Calcification Rates'!$G$67)</f>
        <v>109.32871958636272</v>
      </c>
      <c r="EX94" s="73">
        <f>(2*('Calcification Rates'!$D$67+'Calcification Rates'!$E$67)*('Calcification Rates'!$F$67+'Calcification Rates'!$G$67))+(0.1*('Calcification Rates'!$D$67+'Calcification Rates'!$E$67)*($A94+(2*'Calcification Rates'!$D$67+'Calcification Rates'!$E$67)))*('Calcification Rates'!$F$67+'Calcification Rates'!$G$67)</f>
        <v>159.13488359112282</v>
      </c>
      <c r="EY94" s="73">
        <f>((((1-'Calcification Rates'!$H$68)*$A94)*'Calcification Rates'!$D$68*0.1)+('Calcification Rates'!$H$68*$A94*'Calcification Rates'!$D$68))*'Calcification Rates'!$F$68</f>
        <v>21.061238000000003</v>
      </c>
      <c r="EZ94" s="73">
        <f>((((1-'Calcification Rates'!$H$68)*$A94)*(('Calcification Rates'!$D$68-'Calcification Rates'!$E$68)*0.1))+('Calcification Rates'!$H$68*$A94*('Calcification Rates'!$D$68-'Calcification Rates'!$E$68)))*('Calcification Rates'!$F$68-'Calcification Rates'!$G$68)</f>
        <v>13.105649423484033</v>
      </c>
      <c r="FA94" s="73">
        <f>((((1-'Calcification Rates'!$H$68)*$A94)*(('Calcification Rates'!$D$68+'Calcification Rates'!$E$68)*0.1))+('Calcification Rates'!$H$68*$A94*('Calcification Rates'!$D$68+'Calcification Rates'!$E$68)))*('Calcification Rates'!$F$68+'Calcification Rates'!$G$68)</f>
        <v>29.808149548878465</v>
      </c>
      <c r="FB94" s="73">
        <f>((((((((($A94*2)/PI())/2)+'Calcification Rates'!$D$69)^2)*PI())/2))-((((((($A94*2)/PI())/2)^2)*PI())/2)))*'Calcification Rates'!$F$69</f>
        <v>140.15742614258576</v>
      </c>
      <c r="FC94" s="73">
        <f>((((((((($A94*2)/PI())/2)+('Calcification Rates'!$D$69-'Calcification Rates'!$E$69))^2)*PI())/2))-((((((($A94*2)/PI())/2)^2)*PI())/2)))*('Calcification Rates'!$F$69-'Calcification Rates'!$G$69)</f>
        <v>132.68378309635216</v>
      </c>
      <c r="FD94" s="73">
        <f>((((((((($A94*2)/PI())/2)+('Calcification Rates'!$D$69+'Calcification Rates'!$E$69))^2)*PI())/2))-((((((($A94*2)/PI())/2)^2)*PI())/2)))*('Calcification Rates'!$F$69+'Calcification Rates'!$G$69)</f>
        <v>147.74028342547641</v>
      </c>
      <c r="FE94" s="73">
        <f>((((((((($A94*2)/PI())/2)+'Calcification Rates'!$D$70)^2)*PI())/2))-((((((($A94*2)/PI())/2)^2)*PI())/2)))*'Calcification Rates'!$F$70</f>
        <v>109.14821389012465</v>
      </c>
      <c r="FF94" s="73">
        <f>((((((((($A94*2)/PI())/2)+('Calcification Rates'!$D$70-'Calcification Rates'!$E$70))^2)*PI())/2))-((((((($A94*2)/PI())/2)^2)*PI())/2)))*('Calcification Rates'!$F$70-'Calcification Rates'!$G$70)</f>
        <v>93.976984070774961</v>
      </c>
      <c r="FG94" s="73">
        <f>((((((((($A94*2)/PI())/2)+('Calcification Rates'!$D$70+'Calcification Rates'!$E$70))^2)*PI())/2))-((((((($A94*2)/PI())/2)^2)*PI())/2)))*('Calcification Rates'!$F$70+'Calcification Rates'!$G$70)</f>
        <v>124.61147710339085</v>
      </c>
      <c r="FH94" s="73">
        <f>((((((((($A94*2)/PI())/2)+'Calcification Rates'!$D$71)^2)*PI())/2))-((((((($A94*2)/PI())/2)^2)*PI())/2)))*'Calcification Rates'!$F$71</f>
        <v>62.463294644164613</v>
      </c>
      <c r="FI94" s="73">
        <f>((((((((($A94*2)/PI())/2)+('Calcification Rates'!$D$71-'Calcification Rates'!$E$71))^2)*PI())/2))-((((((($A94*2)/PI())/2)^2)*PI())/2)))*('Calcification Rates'!$F$71-'Calcification Rates'!$G$71)</f>
        <v>57.597605211343726</v>
      </c>
      <c r="FJ94" s="73">
        <f>((((((((($A94*2)/PI())/2)+('Calcification Rates'!$D$71+'Calcification Rates'!$E$71))^2)*PI())/2))-((((((($A94*2)/PI())/2)^2)*PI())/2)))*('Calcification Rates'!$F$71+'Calcification Rates'!$G$71)</f>
        <v>67.521551452696428</v>
      </c>
      <c r="FK94" s="73">
        <f>$A94*'Calcification Rates'!$D$72*'Calcification Rates'!$F$72</f>
        <v>2.1622587499999999</v>
      </c>
      <c r="FL94" s="73">
        <f>$A94*('Calcification Rates'!$D$72-'Calcification Rates'!$E$72)*('Calcification Rates'!$F$72-'Calcification Rates'!$G$72)</f>
        <v>1.4052493335585259</v>
      </c>
      <c r="FM94" s="73">
        <f>$A94*('Calcification Rates'!$D$72+'Calcification Rates'!$E$72)*('Calcification Rates'!$F$72+'Calcification Rates'!$G$72)</f>
        <v>2.9192681664414737</v>
      </c>
      <c r="FN94" s="73">
        <f>$A94*'Calcification Rates'!$D$74*'Calcification Rates'!$F$74</f>
        <v>2.1622587499999999</v>
      </c>
      <c r="FO94" s="73">
        <f>$A94*('Calcification Rates'!$D$74-'Calcification Rates'!$E$74)*('Calcification Rates'!$F$74-'Calcification Rates'!$G$74)</f>
        <v>1.4052493335585259</v>
      </c>
      <c r="FP94" s="73">
        <f>$A94*('Calcification Rates'!$D$74+'Calcification Rates'!$E$74)*('Calcification Rates'!$F$74+'Calcification Rates'!$G$74)</f>
        <v>2.9192681664414737</v>
      </c>
      <c r="FQ94" s="73">
        <f>$A94*'Calcification Rates'!$D$75*'Calcification Rates'!$F$75</f>
        <v>62.407330965909082</v>
      </c>
      <c r="FR94" s="73">
        <f>$A94*('Calcification Rates'!$D$75-'Calcification Rates'!$E$75)*('Calcification Rates'!$F$75-'Calcification Rates'!$G$75)</f>
        <v>58.117482920304504</v>
      </c>
      <c r="FS94" s="73">
        <f>$A94*('Calcification Rates'!$D$75+'Calcification Rates'!$E$75)*('Calcification Rates'!$F$75+'Calcification Rates'!$G$75)</f>
        <v>66.827803787483703</v>
      </c>
      <c r="FT94" s="73">
        <f>((((((((($A94*2)/PI())/2)+'Calcification Rates'!$D$76)^2)*PI())/2))-((((((($A94*2)/PI())/2)^2)*PI())/2)))*'Calcification Rates'!$F$76</f>
        <v>62.888902771390633</v>
      </c>
      <c r="FU94" s="73">
        <f>((((((((($A94*2)/PI())/2)+('Calcification Rates'!$D$76-'Calcification Rates'!$E$76))^2)*PI())/2))-((((((($A94*2)/PI())/2)^2)*PI())/2)))*('Calcification Rates'!$F$76-'Calcification Rates'!$G$76)</f>
        <v>58.556167320654254</v>
      </c>
      <c r="FV94" s="73">
        <f>((((((((($A94*2)/PI())/2)+('Calcification Rates'!$D$76+'Calcification Rates'!$E$76))^2)*PI())/2))-((((((($A94*2)/PI())/2)^2)*PI())/2)))*('Calcification Rates'!$F$76+'Calcification Rates'!$G$76)</f>
        <v>67.354737407506718</v>
      </c>
      <c r="FW94" s="73">
        <f>(2*'Calcification Rates'!$D$77*'Calcification Rates'!$F$77)+0.1*'Calcification Rates'!$D$77*($A94+(2*'Calcification Rates'!$D$77))*'Calcification Rates'!$F$77</f>
        <v>133.26809027777776</v>
      </c>
      <c r="FX94" s="73">
        <f>(2*('Calcification Rates'!$D$77-'Calcification Rates'!$E$77)*('Calcification Rates'!$F$77-'Calcification Rates'!$G$77))+(0.1*('Calcification Rates'!$D$77-'Calcification Rates'!$E$77)*($A94+(2*'Calcification Rates'!$D$77-'Calcification Rates'!$E$77)))*('Calcification Rates'!$F$77-'Calcification Rates'!$G$77)</f>
        <v>126.80898076297859</v>
      </c>
      <c r="FY94" s="73">
        <f>(2*('Calcification Rates'!$D$77+'Calcification Rates'!$E$77)*('Calcification Rates'!$F$77+'Calcification Rates'!$G$77))+(0.1*('Calcification Rates'!$D$77+'Calcification Rates'!$E$77)*($A94+(2*'Calcification Rates'!$D$77+'Calcification Rates'!$E$77)))*('Calcification Rates'!$F$77+'Calcification Rates'!$G$77)</f>
        <v>139.75543345275281</v>
      </c>
      <c r="FZ94" s="73">
        <f>((((1-'Calcification Rates'!$H$78)*$A94)*'Calcification Rates'!$D$78*0.1)+('Calcification Rates'!$H$78*$A94*'Calcification Rates'!$D$78))*'Calcification Rates'!$F$78</f>
        <v>32.807655698999994</v>
      </c>
      <c r="GA94" s="73">
        <f>((((1-'Calcification Rates'!$H$78)*$A94)*(('Calcification Rates'!$D$78-'Calcification Rates'!$E$78)*0.1))+('Calcification Rates'!$H$78*$A94*('Calcification Rates'!$D$78-'Calcification Rates'!$E$78)))*('Calcification Rates'!$F$78-'Calcification Rates'!$G$78)</f>
        <v>31.671855215638949</v>
      </c>
      <c r="GB94" s="73">
        <f>((((1-'Calcification Rates'!$H$78)*$A94)*(('Calcification Rates'!$D$78+'Calcification Rates'!$E$78)*0.1))+('Calcification Rates'!$H$78*$A94*('Calcification Rates'!$D$78+'Calcification Rates'!$E$78)))*('Calcification Rates'!$F$78+'Calcification Rates'!$G$78)</f>
        <v>33.943456182361047</v>
      </c>
      <c r="GC94" s="73">
        <f>((((1-'Calcification Rates'!$H$79)*$A94)*'Calcification Rates'!$D$79*0.1)+('Calcification Rates'!$H$79*$A94*'Calcification Rates'!$D$79))*'Calcification Rates'!$F$79</f>
        <v>37.31258076000001</v>
      </c>
      <c r="GD94" s="73">
        <f>((((1-'Calcification Rates'!$H$79)*$A94)*(('Calcification Rates'!$D$79-'Calcification Rates'!$E$79)*0.1))+('Calcification Rates'!$H$79*$A94*('Calcification Rates'!$D$79-'Calcification Rates'!$E$79)))*('Calcification Rates'!$F$79-'Calcification Rates'!$G$79)</f>
        <v>35.752756917687584</v>
      </c>
      <c r="GE94" s="73">
        <f>((((1-'Calcification Rates'!$H$79)*$A94)*(('Calcification Rates'!$D$79+'Calcification Rates'!$E$79)*0.1))+('Calcification Rates'!$H$79*$A94*('Calcification Rates'!$D$79+'Calcification Rates'!$E$79)))*('Calcification Rates'!$F$79+'Calcification Rates'!$G$79)</f>
        <v>38.872404602312422</v>
      </c>
      <c r="GF94" s="73">
        <f>((((1-'Calcification Rates'!$H$80)*$A94)*'Calcification Rates'!$D$80*0.1)+('Calcification Rates'!$H$80*$A94*'Calcification Rates'!$D$80))*'Calcification Rates'!$F$80</f>
        <v>43.90799033399999</v>
      </c>
      <c r="GG94" s="73">
        <f>((((1-'Calcification Rates'!$H$80)*$A94)*(('Calcification Rates'!$D$80-'Calcification Rates'!$E$80)*0.1))+('Calcification Rates'!$H$80*$A94*('Calcification Rates'!$D$80-'Calcification Rates'!$E$80)))*('Calcification Rates'!$F$80-'Calcification Rates'!$G$80)</f>
        <v>42.387896454013024</v>
      </c>
      <c r="GH94" s="73">
        <f>((((1-'Calcification Rates'!$H$80)*$A94)*(('Calcification Rates'!$D$80+'Calcification Rates'!$E$80)*0.1))+('Calcification Rates'!$H$80*$A94*('Calcification Rates'!$D$80+'Calcification Rates'!$E$80)))*('Calcification Rates'!$F$80+'Calcification Rates'!$G$80)</f>
        <v>45.428084213986949</v>
      </c>
      <c r="GI94" s="73">
        <f>((((((((($A94*2)/PI())/2)+'Calcification Rates'!$D$81)^2)*PI())/2))-((((((($A94*2)/PI())/2)^2)*PI())/2)))*'Calcification Rates'!$F$81</f>
        <v>53.257983673529814</v>
      </c>
      <c r="GJ94" s="73">
        <f>((((((((($A94*2)/PI())/2)+('Calcification Rates'!$D$81-'Calcification Rates'!$E$81))^2)*PI())/2))-((((((($A94*2)/PI())/2)^2)*PI())/2)))*('Calcification Rates'!$F$81-'Calcification Rates'!$G$81)</f>
        <v>51.532060653283587</v>
      </c>
      <c r="GK94" s="73">
        <f>((((((((($A94*2)/PI())/2)+('Calcification Rates'!$D$81+'Calcification Rates'!$E$81))^2)*PI())/2))-((((((($A94*2)/PI())/2)^2)*PI())/2)))*('Calcification Rates'!$F$81+'Calcification Rates'!$G$81)</f>
        <v>54.984799141065373</v>
      </c>
      <c r="GL94" s="73">
        <f>((((((((($A94*2)/PI())/2)+'Calcification Rates'!$D$82)^2)*PI())/2))-((((((($A94*2)/PI())/2)^2)*PI())/2)))*'Calcification Rates'!$F$82</f>
        <v>54.612719742589157</v>
      </c>
      <c r="GM94" s="73">
        <f>((((((((($A94*2)/PI())/2)+('Calcification Rates'!$D$82-'Calcification Rates'!$E$82))^2)*PI())/2))-((((((($A94*2)/PI())/2)^2)*PI())/2)))*('Calcification Rates'!$F$82-'Calcification Rates'!$G$82)</f>
        <v>53.269350029752601</v>
      </c>
      <c r="GN94" s="73">
        <f>((((((((($A94*2)/PI())/2)+('Calcification Rates'!$D$82+'Calcification Rates'!$E$82))^2)*PI())/2))-((((((($A94*2)/PI())/2)^2)*PI())/2)))*('Calcification Rates'!$F$82+'Calcification Rates'!$G$82)</f>
        <v>55.956629623231585</v>
      </c>
      <c r="GO94" s="73">
        <f>((((((((($A94*2)/PI())/2)+'Calcification Rates'!$D$87)^2)*PI())/2))-((((((($A94*2)/PI())/2)^2)*PI())/2)))*'Calcification Rates'!$F$87</f>
        <v>36.732146636790119</v>
      </c>
      <c r="GP94" s="73">
        <f>((((((((($A94*2)/PI())/2)+('Calcification Rates'!$D$87-'Calcification Rates'!$E$87))^2)*PI())/2))-((((((($A94*2)/PI())/2)^2)*PI())/2)))*('Calcification Rates'!$F$87-'Calcification Rates'!$G$87)</f>
        <v>31.95761647871624</v>
      </c>
      <c r="GQ94" s="73">
        <f>((((((((($A94*2)/PI())/2)+('Calcification Rates'!$D$87+'Calcification Rates'!$E$87))^2)*PI())/2))-((((((($A94*2)/PI())/2)^2)*PI())/2)))*('Calcification Rates'!$F$87+'Calcification Rates'!$G$87)</f>
        <v>41.759492124203035</v>
      </c>
      <c r="GR94" s="73">
        <f>((((((((($A94*2)/PI())/2)+'Calcification Rates'!$D$88)^2)*PI())/2))-((((((($A94*2)/PI())/2)^2)*PI())/2)))*'Calcification Rates'!$F$88</f>
        <v>36.732146636790119</v>
      </c>
      <c r="GS94" s="73">
        <f>((((((((($A94*2)/PI())/2)+('Calcification Rates'!$D$88-'Calcification Rates'!$E$88))^2)*PI())/2))-((((((($A94*2)/PI())/2)^2)*PI())/2)))*('Calcification Rates'!$F$88-'Calcification Rates'!$G$88)</f>
        <v>31.95761647871624</v>
      </c>
      <c r="GT94" s="73">
        <f>((((((((($A94*2)/PI())/2)+('Calcification Rates'!$D$88+'Calcification Rates'!$E$88))^2)*PI())/2))-((((((($A94*2)/PI())/2)^2)*PI())/2)))*('Calcification Rates'!$F$88+'Calcification Rates'!$G$88)</f>
        <v>41.759492124203035</v>
      </c>
      <c r="GU94" s="73">
        <f>((((((((($A94*2)/PI())/2)+'Calcification Rates'!$D$89)^2)*PI())/2))-((((((($A94*2)/PI())/2)^2)*PI())/2)))*'Calcification Rates'!$F$89</f>
        <v>51.304588432444952</v>
      </c>
      <c r="GV94" s="73">
        <f>((((((((($A94*2)/PI())/2)+('Calcification Rates'!$D$89-'Calcification Rates'!$E$89))^2)*PI())/2))-((((((($A94*2)/PI())/2)^2)*PI())/2)))*('Calcification Rates'!$F$89-'Calcification Rates'!$G$89)</f>
        <v>45.745787616692617</v>
      </c>
      <c r="GW94" s="73">
        <f>((((((((($A94*2)/PI())/2)+('Calcification Rates'!$D$89+'Calcification Rates'!$E$89))^2)*PI())/2))-((((((($A94*2)/PI())/2)^2)*PI())/2)))*('Calcification Rates'!$F$89+'Calcification Rates'!$G$89)</f>
        <v>57.069327296137033</v>
      </c>
      <c r="GX94" s="73">
        <f>((((((((($A94*2)/PI())/2)+'Calcification Rates'!$D$90)^2)*PI())/2))-((((((($A94*2)/PI())/2)^2)*PI())/2)))*'Calcification Rates'!$F$90</f>
        <v>51.304588432444952</v>
      </c>
      <c r="GY94" s="73">
        <f>((((((((($A94*2)/PI())/2)+('Calcification Rates'!$D$90-'Calcification Rates'!$E$90))^2)*PI())/2))-((((((($A94*2)/PI())/2)^2)*PI())/2)))*('Calcification Rates'!$F$90-'Calcification Rates'!$G$90)</f>
        <v>45.745787616692617</v>
      </c>
      <c r="GZ94" s="73">
        <f>((((((((($A94*2)/PI())/2)+('Calcification Rates'!$D$90+'Calcification Rates'!$E$90))^2)*PI())/2))-((((((($A94*2)/PI())/2)^2)*PI())/2)))*('Calcification Rates'!$F$90+'Calcification Rates'!$G$90)</f>
        <v>57.069327296137033</v>
      </c>
      <c r="HA94" s="73">
        <f>((((((((($A94*2)/PI())/2)+'Calcification Rates'!$D$92)^2)*PI())/2))-((((((($A94*2)/PI())/2)^2)*PI())/2)))*'Calcification Rates'!$F$92</f>
        <v>128.7930435483089</v>
      </c>
      <c r="HB94" s="73">
        <f>((((((((($A94*2)/PI())/2)+('Calcification Rates'!$D$92-'Calcification Rates'!$E$92))^2)*PI())/2))-((((((($A94*2)/PI())/2)^2)*PI())/2)))*('Calcification Rates'!$F$92-'Calcification Rates'!$G$92)</f>
        <v>123.80992792603398</v>
      </c>
      <c r="HC94" s="73">
        <f>((((((((($A94*2)/PI())/2)+('Calcification Rates'!$D$92+'Calcification Rates'!$E$92))^2)*PI())/2))-((((((($A94*2)/PI())/2)^2)*PI())/2)))*('Calcification Rates'!$F$92+'Calcification Rates'!$G$92)</f>
        <v>133.77615917058384</v>
      </c>
      <c r="HD94" s="73">
        <f>$A94*'Calcification Rates'!$D$93*'Calcification Rates'!$F$93</f>
        <v>38.012054405012698</v>
      </c>
      <c r="HE94" s="73">
        <f>$A94*('Calcification Rates'!$D$93-'Calcification Rates'!$E$93)*('Calcification Rates'!$F$93-'Calcification Rates'!$G$93)</f>
        <v>33.407915284078349</v>
      </c>
      <c r="HF94" s="73">
        <f>$A94*('Calcification Rates'!$D$93+'Calcification Rates'!$E$93)*('Calcification Rates'!$F$93+'Calcification Rates'!$G$93)</f>
        <v>42.868421948865652</v>
      </c>
      <c r="HG94" s="73">
        <f>$A94*'Calcification Rates'!$D$95*'Calcification Rates'!$F$95</f>
        <v>48.465369366391194</v>
      </c>
      <c r="HH94" s="73">
        <f>$A94*('Calcification Rates'!$D$95-'Calcification Rates'!$E$95)*('Calcification Rates'!$F$95-'Calcification Rates'!$G$95)</f>
        <v>42.2929408255863</v>
      </c>
      <c r="HI94" s="73">
        <f>$A94*('Calcification Rates'!$D$95+'Calcification Rates'!$E$95)*('Calcification Rates'!$F$95+'Calcification Rates'!$G$95)</f>
        <v>54.983711172913004</v>
      </c>
      <c r="HJ94" s="73">
        <f>((((1-'Calcification Rates'!$H$96)*$A94)*'Calcification Rates'!$D$96*0.1)+('Calcification Rates'!$H$96*$A94*'Calcification Rates'!$D$96))*'Calcification Rates'!$F$96</f>
        <v>23.041209100000003</v>
      </c>
      <c r="HK94" s="73">
        <f>((((1-'Calcification Rates'!$H$96)*$A94)*(('Calcification Rates'!$D$96-'Calcification Rates'!$E$96)*0.1))+('Calcification Rates'!$H$96*$A94*('Calcification Rates'!$D$96-'Calcification Rates'!$E$96)))*('Calcification Rates'!$F$96-'Calcification Rates'!$G$96)</f>
        <v>20.127010733524969</v>
      </c>
      <c r="HL94" s="73">
        <f>((((1-'Calcification Rates'!$H$96)*$A94)*(('Calcification Rates'!$D$96+'Calcification Rates'!$E$96)*0.1))+('Calcification Rates'!$H$96*$A94*('Calcification Rates'!$D$96+'Calcification Rates'!$E$96)))*('Calcification Rates'!$F$96+'Calcification Rates'!$G$96)</f>
        <v>26.134656935247325</v>
      </c>
      <c r="HM94" s="73">
        <f>((((1-'Calcification Rates'!$H$98)*$A94)*'Calcification Rates'!$D$98*0.1)+('Calcification Rates'!$H$98*$A94*'Calcification Rates'!$D$98))*'Calcification Rates'!$F$98</f>
        <v>23.041209100000003</v>
      </c>
      <c r="HN94" s="73">
        <f>((((1-'Calcification Rates'!$H$98)*$A94)*(('Calcification Rates'!$D$98-'Calcification Rates'!$E$98)*0.1))+('Calcification Rates'!$H$98*$A94*('Calcification Rates'!$D$98-'Calcification Rates'!$E$98)))*('Calcification Rates'!$F$98-'Calcification Rates'!$G$98)</f>
        <v>13.895798881976601</v>
      </c>
      <c r="HO94" s="73">
        <f>((((1-'Calcification Rates'!$H$98)*$A94)*(('Calcification Rates'!$D$98+'Calcification Rates'!$E$98)*0.1))+('Calcification Rates'!$H$98*$A94*('Calcification Rates'!$D$98+'Calcification Rates'!$E$98)))*('Calcification Rates'!$F$98+'Calcification Rates'!$G$98)</f>
        <v>33.510719231719314</v>
      </c>
    </row>
    <row r="95" spans="1:223" x14ac:dyDescent="0.3">
      <c r="A95" s="42">
        <v>93</v>
      </c>
      <c r="B95" s="73">
        <f>((((1-'Calcification Rates'!$H$11)*$A95)*'Calcification Rates'!$D$11*0.1)+('Calcification Rates'!$H$11*$A95*'Calcification Rates'!$D$11))*'Calcification Rates'!$F$11</f>
        <v>255.87140096000002</v>
      </c>
      <c r="C95" s="73">
        <f>((((1-'Calcification Rates'!$H$11)*$A95)*(('Calcification Rates'!$D$11-'Calcification Rates'!$E$11)*0.1))+('Calcification Rates'!$H$11*$A95*('Calcification Rates'!$D$11-'Calcification Rates'!$E$11)))*('Calcification Rates'!$F$11-'Calcification Rates'!$G$11)</f>
        <v>207.8123663234206</v>
      </c>
      <c r="D95" s="73">
        <f>((((1-'Calcification Rates'!$H$11)*$A95)*(('Calcification Rates'!$D$11+'Calcification Rates'!$E$11)*0.1))+('Calcification Rates'!$H$11*$A95*('Calcification Rates'!$D$11+'Calcification Rates'!$E$11)))*('Calcification Rates'!$F$11+'Calcification Rates'!$G$11)</f>
        <v>305.42336975768791</v>
      </c>
      <c r="E95" s="73">
        <f>(((((1-'Calcification Rates'!$H$12)*$A95)*'Calcification Rates'!$D$12*0.1)+('Calcification Rates'!$H$12*$A95*'Calcification Rates'!$D$12))*'Calcification Rates'!$F$12)*0.5</f>
        <v>134.74274354285714</v>
      </c>
      <c r="F95" s="73">
        <f>(((((1-'Calcification Rates'!$H$12)*$A95)*(('Calcification Rates'!$D$12-'Calcification Rates'!$E$12)*0.1))+('Calcification Rates'!$H$12*$A95*('Calcification Rates'!$D$12-'Calcification Rates'!$E$12)))*('Calcification Rates'!$F$12-'Calcification Rates'!$G$12))*0.5</f>
        <v>123.83895081468403</v>
      </c>
      <c r="G95" s="73">
        <f>(((((1-'Calcification Rates'!$H$12)*$A95)*(('Calcification Rates'!$D$12+'Calcification Rates'!$E$12)*0.1))+('Calcification Rates'!$H$12*$A95*('Calcification Rates'!$D$12+'Calcification Rates'!$E$12)))*('Calcification Rates'!$F$12+'Calcification Rates'!$G$12))*0.5</f>
        <v>145.8357271477912</v>
      </c>
      <c r="H95" s="73">
        <f>(((((1-'Calcification Rates'!$H$13)*$A95)*'Calcification Rates'!$D$13*0.1)+('Calcification Rates'!$H$13*$A95*'Calcification Rates'!$D$13))*'Calcification Rates'!$F$13)*0.5</f>
        <v>108.4209164208</v>
      </c>
      <c r="I95" s="73">
        <f>(((((1-'Calcification Rates'!$H$13)*$A95)*(('Calcification Rates'!$D$13-'Calcification Rates'!$E$13)*0.1))+('Calcification Rates'!$H$13*$A95*('Calcification Rates'!$D$13-'Calcification Rates'!$E$13)))*('Calcification Rates'!$F$13-'Calcification Rates'!$G$13))*0.5</f>
        <v>91.754760386645032</v>
      </c>
      <c r="J95" s="73">
        <f>(((((1-'Calcification Rates'!$H$13)*$A95)*(('Calcification Rates'!$D$13+'Calcification Rates'!$E$13)*0.1))+('Calcification Rates'!$H$13*$A95*('Calcification Rates'!$D$13+'Calcification Rates'!$E$13)))*('Calcification Rates'!$F$13+'Calcification Rates'!$G$13))*0.5</f>
        <v>126.46132696768828</v>
      </c>
      <c r="K95" s="73">
        <f>((((((((($A95*2)/PI())/2)+'Calcification Rates'!$D$14)^2)*PI())/2))-((((((($A95*2)/PI())/2)^2)*PI())/2)))*'Calcification Rates'!$F$14</f>
        <v>54.978136613858659</v>
      </c>
      <c r="L95" s="73">
        <f>((((((((($A95*2)/PI())/2)+('Calcification Rates'!$D$14-'Calcification Rates'!$E$14))^2)*PI())/2))-((((((($A95*2)/PI())/2)^2)*PI())/2)))*('Calcification Rates'!$F$14-'Calcification Rates'!$G$14)</f>
        <v>53.062756293892015</v>
      </c>
      <c r="M95" s="73">
        <f>((((((((($A95*2)/PI())/2)+('Calcification Rates'!$D$14+'Calcification Rates'!$E$14))^2)*PI())/2))-((((((($A95*2)/PI())/2)^2)*PI())/2)))*('Calcification Rates'!$F$14+'Calcification Rates'!$G$14)</f>
        <v>56.89419708511879</v>
      </c>
      <c r="N95" s="73">
        <f>((((((((($A95*2)/PI())/2)+'Calcification Rates'!$D$15)^2)*PI())/2))-((((((($A95*2)/PI())/2)^2)*PI())/2)))*'Calcification Rates'!$F$15</f>
        <v>55.765583883067571</v>
      </c>
      <c r="O95" s="73">
        <f>((((((((($A95*2)/PI())/2)+('Calcification Rates'!$D$15-'Calcification Rates'!$E$15))^2)*PI())/2))-((((((($A95*2)/PI())/2)^2)*PI())/2)))*('Calcification Rates'!$F$15-'Calcification Rates'!$G$15)</f>
        <v>50.290221627070707</v>
      </c>
      <c r="P95" s="73">
        <f>((((((((($A95*2)/PI())/2)+('Calcification Rates'!$D$15+'Calcification Rates'!$E$15))^2)*PI())/2))-((((((($A95*2)/PI())/2)^2)*PI())/2)))*('Calcification Rates'!$F$15+'Calcification Rates'!$G$15)</f>
        <v>61.496706628612429</v>
      </c>
      <c r="Q95" s="73">
        <f>(2*'Calcification Rates'!$D$16*'Calcification Rates'!$F$16)+0.1*'Calcification Rates'!$D$16*($A95+(2*'Calcification Rates'!$D$16))*'Calcification Rates'!$F$16</f>
        <v>12.724378333333334</v>
      </c>
      <c r="R95" s="73">
        <f>(2*('Calcification Rates'!$D$16-'Calcification Rates'!$E$16)*('Calcification Rates'!$F$16-'Calcification Rates'!$G$16))+(0.1*('Calcification Rates'!$D$16-'Calcification Rates'!$E$16)*($A95+(2*'Calcification Rates'!$D$16-'Calcification Rates'!$E$16)))*('Calcification Rates'!$F$16-'Calcification Rates'!$G$16)</f>
        <v>10.930391031406751</v>
      </c>
      <c r="S95" s="73">
        <f>(2*('Calcification Rates'!$D$16+'Calcification Rates'!$E$16)*('Calcification Rates'!$F$16+'Calcification Rates'!$G$16))+(0.1*('Calcification Rates'!$D$16+'Calcification Rates'!$E$16)*($A95+(2*'Calcification Rates'!$D$16+'Calcification Rates'!$E$16)))*('Calcification Rates'!$F$16+'Calcification Rates'!$G$16)</f>
        <v>14.563007100685073</v>
      </c>
      <c r="T95" s="73">
        <f>(2*'Calcification Rates'!$D$17*'Calcification Rates'!$F$17)+0.1*'Calcification Rates'!$D$17*($A95+(2*'Calcification Rates'!$D$17))*'Calcification Rates'!$F$17</f>
        <v>11.760410277777776</v>
      </c>
      <c r="U95" s="73">
        <f>(2*('Calcification Rates'!$D$17-'Calcification Rates'!$E$17)*('Calcification Rates'!$F$17-'Calcification Rates'!$G$17))+(0.1*('Calcification Rates'!$D$17-'Calcification Rates'!$E$17)*($A95+(2*'Calcification Rates'!$D$17-'Calcification Rates'!$E$17)))*('Calcification Rates'!$F$17-'Calcification Rates'!$G$17)</f>
        <v>9.9795076788734161</v>
      </c>
      <c r="V95" s="73">
        <f>(2*('Calcification Rates'!$D$17+'Calcification Rates'!$E$17)*('Calcification Rates'!$F$17+'Calcification Rates'!$G$17))+(0.1*('Calcification Rates'!$D$17+'Calcification Rates'!$E$17)*($A95+(2*'Calcification Rates'!$D$17+'Calcification Rates'!$E$17)))*('Calcification Rates'!$F$17+'Calcification Rates'!$G$17)</f>
        <v>13.585952848151742</v>
      </c>
      <c r="W95" s="73">
        <f>((((((((($A95*2)/PI())/2)+'Calcification Rates'!$D$18)^2)*PI())/2))-((((((($A95*2)/PI())/2)^2)*PI())/2)))*'Calcification Rates'!$F$18</f>
        <v>55.765583883067571</v>
      </c>
      <c r="X95" s="73">
        <f>((((((((($A95*2)/PI())/2)+('Calcification Rates'!$D$18-'Calcification Rates'!$E$18))^2)*PI())/2))-((((((($A95*2)/PI())/2)^2)*PI())/2)))*('Calcification Rates'!$F$18-'Calcification Rates'!$G$18)</f>
        <v>50.290221627070707</v>
      </c>
      <c r="Y95" s="73">
        <f>((((((((($A95*2)/PI())/2)+('Calcification Rates'!$D$18+'Calcification Rates'!$E$18))^2)*PI())/2))-((((((($A95*2)/PI())/2)^2)*PI())/2)))*('Calcification Rates'!$F$18+'Calcification Rates'!$G$18)</f>
        <v>61.496706628612429</v>
      </c>
      <c r="Z95" s="73">
        <f>(2*'Calcification Rates'!$D$19*'Calcification Rates'!$F$19)+0.1*'Calcification Rates'!$D$19*($A95+(2*'Calcification Rates'!$D$19))*'Calcification Rates'!$F$19</f>
        <v>11.760410277777776</v>
      </c>
      <c r="AA95" s="73">
        <f>(2*('Calcification Rates'!$D$19-'Calcification Rates'!$E$19)*('Calcification Rates'!$F$19-'Calcification Rates'!$G$19))+(0.1*('Calcification Rates'!$D$19-'Calcification Rates'!$E$19)*($A95+(2*'Calcification Rates'!$D$19-'Calcification Rates'!$E$19)))*('Calcification Rates'!$F$19-'Calcification Rates'!$G$19)</f>
        <v>9.9795076788734161</v>
      </c>
      <c r="AB95" s="73">
        <f>(2*('Calcification Rates'!$D$19+'Calcification Rates'!$E$19)*('Calcification Rates'!$F$19+'Calcification Rates'!$G$19))+(0.1*('Calcification Rates'!$D$19+'Calcification Rates'!$E$19)*($A95+(2*'Calcification Rates'!$D$19+'Calcification Rates'!$E$19)))*('Calcification Rates'!$F$19+'Calcification Rates'!$G$19)</f>
        <v>13.585952848151742</v>
      </c>
      <c r="AC95" s="73">
        <f>(((((1-'Calcification Rates'!$H$20)*$A95)*'Calcification Rates'!$D$20*0.1)+('Calcification Rates'!$H$20*$A95*'Calcification Rates'!$D$20))*'Calcification Rates'!$F$20)*0.5</f>
        <v>7.5191123874999999</v>
      </c>
      <c r="AD95" s="73">
        <f>(((((1-'Calcification Rates'!$H$20)*$A95)*(('Calcification Rates'!$D$20-'Calcification Rates'!$E$20)*0.1))+('Calcification Rates'!$H$20*$A95*('Calcification Rates'!$D$20-'Calcification Rates'!$E$20)))*('Calcification Rates'!$F$20-'Calcification Rates'!$G$20))*0.5</f>
        <v>6.380843857456739</v>
      </c>
      <c r="AE95" s="73">
        <f>(((((1-'Calcification Rates'!$H$20)*$A95)*(('Calcification Rates'!$D$20+'Calcification Rates'!$E$20)*0.1))+('Calcification Rates'!$H$20*$A95*('Calcification Rates'!$D$20+'Calcification Rates'!$E$20)))*('Calcification Rates'!$F$20+'Calcification Rates'!$G$20))*0.5</f>
        <v>8.685789705448304</v>
      </c>
      <c r="AF95" s="73">
        <f>(2*'Calcification Rates'!$D$21*'Calcification Rates'!$F$21)+0.1*'Calcification Rates'!$D$21*($A95+(2*'Calcification Rates'!$D$21))*'Calcification Rates'!$F$21</f>
        <v>13.495552777777778</v>
      </c>
      <c r="AG95" s="73">
        <f>(2*('Calcification Rates'!$D$21-'Calcification Rates'!$E$21)*('Calcification Rates'!$F$21-'Calcification Rates'!$G$21))+(0.1*('Calcification Rates'!$D$21-'Calcification Rates'!$E$21)*($A95+(2*'Calcification Rates'!$D$21-'Calcification Rates'!$E$21)))*('Calcification Rates'!$F$21-'Calcification Rates'!$G$21)</f>
        <v>13.205867999982933</v>
      </c>
      <c r="AH95" s="73">
        <f>(2*('Calcification Rates'!$D$21+'Calcification Rates'!$E$21)*('Calcification Rates'!$F$21+'Calcification Rates'!$G$21))+(0.1*('Calcification Rates'!$D$21+'Calcification Rates'!$E$21)*($A95+(2*'Calcification Rates'!$D$21+'Calcification Rates'!$E$21)))*('Calcification Rates'!$F$21+'Calcification Rates'!$G$21)</f>
        <v>13.788189611750401</v>
      </c>
      <c r="AI95" s="73">
        <f>$A95*'Calcification Rates'!$D$23*'Calcification Rates'!$F$23</f>
        <v>2.1857615624999998</v>
      </c>
      <c r="AJ95" s="73">
        <f>$A95*('Calcification Rates'!$D$23-'Calcification Rates'!$E$23)*('Calcification Rates'!$F$23-'Calcification Rates'!$G$23)</f>
        <v>1.420523782836336</v>
      </c>
      <c r="AK95" s="73">
        <f>$A95*('Calcification Rates'!$D$23+'Calcification Rates'!$E$23)*('Calcification Rates'!$F$23+'Calcification Rates'!$G$23)</f>
        <v>2.950999342163664</v>
      </c>
      <c r="AL95" s="73">
        <f>((((1-'Calcification Rates'!$H$24)*$A95)*'Calcification Rates'!$D$24*0.1)+('Calcification Rates'!$H$24*$A95*'Calcification Rates'!$D$24))*'Calcification Rates'!$F$24</f>
        <v>99.595125438899984</v>
      </c>
      <c r="AM95" s="73">
        <f>((((1-'Calcification Rates'!$H$24)*$A95)*(('Calcification Rates'!$D$24-'Calcification Rates'!$E$24)*0.1))+('Calcification Rates'!$H$24*$A95*('Calcification Rates'!$D$24-'Calcification Rates'!$E$24)))*('Calcification Rates'!$F$24-'Calcification Rates'!$G$24)</f>
        <v>60.06428858475946</v>
      </c>
      <c r="AN95" s="73">
        <f>((((1-'Calcification Rates'!$H$24)*$A95)*(('Calcification Rates'!$D$24+'Calcification Rates'!$E$24)*0.1))+('Calcification Rates'!$H$24*$A95*('Calcification Rates'!$D$24+'Calcification Rates'!$E$24)))*('Calcification Rates'!$F$24+'Calcification Rates'!$G$24)</f>
        <v>144.84935538521034</v>
      </c>
      <c r="AO95" s="73">
        <f>((((((((($A95*2)/PI())/2)+'Calcification Rates'!$D$25)^2)*PI())/2))-((((((($A95*2)/PI())/2)^2)*PI())/2)))*'Calcification Rates'!$F$25</f>
        <v>46.788973618801144</v>
      </c>
      <c r="AP95" s="73">
        <f>((((((((($A95*2)/PI())/2)+('Calcification Rates'!$D$25-'Calcification Rates'!$E$25))^2)*PI())/2))-((((((($A95*2)/PI())/2)^2)*PI())/2)))*('Calcification Rates'!$F$25-'Calcification Rates'!$G$25)</f>
        <v>38.251141017937279</v>
      </c>
      <c r="AQ95" s="73">
        <f>((((((((($A95*2)/PI())/2)+('Calcification Rates'!$D$25+'Calcification Rates'!$E$25))^2)*PI())/2))-((((((($A95*2)/PI())/2)^2)*PI())/2)))*('Calcification Rates'!$F$25+'Calcification Rates'!$G$25)</f>
        <v>55.610259773856143</v>
      </c>
      <c r="AR95" s="73">
        <f>((((1-'Calcification Rates'!$H$28)*$A95)*'Calcification Rates'!$D$28*0.1)+('Calcification Rates'!$H$28*$A95*'Calcification Rates'!$D$28))*'Calcification Rates'!$F$28</f>
        <v>16.030525185646578</v>
      </c>
      <c r="AS95" s="73">
        <f>((((1-'Calcification Rates'!$H$28)*$A95)*(('Calcification Rates'!$D$28-'Calcification Rates'!$E$28)*0.1))+('Calcification Rates'!$H$28*$A95*('Calcification Rates'!$D$28-'Calcification Rates'!$E$28)))*('Calcification Rates'!$F$28-'Calcification Rates'!$G$28)</f>
        <v>14.448626239037836</v>
      </c>
      <c r="AT95" s="73">
        <f>((((1-'Calcification Rates'!$H$28)*$A95)*(('Calcification Rates'!$D$28+'Calcification Rates'!$E$28)*0.1))+('Calcification Rates'!$H$28*$A95*('Calcification Rates'!$D$28+'Calcification Rates'!$E$28)))*('Calcification Rates'!$F$28+'Calcification Rates'!$G$28)</f>
        <v>17.689834440790221</v>
      </c>
      <c r="AU95" s="73">
        <f>((((((((($A95*2)/PI())/2)+'Calcification Rates'!$D$29)^2)*PI())/2))-((((((($A95*2)/PI())/2)^2)*PI())/2)))*'Calcification Rates'!$F$29</f>
        <v>228.73233478419633</v>
      </c>
      <c r="AV95" s="73">
        <f>((((((((($A95*2)/PI())/2)+('Calcification Rates'!$D$29-'Calcification Rates'!$E$29))^2)*PI())/2))-((((((($A95*2)/PI())/2)^2)*PI())/2)))*('Calcification Rates'!$F$29-'Calcification Rates'!$G$29)</f>
        <v>189.05908657116208</v>
      </c>
      <c r="AW95" s="73">
        <f>((((((((($A95*2)/PI())/2)+('Calcification Rates'!$D$29+'Calcification Rates'!$E$29))^2)*PI())/2))-((((((($A95*2)/PI())/2)^2)*PI())/2)))*('Calcification Rates'!$F$29+'Calcification Rates'!$G$29)</f>
        <v>271.85230942620558</v>
      </c>
      <c r="AX95" s="73">
        <f>((((((((($A95*2)/PI())/2)+'Calcification Rates'!$D$30)^2)*PI())/2))-((((((($A95*2)/PI())/2)^2)*PI())/2)))*'Calcification Rates'!$F$30</f>
        <v>54.633837886833554</v>
      </c>
      <c r="AY95" s="73">
        <f>((((((((($A95*2)/PI())/2)+('Calcification Rates'!$D$30-'Calcification Rates'!$E$30))^2)*PI())/2))-((((((($A95*2)/PI())/2)^2)*PI())/2)))*('Calcification Rates'!$F$30-'Calcification Rates'!$G$30)</f>
        <v>48.502099579718823</v>
      </c>
      <c r="AZ95" s="73">
        <f>((((((((($A95*2)/PI())/2)+('Calcification Rates'!$D$30+'Calcification Rates'!$E$30))^2)*PI())/2))-((((((($A95*2)/PI())/2)^2)*PI())/2)))*('Calcification Rates'!$F$30+'Calcification Rates'!$G$30)</f>
        <v>60.891478379225703</v>
      </c>
      <c r="BA95" s="73">
        <f>((((1-'Calcification Rates'!$H$31)*$A95)*'Calcification Rates'!$D$31*0.1)+('Calcification Rates'!$H$31*$A95*'Calcification Rates'!$D$31))*'Calcification Rates'!$F$31</f>
        <v>17.146038000000001</v>
      </c>
      <c r="BB95" s="73">
        <f>((((1-'Calcification Rates'!$H$31)*$A95)*(('Calcification Rates'!$D$31-'Calcification Rates'!$E$31)*0.1))+('Calcification Rates'!$H$31*$A95*('Calcification Rates'!$D$31-'Calcification Rates'!$E$31)))*('Calcification Rates'!$F$31-'Calcification Rates'!$G$31)</f>
        <v>17.146037999999997</v>
      </c>
      <c r="BC95" s="73">
        <f>((((1-'Calcification Rates'!$H$31)*$A95)*(('Calcification Rates'!$D$31+'Calcification Rates'!$E$31)*0.1))+('Calcification Rates'!$H$31*$A95*('Calcification Rates'!$D$31+'Calcification Rates'!$E$31)))*('Calcification Rates'!$F$31+'Calcification Rates'!$G$31)</f>
        <v>17.146037999999997</v>
      </c>
      <c r="BD95" s="73">
        <f>$A95*'Calcification Rates'!$D$32*'Calcification Rates'!$F$32</f>
        <v>72.047304205153154</v>
      </c>
      <c r="BE95" s="73">
        <f>$A95*('Calcification Rates'!$D$32-'Calcification Rates'!$E$32)*('Calcification Rates'!$F$32-'Calcification Rates'!$G$32)</f>
        <v>69.25973092296087</v>
      </c>
      <c r="BF95" s="73">
        <f>$A95*('Calcification Rates'!$D$32+'Calcification Rates'!$E$32)*('Calcification Rates'!$F$32+'Calcification Rates'!$G$32)</f>
        <v>74.834877487345437</v>
      </c>
      <c r="BG95" s="73">
        <f>((((1-'Calcification Rates'!$H$34)*$A95)*'Calcification Rates'!$D$34*0.1)+('Calcification Rates'!$H$34*$A95*'Calcification Rates'!$D$34))*'Calcification Rates'!$F$34</f>
        <v>23.291657024999999</v>
      </c>
      <c r="BH95" s="73">
        <f>((((1-'Calcification Rates'!$H$34)*$A95)*(('Calcification Rates'!$D$34-'Calcification Rates'!$E$34)*0.1))+('Calcification Rates'!$H$34*$A95*('Calcification Rates'!$D$34-'Calcification Rates'!$E$34)))*('Calcification Rates'!$F$34-'Calcification Rates'!$G$34)</f>
        <v>8.8697676586434895</v>
      </c>
      <c r="BI95" s="73">
        <f>((((1-'Calcification Rates'!$H$34)*$A95)*(('Calcification Rates'!$D$34+'Calcification Rates'!$E$34)*0.1))+('Calcification Rates'!$H$34*$A95*('Calcification Rates'!$D$34+'Calcification Rates'!$E$34)))*('Calcification Rates'!$F$34+'Calcification Rates'!$G$34)</f>
        <v>44.422050506478818</v>
      </c>
      <c r="BJ95" s="73">
        <f>(2*'Calcification Rates'!$D$35*'Calcification Rates'!$F$35)+0.1*'Calcification Rates'!$D$35*($A95+(2*'Calcification Rates'!$D$35))*'Calcification Rates'!$F$35</f>
        <v>6.7774883612871086</v>
      </c>
      <c r="BK95" s="73">
        <f>(2*('Calcification Rates'!$D$35-'Calcification Rates'!$E$35)*('Calcification Rates'!$F$35-'Calcification Rates'!$G$35))+(0.1*('Calcification Rates'!$D$35-'Calcification Rates'!$E$35)*($A95+(2*'Calcification Rates'!$D$35-'Calcification Rates'!$E$35)))*('Calcification Rates'!$F$35-'Calcification Rates'!$G$35)</f>
        <v>6.1125578428225289</v>
      </c>
      <c r="BL95" s="73">
        <f>(2*('Calcification Rates'!$D$35+'Calcification Rates'!$E$35)*('Calcification Rates'!$F$35+'Calcification Rates'!$G$35))+(0.1*('Calcification Rates'!$D$35+'Calcification Rates'!$E$35)*($A95+(2*'Calcification Rates'!$D$35+'Calcification Rates'!$E$35)))*('Calcification Rates'!$F$35+'Calcification Rates'!$G$35)</f>
        <v>7.4733872965819508</v>
      </c>
      <c r="BM95" s="73">
        <f>((((((((($A95*2)/PI())/2)+'Calcification Rates'!$D$36)^2)*PI())/2))-((((((($A95*2)/PI())/2)^2)*PI())/2)))*'Calcification Rates'!$F$36</f>
        <v>73.608459866161439</v>
      </c>
      <c r="BN95" s="73">
        <f>((((((((($A95*2)/PI())/2)+('Calcification Rates'!$D$36-'Calcification Rates'!$E$36))^2)*PI())/2))-((((((($A95*2)/PI())/2)^2)*PI())/2)))*('Calcification Rates'!$F$36-'Calcification Rates'!$G$36)</f>
        <v>67.422422716113331</v>
      </c>
      <c r="BO95" s="73">
        <f>((((((((($A95*2)/PI())/2)+('Calcification Rates'!$D$36+'Calcification Rates'!$E$36))^2)*PI())/2))-((((((($A95*2)/PI())/2)^2)*PI())/2)))*('Calcification Rates'!$F$36+'Calcification Rates'!$G$36)</f>
        <v>80.066038706739107</v>
      </c>
      <c r="BP95" s="73">
        <f>(2*'Calcification Rates'!$D$37*'Calcification Rates'!$F$37)+0.1*'Calcification Rates'!$D$37*($A95+(2*'Calcification Rates'!$D$37))*'Calcification Rates'!$F$37</f>
        <v>134.36344444444444</v>
      </c>
      <c r="BQ95" s="73">
        <f>(2*('Calcification Rates'!$D$37-'Calcification Rates'!$E$37)*('Calcification Rates'!$F$37-'Calcification Rates'!$G$37))+(0.1*('Calcification Rates'!$D$37-'Calcification Rates'!$E$37)*($A95+(2*'Calcification Rates'!$D$37-'Calcification Rates'!$E$37)))*('Calcification Rates'!$F$37-'Calcification Rates'!$G$37)</f>
        <v>110.23216317042809</v>
      </c>
      <c r="BR95" s="73">
        <f>(2*('Calcification Rates'!$D$37+'Calcification Rates'!$E$37)*('Calcification Rates'!$F$37+'Calcification Rates'!$G$37))+(0.1*('Calcification Rates'!$D$37+'Calcification Rates'!$E$37)*($A95+(2*'Calcification Rates'!$D$37+'Calcification Rates'!$E$37)))*('Calcification Rates'!$F$37+'Calcification Rates'!$G$37)</f>
        <v>160.43585549752507</v>
      </c>
      <c r="BS95" s="73">
        <f>(2*'Calcification Rates'!$D$38*'Calcification Rates'!$F$38)+0.1*'Calcification Rates'!$D$38*($A95+(2*'Calcification Rates'!$D$38))*'Calcification Rates'!$F$38</f>
        <v>128.65688888888889</v>
      </c>
      <c r="BT95" s="73">
        <f>(2*('Calcification Rates'!$D$38-'Calcification Rates'!$E$38)*('Calcification Rates'!$F$38-'Calcification Rates'!$G$38))+(0.1*('Calcification Rates'!$D$38-'Calcification Rates'!$E$38)*($A95+(2*'Calcification Rates'!$D$38-'Calcification Rates'!$E$38)))*('Calcification Rates'!$F$38-'Calcification Rates'!$G$38)</f>
        <v>103.52762666522111</v>
      </c>
      <c r="BU95" s="73">
        <f>(2*('Calcification Rates'!$D$38+'Calcification Rates'!$E$38)*('Calcification Rates'!$F$38+'Calcification Rates'!$G$38))+(0.1*('Calcification Rates'!$D$38+'Calcification Rates'!$E$38)*($A95+(2*'Calcification Rates'!$D$38+'Calcification Rates'!$E$38)))*('Calcification Rates'!$F$38+'Calcification Rates'!$G$38)</f>
        <v>156.30562016448232</v>
      </c>
      <c r="BV95" s="73">
        <f>((((((((($A95*2)/PI())/2)+'Calcification Rates'!$D$39)^2)*PI())/2))-((((((($A95*2)/PI())/2)^2)*PI())/2)))*'Calcification Rates'!$F$39</f>
        <v>39.810073341556212</v>
      </c>
      <c r="BW95" s="73">
        <f>((((((((($A95*2)/PI())/2)+('Calcification Rates'!$D$39-'Calcification Rates'!$E$39))^2)*PI())/2))-((((((($A95*2)/PI())/2)^2)*PI())/2)))*('Calcification Rates'!$F$39-'Calcification Rates'!$G$39)</f>
        <v>38.269786747445174</v>
      </c>
      <c r="BX95" s="73">
        <f>((((((((($A95*2)/PI())/2)+('Calcification Rates'!$D$39+'Calcification Rates'!$E$39))^2)*PI())/2))-((((((($A95*2)/PI())/2)^2)*PI())/2)))*('Calcification Rates'!$F$39+'Calcification Rates'!$G$39)</f>
        <v>41.35035993566725</v>
      </c>
      <c r="BY95" s="73">
        <f>((((((((($A95*2)/PI())/2)+'Calcification Rates'!$D$40)^2)*PI())/2))-((((((($A95*2)/PI())/2)^2)*PI())/2)))*'Calcification Rates'!$F$40</f>
        <v>72.655753886878642</v>
      </c>
      <c r="BZ95" s="73">
        <f>((((((((($A95*2)/PI())/2)+('Calcification Rates'!$D$40-'Calcification Rates'!$E$40))^2)*PI())/2))-((((((($A95*2)/PI())/2)^2)*PI())/2)))*('Calcification Rates'!$F$40-'Calcification Rates'!$G$40)</f>
        <v>69.8446391537598</v>
      </c>
      <c r="CA95" s="73">
        <f>((((((((($A95*2)/PI())/2)+('Calcification Rates'!$D$40+'Calcification Rates'!$E$40))^2)*PI())/2))-((((((($A95*2)/PI())/2)^2)*PI())/2)))*('Calcification Rates'!$F$40+'Calcification Rates'!$G$40)</f>
        <v>75.466868619997484</v>
      </c>
      <c r="CB95" s="73">
        <f>$A95*'Calcification Rates'!$D$23*'Calcification Rates'!$F$23</f>
        <v>2.1857615624999998</v>
      </c>
      <c r="CC95" s="73">
        <f>$A95*('Calcification Rates'!$D$23-'Calcification Rates'!$E$23)*('Calcification Rates'!$F$23-'Calcification Rates'!$G$23)</f>
        <v>1.420523782836336</v>
      </c>
      <c r="CD95" s="73">
        <f>$A95*('Calcification Rates'!$D$23+'Calcification Rates'!$E$23)*('Calcification Rates'!$F$23+'Calcification Rates'!$G$23)</f>
        <v>2.950999342163664</v>
      </c>
      <c r="CE95" s="73">
        <f>((((1-'Calcification Rates'!$H$44)*$A95)*'Calcification Rates'!$D$44*0.1)+('Calcification Rates'!$H$44*$A95*'Calcification Rates'!$D$44))*'Calcification Rates'!$F$44</f>
        <v>76.326760070925005</v>
      </c>
      <c r="CF95" s="73">
        <f>((((1-'Calcification Rates'!$H$44)*$A95)*(('Calcification Rates'!$D$44-'Calcification Rates'!$E$44)*0.1))+('Calcification Rates'!$H$44*$A95*('Calcification Rates'!$D$44-'Calcification Rates'!$E$44)))*('Calcification Rates'!$F$44-'Calcification Rates'!$G$44)</f>
        <v>46.031495250761644</v>
      </c>
      <c r="CG95" s="73">
        <f>((((1-'Calcification Rates'!$H$44)*$A95)*(('Calcification Rates'!$D$44+'Calcification Rates'!$E$44)*0.1))+('Calcification Rates'!$H$44*$A95*('Calcification Rates'!$D$44+'Calcification Rates'!$E$44)))*('Calcification Rates'!$F$44+'Calcification Rates'!$G$44)</f>
        <v>111.00826417150007</v>
      </c>
      <c r="CH95" s="73">
        <f>((((1-'Calcification Rates'!$H$45)*$A95)*'Calcification Rates'!$D$45*0.1)+('Calcification Rates'!$H$45*$A95*'Calcification Rates'!$D$45))*'Calcification Rates'!$F$45</f>
        <v>94.841623200000001</v>
      </c>
      <c r="CI95" s="73">
        <f>((((1-'Calcification Rates'!$H$45)*$A95)*(('Calcification Rates'!$D$45-'Calcification Rates'!$E$45)*0.1))+('Calcification Rates'!$H$45*$A95*('Calcification Rates'!$D$45-'Calcification Rates'!$E$45)))*('Calcification Rates'!$F$45-'Calcification Rates'!$G$45)</f>
        <v>62.451928675969725</v>
      </c>
      <c r="CJ95" s="73">
        <f>((((1-'Calcification Rates'!$H$45)*$A95)*(('Calcification Rates'!$D$45+'Calcification Rates'!$E$45)*0.1))+('Calcification Rates'!$H$45*$A95*('Calcification Rates'!$D$45+'Calcification Rates'!$E$45)))*('Calcification Rates'!$F$45+'Calcification Rates'!$G$45)</f>
        <v>127.23131772403026</v>
      </c>
      <c r="CK95" s="73">
        <f>((((1-'Calcification Rates'!$H$46)*$A95)*'Calcification Rates'!$D$46*0.1)+('Calcification Rates'!$H$46*$A95*'Calcification Rates'!$D$46))*'Calcification Rates'!$F$46</f>
        <v>76.391392260000018</v>
      </c>
      <c r="CL95" s="73">
        <f>((((1-'Calcification Rates'!$H$46)*$A95)*(('Calcification Rates'!$D$46-'Calcification Rates'!$E$46)*0.1))+('Calcification Rates'!$H$46*$A95*('Calcification Rates'!$D$46-'Calcification Rates'!$E$46)))*('Calcification Rates'!$F$46-'Calcification Rates'!$G$46)</f>
        <v>71.645045440981093</v>
      </c>
      <c r="CM95" s="73">
        <f>((((1-'Calcification Rates'!$H$46)*$A95)*(('Calcification Rates'!$D$46+'Calcification Rates'!$E$46)*0.1))+('Calcification Rates'!$H$46*$A95*('Calcification Rates'!$D$46+'Calcification Rates'!$E$46)))*('Calcification Rates'!$F$46+'Calcification Rates'!$G$46)</f>
        <v>81.28006668995981</v>
      </c>
      <c r="CN95" s="73">
        <f>((((1-'Calcification Rates'!$H$47)*$A95)*'Calcification Rates'!$D$47*0.1)+('Calcification Rates'!$H$47*$A95*'Calcification Rates'!$D$47))*'Calcification Rates'!$F$47</f>
        <v>99.595125438899984</v>
      </c>
      <c r="CO95" s="73">
        <f>((((1-'Calcification Rates'!$H$47)*$A95)*(('Calcification Rates'!$D$47-'Calcification Rates'!$E$47)*0.1))+('Calcification Rates'!$H$47*$A95*('Calcification Rates'!$D$47-'Calcification Rates'!$E$47)))*('Calcification Rates'!$F$47-'Calcification Rates'!$G$47)</f>
        <v>60.06428858475946</v>
      </c>
      <c r="CP95" s="73">
        <f>((((1-'Calcification Rates'!$H$47)*$A95)*(('Calcification Rates'!$D$47+'Calcification Rates'!$E$47)*0.1))+('Calcification Rates'!$H$47*$A95*('Calcification Rates'!$D$47+'Calcification Rates'!$E$47)))*('Calcification Rates'!$F$47+'Calcification Rates'!$G$47)</f>
        <v>144.84935538521034</v>
      </c>
      <c r="CQ95" s="73">
        <f>((((((((($A95*2)/PI())/2)+'Calcification Rates'!$D$48)^2)*PI())/2))-((((((($A95*2)/PI())/2)^2)*PI())/2)))*'Calcification Rates'!$F$48</f>
        <v>55.765583883067571</v>
      </c>
      <c r="CR95" s="73">
        <f>((((((((($A95*2)/PI())/2)+('Calcification Rates'!$D$48-'Calcification Rates'!$E$48))^2)*PI())/2))-((((((($A95*2)/PI())/2)^2)*PI())/2)))*('Calcification Rates'!$F$48-'Calcification Rates'!$G$48)</f>
        <v>50.290221627070707</v>
      </c>
      <c r="CS95" s="73">
        <f>((((((((($A95*2)/PI())/2)+('Calcification Rates'!$D$48+'Calcification Rates'!$E$48))^2)*PI())/2))-((((((($A95*2)/PI())/2)^2)*PI())/2)))*('Calcification Rates'!$F$48+'Calcification Rates'!$G$48)</f>
        <v>61.496706628612429</v>
      </c>
      <c r="CT95" s="73">
        <f>((((1-'Calcification Rates'!$H$49)*$A95)*'Calcification Rates'!$D$49*0.1)+('Calcification Rates'!$H$49*$A95*'Calcification Rates'!$D$49))*'Calcification Rates'!$F$49</f>
        <v>76.326760070925005</v>
      </c>
      <c r="CU95" s="73">
        <f>((((1-'Calcification Rates'!$H$49)*$A95)*(('Calcification Rates'!$D$49-'Calcification Rates'!$E$49)*0.1))+('Calcification Rates'!$H$49*$A95*('Calcification Rates'!$D$49-'Calcification Rates'!$E$49)))*('Calcification Rates'!$F$49-'Calcification Rates'!$G$49)</f>
        <v>46.031495250761644</v>
      </c>
      <c r="CV95" s="73">
        <f>((((1-'Calcification Rates'!$H$49)*$A95)*(('Calcification Rates'!$D$49+'Calcification Rates'!$E$49)*0.1))+('Calcification Rates'!$H$49*$A95*('Calcification Rates'!$D$49+'Calcification Rates'!$E$49)))*('Calcification Rates'!$F$49+'Calcification Rates'!$G$49)</f>
        <v>111.00826417150007</v>
      </c>
      <c r="CW95" s="73">
        <f>((((((((($A95*2)/PI())/2)+'Calcification Rates'!$D$50)^2)*PI())/2))-((((((($A95*2)/PI())/2)^2)*PI())/2)))*'Calcification Rates'!$F$50</f>
        <v>55.765583883067571</v>
      </c>
      <c r="CX95" s="73">
        <f>((((((((($A95*2)/PI())/2)+('Calcification Rates'!$D$50-'Calcification Rates'!$E$50))^2)*PI())/2))-((((((($A95*2)/PI())/2)^2)*PI())/2)))*('Calcification Rates'!$F$50-'Calcification Rates'!$G$50)</f>
        <v>50.290221627070707</v>
      </c>
      <c r="CY95" s="73">
        <f>((((((((($A95*2)/PI())/2)+('Calcification Rates'!$D$50+'Calcification Rates'!$E$50))^2)*PI())/2))-((((((($A95*2)/PI())/2)^2)*PI())/2)))*('Calcification Rates'!$F$50+'Calcification Rates'!$G$50)</f>
        <v>61.496706628612429</v>
      </c>
      <c r="CZ95" s="73">
        <f>((((((((($A95*2)/PI())/2)+'Calcification Rates'!$D$51)^2)*PI())/2))-((((((($A95*2)/PI())/2)^2)*PI())/2)))*'Calcification Rates'!$F$51</f>
        <v>55.765583883067571</v>
      </c>
      <c r="DA95" s="73">
        <f>((((((((($A95*2)/PI())/2)+('Calcification Rates'!$D$51-'Calcification Rates'!$E$51))^2)*PI())/2))-((((((($A95*2)/PI())/2)^2)*PI())/2)))*('Calcification Rates'!$F$51-'Calcification Rates'!$G$51)</f>
        <v>50.290221627070707</v>
      </c>
      <c r="DB95" s="73">
        <f>((((((((($A95*2)/PI())/2)+('Calcification Rates'!$D$51+'Calcification Rates'!$E$51))^2)*PI())/2))-((((((($A95*2)/PI())/2)^2)*PI())/2)))*('Calcification Rates'!$F$51+'Calcification Rates'!$G$51)</f>
        <v>61.496706628612429</v>
      </c>
      <c r="DC95" s="73">
        <f>((((((((($A95*2)/PI())/2)+'Calcification Rates'!$D$52)^2)*PI())/2))-((((((($A95*2)/PI())/2)^2)*PI())/2)))*'Calcification Rates'!$F$52</f>
        <v>123.10253394100798</v>
      </c>
      <c r="DD95" s="73">
        <f>((((((((($A95*2)/PI())/2)+('Calcification Rates'!$D$52-'Calcification Rates'!$E$52))^2)*PI())/2))-((((((($A95*2)/PI())/2)^2)*PI())/2)))*('Calcification Rates'!$F$52-'Calcification Rates'!$G$52)</f>
        <v>116.21627636570496</v>
      </c>
      <c r="DE95" s="73">
        <f>((((((((($A95*2)/PI())/2)+('Calcification Rates'!$D$52+'Calcification Rates'!$E$52))^2)*PI())/2))-((((((($A95*2)/PI())/2)^2)*PI())/2)))*('Calcification Rates'!$F$52+'Calcification Rates'!$G$52)</f>
        <v>130.16083386616862</v>
      </c>
      <c r="DF95" s="73">
        <f>((((((((($A95*2)/PI())/2)+'Calcification Rates'!$D$53)^2)*PI())/2))-((((((($A95*2)/PI())/2)^2)*PI())/2)))*'Calcification Rates'!$F$53</f>
        <v>16.545205591909056</v>
      </c>
      <c r="DG95" s="73">
        <f>((((((((($A95*2)/PI())/2)+('Calcification Rates'!$D$53-'Calcification Rates'!$E$53))^2)*PI())/2))-((((((($A95*2)/PI())/2)^2)*PI())/2)))*('Calcification Rates'!$F$53-'Calcification Rates'!$G$53)</f>
        <v>15.726213873287048</v>
      </c>
      <c r="DH95" s="73">
        <f>((((((((($A95*2)/PI())/2)+('Calcification Rates'!$D$53+'Calcification Rates'!$E$53))^2)*PI())/2))-((((((($A95*2)/PI())/2)^2)*PI())/2)))*('Calcification Rates'!$F$53+'Calcification Rates'!$G$53)</f>
        <v>17.378601877891683</v>
      </c>
      <c r="DI95" s="73">
        <f>((((((((($A95*2)/PI())/2)+'Calcification Rates'!$D$54)^2)*PI())/2))-((((((($A95*2)/PI())/2)^2)*PI())/2)))*'Calcification Rates'!$F$54</f>
        <v>16.545205591909056</v>
      </c>
      <c r="DJ95" s="73">
        <f>((((((((($A95*2)/PI())/2)+('Calcification Rates'!$D$54-'Calcification Rates'!$E$54))^2)*PI())/2))-((((((($A95*2)/PI())/2)^2)*PI())/2)))*('Calcification Rates'!$F$54-'Calcification Rates'!$G$54)</f>
        <v>15.726213873287048</v>
      </c>
      <c r="DK95" s="73">
        <f>((((((((($A95*2)/PI())/2)+('Calcification Rates'!$D$54+'Calcification Rates'!$E$54))^2)*PI())/2))-((((((($A95*2)/PI())/2)^2)*PI())/2)))*('Calcification Rates'!$F$54+'Calcification Rates'!$G$54)</f>
        <v>17.378601877891683</v>
      </c>
      <c r="DL95" s="73">
        <f>((((((((($A95*2)/PI())/2)+'Calcification Rates'!$D$55)^2)*PI())/2))-((((((($A95*2)/PI())/2)^2)*PI())/2)))*'Calcification Rates'!$F$55</f>
        <v>20.289016087025402</v>
      </c>
      <c r="DM95" s="73">
        <f>((((((((($A95*2)/PI())/2)+('Calcification Rates'!$D$55-'Calcification Rates'!$E$55))^2)*PI())/2))-((((((($A95*2)/PI())/2)^2)*PI())/2)))*('Calcification Rates'!$F$55-'Calcification Rates'!$G$55)</f>
        <v>20.060877759550976</v>
      </c>
      <c r="DN95" s="73">
        <f>((((((((($A95*2)/PI())/2)+('Calcification Rates'!$D$55+'Calcification Rates'!$E$55))^2)*PI())/2))-((((((($A95*2)/PI())/2)^2)*PI())/2)))*('Calcification Rates'!$F$55+'Calcification Rates'!$G$55)</f>
        <v>20.517164288421075</v>
      </c>
      <c r="DO95" s="73">
        <f>((((1-'Calcification Rates'!$H$56)*$A95)*'Calcification Rates'!$D$56*0.1)+('Calcification Rates'!$H$56*$A95*'Calcification Rates'!$D$56))*'Calcification Rates'!$F$56</f>
        <v>9.9008065050000003</v>
      </c>
      <c r="DP95" s="73">
        <f>((((1-'Calcification Rates'!$H$56)*$A95)*(('Calcification Rates'!$D$56-'Calcification Rates'!$E$56)*0.1))+('Calcification Rates'!$H$56*$A95*('Calcification Rates'!$D$56-'Calcification Rates'!$E$56)))*('Calcification Rates'!$F$56-'Calcification Rates'!$G$56)</f>
        <v>9.9008065050000003</v>
      </c>
      <c r="DQ95" s="73">
        <f>((((1-'Calcification Rates'!$H$56)*$A95)*(('Calcification Rates'!$D$56+'Calcification Rates'!$E$56)*0.1))+('Calcification Rates'!$H$56*$A95*('Calcification Rates'!$D$56+'Calcification Rates'!$E$56)))*('Calcification Rates'!$F$56+'Calcification Rates'!$G$56)</f>
        <v>9.9008065050000003</v>
      </c>
      <c r="DR95" s="73">
        <f>((((1-'Calcification Rates'!$H$57)*$A95)*'Calcification Rates'!$D$57*0.1)+('Calcification Rates'!$H$57*$A95*'Calcification Rates'!$D$57))*'Calcification Rates'!$F$57</f>
        <v>41.979208000000007</v>
      </c>
      <c r="DS95" s="73">
        <f>((((1-'Calcification Rates'!$H$57)*$A95)*(('Calcification Rates'!$D$57-'Calcification Rates'!$E$57)*0.1))+('Calcification Rates'!$H$57*$A95*('Calcification Rates'!$D$57-'Calcification Rates'!$E$57)))*('Calcification Rates'!$F$57-'Calcification Rates'!$G$57)</f>
        <v>39.787479388618671</v>
      </c>
      <c r="DT95" s="73">
        <f>((((1-'Calcification Rates'!$H$57)*$A95)*(('Calcification Rates'!$D$57+'Calcification Rates'!$E$57)*0.1))+('Calcification Rates'!$H$57*$A95*('Calcification Rates'!$D$57+'Calcification Rates'!$E$57)))*('Calcification Rates'!$F$57+'Calcification Rates'!$G$57)</f>
        <v>44.170936611381336</v>
      </c>
      <c r="DU95" s="73">
        <f>((((1-'Calcification Rates'!$H$58)*$A95)*'Calcification Rates'!$D$58*0.1)+('Calcification Rates'!$H$58*$A95*'Calcification Rates'!$D$58))*'Calcification Rates'!$F$58</f>
        <v>41.979208000000007</v>
      </c>
      <c r="DV95" s="73">
        <f>((((1-'Calcification Rates'!$H$58)*$A95)*(('Calcification Rates'!$D$58-'Calcification Rates'!$E$58)*0.1))+('Calcification Rates'!$H$58*$A95*('Calcification Rates'!$D$58-'Calcification Rates'!$E$58)))*('Calcification Rates'!$F$58-'Calcification Rates'!$G$58)</f>
        <v>39.787479388618671</v>
      </c>
      <c r="DW95" s="73">
        <f>((((1-'Calcification Rates'!$H$58)*$A95)*(('Calcification Rates'!$D$58+'Calcification Rates'!$E$58)*0.1))+('Calcification Rates'!$H$58*$A95*('Calcification Rates'!$D$58+'Calcification Rates'!$E$58)))*('Calcification Rates'!$F$58+'Calcification Rates'!$G$58)</f>
        <v>44.170936611381336</v>
      </c>
      <c r="DX95" s="73">
        <f>(2*'Calcification Rates'!$D$59*'Calcification Rates'!$F$59)+0.1*'Calcification Rates'!$D$59*($A95+(2*'Calcification Rates'!$D$59))*'Calcification Rates'!$F$59</f>
        <v>27.593350755555555</v>
      </c>
      <c r="DY95" s="73">
        <f>(2*('Calcification Rates'!$D$59-'Calcification Rates'!$E$59)*('Calcification Rates'!$F$59-'Calcification Rates'!$G$59))+(0.1*('Calcification Rates'!$D$59-'Calcification Rates'!$E$59)*($A95+(2*'Calcification Rates'!$D$59-'Calcification Rates'!$E$59)))*('Calcification Rates'!$F$59-'Calcification Rates'!$G$59)</f>
        <v>26.134209522727055</v>
      </c>
      <c r="DZ95" s="73">
        <f>(2*('Calcification Rates'!$D$59+'Calcification Rates'!$E$59)*('Calcification Rates'!$F$59+'Calcification Rates'!$G$59))+(0.1*('Calcification Rates'!$D$59+'Calcification Rates'!$E$59)*($A95+(2*'Calcification Rates'!$D$59+'Calcification Rates'!$E$59)))*('Calcification Rates'!$F$59+'Calcification Rates'!$G$59)</f>
        <v>29.05452975059135</v>
      </c>
      <c r="EA95" s="73">
        <f>((((((((($A95*2)/PI())/2)+'Calcification Rates'!$D$60)^2)*PI())/2))-((((((($A95*2)/PI())/2)^2)*PI())/2)))*'Calcification Rates'!$F$60</f>
        <v>57.997751284714894</v>
      </c>
      <c r="EB95" s="73">
        <f>((((((((($A95*2)/PI())/2)+('Calcification Rates'!$D$60-'Calcification Rates'!$E$60))^2)*PI())/2))-((((((($A95*2)/PI())/2)^2)*PI())/2)))*('Calcification Rates'!$F$60-'Calcification Rates'!$G$60)</f>
        <v>54.14564964663326</v>
      </c>
      <c r="EC95" s="73">
        <f>((((((((($A95*2)/PI())/2)+('Calcification Rates'!$D$60+'Calcification Rates'!$E$60))^2)*PI())/2))-((((((($A95*2)/PI())/2)^2)*PI())/2)))*('Calcification Rates'!$F$60+'Calcification Rates'!$G$60)</f>
        <v>61.974609145983337</v>
      </c>
      <c r="ED95" s="73">
        <f>$A95*'Calcification Rates'!$D$61*'Calcification Rates'!$F$61</f>
        <v>72.984084830116345</v>
      </c>
      <c r="EE95" s="73">
        <f>$A95*('Calcification Rates'!$D$61-'Calcification Rates'!$E$61)*('Calcification Rates'!$F$61-'Calcification Rates'!$G$61)</f>
        <v>66.877066135503426</v>
      </c>
      <c r="EF95" s="73">
        <f>$A95*('Calcification Rates'!$D$61+'Calcification Rates'!$E$61)*('Calcification Rates'!$F$61+'Calcification Rates'!$G$61)</f>
        <v>79.355388759765674</v>
      </c>
      <c r="EG95" s="73">
        <f>(2*'Calcification Rates'!$D$62*'Calcification Rates'!$F$62)+0.1*'Calcification Rates'!$D$62*($A95+(2*'Calcification Rates'!$D$62))*'Calcification Rates'!$F$62</f>
        <v>134.36344444444444</v>
      </c>
      <c r="EH95" s="73">
        <f>(2*('Calcification Rates'!$D$62-'Calcification Rates'!$E$62)*('Calcification Rates'!$F$62-'Calcification Rates'!$G$62))+(0.1*('Calcification Rates'!$D$62-'Calcification Rates'!$E$62)*($A95+(2*'Calcification Rates'!$D$62-'Calcification Rates'!$E$62)))*('Calcification Rates'!$F$62-'Calcification Rates'!$G$62)</f>
        <v>110.23216317042809</v>
      </c>
      <c r="EI95" s="73">
        <f>(2*('Calcification Rates'!$D$62+'Calcification Rates'!$E$62)*('Calcification Rates'!$F$62+'Calcification Rates'!$G$62))+(0.1*('Calcification Rates'!$D$62+'Calcification Rates'!$E$62)*($A95+(2*'Calcification Rates'!$D$62+'Calcification Rates'!$E$62)))*('Calcification Rates'!$F$62+'Calcification Rates'!$G$62)</f>
        <v>160.43585549752507</v>
      </c>
      <c r="EJ95" s="73">
        <f>(2*'Calcification Rates'!$D$63*'Calcification Rates'!$F$63)+0.1*'Calcification Rates'!$D$63*($A95+(2*'Calcification Rates'!$D$63))*'Calcification Rates'!$F$63</f>
        <v>134.36344444444444</v>
      </c>
      <c r="EK95" s="73">
        <f>(2*('Calcification Rates'!$D$63-'Calcification Rates'!$E$63)*('Calcification Rates'!$F$63-'Calcification Rates'!$G$63))+(0.1*('Calcification Rates'!$D$63-'Calcification Rates'!$E$63)*($A95+(2*'Calcification Rates'!$D$63-'Calcification Rates'!$E$63)))*('Calcification Rates'!$F$63-'Calcification Rates'!$G$63)</f>
        <v>110.23216317042809</v>
      </c>
      <c r="EL95" s="73">
        <f>(2*('Calcification Rates'!$D$63+'Calcification Rates'!$E$63)*('Calcification Rates'!$F$63+'Calcification Rates'!$G$63))+(0.1*('Calcification Rates'!$D$63+'Calcification Rates'!$E$63)*($A95+(2*'Calcification Rates'!$D$63+'Calcification Rates'!$E$63)))*('Calcification Rates'!$F$63+'Calcification Rates'!$G$63)</f>
        <v>160.43585549752507</v>
      </c>
      <c r="EM95" s="73">
        <f>(2*'Calcification Rates'!$D$64*'Calcification Rates'!$F$64)+0.1*'Calcification Rates'!$D$64*($A95+(2*'Calcification Rates'!$D$64))*'Calcification Rates'!$F$64</f>
        <v>134.36344444444444</v>
      </c>
      <c r="EN95" s="73">
        <f>(2*('Calcification Rates'!$D$64-'Calcification Rates'!$E$64)*('Calcification Rates'!$F$64-'Calcification Rates'!$G$64))+(0.1*('Calcification Rates'!$D$64-'Calcification Rates'!$E$64)*($A95+(2*'Calcification Rates'!$D$64-'Calcification Rates'!$E$64)))*('Calcification Rates'!$F$64-'Calcification Rates'!$G$64)</f>
        <v>110.23216317042809</v>
      </c>
      <c r="EO95" s="73">
        <f>(2*('Calcification Rates'!$D$64+'Calcification Rates'!$E$64)*('Calcification Rates'!$F$64+'Calcification Rates'!$G$64))+(0.1*('Calcification Rates'!$D$64+'Calcification Rates'!$E$64)*($A95+(2*'Calcification Rates'!$D$64+'Calcification Rates'!$E$64)))*('Calcification Rates'!$F$64+'Calcification Rates'!$G$64)</f>
        <v>160.43585549752507</v>
      </c>
      <c r="EP95" s="73">
        <f>(2*'Calcification Rates'!$D$65*'Calcification Rates'!$F$65)+0.1*'Calcification Rates'!$D$65*($A95+(2*'Calcification Rates'!$D$65))*'Calcification Rates'!$F$65</f>
        <v>134.36344444444444</v>
      </c>
      <c r="EQ95" s="73">
        <f>(2*('Calcification Rates'!$D$65-'Calcification Rates'!$E$65)*('Calcification Rates'!$F$65-'Calcification Rates'!$G$65))+(0.1*('Calcification Rates'!$D$65-'Calcification Rates'!$E$65)*($A95+(2*'Calcification Rates'!$D$65-'Calcification Rates'!$E$65)))*('Calcification Rates'!$F$65-'Calcification Rates'!$G$65)</f>
        <v>110.23216317042809</v>
      </c>
      <c r="ER95" s="73">
        <f>(2*('Calcification Rates'!$D$65+'Calcification Rates'!$E$65)*('Calcification Rates'!$F$65+'Calcification Rates'!$G$65))+(0.1*('Calcification Rates'!$D$65+'Calcification Rates'!$E$65)*($A95+(2*'Calcification Rates'!$D$65+'Calcification Rates'!$E$65)))*('Calcification Rates'!$F$65+'Calcification Rates'!$G$65)</f>
        <v>160.43585549752507</v>
      </c>
      <c r="ES95" s="73">
        <f>$A95*'Calcification Rates'!$D$66*'Calcification Rates'!$F$66</f>
        <v>72.984084830116345</v>
      </c>
      <c r="ET95" s="73">
        <f>$A95*('Calcification Rates'!$D$66-'Calcification Rates'!$E$66)*('Calcification Rates'!$F$66-'Calcification Rates'!$G$66)</f>
        <v>66.877066135503426</v>
      </c>
      <c r="EU95" s="73">
        <f>$A95*('Calcification Rates'!$D$66+'Calcification Rates'!$E$66)*('Calcification Rates'!$F$66+'Calcification Rates'!$G$66)</f>
        <v>79.355388759765674</v>
      </c>
      <c r="EV95" s="73">
        <f>(2*'Calcification Rates'!$D$67*'Calcification Rates'!$F$67)+0.1*'Calcification Rates'!$D$67*($A95+(2*'Calcification Rates'!$D$67))*'Calcification Rates'!$F$67</f>
        <v>134.36344444444444</v>
      </c>
      <c r="EW95" s="73">
        <f>(2*('Calcification Rates'!$D$67-'Calcification Rates'!$E$67)*('Calcification Rates'!$F$67-'Calcification Rates'!$G$67))+(0.1*('Calcification Rates'!$D$67-'Calcification Rates'!$E$67)*($A95+(2*'Calcification Rates'!$D$67-'Calcification Rates'!$E$67)))*('Calcification Rates'!$F$67-'Calcification Rates'!$G$67)</f>
        <v>110.23216317042809</v>
      </c>
      <c r="EX95" s="73">
        <f>(2*('Calcification Rates'!$D$67+'Calcification Rates'!$E$67)*('Calcification Rates'!$F$67+'Calcification Rates'!$G$67))+(0.1*('Calcification Rates'!$D$67+'Calcification Rates'!$E$67)*($A95+(2*'Calcification Rates'!$D$67+'Calcification Rates'!$E$67)))*('Calcification Rates'!$F$67+'Calcification Rates'!$G$67)</f>
        <v>160.43585549752507</v>
      </c>
      <c r="EY95" s="73">
        <f>((((1-'Calcification Rates'!$H$68)*$A95)*'Calcification Rates'!$D$68*0.1)+('Calcification Rates'!$H$68*$A95*'Calcification Rates'!$D$68))*'Calcification Rates'!$F$68</f>
        <v>21.290164500000003</v>
      </c>
      <c r="EZ95" s="73">
        <f>((((1-'Calcification Rates'!$H$68)*$A95)*(('Calcification Rates'!$D$68-'Calcification Rates'!$E$68)*0.1))+('Calcification Rates'!$H$68*$A95*('Calcification Rates'!$D$68-'Calcification Rates'!$E$68)))*('Calcification Rates'!$F$68-'Calcification Rates'!$G$68)</f>
        <v>13.248102134608859</v>
      </c>
      <c r="FA95" s="73">
        <f>((((1-'Calcification Rates'!$H$68)*$A95)*(('Calcification Rates'!$D$68+'Calcification Rates'!$E$68)*0.1))+('Calcification Rates'!$H$68*$A95*('Calcification Rates'!$D$68+'Calcification Rates'!$E$68)))*('Calcification Rates'!$F$68+'Calcification Rates'!$G$68)</f>
        <v>30.132151174409753</v>
      </c>
      <c r="FB95" s="73">
        <f>((((((((($A95*2)/PI())/2)+'Calcification Rates'!$D$69)^2)*PI())/2))-((((((($A95*2)/PI())/2)^2)*PI())/2)))*'Calcification Rates'!$F$69</f>
        <v>141.65736222361519</v>
      </c>
      <c r="FC95" s="73">
        <f>((((((((($A95*2)/PI())/2)+('Calcification Rates'!$D$69-'Calcification Rates'!$E$69))^2)*PI())/2))-((((((($A95*2)/PI())/2)^2)*PI())/2)))*('Calcification Rates'!$F$69-'Calcification Rates'!$G$69)</f>
        <v>134.10392373770878</v>
      </c>
      <c r="FD95" s="73">
        <f>((((((((($A95*2)/PI())/2)+('Calcification Rates'!$D$69+'Calcification Rates'!$E$69))^2)*PI())/2))-((((((($A95*2)/PI())/2)^2)*PI())/2)))*('Calcification Rates'!$F$69+'Calcification Rates'!$G$69)</f>
        <v>149.3211626869043</v>
      </c>
      <c r="FE95" s="73">
        <f>((((((((($A95*2)/PI())/2)+'Calcification Rates'!$D$70)^2)*PI())/2))-((((((($A95*2)/PI())/2)^2)*PI())/2)))*'Calcification Rates'!$F$70</f>
        <v>110.31606140123567</v>
      </c>
      <c r="FF95" s="73">
        <f>((((((((($A95*2)/PI())/2)+('Calcification Rates'!$D$70-'Calcification Rates'!$E$70))^2)*PI())/2))-((((((($A95*2)/PI())/2)^2)*PI())/2)))*('Calcification Rates'!$F$70-'Calcification Rates'!$G$70)</f>
        <v>94.982663783066101</v>
      </c>
      <c r="FG95" s="73">
        <f>((((((((($A95*2)/PI())/2)+('Calcification Rates'!$D$70+'Calcification Rates'!$E$70))^2)*PI())/2))-((((((($A95*2)/PI())/2)^2)*PI())/2)))*('Calcification Rates'!$F$70+'Calcification Rates'!$G$70)</f>
        <v>125.94456529557857</v>
      </c>
      <c r="FH95" s="73">
        <f>((((((((($A95*2)/PI())/2)+'Calcification Rates'!$D$71)^2)*PI())/2))-((((((($A95*2)/PI())/2)^2)*PI())/2)))*'Calcification Rates'!$F$71</f>
        <v>63.138405355703256</v>
      </c>
      <c r="FI95" s="73">
        <f>((((((((($A95*2)/PI())/2)+('Calcification Rates'!$D$71-'Calcification Rates'!$E$71))^2)*PI())/2))-((((((($A95*2)/PI())/2)^2)*PI())/2)))*('Calcification Rates'!$F$71-'Calcification Rates'!$G$71)</f>
        <v>58.220243222167227</v>
      </c>
      <c r="FJ95" s="73">
        <f>((((((((($A95*2)/PI())/2)+('Calcification Rates'!$D$71+'Calcification Rates'!$E$71))^2)*PI())/2))-((((((($A95*2)/PI())/2)^2)*PI())/2)))*('Calcification Rates'!$F$71+'Calcification Rates'!$G$71)</f>
        <v>68.251196177466909</v>
      </c>
      <c r="FK95" s="73">
        <f>$A95*'Calcification Rates'!$D$72*'Calcification Rates'!$F$72</f>
        <v>2.1857615624999998</v>
      </c>
      <c r="FL95" s="73">
        <f>$A95*('Calcification Rates'!$D$72-'Calcification Rates'!$E$72)*('Calcification Rates'!$F$72-'Calcification Rates'!$G$72)</f>
        <v>1.420523782836336</v>
      </c>
      <c r="FM95" s="73">
        <f>$A95*('Calcification Rates'!$D$72+'Calcification Rates'!$E$72)*('Calcification Rates'!$F$72+'Calcification Rates'!$G$72)</f>
        <v>2.950999342163664</v>
      </c>
      <c r="FN95" s="73">
        <f>$A95*'Calcification Rates'!$D$74*'Calcification Rates'!$F$74</f>
        <v>2.1857615624999998</v>
      </c>
      <c r="FO95" s="73">
        <f>$A95*('Calcification Rates'!$D$74-'Calcification Rates'!$E$74)*('Calcification Rates'!$F$74-'Calcification Rates'!$G$74)</f>
        <v>1.420523782836336</v>
      </c>
      <c r="FP95" s="73">
        <f>$A95*('Calcification Rates'!$D$74+'Calcification Rates'!$E$74)*('Calcification Rates'!$F$74+'Calcification Rates'!$G$74)</f>
        <v>2.950999342163664</v>
      </c>
      <c r="FQ95" s="73">
        <f>$A95*'Calcification Rates'!$D$75*'Calcification Rates'!$F$75</f>
        <v>63.085671519886361</v>
      </c>
      <c r="FR95" s="73">
        <f>$A95*('Calcification Rates'!$D$75-'Calcification Rates'!$E$75)*('Calcification Rates'!$F$75-'Calcification Rates'!$G$75)</f>
        <v>58.749194691177387</v>
      </c>
      <c r="FS95" s="73">
        <f>$A95*('Calcification Rates'!$D$75+'Calcification Rates'!$E$75)*('Calcification Rates'!$F$75+'Calcification Rates'!$G$75)</f>
        <v>67.554192959086791</v>
      </c>
      <c r="FT95" s="73">
        <f>((((((((($A95*2)/PI())/2)+'Calcification Rates'!$D$76)^2)*PI())/2))-((((((($A95*2)/PI())/2)^2)*PI())/2)))*'Calcification Rates'!$F$76</f>
        <v>63.567243325367969</v>
      </c>
      <c r="FU95" s="73">
        <f>((((((((($A95*2)/PI())/2)+('Calcification Rates'!$D$76-'Calcification Rates'!$E$76))^2)*PI())/2))-((((((($A95*2)/PI())/2)^2)*PI())/2)))*('Calcification Rates'!$F$76-'Calcification Rates'!$G$76)</f>
        <v>59.187879091527336</v>
      </c>
      <c r="FV95" s="73">
        <f>((((((((($A95*2)/PI())/2)+('Calcification Rates'!$D$76+'Calcification Rates'!$E$76))^2)*PI())/2))-((((((($A95*2)/PI())/2)^2)*PI())/2)))*('Calcification Rates'!$F$76+'Calcification Rates'!$G$76)</f>
        <v>68.081126579109707</v>
      </c>
      <c r="FW95" s="73">
        <f>(2*'Calcification Rates'!$D$77*'Calcification Rates'!$F$77)+0.1*'Calcification Rates'!$D$77*($A95+(2*'Calcification Rates'!$D$77))*'Calcification Rates'!$F$77</f>
        <v>134.36344444444444</v>
      </c>
      <c r="FX95" s="73">
        <f>(2*('Calcification Rates'!$D$77-'Calcification Rates'!$E$77)*('Calcification Rates'!$F$77-'Calcification Rates'!$G$77))+(0.1*('Calcification Rates'!$D$77-'Calcification Rates'!$E$77)*($A95+(2*'Calcification Rates'!$D$77-'Calcification Rates'!$E$77)))*('Calcification Rates'!$F$77-'Calcification Rates'!$G$77)</f>
        <v>127.85133733325883</v>
      </c>
      <c r="FY95" s="73">
        <f>(2*('Calcification Rates'!$D$77+'Calcification Rates'!$E$77)*('Calcification Rates'!$F$77+'Calcification Rates'!$G$77))+(0.1*('Calcification Rates'!$D$77+'Calcification Rates'!$E$77)*($A95+(2*'Calcification Rates'!$D$77+'Calcification Rates'!$E$77)))*('Calcification Rates'!$F$77+'Calcification Rates'!$G$77)</f>
        <v>140.90400800277652</v>
      </c>
      <c r="FZ95" s="73">
        <f>((((1-'Calcification Rates'!$H$78)*$A95)*'Calcification Rates'!$D$78*0.1)+('Calcification Rates'!$H$78*$A95*'Calcification Rates'!$D$78))*'Calcification Rates'!$F$78</f>
        <v>33.164260652249993</v>
      </c>
      <c r="GA95" s="73">
        <f>((((1-'Calcification Rates'!$H$78)*$A95)*(('Calcification Rates'!$D$78-'Calcification Rates'!$E$78)*0.1))+('Calcification Rates'!$H$78*$A95*('Calcification Rates'!$D$78-'Calcification Rates'!$E$78)))*('Calcification Rates'!$F$78-'Calcification Rates'!$G$78)</f>
        <v>32.016114511461112</v>
      </c>
      <c r="GB95" s="73">
        <f>((((1-'Calcification Rates'!$H$78)*$A95)*(('Calcification Rates'!$D$78+'Calcification Rates'!$E$78)*0.1))+('Calcification Rates'!$H$78*$A95*('Calcification Rates'!$D$78+'Calcification Rates'!$E$78)))*('Calcification Rates'!$F$78+'Calcification Rates'!$G$78)</f>
        <v>34.312406793038882</v>
      </c>
      <c r="GC95" s="73">
        <f>((((1-'Calcification Rates'!$H$79)*$A95)*'Calcification Rates'!$D$79*0.1)+('Calcification Rates'!$H$79*$A95*'Calcification Rates'!$D$79))*'Calcification Rates'!$F$79</f>
        <v>37.718152289999999</v>
      </c>
      <c r="GD95" s="73">
        <f>((((1-'Calcification Rates'!$H$79)*$A95)*(('Calcification Rates'!$D$79-'Calcification Rates'!$E$79)*0.1))+('Calcification Rates'!$H$79*$A95*('Calcification Rates'!$D$79-'Calcification Rates'!$E$79)))*('Calcification Rates'!$F$79-'Calcification Rates'!$G$79)</f>
        <v>36.141373840705924</v>
      </c>
      <c r="GE95" s="73">
        <f>((((1-'Calcification Rates'!$H$79)*$A95)*(('Calcification Rates'!$D$79+'Calcification Rates'!$E$79)*0.1))+('Calcification Rates'!$H$79*$A95*('Calcification Rates'!$D$79+'Calcification Rates'!$E$79)))*('Calcification Rates'!$F$79+'Calcification Rates'!$G$79)</f>
        <v>39.294930739294081</v>
      </c>
      <c r="GF95" s="73">
        <f>((((1-'Calcification Rates'!$H$80)*$A95)*'Calcification Rates'!$D$80*0.1)+('Calcification Rates'!$H$80*$A95*'Calcification Rates'!$D$80))*'Calcification Rates'!$F$80</f>
        <v>44.385251098499985</v>
      </c>
      <c r="GG95" s="73">
        <f>((((1-'Calcification Rates'!$H$80)*$A95)*(('Calcification Rates'!$D$80-'Calcification Rates'!$E$80)*0.1))+('Calcification Rates'!$H$80*$A95*('Calcification Rates'!$D$80-'Calcification Rates'!$E$80)))*('Calcification Rates'!$F$80-'Calcification Rates'!$G$80)</f>
        <v>42.848634458947956</v>
      </c>
      <c r="GH95" s="73">
        <f>((((1-'Calcification Rates'!$H$80)*$A95)*(('Calcification Rates'!$D$80+'Calcification Rates'!$E$80)*0.1))+('Calcification Rates'!$H$80*$A95*('Calcification Rates'!$D$80+'Calcification Rates'!$E$80)))*('Calcification Rates'!$F$80+'Calcification Rates'!$G$80)</f>
        <v>45.921867738052029</v>
      </c>
      <c r="GI95" s="73">
        <f>((((((((($A95*2)/PI())/2)+'Calcification Rates'!$D$81)^2)*PI())/2))-((((((($A95*2)/PI())/2)^2)*PI())/2)))*'Calcification Rates'!$F$81</f>
        <v>53.832183673529741</v>
      </c>
      <c r="GJ95" s="73">
        <f>((((((((($A95*2)/PI())/2)+('Calcification Rates'!$D$81-'Calcification Rates'!$E$81))^2)*PI())/2))-((((((($A95*2)/PI())/2)^2)*PI())/2)))*('Calcification Rates'!$F$81-'Calcification Rates'!$G$81)</f>
        <v>52.087797453283471</v>
      </c>
      <c r="GK95" s="73">
        <f>((((((((($A95*2)/PI())/2)+('Calcification Rates'!$D$81+'Calcification Rates'!$E$81))^2)*PI())/2))-((((((($A95*2)/PI())/2)^2)*PI())/2)))*('Calcification Rates'!$F$81+'Calcification Rates'!$G$81)</f>
        <v>55.577462341065349</v>
      </c>
      <c r="GL95" s="73">
        <f>((((((((($A95*2)/PI())/2)+'Calcification Rates'!$D$82)^2)*PI())/2))-((((((($A95*2)/PI())/2)^2)*PI())/2)))*'Calcification Rates'!$F$82</f>
        <v>55.201405456874909</v>
      </c>
      <c r="GM95" s="73">
        <f>((((((((($A95*2)/PI())/2)+('Calcification Rates'!$D$82-'Calcification Rates'!$E$82))^2)*PI())/2))-((((((($A95*2)/PI())/2)^2)*PI())/2)))*('Calcification Rates'!$F$82-'Calcification Rates'!$G$82)</f>
        <v>53.843671590624673</v>
      </c>
      <c r="GN95" s="73">
        <f>((((((((($A95*2)/PI())/2)+('Calcification Rates'!$D$82+'Calcification Rates'!$E$82))^2)*PI())/2))-((((((($A95*2)/PI())/2)^2)*PI())/2)))*('Calcification Rates'!$F$82+'Calcification Rates'!$G$82)</f>
        <v>56.559679490930741</v>
      </c>
      <c r="GO95" s="73">
        <f>((((((((($A95*2)/PI())/2)+'Calcification Rates'!$D$87)^2)*PI())/2))-((((((($A95*2)/PI())/2)^2)*PI())/2)))*'Calcification Rates'!$F$87</f>
        <v>37.129331845123296</v>
      </c>
      <c r="GP95" s="73">
        <f>((((((((($A95*2)/PI())/2)+('Calcification Rates'!$D$87-'Calcification Rates'!$E$87))^2)*PI())/2))-((((((($A95*2)/PI())/2)^2)*PI())/2)))*('Calcification Rates'!$F$87-'Calcification Rates'!$G$87)</f>
        <v>32.303236963212342</v>
      </c>
      <c r="GQ95" s="73">
        <f>((((((((($A95*2)/PI())/2)+('Calcification Rates'!$D$87+'Calcification Rates'!$E$87))^2)*PI())/2))-((((((($A95*2)/PI())/2)^2)*PI())/2)))*('Calcification Rates'!$F$87+'Calcification Rates'!$G$87)</f>
        <v>42.2109566618252</v>
      </c>
      <c r="GR95" s="73">
        <f>((((((((($A95*2)/PI())/2)+'Calcification Rates'!$D$88)^2)*PI())/2))-((((((($A95*2)/PI())/2)^2)*PI())/2)))*'Calcification Rates'!$F$88</f>
        <v>37.129331845123296</v>
      </c>
      <c r="GS95" s="73">
        <f>((((((((($A95*2)/PI())/2)+('Calcification Rates'!$D$88-'Calcification Rates'!$E$88))^2)*PI())/2))-((((((($A95*2)/PI())/2)^2)*PI())/2)))*('Calcification Rates'!$F$88-'Calcification Rates'!$G$88)</f>
        <v>32.303236963212342</v>
      </c>
      <c r="GT95" s="73">
        <f>((((((((($A95*2)/PI())/2)+('Calcification Rates'!$D$88+'Calcification Rates'!$E$88))^2)*PI())/2))-((((((($A95*2)/PI())/2)^2)*PI())/2)))*('Calcification Rates'!$F$88+'Calcification Rates'!$G$88)</f>
        <v>42.2109566618252</v>
      </c>
      <c r="GU95" s="73">
        <f>((((((((($A95*2)/PI())/2)+'Calcification Rates'!$D$89)^2)*PI())/2))-((((((($A95*2)/PI())/2)^2)*PI())/2)))*'Calcification Rates'!$F$89</f>
        <v>51.858768624752692</v>
      </c>
      <c r="GV95" s="73">
        <f>((((((((($A95*2)/PI())/2)+('Calcification Rates'!$D$89-'Calcification Rates'!$E$89))^2)*PI())/2))-((((((($A95*2)/PI())/2)^2)*PI())/2)))*('Calcification Rates'!$F$89-'Calcification Rates'!$G$89)</f>
        <v>46.239993142982485</v>
      </c>
      <c r="GW95" s="73">
        <f>((((((((($A95*2)/PI())/2)+('Calcification Rates'!$D$89+'Calcification Rates'!$E$89))^2)*PI())/2))-((((((($A95*2)/PI())/2)^2)*PI())/2)))*('Calcification Rates'!$F$89+'Calcification Rates'!$G$89)</f>
        <v>57.68568929653965</v>
      </c>
      <c r="GX95" s="73">
        <f>((((((((($A95*2)/PI())/2)+'Calcification Rates'!$D$90)^2)*PI())/2))-((((((($A95*2)/PI())/2)^2)*PI())/2)))*'Calcification Rates'!$F$90</f>
        <v>51.858768624752692</v>
      </c>
      <c r="GY95" s="73">
        <f>((((((((($A95*2)/PI())/2)+('Calcification Rates'!$D$90-'Calcification Rates'!$E$90))^2)*PI())/2))-((((((($A95*2)/PI())/2)^2)*PI())/2)))*('Calcification Rates'!$F$90-'Calcification Rates'!$G$90)</f>
        <v>46.239993142982485</v>
      </c>
      <c r="GZ95" s="73">
        <f>((((((((($A95*2)/PI())/2)+('Calcification Rates'!$D$90+'Calcification Rates'!$E$90))^2)*PI())/2))-((((((($A95*2)/PI())/2)^2)*PI())/2)))*('Calcification Rates'!$F$90+'Calcification Rates'!$G$90)</f>
        <v>57.68568929653965</v>
      </c>
      <c r="HA95" s="73">
        <f>((((((((($A95*2)/PI())/2)+'Calcification Rates'!$D$92)^2)*PI())/2))-((((((($A95*2)/PI())/2)^2)*PI())/2)))*'Calcification Rates'!$F$92</f>
        <v>130.17201345675178</v>
      </c>
      <c r="HB95" s="73">
        <f>((((((((($A95*2)/PI())/2)+('Calcification Rates'!$D$92-'Calcification Rates'!$E$92))^2)*PI())/2))-((((((($A95*2)/PI())/2)^2)*PI())/2)))*('Calcification Rates'!$F$92-'Calcification Rates'!$G$92)</f>
        <v>125.13554428133381</v>
      </c>
      <c r="HC95" s="73">
        <f>((((((((($A95*2)/PI())/2)+('Calcification Rates'!$D$92+'Calcification Rates'!$E$92))^2)*PI())/2))-((((((($A95*2)/PI())/2)^2)*PI())/2)))*('Calcification Rates'!$F$92+'Calcification Rates'!$G$92)</f>
        <v>135.20848263216976</v>
      </c>
      <c r="HD95" s="73">
        <f>$A95*'Calcification Rates'!$D$93*'Calcification Rates'!$F$93</f>
        <v>38.425228909415019</v>
      </c>
      <c r="HE95" s="73">
        <f>$A95*('Calcification Rates'!$D$93-'Calcification Rates'!$E$93)*('Calcification Rates'!$F$93-'Calcification Rates'!$G$93)</f>
        <v>33.771044798035717</v>
      </c>
      <c r="HF95" s="73">
        <f>$A95*('Calcification Rates'!$D$93+'Calcification Rates'!$E$93)*('Calcification Rates'!$F$93+'Calcification Rates'!$G$93)</f>
        <v>43.334383057005489</v>
      </c>
      <c r="HG95" s="73">
        <f>$A95*'Calcification Rates'!$D$95*'Calcification Rates'!$F$95</f>
        <v>48.992166859504138</v>
      </c>
      <c r="HH95" s="73">
        <f>$A95*('Calcification Rates'!$D$95-'Calcification Rates'!$E$95)*('Calcification Rates'!$F$95-'Calcification Rates'!$G$95)</f>
        <v>42.752646704125283</v>
      </c>
      <c r="HI95" s="73">
        <f>$A95*('Calcification Rates'!$D$95+'Calcification Rates'!$E$95)*('Calcification Rates'!$F$95+'Calcification Rates'!$G$95)</f>
        <v>55.581360207401197</v>
      </c>
      <c r="HJ95" s="73">
        <f>((((1-'Calcification Rates'!$H$96)*$A95)*'Calcification Rates'!$D$96*0.1)+('Calcification Rates'!$H$96*$A95*'Calcification Rates'!$D$96))*'Calcification Rates'!$F$96</f>
        <v>23.291657024999999</v>
      </c>
      <c r="HK95" s="73">
        <f>((((1-'Calcification Rates'!$H$96)*$A95)*(('Calcification Rates'!$D$96-'Calcification Rates'!$E$96)*0.1))+('Calcification Rates'!$H$96*$A95*('Calcification Rates'!$D$96-'Calcification Rates'!$E$96)))*('Calcification Rates'!$F$96-'Calcification Rates'!$G$96)</f>
        <v>20.345782589324156</v>
      </c>
      <c r="HL95" s="73">
        <f>((((1-'Calcification Rates'!$H$96)*$A95)*(('Calcification Rates'!$D$96+'Calcification Rates'!$E$96)*0.1))+('Calcification Rates'!$H$96*$A95*('Calcification Rates'!$D$96+'Calcification Rates'!$E$96)))*('Calcification Rates'!$F$96+'Calcification Rates'!$G$96)</f>
        <v>26.418729293239142</v>
      </c>
      <c r="HM95" s="73">
        <f>((((1-'Calcification Rates'!$H$98)*$A95)*'Calcification Rates'!$D$98*0.1)+('Calcification Rates'!$H$98*$A95*'Calcification Rates'!$D$98))*'Calcification Rates'!$F$98</f>
        <v>23.291657024999999</v>
      </c>
      <c r="HN95" s="73">
        <f>((((1-'Calcification Rates'!$H$98)*$A95)*(('Calcification Rates'!$D$98-'Calcification Rates'!$E$98)*0.1))+('Calcification Rates'!$H$98*$A95*('Calcification Rates'!$D$98-'Calcification Rates'!$E$98)))*('Calcification Rates'!$F$98-'Calcification Rates'!$G$98)</f>
        <v>14.046840174172001</v>
      </c>
      <c r="HO95" s="73">
        <f>((((1-'Calcification Rates'!$H$98)*$A95)*(('Calcification Rates'!$D$98+'Calcification Rates'!$E$98)*0.1))+('Calcification Rates'!$H$98*$A95*('Calcification Rates'!$D$98+'Calcification Rates'!$E$98)))*('Calcification Rates'!$F$98+'Calcification Rates'!$G$98)</f>
        <v>33.874966179890173</v>
      </c>
    </row>
    <row r="96" spans="1:223" x14ac:dyDescent="0.3">
      <c r="A96" s="42">
        <v>94</v>
      </c>
      <c r="B96" s="73">
        <f>((((1-'Calcification Rates'!$H$11)*$A96)*'Calcification Rates'!$D$11*0.1)+('Calcification Rates'!$H$11*$A96*'Calcification Rates'!$D$11))*'Calcification Rates'!$F$11</f>
        <v>258.62270634666663</v>
      </c>
      <c r="C96" s="73">
        <f>((((1-'Calcification Rates'!$H$11)*$A96)*(('Calcification Rates'!$D$11-'Calcification Rates'!$E$11)*0.1))+('Calcification Rates'!$H$11*$A96*('Calcification Rates'!$D$11-'Calcification Rates'!$E$11)))*('Calcification Rates'!$F$11-'Calcification Rates'!$G$11)</f>
        <v>210.04690789679071</v>
      </c>
      <c r="D96" s="73">
        <f>((((1-'Calcification Rates'!$H$11)*$A96)*(('Calcification Rates'!$D$11+'Calcification Rates'!$E$11)*0.1))+('Calcification Rates'!$H$11*$A96*('Calcification Rates'!$D$11+'Calcification Rates'!$E$11)))*('Calcification Rates'!$F$11+'Calcification Rates'!$G$11)</f>
        <v>308.70749201314698</v>
      </c>
      <c r="E96" s="73">
        <f>(((((1-'Calcification Rates'!$H$12)*$A96)*'Calcification Rates'!$D$12*0.1)+('Calcification Rates'!$H$12*$A96*'Calcification Rates'!$D$12))*'Calcification Rates'!$F$12)*0.5</f>
        <v>136.19159024761905</v>
      </c>
      <c r="F96" s="73">
        <f>(((((1-'Calcification Rates'!$H$12)*$A96)*(('Calcification Rates'!$D$12-'Calcification Rates'!$E$12)*0.1))+('Calcification Rates'!$H$12*$A96*('Calcification Rates'!$D$12-'Calcification Rates'!$E$12)))*('Calcification Rates'!$F$12-'Calcification Rates'!$G$12))*0.5</f>
        <v>125.17055243634732</v>
      </c>
      <c r="G96" s="73">
        <f>(((((1-'Calcification Rates'!$H$12)*$A96)*(('Calcification Rates'!$D$12+'Calcification Rates'!$E$12)*0.1))+('Calcification Rates'!$H$12*$A96*('Calcification Rates'!$D$12+'Calcification Rates'!$E$12)))*('Calcification Rates'!$F$12+'Calcification Rates'!$G$12))*0.5</f>
        <v>147.40385324615454</v>
      </c>
      <c r="H96" s="73">
        <f>(((((1-'Calcification Rates'!$H$13)*$A96)*'Calcification Rates'!$D$13*0.1)+('Calcification Rates'!$H$13*$A96*'Calcification Rates'!$D$13))*'Calcification Rates'!$F$13)*0.5</f>
        <v>109.5867327264</v>
      </c>
      <c r="I96" s="73">
        <f>(((((1-'Calcification Rates'!$H$13)*$A96)*(('Calcification Rates'!$D$13-'Calcification Rates'!$E$13)*0.1))+('Calcification Rates'!$H$13*$A96*('Calcification Rates'!$D$13-'Calcification Rates'!$E$13)))*('Calcification Rates'!$F$13-'Calcification Rates'!$G$13))*0.5</f>
        <v>92.741370713383148</v>
      </c>
      <c r="J96" s="73">
        <f>(((((1-'Calcification Rates'!$H$13)*$A96)*(('Calcification Rates'!$D$13+'Calcification Rates'!$E$13)*0.1))+('Calcification Rates'!$H$13*$A96*('Calcification Rates'!$D$13+'Calcification Rates'!$E$13)))*('Calcification Rates'!$F$13+'Calcification Rates'!$G$13))*0.5</f>
        <v>127.82112618239462</v>
      </c>
      <c r="K96" s="73">
        <f>((((((((($A96*2)/PI())/2)+'Calcification Rates'!$D$14)^2)*PI())/2))-((((((($A96*2)/PI())/2)^2)*PI())/2)))*'Calcification Rates'!$F$14</f>
        <v>55.566256613858421</v>
      </c>
      <c r="L96" s="73">
        <f>((((((((($A96*2)/PI())/2)+('Calcification Rates'!$D$14-'Calcification Rates'!$E$14))^2)*PI())/2))-((((((($A96*2)/PI())/2)^2)*PI())/2)))*('Calcification Rates'!$F$14-'Calcification Rates'!$G$14)</f>
        <v>53.630488114695325</v>
      </c>
      <c r="M96" s="73">
        <f>((((((((($A96*2)/PI())/2)+('Calcification Rates'!$D$14+'Calcification Rates'!$E$14))^2)*PI())/2))-((((((($A96*2)/PI())/2)^2)*PI())/2)))*('Calcification Rates'!$F$14+'Calcification Rates'!$G$14)</f>
        <v>57.502705264315004</v>
      </c>
      <c r="N96" s="73">
        <f>((((((((($A96*2)/PI())/2)+'Calcification Rates'!$D$15)^2)*PI())/2))-((((((($A96*2)/PI())/2)^2)*PI())/2)))*'Calcification Rates'!$F$15</f>
        <v>56.362127476817335</v>
      </c>
      <c r="O96" s="73">
        <f>((((((((($A96*2)/PI())/2)+('Calcification Rates'!$D$15-'Calcification Rates'!$E$15))^2)*PI())/2))-((((((($A96*2)/PI())/2)^2)*PI())/2)))*('Calcification Rates'!$F$15-'Calcification Rates'!$G$15)</f>
        <v>50.828289399781283</v>
      </c>
      <c r="P96" s="73">
        <f>((((((((($A96*2)/PI())/2)+('Calcification Rates'!$D$15+'Calcification Rates'!$E$15))^2)*PI())/2))-((((((($A96*2)/PI())/2)^2)*PI())/2)))*('Calcification Rates'!$F$15+'Calcification Rates'!$G$15)</f>
        <v>62.154440648852756</v>
      </c>
      <c r="Q96" s="73">
        <f>(2*'Calcification Rates'!$D$16*'Calcification Rates'!$F$16)+0.1*'Calcification Rates'!$D$16*($A96+(2*'Calcification Rates'!$D$16))*'Calcification Rates'!$F$16</f>
        <v>12.836028333333335</v>
      </c>
      <c r="R96" s="73">
        <f>(2*('Calcification Rates'!$D$16-'Calcification Rates'!$E$16)*('Calcification Rates'!$F$16-'Calcification Rates'!$G$16))+(0.1*('Calcification Rates'!$D$16-'Calcification Rates'!$E$16)*($A96+(2*'Calcification Rates'!$D$16-'Calcification Rates'!$E$16)))*('Calcification Rates'!$F$16-'Calcification Rates'!$G$16)</f>
        <v>11.026305196401937</v>
      </c>
      <c r="S96" s="73">
        <f>(2*('Calcification Rates'!$D$16+'Calcification Rates'!$E$16)*('Calcification Rates'!$F$16+'Calcification Rates'!$G$16))+(0.1*('Calcification Rates'!$D$16+'Calcification Rates'!$E$16)*($A96+(2*'Calcification Rates'!$D$16+'Calcification Rates'!$E$16)))*('Calcification Rates'!$F$16+'Calcification Rates'!$G$16)</f>
        <v>14.690782815508253</v>
      </c>
      <c r="T96" s="73">
        <f>(2*'Calcification Rates'!$D$17*'Calcification Rates'!$F$17)+0.1*'Calcification Rates'!$D$17*($A96+(2*'Calcification Rates'!$D$17))*'Calcification Rates'!$F$17</f>
        <v>11.863601944444444</v>
      </c>
      <c r="U96" s="73">
        <f>(2*('Calcification Rates'!$D$17-'Calcification Rates'!$E$17)*('Calcification Rates'!$F$17-'Calcification Rates'!$G$17))+(0.1*('Calcification Rates'!$D$17-'Calcification Rates'!$E$17)*($A96+(2*'Calcification Rates'!$D$17-'Calcification Rates'!$E$17)))*('Calcification Rates'!$F$17-'Calcification Rates'!$G$17)</f>
        <v>10.067077843868603</v>
      </c>
      <c r="V96" s="73">
        <f>(2*('Calcification Rates'!$D$17+'Calcification Rates'!$E$17)*('Calcification Rates'!$F$17+'Calcification Rates'!$G$17))+(0.1*('Calcification Rates'!$D$17+'Calcification Rates'!$E$17)*($A96+(2*'Calcification Rates'!$D$17+'Calcification Rates'!$E$17)))*('Calcification Rates'!$F$17+'Calcification Rates'!$G$17)</f>
        <v>13.705155896308252</v>
      </c>
      <c r="W96" s="73">
        <f>((((((((($A96*2)/PI())/2)+'Calcification Rates'!$D$18)^2)*PI())/2))-((((((($A96*2)/PI())/2)^2)*PI())/2)))*'Calcification Rates'!$F$18</f>
        <v>56.362127476817335</v>
      </c>
      <c r="X96" s="73">
        <f>((((((((($A96*2)/PI())/2)+('Calcification Rates'!$D$18-'Calcification Rates'!$E$18))^2)*PI())/2))-((((((($A96*2)/PI())/2)^2)*PI())/2)))*('Calcification Rates'!$F$18-'Calcification Rates'!$G$18)</f>
        <v>50.828289399781283</v>
      </c>
      <c r="Y96" s="73">
        <f>((((((((($A96*2)/PI())/2)+('Calcification Rates'!$D$18+'Calcification Rates'!$E$18))^2)*PI())/2))-((((((($A96*2)/PI())/2)^2)*PI())/2)))*('Calcification Rates'!$F$18+'Calcification Rates'!$G$18)</f>
        <v>62.154440648852756</v>
      </c>
      <c r="Z96" s="73">
        <f>(2*'Calcification Rates'!$D$19*'Calcification Rates'!$F$19)+0.1*'Calcification Rates'!$D$19*($A96+(2*'Calcification Rates'!$D$19))*'Calcification Rates'!$F$19</f>
        <v>11.863601944444444</v>
      </c>
      <c r="AA96" s="73">
        <f>(2*('Calcification Rates'!$D$19-'Calcification Rates'!$E$19)*('Calcification Rates'!$F$19-'Calcification Rates'!$G$19))+(0.1*('Calcification Rates'!$D$19-'Calcification Rates'!$E$19)*($A96+(2*'Calcification Rates'!$D$19-'Calcification Rates'!$E$19)))*('Calcification Rates'!$F$19-'Calcification Rates'!$G$19)</f>
        <v>10.067077843868603</v>
      </c>
      <c r="AB96" s="73">
        <f>(2*('Calcification Rates'!$D$19+'Calcification Rates'!$E$19)*('Calcification Rates'!$F$19+'Calcification Rates'!$G$19))+(0.1*('Calcification Rates'!$D$19+'Calcification Rates'!$E$19)*($A96+(2*'Calcification Rates'!$D$19+'Calcification Rates'!$E$19)))*('Calcification Rates'!$F$19+'Calcification Rates'!$G$19)</f>
        <v>13.705155896308252</v>
      </c>
      <c r="AC96" s="73">
        <f>(((((1-'Calcification Rates'!$H$20)*$A96)*'Calcification Rates'!$D$20*0.1)+('Calcification Rates'!$H$20*$A96*'Calcification Rates'!$D$20))*'Calcification Rates'!$F$20)*0.5</f>
        <v>7.5999630583333317</v>
      </c>
      <c r="AD96" s="73">
        <f>(((((1-'Calcification Rates'!$H$20)*$A96)*(('Calcification Rates'!$D$20-'Calcification Rates'!$E$20)*0.1))+('Calcification Rates'!$H$20*$A96*('Calcification Rates'!$D$20-'Calcification Rates'!$E$20)))*('Calcification Rates'!$F$20-'Calcification Rates'!$G$20))*0.5</f>
        <v>6.4494550817304672</v>
      </c>
      <c r="AE96" s="73">
        <f>(((((1-'Calcification Rates'!$H$20)*$A96)*(('Calcification Rates'!$D$20+'Calcification Rates'!$E$20)*0.1))+('Calcification Rates'!$H$20*$A96*('Calcification Rates'!$D$20+'Calcification Rates'!$E$20)))*('Calcification Rates'!$F$20+'Calcification Rates'!$G$20))*0.5</f>
        <v>8.7791852936789301</v>
      </c>
      <c r="AF96" s="73">
        <f>(2*'Calcification Rates'!$D$21*'Calcification Rates'!$F$21)+0.1*'Calcification Rates'!$D$21*($A96+(2*'Calcification Rates'!$D$21))*'Calcification Rates'!$F$21</f>
        <v>13.613969444444447</v>
      </c>
      <c r="AG96" s="73">
        <f>(2*('Calcification Rates'!$D$21-'Calcification Rates'!$E$21)*('Calcification Rates'!$F$21-'Calcification Rates'!$G$21))+(0.1*('Calcification Rates'!$D$21-'Calcification Rates'!$E$21)*($A96+(2*'Calcification Rates'!$D$21-'Calcification Rates'!$E$21)))*('Calcification Rates'!$F$21-'Calcification Rates'!$G$21)</f>
        <v>13.321749471982933</v>
      </c>
      <c r="AH96" s="73">
        <f>(2*('Calcification Rates'!$D$21+'Calcification Rates'!$E$21)*('Calcification Rates'!$F$21+'Calcification Rates'!$G$21))+(0.1*('Calcification Rates'!$D$21+'Calcification Rates'!$E$21)*($A96+(2*'Calcification Rates'!$D$21+'Calcification Rates'!$E$21)))*('Calcification Rates'!$F$21+'Calcification Rates'!$G$21)</f>
        <v>13.9091670837504</v>
      </c>
      <c r="AI96" s="73">
        <f>$A96*'Calcification Rates'!$D$23*'Calcification Rates'!$F$23</f>
        <v>2.2092643749999996</v>
      </c>
      <c r="AJ96" s="73">
        <f>$A96*('Calcification Rates'!$D$23-'Calcification Rates'!$E$23)*('Calcification Rates'!$F$23-'Calcification Rates'!$G$23)</f>
        <v>1.435798232114146</v>
      </c>
      <c r="AK96" s="73">
        <f>$A96*('Calcification Rates'!$D$23+'Calcification Rates'!$E$23)*('Calcification Rates'!$F$23+'Calcification Rates'!$G$23)</f>
        <v>2.9827305178858539</v>
      </c>
      <c r="AL96" s="73">
        <f>((((1-'Calcification Rates'!$H$24)*$A96)*'Calcification Rates'!$D$24*0.1)+('Calcification Rates'!$H$24*$A96*'Calcification Rates'!$D$24))*'Calcification Rates'!$F$24</f>
        <v>100.66604076619998</v>
      </c>
      <c r="AM96" s="73">
        <f>((((1-'Calcification Rates'!$H$24)*$A96)*(('Calcification Rates'!$D$24-'Calcification Rates'!$E$24)*0.1))+('Calcification Rates'!$H$24*$A96*('Calcification Rates'!$D$24-'Calcification Rates'!$E$24)))*('Calcification Rates'!$F$24-'Calcification Rates'!$G$24)</f>
        <v>60.710141150186999</v>
      </c>
      <c r="AN96" s="73">
        <f>((((1-'Calcification Rates'!$H$24)*$A96)*(('Calcification Rates'!$D$24+'Calcification Rates'!$E$24)*0.1))+('Calcification Rates'!$H$24*$A96*('Calcification Rates'!$D$24+'Calcification Rates'!$E$24)))*('Calcification Rates'!$F$24+'Calcification Rates'!$G$24)</f>
        <v>146.40687533558898</v>
      </c>
      <c r="AO96" s="73">
        <f>((((((((($A96*2)/PI())/2)+'Calcification Rates'!$D$25)^2)*PI())/2))-((((((($A96*2)/PI())/2)^2)*PI())/2)))*'Calcification Rates'!$F$25</f>
        <v>47.286738433615909</v>
      </c>
      <c r="AP96" s="73">
        <f>((((((((($A96*2)/PI())/2)+('Calcification Rates'!$D$25-'Calcification Rates'!$E$25))^2)*PI())/2))-((((((($A96*2)/PI())/2)^2)*PI())/2)))*('Calcification Rates'!$F$25-'Calcification Rates'!$G$25)</f>
        <v>38.658153324517009</v>
      </c>
      <c r="AQ96" s="73">
        <f>((((((((($A96*2)/PI())/2)+('Calcification Rates'!$D$25+'Calcification Rates'!$E$25))^2)*PI())/2))-((((((($A96*2)/PI())/2)^2)*PI())/2)))*('Calcification Rates'!$F$25+'Calcification Rates'!$G$25)</f>
        <v>56.201757590002018</v>
      </c>
      <c r="AR96" s="73">
        <f>((((1-'Calcification Rates'!$H$28)*$A96)*'Calcification Rates'!$D$28*0.1)+('Calcification Rates'!$H$28*$A96*'Calcification Rates'!$D$28))*'Calcification Rates'!$F$28</f>
        <v>16.202896424201917</v>
      </c>
      <c r="AS96" s="73">
        <f>((((1-'Calcification Rates'!$H$28)*$A96)*(('Calcification Rates'!$D$28-'Calcification Rates'!$E$28)*0.1))+('Calcification Rates'!$H$28*$A96*('Calcification Rates'!$D$28-'Calcification Rates'!$E$28)))*('Calcification Rates'!$F$28-'Calcification Rates'!$G$28)</f>
        <v>14.603987811500609</v>
      </c>
      <c r="AT96" s="73">
        <f>((((1-'Calcification Rates'!$H$28)*$A96)*(('Calcification Rates'!$D$28+'Calcification Rates'!$E$28)*0.1))+('Calcification Rates'!$H$28*$A96*('Calcification Rates'!$D$28+'Calcification Rates'!$E$28)))*('Calcification Rates'!$F$28+'Calcification Rates'!$G$28)</f>
        <v>17.880047714347103</v>
      </c>
      <c r="AU96" s="73">
        <f>((((((((($A96*2)/PI())/2)+'Calcification Rates'!$D$29)^2)*PI())/2))-((((((($A96*2)/PI())/2)^2)*PI())/2)))*'Calcification Rates'!$F$29</f>
        <v>231.14645978419622</v>
      </c>
      <c r="AV96" s="73">
        <f>((((((((($A96*2)/PI())/2)+('Calcification Rates'!$D$29-'Calcification Rates'!$E$29))^2)*PI())/2))-((((((($A96*2)/PI())/2)^2)*PI())/2)))*('Calcification Rates'!$F$29-'Calcification Rates'!$G$29)</f>
        <v>191.05678484433199</v>
      </c>
      <c r="AW96" s="73">
        <f>((((((((($A96*2)/PI())/2)+('Calcification Rates'!$D$29+'Calcification Rates'!$E$29))^2)*PI())/2))-((((((($A96*2)/PI())/2)^2)*PI())/2)))*('Calcification Rates'!$F$29+'Calcification Rates'!$G$29)</f>
        <v>274.71823985812716</v>
      </c>
      <c r="AX96" s="73">
        <f>((((((((($A96*2)/PI())/2)+'Calcification Rates'!$D$30)^2)*PI())/2))-((((((($A96*2)/PI())/2)^2)*PI())/2)))*'Calcification Rates'!$F$30</f>
        <v>55.217277886833415</v>
      </c>
      <c r="AY96" s="73">
        <f>((((((((($A96*2)/PI())/2)+('Calcification Rates'!$D$30-'Calcification Rates'!$E$30))^2)*PI())/2))-((((((($A96*2)/PI())/2)^2)*PI())/2)))*('Calcification Rates'!$F$30-'Calcification Rates'!$G$30)</f>
        <v>49.020097861443496</v>
      </c>
      <c r="AZ96" s="73">
        <f>((((((((($A96*2)/PI())/2)+('Calcification Rates'!$D$30+'Calcification Rates'!$E$30))^2)*PI())/2))-((((((($A96*2)/PI())/2)^2)*PI())/2)))*('Calcification Rates'!$F$30+'Calcification Rates'!$G$30)</f>
        <v>61.541694484726683</v>
      </c>
      <c r="BA96" s="73">
        <f>((((1-'Calcification Rates'!$H$31)*$A96)*'Calcification Rates'!$D$31*0.1)+('Calcification Rates'!$H$31*$A96*'Calcification Rates'!$D$31))*'Calcification Rates'!$F$31</f>
        <v>17.330404000000001</v>
      </c>
      <c r="BB96" s="73">
        <f>((((1-'Calcification Rates'!$H$31)*$A96)*(('Calcification Rates'!$D$31-'Calcification Rates'!$E$31)*0.1))+('Calcification Rates'!$H$31*$A96*('Calcification Rates'!$D$31-'Calcification Rates'!$E$31)))*('Calcification Rates'!$F$31-'Calcification Rates'!$G$31)</f>
        <v>17.330404000000001</v>
      </c>
      <c r="BC96" s="73">
        <f>((((1-'Calcification Rates'!$H$31)*$A96)*(('Calcification Rates'!$D$31+'Calcification Rates'!$E$31)*0.1))+('Calcification Rates'!$H$31*$A96*('Calcification Rates'!$D$31+'Calcification Rates'!$E$31)))*('Calcification Rates'!$F$31+'Calcification Rates'!$G$31)</f>
        <v>17.330404000000001</v>
      </c>
      <c r="BD96" s="73">
        <f>$A96*'Calcification Rates'!$D$32*'Calcification Rates'!$F$32</f>
        <v>72.822006400907483</v>
      </c>
      <c r="BE96" s="73">
        <f>$A96*('Calcification Rates'!$D$32-'Calcification Rates'!$E$32)*('Calcification Rates'!$F$32-'Calcification Rates'!$G$32)</f>
        <v>70.004459212455075</v>
      </c>
      <c r="BF96" s="73">
        <f>$A96*('Calcification Rates'!$D$32+'Calcification Rates'!$E$32)*('Calcification Rates'!$F$32+'Calcification Rates'!$G$32)</f>
        <v>75.639553589359906</v>
      </c>
      <c r="BG96" s="73">
        <f>((((1-'Calcification Rates'!$H$34)*$A96)*'Calcification Rates'!$D$34*0.1)+('Calcification Rates'!$H$34*$A96*'Calcification Rates'!$D$34))*'Calcification Rates'!$F$34</f>
        <v>23.542104950000002</v>
      </c>
      <c r="BH96" s="73">
        <f>((((1-'Calcification Rates'!$H$34)*$A96)*(('Calcification Rates'!$D$34-'Calcification Rates'!$E$34)*0.1))+('Calcification Rates'!$H$34*$A96*('Calcification Rates'!$D$34-'Calcification Rates'!$E$34)))*('Calcification Rates'!$F$34-'Calcification Rates'!$G$34)</f>
        <v>8.9651415044353566</v>
      </c>
      <c r="BI96" s="73">
        <f>((((1-'Calcification Rates'!$H$34)*$A96)*(('Calcification Rates'!$D$34+'Calcification Rates'!$E$34)*0.1))+('Calcification Rates'!$H$34*$A96*('Calcification Rates'!$D$34+'Calcification Rates'!$E$34)))*('Calcification Rates'!$F$34+'Calcification Rates'!$G$34)</f>
        <v>44.899706963537731</v>
      </c>
      <c r="BJ96" s="73">
        <f>(2*'Calcification Rates'!$D$35*'Calcification Rates'!$F$35)+0.1*'Calcification Rates'!$D$35*($A96+(2*'Calcification Rates'!$D$35))*'Calcification Rates'!$F$35</f>
        <v>6.8371427206621087</v>
      </c>
      <c r="BK96" s="73">
        <f>(2*('Calcification Rates'!$D$35-'Calcification Rates'!$E$35)*('Calcification Rates'!$F$35-'Calcification Rates'!$G$35))+(0.1*('Calcification Rates'!$D$35-'Calcification Rates'!$E$35)*($A96+(2*'Calcification Rates'!$D$35-'Calcification Rates'!$E$35)))*('Calcification Rates'!$F$35-'Calcification Rates'!$G$35)</f>
        <v>6.166364620093634</v>
      </c>
      <c r="BL96" s="73">
        <f>(2*('Calcification Rates'!$D$35+'Calcification Rates'!$E$35)*('Calcification Rates'!$F$35+'Calcification Rates'!$G$35))+(0.1*('Calcification Rates'!$D$35+'Calcification Rates'!$E$35)*($A96+(2*'Calcification Rates'!$D$35+'Calcification Rates'!$E$35)))*('Calcification Rates'!$F$35+'Calcification Rates'!$G$35)</f>
        <v>7.5391606986059809</v>
      </c>
      <c r="BM96" s="73">
        <f>((((((((($A96*2)/PI())/2)+'Calcification Rates'!$D$36)^2)*PI())/2))-((((((($A96*2)/PI())/2)^2)*PI())/2)))*'Calcification Rates'!$F$36</f>
        <v>74.39323497186146</v>
      </c>
      <c r="BN96" s="73">
        <f>((((((((($A96*2)/PI())/2)+('Calcification Rates'!$D$36-'Calcification Rates'!$E$36))^2)*PI())/2))-((((((($A96*2)/PI())/2)^2)*PI())/2)))*('Calcification Rates'!$F$36-'Calcification Rates'!$G$36)</f>
        <v>68.141530954129493</v>
      </c>
      <c r="BO96" s="73">
        <f>((((((((($A96*2)/PI())/2)+('Calcification Rates'!$D$36+'Calcification Rates'!$E$36))^2)*PI())/2))-((((((($A96*2)/PI())/2)^2)*PI())/2)))*('Calcification Rates'!$F$36+'Calcification Rates'!$G$36)</f>
        <v>80.919322456844142</v>
      </c>
      <c r="BP96" s="73">
        <f>(2*'Calcification Rates'!$D$37*'Calcification Rates'!$F$37)+0.1*'Calcification Rates'!$D$37*($A96+(2*'Calcification Rates'!$D$37))*'Calcification Rates'!$F$37</f>
        <v>135.45879861111112</v>
      </c>
      <c r="BQ96" s="73">
        <f>(2*('Calcification Rates'!$D$37-'Calcification Rates'!$E$37)*('Calcification Rates'!$F$37-'Calcification Rates'!$G$37))+(0.1*('Calcification Rates'!$D$37-'Calcification Rates'!$E$37)*($A96+(2*'Calcification Rates'!$D$37-'Calcification Rates'!$E$37)))*('Calcification Rates'!$F$37-'Calcification Rates'!$G$37)</f>
        <v>111.13560675449347</v>
      </c>
      <c r="BR96" s="73">
        <f>(2*('Calcification Rates'!$D$37+'Calcification Rates'!$E$37)*('Calcification Rates'!$F$37+'Calcification Rates'!$G$37))+(0.1*('Calcification Rates'!$D$37+'Calcification Rates'!$E$37)*($A96+(2*'Calcification Rates'!$D$37+'Calcification Rates'!$E$37)))*('Calcification Rates'!$F$37+'Calcification Rates'!$G$37)</f>
        <v>161.73682740392732</v>
      </c>
      <c r="BS96" s="73">
        <f>(2*'Calcification Rates'!$D$38*'Calcification Rates'!$F$38)+0.1*'Calcification Rates'!$D$38*($A96+(2*'Calcification Rates'!$D$38))*'Calcification Rates'!$F$38</f>
        <v>129.70572222222222</v>
      </c>
      <c r="BT96" s="73">
        <f>(2*('Calcification Rates'!$D$38-'Calcification Rates'!$E$38)*('Calcification Rates'!$F$38-'Calcification Rates'!$G$38))+(0.1*('Calcification Rates'!$D$38-'Calcification Rates'!$E$38)*($A96+(2*'Calcification Rates'!$D$38-'Calcification Rates'!$E$38)))*('Calcification Rates'!$F$38-'Calcification Rates'!$G$38)</f>
        <v>104.37612103740902</v>
      </c>
      <c r="BU96" s="73">
        <f>(2*('Calcification Rates'!$D$38+'Calcification Rates'!$E$38)*('Calcification Rates'!$F$38+'Calcification Rates'!$G$38))+(0.1*('Calcification Rates'!$D$38+'Calcification Rates'!$E$38)*($A96+(2*'Calcification Rates'!$D$38+'Calcification Rates'!$E$38)))*('Calcification Rates'!$F$38+'Calcification Rates'!$G$38)</f>
        <v>157.57310005553393</v>
      </c>
      <c r="BV96" s="73">
        <f>((((((((($A96*2)/PI())/2)+'Calcification Rates'!$D$39)^2)*PI())/2))-((((((($A96*2)/PI())/2)^2)*PI())/2)))*'Calcification Rates'!$F$39</f>
        <v>40.236159549220886</v>
      </c>
      <c r="BW96" s="73">
        <f>((((((((($A96*2)/PI())/2)+('Calcification Rates'!$D$39-'Calcification Rates'!$E$39))^2)*PI())/2))-((((((($A96*2)/PI())/2)^2)*PI())/2)))*('Calcification Rates'!$F$39-'Calcification Rates'!$G$39)</f>
        <v>38.679387306666783</v>
      </c>
      <c r="BX96" s="73">
        <f>((((((((($A96*2)/PI())/2)+('Calcification Rates'!$D$39+'Calcification Rates'!$E$39))^2)*PI())/2))-((((((($A96*2)/PI())/2)^2)*PI())/2)))*('Calcification Rates'!$F$39+'Calcification Rates'!$G$39)</f>
        <v>41.79293179177499</v>
      </c>
      <c r="BY96" s="73">
        <f>((((((((($A96*2)/PI())/2)+'Calcification Rates'!$D$40)^2)*PI())/2))-((((((($A96*2)/PI())/2)^2)*PI())/2)))*'Calcification Rates'!$F$40</f>
        <v>73.430456082632617</v>
      </c>
      <c r="BZ96" s="73">
        <f>((((((((($A96*2)/PI())/2)+('Calcification Rates'!$D$40-'Calcification Rates'!$E$40))^2)*PI())/2))-((((((($A96*2)/PI())/2)^2)*PI())/2)))*('Calcification Rates'!$F$40-'Calcification Rates'!$G$40)</f>
        <v>70.589367443253664</v>
      </c>
      <c r="CA96" s="73">
        <f>((((((((($A96*2)/PI())/2)+('Calcification Rates'!$D$40+'Calcification Rates'!$E$40))^2)*PI())/2))-((((((($A96*2)/PI())/2)^2)*PI())/2)))*('Calcification Rates'!$F$40+'Calcification Rates'!$G$40)</f>
        <v>76.271544722011583</v>
      </c>
      <c r="CB96" s="73">
        <f>$A96*'Calcification Rates'!$D$23*'Calcification Rates'!$F$23</f>
        <v>2.2092643749999996</v>
      </c>
      <c r="CC96" s="73">
        <f>$A96*('Calcification Rates'!$D$23-'Calcification Rates'!$E$23)*('Calcification Rates'!$F$23-'Calcification Rates'!$G$23)</f>
        <v>1.435798232114146</v>
      </c>
      <c r="CD96" s="73">
        <f>$A96*('Calcification Rates'!$D$23+'Calcification Rates'!$E$23)*('Calcification Rates'!$F$23+'Calcification Rates'!$G$23)</f>
        <v>2.9827305178858539</v>
      </c>
      <c r="CE96" s="73">
        <f>((((1-'Calcification Rates'!$H$44)*$A96)*'Calcification Rates'!$D$44*0.1)+('Calcification Rates'!$H$44*$A96*'Calcification Rates'!$D$44))*'Calcification Rates'!$F$44</f>
        <v>77.147477921149999</v>
      </c>
      <c r="CF96" s="73">
        <f>((((1-'Calcification Rates'!$H$44)*$A96)*(('Calcification Rates'!$D$44-'Calcification Rates'!$E$44)*0.1))+('Calcification Rates'!$H$44*$A96*('Calcification Rates'!$D$44-'Calcification Rates'!$E$44)))*('Calcification Rates'!$F$44-'Calcification Rates'!$G$44)</f>
        <v>46.526457565285959</v>
      </c>
      <c r="CG96" s="73">
        <f>((((1-'Calcification Rates'!$H$44)*$A96)*(('Calcification Rates'!$D$44+'Calcification Rates'!$E$44)*0.1))+('Calcification Rates'!$H$44*$A96*('Calcification Rates'!$D$44+'Calcification Rates'!$E$44)))*('Calcification Rates'!$F$44+'Calcification Rates'!$G$44)</f>
        <v>112.20190142065599</v>
      </c>
      <c r="CH96" s="73">
        <f>((((1-'Calcification Rates'!$H$45)*$A96)*'Calcification Rates'!$D$45*0.1)+('Calcification Rates'!$H$45*$A96*'Calcification Rates'!$D$45))*'Calcification Rates'!$F$45</f>
        <v>95.86142559999999</v>
      </c>
      <c r="CI96" s="73">
        <f>((((1-'Calcification Rates'!$H$45)*$A96)*(('Calcification Rates'!$D$45-'Calcification Rates'!$E$45)*0.1))+('Calcification Rates'!$H$45*$A96*('Calcification Rates'!$D$45-'Calcification Rates'!$E$45)))*('Calcification Rates'!$F$45-'Calcification Rates'!$G$45)</f>
        <v>63.123454790765102</v>
      </c>
      <c r="CJ96" s="73">
        <f>((((1-'Calcification Rates'!$H$45)*$A96)*(('Calcification Rates'!$D$45+'Calcification Rates'!$E$45)*0.1))+('Calcification Rates'!$H$45*$A96*('Calcification Rates'!$D$45+'Calcification Rates'!$E$45)))*('Calcification Rates'!$F$45+'Calcification Rates'!$G$45)</f>
        <v>128.59939640923488</v>
      </c>
      <c r="CK96" s="73">
        <f>((((1-'Calcification Rates'!$H$46)*$A96)*'Calcification Rates'!$D$46*0.1)+('Calcification Rates'!$H$46*$A96*'Calcification Rates'!$D$46))*'Calcification Rates'!$F$46</f>
        <v>77.21280508000001</v>
      </c>
      <c r="CL96" s="73">
        <f>((((1-'Calcification Rates'!$H$46)*$A96)*(('Calcification Rates'!$D$46-'Calcification Rates'!$E$46)*0.1))+('Calcification Rates'!$H$46*$A96*('Calcification Rates'!$D$46-'Calcification Rates'!$E$46)))*('Calcification Rates'!$F$46-'Calcification Rates'!$G$46)</f>
        <v>72.415422273679823</v>
      </c>
      <c r="CM96" s="73">
        <f>((((1-'Calcification Rates'!$H$46)*$A96)*(('Calcification Rates'!$D$46+'Calcification Rates'!$E$46)*0.1))+('Calcification Rates'!$H$46*$A96*('Calcification Rates'!$D$46+'Calcification Rates'!$E$46)))*('Calcification Rates'!$F$46+'Calcification Rates'!$G$46)</f>
        <v>82.154045901679808</v>
      </c>
      <c r="CN96" s="73">
        <f>((((1-'Calcification Rates'!$H$47)*$A96)*'Calcification Rates'!$D$47*0.1)+('Calcification Rates'!$H$47*$A96*'Calcification Rates'!$D$47))*'Calcification Rates'!$F$47</f>
        <v>100.66604076619998</v>
      </c>
      <c r="CO96" s="73">
        <f>((((1-'Calcification Rates'!$H$47)*$A96)*(('Calcification Rates'!$D$47-'Calcification Rates'!$E$47)*0.1))+('Calcification Rates'!$H$47*$A96*('Calcification Rates'!$D$47-'Calcification Rates'!$E$47)))*('Calcification Rates'!$F$47-'Calcification Rates'!$G$47)</f>
        <v>60.710141150186999</v>
      </c>
      <c r="CP96" s="73">
        <f>((((1-'Calcification Rates'!$H$47)*$A96)*(('Calcification Rates'!$D$47+'Calcification Rates'!$E$47)*0.1))+('Calcification Rates'!$H$47*$A96*('Calcification Rates'!$D$47+'Calcification Rates'!$E$47)))*('Calcification Rates'!$F$47+'Calcification Rates'!$G$47)</f>
        <v>146.40687533558898</v>
      </c>
      <c r="CQ96" s="73">
        <f>((((((((($A96*2)/PI())/2)+'Calcification Rates'!$D$48)^2)*PI())/2))-((((((($A96*2)/PI())/2)^2)*PI())/2)))*'Calcification Rates'!$F$48</f>
        <v>56.362127476817335</v>
      </c>
      <c r="CR96" s="73">
        <f>((((((((($A96*2)/PI())/2)+('Calcification Rates'!$D$48-'Calcification Rates'!$E$48))^2)*PI())/2))-((((((($A96*2)/PI())/2)^2)*PI())/2)))*('Calcification Rates'!$F$48-'Calcification Rates'!$G$48)</f>
        <v>50.828289399781283</v>
      </c>
      <c r="CS96" s="73">
        <f>((((((((($A96*2)/PI())/2)+('Calcification Rates'!$D$48+'Calcification Rates'!$E$48))^2)*PI())/2))-((((((($A96*2)/PI())/2)^2)*PI())/2)))*('Calcification Rates'!$F$48+'Calcification Rates'!$G$48)</f>
        <v>62.154440648852756</v>
      </c>
      <c r="CT96" s="73">
        <f>((((1-'Calcification Rates'!$H$49)*$A96)*'Calcification Rates'!$D$49*0.1)+('Calcification Rates'!$H$49*$A96*'Calcification Rates'!$D$49))*'Calcification Rates'!$F$49</f>
        <v>77.147477921149999</v>
      </c>
      <c r="CU96" s="73">
        <f>((((1-'Calcification Rates'!$H$49)*$A96)*(('Calcification Rates'!$D$49-'Calcification Rates'!$E$49)*0.1))+('Calcification Rates'!$H$49*$A96*('Calcification Rates'!$D$49-'Calcification Rates'!$E$49)))*('Calcification Rates'!$F$49-'Calcification Rates'!$G$49)</f>
        <v>46.526457565285959</v>
      </c>
      <c r="CV96" s="73">
        <f>((((1-'Calcification Rates'!$H$49)*$A96)*(('Calcification Rates'!$D$49+'Calcification Rates'!$E$49)*0.1))+('Calcification Rates'!$H$49*$A96*('Calcification Rates'!$D$49+'Calcification Rates'!$E$49)))*('Calcification Rates'!$F$49+'Calcification Rates'!$G$49)</f>
        <v>112.20190142065599</v>
      </c>
      <c r="CW96" s="73">
        <f>((((((((($A96*2)/PI())/2)+'Calcification Rates'!$D$50)^2)*PI())/2))-((((((($A96*2)/PI())/2)^2)*PI())/2)))*'Calcification Rates'!$F$50</f>
        <v>56.362127476817335</v>
      </c>
      <c r="CX96" s="73">
        <f>((((((((($A96*2)/PI())/2)+('Calcification Rates'!$D$50-'Calcification Rates'!$E$50))^2)*PI())/2))-((((((($A96*2)/PI())/2)^2)*PI())/2)))*('Calcification Rates'!$F$50-'Calcification Rates'!$G$50)</f>
        <v>50.828289399781283</v>
      </c>
      <c r="CY96" s="73">
        <f>((((((((($A96*2)/PI())/2)+('Calcification Rates'!$D$50+'Calcification Rates'!$E$50))^2)*PI())/2))-((((((($A96*2)/PI())/2)^2)*PI())/2)))*('Calcification Rates'!$F$50+'Calcification Rates'!$G$50)</f>
        <v>62.154440648852756</v>
      </c>
      <c r="CZ96" s="73">
        <f>((((((((($A96*2)/PI())/2)+'Calcification Rates'!$D$51)^2)*PI())/2))-((((((($A96*2)/PI())/2)^2)*PI())/2)))*'Calcification Rates'!$F$51</f>
        <v>56.362127476817335</v>
      </c>
      <c r="DA96" s="73">
        <f>((((((((($A96*2)/PI())/2)+('Calcification Rates'!$D$51-'Calcification Rates'!$E$51))^2)*PI())/2))-((((((($A96*2)/PI())/2)^2)*PI())/2)))*('Calcification Rates'!$F$51-'Calcification Rates'!$G$51)</f>
        <v>50.828289399781283</v>
      </c>
      <c r="DB96" s="73">
        <f>((((((((($A96*2)/PI())/2)+('Calcification Rates'!$D$51+'Calcification Rates'!$E$51))^2)*PI())/2))-((((((($A96*2)/PI())/2)^2)*PI())/2)))*('Calcification Rates'!$F$51+'Calcification Rates'!$G$51)</f>
        <v>62.154440648852756</v>
      </c>
      <c r="DC96" s="73">
        <f>((((((((($A96*2)/PI())/2)+'Calcification Rates'!$D$52)^2)*PI())/2))-((((((($A96*2)/PI())/2)^2)*PI())/2)))*'Calcification Rates'!$F$52</f>
        <v>124.40764890678869</v>
      </c>
      <c r="DD96" s="73">
        <f>((((((((($A96*2)/PI())/2)+('Calcification Rates'!$D$52-'Calcification Rates'!$E$52))^2)*PI())/2))-((((((($A96*2)/PI())/2)^2)*PI())/2)))*('Calcification Rates'!$F$52-'Calcification Rates'!$G$52)</f>
        <v>117.44869021380565</v>
      </c>
      <c r="DE96" s="73">
        <f>((((((((($A96*2)/PI())/2)+('Calcification Rates'!$D$52+'Calcification Rates'!$E$52))^2)*PI())/2))-((((((($A96*2)/PI())/2)^2)*PI())/2)))*('Calcification Rates'!$F$52+'Calcification Rates'!$G$52)</f>
        <v>131.5404373743963</v>
      </c>
      <c r="DF96" s="73">
        <f>((((((((($A96*2)/PI())/2)+'Calcification Rates'!$D$53)^2)*PI())/2))-((((((($A96*2)/PI())/2)^2)*PI())/2)))*'Calcification Rates'!$F$53</f>
        <v>16.722767335176119</v>
      </c>
      <c r="DG96" s="73">
        <f>((((((((($A96*2)/PI())/2)+('Calcification Rates'!$D$53-'Calcification Rates'!$E$53))^2)*PI())/2))-((((((($A96*2)/PI())/2)^2)*PI())/2)))*('Calcification Rates'!$F$53-'Calcification Rates'!$G$53)</f>
        <v>15.89498992621114</v>
      </c>
      <c r="DH96" s="73">
        <f>((((((((($A96*2)/PI())/2)+('Calcification Rates'!$D$53+'Calcification Rates'!$E$53))^2)*PI())/2))-((((((($A96*2)/PI())/2)^2)*PI())/2)))*('Calcification Rates'!$F$53+'Calcification Rates'!$G$53)</f>
        <v>17.565103515778624</v>
      </c>
      <c r="DI96" s="73">
        <f>((((((((($A96*2)/PI())/2)+'Calcification Rates'!$D$54)^2)*PI())/2))-((((((($A96*2)/PI())/2)^2)*PI())/2)))*'Calcification Rates'!$F$54</f>
        <v>16.722767335176119</v>
      </c>
      <c r="DJ96" s="73">
        <f>((((((((($A96*2)/PI())/2)+('Calcification Rates'!$D$54-'Calcification Rates'!$E$54))^2)*PI())/2))-((((((($A96*2)/PI())/2)^2)*PI())/2)))*('Calcification Rates'!$F$54-'Calcification Rates'!$G$54)</f>
        <v>15.89498992621114</v>
      </c>
      <c r="DK96" s="73">
        <f>((((((((($A96*2)/PI())/2)+('Calcification Rates'!$D$54+'Calcification Rates'!$E$54))^2)*PI())/2))-((((((($A96*2)/PI())/2)^2)*PI())/2)))*('Calcification Rates'!$F$54+'Calcification Rates'!$G$54)</f>
        <v>17.565103515778624</v>
      </c>
      <c r="DL96" s="73">
        <f>((((((((($A96*2)/PI())/2)+'Calcification Rates'!$D$55)^2)*PI())/2))-((((((($A96*2)/PI())/2)^2)*PI())/2)))*'Calcification Rates'!$F$55</f>
        <v>20.506756087025611</v>
      </c>
      <c r="DM96" s="73">
        <f>((((((((($A96*2)/PI())/2)+('Calcification Rates'!$D$55-'Calcification Rates'!$E$55))^2)*PI())/2))-((((((($A96*2)/PI())/2)^2)*PI())/2)))*('Calcification Rates'!$F$55-'Calcification Rates'!$G$55)</f>
        <v>20.276174066324529</v>
      </c>
      <c r="DN96" s="73">
        <f>((((((((($A96*2)/PI())/2)+('Calcification Rates'!$D$55+'Calcification Rates'!$E$55))^2)*PI())/2))-((((((($A96*2)/PI())/2)^2)*PI())/2)))*('Calcification Rates'!$F$55+'Calcification Rates'!$G$55)</f>
        <v>20.737347981647506</v>
      </c>
      <c r="DO96" s="73">
        <f>((((1-'Calcification Rates'!$H$56)*$A96)*'Calcification Rates'!$D$56*0.1)+('Calcification Rates'!$H$56*$A96*'Calcification Rates'!$D$56))*'Calcification Rates'!$F$56</f>
        <v>10.007266790000001</v>
      </c>
      <c r="DP96" s="73">
        <f>((((1-'Calcification Rates'!$H$56)*$A96)*(('Calcification Rates'!$D$56-'Calcification Rates'!$E$56)*0.1))+('Calcification Rates'!$H$56*$A96*('Calcification Rates'!$D$56-'Calcification Rates'!$E$56)))*('Calcification Rates'!$F$56-'Calcification Rates'!$G$56)</f>
        <v>10.007266790000001</v>
      </c>
      <c r="DQ96" s="73">
        <f>((((1-'Calcification Rates'!$H$56)*$A96)*(('Calcification Rates'!$D$56+'Calcification Rates'!$E$56)*0.1))+('Calcification Rates'!$H$56*$A96*('Calcification Rates'!$D$56+'Calcification Rates'!$E$56)))*('Calcification Rates'!$F$56+'Calcification Rates'!$G$56)</f>
        <v>10.007266790000001</v>
      </c>
      <c r="DR96" s="73">
        <f>((((1-'Calcification Rates'!$H$57)*$A96)*'Calcification Rates'!$D$57*0.1)+('Calcification Rates'!$H$57*$A96*'Calcification Rates'!$D$57))*'Calcification Rates'!$F$57</f>
        <v>42.430597333333338</v>
      </c>
      <c r="DS96" s="73">
        <f>((((1-'Calcification Rates'!$H$57)*$A96)*(('Calcification Rates'!$D$57-'Calcification Rates'!$E$57)*0.1))+('Calcification Rates'!$H$57*$A96*('Calcification Rates'!$D$57-'Calcification Rates'!$E$57)))*('Calcification Rates'!$F$57-'Calcification Rates'!$G$57)</f>
        <v>40.215301747636083</v>
      </c>
      <c r="DT96" s="73">
        <f>((((1-'Calcification Rates'!$H$57)*$A96)*(('Calcification Rates'!$D$57+'Calcification Rates'!$E$57)*0.1))+('Calcification Rates'!$H$57*$A96*('Calcification Rates'!$D$57+'Calcification Rates'!$E$57)))*('Calcification Rates'!$F$57+'Calcification Rates'!$G$57)</f>
        <v>44.645892919030601</v>
      </c>
      <c r="DU96" s="73">
        <f>((((1-'Calcification Rates'!$H$58)*$A96)*'Calcification Rates'!$D$58*0.1)+('Calcification Rates'!$H$58*$A96*'Calcification Rates'!$D$58))*'Calcification Rates'!$F$58</f>
        <v>42.430597333333338</v>
      </c>
      <c r="DV96" s="73">
        <f>((((1-'Calcification Rates'!$H$58)*$A96)*(('Calcification Rates'!$D$58-'Calcification Rates'!$E$58)*0.1))+('Calcification Rates'!$H$58*$A96*('Calcification Rates'!$D$58-'Calcification Rates'!$E$58)))*('Calcification Rates'!$F$58-'Calcification Rates'!$G$58)</f>
        <v>40.215301747636083</v>
      </c>
      <c r="DW96" s="73">
        <f>((((1-'Calcification Rates'!$H$58)*$A96)*(('Calcification Rates'!$D$58+'Calcification Rates'!$E$58)*0.1))+('Calcification Rates'!$H$58*$A96*('Calcification Rates'!$D$58+'Calcification Rates'!$E$58)))*('Calcification Rates'!$F$58+'Calcification Rates'!$G$58)</f>
        <v>44.645892919030601</v>
      </c>
      <c r="DX96" s="73">
        <f>(2*'Calcification Rates'!$D$59*'Calcification Rates'!$F$59)+0.1*'Calcification Rates'!$D$59*($A96+(2*'Calcification Rates'!$D$59))*'Calcification Rates'!$F$59</f>
        <v>27.830924088888892</v>
      </c>
      <c r="DY96" s="73">
        <f>(2*('Calcification Rates'!$D$59-'Calcification Rates'!$E$59)*('Calcification Rates'!$F$59-'Calcification Rates'!$G$59))+(0.1*('Calcification Rates'!$D$59-'Calcification Rates'!$E$59)*($A96+(2*'Calcification Rates'!$D$59-'Calcification Rates'!$E$59)))*('Calcification Rates'!$F$59-'Calcification Rates'!$G$59)</f>
        <v>26.359379185367793</v>
      </c>
      <c r="DZ96" s="73">
        <f>(2*('Calcification Rates'!$D$59+'Calcification Rates'!$E$59)*('Calcification Rates'!$F$59+'Calcification Rates'!$G$59))+(0.1*('Calcification Rates'!$D$59+'Calcification Rates'!$E$59)*($A96+(2*'Calcification Rates'!$D$59+'Calcification Rates'!$E$59)))*('Calcification Rates'!$F$59+'Calcification Rates'!$G$59)</f>
        <v>29.304506754617275</v>
      </c>
      <c r="EA96" s="73">
        <f>((((((((($A96*2)/PI())/2)+'Calcification Rates'!$D$60)^2)*PI())/2))-((((((($A96*2)/PI())/2)^2)*PI())/2)))*'Calcification Rates'!$F$60</f>
        <v>58.617416284714743</v>
      </c>
      <c r="EB96" s="73">
        <f>((((((((($A96*2)/PI())/2)+('Calcification Rates'!$D$60-'Calcification Rates'!$E$60))^2)*PI())/2))-((((((($A96*2)/PI())/2)^2)*PI())/2)))*('Calcification Rates'!$F$60-'Calcification Rates'!$G$60)</f>
        <v>54.724251049389416</v>
      </c>
      <c r="EC96" s="73">
        <f>((((((((($A96*2)/PI())/2)+('Calcification Rates'!$D$60+'Calcification Rates'!$E$60))^2)*PI())/2))-((((((($A96*2)/PI())/2)^2)*PI())/2)))*('Calcification Rates'!$F$60+'Calcification Rates'!$G$60)</f>
        <v>62.636657206877175</v>
      </c>
      <c r="ED96" s="73">
        <f>$A96*'Calcification Rates'!$D$61*'Calcification Rates'!$F$61</f>
        <v>73.768859935816522</v>
      </c>
      <c r="EE96" s="73">
        <f>$A96*('Calcification Rates'!$D$61-'Calcification Rates'!$E$61)*('Calcification Rates'!$F$61-'Calcification Rates'!$G$61)</f>
        <v>67.596174373519588</v>
      </c>
      <c r="EF96" s="73">
        <f>$A96*('Calcification Rates'!$D$61+'Calcification Rates'!$E$61)*('Calcification Rates'!$F$61+'Calcification Rates'!$G$61)</f>
        <v>80.208672509870695</v>
      </c>
      <c r="EG96" s="73">
        <f>(2*'Calcification Rates'!$D$62*'Calcification Rates'!$F$62)+0.1*'Calcification Rates'!$D$62*($A96+(2*'Calcification Rates'!$D$62))*'Calcification Rates'!$F$62</f>
        <v>135.45879861111112</v>
      </c>
      <c r="EH96" s="73">
        <f>(2*('Calcification Rates'!$D$62-'Calcification Rates'!$E$62)*('Calcification Rates'!$F$62-'Calcification Rates'!$G$62))+(0.1*('Calcification Rates'!$D$62-'Calcification Rates'!$E$62)*($A96+(2*'Calcification Rates'!$D$62-'Calcification Rates'!$E$62)))*('Calcification Rates'!$F$62-'Calcification Rates'!$G$62)</f>
        <v>111.13560675449347</v>
      </c>
      <c r="EI96" s="73">
        <f>(2*('Calcification Rates'!$D$62+'Calcification Rates'!$E$62)*('Calcification Rates'!$F$62+'Calcification Rates'!$G$62))+(0.1*('Calcification Rates'!$D$62+'Calcification Rates'!$E$62)*($A96+(2*'Calcification Rates'!$D$62+'Calcification Rates'!$E$62)))*('Calcification Rates'!$F$62+'Calcification Rates'!$G$62)</f>
        <v>161.73682740392732</v>
      </c>
      <c r="EJ96" s="73">
        <f>(2*'Calcification Rates'!$D$63*'Calcification Rates'!$F$63)+0.1*'Calcification Rates'!$D$63*($A96+(2*'Calcification Rates'!$D$63))*'Calcification Rates'!$F$63</f>
        <v>135.45879861111112</v>
      </c>
      <c r="EK96" s="73">
        <f>(2*('Calcification Rates'!$D$63-'Calcification Rates'!$E$63)*('Calcification Rates'!$F$63-'Calcification Rates'!$G$63))+(0.1*('Calcification Rates'!$D$63-'Calcification Rates'!$E$63)*($A96+(2*'Calcification Rates'!$D$63-'Calcification Rates'!$E$63)))*('Calcification Rates'!$F$63-'Calcification Rates'!$G$63)</f>
        <v>111.13560675449347</v>
      </c>
      <c r="EL96" s="73">
        <f>(2*('Calcification Rates'!$D$63+'Calcification Rates'!$E$63)*('Calcification Rates'!$F$63+'Calcification Rates'!$G$63))+(0.1*('Calcification Rates'!$D$63+'Calcification Rates'!$E$63)*($A96+(2*'Calcification Rates'!$D$63+'Calcification Rates'!$E$63)))*('Calcification Rates'!$F$63+'Calcification Rates'!$G$63)</f>
        <v>161.73682740392732</v>
      </c>
      <c r="EM96" s="73">
        <f>(2*'Calcification Rates'!$D$64*'Calcification Rates'!$F$64)+0.1*'Calcification Rates'!$D$64*($A96+(2*'Calcification Rates'!$D$64))*'Calcification Rates'!$F$64</f>
        <v>135.45879861111112</v>
      </c>
      <c r="EN96" s="73">
        <f>(2*('Calcification Rates'!$D$64-'Calcification Rates'!$E$64)*('Calcification Rates'!$F$64-'Calcification Rates'!$G$64))+(0.1*('Calcification Rates'!$D$64-'Calcification Rates'!$E$64)*($A96+(2*'Calcification Rates'!$D$64-'Calcification Rates'!$E$64)))*('Calcification Rates'!$F$64-'Calcification Rates'!$G$64)</f>
        <v>111.13560675449347</v>
      </c>
      <c r="EO96" s="73">
        <f>(2*('Calcification Rates'!$D$64+'Calcification Rates'!$E$64)*('Calcification Rates'!$F$64+'Calcification Rates'!$G$64))+(0.1*('Calcification Rates'!$D$64+'Calcification Rates'!$E$64)*($A96+(2*'Calcification Rates'!$D$64+'Calcification Rates'!$E$64)))*('Calcification Rates'!$F$64+'Calcification Rates'!$G$64)</f>
        <v>161.73682740392732</v>
      </c>
      <c r="EP96" s="73">
        <f>(2*'Calcification Rates'!$D$65*'Calcification Rates'!$F$65)+0.1*'Calcification Rates'!$D$65*($A96+(2*'Calcification Rates'!$D$65))*'Calcification Rates'!$F$65</f>
        <v>135.45879861111112</v>
      </c>
      <c r="EQ96" s="73">
        <f>(2*('Calcification Rates'!$D$65-'Calcification Rates'!$E$65)*('Calcification Rates'!$F$65-'Calcification Rates'!$G$65))+(0.1*('Calcification Rates'!$D$65-'Calcification Rates'!$E$65)*($A96+(2*'Calcification Rates'!$D$65-'Calcification Rates'!$E$65)))*('Calcification Rates'!$F$65-'Calcification Rates'!$G$65)</f>
        <v>111.13560675449347</v>
      </c>
      <c r="ER96" s="73">
        <f>(2*('Calcification Rates'!$D$65+'Calcification Rates'!$E$65)*('Calcification Rates'!$F$65+'Calcification Rates'!$G$65))+(0.1*('Calcification Rates'!$D$65+'Calcification Rates'!$E$65)*($A96+(2*'Calcification Rates'!$D$65+'Calcification Rates'!$E$65)))*('Calcification Rates'!$F$65+'Calcification Rates'!$G$65)</f>
        <v>161.73682740392732</v>
      </c>
      <c r="ES96" s="73">
        <f>$A96*'Calcification Rates'!$D$66*'Calcification Rates'!$F$66</f>
        <v>73.768859935816522</v>
      </c>
      <c r="ET96" s="73">
        <f>$A96*('Calcification Rates'!$D$66-'Calcification Rates'!$E$66)*('Calcification Rates'!$F$66-'Calcification Rates'!$G$66)</f>
        <v>67.596174373519588</v>
      </c>
      <c r="EU96" s="73">
        <f>$A96*('Calcification Rates'!$D$66+'Calcification Rates'!$E$66)*('Calcification Rates'!$F$66+'Calcification Rates'!$G$66)</f>
        <v>80.208672509870695</v>
      </c>
      <c r="EV96" s="73">
        <f>(2*'Calcification Rates'!$D$67*'Calcification Rates'!$F$67)+0.1*'Calcification Rates'!$D$67*($A96+(2*'Calcification Rates'!$D$67))*'Calcification Rates'!$F$67</f>
        <v>135.45879861111112</v>
      </c>
      <c r="EW96" s="73">
        <f>(2*('Calcification Rates'!$D$67-'Calcification Rates'!$E$67)*('Calcification Rates'!$F$67-'Calcification Rates'!$G$67))+(0.1*('Calcification Rates'!$D$67-'Calcification Rates'!$E$67)*($A96+(2*'Calcification Rates'!$D$67-'Calcification Rates'!$E$67)))*('Calcification Rates'!$F$67-'Calcification Rates'!$G$67)</f>
        <v>111.13560675449347</v>
      </c>
      <c r="EX96" s="73">
        <f>(2*('Calcification Rates'!$D$67+'Calcification Rates'!$E$67)*('Calcification Rates'!$F$67+'Calcification Rates'!$G$67))+(0.1*('Calcification Rates'!$D$67+'Calcification Rates'!$E$67)*($A96+(2*'Calcification Rates'!$D$67+'Calcification Rates'!$E$67)))*('Calcification Rates'!$F$67+'Calcification Rates'!$G$67)</f>
        <v>161.73682740392732</v>
      </c>
      <c r="EY96" s="73">
        <f>((((1-'Calcification Rates'!$H$68)*$A96)*'Calcification Rates'!$D$68*0.1)+('Calcification Rates'!$H$68*$A96*'Calcification Rates'!$D$68))*'Calcification Rates'!$F$68</f>
        <v>21.519091</v>
      </c>
      <c r="EZ96" s="73">
        <f>((((1-'Calcification Rates'!$H$68)*$A96)*(('Calcification Rates'!$D$68-'Calcification Rates'!$E$68)*0.1))+('Calcification Rates'!$H$68*$A96*('Calcification Rates'!$D$68-'Calcification Rates'!$E$68)))*('Calcification Rates'!$F$68-'Calcification Rates'!$G$68)</f>
        <v>13.390554845733686</v>
      </c>
      <c r="FA96" s="73">
        <f>((((1-'Calcification Rates'!$H$68)*$A96)*(('Calcification Rates'!$D$68+'Calcification Rates'!$E$68)*0.1))+('Calcification Rates'!$H$68*$A96*('Calcification Rates'!$D$68+'Calcification Rates'!$E$68)))*('Calcification Rates'!$F$68+'Calcification Rates'!$G$68)</f>
        <v>30.456152799941041</v>
      </c>
      <c r="FB96" s="73">
        <f>((((((((($A96*2)/PI())/2)+'Calcification Rates'!$D$69)^2)*PI())/2))-((((((($A96*2)/PI())/2)^2)*PI())/2)))*'Calcification Rates'!$F$69</f>
        <v>143.15729830464429</v>
      </c>
      <c r="FC96" s="73">
        <f>((((((((($A96*2)/PI())/2)+('Calcification Rates'!$D$69-'Calcification Rates'!$E$69))^2)*PI())/2))-((((((($A96*2)/PI())/2)^2)*PI())/2)))*('Calcification Rates'!$F$69-'Calcification Rates'!$G$69)</f>
        <v>135.52406437906575</v>
      </c>
      <c r="FD96" s="73">
        <f>((((((((($A96*2)/PI())/2)+('Calcification Rates'!$D$69+'Calcification Rates'!$E$69))^2)*PI())/2))-((((((($A96*2)/PI())/2)^2)*PI())/2)))*('Calcification Rates'!$F$69+'Calcification Rates'!$G$69)</f>
        <v>150.90204194833177</v>
      </c>
      <c r="FE96" s="73">
        <f>((((((((($A96*2)/PI())/2)+'Calcification Rates'!$D$70)^2)*PI())/2))-((((((($A96*2)/PI())/2)^2)*PI())/2)))*'Calcification Rates'!$F$70</f>
        <v>111.48390891234671</v>
      </c>
      <c r="FF96" s="73">
        <f>((((((((($A96*2)/PI())/2)+('Calcification Rates'!$D$70-'Calcification Rates'!$E$70))^2)*PI())/2))-((((((($A96*2)/PI())/2)^2)*PI())/2)))*('Calcification Rates'!$F$70-'Calcification Rates'!$G$70)</f>
        <v>95.988343495357</v>
      </c>
      <c r="FG96" s="73">
        <f>((((((((($A96*2)/PI())/2)+('Calcification Rates'!$D$70+'Calcification Rates'!$E$70))^2)*PI())/2))-((((((($A96*2)/PI())/2)^2)*PI())/2)))*('Calcification Rates'!$F$70+'Calcification Rates'!$G$70)</f>
        <v>127.27765348776563</v>
      </c>
      <c r="FH96" s="73">
        <f>((((((((($A96*2)/PI())/2)+'Calcification Rates'!$D$71)^2)*PI())/2))-((((((($A96*2)/PI())/2)^2)*PI())/2)))*'Calcification Rates'!$F$71</f>
        <v>63.813516067241437</v>
      </c>
      <c r="FI96" s="73">
        <f>((((((((($A96*2)/PI())/2)+('Calcification Rates'!$D$71-'Calcification Rates'!$E$71))^2)*PI())/2))-((((((($A96*2)/PI())/2)^2)*PI())/2)))*('Calcification Rates'!$F$71-'Calcification Rates'!$G$71)</f>
        <v>58.842881232990287</v>
      </c>
      <c r="FJ96" s="73">
        <f>((((((((($A96*2)/PI())/2)+('Calcification Rates'!$D$71+'Calcification Rates'!$E$71))^2)*PI())/2))-((((((($A96*2)/PI())/2)^2)*PI())/2)))*('Calcification Rates'!$F$71+'Calcification Rates'!$G$71)</f>
        <v>68.980840902237858</v>
      </c>
      <c r="FK96" s="73">
        <f>$A96*'Calcification Rates'!$D$72*'Calcification Rates'!$F$72</f>
        <v>2.2092643749999996</v>
      </c>
      <c r="FL96" s="73">
        <f>$A96*('Calcification Rates'!$D$72-'Calcification Rates'!$E$72)*('Calcification Rates'!$F$72-'Calcification Rates'!$G$72)</f>
        <v>1.435798232114146</v>
      </c>
      <c r="FM96" s="73">
        <f>$A96*('Calcification Rates'!$D$72+'Calcification Rates'!$E$72)*('Calcification Rates'!$F$72+'Calcification Rates'!$G$72)</f>
        <v>2.9827305178858539</v>
      </c>
      <c r="FN96" s="73">
        <f>$A96*'Calcification Rates'!$D$74*'Calcification Rates'!$F$74</f>
        <v>2.2092643749999996</v>
      </c>
      <c r="FO96" s="73">
        <f>$A96*('Calcification Rates'!$D$74-'Calcification Rates'!$E$74)*('Calcification Rates'!$F$74-'Calcification Rates'!$G$74)</f>
        <v>1.435798232114146</v>
      </c>
      <c r="FP96" s="73">
        <f>$A96*('Calcification Rates'!$D$74+'Calcification Rates'!$E$74)*('Calcification Rates'!$F$74+'Calcification Rates'!$G$74)</f>
        <v>2.9827305178858539</v>
      </c>
      <c r="FQ96" s="73">
        <f>$A96*'Calcification Rates'!$D$75*'Calcification Rates'!$F$75</f>
        <v>63.764012073863633</v>
      </c>
      <c r="FR96" s="73">
        <f>$A96*('Calcification Rates'!$D$75-'Calcification Rates'!$E$75)*('Calcification Rates'!$F$75-'Calcification Rates'!$G$75)</f>
        <v>59.380906462050262</v>
      </c>
      <c r="FS96" s="73">
        <f>$A96*('Calcification Rates'!$D$75+'Calcification Rates'!$E$75)*('Calcification Rates'!$F$75+'Calcification Rates'!$G$75)</f>
        <v>68.280582130689865</v>
      </c>
      <c r="FT96" s="73">
        <f>((((((((($A96*2)/PI())/2)+'Calcification Rates'!$D$76)^2)*PI())/2))-((((((($A96*2)/PI())/2)^2)*PI())/2)))*'Calcification Rates'!$F$76</f>
        <v>64.245583879344977</v>
      </c>
      <c r="FU96" s="73">
        <f>((((((((($A96*2)/PI())/2)+('Calcification Rates'!$D$76-'Calcification Rates'!$E$76))^2)*PI())/2))-((((((($A96*2)/PI())/2)^2)*PI())/2)))*('Calcification Rates'!$F$76-'Calcification Rates'!$G$76)</f>
        <v>59.819590862400091</v>
      </c>
      <c r="FV96" s="73">
        <f>((((((((($A96*2)/PI())/2)+('Calcification Rates'!$D$76+'Calcification Rates'!$E$76))^2)*PI())/2))-((((((($A96*2)/PI())/2)^2)*PI())/2)))*('Calcification Rates'!$F$76+'Calcification Rates'!$G$76)</f>
        <v>68.80751575071271</v>
      </c>
      <c r="FW96" s="73">
        <f>(2*'Calcification Rates'!$D$77*'Calcification Rates'!$F$77)+0.1*'Calcification Rates'!$D$77*($A96+(2*'Calcification Rates'!$D$77))*'Calcification Rates'!$F$77</f>
        <v>135.45879861111112</v>
      </c>
      <c r="FX96" s="73">
        <f>(2*('Calcification Rates'!$D$77-'Calcification Rates'!$E$77)*('Calcification Rates'!$F$77-'Calcification Rates'!$G$77))+(0.1*('Calcification Rates'!$D$77-'Calcification Rates'!$E$77)*($A96+(2*'Calcification Rates'!$D$77-'Calcification Rates'!$E$77)))*('Calcification Rates'!$F$77-'Calcification Rates'!$G$77)</f>
        <v>128.89369390353903</v>
      </c>
      <c r="FY96" s="73">
        <f>(2*('Calcification Rates'!$D$77+'Calcification Rates'!$E$77)*('Calcification Rates'!$F$77+'Calcification Rates'!$G$77))+(0.1*('Calcification Rates'!$D$77+'Calcification Rates'!$E$77)*($A96+(2*'Calcification Rates'!$D$77+'Calcification Rates'!$E$77)))*('Calcification Rates'!$F$77+'Calcification Rates'!$G$77)</f>
        <v>142.05258255280023</v>
      </c>
      <c r="FZ96" s="73">
        <f>((((1-'Calcification Rates'!$H$78)*$A96)*'Calcification Rates'!$D$78*0.1)+('Calcification Rates'!$H$78*$A96*'Calcification Rates'!$D$78))*'Calcification Rates'!$F$78</f>
        <v>33.520865605499999</v>
      </c>
      <c r="GA96" s="73">
        <f>((((1-'Calcification Rates'!$H$78)*$A96)*(('Calcification Rates'!$D$78-'Calcification Rates'!$E$78)*0.1))+('Calcification Rates'!$H$78*$A96*('Calcification Rates'!$D$78-'Calcification Rates'!$E$78)))*('Calcification Rates'!$F$78-'Calcification Rates'!$G$78)</f>
        <v>32.360373807283274</v>
      </c>
      <c r="GB96" s="73">
        <f>((((1-'Calcification Rates'!$H$78)*$A96)*(('Calcification Rates'!$D$78+'Calcification Rates'!$E$78)*0.1))+('Calcification Rates'!$H$78*$A96*('Calcification Rates'!$D$78+'Calcification Rates'!$E$78)))*('Calcification Rates'!$F$78+'Calcification Rates'!$G$78)</f>
        <v>34.681357403716717</v>
      </c>
      <c r="GC96" s="73">
        <f>((((1-'Calcification Rates'!$H$79)*$A96)*'Calcification Rates'!$D$79*0.1)+('Calcification Rates'!$H$79*$A96*'Calcification Rates'!$D$79))*'Calcification Rates'!$F$79</f>
        <v>38.123723820000002</v>
      </c>
      <c r="GD96" s="73">
        <f>((((1-'Calcification Rates'!$H$79)*$A96)*(('Calcification Rates'!$D$79-'Calcification Rates'!$E$79)*0.1))+('Calcification Rates'!$H$79*$A96*('Calcification Rates'!$D$79-'Calcification Rates'!$E$79)))*('Calcification Rates'!$F$79-'Calcification Rates'!$G$79)</f>
        <v>36.529990763724271</v>
      </c>
      <c r="GE96" s="73">
        <f>((((1-'Calcification Rates'!$H$79)*$A96)*(('Calcification Rates'!$D$79+'Calcification Rates'!$E$79)*0.1))+('Calcification Rates'!$H$79*$A96*('Calcification Rates'!$D$79+'Calcification Rates'!$E$79)))*('Calcification Rates'!$F$79+'Calcification Rates'!$G$79)</f>
        <v>39.71745687627574</v>
      </c>
      <c r="GF96" s="73">
        <f>((((1-'Calcification Rates'!$H$80)*$A96)*'Calcification Rates'!$D$80*0.1)+('Calcification Rates'!$H$80*$A96*'Calcification Rates'!$D$80))*'Calcification Rates'!$F$80</f>
        <v>44.862511862999995</v>
      </c>
      <c r="GG96" s="73">
        <f>((((1-'Calcification Rates'!$H$80)*$A96)*(('Calcification Rates'!$D$80-'Calcification Rates'!$E$80)*0.1))+('Calcification Rates'!$H$80*$A96*('Calcification Rates'!$D$80-'Calcification Rates'!$E$80)))*('Calcification Rates'!$F$80-'Calcification Rates'!$G$80)</f>
        <v>43.309372463882873</v>
      </c>
      <c r="GH96" s="73">
        <f>((((1-'Calcification Rates'!$H$80)*$A96)*(('Calcification Rates'!$D$80+'Calcification Rates'!$E$80)*0.1))+('Calcification Rates'!$H$80*$A96*('Calcification Rates'!$D$80+'Calcification Rates'!$E$80)))*('Calcification Rates'!$F$80+'Calcification Rates'!$G$80)</f>
        <v>46.415651262117102</v>
      </c>
      <c r="GI96" s="73">
        <f>((((((((($A96*2)/PI())/2)+'Calcification Rates'!$D$81)^2)*PI())/2))-((((((($A96*2)/PI())/2)^2)*PI())/2)))*'Calcification Rates'!$F$81</f>
        <v>54.406383673529668</v>
      </c>
      <c r="GJ96" s="73">
        <f>((((((((($A96*2)/PI())/2)+('Calcification Rates'!$D$81-'Calcification Rates'!$E$81))^2)*PI())/2))-((((((($A96*2)/PI())/2)^2)*PI())/2)))*('Calcification Rates'!$F$81-'Calcification Rates'!$G$81)</f>
        <v>52.643534253283633</v>
      </c>
      <c r="GK96" s="73">
        <f>((((((((($A96*2)/PI())/2)+('Calcification Rates'!$D$81+'Calcification Rates'!$E$81))^2)*PI())/2))-((((((($A96*2)/PI())/2)^2)*PI())/2)))*('Calcification Rates'!$F$81+'Calcification Rates'!$G$81)</f>
        <v>56.170125541065588</v>
      </c>
      <c r="GL96" s="73">
        <f>((((((((($A96*2)/PI())/2)+'Calcification Rates'!$D$82)^2)*PI())/2))-((((((($A96*2)/PI())/2)^2)*PI())/2)))*'Calcification Rates'!$F$82</f>
        <v>55.790091171160384</v>
      </c>
      <c r="GM96" s="73">
        <f>((((((((($A96*2)/PI())/2)+('Calcification Rates'!$D$82-'Calcification Rates'!$E$82))^2)*PI())/2))-((((((($A96*2)/PI())/2)^2)*PI())/2)))*('Calcification Rates'!$F$82-'Calcification Rates'!$G$82)</f>
        <v>54.417993151496738</v>
      </c>
      <c r="GN96" s="73">
        <f>((((((((($A96*2)/PI())/2)+('Calcification Rates'!$D$82+'Calcification Rates'!$E$82))^2)*PI())/2))-((((((($A96*2)/PI())/2)^2)*PI())/2)))*('Calcification Rates'!$F$82+'Calcification Rates'!$G$82)</f>
        <v>57.162729358629896</v>
      </c>
      <c r="GO96" s="73">
        <f>((((((((($A96*2)/PI())/2)+'Calcification Rates'!$D$87)^2)*PI())/2))-((((((($A96*2)/PI())/2)^2)*PI())/2)))*'Calcification Rates'!$F$87</f>
        <v>37.526517053456466</v>
      </c>
      <c r="GP96" s="73">
        <f>((((((((($A96*2)/PI())/2)+('Calcification Rates'!$D$87-'Calcification Rates'!$E$87))^2)*PI())/2))-((((((($A96*2)/PI())/2)^2)*PI())/2)))*('Calcification Rates'!$F$87-'Calcification Rates'!$G$87)</f>
        <v>32.648857447707911</v>
      </c>
      <c r="GQ96" s="73">
        <f>((((((((($A96*2)/PI())/2)+('Calcification Rates'!$D$87+'Calcification Rates'!$E$87))^2)*PI())/2))-((((((($A96*2)/PI())/2)^2)*PI())/2)))*('Calcification Rates'!$F$87+'Calcification Rates'!$G$87)</f>
        <v>42.662421199447365</v>
      </c>
      <c r="GR96" s="73">
        <f>((((((((($A96*2)/PI())/2)+'Calcification Rates'!$D$88)^2)*PI())/2))-((((((($A96*2)/PI())/2)^2)*PI())/2)))*'Calcification Rates'!$F$88</f>
        <v>37.526517053456466</v>
      </c>
      <c r="GS96" s="73">
        <f>((((((((($A96*2)/PI())/2)+('Calcification Rates'!$D$88-'Calcification Rates'!$E$88))^2)*PI())/2))-((((((($A96*2)/PI())/2)^2)*PI())/2)))*('Calcification Rates'!$F$88-'Calcification Rates'!$G$88)</f>
        <v>32.648857447707911</v>
      </c>
      <c r="GT96" s="73">
        <f>((((((((($A96*2)/PI())/2)+('Calcification Rates'!$D$88+'Calcification Rates'!$E$88))^2)*PI())/2))-((((((($A96*2)/PI())/2)^2)*PI())/2)))*('Calcification Rates'!$F$88+'Calcification Rates'!$G$88)</f>
        <v>42.662421199447365</v>
      </c>
      <c r="GU96" s="73">
        <f>((((((((($A96*2)/PI())/2)+'Calcification Rates'!$D$89)^2)*PI())/2))-((((((($A96*2)/PI())/2)^2)*PI())/2)))*'Calcification Rates'!$F$89</f>
        <v>52.412948817060098</v>
      </c>
      <c r="GV96" s="73">
        <f>((((((((($A96*2)/PI())/2)+('Calcification Rates'!$D$89-'Calcification Rates'!$E$89))^2)*PI())/2))-((((((($A96*2)/PI())/2)^2)*PI())/2)))*('Calcification Rates'!$F$89-'Calcification Rates'!$G$89)</f>
        <v>46.734198669272345</v>
      </c>
      <c r="GW96" s="73">
        <f>((((((((($A96*2)/PI())/2)+('Calcification Rates'!$D$89+'Calcification Rates'!$E$89))^2)*PI())/2))-((((((($A96*2)/PI())/2)^2)*PI())/2)))*('Calcification Rates'!$F$89+'Calcification Rates'!$G$89)</f>
        <v>58.302051296941904</v>
      </c>
      <c r="GX96" s="73">
        <f>((((((((($A96*2)/PI())/2)+'Calcification Rates'!$D$90)^2)*PI())/2))-((((((($A96*2)/PI())/2)^2)*PI())/2)))*'Calcification Rates'!$F$90</f>
        <v>52.412948817060098</v>
      </c>
      <c r="GY96" s="73">
        <f>((((((((($A96*2)/PI())/2)+('Calcification Rates'!$D$90-'Calcification Rates'!$E$90))^2)*PI())/2))-((((((($A96*2)/PI())/2)^2)*PI())/2)))*('Calcification Rates'!$F$90-'Calcification Rates'!$G$90)</f>
        <v>46.734198669272345</v>
      </c>
      <c r="GZ96" s="73">
        <f>((((((((($A96*2)/PI())/2)+('Calcification Rates'!$D$90+'Calcification Rates'!$E$90))^2)*PI())/2))-((((((($A96*2)/PI())/2)^2)*PI())/2)))*('Calcification Rates'!$F$90+'Calcification Rates'!$G$90)</f>
        <v>58.302051296941904</v>
      </c>
      <c r="HA96" s="73">
        <f>((((((((($A96*2)/PI())/2)+'Calcification Rates'!$D$92)^2)*PI())/2))-((((((($A96*2)/PI())/2)^2)*PI())/2)))*'Calcification Rates'!$F$92</f>
        <v>131.5509833651943</v>
      </c>
      <c r="HB96" s="73">
        <f>((((((((($A96*2)/PI())/2)+('Calcification Rates'!$D$92-'Calcification Rates'!$E$92))^2)*PI())/2))-((((((($A96*2)/PI())/2)^2)*PI())/2)))*('Calcification Rates'!$F$92-'Calcification Rates'!$G$92)</f>
        <v>126.46116063663329</v>
      </c>
      <c r="HC96" s="73">
        <f>((((((((($A96*2)/PI())/2)+('Calcification Rates'!$D$92+'Calcification Rates'!$E$92))^2)*PI())/2))-((((((($A96*2)/PI())/2)^2)*PI())/2)))*('Calcification Rates'!$F$92+'Calcification Rates'!$G$92)</f>
        <v>136.64080609375532</v>
      </c>
      <c r="HD96" s="73">
        <f>$A96*'Calcification Rates'!$D$93*'Calcification Rates'!$F$93</f>
        <v>38.838403413817325</v>
      </c>
      <c r="HE96" s="73">
        <f>$A96*('Calcification Rates'!$D$93-'Calcification Rates'!$E$93)*('Calcification Rates'!$F$93-'Calcification Rates'!$G$93)</f>
        <v>34.134174311993092</v>
      </c>
      <c r="HF96" s="73">
        <f>$A96*('Calcification Rates'!$D$93+'Calcification Rates'!$E$93)*('Calcification Rates'!$F$93+'Calcification Rates'!$G$93)</f>
        <v>43.80034416514534</v>
      </c>
      <c r="HG96" s="73">
        <f>$A96*'Calcification Rates'!$D$95*'Calcification Rates'!$F$95</f>
        <v>49.51896435261709</v>
      </c>
      <c r="HH96" s="73">
        <f>$A96*('Calcification Rates'!$D$95-'Calcification Rates'!$E$95)*('Calcification Rates'!$F$95-'Calcification Rates'!$G$95)</f>
        <v>43.212352582664266</v>
      </c>
      <c r="HI96" s="73">
        <f>$A96*('Calcification Rates'!$D$95+'Calcification Rates'!$E$95)*('Calcification Rates'!$F$95+'Calcification Rates'!$G$95)</f>
        <v>56.179009241889389</v>
      </c>
      <c r="HJ96" s="73">
        <f>((((1-'Calcification Rates'!$H$96)*$A96)*'Calcification Rates'!$D$96*0.1)+('Calcification Rates'!$H$96*$A96*'Calcification Rates'!$D$96))*'Calcification Rates'!$F$96</f>
        <v>23.542104950000002</v>
      </c>
      <c r="HK96" s="73">
        <f>((((1-'Calcification Rates'!$H$96)*$A96)*(('Calcification Rates'!$D$96-'Calcification Rates'!$E$96)*0.1))+('Calcification Rates'!$H$96*$A96*('Calcification Rates'!$D$96-'Calcification Rates'!$E$96)))*('Calcification Rates'!$F$96-'Calcification Rates'!$G$96)</f>
        <v>20.564554445123338</v>
      </c>
      <c r="HL96" s="73">
        <f>((((1-'Calcification Rates'!$H$96)*$A96)*(('Calcification Rates'!$D$96+'Calcification Rates'!$E$96)*0.1))+('Calcification Rates'!$H$96*$A96*('Calcification Rates'!$D$96+'Calcification Rates'!$E$96)))*('Calcification Rates'!$F$96+'Calcification Rates'!$G$96)</f>
        <v>26.70280165123096</v>
      </c>
      <c r="HM96" s="73">
        <f>((((1-'Calcification Rates'!$H$98)*$A96)*'Calcification Rates'!$D$98*0.1)+('Calcification Rates'!$H$98*$A96*'Calcification Rates'!$D$98))*'Calcification Rates'!$F$98</f>
        <v>23.542104950000002</v>
      </c>
      <c r="HN96" s="73">
        <f>((((1-'Calcification Rates'!$H$98)*$A96)*(('Calcification Rates'!$D$98-'Calcification Rates'!$E$98)*0.1))+('Calcification Rates'!$H$98*$A96*('Calcification Rates'!$D$98-'Calcification Rates'!$E$98)))*('Calcification Rates'!$F$98-'Calcification Rates'!$G$98)</f>
        <v>14.197881466367397</v>
      </c>
      <c r="HO96" s="73">
        <f>((((1-'Calcification Rates'!$H$98)*$A96)*(('Calcification Rates'!$D$98+'Calcification Rates'!$E$98)*0.1))+('Calcification Rates'!$H$98*$A96*('Calcification Rates'!$D$98+'Calcification Rates'!$E$98)))*('Calcification Rates'!$F$98+'Calcification Rates'!$G$98)</f>
        <v>34.239213128061031</v>
      </c>
    </row>
    <row r="97" spans="1:223" x14ac:dyDescent="0.3">
      <c r="A97" s="42">
        <v>95</v>
      </c>
      <c r="B97" s="73">
        <f>((((1-'Calcification Rates'!$H$11)*$A97)*'Calcification Rates'!$D$11*0.1)+('Calcification Rates'!$H$11*$A97*'Calcification Rates'!$D$11))*'Calcification Rates'!$F$11</f>
        <v>261.3740117333333</v>
      </c>
      <c r="C97" s="73">
        <f>((((1-'Calcification Rates'!$H$11)*$A97)*(('Calcification Rates'!$D$11-'Calcification Rates'!$E$11)*0.1))+('Calcification Rates'!$H$11*$A97*('Calcification Rates'!$D$11-'Calcification Rates'!$E$11)))*('Calcification Rates'!$F$11-'Calcification Rates'!$G$11)</f>
        <v>212.28144947016082</v>
      </c>
      <c r="D97" s="73">
        <f>((((1-'Calcification Rates'!$H$11)*$A97)*(('Calcification Rates'!$D$11+'Calcification Rates'!$E$11)*0.1))+('Calcification Rates'!$H$11*$A97*('Calcification Rates'!$D$11+'Calcification Rates'!$E$11)))*('Calcification Rates'!$F$11+'Calcification Rates'!$G$11)</f>
        <v>311.99161426860593</v>
      </c>
      <c r="E97" s="73">
        <f>(((((1-'Calcification Rates'!$H$12)*$A97)*'Calcification Rates'!$D$12*0.1)+('Calcification Rates'!$H$12*$A97*'Calcification Rates'!$D$12))*'Calcification Rates'!$F$12)*0.5</f>
        <v>137.64043695238092</v>
      </c>
      <c r="F97" s="73">
        <f>(((((1-'Calcification Rates'!$H$12)*$A97)*(('Calcification Rates'!$D$12-'Calcification Rates'!$E$12)*0.1))+('Calcification Rates'!$H$12*$A97*('Calcification Rates'!$D$12-'Calcification Rates'!$E$12)))*('Calcification Rates'!$F$12-'Calcification Rates'!$G$12))*0.5</f>
        <v>126.50215405801056</v>
      </c>
      <c r="G97" s="73">
        <f>(((((1-'Calcification Rates'!$H$12)*$A97)*(('Calcification Rates'!$D$12+'Calcification Rates'!$E$12)*0.1))+('Calcification Rates'!$H$12*$A97*('Calcification Rates'!$D$12+'Calcification Rates'!$E$12)))*('Calcification Rates'!$F$12+'Calcification Rates'!$G$12))*0.5</f>
        <v>148.97197934451791</v>
      </c>
      <c r="H97" s="73">
        <f>(((((1-'Calcification Rates'!$H$13)*$A97)*'Calcification Rates'!$D$13*0.1)+('Calcification Rates'!$H$13*$A97*'Calcification Rates'!$D$13))*'Calcification Rates'!$F$13)*0.5</f>
        <v>110.75254903199999</v>
      </c>
      <c r="I97" s="73">
        <f>(((((1-'Calcification Rates'!$H$13)*$A97)*(('Calcification Rates'!$D$13-'Calcification Rates'!$E$13)*0.1))+('Calcification Rates'!$H$13*$A97*('Calcification Rates'!$D$13-'Calcification Rates'!$E$13)))*('Calcification Rates'!$F$13-'Calcification Rates'!$G$13))*0.5</f>
        <v>93.727981040121279</v>
      </c>
      <c r="J97" s="73">
        <f>(((((1-'Calcification Rates'!$H$13)*$A97)*(('Calcification Rates'!$D$13+'Calcification Rates'!$E$13)*0.1))+('Calcification Rates'!$H$13*$A97*('Calcification Rates'!$D$13+'Calcification Rates'!$E$13)))*('Calcification Rates'!$F$13+'Calcification Rates'!$G$13))*0.5</f>
        <v>129.18092539710094</v>
      </c>
      <c r="K97" s="73">
        <f>((((((((($A97*2)/PI())/2)+'Calcification Rates'!$D$14)^2)*PI())/2))-((((((($A97*2)/PI())/2)^2)*PI())/2)))*'Calcification Rates'!$F$14</f>
        <v>56.154376613859057</v>
      </c>
      <c r="L97" s="73">
        <f>((((((((($A97*2)/PI())/2)+('Calcification Rates'!$D$14-'Calcification Rates'!$E$14))^2)*PI())/2))-((((((($A97*2)/PI())/2)^2)*PI())/2)))*('Calcification Rates'!$F$14-'Calcification Rates'!$G$14)</f>
        <v>54.198219935499509</v>
      </c>
      <c r="M97" s="73">
        <f>((((((((($A97*2)/PI())/2)+('Calcification Rates'!$D$14+'Calcification Rates'!$E$14))^2)*PI())/2))-((((((($A97*2)/PI())/2)^2)*PI())/2)))*('Calcification Rates'!$F$14+'Calcification Rates'!$G$14)</f>
        <v>58.111213443511218</v>
      </c>
      <c r="N97" s="73">
        <f>((((((((($A97*2)/PI())/2)+'Calcification Rates'!$D$15)^2)*PI())/2))-((((((($A97*2)/PI())/2)^2)*PI())/2)))*'Calcification Rates'!$F$15</f>
        <v>56.958671070567981</v>
      </c>
      <c r="O97" s="73">
        <f>((((((((($A97*2)/PI())/2)+('Calcification Rates'!$D$15-'Calcification Rates'!$E$15))^2)*PI())/2))-((((((($A97*2)/PI())/2)^2)*PI())/2)))*('Calcification Rates'!$F$15-'Calcification Rates'!$G$15)</f>
        <v>51.366357172492698</v>
      </c>
      <c r="P97" s="73">
        <f>((((((((($A97*2)/PI())/2)+('Calcification Rates'!$D$15+'Calcification Rates'!$E$15))^2)*PI())/2))-((((((($A97*2)/PI())/2)^2)*PI())/2)))*('Calcification Rates'!$F$15+'Calcification Rates'!$G$15)</f>
        <v>62.812174669093089</v>
      </c>
      <c r="Q97" s="73">
        <f>(2*'Calcification Rates'!$D$16*'Calcification Rates'!$F$16)+0.1*'Calcification Rates'!$D$16*($A97+(2*'Calcification Rates'!$D$16))*'Calcification Rates'!$F$16</f>
        <v>12.947678333333332</v>
      </c>
      <c r="R97" s="73">
        <f>(2*('Calcification Rates'!$D$16-'Calcification Rates'!$E$16)*('Calcification Rates'!$F$16-'Calcification Rates'!$G$16))+(0.1*('Calcification Rates'!$D$16-'Calcification Rates'!$E$16)*($A97+(2*'Calcification Rates'!$D$16-'Calcification Rates'!$E$16)))*('Calcification Rates'!$F$16-'Calcification Rates'!$G$16)</f>
        <v>11.122219361397123</v>
      </c>
      <c r="S97" s="73">
        <f>(2*('Calcification Rates'!$D$16+'Calcification Rates'!$E$16)*('Calcification Rates'!$F$16+'Calcification Rates'!$G$16))+(0.1*('Calcification Rates'!$D$16+'Calcification Rates'!$E$16)*($A97+(2*'Calcification Rates'!$D$16+'Calcification Rates'!$E$16)))*('Calcification Rates'!$F$16+'Calcification Rates'!$G$16)</f>
        <v>14.818558530331432</v>
      </c>
      <c r="T97" s="73">
        <f>(2*'Calcification Rates'!$D$17*'Calcification Rates'!$F$17)+0.1*'Calcification Rates'!$D$17*($A97+(2*'Calcification Rates'!$D$17))*'Calcification Rates'!$F$17</f>
        <v>11.966793611111109</v>
      </c>
      <c r="U97" s="73">
        <f>(2*('Calcification Rates'!$D$17-'Calcification Rates'!$E$17)*('Calcification Rates'!$F$17-'Calcification Rates'!$G$17))+(0.1*('Calcification Rates'!$D$17-'Calcification Rates'!$E$17)*($A97+(2*'Calcification Rates'!$D$17-'Calcification Rates'!$E$17)))*('Calcification Rates'!$F$17-'Calcification Rates'!$G$17)</f>
        <v>10.154648008863788</v>
      </c>
      <c r="V97" s="73">
        <f>(2*('Calcification Rates'!$D$17+'Calcification Rates'!$E$17)*('Calcification Rates'!$F$17+'Calcification Rates'!$G$17))+(0.1*('Calcification Rates'!$D$17+'Calcification Rates'!$E$17)*($A97+(2*'Calcification Rates'!$D$17+'Calcification Rates'!$E$17)))*('Calcification Rates'!$F$17+'Calcification Rates'!$G$17)</f>
        <v>13.824358944464766</v>
      </c>
      <c r="W97" s="73">
        <f>((((((((($A97*2)/PI())/2)+'Calcification Rates'!$D$18)^2)*PI())/2))-((((((($A97*2)/PI())/2)^2)*PI())/2)))*'Calcification Rates'!$F$18</f>
        <v>56.958671070567981</v>
      </c>
      <c r="X97" s="73">
        <f>((((((((($A97*2)/PI())/2)+('Calcification Rates'!$D$18-'Calcification Rates'!$E$18))^2)*PI())/2))-((((((($A97*2)/PI())/2)^2)*PI())/2)))*('Calcification Rates'!$F$18-'Calcification Rates'!$G$18)</f>
        <v>51.366357172492698</v>
      </c>
      <c r="Y97" s="73">
        <f>((((((((($A97*2)/PI())/2)+('Calcification Rates'!$D$18+'Calcification Rates'!$E$18))^2)*PI())/2))-((((((($A97*2)/PI())/2)^2)*PI())/2)))*('Calcification Rates'!$F$18+'Calcification Rates'!$G$18)</f>
        <v>62.812174669093089</v>
      </c>
      <c r="Z97" s="73">
        <f>(2*'Calcification Rates'!$D$19*'Calcification Rates'!$F$19)+0.1*'Calcification Rates'!$D$19*($A97+(2*'Calcification Rates'!$D$19))*'Calcification Rates'!$F$19</f>
        <v>11.966793611111109</v>
      </c>
      <c r="AA97" s="73">
        <f>(2*('Calcification Rates'!$D$19-'Calcification Rates'!$E$19)*('Calcification Rates'!$F$19-'Calcification Rates'!$G$19))+(0.1*('Calcification Rates'!$D$19-'Calcification Rates'!$E$19)*($A97+(2*'Calcification Rates'!$D$19-'Calcification Rates'!$E$19)))*('Calcification Rates'!$F$19-'Calcification Rates'!$G$19)</f>
        <v>10.154648008863788</v>
      </c>
      <c r="AB97" s="73">
        <f>(2*('Calcification Rates'!$D$19+'Calcification Rates'!$E$19)*('Calcification Rates'!$F$19+'Calcification Rates'!$G$19))+(0.1*('Calcification Rates'!$D$19+'Calcification Rates'!$E$19)*($A97+(2*'Calcification Rates'!$D$19+'Calcification Rates'!$E$19)))*('Calcification Rates'!$F$19+'Calcification Rates'!$G$19)</f>
        <v>13.824358944464766</v>
      </c>
      <c r="AC97" s="73">
        <f>(((((1-'Calcification Rates'!$H$20)*$A97)*'Calcification Rates'!$D$20*0.1)+('Calcification Rates'!$H$20*$A97*'Calcification Rates'!$D$20))*'Calcification Rates'!$F$20)*0.5</f>
        <v>7.6808137291666654</v>
      </c>
      <c r="AD97" s="73">
        <f>(((((1-'Calcification Rates'!$H$20)*$A97)*(('Calcification Rates'!$D$20-'Calcification Rates'!$E$20)*0.1))+('Calcification Rates'!$H$20*$A97*('Calcification Rates'!$D$20-'Calcification Rates'!$E$20)))*('Calcification Rates'!$F$20-'Calcification Rates'!$G$20))*0.5</f>
        <v>6.5180663060041955</v>
      </c>
      <c r="AE97" s="73">
        <f>(((((1-'Calcification Rates'!$H$20)*$A97)*(('Calcification Rates'!$D$20+'Calcification Rates'!$E$20)*0.1))+('Calcification Rates'!$H$20*$A97*('Calcification Rates'!$D$20+'Calcification Rates'!$E$20)))*('Calcification Rates'!$F$20+'Calcification Rates'!$G$20))*0.5</f>
        <v>8.872580881909558</v>
      </c>
      <c r="AF97" s="73">
        <f>(2*'Calcification Rates'!$D$21*'Calcification Rates'!$F$21)+0.1*'Calcification Rates'!$D$21*($A97+(2*'Calcification Rates'!$D$21))*'Calcification Rates'!$F$21</f>
        <v>13.732386111111111</v>
      </c>
      <c r="AG97" s="73">
        <f>(2*('Calcification Rates'!$D$21-'Calcification Rates'!$E$21)*('Calcification Rates'!$F$21-'Calcification Rates'!$G$21))+(0.1*('Calcification Rates'!$D$21-'Calcification Rates'!$E$21)*($A97+(2*'Calcification Rates'!$D$21-'Calcification Rates'!$E$21)))*('Calcification Rates'!$F$21-'Calcification Rates'!$G$21)</f>
        <v>13.437630943982931</v>
      </c>
      <c r="AH97" s="73">
        <f>(2*('Calcification Rates'!$D$21+'Calcification Rates'!$E$21)*('Calcification Rates'!$F$21+'Calcification Rates'!$G$21))+(0.1*('Calcification Rates'!$D$21+'Calcification Rates'!$E$21)*($A97+(2*'Calcification Rates'!$D$21+'Calcification Rates'!$E$21)))*('Calcification Rates'!$F$21+'Calcification Rates'!$G$21)</f>
        <v>14.0301445557504</v>
      </c>
      <c r="AI97" s="73">
        <f>$A97*'Calcification Rates'!$D$23*'Calcification Rates'!$F$23</f>
        <v>2.2327671874999999</v>
      </c>
      <c r="AJ97" s="73">
        <f>$A97*('Calcification Rates'!$D$23-'Calcification Rates'!$E$23)*('Calcification Rates'!$F$23-'Calcification Rates'!$G$23)</f>
        <v>1.4510726813919561</v>
      </c>
      <c r="AK97" s="73">
        <f>$A97*('Calcification Rates'!$D$23+'Calcification Rates'!$E$23)*('Calcification Rates'!$F$23+'Calcification Rates'!$G$23)</f>
        <v>3.0144616936080437</v>
      </c>
      <c r="AL97" s="73">
        <f>((((1-'Calcification Rates'!$H$24)*$A97)*'Calcification Rates'!$D$24*0.1)+('Calcification Rates'!$H$24*$A97*'Calcification Rates'!$D$24))*'Calcification Rates'!$F$24</f>
        <v>101.7369560935</v>
      </c>
      <c r="AM97" s="73">
        <f>((((1-'Calcification Rates'!$H$24)*$A97)*(('Calcification Rates'!$D$24-'Calcification Rates'!$E$24)*0.1))+('Calcification Rates'!$H$24*$A97*('Calcification Rates'!$D$24-'Calcification Rates'!$E$24)))*('Calcification Rates'!$F$24-'Calcification Rates'!$G$24)</f>
        <v>61.35599371561451</v>
      </c>
      <c r="AN97" s="73">
        <f>((((1-'Calcification Rates'!$H$24)*$A97)*(('Calcification Rates'!$D$24+'Calcification Rates'!$E$24)*0.1))+('Calcification Rates'!$H$24*$A97*('Calcification Rates'!$D$24+'Calcification Rates'!$E$24)))*('Calcification Rates'!$F$24+'Calcification Rates'!$G$24)</f>
        <v>147.96439528596758</v>
      </c>
      <c r="AO97" s="73">
        <f>((((((((($A97*2)/PI())/2)+'Calcification Rates'!$D$25)^2)*PI())/2))-((((((($A97*2)/PI())/2)^2)*PI())/2)))*'Calcification Rates'!$F$25</f>
        <v>47.784503248430667</v>
      </c>
      <c r="AP97" s="73">
        <f>((((((((($A97*2)/PI())/2)+('Calcification Rates'!$D$25-'Calcification Rates'!$E$25))^2)*PI())/2))-((((((($A97*2)/PI())/2)^2)*PI())/2)))*('Calcification Rates'!$F$25-'Calcification Rates'!$G$25)</f>
        <v>39.065165631096889</v>
      </c>
      <c r="AQ97" s="73">
        <f>((((((((($A97*2)/PI())/2)+('Calcification Rates'!$D$25+'Calcification Rates'!$E$25))^2)*PI())/2))-((((((($A97*2)/PI())/2)^2)*PI())/2)))*('Calcification Rates'!$F$25+'Calcification Rates'!$G$25)</f>
        <v>56.793255406147679</v>
      </c>
      <c r="AR97" s="73">
        <f>((((1-'Calcification Rates'!$H$28)*$A97)*'Calcification Rates'!$D$28*0.1)+('Calcification Rates'!$H$28*$A97*'Calcification Rates'!$D$28))*'Calcification Rates'!$F$28</f>
        <v>16.375267662757256</v>
      </c>
      <c r="AS97" s="73">
        <f>((((1-'Calcification Rates'!$H$28)*$A97)*(('Calcification Rates'!$D$28-'Calcification Rates'!$E$28)*0.1))+('Calcification Rates'!$H$28*$A97*('Calcification Rates'!$D$28-'Calcification Rates'!$E$28)))*('Calcification Rates'!$F$28-'Calcification Rates'!$G$28)</f>
        <v>14.75934938396338</v>
      </c>
      <c r="AT97" s="73">
        <f>((((1-'Calcification Rates'!$H$28)*$A97)*(('Calcification Rates'!$D$28+'Calcification Rates'!$E$28)*0.1))+('Calcification Rates'!$H$28*$A97*('Calcification Rates'!$D$28+'Calcification Rates'!$E$28)))*('Calcification Rates'!$F$28+'Calcification Rates'!$G$28)</f>
        <v>18.070260987903989</v>
      </c>
      <c r="AU97" s="73">
        <f>((((((((($A97*2)/PI())/2)+'Calcification Rates'!$D$29)^2)*PI())/2))-((((((($A97*2)/PI())/2)^2)*PI())/2)))*'Calcification Rates'!$F$29</f>
        <v>233.56058478419664</v>
      </c>
      <c r="AV97" s="73">
        <f>((((((((($A97*2)/PI())/2)+('Calcification Rates'!$D$29-'Calcification Rates'!$E$29))^2)*PI())/2))-((((((($A97*2)/PI())/2)^2)*PI())/2)))*('Calcification Rates'!$F$29-'Calcification Rates'!$G$29)</f>
        <v>193.05448311750229</v>
      </c>
      <c r="AW97" s="73">
        <f>((((((((($A97*2)/PI())/2)+('Calcification Rates'!$D$29+'Calcification Rates'!$E$29))^2)*PI())/2))-((((((($A97*2)/PI())/2)^2)*PI())/2)))*('Calcification Rates'!$F$29+'Calcification Rates'!$G$29)</f>
        <v>277.58417029004983</v>
      </c>
      <c r="AX97" s="73">
        <f>((((((((($A97*2)/PI())/2)+'Calcification Rates'!$D$30)^2)*PI())/2))-((((((($A97*2)/PI())/2)^2)*PI())/2)))*'Calcification Rates'!$F$30</f>
        <v>55.800717886833269</v>
      </c>
      <c r="AY97" s="73">
        <f>((((((((($A97*2)/PI())/2)+('Calcification Rates'!$D$30-'Calcification Rates'!$E$30))^2)*PI())/2))-((((((($A97*2)/PI())/2)^2)*PI())/2)))*('Calcification Rates'!$F$30-'Calcification Rates'!$G$30)</f>
        <v>49.538096143168467</v>
      </c>
      <c r="AZ97" s="73">
        <f>((((((((($A97*2)/PI())/2)+('Calcification Rates'!$D$30+'Calcification Rates'!$E$30))^2)*PI())/2))-((((((($A97*2)/PI())/2)^2)*PI())/2)))*('Calcification Rates'!$F$30+'Calcification Rates'!$G$30)</f>
        <v>62.191910590227664</v>
      </c>
      <c r="BA97" s="73">
        <f>((((1-'Calcification Rates'!$H$31)*$A97)*'Calcification Rates'!$D$31*0.1)+('Calcification Rates'!$H$31*$A97*'Calcification Rates'!$D$31))*'Calcification Rates'!$F$31</f>
        <v>17.514769999999999</v>
      </c>
      <c r="BB97" s="73">
        <f>((((1-'Calcification Rates'!$H$31)*$A97)*(('Calcification Rates'!$D$31-'Calcification Rates'!$E$31)*0.1))+('Calcification Rates'!$H$31*$A97*('Calcification Rates'!$D$31-'Calcification Rates'!$E$31)))*('Calcification Rates'!$F$31-'Calcification Rates'!$G$31)</f>
        <v>17.514769999999999</v>
      </c>
      <c r="BC97" s="73">
        <f>((((1-'Calcification Rates'!$H$31)*$A97)*(('Calcification Rates'!$D$31+'Calcification Rates'!$E$31)*0.1))+('Calcification Rates'!$H$31*$A97*('Calcification Rates'!$D$31+'Calcification Rates'!$E$31)))*('Calcification Rates'!$F$31+'Calcification Rates'!$G$31)</f>
        <v>17.514769999999999</v>
      </c>
      <c r="BD97" s="73">
        <f>$A97*'Calcification Rates'!$D$32*'Calcification Rates'!$F$32</f>
        <v>73.596708596661827</v>
      </c>
      <c r="BE97" s="73">
        <f>$A97*('Calcification Rates'!$D$32-'Calcification Rates'!$E$32)*('Calcification Rates'!$F$32-'Calcification Rates'!$G$32)</f>
        <v>70.74918750194928</v>
      </c>
      <c r="BF97" s="73">
        <f>$A97*('Calcification Rates'!$D$32+'Calcification Rates'!$E$32)*('Calcification Rates'!$F$32+'Calcification Rates'!$G$32)</f>
        <v>76.444229691374375</v>
      </c>
      <c r="BG97" s="73">
        <f>((((1-'Calcification Rates'!$H$34)*$A97)*'Calcification Rates'!$D$34*0.1)+('Calcification Rates'!$H$34*$A97*'Calcification Rates'!$D$34))*'Calcification Rates'!$F$34</f>
        <v>23.792552875000002</v>
      </c>
      <c r="BH97" s="73">
        <f>((((1-'Calcification Rates'!$H$34)*$A97)*(('Calcification Rates'!$D$34-'Calcification Rates'!$E$34)*0.1))+('Calcification Rates'!$H$34*$A97*('Calcification Rates'!$D$34-'Calcification Rates'!$E$34)))*('Calcification Rates'!$F$34-'Calcification Rates'!$G$34)</f>
        <v>9.0605153502272202</v>
      </c>
      <c r="BI97" s="73">
        <f>((((1-'Calcification Rates'!$H$34)*$A97)*(('Calcification Rates'!$D$34+'Calcification Rates'!$E$34)*0.1))+('Calcification Rates'!$H$34*$A97*('Calcification Rates'!$D$34+'Calcification Rates'!$E$34)))*('Calcification Rates'!$F$34+'Calcification Rates'!$G$34)</f>
        <v>45.377363420596637</v>
      </c>
      <c r="BJ97" s="73">
        <f>(2*'Calcification Rates'!$D$35*'Calcification Rates'!$F$35)+0.1*'Calcification Rates'!$D$35*($A97+(2*'Calcification Rates'!$D$35))*'Calcification Rates'!$F$35</f>
        <v>6.8967970800371079</v>
      </c>
      <c r="BK97" s="73">
        <f>(2*('Calcification Rates'!$D$35-'Calcification Rates'!$E$35)*('Calcification Rates'!$F$35-'Calcification Rates'!$G$35))+(0.1*('Calcification Rates'!$D$35-'Calcification Rates'!$E$35)*($A97+(2*'Calcification Rates'!$D$35-'Calcification Rates'!$E$35)))*('Calcification Rates'!$F$35-'Calcification Rates'!$G$35)</f>
        <v>6.220171397364739</v>
      </c>
      <c r="BL97" s="73">
        <f>(2*('Calcification Rates'!$D$35+'Calcification Rates'!$E$35)*('Calcification Rates'!$F$35+'Calcification Rates'!$G$35))+(0.1*('Calcification Rates'!$D$35+'Calcification Rates'!$E$35)*($A97+(2*'Calcification Rates'!$D$35+'Calcification Rates'!$E$35)))*('Calcification Rates'!$F$35+'Calcification Rates'!$G$35)</f>
        <v>7.6049341006300128</v>
      </c>
      <c r="BM97" s="73">
        <f>((((((((($A97*2)/PI())/2)+'Calcification Rates'!$D$36)^2)*PI())/2))-((((((($A97*2)/PI())/2)^2)*PI())/2)))*'Calcification Rates'!$F$36</f>
        <v>75.178010077561467</v>
      </c>
      <c r="BN97" s="73">
        <f>((((((((($A97*2)/PI())/2)+('Calcification Rates'!$D$36-'Calcification Rates'!$E$36))^2)*PI())/2))-((((((($A97*2)/PI())/2)^2)*PI())/2)))*('Calcification Rates'!$F$36-'Calcification Rates'!$G$36)</f>
        <v>68.860639192145669</v>
      </c>
      <c r="BO97" s="73">
        <f>((((((((($A97*2)/PI())/2)+('Calcification Rates'!$D$36+'Calcification Rates'!$E$36))^2)*PI())/2))-((((((($A97*2)/PI())/2)^2)*PI())/2)))*('Calcification Rates'!$F$36+'Calcification Rates'!$G$36)</f>
        <v>81.772606206949163</v>
      </c>
      <c r="BP97" s="73">
        <f>(2*'Calcification Rates'!$D$37*'Calcification Rates'!$F$37)+0.1*'Calcification Rates'!$D$37*($A97+(2*'Calcification Rates'!$D$37))*'Calcification Rates'!$F$37</f>
        <v>136.55415277777777</v>
      </c>
      <c r="BQ97" s="73">
        <f>(2*('Calcification Rates'!$D$37-'Calcification Rates'!$E$37)*('Calcification Rates'!$F$37-'Calcification Rates'!$G$37))+(0.1*('Calcification Rates'!$D$37-'Calcification Rates'!$E$37)*($A97+(2*'Calcification Rates'!$D$37-'Calcification Rates'!$E$37)))*('Calcification Rates'!$F$37-'Calcification Rates'!$G$37)</f>
        <v>112.03905033855881</v>
      </c>
      <c r="BR97" s="73">
        <f>(2*('Calcification Rates'!$D$37+'Calcification Rates'!$E$37)*('Calcification Rates'!$F$37+'Calcification Rates'!$G$37))+(0.1*('Calcification Rates'!$D$37+'Calcification Rates'!$E$37)*($A97+(2*'Calcification Rates'!$D$37+'Calcification Rates'!$E$37)))*('Calcification Rates'!$F$37+'Calcification Rates'!$G$37)</f>
        <v>163.03779931032955</v>
      </c>
      <c r="BS97" s="73">
        <f>(2*'Calcification Rates'!$D$38*'Calcification Rates'!$F$38)+0.1*'Calcification Rates'!$D$38*($A97+(2*'Calcification Rates'!$D$38))*'Calcification Rates'!$F$38</f>
        <v>130.75455555555556</v>
      </c>
      <c r="BT97" s="73">
        <f>(2*('Calcification Rates'!$D$38-'Calcification Rates'!$E$38)*('Calcification Rates'!$F$38-'Calcification Rates'!$G$38))+(0.1*('Calcification Rates'!$D$38-'Calcification Rates'!$E$38)*($A97+(2*'Calcification Rates'!$D$38-'Calcification Rates'!$E$38)))*('Calcification Rates'!$F$38-'Calcification Rates'!$G$38)</f>
        <v>105.22461540959692</v>
      </c>
      <c r="BU97" s="73">
        <f>(2*('Calcification Rates'!$D$38+'Calcification Rates'!$E$38)*('Calcification Rates'!$F$38+'Calcification Rates'!$G$38))+(0.1*('Calcification Rates'!$D$38+'Calcification Rates'!$E$38)*($A97+(2*'Calcification Rates'!$D$38+'Calcification Rates'!$E$38)))*('Calcification Rates'!$F$38+'Calcification Rates'!$G$38)</f>
        <v>158.84057994658551</v>
      </c>
      <c r="BV97" s="73">
        <f>((((((((($A97*2)/PI())/2)+'Calcification Rates'!$D$39)^2)*PI())/2))-((((((($A97*2)/PI())/2)^2)*PI())/2)))*'Calcification Rates'!$F$39</f>
        <v>40.662245756885909</v>
      </c>
      <c r="BW97" s="73">
        <f>((((((((($A97*2)/PI())/2)+('Calcification Rates'!$D$39-'Calcification Rates'!$E$39))^2)*PI())/2))-((((((($A97*2)/PI())/2)^2)*PI())/2)))*('Calcification Rates'!$F$39-'Calcification Rates'!$G$39)</f>
        <v>39.088987865888726</v>
      </c>
      <c r="BX97" s="73">
        <f>((((((((($A97*2)/PI())/2)+('Calcification Rates'!$D$39+'Calcification Rates'!$E$39))^2)*PI())/2))-((((((($A97*2)/PI())/2)^2)*PI())/2)))*('Calcification Rates'!$F$39+'Calcification Rates'!$G$39)</f>
        <v>42.235503647883093</v>
      </c>
      <c r="BY97" s="73">
        <f>((((((((($A97*2)/PI())/2)+'Calcification Rates'!$D$40)^2)*PI())/2))-((((((($A97*2)/PI())/2)^2)*PI())/2)))*'Calcification Rates'!$F$40</f>
        <v>74.205158278387316</v>
      </c>
      <c r="BZ97" s="73">
        <f>((((((((($A97*2)/PI())/2)+('Calcification Rates'!$D$40-'Calcification Rates'!$E$40))^2)*PI())/2))-((((((($A97*2)/PI())/2)^2)*PI())/2)))*('Calcification Rates'!$F$40-'Calcification Rates'!$G$40)</f>
        <v>71.33409573274821</v>
      </c>
      <c r="CA97" s="73">
        <f>((((((((($A97*2)/PI())/2)+('Calcification Rates'!$D$40+'Calcification Rates'!$E$40))^2)*PI())/2))-((((((($A97*2)/PI())/2)^2)*PI())/2)))*('Calcification Rates'!$F$40+'Calcification Rates'!$G$40)</f>
        <v>77.076220824026421</v>
      </c>
      <c r="CB97" s="73">
        <f>$A97*'Calcification Rates'!$D$23*'Calcification Rates'!$F$23</f>
        <v>2.2327671874999999</v>
      </c>
      <c r="CC97" s="73">
        <f>$A97*('Calcification Rates'!$D$23-'Calcification Rates'!$E$23)*('Calcification Rates'!$F$23-'Calcification Rates'!$G$23)</f>
        <v>1.4510726813919561</v>
      </c>
      <c r="CD97" s="73">
        <f>$A97*('Calcification Rates'!$D$23+'Calcification Rates'!$E$23)*('Calcification Rates'!$F$23+'Calcification Rates'!$G$23)</f>
        <v>3.0144616936080437</v>
      </c>
      <c r="CE97" s="73">
        <f>((((1-'Calcification Rates'!$H$44)*$A97)*'Calcification Rates'!$D$44*0.1)+('Calcification Rates'!$H$44*$A97*'Calcification Rates'!$D$44))*'Calcification Rates'!$F$44</f>
        <v>77.968195771375008</v>
      </c>
      <c r="CF97" s="73">
        <f>((((1-'Calcification Rates'!$H$44)*$A97)*(('Calcification Rates'!$D$44-'Calcification Rates'!$E$44)*0.1))+('Calcification Rates'!$H$44*$A97*('Calcification Rates'!$D$44-'Calcification Rates'!$E$44)))*('Calcification Rates'!$F$44-'Calcification Rates'!$G$44)</f>
        <v>47.021419879810281</v>
      </c>
      <c r="CG97" s="73">
        <f>((((1-'Calcification Rates'!$H$44)*$A97)*(('Calcification Rates'!$D$44+'Calcification Rates'!$E$44)*0.1))+('Calcification Rates'!$H$44*$A97*('Calcification Rates'!$D$44+'Calcification Rates'!$E$44)))*('Calcification Rates'!$F$44+'Calcification Rates'!$G$44)</f>
        <v>113.39553866981191</v>
      </c>
      <c r="CH97" s="73">
        <f>((((1-'Calcification Rates'!$H$45)*$A97)*'Calcification Rates'!$D$45*0.1)+('Calcification Rates'!$H$45*$A97*'Calcification Rates'!$D$45))*'Calcification Rates'!$F$45</f>
        <v>96.881227999999993</v>
      </c>
      <c r="CI97" s="73">
        <f>((((1-'Calcification Rates'!$H$45)*$A97)*(('Calcification Rates'!$D$45-'Calcification Rates'!$E$45)*0.1))+('Calcification Rates'!$H$45*$A97*('Calcification Rates'!$D$45-'Calcification Rates'!$E$45)))*('Calcification Rates'!$F$45-'Calcification Rates'!$G$45)</f>
        <v>63.794980905560472</v>
      </c>
      <c r="CJ97" s="73">
        <f>((((1-'Calcification Rates'!$H$45)*$A97)*(('Calcification Rates'!$D$45+'Calcification Rates'!$E$45)*0.1))+('Calcification Rates'!$H$45*$A97*('Calcification Rates'!$D$45+'Calcification Rates'!$E$45)))*('Calcification Rates'!$F$45+'Calcification Rates'!$G$45)</f>
        <v>129.96747509443952</v>
      </c>
      <c r="CK97" s="73">
        <f>((((1-'Calcification Rates'!$H$46)*$A97)*'Calcification Rates'!$D$46*0.1)+('Calcification Rates'!$H$46*$A97*'Calcification Rates'!$D$46))*'Calcification Rates'!$F$46</f>
        <v>78.034217900000016</v>
      </c>
      <c r="CL97" s="73">
        <f>((((1-'Calcification Rates'!$H$46)*$A97)*(('Calcification Rates'!$D$46-'Calcification Rates'!$E$46)*0.1))+('Calcification Rates'!$H$46*$A97*('Calcification Rates'!$D$46-'Calcification Rates'!$E$46)))*('Calcification Rates'!$F$46-'Calcification Rates'!$G$46)</f>
        <v>73.185799106378553</v>
      </c>
      <c r="CM97" s="73">
        <f>((((1-'Calcification Rates'!$H$46)*$A97)*(('Calcification Rates'!$D$46+'Calcification Rates'!$E$46)*0.1))+('Calcification Rates'!$H$46*$A97*('Calcification Rates'!$D$46+'Calcification Rates'!$E$46)))*('Calcification Rates'!$F$46+'Calcification Rates'!$G$46)</f>
        <v>83.028025113399821</v>
      </c>
      <c r="CN97" s="73">
        <f>((((1-'Calcification Rates'!$H$47)*$A97)*'Calcification Rates'!$D$47*0.1)+('Calcification Rates'!$H$47*$A97*'Calcification Rates'!$D$47))*'Calcification Rates'!$F$47</f>
        <v>101.7369560935</v>
      </c>
      <c r="CO97" s="73">
        <f>((((1-'Calcification Rates'!$H$47)*$A97)*(('Calcification Rates'!$D$47-'Calcification Rates'!$E$47)*0.1))+('Calcification Rates'!$H$47*$A97*('Calcification Rates'!$D$47-'Calcification Rates'!$E$47)))*('Calcification Rates'!$F$47-'Calcification Rates'!$G$47)</f>
        <v>61.35599371561451</v>
      </c>
      <c r="CP97" s="73">
        <f>((((1-'Calcification Rates'!$H$47)*$A97)*(('Calcification Rates'!$D$47+'Calcification Rates'!$E$47)*0.1))+('Calcification Rates'!$H$47*$A97*('Calcification Rates'!$D$47+'Calcification Rates'!$E$47)))*('Calcification Rates'!$F$47+'Calcification Rates'!$G$47)</f>
        <v>147.96439528596758</v>
      </c>
      <c r="CQ97" s="73">
        <f>((((((((($A97*2)/PI())/2)+'Calcification Rates'!$D$48)^2)*PI())/2))-((((((($A97*2)/PI())/2)^2)*PI())/2)))*'Calcification Rates'!$F$48</f>
        <v>56.958671070567981</v>
      </c>
      <c r="CR97" s="73">
        <f>((((((((($A97*2)/PI())/2)+('Calcification Rates'!$D$48-'Calcification Rates'!$E$48))^2)*PI())/2))-((((((($A97*2)/PI())/2)^2)*PI())/2)))*('Calcification Rates'!$F$48-'Calcification Rates'!$G$48)</f>
        <v>51.366357172492698</v>
      </c>
      <c r="CS97" s="73">
        <f>((((((((($A97*2)/PI())/2)+('Calcification Rates'!$D$48+'Calcification Rates'!$E$48))^2)*PI())/2))-((((((($A97*2)/PI())/2)^2)*PI())/2)))*('Calcification Rates'!$F$48+'Calcification Rates'!$G$48)</f>
        <v>62.812174669093089</v>
      </c>
      <c r="CT97" s="73">
        <f>((((1-'Calcification Rates'!$H$49)*$A97)*'Calcification Rates'!$D$49*0.1)+('Calcification Rates'!$H$49*$A97*'Calcification Rates'!$D$49))*'Calcification Rates'!$F$49</f>
        <v>77.968195771375008</v>
      </c>
      <c r="CU97" s="73">
        <f>((((1-'Calcification Rates'!$H$49)*$A97)*(('Calcification Rates'!$D$49-'Calcification Rates'!$E$49)*0.1))+('Calcification Rates'!$H$49*$A97*('Calcification Rates'!$D$49-'Calcification Rates'!$E$49)))*('Calcification Rates'!$F$49-'Calcification Rates'!$G$49)</f>
        <v>47.021419879810281</v>
      </c>
      <c r="CV97" s="73">
        <f>((((1-'Calcification Rates'!$H$49)*$A97)*(('Calcification Rates'!$D$49+'Calcification Rates'!$E$49)*0.1))+('Calcification Rates'!$H$49*$A97*('Calcification Rates'!$D$49+'Calcification Rates'!$E$49)))*('Calcification Rates'!$F$49+'Calcification Rates'!$G$49)</f>
        <v>113.39553866981191</v>
      </c>
      <c r="CW97" s="73">
        <f>((((((((($A97*2)/PI())/2)+'Calcification Rates'!$D$50)^2)*PI())/2))-((((((($A97*2)/PI())/2)^2)*PI())/2)))*'Calcification Rates'!$F$50</f>
        <v>56.958671070567981</v>
      </c>
      <c r="CX97" s="73">
        <f>((((((((($A97*2)/PI())/2)+('Calcification Rates'!$D$50-'Calcification Rates'!$E$50))^2)*PI())/2))-((((((($A97*2)/PI())/2)^2)*PI())/2)))*('Calcification Rates'!$F$50-'Calcification Rates'!$G$50)</f>
        <v>51.366357172492698</v>
      </c>
      <c r="CY97" s="73">
        <f>((((((((($A97*2)/PI())/2)+('Calcification Rates'!$D$50+'Calcification Rates'!$E$50))^2)*PI())/2))-((((((($A97*2)/PI())/2)^2)*PI())/2)))*('Calcification Rates'!$F$50+'Calcification Rates'!$G$50)</f>
        <v>62.812174669093089</v>
      </c>
      <c r="CZ97" s="73">
        <f>((((((((($A97*2)/PI())/2)+'Calcification Rates'!$D$51)^2)*PI())/2))-((((((($A97*2)/PI())/2)^2)*PI())/2)))*'Calcification Rates'!$F$51</f>
        <v>56.958671070567981</v>
      </c>
      <c r="DA97" s="73">
        <f>((((((((($A97*2)/PI())/2)+('Calcification Rates'!$D$51-'Calcification Rates'!$E$51))^2)*PI())/2))-((((((($A97*2)/PI())/2)^2)*PI())/2)))*('Calcification Rates'!$F$51-'Calcification Rates'!$G$51)</f>
        <v>51.366357172492698</v>
      </c>
      <c r="DB97" s="73">
        <f>((((((((($A97*2)/PI())/2)+('Calcification Rates'!$D$51+'Calcification Rates'!$E$51))^2)*PI())/2))-((((((($A97*2)/PI())/2)^2)*PI())/2)))*('Calcification Rates'!$F$51+'Calcification Rates'!$G$51)</f>
        <v>62.812174669093089</v>
      </c>
      <c r="DC97" s="73">
        <f>((((((((($A97*2)/PI())/2)+'Calcification Rates'!$D$52)^2)*PI())/2))-((((((($A97*2)/PI())/2)^2)*PI())/2)))*'Calcification Rates'!$F$52</f>
        <v>125.7127638725694</v>
      </c>
      <c r="DD97" s="73">
        <f>((((((((($A97*2)/PI())/2)+('Calcification Rates'!$D$52-'Calcification Rates'!$E$52))^2)*PI())/2))-((((((($A97*2)/PI())/2)^2)*PI())/2)))*('Calcification Rates'!$F$52-'Calcification Rates'!$G$52)</f>
        <v>118.68110406190634</v>
      </c>
      <c r="DE97" s="73">
        <f>((((((((($A97*2)/PI())/2)+('Calcification Rates'!$D$52+'Calcification Rates'!$E$52))^2)*PI())/2))-((((((($A97*2)/PI())/2)^2)*PI())/2)))*('Calcification Rates'!$F$52+'Calcification Rates'!$G$52)</f>
        <v>132.92004088262399</v>
      </c>
      <c r="DF97" s="73">
        <f>((((((((($A97*2)/PI())/2)+'Calcification Rates'!$D$53)^2)*PI())/2))-((((((($A97*2)/PI())/2)^2)*PI())/2)))*'Calcification Rates'!$F$53</f>
        <v>16.900329078443185</v>
      </c>
      <c r="DG97" s="73">
        <f>((((((((($A97*2)/PI())/2)+('Calcification Rates'!$D$53-'Calcification Rates'!$E$53))^2)*PI())/2))-((((((($A97*2)/PI())/2)^2)*PI())/2)))*('Calcification Rates'!$F$53-'Calcification Rates'!$G$53)</f>
        <v>16.06376597913523</v>
      </c>
      <c r="DH97" s="73">
        <f>((((((((($A97*2)/PI())/2)+('Calcification Rates'!$D$53+'Calcification Rates'!$E$53))^2)*PI())/2))-((((((($A97*2)/PI())/2)^2)*PI())/2)))*('Calcification Rates'!$F$53+'Calcification Rates'!$G$53)</f>
        <v>17.751605153665565</v>
      </c>
      <c r="DI97" s="73">
        <f>((((((((($A97*2)/PI())/2)+'Calcification Rates'!$D$54)^2)*PI())/2))-((((((($A97*2)/PI())/2)^2)*PI())/2)))*'Calcification Rates'!$F$54</f>
        <v>16.900329078443185</v>
      </c>
      <c r="DJ97" s="73">
        <f>((((((((($A97*2)/PI())/2)+('Calcification Rates'!$D$54-'Calcification Rates'!$E$54))^2)*PI())/2))-((((((($A97*2)/PI())/2)^2)*PI())/2)))*('Calcification Rates'!$F$54-'Calcification Rates'!$G$54)</f>
        <v>16.06376597913523</v>
      </c>
      <c r="DK97" s="73">
        <f>((((((((($A97*2)/PI())/2)+('Calcification Rates'!$D$54+'Calcification Rates'!$E$54))^2)*PI())/2))-((((((($A97*2)/PI())/2)^2)*PI())/2)))*('Calcification Rates'!$F$54+'Calcification Rates'!$G$54)</f>
        <v>17.751605153665565</v>
      </c>
      <c r="DL97" s="73">
        <f>((((((((($A97*2)/PI())/2)+'Calcification Rates'!$D$55)^2)*PI())/2))-((((((($A97*2)/PI())/2)^2)*PI())/2)))*'Calcification Rates'!$F$55</f>
        <v>20.724496087025816</v>
      </c>
      <c r="DM97" s="73">
        <f>((((((((($A97*2)/PI())/2)+('Calcification Rates'!$D$55-'Calcification Rates'!$E$55))^2)*PI())/2))-((((((($A97*2)/PI())/2)^2)*PI())/2)))*('Calcification Rates'!$F$55-'Calcification Rates'!$G$55)</f>
        <v>20.491470373098082</v>
      </c>
      <c r="DN97" s="73">
        <f>((((((((($A97*2)/PI())/2)+('Calcification Rates'!$D$55+'Calcification Rates'!$E$55))^2)*PI())/2))-((((((($A97*2)/PI())/2)^2)*PI())/2)))*('Calcification Rates'!$F$55+'Calcification Rates'!$G$55)</f>
        <v>20.957531674873938</v>
      </c>
      <c r="DO97" s="73">
        <f>((((1-'Calcification Rates'!$H$56)*$A97)*'Calcification Rates'!$D$56*0.1)+('Calcification Rates'!$H$56*$A97*'Calcification Rates'!$D$56))*'Calcification Rates'!$F$56</f>
        <v>10.113727075000002</v>
      </c>
      <c r="DP97" s="73">
        <f>((((1-'Calcification Rates'!$H$56)*$A97)*(('Calcification Rates'!$D$56-'Calcification Rates'!$E$56)*0.1))+('Calcification Rates'!$H$56*$A97*('Calcification Rates'!$D$56-'Calcification Rates'!$E$56)))*('Calcification Rates'!$F$56-'Calcification Rates'!$G$56)</f>
        <v>10.113727075000002</v>
      </c>
      <c r="DQ97" s="73">
        <f>((((1-'Calcification Rates'!$H$56)*$A97)*(('Calcification Rates'!$D$56+'Calcification Rates'!$E$56)*0.1))+('Calcification Rates'!$H$56*$A97*('Calcification Rates'!$D$56+'Calcification Rates'!$E$56)))*('Calcification Rates'!$F$56+'Calcification Rates'!$G$56)</f>
        <v>10.113727075000002</v>
      </c>
      <c r="DR97" s="73">
        <f>((((1-'Calcification Rates'!$H$57)*$A97)*'Calcification Rates'!$D$57*0.1)+('Calcification Rates'!$H$57*$A97*'Calcification Rates'!$D$57))*'Calcification Rates'!$F$57</f>
        <v>42.88198666666667</v>
      </c>
      <c r="DS97" s="73">
        <f>((((1-'Calcification Rates'!$H$57)*$A97)*(('Calcification Rates'!$D$57-'Calcification Rates'!$E$57)*0.1))+('Calcification Rates'!$H$57*$A97*('Calcification Rates'!$D$57-'Calcification Rates'!$E$57)))*('Calcification Rates'!$F$57-'Calcification Rates'!$G$57)</f>
        <v>40.643124106653481</v>
      </c>
      <c r="DT97" s="73">
        <f>((((1-'Calcification Rates'!$H$57)*$A97)*(('Calcification Rates'!$D$57+'Calcification Rates'!$E$57)*0.1))+('Calcification Rates'!$H$57*$A97*('Calcification Rates'!$D$57+'Calcification Rates'!$E$57)))*('Calcification Rates'!$F$57+'Calcification Rates'!$G$57)</f>
        <v>45.120849226679859</v>
      </c>
      <c r="DU97" s="73">
        <f>((((1-'Calcification Rates'!$H$58)*$A97)*'Calcification Rates'!$D$58*0.1)+('Calcification Rates'!$H$58*$A97*'Calcification Rates'!$D$58))*'Calcification Rates'!$F$58</f>
        <v>42.88198666666667</v>
      </c>
      <c r="DV97" s="73">
        <f>((((1-'Calcification Rates'!$H$58)*$A97)*(('Calcification Rates'!$D$58-'Calcification Rates'!$E$58)*0.1))+('Calcification Rates'!$H$58*$A97*('Calcification Rates'!$D$58-'Calcification Rates'!$E$58)))*('Calcification Rates'!$F$58-'Calcification Rates'!$G$58)</f>
        <v>40.643124106653481</v>
      </c>
      <c r="DW97" s="73">
        <f>((((1-'Calcification Rates'!$H$58)*$A97)*(('Calcification Rates'!$D$58+'Calcification Rates'!$E$58)*0.1))+('Calcification Rates'!$H$58*$A97*('Calcification Rates'!$D$58+'Calcification Rates'!$E$58)))*('Calcification Rates'!$F$58+'Calcification Rates'!$G$58)</f>
        <v>45.120849226679859</v>
      </c>
      <c r="DX97" s="73">
        <f>(2*'Calcification Rates'!$D$59*'Calcification Rates'!$F$59)+0.1*'Calcification Rates'!$D$59*($A97+(2*'Calcification Rates'!$D$59))*'Calcification Rates'!$F$59</f>
        <v>28.068497422222222</v>
      </c>
      <c r="DY97" s="73">
        <f>(2*('Calcification Rates'!$D$59-'Calcification Rates'!$E$59)*('Calcification Rates'!$F$59-'Calcification Rates'!$G$59))+(0.1*('Calcification Rates'!$D$59-'Calcification Rates'!$E$59)*($A97+(2*'Calcification Rates'!$D$59-'Calcification Rates'!$E$59)))*('Calcification Rates'!$F$59-'Calcification Rates'!$G$59)</f>
        <v>26.584548848008538</v>
      </c>
      <c r="DZ97" s="73">
        <f>(2*('Calcification Rates'!$D$59+'Calcification Rates'!$E$59)*('Calcification Rates'!$F$59+'Calcification Rates'!$G$59))+(0.1*('Calcification Rates'!$D$59+'Calcification Rates'!$E$59)*($A97+(2*'Calcification Rates'!$D$59+'Calcification Rates'!$E$59)))*('Calcification Rates'!$F$59+'Calcification Rates'!$G$59)</f>
        <v>29.554483758643205</v>
      </c>
      <c r="EA97" s="73">
        <f>((((((((($A97*2)/PI())/2)+'Calcification Rates'!$D$60)^2)*PI())/2))-((((((($A97*2)/PI())/2)^2)*PI())/2)))*'Calcification Rates'!$F$60</f>
        <v>59.237081284714961</v>
      </c>
      <c r="EB97" s="73">
        <f>((((((((($A97*2)/PI())/2)+('Calcification Rates'!$D$60-'Calcification Rates'!$E$60))^2)*PI())/2))-((((((($A97*2)/PI())/2)^2)*PI())/2)))*('Calcification Rates'!$F$60-'Calcification Rates'!$G$60)</f>
        <v>55.302852452145572</v>
      </c>
      <c r="EC97" s="73">
        <f>((((((((($A97*2)/PI())/2)+('Calcification Rates'!$D$60+'Calcification Rates'!$E$60))^2)*PI())/2))-((((((($A97*2)/PI())/2)^2)*PI())/2)))*('Calcification Rates'!$F$60+'Calcification Rates'!$G$60)</f>
        <v>63.298705267771403</v>
      </c>
      <c r="ED97" s="73">
        <f>$A97*'Calcification Rates'!$D$61*'Calcification Rates'!$F$61</f>
        <v>74.553635041516699</v>
      </c>
      <c r="EE97" s="73">
        <f>$A97*('Calcification Rates'!$D$61-'Calcification Rates'!$E$61)*('Calcification Rates'!$F$61-'Calcification Rates'!$G$61)</f>
        <v>68.31528261153575</v>
      </c>
      <c r="EF97" s="73">
        <f>$A97*('Calcification Rates'!$D$61+'Calcification Rates'!$E$61)*('Calcification Rates'!$F$61+'Calcification Rates'!$G$61)</f>
        <v>81.061956259975702</v>
      </c>
      <c r="EG97" s="73">
        <f>(2*'Calcification Rates'!$D$62*'Calcification Rates'!$F$62)+0.1*'Calcification Rates'!$D$62*($A97+(2*'Calcification Rates'!$D$62))*'Calcification Rates'!$F$62</f>
        <v>136.55415277777777</v>
      </c>
      <c r="EH97" s="73">
        <f>(2*('Calcification Rates'!$D$62-'Calcification Rates'!$E$62)*('Calcification Rates'!$F$62-'Calcification Rates'!$G$62))+(0.1*('Calcification Rates'!$D$62-'Calcification Rates'!$E$62)*($A97+(2*'Calcification Rates'!$D$62-'Calcification Rates'!$E$62)))*('Calcification Rates'!$F$62-'Calcification Rates'!$G$62)</f>
        <v>112.03905033855881</v>
      </c>
      <c r="EI97" s="73">
        <f>(2*('Calcification Rates'!$D$62+'Calcification Rates'!$E$62)*('Calcification Rates'!$F$62+'Calcification Rates'!$G$62))+(0.1*('Calcification Rates'!$D$62+'Calcification Rates'!$E$62)*($A97+(2*'Calcification Rates'!$D$62+'Calcification Rates'!$E$62)))*('Calcification Rates'!$F$62+'Calcification Rates'!$G$62)</f>
        <v>163.03779931032955</v>
      </c>
      <c r="EJ97" s="73">
        <f>(2*'Calcification Rates'!$D$63*'Calcification Rates'!$F$63)+0.1*'Calcification Rates'!$D$63*($A97+(2*'Calcification Rates'!$D$63))*'Calcification Rates'!$F$63</f>
        <v>136.55415277777777</v>
      </c>
      <c r="EK97" s="73">
        <f>(2*('Calcification Rates'!$D$63-'Calcification Rates'!$E$63)*('Calcification Rates'!$F$63-'Calcification Rates'!$G$63))+(0.1*('Calcification Rates'!$D$63-'Calcification Rates'!$E$63)*($A97+(2*'Calcification Rates'!$D$63-'Calcification Rates'!$E$63)))*('Calcification Rates'!$F$63-'Calcification Rates'!$G$63)</f>
        <v>112.03905033855881</v>
      </c>
      <c r="EL97" s="73">
        <f>(2*('Calcification Rates'!$D$63+'Calcification Rates'!$E$63)*('Calcification Rates'!$F$63+'Calcification Rates'!$G$63))+(0.1*('Calcification Rates'!$D$63+'Calcification Rates'!$E$63)*($A97+(2*'Calcification Rates'!$D$63+'Calcification Rates'!$E$63)))*('Calcification Rates'!$F$63+'Calcification Rates'!$G$63)</f>
        <v>163.03779931032955</v>
      </c>
      <c r="EM97" s="73">
        <f>(2*'Calcification Rates'!$D$64*'Calcification Rates'!$F$64)+0.1*'Calcification Rates'!$D$64*($A97+(2*'Calcification Rates'!$D$64))*'Calcification Rates'!$F$64</f>
        <v>136.55415277777777</v>
      </c>
      <c r="EN97" s="73">
        <f>(2*('Calcification Rates'!$D$64-'Calcification Rates'!$E$64)*('Calcification Rates'!$F$64-'Calcification Rates'!$G$64))+(0.1*('Calcification Rates'!$D$64-'Calcification Rates'!$E$64)*($A97+(2*'Calcification Rates'!$D$64-'Calcification Rates'!$E$64)))*('Calcification Rates'!$F$64-'Calcification Rates'!$G$64)</f>
        <v>112.03905033855881</v>
      </c>
      <c r="EO97" s="73">
        <f>(2*('Calcification Rates'!$D$64+'Calcification Rates'!$E$64)*('Calcification Rates'!$F$64+'Calcification Rates'!$G$64))+(0.1*('Calcification Rates'!$D$64+'Calcification Rates'!$E$64)*($A97+(2*'Calcification Rates'!$D$64+'Calcification Rates'!$E$64)))*('Calcification Rates'!$F$64+'Calcification Rates'!$G$64)</f>
        <v>163.03779931032955</v>
      </c>
      <c r="EP97" s="73">
        <f>(2*'Calcification Rates'!$D$65*'Calcification Rates'!$F$65)+0.1*'Calcification Rates'!$D$65*($A97+(2*'Calcification Rates'!$D$65))*'Calcification Rates'!$F$65</f>
        <v>136.55415277777777</v>
      </c>
      <c r="EQ97" s="73">
        <f>(2*('Calcification Rates'!$D$65-'Calcification Rates'!$E$65)*('Calcification Rates'!$F$65-'Calcification Rates'!$G$65))+(0.1*('Calcification Rates'!$D$65-'Calcification Rates'!$E$65)*($A97+(2*'Calcification Rates'!$D$65-'Calcification Rates'!$E$65)))*('Calcification Rates'!$F$65-'Calcification Rates'!$G$65)</f>
        <v>112.03905033855881</v>
      </c>
      <c r="ER97" s="73">
        <f>(2*('Calcification Rates'!$D$65+'Calcification Rates'!$E$65)*('Calcification Rates'!$F$65+'Calcification Rates'!$G$65))+(0.1*('Calcification Rates'!$D$65+'Calcification Rates'!$E$65)*($A97+(2*'Calcification Rates'!$D$65+'Calcification Rates'!$E$65)))*('Calcification Rates'!$F$65+'Calcification Rates'!$G$65)</f>
        <v>163.03779931032955</v>
      </c>
      <c r="ES97" s="73">
        <f>$A97*'Calcification Rates'!$D$66*'Calcification Rates'!$F$66</f>
        <v>74.553635041516699</v>
      </c>
      <c r="ET97" s="73">
        <f>$A97*('Calcification Rates'!$D$66-'Calcification Rates'!$E$66)*('Calcification Rates'!$F$66-'Calcification Rates'!$G$66)</f>
        <v>68.31528261153575</v>
      </c>
      <c r="EU97" s="73">
        <f>$A97*('Calcification Rates'!$D$66+'Calcification Rates'!$E$66)*('Calcification Rates'!$F$66+'Calcification Rates'!$G$66)</f>
        <v>81.061956259975702</v>
      </c>
      <c r="EV97" s="73">
        <f>(2*'Calcification Rates'!$D$67*'Calcification Rates'!$F$67)+0.1*'Calcification Rates'!$D$67*($A97+(2*'Calcification Rates'!$D$67))*'Calcification Rates'!$F$67</f>
        <v>136.55415277777777</v>
      </c>
      <c r="EW97" s="73">
        <f>(2*('Calcification Rates'!$D$67-'Calcification Rates'!$E$67)*('Calcification Rates'!$F$67-'Calcification Rates'!$G$67))+(0.1*('Calcification Rates'!$D$67-'Calcification Rates'!$E$67)*($A97+(2*'Calcification Rates'!$D$67-'Calcification Rates'!$E$67)))*('Calcification Rates'!$F$67-'Calcification Rates'!$G$67)</f>
        <v>112.03905033855881</v>
      </c>
      <c r="EX97" s="73">
        <f>(2*('Calcification Rates'!$D$67+'Calcification Rates'!$E$67)*('Calcification Rates'!$F$67+'Calcification Rates'!$G$67))+(0.1*('Calcification Rates'!$D$67+'Calcification Rates'!$E$67)*($A97+(2*'Calcification Rates'!$D$67+'Calcification Rates'!$E$67)))*('Calcification Rates'!$F$67+'Calcification Rates'!$G$67)</f>
        <v>163.03779931032955</v>
      </c>
      <c r="EY97" s="73">
        <f>((((1-'Calcification Rates'!$H$68)*$A97)*'Calcification Rates'!$D$68*0.1)+('Calcification Rates'!$H$68*$A97*'Calcification Rates'!$D$68))*'Calcification Rates'!$F$68</f>
        <v>21.7480175</v>
      </c>
      <c r="EZ97" s="73">
        <f>((((1-'Calcification Rates'!$H$68)*$A97)*(('Calcification Rates'!$D$68-'Calcification Rates'!$E$68)*0.1))+('Calcification Rates'!$H$68*$A97*('Calcification Rates'!$D$68-'Calcification Rates'!$E$68)))*('Calcification Rates'!$F$68-'Calcification Rates'!$G$68)</f>
        <v>13.533007556858511</v>
      </c>
      <c r="FA97" s="73">
        <f>((((1-'Calcification Rates'!$H$68)*$A97)*(('Calcification Rates'!$D$68+'Calcification Rates'!$E$68)*0.1))+('Calcification Rates'!$H$68*$A97*('Calcification Rates'!$D$68+'Calcification Rates'!$E$68)))*('Calcification Rates'!$F$68+'Calcification Rates'!$G$68)</f>
        <v>30.780154425472325</v>
      </c>
      <c r="FB97" s="73">
        <f>((((((((($A97*2)/PI())/2)+'Calcification Rates'!$D$69)^2)*PI())/2))-((((((($A97*2)/PI())/2)^2)*PI())/2)))*'Calcification Rates'!$F$69</f>
        <v>144.65723438567409</v>
      </c>
      <c r="FC97" s="73">
        <f>((((((((($A97*2)/PI())/2)+('Calcification Rates'!$D$69-'Calcification Rates'!$E$69))^2)*PI())/2))-((((((($A97*2)/PI())/2)^2)*PI())/2)))*('Calcification Rates'!$F$69-'Calcification Rates'!$G$69)</f>
        <v>136.94420502042234</v>
      </c>
      <c r="FD97" s="73">
        <f>((((((((($A97*2)/PI())/2)+('Calcification Rates'!$D$69+'Calcification Rates'!$E$69))^2)*PI())/2))-((((((($A97*2)/PI())/2)^2)*PI())/2)))*('Calcification Rates'!$F$69+'Calcification Rates'!$G$69)</f>
        <v>152.48292120975967</v>
      </c>
      <c r="FE97" s="73">
        <f>((((((((($A97*2)/PI())/2)+'Calcification Rates'!$D$70)^2)*PI())/2))-((((((($A97*2)/PI())/2)^2)*PI())/2)))*'Calcification Rates'!$F$70</f>
        <v>112.65175642345802</v>
      </c>
      <c r="FF97" s="73">
        <f>((((((((($A97*2)/PI())/2)+('Calcification Rates'!$D$70-'Calcification Rates'!$E$70))^2)*PI())/2))-((((((($A97*2)/PI())/2)^2)*PI())/2)))*('Calcification Rates'!$F$70-'Calcification Rates'!$G$70)</f>
        <v>96.994023207648382</v>
      </c>
      <c r="FG97" s="73">
        <f>((((((((($A97*2)/PI())/2)+('Calcification Rates'!$D$70+'Calcification Rates'!$E$70))^2)*PI())/2))-((((((($A97*2)/PI())/2)^2)*PI())/2)))*('Calcification Rates'!$F$70+'Calcification Rates'!$G$70)</f>
        <v>128.6107416799527</v>
      </c>
      <c r="FH97" s="73">
        <f>((((((((($A97*2)/PI())/2)+'Calcification Rates'!$D$71)^2)*PI())/2))-((((((($A97*2)/PI())/2)^2)*PI())/2)))*'Calcification Rates'!$F$71</f>
        <v>64.488626778780088</v>
      </c>
      <c r="FI97" s="73">
        <f>((((((((($A97*2)/PI())/2)+('Calcification Rates'!$D$71-'Calcification Rates'!$E$71))^2)*PI())/2))-((((((($A97*2)/PI())/2)^2)*PI())/2)))*('Calcification Rates'!$F$71-'Calcification Rates'!$G$71)</f>
        <v>59.465519243813787</v>
      </c>
      <c r="FJ97" s="73">
        <f>((((((((($A97*2)/PI())/2)+('Calcification Rates'!$D$71+'Calcification Rates'!$E$71))^2)*PI())/2))-((((((($A97*2)/PI())/2)^2)*PI())/2)))*('Calcification Rates'!$F$71+'Calcification Rates'!$G$71)</f>
        <v>69.710485627008339</v>
      </c>
      <c r="FK97" s="73">
        <f>$A97*'Calcification Rates'!$D$72*'Calcification Rates'!$F$72</f>
        <v>2.2327671874999999</v>
      </c>
      <c r="FL97" s="73">
        <f>$A97*('Calcification Rates'!$D$72-'Calcification Rates'!$E$72)*('Calcification Rates'!$F$72-'Calcification Rates'!$G$72)</f>
        <v>1.4510726813919561</v>
      </c>
      <c r="FM97" s="73">
        <f>$A97*('Calcification Rates'!$D$72+'Calcification Rates'!$E$72)*('Calcification Rates'!$F$72+'Calcification Rates'!$G$72)</f>
        <v>3.0144616936080437</v>
      </c>
      <c r="FN97" s="73">
        <f>$A97*'Calcification Rates'!$D$74*'Calcification Rates'!$F$74</f>
        <v>2.2327671874999999</v>
      </c>
      <c r="FO97" s="73">
        <f>$A97*('Calcification Rates'!$D$74-'Calcification Rates'!$E$74)*('Calcification Rates'!$F$74-'Calcification Rates'!$G$74)</f>
        <v>1.4510726813919561</v>
      </c>
      <c r="FP97" s="73">
        <f>$A97*('Calcification Rates'!$D$74+'Calcification Rates'!$E$74)*('Calcification Rates'!$F$74+'Calcification Rates'!$G$74)</f>
        <v>3.0144616936080437</v>
      </c>
      <c r="FQ97" s="73">
        <f>$A97*'Calcification Rates'!$D$75*'Calcification Rates'!$F$75</f>
        <v>64.442352627840904</v>
      </c>
      <c r="FR97" s="73">
        <f>$A97*('Calcification Rates'!$D$75-'Calcification Rates'!$E$75)*('Calcification Rates'!$F$75-'Calcification Rates'!$G$75)</f>
        <v>60.012618232923131</v>
      </c>
      <c r="FS97" s="73">
        <f>$A97*('Calcification Rates'!$D$75+'Calcification Rates'!$E$75)*('Calcification Rates'!$F$75+'Calcification Rates'!$G$75)</f>
        <v>69.006971302292953</v>
      </c>
      <c r="FT97" s="73">
        <f>((((((((($A97*2)/PI())/2)+'Calcification Rates'!$D$76)^2)*PI())/2))-((((((($A97*2)/PI())/2)^2)*PI())/2)))*'Calcification Rates'!$F$76</f>
        <v>64.923924433322313</v>
      </c>
      <c r="FU97" s="73">
        <f>((((((((($A97*2)/PI())/2)+('Calcification Rates'!$D$76-'Calcification Rates'!$E$76))^2)*PI())/2))-((((((($A97*2)/PI())/2)^2)*PI())/2)))*('Calcification Rates'!$F$76-'Calcification Rates'!$G$76)</f>
        <v>60.451302633272853</v>
      </c>
      <c r="FV97" s="73">
        <f>((((((((($A97*2)/PI())/2)+('Calcification Rates'!$D$76+'Calcification Rates'!$E$76))^2)*PI())/2))-((((((($A97*2)/PI())/2)^2)*PI())/2)))*('Calcification Rates'!$F$76+'Calcification Rates'!$G$76)</f>
        <v>69.533904922316069</v>
      </c>
      <c r="FW97" s="73">
        <f>(2*'Calcification Rates'!$D$77*'Calcification Rates'!$F$77)+0.1*'Calcification Rates'!$D$77*($A97+(2*'Calcification Rates'!$D$77))*'Calcification Rates'!$F$77</f>
        <v>136.55415277777777</v>
      </c>
      <c r="FX97" s="73">
        <f>(2*('Calcification Rates'!$D$77-'Calcification Rates'!$E$77)*('Calcification Rates'!$F$77-'Calcification Rates'!$G$77))+(0.1*('Calcification Rates'!$D$77-'Calcification Rates'!$E$77)*($A97+(2*'Calcification Rates'!$D$77-'Calcification Rates'!$E$77)))*('Calcification Rates'!$F$77-'Calcification Rates'!$G$77)</f>
        <v>129.93605047381928</v>
      </c>
      <c r="FY97" s="73">
        <f>(2*('Calcification Rates'!$D$77+'Calcification Rates'!$E$77)*('Calcification Rates'!$F$77+'Calcification Rates'!$G$77))+(0.1*('Calcification Rates'!$D$77+'Calcification Rates'!$E$77)*($A97+(2*'Calcification Rates'!$D$77+'Calcification Rates'!$E$77)))*('Calcification Rates'!$F$77+'Calcification Rates'!$G$77)</f>
        <v>143.20115710282394</v>
      </c>
      <c r="FZ97" s="73">
        <f>((((1-'Calcification Rates'!$H$78)*$A97)*'Calcification Rates'!$D$78*0.1)+('Calcification Rates'!$H$78*$A97*'Calcification Rates'!$D$78))*'Calcification Rates'!$F$78</f>
        <v>33.877470558749998</v>
      </c>
      <c r="GA97" s="73">
        <f>((((1-'Calcification Rates'!$H$78)*$A97)*(('Calcification Rates'!$D$78-'Calcification Rates'!$E$78)*0.1))+('Calcification Rates'!$H$78*$A97*('Calcification Rates'!$D$78-'Calcification Rates'!$E$78)))*('Calcification Rates'!$F$78-'Calcification Rates'!$G$78)</f>
        <v>32.704633103105436</v>
      </c>
      <c r="GB97" s="73">
        <f>((((1-'Calcification Rates'!$H$78)*$A97)*(('Calcification Rates'!$D$78+'Calcification Rates'!$E$78)*0.1))+('Calcification Rates'!$H$78*$A97*('Calcification Rates'!$D$78+'Calcification Rates'!$E$78)))*('Calcification Rates'!$F$78+'Calcification Rates'!$G$78)</f>
        <v>35.05030801439456</v>
      </c>
      <c r="GC97" s="73">
        <f>((((1-'Calcification Rates'!$H$79)*$A97)*'Calcification Rates'!$D$79*0.1)+('Calcification Rates'!$H$79*$A97*'Calcification Rates'!$D$79))*'Calcification Rates'!$F$79</f>
        <v>38.529295350000005</v>
      </c>
      <c r="GD97" s="73">
        <f>((((1-'Calcification Rates'!$H$79)*$A97)*(('Calcification Rates'!$D$79-'Calcification Rates'!$E$79)*0.1))+('Calcification Rates'!$H$79*$A97*('Calcification Rates'!$D$79-'Calcification Rates'!$E$79)))*('Calcification Rates'!$F$79-'Calcification Rates'!$G$79)</f>
        <v>36.918607686742611</v>
      </c>
      <c r="GE97" s="73">
        <f>((((1-'Calcification Rates'!$H$79)*$A97)*(('Calcification Rates'!$D$79+'Calcification Rates'!$E$79)*0.1))+('Calcification Rates'!$H$79*$A97*('Calcification Rates'!$D$79+'Calcification Rates'!$E$79)))*('Calcification Rates'!$F$79+'Calcification Rates'!$G$79)</f>
        <v>40.1399830132574</v>
      </c>
      <c r="GF97" s="73">
        <f>((((1-'Calcification Rates'!$H$80)*$A97)*'Calcification Rates'!$D$80*0.1)+('Calcification Rates'!$H$80*$A97*'Calcification Rates'!$D$80))*'Calcification Rates'!$F$80</f>
        <v>45.339772627499997</v>
      </c>
      <c r="GG97" s="73">
        <f>((((1-'Calcification Rates'!$H$80)*$A97)*(('Calcification Rates'!$D$80-'Calcification Rates'!$E$80)*0.1))+('Calcification Rates'!$H$80*$A97*('Calcification Rates'!$D$80-'Calcification Rates'!$E$80)))*('Calcification Rates'!$F$80-'Calcification Rates'!$G$80)</f>
        <v>43.770110468817798</v>
      </c>
      <c r="GH97" s="73">
        <f>((((1-'Calcification Rates'!$H$80)*$A97)*(('Calcification Rates'!$D$80+'Calcification Rates'!$E$80)*0.1))+('Calcification Rates'!$H$80*$A97*('Calcification Rates'!$D$80+'Calcification Rates'!$E$80)))*('Calcification Rates'!$F$80+'Calcification Rates'!$G$80)</f>
        <v>46.909434786182189</v>
      </c>
      <c r="GI97" s="73">
        <f>((((((((($A97*2)/PI())/2)+'Calcification Rates'!$D$81)^2)*PI())/2))-((((((($A97*2)/PI())/2)^2)*PI())/2)))*'Calcification Rates'!$F$81</f>
        <v>54.980583673529871</v>
      </c>
      <c r="GJ97" s="73">
        <f>((((((((($A97*2)/PI())/2)+('Calcification Rates'!$D$81-'Calcification Rates'!$E$81))^2)*PI())/2))-((((((($A97*2)/PI())/2)^2)*PI())/2)))*('Calcification Rates'!$F$81-'Calcification Rates'!$G$81)</f>
        <v>53.199271053283518</v>
      </c>
      <c r="GK97" s="73">
        <f>((((((((($A97*2)/PI())/2)+('Calcification Rates'!$D$81+'Calcification Rates'!$E$81))^2)*PI())/2))-((((((($A97*2)/PI())/2)^2)*PI())/2)))*('Calcification Rates'!$F$81+'Calcification Rates'!$G$81)</f>
        <v>56.762788741065556</v>
      </c>
      <c r="GL97" s="73">
        <f>((((((((($A97*2)/PI())/2)+'Calcification Rates'!$D$82)^2)*PI())/2))-((((((($A97*2)/PI())/2)^2)*PI())/2)))*'Calcification Rates'!$F$82</f>
        <v>56.378776885446129</v>
      </c>
      <c r="GM97" s="73">
        <f>((((((((($A97*2)/PI())/2)+('Calcification Rates'!$D$82-'Calcification Rates'!$E$82))^2)*PI())/2))-((((((($A97*2)/PI())/2)^2)*PI())/2)))*('Calcification Rates'!$F$82-'Calcification Rates'!$G$82)</f>
        <v>54.99231471236935</v>
      </c>
      <c r="GN97" s="73">
        <f>((((((((($A97*2)/PI())/2)+('Calcification Rates'!$D$82+'Calcification Rates'!$E$82))^2)*PI())/2))-((((((($A97*2)/PI())/2)^2)*PI())/2)))*('Calcification Rates'!$F$82+'Calcification Rates'!$G$82)</f>
        <v>57.765779226329045</v>
      </c>
      <c r="GO97" s="73">
        <f>((((((((($A97*2)/PI())/2)+'Calcification Rates'!$D$87)^2)*PI())/2))-((((((($A97*2)/PI())/2)^2)*PI())/2)))*'Calcification Rates'!$F$87</f>
        <v>37.923702261790233</v>
      </c>
      <c r="GP97" s="73">
        <f>((((((((($A97*2)/PI())/2)+('Calcification Rates'!$D$87-'Calcification Rates'!$E$87))^2)*PI())/2))-((((((($A97*2)/PI())/2)^2)*PI())/2)))*('Calcification Rates'!$F$87-'Calcification Rates'!$G$87)</f>
        <v>32.994477932204013</v>
      </c>
      <c r="GQ97" s="73">
        <f>((((((((($A97*2)/PI())/2)+('Calcification Rates'!$D$87+'Calcification Rates'!$E$87))^2)*PI())/2))-((((((($A97*2)/PI())/2)^2)*PI())/2)))*('Calcification Rates'!$F$87+'Calcification Rates'!$G$87)</f>
        <v>43.113885737069531</v>
      </c>
      <c r="GR97" s="73">
        <f>((((((((($A97*2)/PI())/2)+'Calcification Rates'!$D$88)^2)*PI())/2))-((((((($A97*2)/PI())/2)^2)*PI())/2)))*'Calcification Rates'!$F$88</f>
        <v>37.923702261790233</v>
      </c>
      <c r="GS97" s="73">
        <f>((((((((($A97*2)/PI())/2)+('Calcification Rates'!$D$88-'Calcification Rates'!$E$88))^2)*PI())/2))-((((((($A97*2)/PI())/2)^2)*PI())/2)))*('Calcification Rates'!$F$88-'Calcification Rates'!$G$88)</f>
        <v>32.994477932204013</v>
      </c>
      <c r="GT97" s="73">
        <f>((((((((($A97*2)/PI())/2)+('Calcification Rates'!$D$88+'Calcification Rates'!$E$88))^2)*PI())/2))-((((((($A97*2)/PI())/2)^2)*PI())/2)))*('Calcification Rates'!$F$88+'Calcification Rates'!$G$88)</f>
        <v>43.113885737069531</v>
      </c>
      <c r="GU97" s="73">
        <f>((((((((($A97*2)/PI())/2)+'Calcification Rates'!$D$89)^2)*PI())/2))-((((((($A97*2)/PI())/2)^2)*PI())/2)))*'Calcification Rates'!$F$89</f>
        <v>52.967129009368186</v>
      </c>
      <c r="GV97" s="73">
        <f>((((((((($A97*2)/PI())/2)+('Calcification Rates'!$D$89-'Calcification Rates'!$E$89))^2)*PI())/2))-((((((($A97*2)/PI())/2)^2)*PI())/2)))*('Calcification Rates'!$F$89-'Calcification Rates'!$G$89)</f>
        <v>47.228404195562518</v>
      </c>
      <c r="GW97" s="73">
        <f>((((((((($A97*2)/PI())/2)+('Calcification Rates'!$D$89+'Calcification Rates'!$E$89))^2)*PI())/2))-((((((($A97*2)/PI())/2)^2)*PI())/2)))*('Calcification Rates'!$F$89+'Calcification Rates'!$G$89)</f>
        <v>58.918413297344152</v>
      </c>
      <c r="GX97" s="73">
        <f>((((((((($A97*2)/PI())/2)+'Calcification Rates'!$D$90)^2)*PI())/2))-((((((($A97*2)/PI())/2)^2)*PI())/2)))*'Calcification Rates'!$F$90</f>
        <v>52.967129009368186</v>
      </c>
      <c r="GY97" s="73">
        <f>((((((((($A97*2)/PI())/2)+('Calcification Rates'!$D$90-'Calcification Rates'!$E$90))^2)*PI())/2))-((((((($A97*2)/PI())/2)^2)*PI())/2)))*('Calcification Rates'!$F$90-'Calcification Rates'!$G$90)</f>
        <v>47.228404195562518</v>
      </c>
      <c r="GZ97" s="73">
        <f>((((((((($A97*2)/PI())/2)+('Calcification Rates'!$D$90+'Calcification Rates'!$E$90))^2)*PI())/2))-((((((($A97*2)/PI())/2)^2)*PI())/2)))*('Calcification Rates'!$F$90+'Calcification Rates'!$G$90)</f>
        <v>58.918413297344152</v>
      </c>
      <c r="HA97" s="73">
        <f>((((((((($A97*2)/PI())/2)+'Calcification Rates'!$D$92)^2)*PI())/2))-((((((($A97*2)/PI())/2)^2)*PI())/2)))*'Calcification Rates'!$F$92</f>
        <v>132.92995327363681</v>
      </c>
      <c r="HB97" s="73">
        <f>((((((((($A97*2)/PI())/2)+('Calcification Rates'!$D$92-'Calcification Rates'!$E$92))^2)*PI())/2))-((((((($A97*2)/PI())/2)^2)*PI())/2)))*('Calcification Rates'!$F$92-'Calcification Rates'!$G$92)</f>
        <v>127.7867769919328</v>
      </c>
      <c r="HC97" s="73">
        <f>((((((((($A97*2)/PI())/2)+('Calcification Rates'!$D$92+'Calcification Rates'!$E$92))^2)*PI())/2))-((((((($A97*2)/PI())/2)^2)*PI())/2)))*('Calcification Rates'!$F$92+'Calcification Rates'!$G$92)</f>
        <v>138.07312955534084</v>
      </c>
      <c r="HD97" s="73">
        <f>$A97*'Calcification Rates'!$D$93*'Calcification Rates'!$F$93</f>
        <v>39.251577918219638</v>
      </c>
      <c r="HE97" s="73">
        <f>$A97*('Calcification Rates'!$D$93-'Calcification Rates'!$E$93)*('Calcification Rates'!$F$93-'Calcification Rates'!$G$93)</f>
        <v>34.497303825950461</v>
      </c>
      <c r="HF97" s="73">
        <f>$A97*('Calcification Rates'!$D$93+'Calcification Rates'!$E$93)*('Calcification Rates'!$F$93+'Calcification Rates'!$G$93)</f>
        <v>44.266305273285177</v>
      </c>
      <c r="HG97" s="73">
        <f>$A97*'Calcification Rates'!$D$95*'Calcification Rates'!$F$95</f>
        <v>50.045761845730034</v>
      </c>
      <c r="HH97" s="73">
        <f>$A97*('Calcification Rates'!$D$95-'Calcification Rates'!$E$95)*('Calcification Rates'!$F$95-'Calcification Rates'!$G$95)</f>
        <v>43.672058461203243</v>
      </c>
      <c r="HI97" s="73">
        <f>$A97*('Calcification Rates'!$D$95+'Calcification Rates'!$E$95)*('Calcification Rates'!$F$95+'Calcification Rates'!$G$95)</f>
        <v>56.776658276377567</v>
      </c>
      <c r="HJ97" s="73">
        <f>((((1-'Calcification Rates'!$H$96)*$A97)*'Calcification Rates'!$D$96*0.1)+('Calcification Rates'!$H$96*$A97*'Calcification Rates'!$D$96))*'Calcification Rates'!$F$96</f>
        <v>23.792552875000002</v>
      </c>
      <c r="HK97" s="73">
        <f>((((1-'Calcification Rates'!$H$96)*$A97)*(('Calcification Rates'!$D$96-'Calcification Rates'!$E$96)*0.1))+('Calcification Rates'!$H$96*$A97*('Calcification Rates'!$D$96-'Calcification Rates'!$E$96)))*('Calcification Rates'!$F$96-'Calcification Rates'!$G$96)</f>
        <v>20.783326300922525</v>
      </c>
      <c r="HL97" s="73">
        <f>((((1-'Calcification Rates'!$H$96)*$A97)*(('Calcification Rates'!$D$96+'Calcification Rates'!$E$96)*0.1))+('Calcification Rates'!$H$96*$A97*('Calcification Rates'!$D$96+'Calcification Rates'!$E$96)))*('Calcification Rates'!$F$96+'Calcification Rates'!$G$96)</f>
        <v>26.986874009222781</v>
      </c>
      <c r="HM97" s="73">
        <f>((((1-'Calcification Rates'!$H$98)*$A97)*'Calcification Rates'!$D$98*0.1)+('Calcification Rates'!$H$98*$A97*'Calcification Rates'!$D$98))*'Calcification Rates'!$F$98</f>
        <v>23.792552875000002</v>
      </c>
      <c r="HN97" s="73">
        <f>((((1-'Calcification Rates'!$H$98)*$A97)*(('Calcification Rates'!$D$98-'Calcification Rates'!$E$98)*0.1))+('Calcification Rates'!$H$98*$A97*('Calcification Rates'!$D$98-'Calcification Rates'!$E$98)))*('Calcification Rates'!$F$98-'Calcification Rates'!$G$98)</f>
        <v>14.348922758562797</v>
      </c>
      <c r="HO97" s="73">
        <f>((((1-'Calcification Rates'!$H$98)*$A97)*(('Calcification Rates'!$D$98+'Calcification Rates'!$E$98)*0.1))+('Calcification Rates'!$H$98*$A97*('Calcification Rates'!$D$98+'Calcification Rates'!$E$98)))*('Calcification Rates'!$F$98+'Calcification Rates'!$G$98)</f>
        <v>34.603460076231897</v>
      </c>
    </row>
    <row r="98" spans="1:223" x14ac:dyDescent="0.3">
      <c r="A98" s="42">
        <v>96</v>
      </c>
      <c r="B98" s="73">
        <f>((((1-'Calcification Rates'!$H$11)*$A98)*'Calcification Rates'!$D$11*0.1)+('Calcification Rates'!$H$11*$A98*'Calcification Rates'!$D$11))*'Calcification Rates'!$F$11</f>
        <v>264.12531711999998</v>
      </c>
      <c r="C98" s="73">
        <f>((((1-'Calcification Rates'!$H$11)*$A98)*(('Calcification Rates'!$D$11-'Calcification Rates'!$E$11)*0.1))+('Calcification Rates'!$H$11*$A98*('Calcification Rates'!$D$11-'Calcification Rates'!$E$11)))*('Calcification Rates'!$F$11-'Calcification Rates'!$G$11)</f>
        <v>214.51599104353099</v>
      </c>
      <c r="D98" s="73">
        <f>((((1-'Calcification Rates'!$H$11)*$A98)*(('Calcification Rates'!$D$11+'Calcification Rates'!$E$11)*0.1))+('Calcification Rates'!$H$11*$A98*('Calcification Rates'!$D$11+'Calcification Rates'!$E$11)))*('Calcification Rates'!$F$11+'Calcification Rates'!$G$11)</f>
        <v>315.275736524065</v>
      </c>
      <c r="E98" s="73">
        <f>(((((1-'Calcification Rates'!$H$12)*$A98)*'Calcification Rates'!$D$12*0.1)+('Calcification Rates'!$H$12*$A98*'Calcification Rates'!$D$12))*'Calcification Rates'!$F$12)*0.5</f>
        <v>139.08928365714283</v>
      </c>
      <c r="F98" s="73">
        <f>(((((1-'Calcification Rates'!$H$12)*$A98)*(('Calcification Rates'!$D$12-'Calcification Rates'!$E$12)*0.1))+('Calcification Rates'!$H$12*$A98*('Calcification Rates'!$D$12-'Calcification Rates'!$E$12)))*('Calcification Rates'!$F$12-'Calcification Rates'!$G$12))*0.5</f>
        <v>127.83375567967386</v>
      </c>
      <c r="G98" s="73">
        <f>(((((1-'Calcification Rates'!$H$12)*$A98)*(('Calcification Rates'!$D$12+'Calcification Rates'!$E$12)*0.1))+('Calcification Rates'!$H$12*$A98*('Calcification Rates'!$D$12+'Calcification Rates'!$E$12)))*('Calcification Rates'!$F$12+'Calcification Rates'!$G$12))*0.5</f>
        <v>150.54010544288121</v>
      </c>
      <c r="H98" s="73">
        <f>(((((1-'Calcification Rates'!$H$13)*$A98)*'Calcification Rates'!$D$13*0.1)+('Calcification Rates'!$H$13*$A98*'Calcification Rates'!$D$13))*'Calcification Rates'!$F$13)*0.5</f>
        <v>111.91836533759998</v>
      </c>
      <c r="I98" s="73">
        <f>(((((1-'Calcification Rates'!$H$13)*$A98)*(('Calcification Rates'!$D$13-'Calcification Rates'!$E$13)*0.1))+('Calcification Rates'!$H$13*$A98*('Calcification Rates'!$D$13-'Calcification Rates'!$E$13)))*('Calcification Rates'!$F$13-'Calcification Rates'!$G$13))*0.5</f>
        <v>94.714591366859395</v>
      </c>
      <c r="J98" s="73">
        <f>(((((1-'Calcification Rates'!$H$13)*$A98)*(('Calcification Rates'!$D$13+'Calcification Rates'!$E$13)*0.1))+('Calcification Rates'!$H$13*$A98*('Calcification Rates'!$D$13+'Calcification Rates'!$E$13)))*('Calcification Rates'!$F$13+'Calcification Rates'!$G$13))*0.5</f>
        <v>130.54072461180724</v>
      </c>
      <c r="K98" s="73">
        <f>((((((((($A98*2)/PI())/2)+'Calcification Rates'!$D$14)^2)*PI())/2))-((((((($A98*2)/PI())/2)^2)*PI())/2)))*'Calcification Rates'!$F$14</f>
        <v>56.742496613858386</v>
      </c>
      <c r="L98" s="73">
        <f>((((((((($A98*2)/PI())/2)+('Calcification Rates'!$D$14-'Calcification Rates'!$E$14))^2)*PI())/2))-((((((($A98*2)/PI())/2)^2)*PI())/2)))*('Calcification Rates'!$F$14-'Calcification Rates'!$G$14)</f>
        <v>54.765951756303252</v>
      </c>
      <c r="M98" s="73">
        <f>((((((((($A98*2)/PI())/2)+('Calcification Rates'!$D$14+'Calcification Rates'!$E$14))^2)*PI())/2))-((((((($A98*2)/PI())/2)^2)*PI())/2)))*('Calcification Rates'!$F$14+'Calcification Rates'!$G$14)</f>
        <v>58.719721622706999</v>
      </c>
      <c r="N98" s="73">
        <f>((((((((($A98*2)/PI())/2)+'Calcification Rates'!$D$15)^2)*PI())/2))-((((((($A98*2)/PI())/2)^2)*PI())/2)))*'Calcification Rates'!$F$15</f>
        <v>57.55521466431729</v>
      </c>
      <c r="O98" s="73">
        <f>((((((((($A98*2)/PI())/2)+('Calcification Rates'!$D$15-'Calcification Rates'!$E$15))^2)*PI())/2))-((((((($A98*2)/PI())/2)^2)*PI())/2)))*('Calcification Rates'!$F$15-'Calcification Rates'!$G$15)</f>
        <v>51.904424945203694</v>
      </c>
      <c r="P98" s="73">
        <f>((((((((($A98*2)/PI())/2)+('Calcification Rates'!$D$15+'Calcification Rates'!$E$15))^2)*PI())/2))-((((((($A98*2)/PI())/2)^2)*PI())/2)))*('Calcification Rates'!$F$15+'Calcification Rates'!$G$15)</f>
        <v>63.469908689332946</v>
      </c>
      <c r="Q98" s="73">
        <f>(2*'Calcification Rates'!$D$16*'Calcification Rates'!$F$16)+0.1*'Calcification Rates'!$D$16*($A98+(2*'Calcification Rates'!$D$16))*'Calcification Rates'!$F$16</f>
        <v>13.059328333333333</v>
      </c>
      <c r="R98" s="73">
        <f>(2*('Calcification Rates'!$D$16-'Calcification Rates'!$E$16)*('Calcification Rates'!$F$16-'Calcification Rates'!$G$16))+(0.1*('Calcification Rates'!$D$16-'Calcification Rates'!$E$16)*($A98+(2*'Calcification Rates'!$D$16-'Calcification Rates'!$E$16)))*('Calcification Rates'!$F$16-'Calcification Rates'!$G$16)</f>
        <v>11.218133526392311</v>
      </c>
      <c r="S98" s="73">
        <f>(2*('Calcification Rates'!$D$16+'Calcification Rates'!$E$16)*('Calcification Rates'!$F$16+'Calcification Rates'!$G$16))+(0.1*('Calcification Rates'!$D$16+'Calcification Rates'!$E$16)*($A98+(2*'Calcification Rates'!$D$16+'Calcification Rates'!$E$16)))*('Calcification Rates'!$F$16+'Calcification Rates'!$G$16)</f>
        <v>14.94633424515461</v>
      </c>
      <c r="T98" s="73">
        <f>(2*'Calcification Rates'!$D$17*'Calcification Rates'!$F$17)+0.1*'Calcification Rates'!$D$17*($A98+(2*'Calcification Rates'!$D$17))*'Calcification Rates'!$F$17</f>
        <v>12.069985277777777</v>
      </c>
      <c r="U98" s="73">
        <f>(2*('Calcification Rates'!$D$17-'Calcification Rates'!$E$17)*('Calcification Rates'!$F$17-'Calcification Rates'!$G$17))+(0.1*('Calcification Rates'!$D$17-'Calcification Rates'!$E$17)*($A98+(2*'Calcification Rates'!$D$17-'Calcification Rates'!$E$17)))*('Calcification Rates'!$F$17-'Calcification Rates'!$G$17)</f>
        <v>10.242218173858975</v>
      </c>
      <c r="V98" s="73">
        <f>(2*('Calcification Rates'!$D$17+'Calcification Rates'!$E$17)*('Calcification Rates'!$F$17+'Calcification Rates'!$G$17))+(0.1*('Calcification Rates'!$D$17+'Calcification Rates'!$E$17)*($A98+(2*'Calcification Rates'!$D$17+'Calcification Rates'!$E$17)))*('Calcification Rates'!$F$17+'Calcification Rates'!$G$17)</f>
        <v>13.943561992621277</v>
      </c>
      <c r="W98" s="73">
        <f>((((((((($A98*2)/PI())/2)+'Calcification Rates'!$D$18)^2)*PI())/2))-((((((($A98*2)/PI())/2)^2)*PI())/2)))*'Calcification Rates'!$F$18</f>
        <v>57.55521466431729</v>
      </c>
      <c r="X98" s="73">
        <f>((((((((($A98*2)/PI())/2)+('Calcification Rates'!$D$18-'Calcification Rates'!$E$18))^2)*PI())/2))-((((((($A98*2)/PI())/2)^2)*PI())/2)))*('Calcification Rates'!$F$18-'Calcification Rates'!$G$18)</f>
        <v>51.904424945203694</v>
      </c>
      <c r="Y98" s="73">
        <f>((((((((($A98*2)/PI())/2)+('Calcification Rates'!$D$18+'Calcification Rates'!$E$18))^2)*PI())/2))-((((((($A98*2)/PI())/2)^2)*PI())/2)))*('Calcification Rates'!$F$18+'Calcification Rates'!$G$18)</f>
        <v>63.469908689332946</v>
      </c>
      <c r="Z98" s="73">
        <f>(2*'Calcification Rates'!$D$19*'Calcification Rates'!$F$19)+0.1*'Calcification Rates'!$D$19*($A98+(2*'Calcification Rates'!$D$19))*'Calcification Rates'!$F$19</f>
        <v>12.069985277777777</v>
      </c>
      <c r="AA98" s="73">
        <f>(2*('Calcification Rates'!$D$19-'Calcification Rates'!$E$19)*('Calcification Rates'!$F$19-'Calcification Rates'!$G$19))+(0.1*('Calcification Rates'!$D$19-'Calcification Rates'!$E$19)*($A98+(2*'Calcification Rates'!$D$19-'Calcification Rates'!$E$19)))*('Calcification Rates'!$F$19-'Calcification Rates'!$G$19)</f>
        <v>10.242218173858975</v>
      </c>
      <c r="AB98" s="73">
        <f>(2*('Calcification Rates'!$D$19+'Calcification Rates'!$E$19)*('Calcification Rates'!$F$19+'Calcification Rates'!$G$19))+(0.1*('Calcification Rates'!$D$19+'Calcification Rates'!$E$19)*($A98+(2*'Calcification Rates'!$D$19+'Calcification Rates'!$E$19)))*('Calcification Rates'!$F$19+'Calcification Rates'!$G$19)</f>
        <v>13.943561992621277</v>
      </c>
      <c r="AC98" s="73">
        <f>(((((1-'Calcification Rates'!$H$20)*$A98)*'Calcification Rates'!$D$20*0.1)+('Calcification Rates'!$H$20*$A98*'Calcification Rates'!$D$20))*'Calcification Rates'!$F$20)*0.5</f>
        <v>7.7616643999999981</v>
      </c>
      <c r="AD98" s="73">
        <f>(((((1-'Calcification Rates'!$H$20)*$A98)*(('Calcification Rates'!$D$20-'Calcification Rates'!$E$20)*0.1))+('Calcification Rates'!$H$20*$A98*('Calcification Rates'!$D$20-'Calcification Rates'!$E$20)))*('Calcification Rates'!$F$20-'Calcification Rates'!$G$20))*0.5</f>
        <v>6.5866775302779246</v>
      </c>
      <c r="AE98" s="73">
        <f>(((((1-'Calcification Rates'!$H$20)*$A98)*(('Calcification Rates'!$D$20+'Calcification Rates'!$E$20)*0.1))+('Calcification Rates'!$H$20*$A98*('Calcification Rates'!$D$20+'Calcification Rates'!$E$20)))*('Calcification Rates'!$F$20+'Calcification Rates'!$G$20))*0.5</f>
        <v>8.9659764701401841</v>
      </c>
      <c r="AF98" s="73">
        <f>(2*'Calcification Rates'!$D$21*'Calcification Rates'!$F$21)+0.1*'Calcification Rates'!$D$21*($A98+(2*'Calcification Rates'!$D$21))*'Calcification Rates'!$F$21</f>
        <v>13.85080277777778</v>
      </c>
      <c r="AG98" s="73">
        <f>(2*('Calcification Rates'!$D$21-'Calcification Rates'!$E$21)*('Calcification Rates'!$F$21-'Calcification Rates'!$G$21))+(0.1*('Calcification Rates'!$D$21-'Calcification Rates'!$E$21)*($A98+(2*'Calcification Rates'!$D$21-'Calcification Rates'!$E$21)))*('Calcification Rates'!$F$21-'Calcification Rates'!$G$21)</f>
        <v>13.553512415982933</v>
      </c>
      <c r="AH98" s="73">
        <f>(2*('Calcification Rates'!$D$21+'Calcification Rates'!$E$21)*('Calcification Rates'!$F$21+'Calcification Rates'!$G$21))+(0.1*('Calcification Rates'!$D$21+'Calcification Rates'!$E$21)*($A98+(2*'Calcification Rates'!$D$21+'Calcification Rates'!$E$21)))*('Calcification Rates'!$F$21+'Calcification Rates'!$G$21)</f>
        <v>14.1511220277504</v>
      </c>
      <c r="AI98" s="73">
        <f>$A98*'Calcification Rates'!$D$23*'Calcification Rates'!$F$23</f>
        <v>2.2562699999999998</v>
      </c>
      <c r="AJ98" s="73">
        <f>$A98*('Calcification Rates'!$D$23-'Calcification Rates'!$E$23)*('Calcification Rates'!$F$23-'Calcification Rates'!$G$23)</f>
        <v>1.4663471306697662</v>
      </c>
      <c r="AK98" s="73">
        <f>$A98*('Calcification Rates'!$D$23+'Calcification Rates'!$E$23)*('Calcification Rates'!$F$23+'Calcification Rates'!$G$23)</f>
        <v>3.0461928693302336</v>
      </c>
      <c r="AL98" s="73">
        <f>((((1-'Calcification Rates'!$H$24)*$A98)*'Calcification Rates'!$D$24*0.1)+('Calcification Rates'!$H$24*$A98*'Calcification Rates'!$D$24))*'Calcification Rates'!$F$24</f>
        <v>102.80787142080001</v>
      </c>
      <c r="AM98" s="73">
        <f>((((1-'Calcification Rates'!$H$24)*$A98)*(('Calcification Rates'!$D$24-'Calcification Rates'!$E$24)*0.1))+('Calcification Rates'!$H$24*$A98*('Calcification Rates'!$D$24-'Calcification Rates'!$E$24)))*('Calcification Rates'!$F$24-'Calcification Rates'!$G$24)</f>
        <v>62.001846281042042</v>
      </c>
      <c r="AN98" s="73">
        <f>((((1-'Calcification Rates'!$H$24)*$A98)*(('Calcification Rates'!$D$24+'Calcification Rates'!$E$24)*0.1))+('Calcification Rates'!$H$24*$A98*('Calcification Rates'!$D$24+'Calcification Rates'!$E$24)))*('Calcification Rates'!$F$24+'Calcification Rates'!$G$24)</f>
        <v>149.52191523634616</v>
      </c>
      <c r="AO98" s="73">
        <f>((((((((($A98*2)/PI())/2)+'Calcification Rates'!$D$25)^2)*PI())/2))-((((((($A98*2)/PI())/2)^2)*PI())/2)))*'Calcification Rates'!$F$25</f>
        <v>48.282268063245425</v>
      </c>
      <c r="AP98" s="73">
        <f>((((((((($A98*2)/PI())/2)+('Calcification Rates'!$D$25-'Calcification Rates'!$E$25))^2)*PI())/2))-((((((($A98*2)/PI())/2)^2)*PI())/2)))*('Calcification Rates'!$F$25-'Calcification Rates'!$G$25)</f>
        <v>39.472177937676612</v>
      </c>
      <c r="AQ98" s="73">
        <f>((((((((($A98*2)/PI())/2)+('Calcification Rates'!$D$25+'Calcification Rates'!$E$25))^2)*PI())/2))-((((((($A98*2)/PI())/2)^2)*PI())/2)))*('Calcification Rates'!$F$25+'Calcification Rates'!$G$25)</f>
        <v>57.38475322229376</v>
      </c>
      <c r="AR98" s="73">
        <f>((((1-'Calcification Rates'!$H$28)*$A98)*'Calcification Rates'!$D$28*0.1)+('Calcification Rates'!$H$28*$A98*'Calcification Rates'!$D$28))*'Calcification Rates'!$F$28</f>
        <v>16.547638901312599</v>
      </c>
      <c r="AS98" s="73">
        <f>((((1-'Calcification Rates'!$H$28)*$A98)*(('Calcification Rates'!$D$28-'Calcification Rates'!$E$28)*0.1))+('Calcification Rates'!$H$28*$A98*('Calcification Rates'!$D$28-'Calcification Rates'!$E$28)))*('Calcification Rates'!$F$28-'Calcification Rates'!$G$28)</f>
        <v>14.914710956426154</v>
      </c>
      <c r="AT98" s="73">
        <f>((((1-'Calcification Rates'!$H$28)*$A98)*(('Calcification Rates'!$D$28+'Calcification Rates'!$E$28)*0.1))+('Calcification Rates'!$H$28*$A98*('Calcification Rates'!$D$28+'Calcification Rates'!$E$28)))*('Calcification Rates'!$F$28+'Calcification Rates'!$G$28)</f>
        <v>18.260474261460875</v>
      </c>
      <c r="AU98" s="73">
        <f>((((((((($A98*2)/PI())/2)+'Calcification Rates'!$D$29)^2)*PI())/2))-((((((($A98*2)/PI())/2)^2)*PI())/2)))*'Calcification Rates'!$F$29</f>
        <v>235.97470978419605</v>
      </c>
      <c r="AV98" s="73">
        <f>((((((((($A98*2)/PI())/2)+('Calcification Rates'!$D$29-'Calcification Rates'!$E$29))^2)*PI())/2))-((((((($A98*2)/PI())/2)^2)*PI())/2)))*('Calcification Rates'!$F$29-'Calcification Rates'!$G$29)</f>
        <v>195.05218139067219</v>
      </c>
      <c r="AW98" s="73">
        <f>((((((((($A98*2)/PI())/2)+('Calcification Rates'!$D$29+'Calcification Rates'!$E$29))^2)*PI())/2))-((((((($A98*2)/PI())/2)^2)*PI())/2)))*('Calcification Rates'!$F$29+'Calcification Rates'!$G$29)</f>
        <v>280.45010072197198</v>
      </c>
      <c r="AX98" s="73">
        <f>((((((((($A98*2)/PI())/2)+'Calcification Rates'!$D$30)^2)*PI())/2))-((((((($A98*2)/PI())/2)^2)*PI())/2)))*'Calcification Rates'!$F$30</f>
        <v>56.384157886833457</v>
      </c>
      <c r="AY98" s="73">
        <f>((((((((($A98*2)/PI())/2)+('Calcification Rates'!$D$30-'Calcification Rates'!$E$30))^2)*PI())/2))-((((((($A98*2)/PI())/2)^2)*PI())/2)))*('Calcification Rates'!$F$30-'Calcification Rates'!$G$30)</f>
        <v>50.056094424893139</v>
      </c>
      <c r="AZ98" s="73">
        <f>((((((((($A98*2)/PI())/2)+('Calcification Rates'!$D$30+'Calcification Rates'!$E$30))^2)*PI())/2))-((((((($A98*2)/PI())/2)^2)*PI())/2)))*('Calcification Rates'!$F$30+'Calcification Rates'!$G$30)</f>
        <v>62.842126695727927</v>
      </c>
      <c r="BA98" s="73">
        <f>((((1-'Calcification Rates'!$H$31)*$A98)*'Calcification Rates'!$D$31*0.1)+('Calcification Rates'!$H$31*$A98*'Calcification Rates'!$D$31))*'Calcification Rates'!$F$31</f>
        <v>17.699135999999999</v>
      </c>
      <c r="BB98" s="73">
        <f>((((1-'Calcification Rates'!$H$31)*$A98)*(('Calcification Rates'!$D$31-'Calcification Rates'!$E$31)*0.1))+('Calcification Rates'!$H$31*$A98*('Calcification Rates'!$D$31-'Calcification Rates'!$E$31)))*('Calcification Rates'!$F$31-'Calcification Rates'!$G$31)</f>
        <v>17.699135999999999</v>
      </c>
      <c r="BC98" s="73">
        <f>((((1-'Calcification Rates'!$H$31)*$A98)*(('Calcification Rates'!$D$31+'Calcification Rates'!$E$31)*0.1))+('Calcification Rates'!$H$31*$A98*('Calcification Rates'!$D$31+'Calcification Rates'!$E$31)))*('Calcification Rates'!$F$31+'Calcification Rates'!$G$31)</f>
        <v>17.699135999999999</v>
      </c>
      <c r="BD98" s="73">
        <f>$A98*'Calcification Rates'!$D$32*'Calcification Rates'!$F$32</f>
        <v>74.371410792416157</v>
      </c>
      <c r="BE98" s="73">
        <f>$A98*('Calcification Rates'!$D$32-'Calcification Rates'!$E$32)*('Calcification Rates'!$F$32-'Calcification Rates'!$G$32)</f>
        <v>71.49391579144347</v>
      </c>
      <c r="BF98" s="73">
        <f>$A98*('Calcification Rates'!$D$32+'Calcification Rates'!$E$32)*('Calcification Rates'!$F$32+'Calcification Rates'!$G$32)</f>
        <v>77.248905793388843</v>
      </c>
      <c r="BG98" s="73">
        <f>((((1-'Calcification Rates'!$H$34)*$A98)*'Calcification Rates'!$D$34*0.1)+('Calcification Rates'!$H$34*$A98*'Calcification Rates'!$D$34))*'Calcification Rates'!$F$34</f>
        <v>24.043000800000002</v>
      </c>
      <c r="BH98" s="73">
        <f>((((1-'Calcification Rates'!$H$34)*$A98)*(('Calcification Rates'!$D$34-'Calcification Rates'!$E$34)*0.1))+('Calcification Rates'!$H$34*$A98*('Calcification Rates'!$D$34-'Calcification Rates'!$E$34)))*('Calcification Rates'!$F$34-'Calcification Rates'!$G$34)</f>
        <v>9.1558891960190874</v>
      </c>
      <c r="BI98" s="73">
        <f>((((1-'Calcification Rates'!$H$34)*$A98)*(('Calcification Rates'!$D$34+'Calcification Rates'!$E$34)*0.1))+('Calcification Rates'!$H$34*$A98*('Calcification Rates'!$D$34+'Calcification Rates'!$E$34)))*('Calcification Rates'!$F$34+'Calcification Rates'!$G$34)</f>
        <v>45.85501987765555</v>
      </c>
      <c r="BJ98" s="73">
        <f>(2*'Calcification Rates'!$D$35*'Calcification Rates'!$F$35)+0.1*'Calcification Rates'!$D$35*($A98+(2*'Calcification Rates'!$D$35))*'Calcification Rates'!$F$35</f>
        <v>6.9564514394121089</v>
      </c>
      <c r="BK98" s="73">
        <f>(2*('Calcification Rates'!$D$35-'Calcification Rates'!$E$35)*('Calcification Rates'!$F$35-'Calcification Rates'!$G$35))+(0.1*('Calcification Rates'!$D$35-'Calcification Rates'!$E$35)*($A98+(2*'Calcification Rates'!$D$35-'Calcification Rates'!$E$35)))*('Calcification Rates'!$F$35-'Calcification Rates'!$G$35)</f>
        <v>6.2739781746358432</v>
      </c>
      <c r="BL98" s="73">
        <f>(2*('Calcification Rates'!$D$35+'Calcification Rates'!$E$35)*('Calcification Rates'!$F$35+'Calcification Rates'!$G$35))+(0.1*('Calcification Rates'!$D$35+'Calcification Rates'!$E$35)*($A98+(2*'Calcification Rates'!$D$35+'Calcification Rates'!$E$35)))*('Calcification Rates'!$F$35+'Calcification Rates'!$G$35)</f>
        <v>7.670707502654043</v>
      </c>
      <c r="BM98" s="73">
        <f>((((((((($A98*2)/PI())/2)+'Calcification Rates'!$D$36)^2)*PI())/2))-((((((($A98*2)/PI())/2)^2)*PI())/2)))*'Calcification Rates'!$F$36</f>
        <v>75.962785183261829</v>
      </c>
      <c r="BN98" s="73">
        <f>((((((((($A98*2)/PI())/2)+('Calcification Rates'!$D$36-'Calcification Rates'!$E$36))^2)*PI())/2))-((((((($A98*2)/PI())/2)^2)*PI())/2)))*('Calcification Rates'!$F$36-'Calcification Rates'!$G$36)</f>
        <v>69.579747430161845</v>
      </c>
      <c r="BO98" s="73">
        <f>((((((((($A98*2)/PI())/2)+('Calcification Rates'!$D$36+'Calcification Rates'!$E$36))^2)*PI())/2))-((((((($A98*2)/PI())/2)^2)*PI())/2)))*('Calcification Rates'!$F$36+'Calcification Rates'!$G$36)</f>
        <v>82.625889957054184</v>
      </c>
      <c r="BP98" s="73">
        <f>(2*'Calcification Rates'!$D$37*'Calcification Rates'!$F$37)+0.1*'Calcification Rates'!$D$37*($A98+(2*'Calcification Rates'!$D$37))*'Calcification Rates'!$F$37</f>
        <v>137.64950694444443</v>
      </c>
      <c r="BQ98" s="73">
        <f>(2*('Calcification Rates'!$D$37-'Calcification Rates'!$E$37)*('Calcification Rates'!$F$37-'Calcification Rates'!$G$37))+(0.1*('Calcification Rates'!$D$37-'Calcification Rates'!$E$37)*($A98+(2*'Calcification Rates'!$D$37-'Calcification Rates'!$E$37)))*('Calcification Rates'!$F$37-'Calcification Rates'!$G$37)</f>
        <v>112.94249392262418</v>
      </c>
      <c r="BR98" s="73">
        <f>(2*('Calcification Rates'!$D$37+'Calcification Rates'!$E$37)*('Calcification Rates'!$F$37+'Calcification Rates'!$G$37))+(0.1*('Calcification Rates'!$D$37+'Calcification Rates'!$E$37)*($A98+(2*'Calcification Rates'!$D$37+'Calcification Rates'!$E$37)))*('Calcification Rates'!$F$37+'Calcification Rates'!$G$37)</f>
        <v>164.3387712167318</v>
      </c>
      <c r="BS98" s="73">
        <f>(2*'Calcification Rates'!$D$38*'Calcification Rates'!$F$38)+0.1*'Calcification Rates'!$D$38*($A98+(2*'Calcification Rates'!$D$38))*'Calcification Rates'!$F$38</f>
        <v>131.80338888888889</v>
      </c>
      <c r="BT98" s="73">
        <f>(2*('Calcification Rates'!$D$38-'Calcification Rates'!$E$38)*('Calcification Rates'!$F$38-'Calcification Rates'!$G$38))+(0.1*('Calcification Rates'!$D$38-'Calcification Rates'!$E$38)*($A98+(2*'Calcification Rates'!$D$38-'Calcification Rates'!$E$38)))*('Calcification Rates'!$F$38-'Calcification Rates'!$G$38)</f>
        <v>106.07310978178484</v>
      </c>
      <c r="BU98" s="73">
        <f>(2*('Calcification Rates'!$D$38+'Calcification Rates'!$E$38)*('Calcification Rates'!$F$38+'Calcification Rates'!$G$38))+(0.1*('Calcification Rates'!$D$38+'Calcification Rates'!$E$38)*($A98+(2*'Calcification Rates'!$D$38+'Calcification Rates'!$E$38)))*('Calcification Rates'!$F$38+'Calcification Rates'!$G$38)</f>
        <v>160.10805983763711</v>
      </c>
      <c r="BV98" s="73">
        <f>((((((((($A98*2)/PI())/2)+'Calcification Rates'!$D$39)^2)*PI())/2))-((((((($A98*2)/PI())/2)^2)*PI())/2)))*'Calcification Rates'!$F$39</f>
        <v>41.088331964550584</v>
      </c>
      <c r="BW98" s="73">
        <f>((((((((($A98*2)/PI())/2)+('Calcification Rates'!$D$39-'Calcification Rates'!$E$39))^2)*PI())/2))-((((((($A98*2)/PI())/2)^2)*PI())/2)))*('Calcification Rates'!$F$39-'Calcification Rates'!$G$39)</f>
        <v>39.498588425110334</v>
      </c>
      <c r="BX98" s="73">
        <f>((((((((($A98*2)/PI())/2)+('Calcification Rates'!$D$39+'Calcification Rates'!$E$39))^2)*PI())/2))-((((((($A98*2)/PI())/2)^2)*PI())/2)))*('Calcification Rates'!$F$39+'Calcification Rates'!$G$39)</f>
        <v>42.678075503990833</v>
      </c>
      <c r="BY98" s="73">
        <f>((((((((($A98*2)/PI())/2)+'Calcification Rates'!$D$40)^2)*PI())/2))-((((((($A98*2)/PI())/2)^2)*PI())/2)))*'Calcification Rates'!$F$40</f>
        <v>74.979860474141645</v>
      </c>
      <c r="BZ98" s="73">
        <f>((((((((($A98*2)/PI())/2)+('Calcification Rates'!$D$40-'Calcification Rates'!$E$40))^2)*PI())/2))-((((((($A98*2)/PI())/2)^2)*PI())/2)))*('Calcification Rates'!$F$40-'Calcification Rates'!$G$40)</f>
        <v>72.078824022242415</v>
      </c>
      <c r="CA98" s="73">
        <f>((((((((($A98*2)/PI())/2)+('Calcification Rates'!$D$40+'Calcification Rates'!$E$40))^2)*PI())/2))-((((((($A98*2)/PI())/2)^2)*PI())/2)))*('Calcification Rates'!$F$40+'Calcification Rates'!$G$40)</f>
        <v>77.880896926040876</v>
      </c>
      <c r="CB98" s="73">
        <f>$A98*'Calcification Rates'!$D$23*'Calcification Rates'!$F$23</f>
        <v>2.2562699999999998</v>
      </c>
      <c r="CC98" s="73">
        <f>$A98*('Calcification Rates'!$D$23-'Calcification Rates'!$E$23)*('Calcification Rates'!$F$23-'Calcification Rates'!$G$23)</f>
        <v>1.4663471306697662</v>
      </c>
      <c r="CD98" s="73">
        <f>$A98*('Calcification Rates'!$D$23+'Calcification Rates'!$E$23)*('Calcification Rates'!$F$23+'Calcification Rates'!$G$23)</f>
        <v>3.0461928693302336</v>
      </c>
      <c r="CE98" s="73">
        <f>((((1-'Calcification Rates'!$H$44)*$A98)*'Calcification Rates'!$D$44*0.1)+('Calcification Rates'!$H$44*$A98*'Calcification Rates'!$D$44))*'Calcification Rates'!$F$44</f>
        <v>78.788913621600003</v>
      </c>
      <c r="CF98" s="73">
        <f>((((1-'Calcification Rates'!$H$44)*$A98)*(('Calcification Rates'!$D$44-'Calcification Rates'!$E$44)*0.1))+('Calcification Rates'!$H$44*$A98*('Calcification Rates'!$D$44-'Calcification Rates'!$E$44)))*('Calcification Rates'!$F$44-'Calcification Rates'!$G$44)</f>
        <v>47.516382194334597</v>
      </c>
      <c r="CG98" s="73">
        <f>((((1-'Calcification Rates'!$H$44)*$A98)*(('Calcification Rates'!$D$44+'Calcification Rates'!$E$44)*0.1))+('Calcification Rates'!$H$44*$A98*('Calcification Rates'!$D$44+'Calcification Rates'!$E$44)))*('Calcification Rates'!$F$44+'Calcification Rates'!$G$44)</f>
        <v>114.58917591896783</v>
      </c>
      <c r="CH98" s="73">
        <f>((((1-'Calcification Rates'!$H$45)*$A98)*'Calcification Rates'!$D$45*0.1)+('Calcification Rates'!$H$45*$A98*'Calcification Rates'!$D$45))*'Calcification Rates'!$F$45</f>
        <v>97.901030399999982</v>
      </c>
      <c r="CI98" s="73">
        <f>((((1-'Calcification Rates'!$H$45)*$A98)*(('Calcification Rates'!$D$45-'Calcification Rates'!$E$45)*0.1))+('Calcification Rates'!$H$45*$A98*('Calcification Rates'!$D$45-'Calcification Rates'!$E$45)))*('Calcification Rates'!$F$45-'Calcification Rates'!$G$45)</f>
        <v>64.466507020355849</v>
      </c>
      <c r="CJ98" s="73">
        <f>((((1-'Calcification Rates'!$H$45)*$A98)*(('Calcification Rates'!$D$45+'Calcification Rates'!$E$45)*0.1))+('Calcification Rates'!$H$45*$A98*('Calcification Rates'!$D$45+'Calcification Rates'!$E$45)))*('Calcification Rates'!$F$45+'Calcification Rates'!$G$45)</f>
        <v>131.33555377964413</v>
      </c>
      <c r="CK98" s="73">
        <f>((((1-'Calcification Rates'!$H$46)*$A98)*'Calcification Rates'!$D$46*0.1)+('Calcification Rates'!$H$46*$A98*'Calcification Rates'!$D$46))*'Calcification Rates'!$F$46</f>
        <v>78.855630720000022</v>
      </c>
      <c r="CL98" s="73">
        <f>((((1-'Calcification Rates'!$H$46)*$A98)*(('Calcification Rates'!$D$46-'Calcification Rates'!$E$46)*0.1))+('Calcification Rates'!$H$46*$A98*('Calcification Rates'!$D$46-'Calcification Rates'!$E$46)))*('Calcification Rates'!$F$46-'Calcification Rates'!$G$46)</f>
        <v>73.956175939077269</v>
      </c>
      <c r="CM98" s="73">
        <f>((((1-'Calcification Rates'!$H$46)*$A98)*(('Calcification Rates'!$D$46+'Calcification Rates'!$E$46)*0.1))+('Calcification Rates'!$H$46*$A98*('Calcification Rates'!$D$46+'Calcification Rates'!$E$46)))*('Calcification Rates'!$F$46+'Calcification Rates'!$G$46)</f>
        <v>83.902004325119805</v>
      </c>
      <c r="CN98" s="73">
        <f>((((1-'Calcification Rates'!$H$47)*$A98)*'Calcification Rates'!$D$47*0.1)+('Calcification Rates'!$H$47*$A98*'Calcification Rates'!$D$47))*'Calcification Rates'!$F$47</f>
        <v>102.80787142080001</v>
      </c>
      <c r="CO98" s="73">
        <f>((((1-'Calcification Rates'!$H$47)*$A98)*(('Calcification Rates'!$D$47-'Calcification Rates'!$E$47)*0.1))+('Calcification Rates'!$H$47*$A98*('Calcification Rates'!$D$47-'Calcification Rates'!$E$47)))*('Calcification Rates'!$F$47-'Calcification Rates'!$G$47)</f>
        <v>62.001846281042042</v>
      </c>
      <c r="CP98" s="73">
        <f>((((1-'Calcification Rates'!$H$47)*$A98)*(('Calcification Rates'!$D$47+'Calcification Rates'!$E$47)*0.1))+('Calcification Rates'!$H$47*$A98*('Calcification Rates'!$D$47+'Calcification Rates'!$E$47)))*('Calcification Rates'!$F$47+'Calcification Rates'!$G$47)</f>
        <v>149.52191523634616</v>
      </c>
      <c r="CQ98" s="73">
        <f>((((((((($A98*2)/PI())/2)+'Calcification Rates'!$D$48)^2)*PI())/2))-((((((($A98*2)/PI())/2)^2)*PI())/2)))*'Calcification Rates'!$F$48</f>
        <v>57.55521466431729</v>
      </c>
      <c r="CR98" s="73">
        <f>((((((((($A98*2)/PI())/2)+('Calcification Rates'!$D$48-'Calcification Rates'!$E$48))^2)*PI())/2))-((((((($A98*2)/PI())/2)^2)*PI())/2)))*('Calcification Rates'!$F$48-'Calcification Rates'!$G$48)</f>
        <v>51.904424945203694</v>
      </c>
      <c r="CS98" s="73">
        <f>((((((((($A98*2)/PI())/2)+('Calcification Rates'!$D$48+'Calcification Rates'!$E$48))^2)*PI())/2))-((((((($A98*2)/PI())/2)^2)*PI())/2)))*('Calcification Rates'!$F$48+'Calcification Rates'!$G$48)</f>
        <v>63.469908689332946</v>
      </c>
      <c r="CT98" s="73">
        <f>((((1-'Calcification Rates'!$H$49)*$A98)*'Calcification Rates'!$D$49*0.1)+('Calcification Rates'!$H$49*$A98*'Calcification Rates'!$D$49))*'Calcification Rates'!$F$49</f>
        <v>78.788913621600003</v>
      </c>
      <c r="CU98" s="73">
        <f>((((1-'Calcification Rates'!$H$49)*$A98)*(('Calcification Rates'!$D$49-'Calcification Rates'!$E$49)*0.1))+('Calcification Rates'!$H$49*$A98*('Calcification Rates'!$D$49-'Calcification Rates'!$E$49)))*('Calcification Rates'!$F$49-'Calcification Rates'!$G$49)</f>
        <v>47.516382194334597</v>
      </c>
      <c r="CV98" s="73">
        <f>((((1-'Calcification Rates'!$H$49)*$A98)*(('Calcification Rates'!$D$49+'Calcification Rates'!$E$49)*0.1))+('Calcification Rates'!$H$49*$A98*('Calcification Rates'!$D$49+'Calcification Rates'!$E$49)))*('Calcification Rates'!$F$49+'Calcification Rates'!$G$49)</f>
        <v>114.58917591896783</v>
      </c>
      <c r="CW98" s="73">
        <f>((((((((($A98*2)/PI())/2)+'Calcification Rates'!$D$50)^2)*PI())/2))-((((((($A98*2)/PI())/2)^2)*PI())/2)))*'Calcification Rates'!$F$50</f>
        <v>57.55521466431729</v>
      </c>
      <c r="CX98" s="73">
        <f>((((((((($A98*2)/PI())/2)+('Calcification Rates'!$D$50-'Calcification Rates'!$E$50))^2)*PI())/2))-((((((($A98*2)/PI())/2)^2)*PI())/2)))*('Calcification Rates'!$F$50-'Calcification Rates'!$G$50)</f>
        <v>51.904424945203694</v>
      </c>
      <c r="CY98" s="73">
        <f>((((((((($A98*2)/PI())/2)+('Calcification Rates'!$D$50+'Calcification Rates'!$E$50))^2)*PI())/2))-((((((($A98*2)/PI())/2)^2)*PI())/2)))*('Calcification Rates'!$F$50+'Calcification Rates'!$G$50)</f>
        <v>63.469908689332946</v>
      </c>
      <c r="CZ98" s="73">
        <f>((((((((($A98*2)/PI())/2)+'Calcification Rates'!$D$51)^2)*PI())/2))-((((((($A98*2)/PI())/2)^2)*PI())/2)))*'Calcification Rates'!$F$51</f>
        <v>57.55521466431729</v>
      </c>
      <c r="DA98" s="73">
        <f>((((((((($A98*2)/PI())/2)+('Calcification Rates'!$D$51-'Calcification Rates'!$E$51))^2)*PI())/2))-((((((($A98*2)/PI())/2)^2)*PI())/2)))*('Calcification Rates'!$F$51-'Calcification Rates'!$G$51)</f>
        <v>51.904424945203694</v>
      </c>
      <c r="DB98" s="73">
        <f>((((((((($A98*2)/PI())/2)+('Calcification Rates'!$D$51+'Calcification Rates'!$E$51))^2)*PI())/2))-((((((($A98*2)/PI())/2)^2)*PI())/2)))*('Calcification Rates'!$F$51+'Calcification Rates'!$G$51)</f>
        <v>63.469908689332946</v>
      </c>
      <c r="DC98" s="73">
        <f>((((((((($A98*2)/PI())/2)+'Calcification Rates'!$D$52)^2)*PI())/2))-((((((($A98*2)/PI())/2)^2)*PI())/2)))*'Calcification Rates'!$F$52</f>
        <v>127.01787883835011</v>
      </c>
      <c r="DD98" s="73">
        <f>((((((((($A98*2)/PI())/2)+('Calcification Rates'!$D$52-'Calcification Rates'!$E$52))^2)*PI())/2))-((((((($A98*2)/PI())/2)^2)*PI())/2)))*('Calcification Rates'!$F$52-'Calcification Rates'!$G$52)</f>
        <v>119.91351791000703</v>
      </c>
      <c r="DE98" s="73">
        <f>((((((((($A98*2)/PI())/2)+('Calcification Rates'!$D$52+'Calcification Rates'!$E$52))^2)*PI())/2))-((((((($A98*2)/PI())/2)^2)*PI())/2)))*('Calcification Rates'!$F$52+'Calcification Rates'!$G$52)</f>
        <v>134.29964439085168</v>
      </c>
      <c r="DF98" s="73">
        <f>((((((((($A98*2)/PI())/2)+'Calcification Rates'!$D$53)^2)*PI())/2))-((((((($A98*2)/PI())/2)^2)*PI())/2)))*'Calcification Rates'!$F$53</f>
        <v>17.077890821709541</v>
      </c>
      <c r="DG98" s="73">
        <f>((((((((($A98*2)/PI())/2)+('Calcification Rates'!$D$53-'Calcification Rates'!$E$53))^2)*PI())/2))-((((((($A98*2)/PI())/2)^2)*PI())/2)))*('Calcification Rates'!$F$53-'Calcification Rates'!$G$53)</f>
        <v>16.232542032058983</v>
      </c>
      <c r="DH98" s="73">
        <f>((((((((($A98*2)/PI())/2)+('Calcification Rates'!$D$53+'Calcification Rates'!$E$53))^2)*PI())/2))-((((((($A98*2)/PI())/2)^2)*PI())/2)))*('Calcification Rates'!$F$53+'Calcification Rates'!$G$53)</f>
        <v>17.938106791552872</v>
      </c>
      <c r="DI98" s="73">
        <f>((((((((($A98*2)/PI())/2)+'Calcification Rates'!$D$54)^2)*PI())/2))-((((((($A98*2)/PI())/2)^2)*PI())/2)))*'Calcification Rates'!$F$54</f>
        <v>17.077890821709541</v>
      </c>
      <c r="DJ98" s="73">
        <f>((((((((($A98*2)/PI())/2)+('Calcification Rates'!$D$54-'Calcification Rates'!$E$54))^2)*PI())/2))-((((((($A98*2)/PI())/2)^2)*PI())/2)))*('Calcification Rates'!$F$54-'Calcification Rates'!$G$54)</f>
        <v>16.232542032058983</v>
      </c>
      <c r="DK98" s="73">
        <f>((((((((($A98*2)/PI())/2)+('Calcification Rates'!$D$54+'Calcification Rates'!$E$54))^2)*PI())/2))-((((((($A98*2)/PI())/2)^2)*PI())/2)))*('Calcification Rates'!$F$54+'Calcification Rates'!$G$54)</f>
        <v>17.938106791552872</v>
      </c>
      <c r="DL98" s="73">
        <f>((((((((($A98*2)/PI())/2)+'Calcification Rates'!$D$55)^2)*PI())/2))-((((((($A98*2)/PI())/2)^2)*PI())/2)))*'Calcification Rates'!$F$55</f>
        <v>20.942236087025162</v>
      </c>
      <c r="DM98" s="73">
        <f>((((((((($A98*2)/PI())/2)+('Calcification Rates'!$D$55-'Calcification Rates'!$E$55))^2)*PI())/2))-((((((($A98*2)/PI())/2)^2)*PI())/2)))*('Calcification Rates'!$F$55-'Calcification Rates'!$G$55)</f>
        <v>20.706766679871201</v>
      </c>
      <c r="DN98" s="73">
        <f>((((((((($A98*2)/PI())/2)+('Calcification Rates'!$D$55+'Calcification Rates'!$E$55))^2)*PI())/2))-((((((($A98*2)/PI())/2)^2)*PI())/2)))*('Calcification Rates'!$F$55+'Calcification Rates'!$G$55)</f>
        <v>21.177715368100802</v>
      </c>
      <c r="DO98" s="73">
        <f>((((1-'Calcification Rates'!$H$56)*$A98)*'Calcification Rates'!$D$56*0.1)+('Calcification Rates'!$H$56*$A98*'Calcification Rates'!$D$56))*'Calcification Rates'!$F$56</f>
        <v>10.220187359999999</v>
      </c>
      <c r="DP98" s="73">
        <f>((((1-'Calcification Rates'!$H$56)*$A98)*(('Calcification Rates'!$D$56-'Calcification Rates'!$E$56)*0.1))+('Calcification Rates'!$H$56*$A98*('Calcification Rates'!$D$56-'Calcification Rates'!$E$56)))*('Calcification Rates'!$F$56-'Calcification Rates'!$G$56)</f>
        <v>10.220187359999999</v>
      </c>
      <c r="DQ98" s="73">
        <f>((((1-'Calcification Rates'!$H$56)*$A98)*(('Calcification Rates'!$D$56+'Calcification Rates'!$E$56)*0.1))+('Calcification Rates'!$H$56*$A98*('Calcification Rates'!$D$56+'Calcification Rates'!$E$56)))*('Calcification Rates'!$F$56+'Calcification Rates'!$G$56)</f>
        <v>10.220187359999999</v>
      </c>
      <c r="DR98" s="73">
        <f>((((1-'Calcification Rates'!$H$57)*$A98)*'Calcification Rates'!$D$57*0.1)+('Calcification Rates'!$H$57*$A98*'Calcification Rates'!$D$57))*'Calcification Rates'!$F$57</f>
        <v>43.333376000000008</v>
      </c>
      <c r="DS98" s="73">
        <f>((((1-'Calcification Rates'!$H$57)*$A98)*(('Calcification Rates'!$D$57-'Calcification Rates'!$E$57)*0.1))+('Calcification Rates'!$H$57*$A98*('Calcification Rates'!$D$57-'Calcification Rates'!$E$57)))*('Calcification Rates'!$F$57-'Calcification Rates'!$G$57)</f>
        <v>41.0709464656709</v>
      </c>
      <c r="DT98" s="73">
        <f>((((1-'Calcification Rates'!$H$57)*$A98)*(('Calcification Rates'!$D$57+'Calcification Rates'!$E$57)*0.1))+('Calcification Rates'!$H$57*$A98*('Calcification Rates'!$D$57+'Calcification Rates'!$E$57)))*('Calcification Rates'!$F$57+'Calcification Rates'!$G$57)</f>
        <v>45.595805534329131</v>
      </c>
      <c r="DU98" s="73">
        <f>((((1-'Calcification Rates'!$H$58)*$A98)*'Calcification Rates'!$D$58*0.1)+('Calcification Rates'!$H$58*$A98*'Calcification Rates'!$D$58))*'Calcification Rates'!$F$58</f>
        <v>43.333376000000008</v>
      </c>
      <c r="DV98" s="73">
        <f>((((1-'Calcification Rates'!$H$58)*$A98)*(('Calcification Rates'!$D$58-'Calcification Rates'!$E$58)*0.1))+('Calcification Rates'!$H$58*$A98*('Calcification Rates'!$D$58-'Calcification Rates'!$E$58)))*('Calcification Rates'!$F$58-'Calcification Rates'!$G$58)</f>
        <v>41.0709464656709</v>
      </c>
      <c r="DW98" s="73">
        <f>((((1-'Calcification Rates'!$H$58)*$A98)*(('Calcification Rates'!$D$58+'Calcification Rates'!$E$58)*0.1))+('Calcification Rates'!$H$58*$A98*('Calcification Rates'!$D$58+'Calcification Rates'!$E$58)))*('Calcification Rates'!$F$58+'Calcification Rates'!$G$58)</f>
        <v>45.595805534329131</v>
      </c>
      <c r="DX98" s="73">
        <f>(2*'Calcification Rates'!$D$59*'Calcification Rates'!$F$59)+0.1*'Calcification Rates'!$D$59*($A98+(2*'Calcification Rates'!$D$59))*'Calcification Rates'!$F$59</f>
        <v>28.30607075555556</v>
      </c>
      <c r="DY98" s="73">
        <f>(2*('Calcification Rates'!$D$59-'Calcification Rates'!$E$59)*('Calcification Rates'!$F$59-'Calcification Rates'!$G$59))+(0.1*('Calcification Rates'!$D$59-'Calcification Rates'!$E$59)*($A98+(2*'Calcification Rates'!$D$59-'Calcification Rates'!$E$59)))*('Calcification Rates'!$F$59-'Calcification Rates'!$G$59)</f>
        <v>26.809718510649276</v>
      </c>
      <c r="DZ98" s="73">
        <f>(2*('Calcification Rates'!$D$59+'Calcification Rates'!$E$59)*('Calcification Rates'!$F$59+'Calcification Rates'!$G$59))+(0.1*('Calcification Rates'!$D$59+'Calcification Rates'!$E$59)*($A98+(2*'Calcification Rates'!$D$59+'Calcification Rates'!$E$59)))*('Calcification Rates'!$F$59+'Calcification Rates'!$G$59)</f>
        <v>29.80446076266913</v>
      </c>
      <c r="EA98" s="73">
        <f>((((((((($A98*2)/PI())/2)+'Calcification Rates'!$D$60)^2)*PI())/2))-((((((($A98*2)/PI())/2)^2)*PI())/2)))*'Calcification Rates'!$F$60</f>
        <v>59.856746284714802</v>
      </c>
      <c r="EB98" s="73">
        <f>((((((((($A98*2)/PI())/2)+('Calcification Rates'!$D$60-'Calcification Rates'!$E$60))^2)*PI())/2))-((((((($A98*2)/PI())/2)^2)*PI())/2)))*('Calcification Rates'!$F$60-'Calcification Rates'!$G$60)</f>
        <v>55.881453854901729</v>
      </c>
      <c r="EC98" s="73">
        <f>((((((((($A98*2)/PI())/2)+('Calcification Rates'!$D$60+'Calcification Rates'!$E$60))^2)*PI())/2))-((((((($A98*2)/PI())/2)^2)*PI())/2)))*('Calcification Rates'!$F$60+'Calcification Rates'!$G$60)</f>
        <v>63.960753328665241</v>
      </c>
      <c r="ED98" s="73">
        <f>$A98*'Calcification Rates'!$D$61*'Calcification Rates'!$F$61</f>
        <v>75.338410147216877</v>
      </c>
      <c r="EE98" s="73">
        <f>$A98*('Calcification Rates'!$D$61-'Calcification Rates'!$E$61)*('Calcification Rates'!$F$61-'Calcification Rates'!$G$61)</f>
        <v>69.034390849551926</v>
      </c>
      <c r="EF98" s="73">
        <f>$A98*('Calcification Rates'!$D$61+'Calcification Rates'!$E$61)*('Calcification Rates'!$F$61+'Calcification Rates'!$G$61)</f>
        <v>81.915240010080709</v>
      </c>
      <c r="EG98" s="73">
        <f>(2*'Calcification Rates'!$D$62*'Calcification Rates'!$F$62)+0.1*'Calcification Rates'!$D$62*($A98+(2*'Calcification Rates'!$D$62))*'Calcification Rates'!$F$62</f>
        <v>137.64950694444443</v>
      </c>
      <c r="EH98" s="73">
        <f>(2*('Calcification Rates'!$D$62-'Calcification Rates'!$E$62)*('Calcification Rates'!$F$62-'Calcification Rates'!$G$62))+(0.1*('Calcification Rates'!$D$62-'Calcification Rates'!$E$62)*($A98+(2*'Calcification Rates'!$D$62-'Calcification Rates'!$E$62)))*('Calcification Rates'!$F$62-'Calcification Rates'!$G$62)</f>
        <v>112.94249392262418</v>
      </c>
      <c r="EI98" s="73">
        <f>(2*('Calcification Rates'!$D$62+'Calcification Rates'!$E$62)*('Calcification Rates'!$F$62+'Calcification Rates'!$G$62))+(0.1*('Calcification Rates'!$D$62+'Calcification Rates'!$E$62)*($A98+(2*'Calcification Rates'!$D$62+'Calcification Rates'!$E$62)))*('Calcification Rates'!$F$62+'Calcification Rates'!$G$62)</f>
        <v>164.3387712167318</v>
      </c>
      <c r="EJ98" s="73">
        <f>(2*'Calcification Rates'!$D$63*'Calcification Rates'!$F$63)+0.1*'Calcification Rates'!$D$63*($A98+(2*'Calcification Rates'!$D$63))*'Calcification Rates'!$F$63</f>
        <v>137.64950694444443</v>
      </c>
      <c r="EK98" s="73">
        <f>(2*('Calcification Rates'!$D$63-'Calcification Rates'!$E$63)*('Calcification Rates'!$F$63-'Calcification Rates'!$G$63))+(0.1*('Calcification Rates'!$D$63-'Calcification Rates'!$E$63)*($A98+(2*'Calcification Rates'!$D$63-'Calcification Rates'!$E$63)))*('Calcification Rates'!$F$63-'Calcification Rates'!$G$63)</f>
        <v>112.94249392262418</v>
      </c>
      <c r="EL98" s="73">
        <f>(2*('Calcification Rates'!$D$63+'Calcification Rates'!$E$63)*('Calcification Rates'!$F$63+'Calcification Rates'!$G$63))+(0.1*('Calcification Rates'!$D$63+'Calcification Rates'!$E$63)*($A98+(2*'Calcification Rates'!$D$63+'Calcification Rates'!$E$63)))*('Calcification Rates'!$F$63+'Calcification Rates'!$G$63)</f>
        <v>164.3387712167318</v>
      </c>
      <c r="EM98" s="73">
        <f>(2*'Calcification Rates'!$D$64*'Calcification Rates'!$F$64)+0.1*'Calcification Rates'!$D$64*($A98+(2*'Calcification Rates'!$D$64))*'Calcification Rates'!$F$64</f>
        <v>137.64950694444443</v>
      </c>
      <c r="EN98" s="73">
        <f>(2*('Calcification Rates'!$D$64-'Calcification Rates'!$E$64)*('Calcification Rates'!$F$64-'Calcification Rates'!$G$64))+(0.1*('Calcification Rates'!$D$64-'Calcification Rates'!$E$64)*($A98+(2*'Calcification Rates'!$D$64-'Calcification Rates'!$E$64)))*('Calcification Rates'!$F$64-'Calcification Rates'!$G$64)</f>
        <v>112.94249392262418</v>
      </c>
      <c r="EO98" s="73">
        <f>(2*('Calcification Rates'!$D$64+'Calcification Rates'!$E$64)*('Calcification Rates'!$F$64+'Calcification Rates'!$G$64))+(0.1*('Calcification Rates'!$D$64+'Calcification Rates'!$E$64)*($A98+(2*'Calcification Rates'!$D$64+'Calcification Rates'!$E$64)))*('Calcification Rates'!$F$64+'Calcification Rates'!$G$64)</f>
        <v>164.3387712167318</v>
      </c>
      <c r="EP98" s="73">
        <f>(2*'Calcification Rates'!$D$65*'Calcification Rates'!$F$65)+0.1*'Calcification Rates'!$D$65*($A98+(2*'Calcification Rates'!$D$65))*'Calcification Rates'!$F$65</f>
        <v>137.64950694444443</v>
      </c>
      <c r="EQ98" s="73">
        <f>(2*('Calcification Rates'!$D$65-'Calcification Rates'!$E$65)*('Calcification Rates'!$F$65-'Calcification Rates'!$G$65))+(0.1*('Calcification Rates'!$D$65-'Calcification Rates'!$E$65)*($A98+(2*'Calcification Rates'!$D$65-'Calcification Rates'!$E$65)))*('Calcification Rates'!$F$65-'Calcification Rates'!$G$65)</f>
        <v>112.94249392262418</v>
      </c>
      <c r="ER98" s="73">
        <f>(2*('Calcification Rates'!$D$65+'Calcification Rates'!$E$65)*('Calcification Rates'!$F$65+'Calcification Rates'!$G$65))+(0.1*('Calcification Rates'!$D$65+'Calcification Rates'!$E$65)*($A98+(2*'Calcification Rates'!$D$65+'Calcification Rates'!$E$65)))*('Calcification Rates'!$F$65+'Calcification Rates'!$G$65)</f>
        <v>164.3387712167318</v>
      </c>
      <c r="ES98" s="73">
        <f>$A98*'Calcification Rates'!$D$66*'Calcification Rates'!$F$66</f>
        <v>75.338410147216877</v>
      </c>
      <c r="ET98" s="73">
        <f>$A98*('Calcification Rates'!$D$66-'Calcification Rates'!$E$66)*('Calcification Rates'!$F$66-'Calcification Rates'!$G$66)</f>
        <v>69.034390849551926</v>
      </c>
      <c r="EU98" s="73">
        <f>$A98*('Calcification Rates'!$D$66+'Calcification Rates'!$E$66)*('Calcification Rates'!$F$66+'Calcification Rates'!$G$66)</f>
        <v>81.915240010080709</v>
      </c>
      <c r="EV98" s="73">
        <f>(2*'Calcification Rates'!$D$67*'Calcification Rates'!$F$67)+0.1*'Calcification Rates'!$D$67*($A98+(2*'Calcification Rates'!$D$67))*'Calcification Rates'!$F$67</f>
        <v>137.64950694444443</v>
      </c>
      <c r="EW98" s="73">
        <f>(2*('Calcification Rates'!$D$67-'Calcification Rates'!$E$67)*('Calcification Rates'!$F$67-'Calcification Rates'!$G$67))+(0.1*('Calcification Rates'!$D$67-'Calcification Rates'!$E$67)*($A98+(2*'Calcification Rates'!$D$67-'Calcification Rates'!$E$67)))*('Calcification Rates'!$F$67-'Calcification Rates'!$G$67)</f>
        <v>112.94249392262418</v>
      </c>
      <c r="EX98" s="73">
        <f>(2*('Calcification Rates'!$D$67+'Calcification Rates'!$E$67)*('Calcification Rates'!$F$67+'Calcification Rates'!$G$67))+(0.1*('Calcification Rates'!$D$67+'Calcification Rates'!$E$67)*($A98+(2*'Calcification Rates'!$D$67+'Calcification Rates'!$E$67)))*('Calcification Rates'!$F$67+'Calcification Rates'!$G$67)</f>
        <v>164.3387712167318</v>
      </c>
      <c r="EY98" s="73">
        <f>((((1-'Calcification Rates'!$H$68)*$A98)*'Calcification Rates'!$D$68*0.1)+('Calcification Rates'!$H$68*$A98*'Calcification Rates'!$D$68))*'Calcification Rates'!$F$68</f>
        <v>21.976944000000003</v>
      </c>
      <c r="EZ98" s="73">
        <f>((((1-'Calcification Rates'!$H$68)*$A98)*(('Calcification Rates'!$D$68-'Calcification Rates'!$E$68)*0.1))+('Calcification Rates'!$H$68*$A98*('Calcification Rates'!$D$68-'Calcification Rates'!$E$68)))*('Calcification Rates'!$F$68-'Calcification Rates'!$G$68)</f>
        <v>13.675460267983338</v>
      </c>
      <c r="FA98" s="73">
        <f>((((1-'Calcification Rates'!$H$68)*$A98)*(('Calcification Rates'!$D$68+'Calcification Rates'!$E$68)*0.1))+('Calcification Rates'!$H$68*$A98*('Calcification Rates'!$D$68+'Calcification Rates'!$E$68)))*('Calcification Rates'!$F$68+'Calcification Rates'!$G$68)</f>
        <v>31.104156051003613</v>
      </c>
      <c r="FB98" s="73">
        <f>((((((((($A98*2)/PI())/2)+'Calcification Rates'!$D$69)^2)*PI())/2))-((((((($A98*2)/PI())/2)^2)*PI())/2)))*'Calcification Rates'!$F$69</f>
        <v>146.15717046670352</v>
      </c>
      <c r="FC98" s="73">
        <f>((((((((($A98*2)/PI())/2)+('Calcification Rates'!$D$69-'Calcification Rates'!$E$69))^2)*PI())/2))-((((((($A98*2)/PI())/2)^2)*PI())/2)))*('Calcification Rates'!$F$69-'Calcification Rates'!$G$69)</f>
        <v>138.36434566177897</v>
      </c>
      <c r="FD98" s="73">
        <f>((((((((($A98*2)/PI())/2)+('Calcification Rates'!$D$69+'Calcification Rates'!$E$69))^2)*PI())/2))-((((((($A98*2)/PI())/2)^2)*PI())/2)))*('Calcification Rates'!$F$69+'Calcification Rates'!$G$69)</f>
        <v>154.06380047118716</v>
      </c>
      <c r="FE98" s="73">
        <f>((((((((($A98*2)/PI())/2)+'Calcification Rates'!$D$70)^2)*PI())/2))-((((((($A98*2)/PI())/2)^2)*PI())/2)))*'Calcification Rates'!$F$70</f>
        <v>113.81960393456905</v>
      </c>
      <c r="FF98" s="73">
        <f>((((((((($A98*2)/PI())/2)+('Calcification Rates'!$D$70-'Calcification Rates'!$E$70))^2)*PI())/2))-((((((($A98*2)/PI())/2)^2)*PI())/2)))*('Calcification Rates'!$F$70-'Calcification Rates'!$G$70)</f>
        <v>97.999702919939523</v>
      </c>
      <c r="FG98" s="73">
        <f>((((((((($A98*2)/PI())/2)+('Calcification Rates'!$D$70+'Calcification Rates'!$E$70))^2)*PI())/2))-((((((($A98*2)/PI())/2)^2)*PI())/2)))*('Calcification Rates'!$F$70+'Calcification Rates'!$G$70)</f>
        <v>129.94382987214007</v>
      </c>
      <c r="FH98" s="73">
        <f>((((((((($A98*2)/PI())/2)+'Calcification Rates'!$D$71)^2)*PI())/2))-((((((($A98*2)/PI())/2)^2)*PI())/2)))*'Calcification Rates'!$F$71</f>
        <v>65.163737490318724</v>
      </c>
      <c r="FI98" s="73">
        <f>((((((((($A98*2)/PI())/2)+('Calcification Rates'!$D$71-'Calcification Rates'!$E$71))^2)*PI())/2))-((((((($A98*2)/PI())/2)^2)*PI())/2)))*('Calcification Rates'!$F$71-'Calcification Rates'!$G$71)</f>
        <v>60.088157254636855</v>
      </c>
      <c r="FJ98" s="73">
        <f>((((((((($A98*2)/PI())/2)+('Calcification Rates'!$D$71+'Calcification Rates'!$E$71))^2)*PI())/2))-((((((($A98*2)/PI())/2)^2)*PI())/2)))*('Calcification Rates'!$F$71+'Calcification Rates'!$G$71)</f>
        <v>70.440130351779288</v>
      </c>
      <c r="FK98" s="73">
        <f>$A98*'Calcification Rates'!$D$72*'Calcification Rates'!$F$72</f>
        <v>2.2562699999999998</v>
      </c>
      <c r="FL98" s="73">
        <f>$A98*('Calcification Rates'!$D$72-'Calcification Rates'!$E$72)*('Calcification Rates'!$F$72-'Calcification Rates'!$G$72)</f>
        <v>1.4663471306697662</v>
      </c>
      <c r="FM98" s="73">
        <f>$A98*('Calcification Rates'!$D$72+'Calcification Rates'!$E$72)*('Calcification Rates'!$F$72+'Calcification Rates'!$G$72)</f>
        <v>3.0461928693302336</v>
      </c>
      <c r="FN98" s="73">
        <f>$A98*'Calcification Rates'!$D$74*'Calcification Rates'!$F$74</f>
        <v>2.2562699999999998</v>
      </c>
      <c r="FO98" s="73">
        <f>$A98*('Calcification Rates'!$D$74-'Calcification Rates'!$E$74)*('Calcification Rates'!$F$74-'Calcification Rates'!$G$74)</f>
        <v>1.4663471306697662</v>
      </c>
      <c r="FP98" s="73">
        <f>$A98*('Calcification Rates'!$D$74+'Calcification Rates'!$E$74)*('Calcification Rates'!$F$74+'Calcification Rates'!$G$74)</f>
        <v>3.0461928693302336</v>
      </c>
      <c r="FQ98" s="73">
        <f>$A98*'Calcification Rates'!$D$75*'Calcification Rates'!$F$75</f>
        <v>65.120693181818183</v>
      </c>
      <c r="FR98" s="73">
        <f>$A98*('Calcification Rates'!$D$75-'Calcification Rates'!$E$75)*('Calcification Rates'!$F$75-'Calcification Rates'!$G$75)</f>
        <v>60.644330003796014</v>
      </c>
      <c r="FS98" s="73">
        <f>$A98*('Calcification Rates'!$D$75+'Calcification Rates'!$E$75)*('Calcification Rates'!$F$75+'Calcification Rates'!$G$75)</f>
        <v>69.733360473896042</v>
      </c>
      <c r="FT98" s="73">
        <f>((((((((($A98*2)/PI())/2)+'Calcification Rates'!$D$76)^2)*PI())/2))-((((((($A98*2)/PI())/2)^2)*PI())/2)))*'Calcification Rates'!$F$76</f>
        <v>65.602264987299307</v>
      </c>
      <c r="FU98" s="73">
        <f>((((((((($A98*2)/PI())/2)+('Calcification Rates'!$D$76-'Calcification Rates'!$E$76))^2)*PI())/2))-((((((($A98*2)/PI())/2)^2)*PI())/2)))*('Calcification Rates'!$F$76-'Calcification Rates'!$G$76)</f>
        <v>61.083014404145935</v>
      </c>
      <c r="FV98" s="73">
        <f>((((((((($A98*2)/PI())/2)+('Calcification Rates'!$D$76+'Calcification Rates'!$E$76))^2)*PI())/2))-((((((($A98*2)/PI())/2)^2)*PI())/2)))*('Calcification Rates'!$F$76+'Calcification Rates'!$G$76)</f>
        <v>70.260294093919072</v>
      </c>
      <c r="FW98" s="73">
        <f>(2*'Calcification Rates'!$D$77*'Calcification Rates'!$F$77)+0.1*'Calcification Rates'!$D$77*($A98+(2*'Calcification Rates'!$D$77))*'Calcification Rates'!$F$77</f>
        <v>137.64950694444443</v>
      </c>
      <c r="FX98" s="73">
        <f>(2*('Calcification Rates'!$D$77-'Calcification Rates'!$E$77)*('Calcification Rates'!$F$77-'Calcification Rates'!$G$77))+(0.1*('Calcification Rates'!$D$77-'Calcification Rates'!$E$77)*($A98+(2*'Calcification Rates'!$D$77-'Calcification Rates'!$E$77)))*('Calcification Rates'!$F$77-'Calcification Rates'!$G$77)</f>
        <v>130.9784070440995</v>
      </c>
      <c r="FY98" s="73">
        <f>(2*('Calcification Rates'!$D$77+'Calcification Rates'!$E$77)*('Calcification Rates'!$F$77+'Calcification Rates'!$G$77))+(0.1*('Calcification Rates'!$D$77+'Calcification Rates'!$E$77)*($A98+(2*'Calcification Rates'!$D$77+'Calcification Rates'!$E$77)))*('Calcification Rates'!$F$77+'Calcification Rates'!$G$77)</f>
        <v>144.34973165284765</v>
      </c>
      <c r="FZ98" s="73">
        <f>((((1-'Calcification Rates'!$H$78)*$A98)*'Calcification Rates'!$D$78*0.1)+('Calcification Rates'!$H$78*$A98*'Calcification Rates'!$D$78))*'Calcification Rates'!$F$78</f>
        <v>34.234075511999997</v>
      </c>
      <c r="GA98" s="73">
        <f>((((1-'Calcification Rates'!$H$78)*$A98)*(('Calcification Rates'!$D$78-'Calcification Rates'!$E$78)*0.1))+('Calcification Rates'!$H$78*$A98*('Calcification Rates'!$D$78-'Calcification Rates'!$E$78)))*('Calcification Rates'!$F$78-'Calcification Rates'!$G$78)</f>
        <v>33.048892398927599</v>
      </c>
      <c r="GB98" s="73">
        <f>((((1-'Calcification Rates'!$H$78)*$A98)*(('Calcification Rates'!$D$78+'Calcification Rates'!$E$78)*0.1))+('Calcification Rates'!$H$78*$A98*('Calcification Rates'!$D$78+'Calcification Rates'!$E$78)))*('Calcification Rates'!$F$78+'Calcification Rates'!$G$78)</f>
        <v>35.419258625072395</v>
      </c>
      <c r="GC98" s="73">
        <f>((((1-'Calcification Rates'!$H$79)*$A98)*'Calcification Rates'!$D$79*0.1)+('Calcification Rates'!$H$79*$A98*'Calcification Rates'!$D$79))*'Calcification Rates'!$F$79</f>
        <v>38.934866880000001</v>
      </c>
      <c r="GD98" s="73">
        <f>((((1-'Calcification Rates'!$H$79)*$A98)*(('Calcification Rates'!$D$79-'Calcification Rates'!$E$79)*0.1))+('Calcification Rates'!$H$79*$A98*('Calcification Rates'!$D$79-'Calcification Rates'!$E$79)))*('Calcification Rates'!$F$79-'Calcification Rates'!$G$79)</f>
        <v>37.307224609760958</v>
      </c>
      <c r="GE98" s="73">
        <f>((((1-'Calcification Rates'!$H$79)*$A98)*(('Calcification Rates'!$D$79+'Calcification Rates'!$E$79)*0.1))+('Calcification Rates'!$H$79*$A98*('Calcification Rates'!$D$79+'Calcification Rates'!$E$79)))*('Calcification Rates'!$F$79+'Calcification Rates'!$G$79)</f>
        <v>40.562509150239052</v>
      </c>
      <c r="GF98" s="73">
        <f>((((1-'Calcification Rates'!$H$80)*$A98)*'Calcification Rates'!$D$80*0.1)+('Calcification Rates'!$H$80*$A98*'Calcification Rates'!$D$80))*'Calcification Rates'!$F$80</f>
        <v>45.817033391999992</v>
      </c>
      <c r="GG98" s="73">
        <f>((((1-'Calcification Rates'!$H$80)*$A98)*(('Calcification Rates'!$D$80-'Calcification Rates'!$E$80)*0.1))+('Calcification Rates'!$H$80*$A98*('Calcification Rates'!$D$80-'Calcification Rates'!$E$80)))*('Calcification Rates'!$F$80-'Calcification Rates'!$G$80)</f>
        <v>44.230848473752729</v>
      </c>
      <c r="GH98" s="73">
        <f>((((1-'Calcification Rates'!$H$80)*$A98)*(('Calcification Rates'!$D$80+'Calcification Rates'!$E$80)*0.1))+('Calcification Rates'!$H$80*$A98*('Calcification Rates'!$D$80+'Calcification Rates'!$E$80)))*('Calcification Rates'!$F$80+'Calcification Rates'!$G$80)</f>
        <v>47.403218310247262</v>
      </c>
      <c r="GI98" s="73">
        <f>((((((((($A98*2)/PI())/2)+'Calcification Rates'!$D$81)^2)*PI())/2))-((((((($A98*2)/PI())/2)^2)*PI())/2)))*'Calcification Rates'!$F$81</f>
        <v>55.554783673529528</v>
      </c>
      <c r="GJ98" s="73">
        <f>((((((((($A98*2)/PI())/2)+('Calcification Rates'!$D$81-'Calcification Rates'!$E$81))^2)*PI())/2))-((((((($A98*2)/PI())/2)^2)*PI())/2)))*('Calcification Rates'!$F$81-'Calcification Rates'!$G$81)</f>
        <v>53.755007853283679</v>
      </c>
      <c r="GK98" s="73">
        <f>((((((((($A98*2)/PI())/2)+('Calcification Rates'!$D$81+'Calcification Rates'!$E$81))^2)*PI())/2))-((((((($A98*2)/PI())/2)^2)*PI())/2)))*('Calcification Rates'!$F$81+'Calcification Rates'!$G$81)</f>
        <v>57.355451941065532</v>
      </c>
      <c r="GL98" s="73">
        <f>((((((((($A98*2)/PI())/2)+'Calcification Rates'!$D$82)^2)*PI())/2))-((((((($A98*2)/PI())/2)^2)*PI())/2)))*'Calcification Rates'!$F$82</f>
        <v>56.967462599731881</v>
      </c>
      <c r="GM98" s="73">
        <f>((((((((($A98*2)/PI())/2)+('Calcification Rates'!$D$82-'Calcification Rates'!$E$82))^2)*PI())/2))-((((((($A98*2)/PI())/2)^2)*PI())/2)))*('Calcification Rates'!$F$82-'Calcification Rates'!$G$82)</f>
        <v>55.566636273241421</v>
      </c>
      <c r="GN98" s="73">
        <f>((((((((($A98*2)/PI())/2)+('Calcification Rates'!$D$82+'Calcification Rates'!$E$82))^2)*PI())/2))-((((((($A98*2)/PI())/2)^2)*PI())/2)))*('Calcification Rates'!$F$82+'Calcification Rates'!$G$82)</f>
        <v>58.3688290940282</v>
      </c>
      <c r="GO98" s="73">
        <f>((((((((($A98*2)/PI())/2)+'Calcification Rates'!$D$87)^2)*PI())/2))-((((((($A98*2)/PI())/2)^2)*PI())/2)))*'Calcification Rates'!$F$87</f>
        <v>38.320887470123111</v>
      </c>
      <c r="GP98" s="73">
        <f>((((((((($A98*2)/PI())/2)+('Calcification Rates'!$D$87-'Calcification Rates'!$E$87))^2)*PI())/2))-((((((($A98*2)/PI())/2)^2)*PI())/2)))*('Calcification Rates'!$F$87-'Calcification Rates'!$G$87)</f>
        <v>33.340098416699853</v>
      </c>
      <c r="GQ98" s="73">
        <f>((((((((($A98*2)/PI())/2)+('Calcification Rates'!$D$87+'Calcification Rates'!$E$87))^2)*PI())/2))-((((((($A98*2)/PI())/2)^2)*PI())/2)))*('Calcification Rates'!$F$87+'Calcification Rates'!$G$87)</f>
        <v>43.565350274691376</v>
      </c>
      <c r="GR98" s="73">
        <f>((((((((($A98*2)/PI())/2)+'Calcification Rates'!$D$88)^2)*PI())/2))-((((((($A98*2)/PI())/2)^2)*PI())/2)))*'Calcification Rates'!$F$88</f>
        <v>38.320887470123111</v>
      </c>
      <c r="GS98" s="73">
        <f>((((((((($A98*2)/PI())/2)+('Calcification Rates'!$D$88-'Calcification Rates'!$E$88))^2)*PI())/2))-((((((($A98*2)/PI())/2)^2)*PI())/2)))*('Calcification Rates'!$F$88-'Calcification Rates'!$G$88)</f>
        <v>33.340098416699853</v>
      </c>
      <c r="GT98" s="73">
        <f>((((((((($A98*2)/PI())/2)+('Calcification Rates'!$D$88+'Calcification Rates'!$E$88))^2)*PI())/2))-((((((($A98*2)/PI())/2)^2)*PI())/2)))*('Calcification Rates'!$F$88+'Calcification Rates'!$G$88)</f>
        <v>43.565350274691376</v>
      </c>
      <c r="GU98" s="73">
        <f>((((((((($A98*2)/PI())/2)+'Calcification Rates'!$D$89)^2)*PI())/2))-((((((($A98*2)/PI())/2)^2)*PI())/2)))*'Calcification Rates'!$F$89</f>
        <v>53.521309201675585</v>
      </c>
      <c r="GV98" s="73">
        <f>((((((((($A98*2)/PI())/2)+('Calcification Rates'!$D$89-'Calcification Rates'!$E$89))^2)*PI())/2))-((((((($A98*2)/PI())/2)^2)*PI())/2)))*('Calcification Rates'!$F$89-'Calcification Rates'!$G$89)</f>
        <v>47.722609721852386</v>
      </c>
      <c r="GW98" s="73">
        <f>((((((((($A98*2)/PI())/2)+('Calcification Rates'!$D$89+'Calcification Rates'!$E$89))^2)*PI())/2))-((((((($A98*2)/PI())/2)^2)*PI())/2)))*('Calcification Rates'!$F$89+'Calcification Rates'!$G$89)</f>
        <v>59.5347752977464</v>
      </c>
      <c r="GX98" s="73">
        <f>((((((((($A98*2)/PI())/2)+'Calcification Rates'!$D$90)^2)*PI())/2))-((((((($A98*2)/PI())/2)^2)*PI())/2)))*'Calcification Rates'!$F$90</f>
        <v>53.521309201675585</v>
      </c>
      <c r="GY98" s="73">
        <f>((((((((($A98*2)/PI())/2)+('Calcification Rates'!$D$90-'Calcification Rates'!$E$90))^2)*PI())/2))-((((((($A98*2)/PI())/2)^2)*PI())/2)))*('Calcification Rates'!$F$90-'Calcification Rates'!$G$90)</f>
        <v>47.722609721852386</v>
      </c>
      <c r="GZ98" s="73">
        <f>((((((((($A98*2)/PI())/2)+('Calcification Rates'!$D$90+'Calcification Rates'!$E$90))^2)*PI())/2))-((((((($A98*2)/PI())/2)^2)*PI())/2)))*('Calcification Rates'!$F$90+'Calcification Rates'!$G$90)</f>
        <v>59.5347752977464</v>
      </c>
      <c r="HA98" s="73">
        <f>((((((((($A98*2)/PI())/2)+'Calcification Rates'!$D$92)^2)*PI())/2))-((((((($A98*2)/PI())/2)^2)*PI())/2)))*'Calcification Rates'!$F$92</f>
        <v>134.3089231820797</v>
      </c>
      <c r="HB98" s="73">
        <f>((((((((($A98*2)/PI())/2)+('Calcification Rates'!$D$92-'Calcification Rates'!$E$92))^2)*PI())/2))-((((((($A98*2)/PI())/2)^2)*PI())/2)))*('Calcification Rates'!$F$92-'Calcification Rates'!$G$92)</f>
        <v>129.11239334723263</v>
      </c>
      <c r="HC98" s="73">
        <f>((((((((($A98*2)/PI())/2)+('Calcification Rates'!$D$92+'Calcification Rates'!$E$92))^2)*PI())/2))-((((((($A98*2)/PI())/2)^2)*PI())/2)))*('Calcification Rates'!$F$92+'Calcification Rates'!$G$92)</f>
        <v>139.50545301692677</v>
      </c>
      <c r="HD98" s="73">
        <f>$A98*'Calcification Rates'!$D$93*'Calcification Rates'!$F$93</f>
        <v>39.664752422621952</v>
      </c>
      <c r="HE98" s="73">
        <f>$A98*('Calcification Rates'!$D$93-'Calcification Rates'!$E$93)*('Calcification Rates'!$F$93-'Calcification Rates'!$G$93)</f>
        <v>34.860433339907836</v>
      </c>
      <c r="HF98" s="73">
        <f>$A98*('Calcification Rates'!$D$93+'Calcification Rates'!$E$93)*('Calcification Rates'!$F$93+'Calcification Rates'!$G$93)</f>
        <v>44.732266381425028</v>
      </c>
      <c r="HG98" s="73">
        <f>$A98*'Calcification Rates'!$D$95*'Calcification Rates'!$F$95</f>
        <v>50.572559338842986</v>
      </c>
      <c r="HH98" s="73">
        <f>$A98*('Calcification Rates'!$D$95-'Calcification Rates'!$E$95)*('Calcification Rates'!$F$95-'Calcification Rates'!$G$95)</f>
        <v>44.131764339742226</v>
      </c>
      <c r="HI98" s="73">
        <f>$A98*('Calcification Rates'!$D$95+'Calcification Rates'!$E$95)*('Calcification Rates'!$F$95+'Calcification Rates'!$G$95)</f>
        <v>57.374307310865753</v>
      </c>
      <c r="HJ98" s="73">
        <f>((((1-'Calcification Rates'!$H$96)*$A98)*'Calcification Rates'!$D$96*0.1)+('Calcification Rates'!$H$96*$A98*'Calcification Rates'!$D$96))*'Calcification Rates'!$F$96</f>
        <v>24.043000800000002</v>
      </c>
      <c r="HK98" s="73">
        <f>((((1-'Calcification Rates'!$H$96)*$A98)*(('Calcification Rates'!$D$96-'Calcification Rates'!$E$96)*0.1))+('Calcification Rates'!$H$96*$A98*('Calcification Rates'!$D$96-'Calcification Rates'!$E$96)))*('Calcification Rates'!$F$96-'Calcification Rates'!$G$96)</f>
        <v>21.002098156721708</v>
      </c>
      <c r="HL98" s="73">
        <f>((((1-'Calcification Rates'!$H$96)*$A98)*(('Calcification Rates'!$D$96+'Calcification Rates'!$E$96)*0.1))+('Calcification Rates'!$H$96*$A98*('Calcification Rates'!$D$96+'Calcification Rates'!$E$96)))*('Calcification Rates'!$F$96+'Calcification Rates'!$G$96)</f>
        <v>27.270946367214595</v>
      </c>
      <c r="HM98" s="73">
        <f>((((1-'Calcification Rates'!$H$98)*$A98)*'Calcification Rates'!$D$98*0.1)+('Calcification Rates'!$H$98*$A98*'Calcification Rates'!$D$98))*'Calcification Rates'!$F$98</f>
        <v>24.043000800000002</v>
      </c>
      <c r="HN98" s="73">
        <f>((((1-'Calcification Rates'!$H$98)*$A98)*(('Calcification Rates'!$D$98-'Calcification Rates'!$E$98)*0.1))+('Calcification Rates'!$H$98*$A98*('Calcification Rates'!$D$98-'Calcification Rates'!$E$98)))*('Calcification Rates'!$F$98-'Calcification Rates'!$G$98)</f>
        <v>14.499964050758193</v>
      </c>
      <c r="HO98" s="73">
        <f>((((1-'Calcification Rates'!$H$98)*$A98)*(('Calcification Rates'!$D$98+'Calcification Rates'!$E$98)*0.1))+('Calcification Rates'!$H$98*$A98*('Calcification Rates'!$D$98+'Calcification Rates'!$E$98)))*('Calcification Rates'!$F$98+'Calcification Rates'!$G$98)</f>
        <v>34.967707024402756</v>
      </c>
    </row>
    <row r="99" spans="1:223" x14ac:dyDescent="0.3">
      <c r="A99" s="42">
        <v>97</v>
      </c>
      <c r="B99" s="73">
        <f>((((1-'Calcification Rates'!$H$11)*$A99)*'Calcification Rates'!$D$11*0.1)+('Calcification Rates'!$H$11*$A99*'Calcification Rates'!$D$11))*'Calcification Rates'!$F$11</f>
        <v>266.87662250666665</v>
      </c>
      <c r="C99" s="73">
        <f>((((1-'Calcification Rates'!$H$11)*$A99)*(('Calcification Rates'!$D$11-'Calcification Rates'!$E$11)*0.1))+('Calcification Rates'!$H$11*$A99*('Calcification Rates'!$D$11-'Calcification Rates'!$E$11)))*('Calcification Rates'!$F$11-'Calcification Rates'!$G$11)</f>
        <v>216.7505326169011</v>
      </c>
      <c r="D99" s="73">
        <f>((((1-'Calcification Rates'!$H$11)*$A99)*(('Calcification Rates'!$D$11+'Calcification Rates'!$E$11)*0.1))+('Calcification Rates'!$H$11*$A99*('Calcification Rates'!$D$11+'Calcification Rates'!$E$11)))*('Calcification Rates'!$F$11+'Calcification Rates'!$G$11)</f>
        <v>318.55985877952395</v>
      </c>
      <c r="E99" s="73">
        <f>(((((1-'Calcification Rates'!$H$12)*$A99)*'Calcification Rates'!$D$12*0.1)+('Calcification Rates'!$H$12*$A99*'Calcification Rates'!$D$12))*'Calcification Rates'!$F$12)*0.5</f>
        <v>140.53813036190473</v>
      </c>
      <c r="F99" s="73">
        <f>(((((1-'Calcification Rates'!$H$12)*$A99)*(('Calcification Rates'!$D$12-'Calcification Rates'!$E$12)*0.1))+('Calcification Rates'!$H$12*$A99*('Calcification Rates'!$D$12-'Calcification Rates'!$E$12)))*('Calcification Rates'!$F$12-'Calcification Rates'!$G$12))*0.5</f>
        <v>129.16535730133711</v>
      </c>
      <c r="G99" s="73">
        <f>(((((1-'Calcification Rates'!$H$12)*$A99)*(('Calcification Rates'!$D$12+'Calcification Rates'!$E$12)*0.1))+('Calcification Rates'!$H$12*$A99*('Calcification Rates'!$D$12+'Calcification Rates'!$E$12)))*('Calcification Rates'!$F$12+'Calcification Rates'!$G$12))*0.5</f>
        <v>152.10823154124461</v>
      </c>
      <c r="H99" s="73">
        <f>(((((1-'Calcification Rates'!$H$13)*$A99)*'Calcification Rates'!$D$13*0.1)+('Calcification Rates'!$H$13*$A99*'Calcification Rates'!$D$13))*'Calcification Rates'!$F$13)*0.5</f>
        <v>113.0841816432</v>
      </c>
      <c r="I99" s="73">
        <f>(((((1-'Calcification Rates'!$H$13)*$A99)*(('Calcification Rates'!$D$13-'Calcification Rates'!$E$13)*0.1))+('Calcification Rates'!$H$13*$A99*('Calcification Rates'!$D$13-'Calcification Rates'!$E$13)))*('Calcification Rates'!$F$13-'Calcification Rates'!$G$13))*0.5</f>
        <v>95.701201693597525</v>
      </c>
      <c r="J99" s="73">
        <f>(((((1-'Calcification Rates'!$H$13)*$A99)*(('Calcification Rates'!$D$13+'Calcification Rates'!$E$13)*0.1))+('Calcification Rates'!$H$13*$A99*('Calcification Rates'!$D$13+'Calcification Rates'!$E$13)))*('Calcification Rates'!$F$13+'Calcification Rates'!$G$13))*0.5</f>
        <v>131.90052382651356</v>
      </c>
      <c r="K99" s="73">
        <f>((((((((($A99*2)/PI())/2)+'Calcification Rates'!$D$14)^2)*PI())/2))-((((((($A99*2)/PI())/2)^2)*PI())/2)))*'Calcification Rates'!$F$14</f>
        <v>57.330616613858581</v>
      </c>
      <c r="L99" s="73">
        <f>((((((((($A99*2)/PI())/2)+('Calcification Rates'!$D$14-'Calcification Rates'!$E$14))^2)*PI())/2))-((((((($A99*2)/PI())/2)^2)*PI())/2)))*('Calcification Rates'!$F$14-'Calcification Rates'!$G$14)</f>
        <v>55.333683577107003</v>
      </c>
      <c r="M99" s="73">
        <f>((((((((($A99*2)/PI())/2)+('Calcification Rates'!$D$14+'Calcification Rates'!$E$14))^2)*PI())/2))-((((((($A99*2)/PI())/2)^2)*PI())/2)))*('Calcification Rates'!$F$14+'Calcification Rates'!$G$14)</f>
        <v>59.328229801903213</v>
      </c>
      <c r="N99" s="73">
        <f>((((((((($A99*2)/PI())/2)+'Calcification Rates'!$D$15)^2)*PI())/2))-((((((($A99*2)/PI())/2)^2)*PI())/2)))*'Calcification Rates'!$F$15</f>
        <v>58.151758258067495</v>
      </c>
      <c r="O99" s="73">
        <f>((((((((($A99*2)/PI())/2)+('Calcification Rates'!$D$15-'Calcification Rates'!$E$15))^2)*PI())/2))-((((((($A99*2)/PI())/2)^2)*PI())/2)))*('Calcification Rates'!$F$15-'Calcification Rates'!$G$15)</f>
        <v>52.442492717914689</v>
      </c>
      <c r="P99" s="73">
        <f>((((((((($A99*2)/PI())/2)+('Calcification Rates'!$D$15+'Calcification Rates'!$E$15))^2)*PI())/2))-((((((($A99*2)/PI())/2)^2)*PI())/2)))*('Calcification Rates'!$F$15+'Calcification Rates'!$G$15)</f>
        <v>64.127642709573266</v>
      </c>
      <c r="Q99" s="73">
        <f>(2*'Calcification Rates'!$D$16*'Calcification Rates'!$F$16)+0.1*'Calcification Rates'!$D$16*($A99+(2*'Calcification Rates'!$D$16))*'Calcification Rates'!$F$16</f>
        <v>13.170978333333334</v>
      </c>
      <c r="R99" s="73">
        <f>(2*('Calcification Rates'!$D$16-'Calcification Rates'!$E$16)*('Calcification Rates'!$F$16-'Calcification Rates'!$G$16))+(0.1*('Calcification Rates'!$D$16-'Calcification Rates'!$E$16)*($A99+(2*'Calcification Rates'!$D$16-'Calcification Rates'!$E$16)))*('Calcification Rates'!$F$16-'Calcification Rates'!$G$16)</f>
        <v>11.314047691387495</v>
      </c>
      <c r="S99" s="73">
        <f>(2*('Calcification Rates'!$D$16+'Calcification Rates'!$E$16)*('Calcification Rates'!$F$16+'Calcification Rates'!$G$16))+(0.1*('Calcification Rates'!$D$16+'Calcification Rates'!$E$16)*($A99+(2*'Calcification Rates'!$D$16+'Calcification Rates'!$E$16)))*('Calcification Rates'!$F$16+'Calcification Rates'!$G$16)</f>
        <v>15.074109959977788</v>
      </c>
      <c r="T99" s="73">
        <f>(2*'Calcification Rates'!$D$17*'Calcification Rates'!$F$17)+0.1*'Calcification Rates'!$D$17*($A99+(2*'Calcification Rates'!$D$17))*'Calcification Rates'!$F$17</f>
        <v>12.173176944444442</v>
      </c>
      <c r="U99" s="73">
        <f>(2*('Calcification Rates'!$D$17-'Calcification Rates'!$E$17)*('Calcification Rates'!$F$17-'Calcification Rates'!$G$17))+(0.1*('Calcification Rates'!$D$17-'Calcification Rates'!$E$17)*($A99+(2*'Calcification Rates'!$D$17-'Calcification Rates'!$E$17)))*('Calcification Rates'!$F$17-'Calcification Rates'!$G$17)</f>
        <v>10.329788338854161</v>
      </c>
      <c r="V99" s="73">
        <f>(2*('Calcification Rates'!$D$17+'Calcification Rates'!$E$17)*('Calcification Rates'!$F$17+'Calcification Rates'!$G$17))+(0.1*('Calcification Rates'!$D$17+'Calcification Rates'!$E$17)*($A99+(2*'Calcification Rates'!$D$17+'Calcification Rates'!$E$17)))*('Calcification Rates'!$F$17+'Calcification Rates'!$G$17)</f>
        <v>14.062765040777787</v>
      </c>
      <c r="W99" s="73">
        <f>((((((((($A99*2)/PI())/2)+'Calcification Rates'!$D$18)^2)*PI())/2))-((((((($A99*2)/PI())/2)^2)*PI())/2)))*'Calcification Rates'!$F$18</f>
        <v>58.151758258067495</v>
      </c>
      <c r="X99" s="73">
        <f>((((((((($A99*2)/PI())/2)+('Calcification Rates'!$D$18-'Calcification Rates'!$E$18))^2)*PI())/2))-((((((($A99*2)/PI())/2)^2)*PI())/2)))*('Calcification Rates'!$F$18-'Calcification Rates'!$G$18)</f>
        <v>52.442492717914689</v>
      </c>
      <c r="Y99" s="73">
        <f>((((((((($A99*2)/PI())/2)+('Calcification Rates'!$D$18+'Calcification Rates'!$E$18))^2)*PI())/2))-((((((($A99*2)/PI())/2)^2)*PI())/2)))*('Calcification Rates'!$F$18+'Calcification Rates'!$G$18)</f>
        <v>64.127642709573266</v>
      </c>
      <c r="Z99" s="73">
        <f>(2*'Calcification Rates'!$D$19*'Calcification Rates'!$F$19)+0.1*'Calcification Rates'!$D$19*($A99+(2*'Calcification Rates'!$D$19))*'Calcification Rates'!$F$19</f>
        <v>12.173176944444442</v>
      </c>
      <c r="AA99" s="73">
        <f>(2*('Calcification Rates'!$D$19-'Calcification Rates'!$E$19)*('Calcification Rates'!$F$19-'Calcification Rates'!$G$19))+(0.1*('Calcification Rates'!$D$19-'Calcification Rates'!$E$19)*($A99+(2*'Calcification Rates'!$D$19-'Calcification Rates'!$E$19)))*('Calcification Rates'!$F$19-'Calcification Rates'!$G$19)</f>
        <v>10.329788338854161</v>
      </c>
      <c r="AB99" s="73">
        <f>(2*('Calcification Rates'!$D$19+'Calcification Rates'!$E$19)*('Calcification Rates'!$F$19+'Calcification Rates'!$G$19))+(0.1*('Calcification Rates'!$D$19+'Calcification Rates'!$E$19)*($A99+(2*'Calcification Rates'!$D$19+'Calcification Rates'!$E$19)))*('Calcification Rates'!$F$19+'Calcification Rates'!$G$19)</f>
        <v>14.062765040777787</v>
      </c>
      <c r="AC99" s="73">
        <f>(((((1-'Calcification Rates'!$H$20)*$A99)*'Calcification Rates'!$D$20*0.1)+('Calcification Rates'!$H$20*$A99*'Calcification Rates'!$D$20))*'Calcification Rates'!$F$20)*0.5</f>
        <v>7.8425150708333327</v>
      </c>
      <c r="AD99" s="73">
        <f>(((((1-'Calcification Rates'!$H$20)*$A99)*(('Calcification Rates'!$D$20-'Calcification Rates'!$E$20)*0.1))+('Calcification Rates'!$H$20*$A99*('Calcification Rates'!$D$20-'Calcification Rates'!$E$20)))*('Calcification Rates'!$F$20-'Calcification Rates'!$G$20))*0.5</f>
        <v>6.6552887545516528</v>
      </c>
      <c r="AE99" s="73">
        <f>(((((1-'Calcification Rates'!$H$20)*$A99)*(('Calcification Rates'!$D$20+'Calcification Rates'!$E$20)*0.1))+('Calcification Rates'!$H$20*$A99*('Calcification Rates'!$D$20+'Calcification Rates'!$E$20)))*('Calcification Rates'!$F$20+'Calcification Rates'!$G$20))*0.5</f>
        <v>9.0593720583708119</v>
      </c>
      <c r="AF99" s="73">
        <f>(2*'Calcification Rates'!$D$21*'Calcification Rates'!$F$21)+0.1*'Calcification Rates'!$D$21*($A99+(2*'Calcification Rates'!$D$21))*'Calcification Rates'!$F$21</f>
        <v>13.969219444444445</v>
      </c>
      <c r="AG99" s="73">
        <f>(2*('Calcification Rates'!$D$21-'Calcification Rates'!$E$21)*('Calcification Rates'!$F$21-'Calcification Rates'!$G$21))+(0.1*('Calcification Rates'!$D$21-'Calcification Rates'!$E$21)*($A99+(2*'Calcification Rates'!$D$21-'Calcification Rates'!$E$21)))*('Calcification Rates'!$F$21-'Calcification Rates'!$G$21)</f>
        <v>13.669393887982933</v>
      </c>
      <c r="AH99" s="73">
        <f>(2*('Calcification Rates'!$D$21+'Calcification Rates'!$E$21)*('Calcification Rates'!$F$21+'Calcification Rates'!$G$21))+(0.1*('Calcification Rates'!$D$21+'Calcification Rates'!$E$21)*($A99+(2*'Calcification Rates'!$D$21+'Calcification Rates'!$E$21)))*('Calcification Rates'!$F$21+'Calcification Rates'!$G$21)</f>
        <v>14.2720994997504</v>
      </c>
      <c r="AI99" s="73">
        <f>$A99*'Calcification Rates'!$D$23*'Calcification Rates'!$F$23</f>
        <v>2.2797728124999996</v>
      </c>
      <c r="AJ99" s="73">
        <f>$A99*('Calcification Rates'!$D$23-'Calcification Rates'!$E$23)*('Calcification Rates'!$F$23-'Calcification Rates'!$G$23)</f>
        <v>1.4816215799475763</v>
      </c>
      <c r="AK99" s="73">
        <f>$A99*('Calcification Rates'!$D$23+'Calcification Rates'!$E$23)*('Calcification Rates'!$F$23+'Calcification Rates'!$G$23)</f>
        <v>3.0779240450524235</v>
      </c>
      <c r="AL99" s="73">
        <f>((((1-'Calcification Rates'!$H$24)*$A99)*'Calcification Rates'!$D$24*0.1)+('Calcification Rates'!$H$24*$A99*'Calcification Rates'!$D$24))*'Calcification Rates'!$F$24</f>
        <v>103.8787867481</v>
      </c>
      <c r="AM99" s="73">
        <f>((((1-'Calcification Rates'!$H$24)*$A99)*(('Calcification Rates'!$D$24-'Calcification Rates'!$E$24)*0.1))+('Calcification Rates'!$H$24*$A99*('Calcification Rates'!$D$24-'Calcification Rates'!$E$24)))*('Calcification Rates'!$F$24-'Calcification Rates'!$G$24)</f>
        <v>62.647698846469552</v>
      </c>
      <c r="AN99" s="73">
        <f>((((1-'Calcification Rates'!$H$24)*$A99)*(('Calcification Rates'!$D$24+'Calcification Rates'!$E$24)*0.1))+('Calcification Rates'!$H$24*$A99*('Calcification Rates'!$D$24+'Calcification Rates'!$E$24)))*('Calcification Rates'!$F$24+'Calcification Rates'!$G$24)</f>
        <v>151.07943518672479</v>
      </c>
      <c r="AO99" s="73">
        <f>((((((((($A99*2)/PI())/2)+'Calcification Rates'!$D$25)^2)*PI())/2))-((((((($A99*2)/PI())/2)^2)*PI())/2)))*'Calcification Rates'!$F$25</f>
        <v>48.780032878060368</v>
      </c>
      <c r="AP99" s="73">
        <f>((((((((($A99*2)/PI())/2)+('Calcification Rates'!$D$25-'Calcification Rates'!$E$25))^2)*PI())/2))-((((((($A99*2)/PI())/2)^2)*PI())/2)))*('Calcification Rates'!$F$25-'Calcification Rates'!$G$25)</f>
        <v>39.879190244256492</v>
      </c>
      <c r="AQ99" s="73">
        <f>((((((((($A99*2)/PI())/2)+('Calcification Rates'!$D$25+'Calcification Rates'!$E$25))^2)*PI())/2))-((((((($A99*2)/PI())/2)^2)*PI())/2)))*('Calcification Rates'!$F$25+'Calcification Rates'!$G$25)</f>
        <v>57.976251038439635</v>
      </c>
      <c r="AR99" s="73">
        <f>((((1-'Calcification Rates'!$H$28)*$A99)*'Calcification Rates'!$D$28*0.1)+('Calcification Rates'!$H$28*$A99*'Calcification Rates'!$D$28))*'Calcification Rates'!$F$28</f>
        <v>16.720010139867938</v>
      </c>
      <c r="AS99" s="73">
        <f>((((1-'Calcification Rates'!$H$28)*$A99)*(('Calcification Rates'!$D$28-'Calcification Rates'!$E$28)*0.1))+('Calcification Rates'!$H$28*$A99*('Calcification Rates'!$D$28-'Calcification Rates'!$E$28)))*('Calcification Rates'!$F$28-'Calcification Rates'!$G$28)</f>
        <v>15.070072528888927</v>
      </c>
      <c r="AT99" s="73">
        <f>((((1-'Calcification Rates'!$H$28)*$A99)*(('Calcification Rates'!$D$28+'Calcification Rates'!$E$28)*0.1))+('Calcification Rates'!$H$28*$A99*('Calcification Rates'!$D$28+'Calcification Rates'!$E$28)))*('Calcification Rates'!$F$28+'Calcification Rates'!$G$28)</f>
        <v>18.45068753501776</v>
      </c>
      <c r="AU99" s="73">
        <f>((((((((($A99*2)/PI())/2)+'Calcification Rates'!$D$29)^2)*PI())/2))-((((((($A99*2)/PI())/2)^2)*PI())/2)))*'Calcification Rates'!$F$29</f>
        <v>238.38883478419643</v>
      </c>
      <c r="AV99" s="73">
        <f>((((((((($A99*2)/PI())/2)+('Calcification Rates'!$D$29-'Calcification Rates'!$E$29))^2)*PI())/2))-((((((($A99*2)/PI())/2)^2)*PI())/2)))*('Calcification Rates'!$F$29-'Calcification Rates'!$G$29)</f>
        <v>197.04987966384249</v>
      </c>
      <c r="AW99" s="73">
        <f>((((((((($A99*2)/PI())/2)+('Calcification Rates'!$D$29+'Calcification Rates'!$E$29))^2)*PI())/2))-((((((($A99*2)/PI())/2)^2)*PI())/2)))*('Calcification Rates'!$F$29+'Calcification Rates'!$G$29)</f>
        <v>283.3160311538935</v>
      </c>
      <c r="AX99" s="73">
        <f>((((((((($A99*2)/PI())/2)+'Calcification Rates'!$D$30)^2)*PI())/2))-((((((($A99*2)/PI())/2)^2)*PI())/2)))*'Calcification Rates'!$F$30</f>
        <v>56.967597886833644</v>
      </c>
      <c r="AY99" s="73">
        <f>((((((((($A99*2)/PI())/2)+('Calcification Rates'!$D$30-'Calcification Rates'!$E$30))^2)*PI())/2))-((((((($A99*2)/PI())/2)^2)*PI())/2)))*('Calcification Rates'!$F$30-'Calcification Rates'!$G$30)</f>
        <v>50.574092706617819</v>
      </c>
      <c r="AZ99" s="73">
        <f>((((((((($A99*2)/PI())/2)+('Calcification Rates'!$D$30+'Calcification Rates'!$E$30))^2)*PI())/2))-((((((($A99*2)/PI())/2)^2)*PI())/2)))*('Calcification Rates'!$F$30+'Calcification Rates'!$G$30)</f>
        <v>63.492342801228908</v>
      </c>
      <c r="BA99" s="73">
        <f>((((1-'Calcification Rates'!$H$31)*$A99)*'Calcification Rates'!$D$31*0.1)+('Calcification Rates'!$H$31*$A99*'Calcification Rates'!$D$31))*'Calcification Rates'!$F$31</f>
        <v>17.883502000000004</v>
      </c>
      <c r="BB99" s="73">
        <f>((((1-'Calcification Rates'!$H$31)*$A99)*(('Calcification Rates'!$D$31-'Calcification Rates'!$E$31)*0.1))+('Calcification Rates'!$H$31*$A99*('Calcification Rates'!$D$31-'Calcification Rates'!$E$31)))*('Calcification Rates'!$F$31-'Calcification Rates'!$G$31)</f>
        <v>17.883502</v>
      </c>
      <c r="BC99" s="73">
        <f>((((1-'Calcification Rates'!$H$31)*$A99)*(('Calcification Rates'!$D$31+'Calcification Rates'!$E$31)*0.1))+('Calcification Rates'!$H$31*$A99*('Calcification Rates'!$D$31+'Calcification Rates'!$E$31)))*('Calcification Rates'!$F$31+'Calcification Rates'!$G$31)</f>
        <v>17.883502</v>
      </c>
      <c r="BD99" s="73">
        <f>$A99*'Calcification Rates'!$D$32*'Calcification Rates'!$F$32</f>
        <v>75.146112988170486</v>
      </c>
      <c r="BE99" s="73">
        <f>$A99*('Calcification Rates'!$D$32-'Calcification Rates'!$E$32)*('Calcification Rates'!$F$32-'Calcification Rates'!$G$32)</f>
        <v>72.238644080937675</v>
      </c>
      <c r="BF99" s="73">
        <f>$A99*('Calcification Rates'!$D$32+'Calcification Rates'!$E$32)*('Calcification Rates'!$F$32+'Calcification Rates'!$G$32)</f>
        <v>78.053581895403298</v>
      </c>
      <c r="BG99" s="73">
        <f>((((1-'Calcification Rates'!$H$34)*$A99)*'Calcification Rates'!$D$34*0.1)+('Calcification Rates'!$H$34*$A99*'Calcification Rates'!$D$34))*'Calcification Rates'!$F$34</f>
        <v>24.293448725000001</v>
      </c>
      <c r="BH99" s="73">
        <f>((((1-'Calcification Rates'!$H$34)*$A99)*(('Calcification Rates'!$D$34-'Calcification Rates'!$E$34)*0.1))+('Calcification Rates'!$H$34*$A99*('Calcification Rates'!$D$34-'Calcification Rates'!$E$34)))*('Calcification Rates'!$F$34-'Calcification Rates'!$G$34)</f>
        <v>9.2512630418109509</v>
      </c>
      <c r="BI99" s="73">
        <f>((((1-'Calcification Rates'!$H$34)*$A99)*(('Calcification Rates'!$D$34+'Calcification Rates'!$E$34)*0.1))+('Calcification Rates'!$H$34*$A99*('Calcification Rates'!$D$34+'Calcification Rates'!$E$34)))*('Calcification Rates'!$F$34+'Calcification Rates'!$G$34)</f>
        <v>46.332676334714463</v>
      </c>
      <c r="BJ99" s="73">
        <f>(2*'Calcification Rates'!$D$35*'Calcification Rates'!$F$35)+0.1*'Calcification Rates'!$D$35*($A99+(2*'Calcification Rates'!$D$35))*'Calcification Rates'!$F$35</f>
        <v>7.0161057987871089</v>
      </c>
      <c r="BK99" s="73">
        <f>(2*('Calcification Rates'!$D$35-'Calcification Rates'!$E$35)*('Calcification Rates'!$F$35-'Calcification Rates'!$G$35))+(0.1*('Calcification Rates'!$D$35-'Calcification Rates'!$E$35)*($A99+(2*'Calcification Rates'!$D$35-'Calcification Rates'!$E$35)))*('Calcification Rates'!$F$35-'Calcification Rates'!$G$35)</f>
        <v>6.3277849519069473</v>
      </c>
      <c r="BL99" s="73">
        <f>(2*('Calcification Rates'!$D$35+'Calcification Rates'!$E$35)*('Calcification Rates'!$F$35+'Calcification Rates'!$G$35))+(0.1*('Calcification Rates'!$D$35+'Calcification Rates'!$E$35)*($A99+(2*'Calcification Rates'!$D$35+'Calcification Rates'!$E$35)))*('Calcification Rates'!$F$35+'Calcification Rates'!$G$35)</f>
        <v>7.7364809046780749</v>
      </c>
      <c r="BM99" s="73">
        <f>((((((((($A99*2)/PI())/2)+'Calcification Rates'!$D$36)^2)*PI())/2))-((((((($A99*2)/PI())/2)^2)*PI())/2)))*'Calcification Rates'!$F$36</f>
        <v>76.74756028896185</v>
      </c>
      <c r="BN99" s="73">
        <f>((((((((($A99*2)/PI())/2)+('Calcification Rates'!$D$36-'Calcification Rates'!$E$36))^2)*PI())/2))-((((((($A99*2)/PI())/2)^2)*PI())/2)))*('Calcification Rates'!$F$36-'Calcification Rates'!$G$36)</f>
        <v>70.298855668178021</v>
      </c>
      <c r="BO99" s="73">
        <f>((((((((($A99*2)/PI())/2)+('Calcification Rates'!$D$36+'Calcification Rates'!$E$36))^2)*PI())/2))-((((((($A99*2)/PI())/2)^2)*PI())/2)))*('Calcification Rates'!$F$36+'Calcification Rates'!$G$36)</f>
        <v>83.479173707159219</v>
      </c>
      <c r="BP99" s="73">
        <f>(2*'Calcification Rates'!$D$37*'Calcification Rates'!$F$37)+0.1*'Calcification Rates'!$D$37*($A99+(2*'Calcification Rates'!$D$37))*'Calcification Rates'!$F$37</f>
        <v>138.74486111111111</v>
      </c>
      <c r="BQ99" s="73">
        <f>(2*('Calcification Rates'!$D$37-'Calcification Rates'!$E$37)*('Calcification Rates'!$F$37-'Calcification Rates'!$G$37))+(0.1*('Calcification Rates'!$D$37-'Calcification Rates'!$E$37)*($A99+(2*'Calcification Rates'!$D$37-'Calcification Rates'!$E$37)))*('Calcification Rates'!$F$37-'Calcification Rates'!$G$37)</f>
        <v>113.84593750668952</v>
      </c>
      <c r="BR99" s="73">
        <f>(2*('Calcification Rates'!$D$37+'Calcification Rates'!$E$37)*('Calcification Rates'!$F$37+'Calcification Rates'!$G$37))+(0.1*('Calcification Rates'!$D$37+'Calcification Rates'!$E$37)*($A99+(2*'Calcification Rates'!$D$37+'Calcification Rates'!$E$37)))*('Calcification Rates'!$F$37+'Calcification Rates'!$G$37)</f>
        <v>165.63974312313405</v>
      </c>
      <c r="BS99" s="73">
        <f>(2*'Calcification Rates'!$D$38*'Calcification Rates'!$F$38)+0.1*'Calcification Rates'!$D$38*($A99+(2*'Calcification Rates'!$D$38))*'Calcification Rates'!$F$38</f>
        <v>132.85222222222222</v>
      </c>
      <c r="BT99" s="73">
        <f>(2*('Calcification Rates'!$D$38-'Calcification Rates'!$E$38)*('Calcification Rates'!$F$38-'Calcification Rates'!$G$38))+(0.1*('Calcification Rates'!$D$38-'Calcification Rates'!$E$38)*($A99+(2*'Calcification Rates'!$D$38-'Calcification Rates'!$E$38)))*('Calcification Rates'!$F$38-'Calcification Rates'!$G$38)</f>
        <v>106.92160415397275</v>
      </c>
      <c r="BU99" s="73">
        <f>(2*('Calcification Rates'!$D$38+'Calcification Rates'!$E$38)*('Calcification Rates'!$F$38+'Calcification Rates'!$G$38))+(0.1*('Calcification Rates'!$D$38+'Calcification Rates'!$E$38)*($A99+(2*'Calcification Rates'!$D$38+'Calcification Rates'!$E$38)))*('Calcification Rates'!$F$38+'Calcification Rates'!$G$38)</f>
        <v>161.37553972868869</v>
      </c>
      <c r="BV99" s="73">
        <f>((((((((($A99*2)/PI())/2)+'Calcification Rates'!$D$39)^2)*PI())/2))-((((((($A99*2)/PI())/2)^2)*PI())/2)))*'Calcification Rates'!$F$39</f>
        <v>41.514418172215606</v>
      </c>
      <c r="BW99" s="73">
        <f>((((((((($A99*2)/PI())/2)+('Calcification Rates'!$D$39-'Calcification Rates'!$E$39))^2)*PI())/2))-((((((($A99*2)/PI())/2)^2)*PI())/2)))*('Calcification Rates'!$F$39-'Calcification Rates'!$G$39)</f>
        <v>39.908188984332284</v>
      </c>
      <c r="BX99" s="73">
        <f>((((((((($A99*2)/PI())/2)+('Calcification Rates'!$D$39+'Calcification Rates'!$E$39))^2)*PI())/2))-((((((($A99*2)/PI())/2)^2)*PI())/2)))*('Calcification Rates'!$F$39+'Calcification Rates'!$G$39)</f>
        <v>43.120647360098936</v>
      </c>
      <c r="BY99" s="73">
        <f>((((((((($A99*2)/PI())/2)+'Calcification Rates'!$D$40)^2)*PI())/2))-((((((($A99*2)/PI())/2)^2)*PI())/2)))*'Calcification Rates'!$F$40</f>
        <v>75.754562669895975</v>
      </c>
      <c r="BZ99" s="73">
        <f>((((((((($A99*2)/PI())/2)+('Calcification Rates'!$D$40-'Calcification Rates'!$E$40))^2)*PI())/2))-((((((($A99*2)/PI())/2)^2)*PI())/2)))*('Calcification Rates'!$F$40-'Calcification Rates'!$G$40)</f>
        <v>72.823552311736606</v>
      </c>
      <c r="CA99" s="73">
        <f>((((((((($A99*2)/PI())/2)+('Calcification Rates'!$D$40+'Calcification Rates'!$E$40))^2)*PI())/2))-((((((($A99*2)/PI())/2)^2)*PI())/2)))*('Calcification Rates'!$F$40+'Calcification Rates'!$G$40)</f>
        <v>78.685573028055344</v>
      </c>
      <c r="CB99" s="73">
        <f>$A99*'Calcification Rates'!$D$23*'Calcification Rates'!$F$23</f>
        <v>2.2797728124999996</v>
      </c>
      <c r="CC99" s="73">
        <f>$A99*('Calcification Rates'!$D$23-'Calcification Rates'!$E$23)*('Calcification Rates'!$F$23-'Calcification Rates'!$G$23)</f>
        <v>1.4816215799475763</v>
      </c>
      <c r="CD99" s="73">
        <f>$A99*('Calcification Rates'!$D$23+'Calcification Rates'!$E$23)*('Calcification Rates'!$F$23+'Calcification Rates'!$G$23)</f>
        <v>3.0779240450524235</v>
      </c>
      <c r="CE99" s="73">
        <f>((((1-'Calcification Rates'!$H$44)*$A99)*'Calcification Rates'!$D$44*0.1)+('Calcification Rates'!$H$44*$A99*'Calcification Rates'!$D$44))*'Calcification Rates'!$F$44</f>
        <v>79.609631471825011</v>
      </c>
      <c r="CF99" s="73">
        <f>((((1-'Calcification Rates'!$H$44)*$A99)*(('Calcification Rates'!$D$44-'Calcification Rates'!$E$44)*0.1))+('Calcification Rates'!$H$44*$A99*('Calcification Rates'!$D$44-'Calcification Rates'!$E$44)))*('Calcification Rates'!$F$44-'Calcification Rates'!$G$44)</f>
        <v>48.011344508858919</v>
      </c>
      <c r="CG99" s="73">
        <f>((((1-'Calcification Rates'!$H$44)*$A99)*(('Calcification Rates'!$D$44+'Calcification Rates'!$E$44)*0.1))+('Calcification Rates'!$H$44*$A99*('Calcification Rates'!$D$44+'Calcification Rates'!$E$44)))*('Calcification Rates'!$F$44+'Calcification Rates'!$G$44)</f>
        <v>115.78281316812374</v>
      </c>
      <c r="CH99" s="73">
        <f>((((1-'Calcification Rates'!$H$45)*$A99)*'Calcification Rates'!$D$45*0.1)+('Calcification Rates'!$H$45*$A99*'Calcification Rates'!$D$45))*'Calcification Rates'!$F$45</f>
        <v>98.920832799999985</v>
      </c>
      <c r="CI99" s="73">
        <f>((((1-'Calcification Rates'!$H$45)*$A99)*(('Calcification Rates'!$D$45-'Calcification Rates'!$E$45)*0.1))+('Calcification Rates'!$H$45*$A99*('Calcification Rates'!$D$45-'Calcification Rates'!$E$45)))*('Calcification Rates'!$F$45-'Calcification Rates'!$G$45)</f>
        <v>65.138033135151218</v>
      </c>
      <c r="CJ99" s="73">
        <f>((((1-'Calcification Rates'!$H$45)*$A99)*(('Calcification Rates'!$D$45+'Calcification Rates'!$E$45)*0.1))+('Calcification Rates'!$H$45*$A99*('Calcification Rates'!$D$45+'Calcification Rates'!$E$45)))*('Calcification Rates'!$F$45+'Calcification Rates'!$G$45)</f>
        <v>132.70363246484877</v>
      </c>
      <c r="CK99" s="73">
        <f>((((1-'Calcification Rates'!$H$46)*$A99)*'Calcification Rates'!$D$46*0.1)+('Calcification Rates'!$H$46*$A99*'Calcification Rates'!$D$46))*'Calcification Rates'!$F$46</f>
        <v>79.677043540000014</v>
      </c>
      <c r="CL99" s="73">
        <f>((((1-'Calcification Rates'!$H$46)*$A99)*(('Calcification Rates'!$D$46-'Calcification Rates'!$E$46)*0.1))+('Calcification Rates'!$H$46*$A99*('Calcification Rates'!$D$46-'Calcification Rates'!$E$46)))*('Calcification Rates'!$F$46-'Calcification Rates'!$G$46)</f>
        <v>74.726552771775985</v>
      </c>
      <c r="CM99" s="73">
        <f>((((1-'Calcification Rates'!$H$46)*$A99)*(('Calcification Rates'!$D$46+'Calcification Rates'!$E$46)*0.1))+('Calcification Rates'!$H$46*$A99*('Calcification Rates'!$D$46+'Calcification Rates'!$E$46)))*('Calcification Rates'!$F$46+'Calcification Rates'!$G$46)</f>
        <v>84.775983536839817</v>
      </c>
      <c r="CN99" s="73">
        <f>((((1-'Calcification Rates'!$H$47)*$A99)*'Calcification Rates'!$D$47*0.1)+('Calcification Rates'!$H$47*$A99*'Calcification Rates'!$D$47))*'Calcification Rates'!$F$47</f>
        <v>103.8787867481</v>
      </c>
      <c r="CO99" s="73">
        <f>((((1-'Calcification Rates'!$H$47)*$A99)*(('Calcification Rates'!$D$47-'Calcification Rates'!$E$47)*0.1))+('Calcification Rates'!$H$47*$A99*('Calcification Rates'!$D$47-'Calcification Rates'!$E$47)))*('Calcification Rates'!$F$47-'Calcification Rates'!$G$47)</f>
        <v>62.647698846469552</v>
      </c>
      <c r="CP99" s="73">
        <f>((((1-'Calcification Rates'!$H$47)*$A99)*(('Calcification Rates'!$D$47+'Calcification Rates'!$E$47)*0.1))+('Calcification Rates'!$H$47*$A99*('Calcification Rates'!$D$47+'Calcification Rates'!$E$47)))*('Calcification Rates'!$F$47+'Calcification Rates'!$G$47)</f>
        <v>151.07943518672479</v>
      </c>
      <c r="CQ99" s="73">
        <f>((((((((($A99*2)/PI())/2)+'Calcification Rates'!$D$48)^2)*PI())/2))-((((((($A99*2)/PI())/2)^2)*PI())/2)))*'Calcification Rates'!$F$48</f>
        <v>58.151758258067495</v>
      </c>
      <c r="CR99" s="73">
        <f>((((((((($A99*2)/PI())/2)+('Calcification Rates'!$D$48-'Calcification Rates'!$E$48))^2)*PI())/2))-((((((($A99*2)/PI())/2)^2)*PI())/2)))*('Calcification Rates'!$F$48-'Calcification Rates'!$G$48)</f>
        <v>52.442492717914689</v>
      </c>
      <c r="CS99" s="73">
        <f>((((((((($A99*2)/PI())/2)+('Calcification Rates'!$D$48+'Calcification Rates'!$E$48))^2)*PI())/2))-((((((($A99*2)/PI())/2)^2)*PI())/2)))*('Calcification Rates'!$F$48+'Calcification Rates'!$G$48)</f>
        <v>64.127642709573266</v>
      </c>
      <c r="CT99" s="73">
        <f>((((1-'Calcification Rates'!$H$49)*$A99)*'Calcification Rates'!$D$49*0.1)+('Calcification Rates'!$H$49*$A99*'Calcification Rates'!$D$49))*'Calcification Rates'!$F$49</f>
        <v>79.609631471825011</v>
      </c>
      <c r="CU99" s="73">
        <f>((((1-'Calcification Rates'!$H$49)*$A99)*(('Calcification Rates'!$D$49-'Calcification Rates'!$E$49)*0.1))+('Calcification Rates'!$H$49*$A99*('Calcification Rates'!$D$49-'Calcification Rates'!$E$49)))*('Calcification Rates'!$F$49-'Calcification Rates'!$G$49)</f>
        <v>48.011344508858919</v>
      </c>
      <c r="CV99" s="73">
        <f>((((1-'Calcification Rates'!$H$49)*$A99)*(('Calcification Rates'!$D$49+'Calcification Rates'!$E$49)*0.1))+('Calcification Rates'!$H$49*$A99*('Calcification Rates'!$D$49+'Calcification Rates'!$E$49)))*('Calcification Rates'!$F$49+'Calcification Rates'!$G$49)</f>
        <v>115.78281316812374</v>
      </c>
      <c r="CW99" s="73">
        <f>((((((((($A99*2)/PI())/2)+'Calcification Rates'!$D$50)^2)*PI())/2))-((((((($A99*2)/PI())/2)^2)*PI())/2)))*'Calcification Rates'!$F$50</f>
        <v>58.151758258067495</v>
      </c>
      <c r="CX99" s="73">
        <f>((((((((($A99*2)/PI())/2)+('Calcification Rates'!$D$50-'Calcification Rates'!$E$50))^2)*PI())/2))-((((((($A99*2)/PI())/2)^2)*PI())/2)))*('Calcification Rates'!$F$50-'Calcification Rates'!$G$50)</f>
        <v>52.442492717914689</v>
      </c>
      <c r="CY99" s="73">
        <f>((((((((($A99*2)/PI())/2)+('Calcification Rates'!$D$50+'Calcification Rates'!$E$50))^2)*PI())/2))-((((((($A99*2)/PI())/2)^2)*PI())/2)))*('Calcification Rates'!$F$50+'Calcification Rates'!$G$50)</f>
        <v>64.127642709573266</v>
      </c>
      <c r="CZ99" s="73">
        <f>((((((((($A99*2)/PI())/2)+'Calcification Rates'!$D$51)^2)*PI())/2))-((((((($A99*2)/PI())/2)^2)*PI())/2)))*'Calcification Rates'!$F$51</f>
        <v>58.151758258067495</v>
      </c>
      <c r="DA99" s="73">
        <f>((((((((($A99*2)/PI())/2)+('Calcification Rates'!$D$51-'Calcification Rates'!$E$51))^2)*PI())/2))-((((((($A99*2)/PI())/2)^2)*PI())/2)))*('Calcification Rates'!$F$51-'Calcification Rates'!$G$51)</f>
        <v>52.442492717914689</v>
      </c>
      <c r="DB99" s="73">
        <f>((((((((($A99*2)/PI())/2)+('Calcification Rates'!$D$51+'Calcification Rates'!$E$51))^2)*PI())/2))-((((((($A99*2)/PI())/2)^2)*PI())/2)))*('Calcification Rates'!$F$51+'Calcification Rates'!$G$51)</f>
        <v>64.127642709573266</v>
      </c>
      <c r="DC99" s="73">
        <f>((((((((($A99*2)/PI())/2)+'Calcification Rates'!$D$52)^2)*PI())/2))-((((((($A99*2)/PI())/2)^2)*PI())/2)))*'Calcification Rates'!$F$52</f>
        <v>128.32299380413082</v>
      </c>
      <c r="DD99" s="73">
        <f>((((((((($A99*2)/PI())/2)+('Calcification Rates'!$D$52-'Calcification Rates'!$E$52))^2)*PI())/2))-((((((($A99*2)/PI())/2)^2)*PI())/2)))*('Calcification Rates'!$F$52-'Calcification Rates'!$G$52)</f>
        <v>121.14593175810738</v>
      </c>
      <c r="DE99" s="73">
        <f>((((((((($A99*2)/PI())/2)+('Calcification Rates'!$D$52+'Calcification Rates'!$E$52))^2)*PI())/2))-((((((($A99*2)/PI())/2)^2)*PI())/2)))*('Calcification Rates'!$F$52+'Calcification Rates'!$G$52)</f>
        <v>135.67924789907937</v>
      </c>
      <c r="DF99" s="73">
        <f>((((((((($A99*2)/PI())/2)+'Calcification Rates'!$D$53)^2)*PI())/2))-((((((($A99*2)/PI())/2)^2)*PI())/2)))*'Calcification Rates'!$F$53</f>
        <v>17.255452564976604</v>
      </c>
      <c r="DG99" s="73">
        <f>((((((((($A99*2)/PI())/2)+('Calcification Rates'!$D$53-'Calcification Rates'!$E$53))^2)*PI())/2))-((((((($A99*2)/PI())/2)^2)*PI())/2)))*('Calcification Rates'!$F$53-'Calcification Rates'!$G$53)</f>
        <v>16.401318084983075</v>
      </c>
      <c r="DH99" s="73">
        <f>((((((((($A99*2)/PI())/2)+('Calcification Rates'!$D$53+'Calcification Rates'!$E$53))^2)*PI())/2))-((((((($A99*2)/PI())/2)^2)*PI())/2)))*('Calcification Rates'!$F$53+'Calcification Rates'!$G$53)</f>
        <v>18.124608429439814</v>
      </c>
      <c r="DI99" s="73">
        <f>((((((((($A99*2)/PI())/2)+'Calcification Rates'!$D$54)^2)*PI())/2))-((((((($A99*2)/PI())/2)^2)*PI())/2)))*'Calcification Rates'!$F$54</f>
        <v>17.255452564976604</v>
      </c>
      <c r="DJ99" s="73">
        <f>((((((((($A99*2)/PI())/2)+('Calcification Rates'!$D$54-'Calcification Rates'!$E$54))^2)*PI())/2))-((((((($A99*2)/PI())/2)^2)*PI())/2)))*('Calcification Rates'!$F$54-'Calcification Rates'!$G$54)</f>
        <v>16.401318084983075</v>
      </c>
      <c r="DK99" s="73">
        <f>((((((((($A99*2)/PI())/2)+('Calcification Rates'!$D$54+'Calcification Rates'!$E$54))^2)*PI())/2))-((((((($A99*2)/PI())/2)^2)*PI())/2)))*('Calcification Rates'!$F$54+'Calcification Rates'!$G$54)</f>
        <v>18.124608429439814</v>
      </c>
      <c r="DL99" s="73">
        <f>((((((((($A99*2)/PI())/2)+'Calcification Rates'!$D$55)^2)*PI())/2))-((((((($A99*2)/PI())/2)^2)*PI())/2)))*'Calcification Rates'!$F$55</f>
        <v>21.15997608702537</v>
      </c>
      <c r="DM99" s="73">
        <f>((((((((($A99*2)/PI())/2)+('Calcification Rates'!$D$55-'Calcification Rates'!$E$55))^2)*PI())/2))-((((((($A99*2)/PI())/2)^2)*PI())/2)))*('Calcification Rates'!$F$55-'Calcification Rates'!$G$55)</f>
        <v>20.922062986644754</v>
      </c>
      <c r="DN99" s="73">
        <f>((((((((($A99*2)/PI())/2)+('Calcification Rates'!$D$55+'Calcification Rates'!$E$55))^2)*PI())/2))-((((((($A99*2)/PI())/2)^2)*PI())/2)))*('Calcification Rates'!$F$55+'Calcification Rates'!$G$55)</f>
        <v>21.397899061327234</v>
      </c>
      <c r="DO99" s="73">
        <f>((((1-'Calcification Rates'!$H$56)*$A99)*'Calcification Rates'!$D$56*0.1)+('Calcification Rates'!$H$56*$A99*'Calcification Rates'!$D$56))*'Calcification Rates'!$F$56</f>
        <v>10.326647645000001</v>
      </c>
      <c r="DP99" s="73">
        <f>((((1-'Calcification Rates'!$H$56)*$A99)*(('Calcification Rates'!$D$56-'Calcification Rates'!$E$56)*0.1))+('Calcification Rates'!$H$56*$A99*('Calcification Rates'!$D$56-'Calcification Rates'!$E$56)))*('Calcification Rates'!$F$56-'Calcification Rates'!$G$56)</f>
        <v>10.326647645000001</v>
      </c>
      <c r="DQ99" s="73">
        <f>((((1-'Calcification Rates'!$H$56)*$A99)*(('Calcification Rates'!$D$56+'Calcification Rates'!$E$56)*0.1))+('Calcification Rates'!$H$56*$A99*('Calcification Rates'!$D$56+'Calcification Rates'!$E$56)))*('Calcification Rates'!$F$56+'Calcification Rates'!$G$56)</f>
        <v>10.326647645000001</v>
      </c>
      <c r="DR99" s="73">
        <f>((((1-'Calcification Rates'!$H$57)*$A99)*'Calcification Rates'!$D$57*0.1)+('Calcification Rates'!$H$57*$A99*'Calcification Rates'!$D$57))*'Calcification Rates'!$F$57</f>
        <v>43.78476533333334</v>
      </c>
      <c r="DS99" s="73">
        <f>((((1-'Calcification Rates'!$H$57)*$A99)*(('Calcification Rates'!$D$57-'Calcification Rates'!$E$57)*0.1))+('Calcification Rates'!$H$57*$A99*('Calcification Rates'!$D$57-'Calcification Rates'!$E$57)))*('Calcification Rates'!$F$57-'Calcification Rates'!$G$57)</f>
        <v>41.498768824688291</v>
      </c>
      <c r="DT99" s="73">
        <f>((((1-'Calcification Rates'!$H$57)*$A99)*(('Calcification Rates'!$D$57+'Calcification Rates'!$E$57)*0.1))+('Calcification Rates'!$H$57*$A99*('Calcification Rates'!$D$57+'Calcification Rates'!$E$57)))*('Calcification Rates'!$F$57+'Calcification Rates'!$G$57)</f>
        <v>46.070761841978388</v>
      </c>
      <c r="DU99" s="73">
        <f>((((1-'Calcification Rates'!$H$58)*$A99)*'Calcification Rates'!$D$58*0.1)+('Calcification Rates'!$H$58*$A99*'Calcification Rates'!$D$58))*'Calcification Rates'!$F$58</f>
        <v>43.78476533333334</v>
      </c>
      <c r="DV99" s="73">
        <f>((((1-'Calcification Rates'!$H$58)*$A99)*(('Calcification Rates'!$D$58-'Calcification Rates'!$E$58)*0.1))+('Calcification Rates'!$H$58*$A99*('Calcification Rates'!$D$58-'Calcification Rates'!$E$58)))*('Calcification Rates'!$F$58-'Calcification Rates'!$G$58)</f>
        <v>41.498768824688291</v>
      </c>
      <c r="DW99" s="73">
        <f>((((1-'Calcification Rates'!$H$58)*$A99)*(('Calcification Rates'!$D$58+'Calcification Rates'!$E$58)*0.1))+('Calcification Rates'!$H$58*$A99*('Calcification Rates'!$D$58+'Calcification Rates'!$E$58)))*('Calcification Rates'!$F$58+'Calcification Rates'!$G$58)</f>
        <v>46.070761841978388</v>
      </c>
      <c r="DX99" s="73">
        <f>(2*'Calcification Rates'!$D$59*'Calcification Rates'!$F$59)+0.1*'Calcification Rates'!$D$59*($A99+(2*'Calcification Rates'!$D$59))*'Calcification Rates'!$F$59</f>
        <v>28.54364408888889</v>
      </c>
      <c r="DY99" s="73">
        <f>(2*('Calcification Rates'!$D$59-'Calcification Rates'!$E$59)*('Calcification Rates'!$F$59-'Calcification Rates'!$G$59))+(0.1*('Calcification Rates'!$D$59-'Calcification Rates'!$E$59)*($A99+(2*'Calcification Rates'!$D$59-'Calcification Rates'!$E$59)))*('Calcification Rates'!$F$59-'Calcification Rates'!$G$59)</f>
        <v>27.034888173290014</v>
      </c>
      <c r="DZ99" s="73">
        <f>(2*('Calcification Rates'!$D$59+'Calcification Rates'!$E$59)*('Calcification Rates'!$F$59+'Calcification Rates'!$G$59))+(0.1*('Calcification Rates'!$D$59+'Calcification Rates'!$E$59)*($A99+(2*'Calcification Rates'!$D$59+'Calcification Rates'!$E$59)))*('Calcification Rates'!$F$59+'Calcification Rates'!$G$59)</f>
        <v>30.05443776669506</v>
      </c>
      <c r="EA99" s="73">
        <f>((((((((($A99*2)/PI())/2)+'Calcification Rates'!$D$60)^2)*PI())/2))-((((((($A99*2)/PI())/2)^2)*PI())/2)))*'Calcification Rates'!$F$60</f>
        <v>60.476411284714651</v>
      </c>
      <c r="EB99" s="73">
        <f>((((((((($A99*2)/PI())/2)+('Calcification Rates'!$D$60-'Calcification Rates'!$E$60))^2)*PI())/2))-((((((($A99*2)/PI())/2)^2)*PI())/2)))*('Calcification Rates'!$F$60-'Calcification Rates'!$G$60)</f>
        <v>56.46005525765824</v>
      </c>
      <c r="EC99" s="73">
        <f>((((((((($A99*2)/PI())/2)+('Calcification Rates'!$D$60+'Calcification Rates'!$E$60))^2)*PI())/2))-((((((($A99*2)/PI())/2)^2)*PI())/2)))*('Calcification Rates'!$F$60+'Calcification Rates'!$G$60)</f>
        <v>64.62280138955947</v>
      </c>
      <c r="ED99" s="73">
        <f>$A99*'Calcification Rates'!$D$61*'Calcification Rates'!$F$61</f>
        <v>76.123185252917054</v>
      </c>
      <c r="EE99" s="73">
        <f>$A99*('Calcification Rates'!$D$61-'Calcification Rates'!$E$61)*('Calcification Rates'!$F$61-'Calcification Rates'!$G$61)</f>
        <v>69.753499087568088</v>
      </c>
      <c r="EF99" s="73">
        <f>$A99*('Calcification Rates'!$D$61+'Calcification Rates'!$E$61)*('Calcification Rates'!$F$61+'Calcification Rates'!$G$61)</f>
        <v>82.768523760185715</v>
      </c>
      <c r="EG99" s="73">
        <f>(2*'Calcification Rates'!$D$62*'Calcification Rates'!$F$62)+0.1*'Calcification Rates'!$D$62*($A99+(2*'Calcification Rates'!$D$62))*'Calcification Rates'!$F$62</f>
        <v>138.74486111111111</v>
      </c>
      <c r="EH99" s="73">
        <f>(2*('Calcification Rates'!$D$62-'Calcification Rates'!$E$62)*('Calcification Rates'!$F$62-'Calcification Rates'!$G$62))+(0.1*('Calcification Rates'!$D$62-'Calcification Rates'!$E$62)*($A99+(2*'Calcification Rates'!$D$62-'Calcification Rates'!$E$62)))*('Calcification Rates'!$F$62-'Calcification Rates'!$G$62)</f>
        <v>113.84593750668952</v>
      </c>
      <c r="EI99" s="73">
        <f>(2*('Calcification Rates'!$D$62+'Calcification Rates'!$E$62)*('Calcification Rates'!$F$62+'Calcification Rates'!$G$62))+(0.1*('Calcification Rates'!$D$62+'Calcification Rates'!$E$62)*($A99+(2*'Calcification Rates'!$D$62+'Calcification Rates'!$E$62)))*('Calcification Rates'!$F$62+'Calcification Rates'!$G$62)</f>
        <v>165.63974312313405</v>
      </c>
      <c r="EJ99" s="73">
        <f>(2*'Calcification Rates'!$D$63*'Calcification Rates'!$F$63)+0.1*'Calcification Rates'!$D$63*($A99+(2*'Calcification Rates'!$D$63))*'Calcification Rates'!$F$63</f>
        <v>138.74486111111111</v>
      </c>
      <c r="EK99" s="73">
        <f>(2*('Calcification Rates'!$D$63-'Calcification Rates'!$E$63)*('Calcification Rates'!$F$63-'Calcification Rates'!$G$63))+(0.1*('Calcification Rates'!$D$63-'Calcification Rates'!$E$63)*($A99+(2*'Calcification Rates'!$D$63-'Calcification Rates'!$E$63)))*('Calcification Rates'!$F$63-'Calcification Rates'!$G$63)</f>
        <v>113.84593750668952</v>
      </c>
      <c r="EL99" s="73">
        <f>(2*('Calcification Rates'!$D$63+'Calcification Rates'!$E$63)*('Calcification Rates'!$F$63+'Calcification Rates'!$G$63))+(0.1*('Calcification Rates'!$D$63+'Calcification Rates'!$E$63)*($A99+(2*'Calcification Rates'!$D$63+'Calcification Rates'!$E$63)))*('Calcification Rates'!$F$63+'Calcification Rates'!$G$63)</f>
        <v>165.63974312313405</v>
      </c>
      <c r="EM99" s="73">
        <f>(2*'Calcification Rates'!$D$64*'Calcification Rates'!$F$64)+0.1*'Calcification Rates'!$D$64*($A99+(2*'Calcification Rates'!$D$64))*'Calcification Rates'!$F$64</f>
        <v>138.74486111111111</v>
      </c>
      <c r="EN99" s="73">
        <f>(2*('Calcification Rates'!$D$64-'Calcification Rates'!$E$64)*('Calcification Rates'!$F$64-'Calcification Rates'!$G$64))+(0.1*('Calcification Rates'!$D$64-'Calcification Rates'!$E$64)*($A99+(2*'Calcification Rates'!$D$64-'Calcification Rates'!$E$64)))*('Calcification Rates'!$F$64-'Calcification Rates'!$G$64)</f>
        <v>113.84593750668952</v>
      </c>
      <c r="EO99" s="73">
        <f>(2*('Calcification Rates'!$D$64+'Calcification Rates'!$E$64)*('Calcification Rates'!$F$64+'Calcification Rates'!$G$64))+(0.1*('Calcification Rates'!$D$64+'Calcification Rates'!$E$64)*($A99+(2*'Calcification Rates'!$D$64+'Calcification Rates'!$E$64)))*('Calcification Rates'!$F$64+'Calcification Rates'!$G$64)</f>
        <v>165.63974312313405</v>
      </c>
      <c r="EP99" s="73">
        <f>(2*'Calcification Rates'!$D$65*'Calcification Rates'!$F$65)+0.1*'Calcification Rates'!$D$65*($A99+(2*'Calcification Rates'!$D$65))*'Calcification Rates'!$F$65</f>
        <v>138.74486111111111</v>
      </c>
      <c r="EQ99" s="73">
        <f>(2*('Calcification Rates'!$D$65-'Calcification Rates'!$E$65)*('Calcification Rates'!$F$65-'Calcification Rates'!$G$65))+(0.1*('Calcification Rates'!$D$65-'Calcification Rates'!$E$65)*($A99+(2*'Calcification Rates'!$D$65-'Calcification Rates'!$E$65)))*('Calcification Rates'!$F$65-'Calcification Rates'!$G$65)</f>
        <v>113.84593750668952</v>
      </c>
      <c r="ER99" s="73">
        <f>(2*('Calcification Rates'!$D$65+'Calcification Rates'!$E$65)*('Calcification Rates'!$F$65+'Calcification Rates'!$G$65))+(0.1*('Calcification Rates'!$D$65+'Calcification Rates'!$E$65)*($A99+(2*'Calcification Rates'!$D$65+'Calcification Rates'!$E$65)))*('Calcification Rates'!$F$65+'Calcification Rates'!$G$65)</f>
        <v>165.63974312313405</v>
      </c>
      <c r="ES99" s="73">
        <f>$A99*'Calcification Rates'!$D$66*'Calcification Rates'!$F$66</f>
        <v>76.123185252917054</v>
      </c>
      <c r="ET99" s="73">
        <f>$A99*('Calcification Rates'!$D$66-'Calcification Rates'!$E$66)*('Calcification Rates'!$F$66-'Calcification Rates'!$G$66)</f>
        <v>69.753499087568088</v>
      </c>
      <c r="EU99" s="73">
        <f>$A99*('Calcification Rates'!$D$66+'Calcification Rates'!$E$66)*('Calcification Rates'!$F$66+'Calcification Rates'!$G$66)</f>
        <v>82.768523760185715</v>
      </c>
      <c r="EV99" s="73">
        <f>(2*'Calcification Rates'!$D$67*'Calcification Rates'!$F$67)+0.1*'Calcification Rates'!$D$67*($A99+(2*'Calcification Rates'!$D$67))*'Calcification Rates'!$F$67</f>
        <v>138.74486111111111</v>
      </c>
      <c r="EW99" s="73">
        <f>(2*('Calcification Rates'!$D$67-'Calcification Rates'!$E$67)*('Calcification Rates'!$F$67-'Calcification Rates'!$G$67))+(0.1*('Calcification Rates'!$D$67-'Calcification Rates'!$E$67)*($A99+(2*'Calcification Rates'!$D$67-'Calcification Rates'!$E$67)))*('Calcification Rates'!$F$67-'Calcification Rates'!$G$67)</f>
        <v>113.84593750668952</v>
      </c>
      <c r="EX99" s="73">
        <f>(2*('Calcification Rates'!$D$67+'Calcification Rates'!$E$67)*('Calcification Rates'!$F$67+'Calcification Rates'!$G$67))+(0.1*('Calcification Rates'!$D$67+'Calcification Rates'!$E$67)*($A99+(2*'Calcification Rates'!$D$67+'Calcification Rates'!$E$67)))*('Calcification Rates'!$F$67+'Calcification Rates'!$G$67)</f>
        <v>165.63974312313405</v>
      </c>
      <c r="EY99" s="73">
        <f>((((1-'Calcification Rates'!$H$68)*$A99)*'Calcification Rates'!$D$68*0.1)+('Calcification Rates'!$H$68*$A99*'Calcification Rates'!$D$68))*'Calcification Rates'!$F$68</f>
        <v>22.2058705</v>
      </c>
      <c r="EZ99" s="73">
        <f>((((1-'Calcification Rates'!$H$68)*$A99)*(('Calcification Rates'!$D$68-'Calcification Rates'!$E$68)*0.1))+('Calcification Rates'!$H$68*$A99*('Calcification Rates'!$D$68-'Calcification Rates'!$E$68)))*('Calcification Rates'!$F$68-'Calcification Rates'!$G$68)</f>
        <v>13.817912979108165</v>
      </c>
      <c r="FA99" s="73">
        <f>((((1-'Calcification Rates'!$H$68)*$A99)*(('Calcification Rates'!$D$68+'Calcification Rates'!$E$68)*0.1))+('Calcification Rates'!$H$68*$A99*('Calcification Rates'!$D$68+'Calcification Rates'!$E$68)))*('Calcification Rates'!$F$68+'Calcification Rates'!$G$68)</f>
        <v>31.428157676534902</v>
      </c>
      <c r="FB99" s="73">
        <f>((((((((($A99*2)/PI())/2)+'Calcification Rates'!$D$69)^2)*PI())/2))-((((((($A99*2)/PI())/2)^2)*PI())/2)))*'Calcification Rates'!$F$69</f>
        <v>147.65710654773298</v>
      </c>
      <c r="FC99" s="73">
        <f>((((((((($A99*2)/PI())/2)+('Calcification Rates'!$D$69-'Calcification Rates'!$E$69))^2)*PI())/2))-((((((($A99*2)/PI())/2)^2)*PI())/2)))*('Calcification Rates'!$F$69-'Calcification Rates'!$G$69)</f>
        <v>139.78448630313628</v>
      </c>
      <c r="FD99" s="73">
        <f>((((((((($A99*2)/PI())/2)+('Calcification Rates'!$D$69+'Calcification Rates'!$E$69))^2)*PI())/2))-((((((($A99*2)/PI())/2)^2)*PI())/2)))*('Calcification Rates'!$F$69+'Calcification Rates'!$G$69)</f>
        <v>155.64467973261466</v>
      </c>
      <c r="FE99" s="73">
        <f>((((((((($A99*2)/PI())/2)+'Calcification Rates'!$D$70)^2)*PI())/2))-((((((($A99*2)/PI())/2)^2)*PI())/2)))*'Calcification Rates'!$F$70</f>
        <v>114.98745144568008</v>
      </c>
      <c r="FF99" s="73">
        <f>((((((((($A99*2)/PI())/2)+('Calcification Rates'!$D$70-'Calcification Rates'!$E$70))^2)*PI())/2))-((((((($A99*2)/PI())/2)^2)*PI())/2)))*('Calcification Rates'!$F$70-'Calcification Rates'!$G$70)</f>
        <v>99.005382632230408</v>
      </c>
      <c r="FG99" s="73">
        <f>((((((((($A99*2)/PI())/2)+('Calcification Rates'!$D$70+'Calcification Rates'!$E$70))^2)*PI())/2))-((((((($A99*2)/PI())/2)^2)*PI())/2)))*('Calcification Rates'!$F$70+'Calcification Rates'!$G$70)</f>
        <v>131.27691806432745</v>
      </c>
      <c r="FH99" s="73">
        <f>((((((((($A99*2)/PI())/2)+'Calcification Rates'!$D$71)^2)*PI())/2))-((((((($A99*2)/PI())/2)^2)*PI())/2)))*'Calcification Rates'!$F$71</f>
        <v>65.838848201856905</v>
      </c>
      <c r="FI99" s="73">
        <f>((((((((($A99*2)/PI())/2)+('Calcification Rates'!$D$71-'Calcification Rates'!$E$71))^2)*PI())/2))-((((((($A99*2)/PI())/2)^2)*PI())/2)))*('Calcification Rates'!$F$71-'Calcification Rates'!$G$71)</f>
        <v>60.710795265460348</v>
      </c>
      <c r="FJ99" s="73">
        <f>((((((((($A99*2)/PI())/2)+('Calcification Rates'!$D$71+'Calcification Rates'!$E$71))^2)*PI())/2))-((((((($A99*2)/PI())/2)^2)*PI())/2)))*('Calcification Rates'!$F$71+'Calcification Rates'!$G$71)</f>
        <v>71.169775076549755</v>
      </c>
      <c r="FK99" s="73">
        <f>$A99*'Calcification Rates'!$D$72*'Calcification Rates'!$F$72</f>
        <v>2.2797728124999996</v>
      </c>
      <c r="FL99" s="73">
        <f>$A99*('Calcification Rates'!$D$72-'Calcification Rates'!$E$72)*('Calcification Rates'!$F$72-'Calcification Rates'!$G$72)</f>
        <v>1.4816215799475763</v>
      </c>
      <c r="FM99" s="73">
        <f>$A99*('Calcification Rates'!$D$72+'Calcification Rates'!$E$72)*('Calcification Rates'!$F$72+'Calcification Rates'!$G$72)</f>
        <v>3.0779240450524235</v>
      </c>
      <c r="FN99" s="73">
        <f>$A99*'Calcification Rates'!$D$74*'Calcification Rates'!$F$74</f>
        <v>2.2797728124999996</v>
      </c>
      <c r="FO99" s="73">
        <f>$A99*('Calcification Rates'!$D$74-'Calcification Rates'!$E$74)*('Calcification Rates'!$F$74-'Calcification Rates'!$G$74)</f>
        <v>1.4816215799475763</v>
      </c>
      <c r="FP99" s="73">
        <f>$A99*('Calcification Rates'!$D$74+'Calcification Rates'!$E$74)*('Calcification Rates'!$F$74+'Calcification Rates'!$G$74)</f>
        <v>3.0779240450524235</v>
      </c>
      <c r="FQ99" s="73">
        <f>$A99*'Calcification Rates'!$D$75*'Calcification Rates'!$F$75</f>
        <v>65.799033735795447</v>
      </c>
      <c r="FR99" s="73">
        <f>$A99*('Calcification Rates'!$D$75-'Calcification Rates'!$E$75)*('Calcification Rates'!$F$75-'Calcification Rates'!$G$75)</f>
        <v>61.276041774668883</v>
      </c>
      <c r="FS99" s="73">
        <f>$A99*('Calcification Rates'!$D$75+'Calcification Rates'!$E$75)*('Calcification Rates'!$F$75+'Calcification Rates'!$G$75)</f>
        <v>70.459749645499116</v>
      </c>
      <c r="FT99" s="73">
        <f>((((((((($A99*2)/PI())/2)+'Calcification Rates'!$D$76)^2)*PI())/2))-((((((($A99*2)/PI())/2)^2)*PI())/2)))*'Calcification Rates'!$F$76</f>
        <v>66.280605541276657</v>
      </c>
      <c r="FU99" s="73">
        <f>((((((((($A99*2)/PI())/2)+('Calcification Rates'!$D$76-'Calcification Rates'!$E$76))^2)*PI())/2))-((((((($A99*2)/PI())/2)^2)*PI())/2)))*('Calcification Rates'!$F$76-'Calcification Rates'!$G$76)</f>
        <v>61.71472617501869</v>
      </c>
      <c r="FV99" s="73">
        <f>((((((((($A99*2)/PI())/2)+('Calcification Rates'!$D$76+'Calcification Rates'!$E$76))^2)*PI())/2))-((((((($A99*2)/PI())/2)^2)*PI())/2)))*('Calcification Rates'!$F$76+'Calcification Rates'!$G$76)</f>
        <v>70.986683265522061</v>
      </c>
      <c r="FW99" s="73">
        <f>(2*'Calcification Rates'!$D$77*'Calcification Rates'!$F$77)+0.1*'Calcification Rates'!$D$77*($A99+(2*'Calcification Rates'!$D$77))*'Calcification Rates'!$F$77</f>
        <v>138.74486111111111</v>
      </c>
      <c r="FX99" s="73">
        <f>(2*('Calcification Rates'!$D$77-'Calcification Rates'!$E$77)*('Calcification Rates'!$F$77-'Calcification Rates'!$G$77))+(0.1*('Calcification Rates'!$D$77-'Calcification Rates'!$E$77)*($A99+(2*'Calcification Rates'!$D$77-'Calcification Rates'!$E$77)))*('Calcification Rates'!$F$77-'Calcification Rates'!$G$77)</f>
        <v>132.02076361437972</v>
      </c>
      <c r="FY99" s="73">
        <f>(2*('Calcification Rates'!$D$77+'Calcification Rates'!$E$77)*('Calcification Rates'!$F$77+'Calcification Rates'!$G$77))+(0.1*('Calcification Rates'!$D$77+'Calcification Rates'!$E$77)*($A99+(2*'Calcification Rates'!$D$77+'Calcification Rates'!$E$77)))*('Calcification Rates'!$F$77+'Calcification Rates'!$G$77)</f>
        <v>145.49830620287136</v>
      </c>
      <c r="FZ99" s="73">
        <f>((((1-'Calcification Rates'!$H$78)*$A99)*'Calcification Rates'!$D$78*0.1)+('Calcification Rates'!$H$78*$A99*'Calcification Rates'!$D$78))*'Calcification Rates'!$F$78</f>
        <v>34.590680465249996</v>
      </c>
      <c r="GA99" s="73">
        <f>((((1-'Calcification Rates'!$H$78)*$A99)*(('Calcification Rates'!$D$78-'Calcification Rates'!$E$78)*0.1))+('Calcification Rates'!$H$78*$A99*('Calcification Rates'!$D$78-'Calcification Rates'!$E$78)))*('Calcification Rates'!$F$78-'Calcification Rates'!$G$78)</f>
        <v>33.393151694749761</v>
      </c>
      <c r="GB99" s="73">
        <f>((((1-'Calcification Rates'!$H$78)*$A99)*(('Calcification Rates'!$D$78+'Calcification Rates'!$E$78)*0.1))+('Calcification Rates'!$H$78*$A99*('Calcification Rates'!$D$78+'Calcification Rates'!$E$78)))*('Calcification Rates'!$F$78+'Calcification Rates'!$G$78)</f>
        <v>35.78820923575023</v>
      </c>
      <c r="GC99" s="73">
        <f>((((1-'Calcification Rates'!$H$79)*$A99)*'Calcification Rates'!$D$79*0.1)+('Calcification Rates'!$H$79*$A99*'Calcification Rates'!$D$79))*'Calcification Rates'!$F$79</f>
        <v>39.340438410000004</v>
      </c>
      <c r="GD99" s="73">
        <f>((((1-'Calcification Rates'!$H$79)*$A99)*(('Calcification Rates'!$D$79-'Calcification Rates'!$E$79)*0.1))+('Calcification Rates'!$H$79*$A99*('Calcification Rates'!$D$79-'Calcification Rates'!$E$79)))*('Calcification Rates'!$F$79-'Calcification Rates'!$G$79)</f>
        <v>37.695841532779298</v>
      </c>
      <c r="GE99" s="73">
        <f>((((1-'Calcification Rates'!$H$79)*$A99)*(('Calcification Rates'!$D$79+'Calcification Rates'!$E$79)*0.1))+('Calcification Rates'!$H$79*$A99*('Calcification Rates'!$D$79+'Calcification Rates'!$E$79)))*('Calcification Rates'!$F$79+'Calcification Rates'!$G$79)</f>
        <v>40.985035287220704</v>
      </c>
      <c r="GF99" s="73">
        <f>((((1-'Calcification Rates'!$H$80)*$A99)*'Calcification Rates'!$D$80*0.1)+('Calcification Rates'!$H$80*$A99*'Calcification Rates'!$D$80))*'Calcification Rates'!$F$80</f>
        <v>46.294294156499987</v>
      </c>
      <c r="GG99" s="73">
        <f>((((1-'Calcification Rates'!$H$80)*$A99)*(('Calcification Rates'!$D$80-'Calcification Rates'!$E$80)*0.1))+('Calcification Rates'!$H$80*$A99*('Calcification Rates'!$D$80-'Calcification Rates'!$E$80)))*('Calcification Rates'!$F$80-'Calcification Rates'!$G$80)</f>
        <v>44.691586478687654</v>
      </c>
      <c r="GH99" s="73">
        <f>((((1-'Calcification Rates'!$H$80)*$A99)*(('Calcification Rates'!$D$80+'Calcification Rates'!$E$80)*0.1))+('Calcification Rates'!$H$80*$A99*('Calcification Rates'!$D$80+'Calcification Rates'!$E$80)))*('Calcification Rates'!$F$80+'Calcification Rates'!$G$80)</f>
        <v>47.897001834312341</v>
      </c>
      <c r="GI99" s="73">
        <f>((((((((($A99*2)/PI())/2)+'Calcification Rates'!$D$81)^2)*PI())/2))-((((((($A99*2)/PI())/2)^2)*PI())/2)))*'Calcification Rates'!$F$81</f>
        <v>56.128983673529724</v>
      </c>
      <c r="GJ99" s="73">
        <f>((((((((($A99*2)/PI())/2)+('Calcification Rates'!$D$81-'Calcification Rates'!$E$81))^2)*PI())/2))-((((((($A99*2)/PI())/2)^2)*PI())/2)))*('Calcification Rates'!$F$81-'Calcification Rates'!$G$81)</f>
        <v>54.310744653283564</v>
      </c>
      <c r="GK99" s="73">
        <f>((((((((($A99*2)/PI())/2)+('Calcification Rates'!$D$81+'Calcification Rates'!$E$81))^2)*PI())/2))-((((((($A99*2)/PI())/2)^2)*PI())/2)))*('Calcification Rates'!$F$81+'Calcification Rates'!$G$81)</f>
        <v>57.9481151410655</v>
      </c>
      <c r="GL99" s="73">
        <f>((((((((($A99*2)/PI())/2)+'Calcification Rates'!$D$82)^2)*PI())/2))-((((((($A99*2)/PI())/2)^2)*PI())/2)))*'Calcification Rates'!$F$82</f>
        <v>57.556148314017626</v>
      </c>
      <c r="GM99" s="73">
        <f>((((((((($A99*2)/PI())/2)+('Calcification Rates'!$D$82-'Calcification Rates'!$E$82))^2)*PI())/2))-((((((($A99*2)/PI())/2)^2)*PI())/2)))*('Calcification Rates'!$F$82-'Calcification Rates'!$G$82)</f>
        <v>56.140957834113486</v>
      </c>
      <c r="GN99" s="73">
        <f>((((((((($A99*2)/PI())/2)+('Calcification Rates'!$D$82+'Calcification Rates'!$E$82))^2)*PI())/2))-((((((($A99*2)/PI())/2)^2)*PI())/2)))*('Calcification Rates'!$F$82+'Calcification Rates'!$G$82)</f>
        <v>58.971878961727356</v>
      </c>
      <c r="GO99" s="73">
        <f>((((((((($A99*2)/PI())/2)+'Calcification Rates'!$D$87)^2)*PI())/2))-((((((($A99*2)/PI())/2)^2)*PI())/2)))*'Calcification Rates'!$F$87</f>
        <v>38.718072678456579</v>
      </c>
      <c r="GP99" s="73">
        <f>((((((((($A99*2)/PI())/2)+('Calcification Rates'!$D$87-'Calcification Rates'!$E$87))^2)*PI())/2))-((((((($A99*2)/PI())/2)^2)*PI())/2)))*('Calcification Rates'!$F$87-'Calcification Rates'!$G$87)</f>
        <v>33.685718901195685</v>
      </c>
      <c r="GQ99" s="73">
        <f>((((((((($A99*2)/PI())/2)+('Calcification Rates'!$D$87+'Calcification Rates'!$E$87))^2)*PI())/2))-((((((($A99*2)/PI())/2)^2)*PI())/2)))*('Calcification Rates'!$F$87+'Calcification Rates'!$G$87)</f>
        <v>44.016814812313541</v>
      </c>
      <c r="GR99" s="73">
        <f>((((((((($A99*2)/PI())/2)+'Calcification Rates'!$D$88)^2)*PI())/2))-((((((($A99*2)/PI())/2)^2)*PI())/2)))*'Calcification Rates'!$F$88</f>
        <v>38.718072678456579</v>
      </c>
      <c r="GS99" s="73">
        <f>((((((((($A99*2)/PI())/2)+('Calcification Rates'!$D$88-'Calcification Rates'!$E$88))^2)*PI())/2))-((((((($A99*2)/PI())/2)^2)*PI())/2)))*('Calcification Rates'!$F$88-'Calcification Rates'!$G$88)</f>
        <v>33.685718901195685</v>
      </c>
      <c r="GT99" s="73">
        <f>((((((((($A99*2)/PI())/2)+('Calcification Rates'!$D$88+'Calcification Rates'!$E$88))^2)*PI())/2))-((((((($A99*2)/PI())/2)^2)*PI())/2)))*('Calcification Rates'!$F$88+'Calcification Rates'!$G$88)</f>
        <v>44.016814812313541</v>
      </c>
      <c r="GU99" s="73">
        <f>((((((((($A99*2)/PI())/2)+'Calcification Rates'!$D$89)^2)*PI())/2))-((((((($A99*2)/PI())/2)^2)*PI())/2)))*'Calcification Rates'!$F$89</f>
        <v>54.075489393983673</v>
      </c>
      <c r="GV99" s="73">
        <f>((((((((($A99*2)/PI())/2)+('Calcification Rates'!$D$89-'Calcification Rates'!$E$89))^2)*PI())/2))-((((((($A99*2)/PI())/2)^2)*PI())/2)))*('Calcification Rates'!$F$89-'Calcification Rates'!$G$89)</f>
        <v>48.216815248142559</v>
      </c>
      <c r="GW99" s="73">
        <f>((((((((($A99*2)/PI())/2)+('Calcification Rates'!$D$89+'Calcification Rates'!$E$89))^2)*PI())/2))-((((((($A99*2)/PI())/2)^2)*PI())/2)))*('Calcification Rates'!$F$89+'Calcification Rates'!$G$89)</f>
        <v>60.151137298149024</v>
      </c>
      <c r="GX99" s="73">
        <f>((((((((($A99*2)/PI())/2)+'Calcification Rates'!$D$90)^2)*PI())/2))-((((((($A99*2)/PI())/2)^2)*PI())/2)))*'Calcification Rates'!$F$90</f>
        <v>54.075489393983673</v>
      </c>
      <c r="GY99" s="73">
        <f>((((((((($A99*2)/PI())/2)+('Calcification Rates'!$D$90-'Calcification Rates'!$E$90))^2)*PI())/2))-((((((($A99*2)/PI())/2)^2)*PI())/2)))*('Calcification Rates'!$F$90-'Calcification Rates'!$G$90)</f>
        <v>48.216815248142559</v>
      </c>
      <c r="GZ99" s="73">
        <f>((((((((($A99*2)/PI())/2)+('Calcification Rates'!$D$90+'Calcification Rates'!$E$90))^2)*PI())/2))-((((((($A99*2)/PI())/2)^2)*PI())/2)))*('Calcification Rates'!$F$90+'Calcification Rates'!$G$90)</f>
        <v>60.151137298149024</v>
      </c>
      <c r="HA99" s="73">
        <f>((((((((($A99*2)/PI())/2)+'Calcification Rates'!$D$92)^2)*PI())/2))-((((((($A99*2)/PI())/2)^2)*PI())/2)))*'Calcification Rates'!$F$92</f>
        <v>135.68789309052221</v>
      </c>
      <c r="HB99" s="73">
        <f>((((((((($A99*2)/PI())/2)+('Calcification Rates'!$D$92-'Calcification Rates'!$E$92))^2)*PI())/2))-((((((($A99*2)/PI())/2)^2)*PI())/2)))*('Calcification Rates'!$F$92-'Calcification Rates'!$G$92)</f>
        <v>130.4380097025321</v>
      </c>
      <c r="HC99" s="73">
        <f>((((((((($A99*2)/PI())/2)+('Calcification Rates'!$D$92+'Calcification Rates'!$E$92))^2)*PI())/2))-((((((($A99*2)/PI())/2)^2)*PI())/2)))*('Calcification Rates'!$F$92+'Calcification Rates'!$G$92)</f>
        <v>140.93777647851232</v>
      </c>
      <c r="HD99" s="73">
        <f>$A99*'Calcification Rates'!$D$93*'Calcification Rates'!$F$93</f>
        <v>40.077926927024265</v>
      </c>
      <c r="HE99" s="73">
        <f>$A99*('Calcification Rates'!$D$93-'Calcification Rates'!$E$93)*('Calcification Rates'!$F$93-'Calcification Rates'!$G$93)</f>
        <v>35.223562853865211</v>
      </c>
      <c r="HF99" s="73">
        <f>$A99*('Calcification Rates'!$D$93+'Calcification Rates'!$E$93)*('Calcification Rates'!$F$93+'Calcification Rates'!$G$93)</f>
        <v>45.198227489564871</v>
      </c>
      <c r="HG99" s="73">
        <f>$A99*'Calcification Rates'!$D$95*'Calcification Rates'!$F$95</f>
        <v>51.09935683195593</v>
      </c>
      <c r="HH99" s="73">
        <f>$A99*('Calcification Rates'!$D$95-'Calcification Rates'!$E$95)*('Calcification Rates'!$F$95-'Calcification Rates'!$G$95)</f>
        <v>44.591470218281202</v>
      </c>
      <c r="HI99" s="73">
        <f>$A99*('Calcification Rates'!$D$95+'Calcification Rates'!$E$95)*('Calcification Rates'!$F$95+'Calcification Rates'!$G$95)</f>
        <v>57.971956345353931</v>
      </c>
      <c r="HJ99" s="73">
        <f>((((1-'Calcification Rates'!$H$96)*$A99)*'Calcification Rates'!$D$96*0.1)+('Calcification Rates'!$H$96*$A99*'Calcification Rates'!$D$96))*'Calcification Rates'!$F$96</f>
        <v>24.293448725000001</v>
      </c>
      <c r="HK99" s="73">
        <f>((((1-'Calcification Rates'!$H$96)*$A99)*(('Calcification Rates'!$D$96-'Calcification Rates'!$E$96)*0.1))+('Calcification Rates'!$H$96*$A99*('Calcification Rates'!$D$96-'Calcification Rates'!$E$96)))*('Calcification Rates'!$F$96-'Calcification Rates'!$G$96)</f>
        <v>21.220870012520891</v>
      </c>
      <c r="HL99" s="73">
        <f>((((1-'Calcification Rates'!$H$96)*$A99)*(('Calcification Rates'!$D$96+'Calcification Rates'!$E$96)*0.1))+('Calcification Rates'!$H$96*$A99*('Calcification Rates'!$D$96+'Calcification Rates'!$E$96)))*('Calcification Rates'!$F$96+'Calcification Rates'!$G$96)</f>
        <v>27.55501872520642</v>
      </c>
      <c r="HM99" s="73">
        <f>((((1-'Calcification Rates'!$H$98)*$A99)*'Calcification Rates'!$D$98*0.1)+('Calcification Rates'!$H$98*$A99*'Calcification Rates'!$D$98))*'Calcification Rates'!$F$98</f>
        <v>24.293448725000001</v>
      </c>
      <c r="HN99" s="73">
        <f>((((1-'Calcification Rates'!$H$98)*$A99)*(('Calcification Rates'!$D$98-'Calcification Rates'!$E$98)*0.1))+('Calcification Rates'!$H$98*$A99*('Calcification Rates'!$D$98-'Calcification Rates'!$E$98)))*('Calcification Rates'!$F$98-'Calcification Rates'!$G$98)</f>
        <v>14.65100534295359</v>
      </c>
      <c r="HO99" s="73">
        <f>((((1-'Calcification Rates'!$H$98)*$A99)*(('Calcification Rates'!$D$98+'Calcification Rates'!$E$98)*0.1))+('Calcification Rates'!$H$98*$A99*('Calcification Rates'!$D$98+'Calcification Rates'!$E$98)))*('Calcification Rates'!$F$98+'Calcification Rates'!$G$98)</f>
        <v>35.331953972573622</v>
      </c>
    </row>
    <row r="100" spans="1:223" x14ac:dyDescent="0.3">
      <c r="A100" s="42">
        <v>98</v>
      </c>
      <c r="B100" s="73">
        <f>((((1-'Calcification Rates'!$H$11)*$A100)*'Calcification Rates'!$D$11*0.1)+('Calcification Rates'!$H$11*$A100*'Calcification Rates'!$D$11))*'Calcification Rates'!$F$11</f>
        <v>269.62792789333338</v>
      </c>
      <c r="C100" s="73">
        <f>((((1-'Calcification Rates'!$H$11)*$A100)*(('Calcification Rates'!$D$11-'Calcification Rates'!$E$11)*0.1))+('Calcification Rates'!$H$11*$A100*('Calcification Rates'!$D$11-'Calcification Rates'!$E$11)))*('Calcification Rates'!$F$11-'Calcification Rates'!$G$11)</f>
        <v>218.98507419027121</v>
      </c>
      <c r="D100" s="73">
        <f>((((1-'Calcification Rates'!$H$11)*$A100)*(('Calcification Rates'!$D$11+'Calcification Rates'!$E$11)*0.1))+('Calcification Rates'!$H$11*$A100*('Calcification Rates'!$D$11+'Calcification Rates'!$E$11)))*('Calcification Rates'!$F$11+'Calcification Rates'!$G$11)</f>
        <v>321.84398103498296</v>
      </c>
      <c r="E100" s="73">
        <f>(((((1-'Calcification Rates'!$H$12)*$A100)*'Calcification Rates'!$D$12*0.1)+('Calcification Rates'!$H$12*$A100*'Calcification Rates'!$D$12))*'Calcification Rates'!$F$12)*0.5</f>
        <v>141.98697706666667</v>
      </c>
      <c r="F100" s="73">
        <f>(((((1-'Calcification Rates'!$H$12)*$A100)*(('Calcification Rates'!$D$12-'Calcification Rates'!$E$12)*0.1))+('Calcification Rates'!$H$12*$A100*('Calcification Rates'!$D$12-'Calcification Rates'!$E$12)))*('Calcification Rates'!$F$12-'Calcification Rates'!$G$12))*0.5</f>
        <v>130.49695892300039</v>
      </c>
      <c r="G100" s="73">
        <f>(((((1-'Calcification Rates'!$H$12)*$A100)*(('Calcification Rates'!$D$12+'Calcification Rates'!$E$12)*0.1))+('Calcification Rates'!$H$12*$A100*('Calcification Rates'!$D$12+'Calcification Rates'!$E$12)))*('Calcification Rates'!$F$12+'Calcification Rates'!$G$12))*0.5</f>
        <v>153.67635763960791</v>
      </c>
      <c r="H100" s="73">
        <f>(((((1-'Calcification Rates'!$H$13)*$A100)*'Calcification Rates'!$D$13*0.1)+('Calcification Rates'!$H$13*$A100*'Calcification Rates'!$D$13))*'Calcification Rates'!$F$13)*0.5</f>
        <v>114.24999794879999</v>
      </c>
      <c r="I100" s="73">
        <f>(((((1-'Calcification Rates'!$H$13)*$A100)*(('Calcification Rates'!$D$13-'Calcification Rates'!$E$13)*0.1))+('Calcification Rates'!$H$13*$A100*('Calcification Rates'!$D$13-'Calcification Rates'!$E$13)))*('Calcification Rates'!$F$13-'Calcification Rates'!$G$13))*0.5</f>
        <v>96.687812020335627</v>
      </c>
      <c r="J100" s="73">
        <f>(((((1-'Calcification Rates'!$H$13)*$A100)*(('Calcification Rates'!$D$13+'Calcification Rates'!$E$13)*0.1))+('Calcification Rates'!$H$13*$A100*('Calcification Rates'!$D$13+'Calcification Rates'!$E$13)))*('Calcification Rates'!$F$13+'Calcification Rates'!$G$13))*0.5</f>
        <v>133.26032304121989</v>
      </c>
      <c r="K100" s="73">
        <f>((((((((($A100*2)/PI())/2)+'Calcification Rates'!$D$14)^2)*PI())/2))-((((((($A100*2)/PI())/2)^2)*PI())/2)))*'Calcification Rates'!$F$14</f>
        <v>57.918736613858783</v>
      </c>
      <c r="L100" s="73">
        <f>((((((((($A100*2)/PI())/2)+('Calcification Rates'!$D$14-'Calcification Rates'!$E$14))^2)*PI())/2))-((((((($A100*2)/PI())/2)^2)*PI())/2)))*('Calcification Rates'!$F$14-'Calcification Rates'!$G$14)</f>
        <v>55.901415397910746</v>
      </c>
      <c r="M100" s="73">
        <f>((((((((($A100*2)/PI())/2)+('Calcification Rates'!$D$14+'Calcification Rates'!$E$14))^2)*PI())/2))-((((((($A100*2)/PI())/2)^2)*PI())/2)))*('Calcification Rates'!$F$14+'Calcification Rates'!$G$14)</f>
        <v>59.936737981099867</v>
      </c>
      <c r="N100" s="73">
        <f>((((((((($A100*2)/PI())/2)+'Calcification Rates'!$D$15)^2)*PI())/2))-((((((($A100*2)/PI())/2)^2)*PI())/2)))*'Calcification Rates'!$F$15</f>
        <v>58.7483018518177</v>
      </c>
      <c r="O100" s="73">
        <f>((((((((($A100*2)/PI())/2)+('Calcification Rates'!$D$15-'Calcification Rates'!$E$15))^2)*PI())/2))-((((((($A100*2)/PI())/2)^2)*PI())/2)))*('Calcification Rates'!$F$15-'Calcification Rates'!$G$15)</f>
        <v>52.980560490625685</v>
      </c>
      <c r="P100" s="73">
        <f>((((((((($A100*2)/PI())/2)+('Calcification Rates'!$D$15+'Calcification Rates'!$E$15))^2)*PI())/2))-((((((($A100*2)/PI())/2)^2)*PI())/2)))*('Calcification Rates'!$F$15+'Calcification Rates'!$G$15)</f>
        <v>64.785376729814075</v>
      </c>
      <c r="Q100" s="73">
        <f>(2*'Calcification Rates'!$D$16*'Calcification Rates'!$F$16)+0.1*'Calcification Rates'!$D$16*($A100+(2*'Calcification Rates'!$D$16))*'Calcification Rates'!$F$16</f>
        <v>13.282628333333335</v>
      </c>
      <c r="R100" s="73">
        <f>(2*('Calcification Rates'!$D$16-'Calcification Rates'!$E$16)*('Calcification Rates'!$F$16-'Calcification Rates'!$G$16))+(0.1*('Calcification Rates'!$D$16-'Calcification Rates'!$E$16)*($A100+(2*'Calcification Rates'!$D$16-'Calcification Rates'!$E$16)))*('Calcification Rates'!$F$16-'Calcification Rates'!$G$16)</f>
        <v>11.409961856382681</v>
      </c>
      <c r="S100" s="73">
        <f>(2*('Calcification Rates'!$D$16+'Calcification Rates'!$E$16)*('Calcification Rates'!$F$16+'Calcification Rates'!$G$16))+(0.1*('Calcification Rates'!$D$16+'Calcification Rates'!$E$16)*($A100+(2*'Calcification Rates'!$D$16+'Calcification Rates'!$E$16)))*('Calcification Rates'!$F$16+'Calcification Rates'!$G$16)</f>
        <v>15.201885674800968</v>
      </c>
      <c r="T100" s="73">
        <f>(2*'Calcification Rates'!$D$17*'Calcification Rates'!$F$17)+0.1*'Calcification Rates'!$D$17*($A100+(2*'Calcification Rates'!$D$17))*'Calcification Rates'!$F$17</f>
        <v>12.27636861111111</v>
      </c>
      <c r="U100" s="73">
        <f>(2*('Calcification Rates'!$D$17-'Calcification Rates'!$E$17)*('Calcification Rates'!$F$17-'Calcification Rates'!$G$17))+(0.1*('Calcification Rates'!$D$17-'Calcification Rates'!$E$17)*($A100+(2*'Calcification Rates'!$D$17-'Calcification Rates'!$E$17)))*('Calcification Rates'!$F$17-'Calcification Rates'!$G$17)</f>
        <v>10.417358503849346</v>
      </c>
      <c r="V100" s="73">
        <f>(2*('Calcification Rates'!$D$17+'Calcification Rates'!$E$17)*('Calcification Rates'!$F$17+'Calcification Rates'!$G$17))+(0.1*('Calcification Rates'!$D$17+'Calcification Rates'!$E$17)*($A100+(2*'Calcification Rates'!$D$17+'Calcification Rates'!$E$17)))*('Calcification Rates'!$F$17+'Calcification Rates'!$G$17)</f>
        <v>14.181968088934301</v>
      </c>
      <c r="W100" s="73">
        <f>((((((((($A100*2)/PI())/2)+'Calcification Rates'!$D$18)^2)*PI())/2))-((((((($A100*2)/PI())/2)^2)*PI())/2)))*'Calcification Rates'!$F$18</f>
        <v>58.7483018518177</v>
      </c>
      <c r="X100" s="73">
        <f>((((((((($A100*2)/PI())/2)+('Calcification Rates'!$D$18-'Calcification Rates'!$E$18))^2)*PI())/2))-((((((($A100*2)/PI())/2)^2)*PI())/2)))*('Calcification Rates'!$F$18-'Calcification Rates'!$G$18)</f>
        <v>52.980560490625685</v>
      </c>
      <c r="Y100" s="73">
        <f>((((((((($A100*2)/PI())/2)+('Calcification Rates'!$D$18+'Calcification Rates'!$E$18))^2)*PI())/2))-((((((($A100*2)/PI())/2)^2)*PI())/2)))*('Calcification Rates'!$F$18+'Calcification Rates'!$G$18)</f>
        <v>64.785376729814075</v>
      </c>
      <c r="Z100" s="73">
        <f>(2*'Calcification Rates'!$D$19*'Calcification Rates'!$F$19)+0.1*'Calcification Rates'!$D$19*($A100+(2*'Calcification Rates'!$D$19))*'Calcification Rates'!$F$19</f>
        <v>12.27636861111111</v>
      </c>
      <c r="AA100" s="73">
        <f>(2*('Calcification Rates'!$D$19-'Calcification Rates'!$E$19)*('Calcification Rates'!$F$19-'Calcification Rates'!$G$19))+(0.1*('Calcification Rates'!$D$19-'Calcification Rates'!$E$19)*($A100+(2*'Calcification Rates'!$D$19-'Calcification Rates'!$E$19)))*('Calcification Rates'!$F$19-'Calcification Rates'!$G$19)</f>
        <v>10.417358503849346</v>
      </c>
      <c r="AB100" s="73">
        <f>(2*('Calcification Rates'!$D$19+'Calcification Rates'!$E$19)*('Calcification Rates'!$F$19+'Calcification Rates'!$G$19))+(0.1*('Calcification Rates'!$D$19+'Calcification Rates'!$E$19)*($A100+(2*'Calcification Rates'!$D$19+'Calcification Rates'!$E$19)))*('Calcification Rates'!$F$19+'Calcification Rates'!$G$19)</f>
        <v>14.181968088934301</v>
      </c>
      <c r="AC100" s="73">
        <f>(((((1-'Calcification Rates'!$H$20)*$A100)*'Calcification Rates'!$D$20*0.1)+('Calcification Rates'!$H$20*$A100*'Calcification Rates'!$D$20))*'Calcification Rates'!$F$20)*0.5</f>
        <v>7.9233657416666654</v>
      </c>
      <c r="AD100" s="73">
        <f>(((((1-'Calcification Rates'!$H$20)*$A100)*(('Calcification Rates'!$D$20-'Calcification Rates'!$E$20)*0.1))+('Calcification Rates'!$H$20*$A100*('Calcification Rates'!$D$20-'Calcification Rates'!$E$20)))*('Calcification Rates'!$F$20-'Calcification Rates'!$G$20))*0.5</f>
        <v>6.7238999788253819</v>
      </c>
      <c r="AE100" s="73">
        <f>(((((1-'Calcification Rates'!$H$20)*$A100)*(('Calcification Rates'!$D$20+'Calcification Rates'!$E$20)*0.1))+('Calcification Rates'!$H$20*$A100*('Calcification Rates'!$D$20+'Calcification Rates'!$E$20)))*('Calcification Rates'!$F$20+'Calcification Rates'!$G$20))*0.5</f>
        <v>9.1527676466014398</v>
      </c>
      <c r="AF100" s="73">
        <f>(2*'Calcification Rates'!$D$21*'Calcification Rates'!$F$21)+0.1*'Calcification Rates'!$D$21*($A100+(2*'Calcification Rates'!$D$21))*'Calcification Rates'!$F$21</f>
        <v>14.087636111111113</v>
      </c>
      <c r="AG100" s="73">
        <f>(2*('Calcification Rates'!$D$21-'Calcification Rates'!$E$21)*('Calcification Rates'!$F$21-'Calcification Rates'!$G$21))+(0.1*('Calcification Rates'!$D$21-'Calcification Rates'!$E$21)*($A100+(2*'Calcification Rates'!$D$21-'Calcification Rates'!$E$21)))*('Calcification Rates'!$F$21-'Calcification Rates'!$G$21)</f>
        <v>13.785275359982933</v>
      </c>
      <c r="AH100" s="73">
        <f>(2*('Calcification Rates'!$D$21+'Calcification Rates'!$E$21)*('Calcification Rates'!$F$21+'Calcification Rates'!$G$21))+(0.1*('Calcification Rates'!$D$21+'Calcification Rates'!$E$21)*($A100+(2*'Calcification Rates'!$D$21+'Calcification Rates'!$E$21)))*('Calcification Rates'!$F$21+'Calcification Rates'!$G$21)</f>
        <v>14.3930769717504</v>
      </c>
      <c r="AI100" s="73">
        <f>$A100*'Calcification Rates'!$D$23*'Calcification Rates'!$F$23</f>
        <v>2.3032756249999999</v>
      </c>
      <c r="AJ100" s="73">
        <f>$A100*('Calcification Rates'!$D$23-'Calcification Rates'!$E$23)*('Calcification Rates'!$F$23-'Calcification Rates'!$G$23)</f>
        <v>1.4968960292253863</v>
      </c>
      <c r="AK100" s="73">
        <f>$A100*('Calcification Rates'!$D$23+'Calcification Rates'!$E$23)*('Calcification Rates'!$F$23+'Calcification Rates'!$G$23)</f>
        <v>3.1096552207746133</v>
      </c>
      <c r="AL100" s="73">
        <f>((((1-'Calcification Rates'!$H$24)*$A100)*'Calcification Rates'!$D$24*0.1)+('Calcification Rates'!$H$24*$A100*'Calcification Rates'!$D$24))*'Calcification Rates'!$F$24</f>
        <v>104.94970207540001</v>
      </c>
      <c r="AM100" s="73">
        <f>((((1-'Calcification Rates'!$H$24)*$A100)*(('Calcification Rates'!$D$24-'Calcification Rates'!$E$24)*0.1))+('Calcification Rates'!$H$24*$A100*('Calcification Rates'!$D$24-'Calcification Rates'!$E$24)))*('Calcification Rates'!$F$24-'Calcification Rates'!$G$24)</f>
        <v>63.293551411897077</v>
      </c>
      <c r="AN100" s="73">
        <f>((((1-'Calcification Rates'!$H$24)*$A100)*(('Calcification Rates'!$D$24+'Calcification Rates'!$E$24)*0.1))+('Calcification Rates'!$H$24*$A100*('Calcification Rates'!$D$24+'Calcification Rates'!$E$24)))*('Calcification Rates'!$F$24+'Calcification Rates'!$G$24)</f>
        <v>152.63695513710337</v>
      </c>
      <c r="AO100" s="73">
        <f>((((((((($A100*2)/PI())/2)+'Calcification Rates'!$D$25)^2)*PI())/2))-((((((($A100*2)/PI())/2)^2)*PI())/2)))*'Calcification Rates'!$F$25</f>
        <v>49.277797692875126</v>
      </c>
      <c r="AP100" s="73">
        <f>((((((((($A100*2)/PI())/2)+('Calcification Rates'!$D$25-'Calcification Rates'!$E$25))^2)*PI())/2))-((((((($A100*2)/PI())/2)^2)*PI())/2)))*('Calcification Rates'!$F$25-'Calcification Rates'!$G$25)</f>
        <v>40.286202550836222</v>
      </c>
      <c r="AQ100" s="73">
        <f>((((((((($A100*2)/PI())/2)+('Calcification Rates'!$D$25+'Calcification Rates'!$E$25))^2)*PI())/2))-((((((($A100*2)/PI())/2)^2)*PI())/2)))*('Calcification Rates'!$F$25+'Calcification Rates'!$G$25)</f>
        <v>58.567748854585503</v>
      </c>
      <c r="AR100" s="73">
        <f>((((1-'Calcification Rates'!$H$28)*$A100)*'Calcification Rates'!$D$28*0.1)+('Calcification Rates'!$H$28*$A100*'Calcification Rates'!$D$28))*'Calcification Rates'!$F$28</f>
        <v>16.892381378423277</v>
      </c>
      <c r="AS100" s="73">
        <f>((((1-'Calcification Rates'!$H$28)*$A100)*(('Calcification Rates'!$D$28-'Calcification Rates'!$E$28)*0.1))+('Calcification Rates'!$H$28*$A100*('Calcification Rates'!$D$28-'Calcification Rates'!$E$28)))*('Calcification Rates'!$F$28-'Calcification Rates'!$G$28)</f>
        <v>15.225434101351697</v>
      </c>
      <c r="AT100" s="73">
        <f>((((1-'Calcification Rates'!$H$28)*$A100)*(('Calcification Rates'!$D$28+'Calcification Rates'!$E$28)*0.1))+('Calcification Rates'!$H$28*$A100*('Calcification Rates'!$D$28+'Calcification Rates'!$E$28)))*('Calcification Rates'!$F$28+'Calcification Rates'!$G$28)</f>
        <v>18.640900808574642</v>
      </c>
      <c r="AU100" s="73">
        <f>((((((((($A100*2)/PI())/2)+'Calcification Rates'!$D$29)^2)*PI())/2))-((((((($A100*2)/PI())/2)^2)*PI())/2)))*'Calcification Rates'!$F$29</f>
        <v>240.80295978419585</v>
      </c>
      <c r="AV100" s="73">
        <f>((((((((($A100*2)/PI())/2)+('Calcification Rates'!$D$29-'Calcification Rates'!$E$29))^2)*PI())/2))-((((((($A100*2)/PI())/2)^2)*PI())/2)))*('Calcification Rates'!$F$29-'Calcification Rates'!$G$29)</f>
        <v>199.0475779370137</v>
      </c>
      <c r="AW100" s="73">
        <f>((((((((($A100*2)/PI())/2)+('Calcification Rates'!$D$29+'Calcification Rates'!$E$29))^2)*PI())/2))-((((((($A100*2)/PI())/2)^2)*PI())/2)))*('Calcification Rates'!$F$29+'Calcification Rates'!$G$29)</f>
        <v>286.18196158581566</v>
      </c>
      <c r="AX100" s="73">
        <f>((((((((($A100*2)/PI())/2)+'Calcification Rates'!$D$30)^2)*PI())/2))-((((((($A100*2)/PI())/2)^2)*PI())/2)))*'Calcification Rates'!$F$30</f>
        <v>57.551037886833498</v>
      </c>
      <c r="AY100" s="73">
        <f>((((((((($A100*2)/PI())/2)+('Calcification Rates'!$D$30-'Calcification Rates'!$E$30))^2)*PI())/2))-((((((($A100*2)/PI())/2)^2)*PI())/2)))*('Calcification Rates'!$F$30-'Calcification Rates'!$G$30)</f>
        <v>51.092090988342783</v>
      </c>
      <c r="AZ100" s="73">
        <f>((((((((($A100*2)/PI())/2)+('Calcification Rates'!$D$30+'Calcification Rates'!$E$30))^2)*PI())/2))-((((((($A100*2)/PI())/2)^2)*PI())/2)))*('Calcification Rates'!$F$30+'Calcification Rates'!$G$30)</f>
        <v>64.142558906729533</v>
      </c>
      <c r="BA100" s="73">
        <f>((((1-'Calcification Rates'!$H$31)*$A100)*'Calcification Rates'!$D$31*0.1)+('Calcification Rates'!$H$31*$A100*'Calcification Rates'!$D$31))*'Calcification Rates'!$F$31</f>
        <v>18.067868000000001</v>
      </c>
      <c r="BB100" s="73">
        <f>((((1-'Calcification Rates'!$H$31)*$A100)*(('Calcification Rates'!$D$31-'Calcification Rates'!$E$31)*0.1))+('Calcification Rates'!$H$31*$A100*('Calcification Rates'!$D$31-'Calcification Rates'!$E$31)))*('Calcification Rates'!$F$31-'Calcification Rates'!$G$31)</f>
        <v>18.067868000000001</v>
      </c>
      <c r="BC100" s="73">
        <f>((((1-'Calcification Rates'!$H$31)*$A100)*(('Calcification Rates'!$D$31+'Calcification Rates'!$E$31)*0.1))+('Calcification Rates'!$H$31*$A100*('Calcification Rates'!$D$31+'Calcification Rates'!$E$31)))*('Calcification Rates'!$F$31+'Calcification Rates'!$G$31)</f>
        <v>18.067868000000001</v>
      </c>
      <c r="BD100" s="73">
        <f>$A100*'Calcification Rates'!$D$32*'Calcification Rates'!$F$32</f>
        <v>75.92081518392483</v>
      </c>
      <c r="BE100" s="73">
        <f>$A100*('Calcification Rates'!$D$32-'Calcification Rates'!$E$32)*('Calcification Rates'!$F$32-'Calcification Rates'!$G$32)</f>
        <v>72.98337237043188</v>
      </c>
      <c r="BF100" s="73">
        <f>$A100*('Calcification Rates'!$D$32+'Calcification Rates'!$E$32)*('Calcification Rates'!$F$32+'Calcification Rates'!$G$32)</f>
        <v>78.858257997417766</v>
      </c>
      <c r="BG100" s="73">
        <f>((((1-'Calcification Rates'!$H$34)*$A100)*'Calcification Rates'!$D$34*0.1)+('Calcification Rates'!$H$34*$A100*'Calcification Rates'!$D$34))*'Calcification Rates'!$F$34</f>
        <v>24.543896649999997</v>
      </c>
      <c r="BH100" s="73">
        <f>((((1-'Calcification Rates'!$H$34)*$A100)*(('Calcification Rates'!$D$34-'Calcification Rates'!$E$34)*0.1))+('Calcification Rates'!$H$34*$A100*('Calcification Rates'!$D$34-'Calcification Rates'!$E$34)))*('Calcification Rates'!$F$34-'Calcification Rates'!$G$34)</f>
        <v>9.3466368876028181</v>
      </c>
      <c r="BI100" s="73">
        <f>((((1-'Calcification Rates'!$H$34)*$A100)*(('Calcification Rates'!$D$34+'Calcification Rates'!$E$34)*0.1))+('Calcification Rates'!$H$34*$A100*('Calcification Rates'!$D$34+'Calcification Rates'!$E$34)))*('Calcification Rates'!$F$34+'Calcification Rates'!$G$34)</f>
        <v>46.810332791773376</v>
      </c>
      <c r="BJ100" s="73">
        <f>(2*'Calcification Rates'!$D$35*'Calcification Rates'!$F$35)+0.1*'Calcification Rates'!$D$35*($A100+(2*'Calcification Rates'!$D$35))*'Calcification Rates'!$F$35</f>
        <v>7.0757601581621081</v>
      </c>
      <c r="BK100" s="73">
        <f>(2*('Calcification Rates'!$D$35-'Calcification Rates'!$E$35)*('Calcification Rates'!$F$35-'Calcification Rates'!$G$35))+(0.1*('Calcification Rates'!$D$35-'Calcification Rates'!$E$35)*($A100+(2*'Calcification Rates'!$D$35-'Calcification Rates'!$E$35)))*('Calcification Rates'!$F$35-'Calcification Rates'!$G$35)</f>
        <v>6.3815917291780524</v>
      </c>
      <c r="BL100" s="73">
        <f>(2*('Calcification Rates'!$D$35+'Calcification Rates'!$E$35)*('Calcification Rates'!$F$35+'Calcification Rates'!$G$35))+(0.1*('Calcification Rates'!$D$35+'Calcification Rates'!$E$35)*($A100+(2*'Calcification Rates'!$D$35+'Calcification Rates'!$E$35)))*('Calcification Rates'!$F$35+'Calcification Rates'!$G$35)</f>
        <v>7.8022543067021051</v>
      </c>
      <c r="BM100" s="73">
        <f>((((((((($A100*2)/PI())/2)+'Calcification Rates'!$D$36)^2)*PI())/2))-((((((($A100*2)/PI())/2)^2)*PI())/2)))*'Calcification Rates'!$F$36</f>
        <v>77.532335394662212</v>
      </c>
      <c r="BN100" s="73">
        <f>((((((((($A100*2)/PI())/2)+('Calcification Rates'!$D$36-'Calcification Rates'!$E$36))^2)*PI())/2))-((((((($A100*2)/PI())/2)^2)*PI())/2)))*('Calcification Rates'!$F$36-'Calcification Rates'!$G$36)</f>
        <v>71.017963906194197</v>
      </c>
      <c r="BO100" s="73">
        <f>((((((((($A100*2)/PI())/2)+('Calcification Rates'!$D$36+'Calcification Rates'!$E$36))^2)*PI())/2))-((((((($A100*2)/PI())/2)^2)*PI())/2)))*('Calcification Rates'!$F$36+'Calcification Rates'!$G$36)</f>
        <v>84.33245745726424</v>
      </c>
      <c r="BP100" s="73">
        <f>(2*'Calcification Rates'!$D$37*'Calcification Rates'!$F$37)+0.1*'Calcification Rates'!$D$37*($A100+(2*'Calcification Rates'!$D$37))*'Calcification Rates'!$F$37</f>
        <v>139.84021527777776</v>
      </c>
      <c r="BQ100" s="73">
        <f>(2*('Calcification Rates'!$D$37-'Calcification Rates'!$E$37)*('Calcification Rates'!$F$37-'Calcification Rates'!$G$37))+(0.1*('Calcification Rates'!$D$37-'Calcification Rates'!$E$37)*($A100+(2*'Calcification Rates'!$D$37-'Calcification Rates'!$E$37)))*('Calcification Rates'!$F$37-'Calcification Rates'!$G$37)</f>
        <v>114.74938109075489</v>
      </c>
      <c r="BR100" s="73">
        <f>(2*('Calcification Rates'!$D$37+'Calcification Rates'!$E$37)*('Calcification Rates'!$F$37+'Calcification Rates'!$G$37))+(0.1*('Calcification Rates'!$D$37+'Calcification Rates'!$E$37)*($A100+(2*'Calcification Rates'!$D$37+'Calcification Rates'!$E$37)))*('Calcification Rates'!$F$37+'Calcification Rates'!$G$37)</f>
        <v>166.94071502953631</v>
      </c>
      <c r="BS100" s="73">
        <f>(2*'Calcification Rates'!$D$38*'Calcification Rates'!$F$38)+0.1*'Calcification Rates'!$D$38*($A100+(2*'Calcification Rates'!$D$38))*'Calcification Rates'!$F$38</f>
        <v>133.90105555555556</v>
      </c>
      <c r="BT100" s="73">
        <f>(2*('Calcification Rates'!$D$38-'Calcification Rates'!$E$38)*('Calcification Rates'!$F$38-'Calcification Rates'!$G$38))+(0.1*('Calcification Rates'!$D$38-'Calcification Rates'!$E$38)*($A100+(2*'Calcification Rates'!$D$38-'Calcification Rates'!$E$38)))*('Calcification Rates'!$F$38-'Calcification Rates'!$G$38)</f>
        <v>107.77009852616065</v>
      </c>
      <c r="BU100" s="73">
        <f>(2*('Calcification Rates'!$D$38+'Calcification Rates'!$E$38)*('Calcification Rates'!$F$38+'Calcification Rates'!$G$38))+(0.1*('Calcification Rates'!$D$38+'Calcification Rates'!$E$38)*($A100+(2*'Calcification Rates'!$D$38+'Calcification Rates'!$E$38)))*('Calcification Rates'!$F$38+'Calcification Rates'!$G$38)</f>
        <v>162.6430196197403</v>
      </c>
      <c r="BV100" s="73">
        <f>((((((((($A100*2)/PI())/2)+'Calcification Rates'!$D$39)^2)*PI())/2))-((((((($A100*2)/PI())/2)^2)*PI())/2)))*'Calcification Rates'!$F$39</f>
        <v>41.940504379880281</v>
      </c>
      <c r="BW100" s="73">
        <f>((((((((($A100*2)/PI())/2)+('Calcification Rates'!$D$39-'Calcification Rates'!$E$39))^2)*PI())/2))-((((((($A100*2)/PI())/2)^2)*PI())/2)))*('Calcification Rates'!$F$39-'Calcification Rates'!$G$39)</f>
        <v>40.317789543553893</v>
      </c>
      <c r="BX100" s="73">
        <f>((((((((($A100*2)/PI())/2)+('Calcification Rates'!$D$39+'Calcification Rates'!$E$39))^2)*PI())/2))-((((((($A100*2)/PI())/2)^2)*PI())/2)))*('Calcification Rates'!$F$39+'Calcification Rates'!$G$39)</f>
        <v>43.563219216206669</v>
      </c>
      <c r="BY100" s="73">
        <f>((((((((($A100*2)/PI())/2)+'Calcification Rates'!$D$40)^2)*PI())/2))-((((((($A100*2)/PI())/2)^2)*PI())/2)))*'Calcification Rates'!$F$40</f>
        <v>76.529264865649964</v>
      </c>
      <c r="BZ100" s="73">
        <f>((((((((($A100*2)/PI())/2)+('Calcification Rates'!$D$40-'Calcification Rates'!$E$40))^2)*PI())/2))-((((((($A100*2)/PI())/2)^2)*PI())/2)))*('Calcification Rates'!$F$40-'Calcification Rates'!$G$40)</f>
        <v>73.56828060123047</v>
      </c>
      <c r="CA100" s="73">
        <f>((((((((($A100*2)/PI())/2)+('Calcification Rates'!$D$40+'Calcification Rates'!$E$40))^2)*PI())/2))-((((((($A100*2)/PI())/2)^2)*PI())/2)))*('Calcification Rates'!$F$40+'Calcification Rates'!$G$40)</f>
        <v>79.490249130069458</v>
      </c>
      <c r="CB100" s="73">
        <f>$A100*'Calcification Rates'!$D$23*'Calcification Rates'!$F$23</f>
        <v>2.3032756249999999</v>
      </c>
      <c r="CC100" s="73">
        <f>$A100*('Calcification Rates'!$D$23-'Calcification Rates'!$E$23)*('Calcification Rates'!$F$23-'Calcification Rates'!$G$23)</f>
        <v>1.4968960292253863</v>
      </c>
      <c r="CD100" s="73">
        <f>$A100*('Calcification Rates'!$D$23+'Calcification Rates'!$E$23)*('Calcification Rates'!$F$23+'Calcification Rates'!$G$23)</f>
        <v>3.1096552207746133</v>
      </c>
      <c r="CE100" s="73">
        <f>((((1-'Calcification Rates'!$H$44)*$A100)*'Calcification Rates'!$D$44*0.1)+('Calcification Rates'!$H$44*$A100*'Calcification Rates'!$D$44))*'Calcification Rates'!$F$44</f>
        <v>80.430349322050006</v>
      </c>
      <c r="CF100" s="73">
        <f>((((1-'Calcification Rates'!$H$44)*$A100)*(('Calcification Rates'!$D$44-'Calcification Rates'!$E$44)*0.1))+('Calcification Rates'!$H$44*$A100*('Calcification Rates'!$D$44-'Calcification Rates'!$E$44)))*('Calcification Rates'!$F$44-'Calcification Rates'!$G$44)</f>
        <v>48.506306823383234</v>
      </c>
      <c r="CG100" s="73">
        <f>((((1-'Calcification Rates'!$H$44)*$A100)*(('Calcification Rates'!$D$44+'Calcification Rates'!$E$44)*0.1))+('Calcification Rates'!$H$44*$A100*('Calcification Rates'!$D$44+'Calcification Rates'!$E$44)))*('Calcification Rates'!$F$44+'Calcification Rates'!$G$44)</f>
        <v>116.97645041727966</v>
      </c>
      <c r="CH100" s="73">
        <f>((((1-'Calcification Rates'!$H$45)*$A100)*'Calcification Rates'!$D$45*0.1)+('Calcification Rates'!$H$45*$A100*'Calcification Rates'!$D$45))*'Calcification Rates'!$F$45</f>
        <v>99.940635200000003</v>
      </c>
      <c r="CI100" s="73">
        <f>((((1-'Calcification Rates'!$H$45)*$A100)*(('Calcification Rates'!$D$45-'Calcification Rates'!$E$45)*0.1))+('Calcification Rates'!$H$45*$A100*('Calcification Rates'!$D$45-'Calcification Rates'!$E$45)))*('Calcification Rates'!$F$45-'Calcification Rates'!$G$45)</f>
        <v>65.809559249946602</v>
      </c>
      <c r="CJ100" s="73">
        <f>((((1-'Calcification Rates'!$H$45)*$A100)*(('Calcification Rates'!$D$45+'Calcification Rates'!$E$45)*0.1))+('Calcification Rates'!$H$45*$A100*('Calcification Rates'!$D$45+'Calcification Rates'!$E$45)))*('Calcification Rates'!$F$45+'Calcification Rates'!$G$45)</f>
        <v>134.0717111500534</v>
      </c>
      <c r="CK100" s="73">
        <f>((((1-'Calcification Rates'!$H$46)*$A100)*'Calcification Rates'!$D$46*0.1)+('Calcification Rates'!$H$46*$A100*'Calcification Rates'!$D$46))*'Calcification Rates'!$F$46</f>
        <v>80.49845636000002</v>
      </c>
      <c r="CL100" s="73">
        <f>((((1-'Calcification Rates'!$H$46)*$A100)*(('Calcification Rates'!$D$46-'Calcification Rates'!$E$46)*0.1))+('Calcification Rates'!$H$46*$A100*('Calcification Rates'!$D$46-'Calcification Rates'!$E$46)))*('Calcification Rates'!$F$46-'Calcification Rates'!$G$46)</f>
        <v>75.496929604474715</v>
      </c>
      <c r="CM100" s="73">
        <f>((((1-'Calcification Rates'!$H$46)*$A100)*(('Calcification Rates'!$D$46+'Calcification Rates'!$E$46)*0.1))+('Calcification Rates'!$H$46*$A100*('Calcification Rates'!$D$46+'Calcification Rates'!$E$46)))*('Calcification Rates'!$F$46+'Calcification Rates'!$G$46)</f>
        <v>85.649962748559801</v>
      </c>
      <c r="CN100" s="73">
        <f>((((1-'Calcification Rates'!$H$47)*$A100)*'Calcification Rates'!$D$47*0.1)+('Calcification Rates'!$H$47*$A100*'Calcification Rates'!$D$47))*'Calcification Rates'!$F$47</f>
        <v>104.94970207540001</v>
      </c>
      <c r="CO100" s="73">
        <f>((((1-'Calcification Rates'!$H$47)*$A100)*(('Calcification Rates'!$D$47-'Calcification Rates'!$E$47)*0.1))+('Calcification Rates'!$H$47*$A100*('Calcification Rates'!$D$47-'Calcification Rates'!$E$47)))*('Calcification Rates'!$F$47-'Calcification Rates'!$G$47)</f>
        <v>63.293551411897077</v>
      </c>
      <c r="CP100" s="73">
        <f>((((1-'Calcification Rates'!$H$47)*$A100)*(('Calcification Rates'!$D$47+'Calcification Rates'!$E$47)*0.1))+('Calcification Rates'!$H$47*$A100*('Calcification Rates'!$D$47+'Calcification Rates'!$E$47)))*('Calcification Rates'!$F$47+'Calcification Rates'!$G$47)</f>
        <v>152.63695513710337</v>
      </c>
      <c r="CQ100" s="73">
        <f>((((((((($A100*2)/PI())/2)+'Calcification Rates'!$D$48)^2)*PI())/2))-((((((($A100*2)/PI())/2)^2)*PI())/2)))*'Calcification Rates'!$F$48</f>
        <v>58.7483018518177</v>
      </c>
      <c r="CR100" s="73">
        <f>((((((((($A100*2)/PI())/2)+('Calcification Rates'!$D$48-'Calcification Rates'!$E$48))^2)*PI())/2))-((((((($A100*2)/PI())/2)^2)*PI())/2)))*('Calcification Rates'!$F$48-'Calcification Rates'!$G$48)</f>
        <v>52.980560490625685</v>
      </c>
      <c r="CS100" s="73">
        <f>((((((((($A100*2)/PI())/2)+('Calcification Rates'!$D$48+'Calcification Rates'!$E$48))^2)*PI())/2))-((((((($A100*2)/PI())/2)^2)*PI())/2)))*('Calcification Rates'!$F$48+'Calcification Rates'!$G$48)</f>
        <v>64.785376729814075</v>
      </c>
      <c r="CT100" s="73">
        <f>((((1-'Calcification Rates'!$H$49)*$A100)*'Calcification Rates'!$D$49*0.1)+('Calcification Rates'!$H$49*$A100*'Calcification Rates'!$D$49))*'Calcification Rates'!$F$49</f>
        <v>80.430349322050006</v>
      </c>
      <c r="CU100" s="73">
        <f>((((1-'Calcification Rates'!$H$49)*$A100)*(('Calcification Rates'!$D$49-'Calcification Rates'!$E$49)*0.1))+('Calcification Rates'!$H$49*$A100*('Calcification Rates'!$D$49-'Calcification Rates'!$E$49)))*('Calcification Rates'!$F$49-'Calcification Rates'!$G$49)</f>
        <v>48.506306823383234</v>
      </c>
      <c r="CV100" s="73">
        <f>((((1-'Calcification Rates'!$H$49)*$A100)*(('Calcification Rates'!$D$49+'Calcification Rates'!$E$49)*0.1))+('Calcification Rates'!$H$49*$A100*('Calcification Rates'!$D$49+'Calcification Rates'!$E$49)))*('Calcification Rates'!$F$49+'Calcification Rates'!$G$49)</f>
        <v>116.97645041727966</v>
      </c>
      <c r="CW100" s="73">
        <f>((((((((($A100*2)/PI())/2)+'Calcification Rates'!$D$50)^2)*PI())/2))-((((((($A100*2)/PI())/2)^2)*PI())/2)))*'Calcification Rates'!$F$50</f>
        <v>58.7483018518177</v>
      </c>
      <c r="CX100" s="73">
        <f>((((((((($A100*2)/PI())/2)+('Calcification Rates'!$D$50-'Calcification Rates'!$E$50))^2)*PI())/2))-((((((($A100*2)/PI())/2)^2)*PI())/2)))*('Calcification Rates'!$F$50-'Calcification Rates'!$G$50)</f>
        <v>52.980560490625685</v>
      </c>
      <c r="CY100" s="73">
        <f>((((((((($A100*2)/PI())/2)+('Calcification Rates'!$D$50+'Calcification Rates'!$E$50))^2)*PI())/2))-((((((($A100*2)/PI())/2)^2)*PI())/2)))*('Calcification Rates'!$F$50+'Calcification Rates'!$G$50)</f>
        <v>64.785376729814075</v>
      </c>
      <c r="CZ100" s="73">
        <f>((((((((($A100*2)/PI())/2)+'Calcification Rates'!$D$51)^2)*PI())/2))-((((((($A100*2)/PI())/2)^2)*PI())/2)))*'Calcification Rates'!$F$51</f>
        <v>58.7483018518177</v>
      </c>
      <c r="DA100" s="73">
        <f>((((((((($A100*2)/PI())/2)+('Calcification Rates'!$D$51-'Calcification Rates'!$E$51))^2)*PI())/2))-((((((($A100*2)/PI())/2)^2)*PI())/2)))*('Calcification Rates'!$F$51-'Calcification Rates'!$G$51)</f>
        <v>52.980560490625685</v>
      </c>
      <c r="DB100" s="73">
        <f>((((((((($A100*2)/PI())/2)+('Calcification Rates'!$D$51+'Calcification Rates'!$E$51))^2)*PI())/2))-((((((($A100*2)/PI())/2)^2)*PI())/2)))*('Calcification Rates'!$F$51+'Calcification Rates'!$G$51)</f>
        <v>64.785376729814075</v>
      </c>
      <c r="DC100" s="73">
        <f>((((((((($A100*2)/PI())/2)+'Calcification Rates'!$D$52)^2)*PI())/2))-((((((($A100*2)/PI())/2)^2)*PI())/2)))*'Calcification Rates'!$F$52</f>
        <v>129.62810876991222</v>
      </c>
      <c r="DD100" s="73">
        <f>((((((((($A100*2)/PI())/2)+('Calcification Rates'!$D$52-'Calcification Rates'!$E$52))^2)*PI())/2))-((((((($A100*2)/PI())/2)^2)*PI())/2)))*('Calcification Rates'!$F$52-'Calcification Rates'!$G$52)</f>
        <v>122.37834560620739</v>
      </c>
      <c r="DE100" s="73">
        <f>((((((((($A100*2)/PI())/2)+('Calcification Rates'!$D$52+'Calcification Rates'!$E$52))^2)*PI())/2))-((((((($A100*2)/PI())/2)^2)*PI())/2)))*('Calcification Rates'!$F$52+'Calcification Rates'!$G$52)</f>
        <v>137.05885140730706</v>
      </c>
      <c r="DF100" s="73">
        <f>((((((((($A100*2)/PI())/2)+'Calcification Rates'!$D$53)^2)*PI())/2))-((((((($A100*2)/PI())/2)^2)*PI())/2)))*'Calcification Rates'!$F$53</f>
        <v>17.433014308243667</v>
      </c>
      <c r="DG100" s="73">
        <f>((((((((($A100*2)/PI())/2)+('Calcification Rates'!$D$53-'Calcification Rates'!$E$53))^2)*PI())/2))-((((((($A100*2)/PI())/2)^2)*PI())/2)))*('Calcification Rates'!$F$53-'Calcification Rates'!$G$53)</f>
        <v>16.570094137906828</v>
      </c>
      <c r="DH100" s="73">
        <f>((((((((($A100*2)/PI())/2)+('Calcification Rates'!$D$53+'Calcification Rates'!$E$53))^2)*PI())/2))-((((((($A100*2)/PI())/2)^2)*PI())/2)))*('Calcification Rates'!$F$53+'Calcification Rates'!$G$53)</f>
        <v>18.311110067327121</v>
      </c>
      <c r="DI100" s="73">
        <f>((((((((($A100*2)/PI())/2)+'Calcification Rates'!$D$54)^2)*PI())/2))-((((((($A100*2)/PI())/2)^2)*PI())/2)))*'Calcification Rates'!$F$54</f>
        <v>17.433014308243667</v>
      </c>
      <c r="DJ100" s="73">
        <f>((((((((($A100*2)/PI())/2)+('Calcification Rates'!$D$54-'Calcification Rates'!$E$54))^2)*PI())/2))-((((((($A100*2)/PI())/2)^2)*PI())/2)))*('Calcification Rates'!$F$54-'Calcification Rates'!$G$54)</f>
        <v>16.570094137906828</v>
      </c>
      <c r="DK100" s="73">
        <f>((((((((($A100*2)/PI())/2)+('Calcification Rates'!$D$54+'Calcification Rates'!$E$54))^2)*PI())/2))-((((((($A100*2)/PI())/2)^2)*PI())/2)))*('Calcification Rates'!$F$54+'Calcification Rates'!$G$54)</f>
        <v>18.311110067327121</v>
      </c>
      <c r="DL100" s="73">
        <f>((((((((($A100*2)/PI())/2)+'Calcification Rates'!$D$55)^2)*PI())/2))-((((((($A100*2)/PI())/2)^2)*PI())/2)))*'Calcification Rates'!$F$55</f>
        <v>21.377716087025579</v>
      </c>
      <c r="DM100" s="73">
        <f>((((((((($A100*2)/PI())/2)+('Calcification Rates'!$D$55-'Calcification Rates'!$E$55))^2)*PI())/2))-((((((($A100*2)/PI())/2)^2)*PI())/2)))*('Calcification Rates'!$F$55-'Calcification Rates'!$G$55)</f>
        <v>21.137359293417877</v>
      </c>
      <c r="DN100" s="73">
        <f>((((((((($A100*2)/PI())/2)+('Calcification Rates'!$D$55+'Calcification Rates'!$E$55))^2)*PI())/2))-((((((($A100*2)/PI())/2)^2)*PI())/2)))*('Calcification Rates'!$F$55+'Calcification Rates'!$G$55)</f>
        <v>21.618082754554099</v>
      </c>
      <c r="DO100" s="73">
        <f>((((1-'Calcification Rates'!$H$56)*$A100)*'Calcification Rates'!$D$56*0.1)+('Calcification Rates'!$H$56*$A100*'Calcification Rates'!$D$56))*'Calcification Rates'!$F$56</f>
        <v>10.43310793</v>
      </c>
      <c r="DP100" s="73">
        <f>((((1-'Calcification Rates'!$H$56)*$A100)*(('Calcification Rates'!$D$56-'Calcification Rates'!$E$56)*0.1))+('Calcification Rates'!$H$56*$A100*('Calcification Rates'!$D$56-'Calcification Rates'!$E$56)))*('Calcification Rates'!$F$56-'Calcification Rates'!$G$56)</f>
        <v>10.43310793</v>
      </c>
      <c r="DQ100" s="73">
        <f>((((1-'Calcification Rates'!$H$56)*$A100)*(('Calcification Rates'!$D$56+'Calcification Rates'!$E$56)*0.1))+('Calcification Rates'!$H$56*$A100*('Calcification Rates'!$D$56+'Calcification Rates'!$E$56)))*('Calcification Rates'!$F$56+'Calcification Rates'!$G$56)</f>
        <v>10.43310793</v>
      </c>
      <c r="DR100" s="73">
        <f>((((1-'Calcification Rates'!$H$57)*$A100)*'Calcification Rates'!$D$57*0.1)+('Calcification Rates'!$H$57*$A100*'Calcification Rates'!$D$57))*'Calcification Rates'!$F$57</f>
        <v>44.236154666666671</v>
      </c>
      <c r="DS100" s="73">
        <f>((((1-'Calcification Rates'!$H$57)*$A100)*(('Calcification Rates'!$D$57-'Calcification Rates'!$E$57)*0.1))+('Calcification Rates'!$H$57*$A100*('Calcification Rates'!$D$57-'Calcification Rates'!$E$57)))*('Calcification Rates'!$F$57-'Calcification Rates'!$G$57)</f>
        <v>41.926591183705703</v>
      </c>
      <c r="DT100" s="73">
        <f>((((1-'Calcification Rates'!$H$57)*$A100)*(('Calcification Rates'!$D$57+'Calcification Rates'!$E$57)*0.1))+('Calcification Rates'!$H$57*$A100*('Calcification Rates'!$D$57+'Calcification Rates'!$E$57)))*('Calcification Rates'!$F$57+'Calcification Rates'!$G$57)</f>
        <v>46.545718149627646</v>
      </c>
      <c r="DU100" s="73">
        <f>((((1-'Calcification Rates'!$H$58)*$A100)*'Calcification Rates'!$D$58*0.1)+('Calcification Rates'!$H$58*$A100*'Calcification Rates'!$D$58))*'Calcification Rates'!$F$58</f>
        <v>44.236154666666671</v>
      </c>
      <c r="DV100" s="73">
        <f>((((1-'Calcification Rates'!$H$58)*$A100)*(('Calcification Rates'!$D$58-'Calcification Rates'!$E$58)*0.1))+('Calcification Rates'!$H$58*$A100*('Calcification Rates'!$D$58-'Calcification Rates'!$E$58)))*('Calcification Rates'!$F$58-'Calcification Rates'!$G$58)</f>
        <v>41.926591183705703</v>
      </c>
      <c r="DW100" s="73">
        <f>((((1-'Calcification Rates'!$H$58)*$A100)*(('Calcification Rates'!$D$58+'Calcification Rates'!$E$58)*0.1))+('Calcification Rates'!$H$58*$A100*('Calcification Rates'!$D$58+'Calcification Rates'!$E$58)))*('Calcification Rates'!$F$58+'Calcification Rates'!$G$58)</f>
        <v>46.545718149627646</v>
      </c>
      <c r="DX100" s="73">
        <f>(2*'Calcification Rates'!$D$59*'Calcification Rates'!$F$59)+0.1*'Calcification Rates'!$D$59*($A100+(2*'Calcification Rates'!$D$59))*'Calcification Rates'!$F$59</f>
        <v>28.781217422222227</v>
      </c>
      <c r="DY100" s="73">
        <f>(2*('Calcification Rates'!$D$59-'Calcification Rates'!$E$59)*('Calcification Rates'!$F$59-'Calcification Rates'!$G$59))+(0.1*('Calcification Rates'!$D$59-'Calcification Rates'!$E$59)*($A100+(2*'Calcification Rates'!$D$59-'Calcification Rates'!$E$59)))*('Calcification Rates'!$F$59-'Calcification Rates'!$G$59)</f>
        <v>27.260057835930752</v>
      </c>
      <c r="DZ100" s="73">
        <f>(2*('Calcification Rates'!$D$59+'Calcification Rates'!$E$59)*('Calcification Rates'!$F$59+'Calcification Rates'!$G$59))+(0.1*('Calcification Rates'!$D$59+'Calcification Rates'!$E$59)*($A100+(2*'Calcification Rates'!$D$59+'Calcification Rates'!$E$59)))*('Calcification Rates'!$F$59+'Calcification Rates'!$G$59)</f>
        <v>30.304414770720985</v>
      </c>
      <c r="EA100" s="73">
        <f>((((((((($A100*2)/PI())/2)+'Calcification Rates'!$D$60)^2)*PI())/2))-((((((($A100*2)/PI())/2)^2)*PI())/2)))*'Calcification Rates'!$F$60</f>
        <v>61.096076284714869</v>
      </c>
      <c r="EB100" s="73">
        <f>((((((((($A100*2)/PI())/2)+('Calcification Rates'!$D$60-'Calcification Rates'!$E$60))^2)*PI())/2))-((((((($A100*2)/PI())/2)^2)*PI())/2)))*('Calcification Rates'!$F$60-'Calcification Rates'!$G$60)</f>
        <v>57.038656660414397</v>
      </c>
      <c r="EC100" s="73">
        <f>((((((((($A100*2)/PI())/2)+('Calcification Rates'!$D$60+'Calcification Rates'!$E$60))^2)*PI())/2))-((((((($A100*2)/PI())/2)^2)*PI())/2)))*('Calcification Rates'!$F$60+'Calcification Rates'!$G$60)</f>
        <v>65.284849450453692</v>
      </c>
      <c r="ED100" s="73">
        <f>$A100*'Calcification Rates'!$D$61*'Calcification Rates'!$F$61</f>
        <v>76.907960358617231</v>
      </c>
      <c r="EE100" s="73">
        <f>$A100*('Calcification Rates'!$D$61-'Calcification Rates'!$E$61)*('Calcification Rates'!$F$61-'Calcification Rates'!$G$61)</f>
        <v>70.472607325584249</v>
      </c>
      <c r="EF100" s="73">
        <f>$A100*('Calcification Rates'!$D$61+'Calcification Rates'!$E$61)*('Calcification Rates'!$F$61+'Calcification Rates'!$G$61)</f>
        <v>83.621807510290722</v>
      </c>
      <c r="EG100" s="73">
        <f>(2*'Calcification Rates'!$D$62*'Calcification Rates'!$F$62)+0.1*'Calcification Rates'!$D$62*($A100+(2*'Calcification Rates'!$D$62))*'Calcification Rates'!$F$62</f>
        <v>139.84021527777776</v>
      </c>
      <c r="EH100" s="73">
        <f>(2*('Calcification Rates'!$D$62-'Calcification Rates'!$E$62)*('Calcification Rates'!$F$62-'Calcification Rates'!$G$62))+(0.1*('Calcification Rates'!$D$62-'Calcification Rates'!$E$62)*($A100+(2*'Calcification Rates'!$D$62-'Calcification Rates'!$E$62)))*('Calcification Rates'!$F$62-'Calcification Rates'!$G$62)</f>
        <v>114.74938109075489</v>
      </c>
      <c r="EI100" s="73">
        <f>(2*('Calcification Rates'!$D$62+'Calcification Rates'!$E$62)*('Calcification Rates'!$F$62+'Calcification Rates'!$G$62))+(0.1*('Calcification Rates'!$D$62+'Calcification Rates'!$E$62)*($A100+(2*'Calcification Rates'!$D$62+'Calcification Rates'!$E$62)))*('Calcification Rates'!$F$62+'Calcification Rates'!$G$62)</f>
        <v>166.94071502953631</v>
      </c>
      <c r="EJ100" s="73">
        <f>(2*'Calcification Rates'!$D$63*'Calcification Rates'!$F$63)+0.1*'Calcification Rates'!$D$63*($A100+(2*'Calcification Rates'!$D$63))*'Calcification Rates'!$F$63</f>
        <v>139.84021527777776</v>
      </c>
      <c r="EK100" s="73">
        <f>(2*('Calcification Rates'!$D$63-'Calcification Rates'!$E$63)*('Calcification Rates'!$F$63-'Calcification Rates'!$G$63))+(0.1*('Calcification Rates'!$D$63-'Calcification Rates'!$E$63)*($A100+(2*'Calcification Rates'!$D$63-'Calcification Rates'!$E$63)))*('Calcification Rates'!$F$63-'Calcification Rates'!$G$63)</f>
        <v>114.74938109075489</v>
      </c>
      <c r="EL100" s="73">
        <f>(2*('Calcification Rates'!$D$63+'Calcification Rates'!$E$63)*('Calcification Rates'!$F$63+'Calcification Rates'!$G$63))+(0.1*('Calcification Rates'!$D$63+'Calcification Rates'!$E$63)*($A100+(2*'Calcification Rates'!$D$63+'Calcification Rates'!$E$63)))*('Calcification Rates'!$F$63+'Calcification Rates'!$G$63)</f>
        <v>166.94071502953631</v>
      </c>
      <c r="EM100" s="73">
        <f>(2*'Calcification Rates'!$D$64*'Calcification Rates'!$F$64)+0.1*'Calcification Rates'!$D$64*($A100+(2*'Calcification Rates'!$D$64))*'Calcification Rates'!$F$64</f>
        <v>139.84021527777776</v>
      </c>
      <c r="EN100" s="73">
        <f>(2*('Calcification Rates'!$D$64-'Calcification Rates'!$E$64)*('Calcification Rates'!$F$64-'Calcification Rates'!$G$64))+(0.1*('Calcification Rates'!$D$64-'Calcification Rates'!$E$64)*($A100+(2*'Calcification Rates'!$D$64-'Calcification Rates'!$E$64)))*('Calcification Rates'!$F$64-'Calcification Rates'!$G$64)</f>
        <v>114.74938109075489</v>
      </c>
      <c r="EO100" s="73">
        <f>(2*('Calcification Rates'!$D$64+'Calcification Rates'!$E$64)*('Calcification Rates'!$F$64+'Calcification Rates'!$G$64))+(0.1*('Calcification Rates'!$D$64+'Calcification Rates'!$E$64)*($A100+(2*'Calcification Rates'!$D$64+'Calcification Rates'!$E$64)))*('Calcification Rates'!$F$64+'Calcification Rates'!$G$64)</f>
        <v>166.94071502953631</v>
      </c>
      <c r="EP100" s="73">
        <f>(2*'Calcification Rates'!$D$65*'Calcification Rates'!$F$65)+0.1*'Calcification Rates'!$D$65*($A100+(2*'Calcification Rates'!$D$65))*'Calcification Rates'!$F$65</f>
        <v>139.84021527777776</v>
      </c>
      <c r="EQ100" s="73">
        <f>(2*('Calcification Rates'!$D$65-'Calcification Rates'!$E$65)*('Calcification Rates'!$F$65-'Calcification Rates'!$G$65))+(0.1*('Calcification Rates'!$D$65-'Calcification Rates'!$E$65)*($A100+(2*'Calcification Rates'!$D$65-'Calcification Rates'!$E$65)))*('Calcification Rates'!$F$65-'Calcification Rates'!$G$65)</f>
        <v>114.74938109075489</v>
      </c>
      <c r="ER100" s="73">
        <f>(2*('Calcification Rates'!$D$65+'Calcification Rates'!$E$65)*('Calcification Rates'!$F$65+'Calcification Rates'!$G$65))+(0.1*('Calcification Rates'!$D$65+'Calcification Rates'!$E$65)*($A100+(2*'Calcification Rates'!$D$65+'Calcification Rates'!$E$65)))*('Calcification Rates'!$F$65+'Calcification Rates'!$G$65)</f>
        <v>166.94071502953631</v>
      </c>
      <c r="ES100" s="73">
        <f>$A100*'Calcification Rates'!$D$66*'Calcification Rates'!$F$66</f>
        <v>76.907960358617231</v>
      </c>
      <c r="ET100" s="73">
        <f>$A100*('Calcification Rates'!$D$66-'Calcification Rates'!$E$66)*('Calcification Rates'!$F$66-'Calcification Rates'!$G$66)</f>
        <v>70.472607325584249</v>
      </c>
      <c r="EU100" s="73">
        <f>$A100*('Calcification Rates'!$D$66+'Calcification Rates'!$E$66)*('Calcification Rates'!$F$66+'Calcification Rates'!$G$66)</f>
        <v>83.621807510290722</v>
      </c>
      <c r="EV100" s="73">
        <f>(2*'Calcification Rates'!$D$67*'Calcification Rates'!$F$67)+0.1*'Calcification Rates'!$D$67*($A100+(2*'Calcification Rates'!$D$67))*'Calcification Rates'!$F$67</f>
        <v>139.84021527777776</v>
      </c>
      <c r="EW100" s="73">
        <f>(2*('Calcification Rates'!$D$67-'Calcification Rates'!$E$67)*('Calcification Rates'!$F$67-'Calcification Rates'!$G$67))+(0.1*('Calcification Rates'!$D$67-'Calcification Rates'!$E$67)*($A100+(2*'Calcification Rates'!$D$67-'Calcification Rates'!$E$67)))*('Calcification Rates'!$F$67-'Calcification Rates'!$G$67)</f>
        <v>114.74938109075489</v>
      </c>
      <c r="EX100" s="73">
        <f>(2*('Calcification Rates'!$D$67+'Calcification Rates'!$E$67)*('Calcification Rates'!$F$67+'Calcification Rates'!$G$67))+(0.1*('Calcification Rates'!$D$67+'Calcification Rates'!$E$67)*($A100+(2*'Calcification Rates'!$D$67+'Calcification Rates'!$E$67)))*('Calcification Rates'!$F$67+'Calcification Rates'!$G$67)</f>
        <v>166.94071502953631</v>
      </c>
      <c r="EY100" s="73">
        <f>((((1-'Calcification Rates'!$H$68)*$A100)*'Calcification Rates'!$D$68*0.1)+('Calcification Rates'!$H$68*$A100*'Calcification Rates'!$D$68))*'Calcification Rates'!$F$68</f>
        <v>22.434797</v>
      </c>
      <c r="EZ100" s="73">
        <f>((((1-'Calcification Rates'!$H$68)*$A100)*(('Calcification Rates'!$D$68-'Calcification Rates'!$E$68)*0.1))+('Calcification Rates'!$H$68*$A100*('Calcification Rates'!$D$68-'Calcification Rates'!$E$68)))*('Calcification Rates'!$F$68-'Calcification Rates'!$G$68)</f>
        <v>13.960365690232992</v>
      </c>
      <c r="FA100" s="73">
        <f>((((1-'Calcification Rates'!$H$68)*$A100)*(('Calcification Rates'!$D$68+'Calcification Rates'!$E$68)*0.1))+('Calcification Rates'!$H$68*$A100*('Calcification Rates'!$D$68+'Calcification Rates'!$E$68)))*('Calcification Rates'!$F$68+'Calcification Rates'!$G$68)</f>
        <v>31.75215930206619</v>
      </c>
      <c r="FB100" s="73">
        <f>((((((((($A100*2)/PI())/2)+'Calcification Rates'!$D$69)^2)*PI())/2))-((((((($A100*2)/PI())/2)^2)*PI())/2)))*'Calcification Rates'!$F$69</f>
        <v>149.15704262876167</v>
      </c>
      <c r="FC100" s="73">
        <f>((((((((($A100*2)/PI())/2)+('Calcification Rates'!$D$69-'Calcification Rates'!$E$69))^2)*PI())/2))-((((((($A100*2)/PI())/2)^2)*PI())/2)))*('Calcification Rates'!$F$69-'Calcification Rates'!$G$69)</f>
        <v>141.2046269444929</v>
      </c>
      <c r="FD100" s="73">
        <f>((((((((($A100*2)/PI())/2)+('Calcification Rates'!$D$69+'Calcification Rates'!$E$69))^2)*PI())/2))-((((((($A100*2)/PI())/2)^2)*PI())/2)))*('Calcification Rates'!$F$69+'Calcification Rates'!$G$69)</f>
        <v>157.22555899404136</v>
      </c>
      <c r="FE100" s="73">
        <f>((((((((($A100*2)/PI())/2)+'Calcification Rates'!$D$70)^2)*PI())/2))-((((((($A100*2)/PI())/2)^2)*PI())/2)))*'Calcification Rates'!$F$70</f>
        <v>116.15529895679111</v>
      </c>
      <c r="FF100" s="73">
        <f>((((((((($A100*2)/PI())/2)+('Calcification Rates'!$D$70-'Calcification Rates'!$E$70))^2)*PI())/2))-((((((($A100*2)/PI())/2)^2)*PI())/2)))*('Calcification Rates'!$F$70-'Calcification Rates'!$G$70)</f>
        <v>100.01106234452155</v>
      </c>
      <c r="FG100" s="73">
        <f>((((((((($A100*2)/PI())/2)+('Calcification Rates'!$D$70+'Calcification Rates'!$E$70))^2)*PI())/2))-((((((($A100*2)/PI())/2)^2)*PI())/2)))*('Calcification Rates'!$F$70+'Calcification Rates'!$G$70)</f>
        <v>132.61000625651388</v>
      </c>
      <c r="FH100" s="73">
        <f>((((((((($A100*2)/PI())/2)+'Calcification Rates'!$D$71)^2)*PI())/2))-((((((($A100*2)/PI())/2)^2)*PI())/2)))*'Calcification Rates'!$F$71</f>
        <v>66.513958913395086</v>
      </c>
      <c r="FI100" s="73">
        <f>((((((((($A100*2)/PI())/2)+('Calcification Rates'!$D$71-'Calcification Rates'!$E$71))^2)*PI())/2))-((((((($A100*2)/PI())/2)^2)*PI())/2)))*('Calcification Rates'!$F$71-'Calcification Rates'!$G$71)</f>
        <v>61.333433276283849</v>
      </c>
      <c r="FJ100" s="73">
        <f>((((((((($A100*2)/PI())/2)+('Calcification Rates'!$D$71+'Calcification Rates'!$E$71))^2)*PI())/2))-((((((($A100*2)/PI())/2)^2)*PI())/2)))*('Calcification Rates'!$F$71+'Calcification Rates'!$G$71)</f>
        <v>71.899419801320718</v>
      </c>
      <c r="FK100" s="73">
        <f>$A100*'Calcification Rates'!$D$72*'Calcification Rates'!$F$72</f>
        <v>2.3032756249999999</v>
      </c>
      <c r="FL100" s="73">
        <f>$A100*('Calcification Rates'!$D$72-'Calcification Rates'!$E$72)*('Calcification Rates'!$F$72-'Calcification Rates'!$G$72)</f>
        <v>1.4968960292253863</v>
      </c>
      <c r="FM100" s="73">
        <f>$A100*('Calcification Rates'!$D$72+'Calcification Rates'!$E$72)*('Calcification Rates'!$F$72+'Calcification Rates'!$G$72)</f>
        <v>3.1096552207746133</v>
      </c>
      <c r="FN100" s="73">
        <f>$A100*'Calcification Rates'!$D$74*'Calcification Rates'!$F$74</f>
        <v>2.3032756249999999</v>
      </c>
      <c r="FO100" s="73">
        <f>$A100*('Calcification Rates'!$D$74-'Calcification Rates'!$E$74)*('Calcification Rates'!$F$74-'Calcification Rates'!$G$74)</f>
        <v>1.4968960292253863</v>
      </c>
      <c r="FP100" s="73">
        <f>$A100*('Calcification Rates'!$D$74+'Calcification Rates'!$E$74)*('Calcification Rates'!$F$74+'Calcification Rates'!$G$74)</f>
        <v>3.1096552207746133</v>
      </c>
      <c r="FQ100" s="73">
        <f>$A100*'Calcification Rates'!$D$75*'Calcification Rates'!$F$75</f>
        <v>66.477374289772726</v>
      </c>
      <c r="FR100" s="73">
        <f>$A100*('Calcification Rates'!$D$75-'Calcification Rates'!$E$75)*('Calcification Rates'!$F$75-'Calcification Rates'!$G$75)</f>
        <v>61.907753545541759</v>
      </c>
      <c r="FS100" s="73">
        <f>$A100*('Calcification Rates'!$D$75+'Calcification Rates'!$E$75)*('Calcification Rates'!$F$75+'Calcification Rates'!$G$75)</f>
        <v>71.186138817102204</v>
      </c>
      <c r="FT100" s="73">
        <f>((((((((($A100*2)/PI())/2)+'Calcification Rates'!$D$76)^2)*PI())/2))-((((((($A100*2)/PI())/2)^2)*PI())/2)))*'Calcification Rates'!$F$76</f>
        <v>66.958946095253992</v>
      </c>
      <c r="FU100" s="73">
        <f>((((((((($A100*2)/PI())/2)+('Calcification Rates'!$D$76-'Calcification Rates'!$E$76))^2)*PI())/2))-((((((($A100*2)/PI())/2)^2)*PI())/2)))*('Calcification Rates'!$F$76-'Calcification Rates'!$G$76)</f>
        <v>62.346437945891452</v>
      </c>
      <c r="FV100" s="73">
        <f>((((((((($A100*2)/PI())/2)+('Calcification Rates'!$D$76+'Calcification Rates'!$E$76))^2)*PI())/2))-((((((($A100*2)/PI())/2)^2)*PI())/2)))*('Calcification Rates'!$F$76+'Calcification Rates'!$G$76)</f>
        <v>71.713072437125064</v>
      </c>
      <c r="FW100" s="73">
        <f>(2*'Calcification Rates'!$D$77*'Calcification Rates'!$F$77)+0.1*'Calcification Rates'!$D$77*($A100+(2*'Calcification Rates'!$D$77))*'Calcification Rates'!$F$77</f>
        <v>139.84021527777776</v>
      </c>
      <c r="FX100" s="73">
        <f>(2*('Calcification Rates'!$D$77-'Calcification Rates'!$E$77)*('Calcification Rates'!$F$77-'Calcification Rates'!$G$77))+(0.1*('Calcification Rates'!$D$77-'Calcification Rates'!$E$77)*($A100+(2*'Calcification Rates'!$D$77-'Calcification Rates'!$E$77)))*('Calcification Rates'!$F$77-'Calcification Rates'!$G$77)</f>
        <v>133.06312018465994</v>
      </c>
      <c r="FY100" s="73">
        <f>(2*('Calcification Rates'!$D$77+'Calcification Rates'!$E$77)*('Calcification Rates'!$F$77+'Calcification Rates'!$G$77))+(0.1*('Calcification Rates'!$D$77+'Calcification Rates'!$E$77)*($A100+(2*'Calcification Rates'!$D$77+'Calcification Rates'!$E$77)))*('Calcification Rates'!$F$77+'Calcification Rates'!$G$77)</f>
        <v>146.64688075289507</v>
      </c>
      <c r="FZ100" s="73">
        <f>((((1-'Calcification Rates'!$H$78)*$A100)*'Calcification Rates'!$D$78*0.1)+('Calcification Rates'!$H$78*$A100*'Calcification Rates'!$D$78))*'Calcification Rates'!$F$78</f>
        <v>34.947285418500002</v>
      </c>
      <c r="GA100" s="73">
        <f>((((1-'Calcification Rates'!$H$78)*$A100)*(('Calcification Rates'!$D$78-'Calcification Rates'!$E$78)*0.1))+('Calcification Rates'!$H$78*$A100*('Calcification Rates'!$D$78-'Calcification Rates'!$E$78)))*('Calcification Rates'!$F$78-'Calcification Rates'!$G$78)</f>
        <v>33.737410990571924</v>
      </c>
      <c r="GB100" s="73">
        <f>((((1-'Calcification Rates'!$H$78)*$A100)*(('Calcification Rates'!$D$78+'Calcification Rates'!$E$78)*0.1))+('Calcification Rates'!$H$78*$A100*('Calcification Rates'!$D$78+'Calcification Rates'!$E$78)))*('Calcification Rates'!$F$78+'Calcification Rates'!$G$78)</f>
        <v>36.157159846428073</v>
      </c>
      <c r="GC100" s="73">
        <f>((((1-'Calcification Rates'!$H$79)*$A100)*'Calcification Rates'!$D$79*0.1)+('Calcification Rates'!$H$79*$A100*'Calcification Rates'!$D$79))*'Calcification Rates'!$F$79</f>
        <v>39.746009940000008</v>
      </c>
      <c r="GD100" s="73">
        <f>((((1-'Calcification Rates'!$H$79)*$A100)*(('Calcification Rates'!$D$79-'Calcification Rates'!$E$79)*0.1))+('Calcification Rates'!$H$79*$A100*('Calcification Rates'!$D$79-'Calcification Rates'!$E$79)))*('Calcification Rates'!$F$79-'Calcification Rates'!$G$79)</f>
        <v>38.084458455797652</v>
      </c>
      <c r="GE100" s="73">
        <f>((((1-'Calcification Rates'!$H$79)*$A100)*(('Calcification Rates'!$D$79+'Calcification Rates'!$E$79)*0.1))+('Calcification Rates'!$H$79*$A100*('Calcification Rates'!$D$79+'Calcification Rates'!$E$79)))*('Calcification Rates'!$F$79+'Calcification Rates'!$G$79)</f>
        <v>41.407561424202363</v>
      </c>
      <c r="GF100" s="73">
        <f>((((1-'Calcification Rates'!$H$80)*$A100)*'Calcification Rates'!$D$80*0.1)+('Calcification Rates'!$H$80*$A100*'Calcification Rates'!$D$80))*'Calcification Rates'!$F$80</f>
        <v>46.771554920999989</v>
      </c>
      <c r="GG100" s="73">
        <f>((((1-'Calcification Rates'!$H$80)*$A100)*(('Calcification Rates'!$D$80-'Calcification Rates'!$E$80)*0.1))+('Calcification Rates'!$H$80*$A100*('Calcification Rates'!$D$80-'Calcification Rates'!$E$80)))*('Calcification Rates'!$F$80-'Calcification Rates'!$G$80)</f>
        <v>45.152324483622571</v>
      </c>
      <c r="GH100" s="73">
        <f>((((1-'Calcification Rates'!$H$80)*$A100)*(('Calcification Rates'!$D$80+'Calcification Rates'!$E$80)*0.1))+('Calcification Rates'!$H$80*$A100*('Calcification Rates'!$D$80+'Calcification Rates'!$E$80)))*('Calcification Rates'!$F$80+'Calcification Rates'!$G$80)</f>
        <v>48.390785358377414</v>
      </c>
      <c r="GI100" s="73">
        <f>((((((((($A100*2)/PI())/2)+'Calcification Rates'!$D$81)^2)*PI())/2))-((((((($A100*2)/PI())/2)^2)*PI())/2)))*'Calcification Rates'!$F$81</f>
        <v>56.703183673529658</v>
      </c>
      <c r="GJ100" s="73">
        <f>((((((((($A100*2)/PI())/2)+('Calcification Rates'!$D$81-'Calcification Rates'!$E$81))^2)*PI())/2))-((((((($A100*2)/PI())/2)^2)*PI())/2)))*('Calcification Rates'!$F$81-'Calcification Rates'!$G$81)</f>
        <v>54.866481453283718</v>
      </c>
      <c r="GK100" s="73">
        <f>((((((((($A100*2)/PI())/2)+('Calcification Rates'!$D$81+'Calcification Rates'!$E$81))^2)*PI())/2))-((((((($A100*2)/PI())/2)^2)*PI())/2)))*('Calcification Rates'!$F$81+'Calcification Rates'!$G$81)</f>
        <v>58.540778341065469</v>
      </c>
      <c r="GL100" s="73">
        <f>((((((((($A100*2)/PI())/2)+'Calcification Rates'!$D$82)^2)*PI())/2))-((((((($A100*2)/PI())/2)^2)*PI())/2)))*'Calcification Rates'!$F$82</f>
        <v>58.144834028303372</v>
      </c>
      <c r="GM100" s="73">
        <f>((((((((($A100*2)/PI())/2)+('Calcification Rates'!$D$82-'Calcification Rates'!$E$82))^2)*PI())/2))-((((((($A100*2)/PI())/2)^2)*PI())/2)))*('Calcification Rates'!$F$82-'Calcification Rates'!$G$82)</f>
        <v>56.715279394985551</v>
      </c>
      <c r="GN100" s="73">
        <f>((((((((($A100*2)/PI())/2)+('Calcification Rates'!$D$82+'Calcification Rates'!$E$82))^2)*PI())/2))-((((((($A100*2)/PI())/2)^2)*PI())/2)))*('Calcification Rates'!$F$82+'Calcification Rates'!$G$82)</f>
        <v>59.574928829426511</v>
      </c>
      <c r="GO100" s="73">
        <f>((((((((($A100*2)/PI())/2)+'Calcification Rates'!$D$87)^2)*PI())/2))-((((((($A100*2)/PI())/2)^2)*PI())/2)))*'Calcification Rates'!$F$87</f>
        <v>39.115257886790047</v>
      </c>
      <c r="GP100" s="73">
        <f>((((((((($A100*2)/PI())/2)+('Calcification Rates'!$D$87-'Calcification Rates'!$E$87))^2)*PI())/2))-((((((($A100*2)/PI())/2)^2)*PI())/2)))*('Calcification Rates'!$F$87-'Calcification Rates'!$G$87)</f>
        <v>34.031339385691524</v>
      </c>
      <c r="GQ100" s="73">
        <f>((((((((($A100*2)/PI())/2)+('Calcification Rates'!$D$87+'Calcification Rates'!$E$87))^2)*PI())/2))-((((((($A100*2)/PI())/2)^2)*PI())/2)))*('Calcification Rates'!$F$87+'Calcification Rates'!$G$87)</f>
        <v>44.468279349936033</v>
      </c>
      <c r="GR100" s="73">
        <f>((((((((($A100*2)/PI())/2)+'Calcification Rates'!$D$88)^2)*PI())/2))-((((((($A100*2)/PI())/2)^2)*PI())/2)))*'Calcification Rates'!$F$88</f>
        <v>39.115257886790047</v>
      </c>
      <c r="GS100" s="73">
        <f>((((((((($A100*2)/PI())/2)+('Calcification Rates'!$D$88-'Calcification Rates'!$E$88))^2)*PI())/2))-((((((($A100*2)/PI())/2)^2)*PI())/2)))*('Calcification Rates'!$F$88-'Calcification Rates'!$G$88)</f>
        <v>34.031339385691524</v>
      </c>
      <c r="GT100" s="73">
        <f>((((((((($A100*2)/PI())/2)+('Calcification Rates'!$D$88+'Calcification Rates'!$E$88))^2)*PI())/2))-((((((($A100*2)/PI())/2)^2)*PI())/2)))*('Calcification Rates'!$F$88+'Calcification Rates'!$G$88)</f>
        <v>44.468279349936033</v>
      </c>
      <c r="GU100" s="73">
        <f>((((((((($A100*2)/PI())/2)+'Calcification Rates'!$D$89)^2)*PI())/2))-((((((($A100*2)/PI())/2)^2)*PI())/2)))*'Calcification Rates'!$F$89</f>
        <v>54.629669586291072</v>
      </c>
      <c r="GV100" s="73">
        <f>((((((((($A100*2)/PI())/2)+('Calcification Rates'!$D$89-'Calcification Rates'!$E$89))^2)*PI())/2))-((((((($A100*2)/PI())/2)^2)*PI())/2)))*('Calcification Rates'!$F$89-'Calcification Rates'!$G$89)</f>
        <v>48.71102077443242</v>
      </c>
      <c r="GW100" s="73">
        <f>((((((((($A100*2)/PI())/2)+('Calcification Rates'!$D$89+'Calcification Rates'!$E$89))^2)*PI())/2))-((((((($A100*2)/PI())/2)^2)*PI())/2)))*('Calcification Rates'!$F$89+'Calcification Rates'!$G$89)</f>
        <v>60.767499298551272</v>
      </c>
      <c r="GX100" s="73">
        <f>((((((((($A100*2)/PI())/2)+'Calcification Rates'!$D$90)^2)*PI())/2))-((((((($A100*2)/PI())/2)^2)*PI())/2)))*'Calcification Rates'!$F$90</f>
        <v>54.629669586291072</v>
      </c>
      <c r="GY100" s="73">
        <f>((((((((($A100*2)/PI())/2)+('Calcification Rates'!$D$90-'Calcification Rates'!$E$90))^2)*PI())/2))-((((((($A100*2)/PI())/2)^2)*PI())/2)))*('Calcification Rates'!$F$90-'Calcification Rates'!$G$90)</f>
        <v>48.71102077443242</v>
      </c>
      <c r="GZ100" s="73">
        <f>((((((((($A100*2)/PI())/2)+('Calcification Rates'!$D$90+'Calcification Rates'!$E$90))^2)*PI())/2))-((((((($A100*2)/PI())/2)^2)*PI())/2)))*('Calcification Rates'!$F$90+'Calcification Rates'!$G$90)</f>
        <v>60.767499298551272</v>
      </c>
      <c r="HA100" s="73">
        <f>((((((((($A100*2)/PI())/2)+'Calcification Rates'!$D$92)^2)*PI())/2))-((((((($A100*2)/PI())/2)^2)*PI())/2)))*'Calcification Rates'!$F$92</f>
        <v>137.06686299896543</v>
      </c>
      <c r="HB100" s="73">
        <f>((((((((($A100*2)/PI())/2)+('Calcification Rates'!$D$92-'Calcification Rates'!$E$92))^2)*PI())/2))-((((((($A100*2)/PI())/2)^2)*PI())/2)))*('Calcification Rates'!$F$92-'Calcification Rates'!$G$92)</f>
        <v>131.76362605783228</v>
      </c>
      <c r="HC100" s="73">
        <f>((((((((($A100*2)/PI())/2)+('Calcification Rates'!$D$92+'Calcification Rates'!$E$92))^2)*PI())/2))-((((((($A100*2)/PI())/2)^2)*PI())/2)))*('Calcification Rates'!$F$92+'Calcification Rates'!$G$92)</f>
        <v>142.37009994009858</v>
      </c>
      <c r="HD100" s="73">
        <f>$A100*'Calcification Rates'!$D$93*'Calcification Rates'!$F$93</f>
        <v>40.491101431426571</v>
      </c>
      <c r="HE100" s="73">
        <f>$A100*('Calcification Rates'!$D$93-'Calcification Rates'!$E$93)*('Calcification Rates'!$F$93-'Calcification Rates'!$G$93)</f>
        <v>35.586692367822586</v>
      </c>
      <c r="HF100" s="73">
        <f>$A100*('Calcification Rates'!$D$93+'Calcification Rates'!$E$93)*('Calcification Rates'!$F$93+'Calcification Rates'!$G$93)</f>
        <v>45.664188597704715</v>
      </c>
      <c r="HG100" s="73">
        <f>$A100*'Calcification Rates'!$D$95*'Calcification Rates'!$F$95</f>
        <v>51.626154325068882</v>
      </c>
      <c r="HH100" s="73">
        <f>$A100*('Calcification Rates'!$D$95-'Calcification Rates'!$E$95)*('Calcification Rates'!$F$95-'Calcification Rates'!$G$95)</f>
        <v>45.051176096820186</v>
      </c>
      <c r="HI100" s="73">
        <f>$A100*('Calcification Rates'!$D$95+'Calcification Rates'!$E$95)*('Calcification Rates'!$F$95+'Calcification Rates'!$G$95)</f>
        <v>58.569605379842123</v>
      </c>
      <c r="HJ100" s="73">
        <f>((((1-'Calcification Rates'!$H$96)*$A100)*'Calcification Rates'!$D$96*0.1)+('Calcification Rates'!$H$96*$A100*'Calcification Rates'!$D$96))*'Calcification Rates'!$F$96</f>
        <v>24.543896649999997</v>
      </c>
      <c r="HK100" s="73">
        <f>((((1-'Calcification Rates'!$H$96)*$A100)*(('Calcification Rates'!$D$96-'Calcification Rates'!$E$96)*0.1))+('Calcification Rates'!$H$96*$A100*('Calcification Rates'!$D$96-'Calcification Rates'!$E$96)))*('Calcification Rates'!$F$96-'Calcification Rates'!$G$96)</f>
        <v>21.439641868320077</v>
      </c>
      <c r="HL100" s="73">
        <f>((((1-'Calcification Rates'!$H$96)*$A100)*(('Calcification Rates'!$D$96+'Calcification Rates'!$E$96)*0.1))+('Calcification Rates'!$H$96*$A100*('Calcification Rates'!$D$96+'Calcification Rates'!$E$96)))*('Calcification Rates'!$F$96+'Calcification Rates'!$G$96)</f>
        <v>27.839091083198234</v>
      </c>
      <c r="HM100" s="73">
        <f>((((1-'Calcification Rates'!$H$98)*$A100)*'Calcification Rates'!$D$98*0.1)+('Calcification Rates'!$H$98*$A100*'Calcification Rates'!$D$98))*'Calcification Rates'!$F$98</f>
        <v>24.543896649999997</v>
      </c>
      <c r="HN100" s="73">
        <f>((((1-'Calcification Rates'!$H$98)*$A100)*(('Calcification Rates'!$D$98-'Calcification Rates'!$E$98)*0.1))+('Calcification Rates'!$H$98*$A100*('Calcification Rates'!$D$98-'Calcification Rates'!$E$98)))*('Calcification Rates'!$F$98-'Calcification Rates'!$G$98)</f>
        <v>14.802046635148988</v>
      </c>
      <c r="HO100" s="73">
        <f>((((1-'Calcification Rates'!$H$98)*$A100)*(('Calcification Rates'!$D$98+'Calcification Rates'!$E$98)*0.1))+('Calcification Rates'!$H$98*$A100*('Calcification Rates'!$D$98+'Calcification Rates'!$E$98)))*('Calcification Rates'!$F$98+'Calcification Rates'!$G$98)</f>
        <v>35.696200920744481</v>
      </c>
    </row>
    <row r="101" spans="1:223" x14ac:dyDescent="0.3">
      <c r="A101" s="42">
        <v>99</v>
      </c>
      <c r="B101" s="73">
        <f>((((1-'Calcification Rates'!$H$11)*$A101)*'Calcification Rates'!$D$11*0.1)+('Calcification Rates'!$H$11*$A101*'Calcification Rates'!$D$11))*'Calcification Rates'!$F$11</f>
        <v>272.37923327999999</v>
      </c>
      <c r="C101" s="73">
        <f>((((1-'Calcification Rates'!$H$11)*$A101)*(('Calcification Rates'!$D$11-'Calcification Rates'!$E$11)*0.1))+('Calcification Rates'!$H$11*$A101*('Calcification Rates'!$D$11-'Calcification Rates'!$E$11)))*('Calcification Rates'!$F$11-'Calcification Rates'!$G$11)</f>
        <v>221.21961576364131</v>
      </c>
      <c r="D101" s="73">
        <f>((((1-'Calcification Rates'!$H$11)*$A101)*(('Calcification Rates'!$D$11+'Calcification Rates'!$E$11)*0.1))+('Calcification Rates'!$H$11*$A101*('Calcification Rates'!$D$11+'Calcification Rates'!$E$11)))*('Calcification Rates'!$F$11+'Calcification Rates'!$G$11)</f>
        <v>325.12810329044191</v>
      </c>
      <c r="E101" s="73">
        <f>(((((1-'Calcification Rates'!$H$12)*$A101)*'Calcification Rates'!$D$12*0.1)+('Calcification Rates'!$H$12*$A101*'Calcification Rates'!$D$12))*'Calcification Rates'!$F$12)*0.5</f>
        <v>143.43582377142855</v>
      </c>
      <c r="F101" s="73">
        <f>(((((1-'Calcification Rates'!$H$12)*$A101)*(('Calcification Rates'!$D$12-'Calcification Rates'!$E$12)*0.1))+('Calcification Rates'!$H$12*$A101*('Calcification Rates'!$D$12-'Calcification Rates'!$E$12)))*('Calcification Rates'!$F$12-'Calcification Rates'!$G$12))*0.5</f>
        <v>131.82856054466365</v>
      </c>
      <c r="G101" s="73">
        <f>(((((1-'Calcification Rates'!$H$12)*$A101)*(('Calcification Rates'!$D$12+'Calcification Rates'!$E$12)*0.1))+('Calcification Rates'!$H$12*$A101*('Calcification Rates'!$D$12+'Calcification Rates'!$E$12)))*('Calcification Rates'!$F$12+'Calcification Rates'!$G$12))*0.5</f>
        <v>155.24448373797125</v>
      </c>
      <c r="H101" s="73">
        <f>(((((1-'Calcification Rates'!$H$13)*$A101)*'Calcification Rates'!$D$13*0.1)+('Calcification Rates'!$H$13*$A101*'Calcification Rates'!$D$13))*'Calcification Rates'!$F$13)*0.5</f>
        <v>115.41581425439999</v>
      </c>
      <c r="I101" s="73">
        <f>(((((1-'Calcification Rates'!$H$13)*$A101)*(('Calcification Rates'!$D$13-'Calcification Rates'!$E$13)*0.1))+('Calcification Rates'!$H$13*$A101*('Calcification Rates'!$D$13-'Calcification Rates'!$E$13)))*('Calcification Rates'!$F$13-'Calcification Rates'!$G$13))*0.5</f>
        <v>97.674422347073758</v>
      </c>
      <c r="J101" s="73">
        <f>(((((1-'Calcification Rates'!$H$13)*$A101)*(('Calcification Rates'!$D$13+'Calcification Rates'!$E$13)*0.1))+('Calcification Rates'!$H$13*$A101*('Calcification Rates'!$D$13+'Calcification Rates'!$E$13)))*('Calcification Rates'!$F$13+'Calcification Rates'!$G$13))*0.5</f>
        <v>134.62012225592622</v>
      </c>
      <c r="K101" s="73">
        <f>((((((((($A101*2)/PI())/2)+'Calcification Rates'!$D$14)^2)*PI())/2))-((((((($A101*2)/PI())/2)^2)*PI())/2)))*'Calcification Rates'!$F$14</f>
        <v>58.506856613858979</v>
      </c>
      <c r="L101" s="73">
        <f>((((((((($A101*2)/PI())/2)+('Calcification Rates'!$D$14-'Calcification Rates'!$E$14))^2)*PI())/2))-((((((($A101*2)/PI())/2)^2)*PI())/2)))*('Calcification Rates'!$F$14-'Calcification Rates'!$G$14)</f>
        <v>56.46914721871493</v>
      </c>
      <c r="M101" s="73">
        <f>((((((((($A101*2)/PI())/2)+('Calcification Rates'!$D$14+'Calcification Rates'!$E$14))^2)*PI())/2))-((((((($A101*2)/PI())/2)^2)*PI())/2)))*('Calcification Rates'!$F$14+'Calcification Rates'!$G$14)</f>
        <v>60.545246160296081</v>
      </c>
      <c r="N101" s="73">
        <f>((((((((($A101*2)/PI())/2)+'Calcification Rates'!$D$15)^2)*PI())/2))-((((((($A101*2)/PI())/2)^2)*PI())/2)))*'Calcification Rates'!$F$15</f>
        <v>59.344845445567898</v>
      </c>
      <c r="O101" s="73">
        <f>((((((((($A101*2)/PI())/2)+('Calcification Rates'!$D$15-'Calcification Rates'!$E$15))^2)*PI())/2))-((((((($A101*2)/PI())/2)^2)*PI())/2)))*('Calcification Rates'!$F$15-'Calcification Rates'!$G$15)</f>
        <v>53.518628263337092</v>
      </c>
      <c r="P101" s="73">
        <f>((((((((($A101*2)/PI())/2)+('Calcification Rates'!$D$15+'Calcification Rates'!$E$15))^2)*PI())/2))-((((((($A101*2)/PI())/2)^2)*PI())/2)))*('Calcification Rates'!$F$15+'Calcification Rates'!$G$15)</f>
        <v>65.443110750054402</v>
      </c>
      <c r="Q101" s="73">
        <f>(2*'Calcification Rates'!$D$16*'Calcification Rates'!$F$16)+0.1*'Calcification Rates'!$D$16*($A101+(2*'Calcification Rates'!$D$16))*'Calcification Rates'!$F$16</f>
        <v>13.394278333333332</v>
      </c>
      <c r="R101" s="73">
        <f>(2*('Calcification Rates'!$D$16-'Calcification Rates'!$E$16)*('Calcification Rates'!$F$16-'Calcification Rates'!$G$16))+(0.1*('Calcification Rates'!$D$16-'Calcification Rates'!$E$16)*($A101+(2*'Calcification Rates'!$D$16-'Calcification Rates'!$E$16)))*('Calcification Rates'!$F$16-'Calcification Rates'!$G$16)</f>
        <v>11.505876021377869</v>
      </c>
      <c r="S101" s="73">
        <f>(2*('Calcification Rates'!$D$16+'Calcification Rates'!$E$16)*('Calcification Rates'!$F$16+'Calcification Rates'!$G$16))+(0.1*('Calcification Rates'!$D$16+'Calcification Rates'!$E$16)*($A101+(2*'Calcification Rates'!$D$16+'Calcification Rates'!$E$16)))*('Calcification Rates'!$F$16+'Calcification Rates'!$G$16)</f>
        <v>15.329661389624144</v>
      </c>
      <c r="T101" s="73">
        <f>(2*'Calcification Rates'!$D$17*'Calcification Rates'!$F$17)+0.1*'Calcification Rates'!$D$17*($A101+(2*'Calcification Rates'!$D$17))*'Calcification Rates'!$F$17</f>
        <v>12.379560277777776</v>
      </c>
      <c r="U101" s="73">
        <f>(2*('Calcification Rates'!$D$17-'Calcification Rates'!$E$17)*('Calcification Rates'!$F$17-'Calcification Rates'!$G$17))+(0.1*('Calcification Rates'!$D$17-'Calcification Rates'!$E$17)*($A101+(2*'Calcification Rates'!$D$17-'Calcification Rates'!$E$17)))*('Calcification Rates'!$F$17-'Calcification Rates'!$G$17)</f>
        <v>10.504928668844533</v>
      </c>
      <c r="V101" s="73">
        <f>(2*('Calcification Rates'!$D$17+'Calcification Rates'!$E$17)*('Calcification Rates'!$F$17+'Calcification Rates'!$G$17))+(0.1*('Calcification Rates'!$D$17+'Calcification Rates'!$E$17)*($A101+(2*'Calcification Rates'!$D$17+'Calcification Rates'!$E$17)))*('Calcification Rates'!$F$17+'Calcification Rates'!$G$17)</f>
        <v>14.301171137090812</v>
      </c>
      <c r="W101" s="73">
        <f>((((((((($A101*2)/PI())/2)+'Calcification Rates'!$D$18)^2)*PI())/2))-((((((($A101*2)/PI())/2)^2)*PI())/2)))*'Calcification Rates'!$F$18</f>
        <v>59.344845445567898</v>
      </c>
      <c r="X101" s="73">
        <f>((((((((($A101*2)/PI())/2)+('Calcification Rates'!$D$18-'Calcification Rates'!$E$18))^2)*PI())/2))-((((((($A101*2)/PI())/2)^2)*PI())/2)))*('Calcification Rates'!$F$18-'Calcification Rates'!$G$18)</f>
        <v>53.518628263337092</v>
      </c>
      <c r="Y101" s="73">
        <f>((((((((($A101*2)/PI())/2)+('Calcification Rates'!$D$18+'Calcification Rates'!$E$18))^2)*PI())/2))-((((((($A101*2)/PI())/2)^2)*PI())/2)))*('Calcification Rates'!$F$18+'Calcification Rates'!$G$18)</f>
        <v>65.443110750054402</v>
      </c>
      <c r="Z101" s="73">
        <f>(2*'Calcification Rates'!$D$19*'Calcification Rates'!$F$19)+0.1*'Calcification Rates'!$D$19*($A101+(2*'Calcification Rates'!$D$19))*'Calcification Rates'!$F$19</f>
        <v>12.379560277777776</v>
      </c>
      <c r="AA101" s="73">
        <f>(2*('Calcification Rates'!$D$19-'Calcification Rates'!$E$19)*('Calcification Rates'!$F$19-'Calcification Rates'!$G$19))+(0.1*('Calcification Rates'!$D$19-'Calcification Rates'!$E$19)*($A101+(2*'Calcification Rates'!$D$19-'Calcification Rates'!$E$19)))*('Calcification Rates'!$F$19-'Calcification Rates'!$G$19)</f>
        <v>10.504928668844533</v>
      </c>
      <c r="AB101" s="73">
        <f>(2*('Calcification Rates'!$D$19+'Calcification Rates'!$E$19)*('Calcification Rates'!$F$19+'Calcification Rates'!$G$19))+(0.1*('Calcification Rates'!$D$19+'Calcification Rates'!$E$19)*($A101+(2*'Calcification Rates'!$D$19+'Calcification Rates'!$E$19)))*('Calcification Rates'!$F$19+'Calcification Rates'!$G$19)</f>
        <v>14.301171137090812</v>
      </c>
      <c r="AC101" s="73">
        <f>(((((1-'Calcification Rates'!$H$20)*$A101)*'Calcification Rates'!$D$20*0.1)+('Calcification Rates'!$H$20*$A101*'Calcification Rates'!$D$20))*'Calcification Rates'!$F$20)*0.5</f>
        <v>8.0042164124999982</v>
      </c>
      <c r="AD101" s="73">
        <f>(((((1-'Calcification Rates'!$H$20)*$A101)*(('Calcification Rates'!$D$20-'Calcification Rates'!$E$20)*0.1))+('Calcification Rates'!$H$20*$A101*('Calcification Rates'!$D$20-'Calcification Rates'!$E$20)))*('Calcification Rates'!$F$20-'Calcification Rates'!$G$20))*0.5</f>
        <v>6.7925112030991093</v>
      </c>
      <c r="AE101" s="73">
        <f>(((((1-'Calcification Rates'!$H$20)*$A101)*(('Calcification Rates'!$D$20+'Calcification Rates'!$E$20)*0.1))+('Calcification Rates'!$H$20*$A101*('Calcification Rates'!$D$20+'Calcification Rates'!$E$20)))*('Calcification Rates'!$F$20+'Calcification Rates'!$G$20))*0.5</f>
        <v>9.2461632348320659</v>
      </c>
      <c r="AF101" s="73">
        <f>(2*'Calcification Rates'!$D$21*'Calcification Rates'!$F$21)+0.1*'Calcification Rates'!$D$21*($A101+(2*'Calcification Rates'!$D$21))*'Calcification Rates'!$F$21</f>
        <v>14.206052777777778</v>
      </c>
      <c r="AG101" s="73">
        <f>(2*('Calcification Rates'!$D$21-'Calcification Rates'!$E$21)*('Calcification Rates'!$F$21-'Calcification Rates'!$G$21))+(0.1*('Calcification Rates'!$D$21-'Calcification Rates'!$E$21)*($A101+(2*'Calcification Rates'!$D$21-'Calcification Rates'!$E$21)))*('Calcification Rates'!$F$21-'Calcification Rates'!$G$21)</f>
        <v>13.901156831982934</v>
      </c>
      <c r="AH101" s="73">
        <f>(2*('Calcification Rates'!$D$21+'Calcification Rates'!$E$21)*('Calcification Rates'!$F$21+'Calcification Rates'!$G$21))+(0.1*('Calcification Rates'!$D$21+'Calcification Rates'!$E$21)*($A101+(2*'Calcification Rates'!$D$21+'Calcification Rates'!$E$21)))*('Calcification Rates'!$F$21+'Calcification Rates'!$G$21)</f>
        <v>14.5140544437504</v>
      </c>
      <c r="AI101" s="73">
        <f>$A101*'Calcification Rates'!$D$23*'Calcification Rates'!$F$23</f>
        <v>2.3267784374999998</v>
      </c>
      <c r="AJ101" s="73">
        <f>$A101*('Calcification Rates'!$D$23-'Calcification Rates'!$E$23)*('Calcification Rates'!$F$23-'Calcification Rates'!$G$23)</f>
        <v>1.5121704785031964</v>
      </c>
      <c r="AK101" s="73">
        <f>$A101*('Calcification Rates'!$D$23+'Calcification Rates'!$E$23)*('Calcification Rates'!$F$23+'Calcification Rates'!$G$23)</f>
        <v>3.1413863964968032</v>
      </c>
      <c r="AL101" s="73">
        <f>((((1-'Calcification Rates'!$H$24)*$A101)*'Calcification Rates'!$D$24*0.1)+('Calcification Rates'!$H$24*$A101*'Calcification Rates'!$D$24))*'Calcification Rates'!$F$24</f>
        <v>106.0206174027</v>
      </c>
      <c r="AM101" s="73">
        <f>((((1-'Calcification Rates'!$H$24)*$A101)*(('Calcification Rates'!$D$24-'Calcification Rates'!$E$24)*0.1))+('Calcification Rates'!$H$24*$A101*('Calcification Rates'!$D$24-'Calcification Rates'!$E$24)))*('Calcification Rates'!$F$24-'Calcification Rates'!$G$24)</f>
        <v>63.939403977324602</v>
      </c>
      <c r="AN101" s="73">
        <f>((((1-'Calcification Rates'!$H$24)*$A101)*(('Calcification Rates'!$D$24+'Calcification Rates'!$E$24)*0.1))+('Calcification Rates'!$H$24*$A101*('Calcification Rates'!$D$24+'Calcification Rates'!$E$24)))*('Calcification Rates'!$F$24+'Calcification Rates'!$G$24)</f>
        <v>154.19447508748203</v>
      </c>
      <c r="AO101" s="73">
        <f>((((((((($A101*2)/PI())/2)+'Calcification Rates'!$D$25)^2)*PI())/2))-((((((($A101*2)/PI())/2)^2)*PI())/2)))*'Calcification Rates'!$F$25</f>
        <v>49.775562507689884</v>
      </c>
      <c r="AP101" s="73">
        <f>((((((((($A101*2)/PI())/2)+('Calcification Rates'!$D$25-'Calcification Rates'!$E$25))^2)*PI())/2))-((((((($A101*2)/PI())/2)^2)*PI())/2)))*('Calcification Rates'!$F$25-'Calcification Rates'!$G$25)</f>
        <v>40.693214857415946</v>
      </c>
      <c r="AQ101" s="73">
        <f>((((((((($A101*2)/PI())/2)+('Calcification Rates'!$D$25+'Calcification Rates'!$E$25))^2)*PI())/2))-((((((($A101*2)/PI())/2)^2)*PI())/2)))*('Calcification Rates'!$F$25+'Calcification Rates'!$G$25)</f>
        <v>59.159246670731164</v>
      </c>
      <c r="AR101" s="73">
        <f>((((1-'Calcification Rates'!$H$28)*$A101)*'Calcification Rates'!$D$28*0.1)+('Calcification Rates'!$H$28*$A101*'Calcification Rates'!$D$28))*'Calcification Rates'!$F$28</f>
        <v>17.064752616978616</v>
      </c>
      <c r="AS101" s="73">
        <f>((((1-'Calcification Rates'!$H$28)*$A101)*(('Calcification Rates'!$D$28-'Calcification Rates'!$E$28)*0.1))+('Calcification Rates'!$H$28*$A101*('Calcification Rates'!$D$28-'Calcification Rates'!$E$28)))*('Calcification Rates'!$F$28-'Calcification Rates'!$G$28)</f>
        <v>15.38079567381447</v>
      </c>
      <c r="AT101" s="73">
        <f>((((1-'Calcification Rates'!$H$28)*$A101)*(('Calcification Rates'!$D$28+'Calcification Rates'!$E$28)*0.1))+('Calcification Rates'!$H$28*$A101*('Calcification Rates'!$D$28+'Calcification Rates'!$E$28)))*('Calcification Rates'!$F$28+'Calcification Rates'!$G$28)</f>
        <v>18.831114082131528</v>
      </c>
      <c r="AU101" s="73">
        <f>((((((((($A101*2)/PI())/2)+'Calcification Rates'!$D$29)^2)*PI())/2))-((((((($A101*2)/PI())/2)^2)*PI())/2)))*'Calcification Rates'!$F$29</f>
        <v>243.21708478419575</v>
      </c>
      <c r="AV101" s="73">
        <f>((((((((($A101*2)/PI())/2)+('Calcification Rates'!$D$29-'Calcification Rates'!$E$29))^2)*PI())/2))-((((((($A101*2)/PI())/2)^2)*PI())/2)))*('Calcification Rates'!$F$29-'Calcification Rates'!$G$29)</f>
        <v>201.04527621018357</v>
      </c>
      <c r="AW101" s="73">
        <f>((((((((($A101*2)/PI())/2)+('Calcification Rates'!$D$29+'Calcification Rates'!$E$29))^2)*PI())/2))-((((((($A101*2)/PI())/2)^2)*PI())/2)))*('Calcification Rates'!$F$29+'Calcification Rates'!$G$29)</f>
        <v>289.04789201773775</v>
      </c>
      <c r="AX101" s="73">
        <f>((((((((($A101*2)/PI())/2)+'Calcification Rates'!$D$30)^2)*PI())/2))-((((((($A101*2)/PI())/2)^2)*PI())/2)))*'Calcification Rates'!$F$30</f>
        <v>58.134477886833686</v>
      </c>
      <c r="AY101" s="73">
        <f>((((((((($A101*2)/PI())/2)+('Calcification Rates'!$D$30-'Calcification Rates'!$E$30))^2)*PI())/2))-((((((($A101*2)/PI())/2)^2)*PI())/2)))*('Calcification Rates'!$F$30-'Calcification Rates'!$G$30)</f>
        <v>51.610089270067753</v>
      </c>
      <c r="AZ101" s="73">
        <f>((((((((($A101*2)/PI())/2)+('Calcification Rates'!$D$30+'Calcification Rates'!$E$30))^2)*PI())/2))-((((((($A101*2)/PI())/2)^2)*PI())/2)))*('Calcification Rates'!$F$30+'Calcification Rates'!$G$30)</f>
        <v>64.792775012230507</v>
      </c>
      <c r="BA101" s="73">
        <f>((((1-'Calcification Rates'!$H$31)*$A101)*'Calcification Rates'!$D$31*0.1)+('Calcification Rates'!$H$31*$A101*'Calcification Rates'!$D$31))*'Calcification Rates'!$F$31</f>
        <v>18.252234000000001</v>
      </c>
      <c r="BB101" s="73">
        <f>((((1-'Calcification Rates'!$H$31)*$A101)*(('Calcification Rates'!$D$31-'Calcification Rates'!$E$31)*0.1))+('Calcification Rates'!$H$31*$A101*('Calcification Rates'!$D$31-'Calcification Rates'!$E$31)))*('Calcification Rates'!$F$31-'Calcification Rates'!$G$31)</f>
        <v>18.252234000000001</v>
      </c>
      <c r="BC101" s="73">
        <f>((((1-'Calcification Rates'!$H$31)*$A101)*(('Calcification Rates'!$D$31+'Calcification Rates'!$E$31)*0.1))+('Calcification Rates'!$H$31*$A101*('Calcification Rates'!$D$31+'Calcification Rates'!$E$31)))*('Calcification Rates'!$F$31+'Calcification Rates'!$G$31)</f>
        <v>18.252234000000001</v>
      </c>
      <c r="BD101" s="73">
        <f>$A101*'Calcification Rates'!$D$32*'Calcification Rates'!$F$32</f>
        <v>76.69551737967916</v>
      </c>
      <c r="BE101" s="73">
        <f>$A101*('Calcification Rates'!$D$32-'Calcification Rates'!$E$32)*('Calcification Rates'!$F$32-'Calcification Rates'!$G$32)</f>
        <v>73.728100659926085</v>
      </c>
      <c r="BF101" s="73">
        <f>$A101*('Calcification Rates'!$D$32+'Calcification Rates'!$E$32)*('Calcification Rates'!$F$32+'Calcification Rates'!$G$32)</f>
        <v>79.662934099432235</v>
      </c>
      <c r="BG101" s="73">
        <f>((((1-'Calcification Rates'!$H$34)*$A101)*'Calcification Rates'!$D$34*0.1)+('Calcification Rates'!$H$34*$A101*'Calcification Rates'!$D$34))*'Calcification Rates'!$F$34</f>
        <v>24.794344575</v>
      </c>
      <c r="BH101" s="73">
        <f>((((1-'Calcification Rates'!$H$34)*$A101)*(('Calcification Rates'!$D$34-'Calcification Rates'!$E$34)*0.1))+('Calcification Rates'!$H$34*$A101*('Calcification Rates'!$D$34-'Calcification Rates'!$E$34)))*('Calcification Rates'!$F$34-'Calcification Rates'!$G$34)</f>
        <v>9.4420107333946834</v>
      </c>
      <c r="BI101" s="73">
        <f>((((1-'Calcification Rates'!$H$34)*$A101)*(('Calcification Rates'!$D$34+'Calcification Rates'!$E$34)*0.1))+('Calcification Rates'!$H$34*$A101*('Calcification Rates'!$D$34+'Calcification Rates'!$E$34)))*('Calcification Rates'!$F$34+'Calcification Rates'!$G$34)</f>
        <v>47.287989248832289</v>
      </c>
      <c r="BJ101" s="73">
        <f>(2*'Calcification Rates'!$D$35*'Calcification Rates'!$F$35)+0.1*'Calcification Rates'!$D$35*($A101+(2*'Calcification Rates'!$D$35))*'Calcification Rates'!$F$35</f>
        <v>7.1354145175371082</v>
      </c>
      <c r="BK101" s="73">
        <f>(2*('Calcification Rates'!$D$35-'Calcification Rates'!$E$35)*('Calcification Rates'!$F$35-'Calcification Rates'!$G$35))+(0.1*('Calcification Rates'!$D$35-'Calcification Rates'!$E$35)*($A101+(2*'Calcification Rates'!$D$35-'Calcification Rates'!$E$35)))*('Calcification Rates'!$F$35-'Calcification Rates'!$G$35)</f>
        <v>6.4353985064491575</v>
      </c>
      <c r="BL101" s="73">
        <f>(2*('Calcification Rates'!$D$35+'Calcification Rates'!$E$35)*('Calcification Rates'!$F$35+'Calcification Rates'!$G$35))+(0.1*('Calcification Rates'!$D$35+'Calcification Rates'!$E$35)*($A101+(2*'Calcification Rates'!$D$35+'Calcification Rates'!$E$35)))*('Calcification Rates'!$F$35+'Calcification Rates'!$G$35)</f>
        <v>7.868027708726137</v>
      </c>
      <c r="BM101" s="73">
        <f>((((((((($A101*2)/PI())/2)+'Calcification Rates'!$D$36)^2)*PI())/2))-((((((($A101*2)/PI())/2)^2)*PI())/2)))*'Calcification Rates'!$F$36</f>
        <v>78.317110500362574</v>
      </c>
      <c r="BN101" s="73">
        <f>((((((((($A101*2)/PI())/2)+('Calcification Rates'!$D$36-'Calcification Rates'!$E$36))^2)*PI())/2))-((((((($A101*2)/PI())/2)^2)*PI())/2)))*('Calcification Rates'!$F$36-'Calcification Rates'!$G$36)</f>
        <v>71.737072144210373</v>
      </c>
      <c r="BO101" s="73">
        <f>((((((((($A101*2)/PI())/2)+('Calcification Rates'!$D$36+'Calcification Rates'!$E$36))^2)*PI())/2))-((((((($A101*2)/PI())/2)^2)*PI())/2)))*('Calcification Rates'!$F$36+'Calcification Rates'!$G$36)</f>
        <v>85.185741207368537</v>
      </c>
      <c r="BP101" s="73">
        <f>(2*'Calcification Rates'!$D$37*'Calcification Rates'!$F$37)+0.1*'Calcification Rates'!$D$37*($A101+(2*'Calcification Rates'!$D$37))*'Calcification Rates'!$F$37</f>
        <v>140.93556944444444</v>
      </c>
      <c r="BQ101" s="73">
        <f>(2*('Calcification Rates'!$D$37-'Calcification Rates'!$E$37)*('Calcification Rates'!$F$37-'Calcification Rates'!$G$37))+(0.1*('Calcification Rates'!$D$37-'Calcification Rates'!$E$37)*($A101+(2*'Calcification Rates'!$D$37-'Calcification Rates'!$E$37)))*('Calcification Rates'!$F$37-'Calcification Rates'!$G$37)</f>
        <v>115.65282467482024</v>
      </c>
      <c r="BR101" s="73">
        <f>(2*('Calcification Rates'!$D$37+'Calcification Rates'!$E$37)*('Calcification Rates'!$F$37+'Calcification Rates'!$G$37))+(0.1*('Calcification Rates'!$D$37+'Calcification Rates'!$E$37)*($A101+(2*'Calcification Rates'!$D$37+'Calcification Rates'!$E$37)))*('Calcification Rates'!$F$37+'Calcification Rates'!$G$37)</f>
        <v>168.24168693593856</v>
      </c>
      <c r="BS101" s="73">
        <f>(2*'Calcification Rates'!$D$38*'Calcification Rates'!$F$38)+0.1*'Calcification Rates'!$D$38*($A101+(2*'Calcification Rates'!$D$38))*'Calcification Rates'!$F$38</f>
        <v>134.94988888888889</v>
      </c>
      <c r="BT101" s="73">
        <f>(2*('Calcification Rates'!$D$38-'Calcification Rates'!$E$38)*('Calcification Rates'!$F$38-'Calcification Rates'!$G$38))+(0.1*('Calcification Rates'!$D$38-'Calcification Rates'!$E$38)*($A101+(2*'Calcification Rates'!$D$38-'Calcification Rates'!$E$38)))*('Calcification Rates'!$F$38-'Calcification Rates'!$G$38)</f>
        <v>108.61859289834857</v>
      </c>
      <c r="BU101" s="73">
        <f>(2*('Calcification Rates'!$D$38+'Calcification Rates'!$E$38)*('Calcification Rates'!$F$38+'Calcification Rates'!$G$38))+(0.1*('Calcification Rates'!$D$38+'Calcification Rates'!$E$38)*($A101+(2*'Calcification Rates'!$D$38+'Calcification Rates'!$E$38)))*('Calcification Rates'!$F$38+'Calcification Rates'!$G$38)</f>
        <v>163.91049951079188</v>
      </c>
      <c r="BV101" s="73">
        <f>((((((((($A101*2)/PI())/2)+'Calcification Rates'!$D$39)^2)*PI())/2))-((((((($A101*2)/PI())/2)^2)*PI())/2)))*'Calcification Rates'!$F$39</f>
        <v>42.366590587545303</v>
      </c>
      <c r="BW101" s="73">
        <f>((((((((($A101*2)/PI())/2)+('Calcification Rates'!$D$39-'Calcification Rates'!$E$39))^2)*PI())/2))-((((((($A101*2)/PI())/2)^2)*PI())/2)))*('Calcification Rates'!$F$39-'Calcification Rates'!$G$39)</f>
        <v>40.727390102775836</v>
      </c>
      <c r="BX101" s="73">
        <f>((((((((($A101*2)/PI())/2)+('Calcification Rates'!$D$39+'Calcification Rates'!$E$39))^2)*PI())/2))-((((((($A101*2)/PI())/2)^2)*PI())/2)))*('Calcification Rates'!$F$39+'Calcification Rates'!$G$39)</f>
        <v>44.005791072314771</v>
      </c>
      <c r="BY101" s="73">
        <f>((((((((($A101*2)/PI())/2)+'Calcification Rates'!$D$40)^2)*PI())/2))-((((((($A101*2)/PI())/2)^2)*PI())/2)))*'Calcification Rates'!$F$40</f>
        <v>77.303967061405004</v>
      </c>
      <c r="BZ101" s="73">
        <f>((((((((($A101*2)/PI())/2)+('Calcification Rates'!$D$40-'Calcification Rates'!$E$40))^2)*PI())/2))-((((((($A101*2)/PI())/2)^2)*PI())/2)))*('Calcification Rates'!$F$40-'Calcification Rates'!$G$40)</f>
        <v>74.313008890725357</v>
      </c>
      <c r="CA101" s="73">
        <f>((((((((($A101*2)/PI())/2)+('Calcification Rates'!$D$40+'Calcification Rates'!$E$40))^2)*PI())/2))-((((((($A101*2)/PI())/2)^2)*PI())/2)))*('Calcification Rates'!$F$40+'Calcification Rates'!$G$40)</f>
        <v>80.294925232084651</v>
      </c>
      <c r="CB101" s="73">
        <f>$A101*'Calcification Rates'!$D$23*'Calcification Rates'!$F$23</f>
        <v>2.3267784374999998</v>
      </c>
      <c r="CC101" s="73">
        <f>$A101*('Calcification Rates'!$D$23-'Calcification Rates'!$E$23)*('Calcification Rates'!$F$23-'Calcification Rates'!$G$23)</f>
        <v>1.5121704785031964</v>
      </c>
      <c r="CD101" s="73">
        <f>$A101*('Calcification Rates'!$D$23+'Calcification Rates'!$E$23)*('Calcification Rates'!$F$23+'Calcification Rates'!$G$23)</f>
        <v>3.1413863964968032</v>
      </c>
      <c r="CE101" s="73">
        <f>((((1-'Calcification Rates'!$H$44)*$A101)*'Calcification Rates'!$D$44*0.1)+('Calcification Rates'!$H$44*$A101*'Calcification Rates'!$D$44))*'Calcification Rates'!$F$44</f>
        <v>81.251067172275</v>
      </c>
      <c r="CF101" s="73">
        <f>((((1-'Calcification Rates'!$H$44)*$A101)*(('Calcification Rates'!$D$44-'Calcification Rates'!$E$44)*0.1))+('Calcification Rates'!$H$44*$A101*('Calcification Rates'!$D$44-'Calcification Rates'!$E$44)))*('Calcification Rates'!$F$44-'Calcification Rates'!$G$44)</f>
        <v>49.001269137907556</v>
      </c>
      <c r="CG101" s="73">
        <f>((((1-'Calcification Rates'!$H$44)*$A101)*(('Calcification Rates'!$D$44+'Calcification Rates'!$E$44)*0.1))+('Calcification Rates'!$H$44*$A101*('Calcification Rates'!$D$44+'Calcification Rates'!$E$44)))*('Calcification Rates'!$F$44+'Calcification Rates'!$G$44)</f>
        <v>118.17008766643558</v>
      </c>
      <c r="CH101" s="73">
        <f>((((1-'Calcification Rates'!$H$45)*$A101)*'Calcification Rates'!$D$45*0.1)+('Calcification Rates'!$H$45*$A101*'Calcification Rates'!$D$45))*'Calcification Rates'!$F$45</f>
        <v>100.96043759999999</v>
      </c>
      <c r="CI101" s="73">
        <f>((((1-'Calcification Rates'!$H$45)*$A101)*(('Calcification Rates'!$D$45-'Calcification Rates'!$E$45)*0.1))+('Calcification Rates'!$H$45*$A101*('Calcification Rates'!$D$45-'Calcification Rates'!$E$45)))*('Calcification Rates'!$F$45-'Calcification Rates'!$G$45)</f>
        <v>66.481085364741972</v>
      </c>
      <c r="CJ101" s="73">
        <f>((((1-'Calcification Rates'!$H$45)*$A101)*(('Calcification Rates'!$D$45+'Calcification Rates'!$E$45)*0.1))+('Calcification Rates'!$H$45*$A101*('Calcification Rates'!$D$45+'Calcification Rates'!$E$45)))*('Calcification Rates'!$F$45+'Calcification Rates'!$G$45)</f>
        <v>135.43978983525801</v>
      </c>
      <c r="CK101" s="73">
        <f>((((1-'Calcification Rates'!$H$46)*$A101)*'Calcification Rates'!$D$46*0.1)+('Calcification Rates'!$H$46*$A101*'Calcification Rates'!$D$46))*'Calcification Rates'!$F$46</f>
        <v>81.319869180000026</v>
      </c>
      <c r="CL101" s="73">
        <f>((((1-'Calcification Rates'!$H$46)*$A101)*(('Calcification Rates'!$D$46-'Calcification Rates'!$E$46)*0.1))+('Calcification Rates'!$H$46*$A101*('Calcification Rates'!$D$46-'Calcification Rates'!$E$46)))*('Calcification Rates'!$F$46-'Calcification Rates'!$G$46)</f>
        <v>76.267306437173431</v>
      </c>
      <c r="CM101" s="73">
        <f>((((1-'Calcification Rates'!$H$46)*$A101)*(('Calcification Rates'!$D$46+'Calcification Rates'!$E$46)*0.1))+('Calcification Rates'!$H$46*$A101*('Calcification Rates'!$D$46+'Calcification Rates'!$E$46)))*('Calcification Rates'!$F$46+'Calcification Rates'!$G$46)</f>
        <v>86.523941960279799</v>
      </c>
      <c r="CN101" s="73">
        <f>((((1-'Calcification Rates'!$H$47)*$A101)*'Calcification Rates'!$D$47*0.1)+('Calcification Rates'!$H$47*$A101*'Calcification Rates'!$D$47))*'Calcification Rates'!$F$47</f>
        <v>106.0206174027</v>
      </c>
      <c r="CO101" s="73">
        <f>((((1-'Calcification Rates'!$H$47)*$A101)*(('Calcification Rates'!$D$47-'Calcification Rates'!$E$47)*0.1))+('Calcification Rates'!$H$47*$A101*('Calcification Rates'!$D$47-'Calcification Rates'!$E$47)))*('Calcification Rates'!$F$47-'Calcification Rates'!$G$47)</f>
        <v>63.939403977324602</v>
      </c>
      <c r="CP101" s="73">
        <f>((((1-'Calcification Rates'!$H$47)*$A101)*(('Calcification Rates'!$D$47+'Calcification Rates'!$E$47)*0.1))+('Calcification Rates'!$H$47*$A101*('Calcification Rates'!$D$47+'Calcification Rates'!$E$47)))*('Calcification Rates'!$F$47+'Calcification Rates'!$G$47)</f>
        <v>154.19447508748203</v>
      </c>
      <c r="CQ101" s="73">
        <f>((((((((($A101*2)/PI())/2)+'Calcification Rates'!$D$48)^2)*PI())/2))-((((((($A101*2)/PI())/2)^2)*PI())/2)))*'Calcification Rates'!$F$48</f>
        <v>59.344845445567898</v>
      </c>
      <c r="CR101" s="73">
        <f>((((((((($A101*2)/PI())/2)+('Calcification Rates'!$D$48-'Calcification Rates'!$E$48))^2)*PI())/2))-((((((($A101*2)/PI())/2)^2)*PI())/2)))*('Calcification Rates'!$F$48-'Calcification Rates'!$G$48)</f>
        <v>53.518628263337092</v>
      </c>
      <c r="CS101" s="73">
        <f>((((((((($A101*2)/PI())/2)+('Calcification Rates'!$D$48+'Calcification Rates'!$E$48))^2)*PI())/2))-((((((($A101*2)/PI())/2)^2)*PI())/2)))*('Calcification Rates'!$F$48+'Calcification Rates'!$G$48)</f>
        <v>65.443110750054402</v>
      </c>
      <c r="CT101" s="73">
        <f>((((1-'Calcification Rates'!$H$49)*$A101)*'Calcification Rates'!$D$49*0.1)+('Calcification Rates'!$H$49*$A101*'Calcification Rates'!$D$49))*'Calcification Rates'!$F$49</f>
        <v>81.251067172275</v>
      </c>
      <c r="CU101" s="73">
        <f>((((1-'Calcification Rates'!$H$49)*$A101)*(('Calcification Rates'!$D$49-'Calcification Rates'!$E$49)*0.1))+('Calcification Rates'!$H$49*$A101*('Calcification Rates'!$D$49-'Calcification Rates'!$E$49)))*('Calcification Rates'!$F$49-'Calcification Rates'!$G$49)</f>
        <v>49.001269137907556</v>
      </c>
      <c r="CV101" s="73">
        <f>((((1-'Calcification Rates'!$H$49)*$A101)*(('Calcification Rates'!$D$49+'Calcification Rates'!$E$49)*0.1))+('Calcification Rates'!$H$49*$A101*('Calcification Rates'!$D$49+'Calcification Rates'!$E$49)))*('Calcification Rates'!$F$49+'Calcification Rates'!$G$49)</f>
        <v>118.17008766643558</v>
      </c>
      <c r="CW101" s="73">
        <f>((((((((($A101*2)/PI())/2)+'Calcification Rates'!$D$50)^2)*PI())/2))-((((((($A101*2)/PI())/2)^2)*PI())/2)))*'Calcification Rates'!$F$50</f>
        <v>59.344845445567898</v>
      </c>
      <c r="CX101" s="73">
        <f>((((((((($A101*2)/PI())/2)+('Calcification Rates'!$D$50-'Calcification Rates'!$E$50))^2)*PI())/2))-((((((($A101*2)/PI())/2)^2)*PI())/2)))*('Calcification Rates'!$F$50-'Calcification Rates'!$G$50)</f>
        <v>53.518628263337092</v>
      </c>
      <c r="CY101" s="73">
        <f>((((((((($A101*2)/PI())/2)+('Calcification Rates'!$D$50+'Calcification Rates'!$E$50))^2)*PI())/2))-((((((($A101*2)/PI())/2)^2)*PI())/2)))*('Calcification Rates'!$F$50+'Calcification Rates'!$G$50)</f>
        <v>65.443110750054402</v>
      </c>
      <c r="CZ101" s="73">
        <f>((((((((($A101*2)/PI())/2)+'Calcification Rates'!$D$51)^2)*PI())/2))-((((((($A101*2)/PI())/2)^2)*PI())/2)))*'Calcification Rates'!$F$51</f>
        <v>59.344845445567898</v>
      </c>
      <c r="DA101" s="73">
        <f>((((((((($A101*2)/PI())/2)+('Calcification Rates'!$D$51-'Calcification Rates'!$E$51))^2)*PI())/2))-((((((($A101*2)/PI())/2)^2)*PI())/2)))*('Calcification Rates'!$F$51-'Calcification Rates'!$G$51)</f>
        <v>53.518628263337092</v>
      </c>
      <c r="DB101" s="73">
        <f>((((((((($A101*2)/PI())/2)+('Calcification Rates'!$D$51+'Calcification Rates'!$E$51))^2)*PI())/2))-((((((($A101*2)/PI())/2)^2)*PI())/2)))*('Calcification Rates'!$F$51+'Calcification Rates'!$G$51)</f>
        <v>65.443110750054402</v>
      </c>
      <c r="DC101" s="73">
        <f>((((((((($A101*2)/PI())/2)+'Calcification Rates'!$D$52)^2)*PI())/2))-((((((($A101*2)/PI())/2)^2)*PI())/2)))*'Calcification Rates'!$F$52</f>
        <v>130.93322373569328</v>
      </c>
      <c r="DD101" s="73">
        <f>((((((((($A101*2)/PI())/2)+('Calcification Rates'!$D$52-'Calcification Rates'!$E$52))^2)*PI())/2))-((((((($A101*2)/PI())/2)^2)*PI())/2)))*('Calcification Rates'!$F$52-'Calcification Rates'!$G$52)</f>
        <v>123.61075945430774</v>
      </c>
      <c r="DE101" s="73">
        <f>((((((((($A101*2)/PI())/2)+('Calcification Rates'!$D$52+'Calcification Rates'!$E$52))^2)*PI())/2))-((((((($A101*2)/PI())/2)^2)*PI())/2)))*('Calcification Rates'!$F$52+'Calcification Rates'!$G$52)</f>
        <v>138.43845491553509</v>
      </c>
      <c r="DF101" s="73">
        <f>((((((((($A101*2)/PI())/2)+'Calcification Rates'!$D$53)^2)*PI())/2))-((((((($A101*2)/PI())/2)^2)*PI())/2)))*'Calcification Rates'!$F$53</f>
        <v>17.610576051510378</v>
      </c>
      <c r="DG101" s="73">
        <f>((((((((($A101*2)/PI())/2)+('Calcification Rates'!$D$53-'Calcification Rates'!$E$53))^2)*PI())/2))-((((((($A101*2)/PI())/2)^2)*PI())/2)))*('Calcification Rates'!$F$53-'Calcification Rates'!$G$53)</f>
        <v>16.738870190830919</v>
      </c>
      <c r="DH101" s="73">
        <f>((((((((($A101*2)/PI())/2)+('Calcification Rates'!$D$53+'Calcification Rates'!$E$53))^2)*PI())/2))-((((((($A101*2)/PI())/2)^2)*PI())/2)))*('Calcification Rates'!$F$53+'Calcification Rates'!$G$53)</f>
        <v>18.497611705214062</v>
      </c>
      <c r="DI101" s="73">
        <f>((((((((($A101*2)/PI())/2)+'Calcification Rates'!$D$54)^2)*PI())/2))-((((((($A101*2)/PI())/2)^2)*PI())/2)))*'Calcification Rates'!$F$54</f>
        <v>17.610576051510378</v>
      </c>
      <c r="DJ101" s="73">
        <f>((((((((($A101*2)/PI())/2)+('Calcification Rates'!$D$54-'Calcification Rates'!$E$54))^2)*PI())/2))-((((((($A101*2)/PI())/2)^2)*PI())/2)))*('Calcification Rates'!$F$54-'Calcification Rates'!$G$54)</f>
        <v>16.738870190830919</v>
      </c>
      <c r="DK101" s="73">
        <f>((((((((($A101*2)/PI())/2)+('Calcification Rates'!$D$54+'Calcification Rates'!$E$54))^2)*PI())/2))-((((((($A101*2)/PI())/2)^2)*PI())/2)))*('Calcification Rates'!$F$54+'Calcification Rates'!$G$54)</f>
        <v>18.497611705214062</v>
      </c>
      <c r="DL101" s="73">
        <f>((((((((($A101*2)/PI())/2)+'Calcification Rates'!$D$55)^2)*PI())/2))-((((((($A101*2)/PI())/2)^2)*PI())/2)))*'Calcification Rates'!$F$55</f>
        <v>21.595456087025354</v>
      </c>
      <c r="DM101" s="73">
        <f>((((((((($A101*2)/PI())/2)+('Calcification Rates'!$D$55-'Calcification Rates'!$E$55))^2)*PI())/2))-((((((($A101*2)/PI())/2)^2)*PI())/2)))*('Calcification Rates'!$F$55-'Calcification Rates'!$G$55)</f>
        <v>21.352655600191429</v>
      </c>
      <c r="DN101" s="73">
        <f>((((((((($A101*2)/PI())/2)+('Calcification Rates'!$D$55+'Calcification Rates'!$E$55))^2)*PI())/2))-((((((($A101*2)/PI())/2)^2)*PI())/2)))*('Calcification Rates'!$F$55+'Calcification Rates'!$G$55)</f>
        <v>21.83826644778053</v>
      </c>
      <c r="DO101" s="73">
        <f>((((1-'Calcification Rates'!$H$56)*$A101)*'Calcification Rates'!$D$56*0.1)+('Calcification Rates'!$H$56*$A101*'Calcification Rates'!$D$56))*'Calcification Rates'!$F$56</f>
        <v>10.539568215000001</v>
      </c>
      <c r="DP101" s="73">
        <f>((((1-'Calcification Rates'!$H$56)*$A101)*(('Calcification Rates'!$D$56-'Calcification Rates'!$E$56)*0.1))+('Calcification Rates'!$H$56*$A101*('Calcification Rates'!$D$56-'Calcification Rates'!$E$56)))*('Calcification Rates'!$F$56-'Calcification Rates'!$G$56)</f>
        <v>10.539568215000001</v>
      </c>
      <c r="DQ101" s="73">
        <f>((((1-'Calcification Rates'!$H$56)*$A101)*(('Calcification Rates'!$D$56+'Calcification Rates'!$E$56)*0.1))+('Calcification Rates'!$H$56*$A101*('Calcification Rates'!$D$56+'Calcification Rates'!$E$56)))*('Calcification Rates'!$F$56+'Calcification Rates'!$G$56)</f>
        <v>10.539568215000001</v>
      </c>
      <c r="DR101" s="73">
        <f>((((1-'Calcification Rates'!$H$57)*$A101)*'Calcification Rates'!$D$57*0.1)+('Calcification Rates'!$H$57*$A101*'Calcification Rates'!$D$57))*'Calcification Rates'!$F$57</f>
        <v>44.68754400000001</v>
      </c>
      <c r="DS101" s="73">
        <f>((((1-'Calcification Rates'!$H$57)*$A101)*(('Calcification Rates'!$D$57-'Calcification Rates'!$E$57)*0.1))+('Calcification Rates'!$H$57*$A101*('Calcification Rates'!$D$57-'Calcification Rates'!$E$57)))*('Calcification Rates'!$F$57-'Calcification Rates'!$G$57)</f>
        <v>42.354413542723108</v>
      </c>
      <c r="DT101" s="73">
        <f>((((1-'Calcification Rates'!$H$57)*$A101)*(('Calcification Rates'!$D$57+'Calcification Rates'!$E$57)*0.1))+('Calcification Rates'!$H$57*$A101*('Calcification Rates'!$D$57+'Calcification Rates'!$E$57)))*('Calcification Rates'!$F$57+'Calcification Rates'!$G$57)</f>
        <v>47.020674457276904</v>
      </c>
      <c r="DU101" s="73">
        <f>((((1-'Calcification Rates'!$H$58)*$A101)*'Calcification Rates'!$D$58*0.1)+('Calcification Rates'!$H$58*$A101*'Calcification Rates'!$D$58))*'Calcification Rates'!$F$58</f>
        <v>44.68754400000001</v>
      </c>
      <c r="DV101" s="73">
        <f>((((1-'Calcification Rates'!$H$58)*$A101)*(('Calcification Rates'!$D$58-'Calcification Rates'!$E$58)*0.1))+('Calcification Rates'!$H$58*$A101*('Calcification Rates'!$D$58-'Calcification Rates'!$E$58)))*('Calcification Rates'!$F$58-'Calcification Rates'!$G$58)</f>
        <v>42.354413542723108</v>
      </c>
      <c r="DW101" s="73">
        <f>((((1-'Calcification Rates'!$H$58)*$A101)*(('Calcification Rates'!$D$58+'Calcification Rates'!$E$58)*0.1))+('Calcification Rates'!$H$58*$A101*('Calcification Rates'!$D$58+'Calcification Rates'!$E$58)))*('Calcification Rates'!$F$58+'Calcification Rates'!$G$58)</f>
        <v>47.020674457276904</v>
      </c>
      <c r="DX101" s="73">
        <f>(2*'Calcification Rates'!$D$59*'Calcification Rates'!$F$59)+0.1*'Calcification Rates'!$D$59*($A101+(2*'Calcification Rates'!$D$59))*'Calcification Rates'!$F$59</f>
        <v>29.018790755555557</v>
      </c>
      <c r="DY101" s="73">
        <f>(2*('Calcification Rates'!$D$59-'Calcification Rates'!$E$59)*('Calcification Rates'!$F$59-'Calcification Rates'!$G$59))+(0.1*('Calcification Rates'!$D$59-'Calcification Rates'!$E$59)*($A101+(2*'Calcification Rates'!$D$59-'Calcification Rates'!$E$59)))*('Calcification Rates'!$F$59-'Calcification Rates'!$G$59)</f>
        <v>27.48522749857149</v>
      </c>
      <c r="DZ101" s="73">
        <f>(2*('Calcification Rates'!$D$59+'Calcification Rates'!$E$59)*('Calcification Rates'!$F$59+'Calcification Rates'!$G$59))+(0.1*('Calcification Rates'!$D$59+'Calcification Rates'!$E$59)*($A101+(2*'Calcification Rates'!$D$59+'Calcification Rates'!$E$59)))*('Calcification Rates'!$F$59+'Calcification Rates'!$G$59)</f>
        <v>30.554391774746914</v>
      </c>
      <c r="EA101" s="73">
        <f>((((((((($A101*2)/PI())/2)+'Calcification Rates'!$D$60)^2)*PI())/2))-((((((($A101*2)/PI())/2)^2)*PI())/2)))*'Calcification Rates'!$F$60</f>
        <v>61.71574128471471</v>
      </c>
      <c r="EB101" s="73">
        <f>((((((((($A101*2)/PI())/2)+('Calcification Rates'!$D$60-'Calcification Rates'!$E$60))^2)*PI())/2))-((((((($A101*2)/PI())/2)^2)*PI())/2)))*('Calcification Rates'!$F$60-'Calcification Rates'!$G$60)</f>
        <v>57.617258063170553</v>
      </c>
      <c r="EC101" s="73">
        <f>((((((((($A101*2)/PI())/2)+('Calcification Rates'!$D$60+'Calcification Rates'!$E$60))^2)*PI())/2))-((((((($A101*2)/PI())/2)^2)*PI())/2)))*('Calcification Rates'!$F$60+'Calcification Rates'!$G$60)</f>
        <v>65.946897511347913</v>
      </c>
      <c r="ED101" s="73">
        <f>$A101*'Calcification Rates'!$D$61*'Calcification Rates'!$F$61</f>
        <v>77.692735464317408</v>
      </c>
      <c r="EE101" s="73">
        <f>$A101*('Calcification Rates'!$D$61-'Calcification Rates'!$E$61)*('Calcification Rates'!$F$61-'Calcification Rates'!$G$61)</f>
        <v>71.191715563600411</v>
      </c>
      <c r="EF101" s="73">
        <f>$A101*('Calcification Rates'!$D$61+'Calcification Rates'!$E$61)*('Calcification Rates'!$F$61+'Calcification Rates'!$G$61)</f>
        <v>84.475091260395729</v>
      </c>
      <c r="EG101" s="73">
        <f>(2*'Calcification Rates'!$D$62*'Calcification Rates'!$F$62)+0.1*'Calcification Rates'!$D$62*($A101+(2*'Calcification Rates'!$D$62))*'Calcification Rates'!$F$62</f>
        <v>140.93556944444444</v>
      </c>
      <c r="EH101" s="73">
        <f>(2*('Calcification Rates'!$D$62-'Calcification Rates'!$E$62)*('Calcification Rates'!$F$62-'Calcification Rates'!$G$62))+(0.1*('Calcification Rates'!$D$62-'Calcification Rates'!$E$62)*($A101+(2*'Calcification Rates'!$D$62-'Calcification Rates'!$E$62)))*('Calcification Rates'!$F$62-'Calcification Rates'!$G$62)</f>
        <v>115.65282467482024</v>
      </c>
      <c r="EI101" s="73">
        <f>(2*('Calcification Rates'!$D$62+'Calcification Rates'!$E$62)*('Calcification Rates'!$F$62+'Calcification Rates'!$G$62))+(0.1*('Calcification Rates'!$D$62+'Calcification Rates'!$E$62)*($A101+(2*'Calcification Rates'!$D$62+'Calcification Rates'!$E$62)))*('Calcification Rates'!$F$62+'Calcification Rates'!$G$62)</f>
        <v>168.24168693593856</v>
      </c>
      <c r="EJ101" s="73">
        <f>(2*'Calcification Rates'!$D$63*'Calcification Rates'!$F$63)+0.1*'Calcification Rates'!$D$63*($A101+(2*'Calcification Rates'!$D$63))*'Calcification Rates'!$F$63</f>
        <v>140.93556944444444</v>
      </c>
      <c r="EK101" s="73">
        <f>(2*('Calcification Rates'!$D$63-'Calcification Rates'!$E$63)*('Calcification Rates'!$F$63-'Calcification Rates'!$G$63))+(0.1*('Calcification Rates'!$D$63-'Calcification Rates'!$E$63)*($A101+(2*'Calcification Rates'!$D$63-'Calcification Rates'!$E$63)))*('Calcification Rates'!$F$63-'Calcification Rates'!$G$63)</f>
        <v>115.65282467482024</v>
      </c>
      <c r="EL101" s="73">
        <f>(2*('Calcification Rates'!$D$63+'Calcification Rates'!$E$63)*('Calcification Rates'!$F$63+'Calcification Rates'!$G$63))+(0.1*('Calcification Rates'!$D$63+'Calcification Rates'!$E$63)*($A101+(2*'Calcification Rates'!$D$63+'Calcification Rates'!$E$63)))*('Calcification Rates'!$F$63+'Calcification Rates'!$G$63)</f>
        <v>168.24168693593856</v>
      </c>
      <c r="EM101" s="73">
        <f>(2*'Calcification Rates'!$D$64*'Calcification Rates'!$F$64)+0.1*'Calcification Rates'!$D$64*($A101+(2*'Calcification Rates'!$D$64))*'Calcification Rates'!$F$64</f>
        <v>140.93556944444444</v>
      </c>
      <c r="EN101" s="73">
        <f>(2*('Calcification Rates'!$D$64-'Calcification Rates'!$E$64)*('Calcification Rates'!$F$64-'Calcification Rates'!$G$64))+(0.1*('Calcification Rates'!$D$64-'Calcification Rates'!$E$64)*($A101+(2*'Calcification Rates'!$D$64-'Calcification Rates'!$E$64)))*('Calcification Rates'!$F$64-'Calcification Rates'!$G$64)</f>
        <v>115.65282467482024</v>
      </c>
      <c r="EO101" s="73">
        <f>(2*('Calcification Rates'!$D$64+'Calcification Rates'!$E$64)*('Calcification Rates'!$F$64+'Calcification Rates'!$G$64))+(0.1*('Calcification Rates'!$D$64+'Calcification Rates'!$E$64)*($A101+(2*'Calcification Rates'!$D$64+'Calcification Rates'!$E$64)))*('Calcification Rates'!$F$64+'Calcification Rates'!$G$64)</f>
        <v>168.24168693593856</v>
      </c>
      <c r="EP101" s="73">
        <f>(2*'Calcification Rates'!$D$65*'Calcification Rates'!$F$65)+0.1*'Calcification Rates'!$D$65*($A101+(2*'Calcification Rates'!$D$65))*'Calcification Rates'!$F$65</f>
        <v>140.93556944444444</v>
      </c>
      <c r="EQ101" s="73">
        <f>(2*('Calcification Rates'!$D$65-'Calcification Rates'!$E$65)*('Calcification Rates'!$F$65-'Calcification Rates'!$G$65))+(0.1*('Calcification Rates'!$D$65-'Calcification Rates'!$E$65)*($A101+(2*'Calcification Rates'!$D$65-'Calcification Rates'!$E$65)))*('Calcification Rates'!$F$65-'Calcification Rates'!$G$65)</f>
        <v>115.65282467482024</v>
      </c>
      <c r="ER101" s="73">
        <f>(2*('Calcification Rates'!$D$65+'Calcification Rates'!$E$65)*('Calcification Rates'!$F$65+'Calcification Rates'!$G$65))+(0.1*('Calcification Rates'!$D$65+'Calcification Rates'!$E$65)*($A101+(2*'Calcification Rates'!$D$65+'Calcification Rates'!$E$65)))*('Calcification Rates'!$F$65+'Calcification Rates'!$G$65)</f>
        <v>168.24168693593856</v>
      </c>
      <c r="ES101" s="73">
        <f>$A101*'Calcification Rates'!$D$66*'Calcification Rates'!$F$66</f>
        <v>77.692735464317408</v>
      </c>
      <c r="ET101" s="73">
        <f>$A101*('Calcification Rates'!$D$66-'Calcification Rates'!$E$66)*('Calcification Rates'!$F$66-'Calcification Rates'!$G$66)</f>
        <v>71.191715563600411</v>
      </c>
      <c r="EU101" s="73">
        <f>$A101*('Calcification Rates'!$D$66+'Calcification Rates'!$E$66)*('Calcification Rates'!$F$66+'Calcification Rates'!$G$66)</f>
        <v>84.475091260395729</v>
      </c>
      <c r="EV101" s="73">
        <f>(2*'Calcification Rates'!$D$67*'Calcification Rates'!$F$67)+0.1*'Calcification Rates'!$D$67*($A101+(2*'Calcification Rates'!$D$67))*'Calcification Rates'!$F$67</f>
        <v>140.93556944444444</v>
      </c>
      <c r="EW101" s="73">
        <f>(2*('Calcification Rates'!$D$67-'Calcification Rates'!$E$67)*('Calcification Rates'!$F$67-'Calcification Rates'!$G$67))+(0.1*('Calcification Rates'!$D$67-'Calcification Rates'!$E$67)*($A101+(2*'Calcification Rates'!$D$67-'Calcification Rates'!$E$67)))*('Calcification Rates'!$F$67-'Calcification Rates'!$G$67)</f>
        <v>115.65282467482024</v>
      </c>
      <c r="EX101" s="73">
        <f>(2*('Calcification Rates'!$D$67+'Calcification Rates'!$E$67)*('Calcification Rates'!$F$67+'Calcification Rates'!$G$67))+(0.1*('Calcification Rates'!$D$67+'Calcification Rates'!$E$67)*($A101+(2*'Calcification Rates'!$D$67+'Calcification Rates'!$E$67)))*('Calcification Rates'!$F$67+'Calcification Rates'!$G$67)</f>
        <v>168.24168693593856</v>
      </c>
      <c r="EY101" s="73">
        <f>((((1-'Calcification Rates'!$H$68)*$A101)*'Calcification Rates'!$D$68*0.1)+('Calcification Rates'!$H$68*$A101*'Calcification Rates'!$D$68))*'Calcification Rates'!$F$68</f>
        <v>22.663723500000003</v>
      </c>
      <c r="EZ101" s="73">
        <f>((((1-'Calcification Rates'!$H$68)*$A101)*(('Calcification Rates'!$D$68-'Calcification Rates'!$E$68)*0.1))+('Calcification Rates'!$H$68*$A101*('Calcification Rates'!$D$68-'Calcification Rates'!$E$68)))*('Calcification Rates'!$F$68-'Calcification Rates'!$G$68)</f>
        <v>14.102818401357817</v>
      </c>
      <c r="FA101" s="73">
        <f>((((1-'Calcification Rates'!$H$68)*$A101)*(('Calcification Rates'!$D$68+'Calcification Rates'!$E$68)*0.1))+('Calcification Rates'!$H$68*$A101*('Calcification Rates'!$D$68+'Calcification Rates'!$E$68)))*('Calcification Rates'!$F$68+'Calcification Rates'!$G$68)</f>
        <v>32.076160927597478</v>
      </c>
      <c r="FB101" s="73">
        <f>((((((((($A101*2)/PI())/2)+'Calcification Rates'!$D$69)^2)*PI())/2))-((((((($A101*2)/PI())/2)^2)*PI())/2)))*'Calcification Rates'!$F$69</f>
        <v>150.65697870979113</v>
      </c>
      <c r="FC101" s="73">
        <f>((((((((($A101*2)/PI())/2)+('Calcification Rates'!$D$69-'Calcification Rates'!$E$69))^2)*PI())/2))-((((((($A101*2)/PI())/2)^2)*PI())/2)))*('Calcification Rates'!$F$69-'Calcification Rates'!$G$69)</f>
        <v>142.6247675858495</v>
      </c>
      <c r="FD101" s="73">
        <f>((((((((($A101*2)/PI())/2)+('Calcification Rates'!$D$69+'Calcification Rates'!$E$69))^2)*PI())/2))-((((((($A101*2)/PI())/2)^2)*PI())/2)))*('Calcification Rates'!$F$69+'Calcification Rates'!$G$69)</f>
        <v>158.80643825546963</v>
      </c>
      <c r="FE101" s="73">
        <f>((((((((($A101*2)/PI())/2)+'Calcification Rates'!$D$70)^2)*PI())/2))-((((((($A101*2)/PI())/2)^2)*PI())/2)))*'Calcification Rates'!$F$70</f>
        <v>117.32314646790242</v>
      </c>
      <c r="FF101" s="73">
        <f>((((((((($A101*2)/PI())/2)+('Calcification Rates'!$D$70-'Calcification Rates'!$E$70))^2)*PI())/2))-((((((($A101*2)/PI())/2)^2)*PI())/2)))*('Calcification Rates'!$F$70-'Calcification Rates'!$G$70)</f>
        <v>101.01674205681294</v>
      </c>
      <c r="FG101" s="73">
        <f>((((((((($A101*2)/PI())/2)+('Calcification Rates'!$D$70+'Calcification Rates'!$E$70))^2)*PI())/2))-((((((($A101*2)/PI())/2)^2)*PI())/2)))*('Calcification Rates'!$F$70+'Calcification Rates'!$G$70)</f>
        <v>133.94309444870157</v>
      </c>
      <c r="FH101" s="73">
        <f>((((((((($A101*2)/PI())/2)+'Calcification Rates'!$D$71)^2)*PI())/2))-((((((($A101*2)/PI())/2)^2)*PI())/2)))*'Calcification Rates'!$F$71</f>
        <v>67.189069624934191</v>
      </c>
      <c r="FI101" s="73">
        <f>((((((((($A101*2)/PI())/2)+('Calcification Rates'!$D$71-'Calcification Rates'!$E$71))^2)*PI())/2))-((((((($A101*2)/PI())/2)^2)*PI())/2)))*('Calcification Rates'!$F$71-'Calcification Rates'!$G$71)</f>
        <v>61.956071287106909</v>
      </c>
      <c r="FJ101" s="73">
        <f>((((((((($A101*2)/PI())/2)+('Calcification Rates'!$D$71+'Calcification Rates'!$E$71))^2)*PI())/2))-((((((($A101*2)/PI())/2)^2)*PI())/2)))*('Calcification Rates'!$F$71+'Calcification Rates'!$G$71)</f>
        <v>72.629064526091184</v>
      </c>
      <c r="FK101" s="73">
        <f>$A101*'Calcification Rates'!$D$72*'Calcification Rates'!$F$72</f>
        <v>2.3267784374999998</v>
      </c>
      <c r="FL101" s="73">
        <f>$A101*('Calcification Rates'!$D$72-'Calcification Rates'!$E$72)*('Calcification Rates'!$F$72-'Calcification Rates'!$G$72)</f>
        <v>1.5121704785031964</v>
      </c>
      <c r="FM101" s="73">
        <f>$A101*('Calcification Rates'!$D$72+'Calcification Rates'!$E$72)*('Calcification Rates'!$F$72+'Calcification Rates'!$G$72)</f>
        <v>3.1413863964968032</v>
      </c>
      <c r="FN101" s="73">
        <f>$A101*'Calcification Rates'!$D$74*'Calcification Rates'!$F$74</f>
        <v>2.3267784374999998</v>
      </c>
      <c r="FO101" s="73">
        <f>$A101*('Calcification Rates'!$D$74-'Calcification Rates'!$E$74)*('Calcification Rates'!$F$74-'Calcification Rates'!$G$74)</f>
        <v>1.5121704785031964</v>
      </c>
      <c r="FP101" s="73">
        <f>$A101*('Calcification Rates'!$D$74+'Calcification Rates'!$E$74)*('Calcification Rates'!$F$74+'Calcification Rates'!$G$74)</f>
        <v>3.1413863964968032</v>
      </c>
      <c r="FQ101" s="73">
        <f>$A101*'Calcification Rates'!$D$75*'Calcification Rates'!$F$75</f>
        <v>67.155714843750005</v>
      </c>
      <c r="FR101" s="73">
        <f>$A101*('Calcification Rates'!$D$75-'Calcification Rates'!$E$75)*('Calcification Rates'!$F$75-'Calcification Rates'!$G$75)</f>
        <v>62.539465316414635</v>
      </c>
      <c r="FS101" s="73">
        <f>$A101*('Calcification Rates'!$D$75+'Calcification Rates'!$E$75)*('Calcification Rates'!$F$75+'Calcification Rates'!$G$75)</f>
        <v>71.912527988705293</v>
      </c>
      <c r="FT101" s="73">
        <f>((((((((($A101*2)/PI())/2)+'Calcification Rates'!$D$76)^2)*PI())/2))-((((((($A101*2)/PI())/2)^2)*PI())/2)))*'Calcification Rates'!$F$76</f>
        <v>67.637286649231328</v>
      </c>
      <c r="FU101" s="73">
        <f>((((((((($A101*2)/PI())/2)+('Calcification Rates'!$D$76-'Calcification Rates'!$E$76))^2)*PI())/2))-((((((($A101*2)/PI())/2)^2)*PI())/2)))*('Calcification Rates'!$F$76-'Calcification Rates'!$G$76)</f>
        <v>62.978149716764534</v>
      </c>
      <c r="FV101" s="73">
        <f>((((((((($A101*2)/PI())/2)+('Calcification Rates'!$D$76+'Calcification Rates'!$E$76))^2)*PI())/2))-((((((($A101*2)/PI())/2)^2)*PI())/2)))*('Calcification Rates'!$F$76+'Calcification Rates'!$G$76)</f>
        <v>72.439461608728422</v>
      </c>
      <c r="FW101" s="73">
        <f>(2*'Calcification Rates'!$D$77*'Calcification Rates'!$F$77)+0.1*'Calcification Rates'!$D$77*($A101+(2*'Calcification Rates'!$D$77))*'Calcification Rates'!$F$77</f>
        <v>140.93556944444444</v>
      </c>
      <c r="FX101" s="73">
        <f>(2*('Calcification Rates'!$D$77-'Calcification Rates'!$E$77)*('Calcification Rates'!$F$77-'Calcification Rates'!$G$77))+(0.1*('Calcification Rates'!$D$77-'Calcification Rates'!$E$77)*($A101+(2*'Calcification Rates'!$D$77-'Calcification Rates'!$E$77)))*('Calcification Rates'!$F$77-'Calcification Rates'!$G$77)</f>
        <v>134.10547675494016</v>
      </c>
      <c r="FY101" s="73">
        <f>(2*('Calcification Rates'!$D$77+'Calcification Rates'!$E$77)*('Calcification Rates'!$F$77+'Calcification Rates'!$G$77))+(0.1*('Calcification Rates'!$D$77+'Calcification Rates'!$E$77)*($A101+(2*'Calcification Rates'!$D$77+'Calcification Rates'!$E$77)))*('Calcification Rates'!$F$77+'Calcification Rates'!$G$77)</f>
        <v>147.79545530291878</v>
      </c>
      <c r="FZ101" s="73">
        <f>((((1-'Calcification Rates'!$H$78)*$A101)*'Calcification Rates'!$D$78*0.1)+('Calcification Rates'!$H$78*$A101*'Calcification Rates'!$D$78))*'Calcification Rates'!$F$78</f>
        <v>35.303890371750001</v>
      </c>
      <c r="GA101" s="73">
        <f>((((1-'Calcification Rates'!$H$78)*$A101)*(('Calcification Rates'!$D$78-'Calcification Rates'!$E$78)*0.1))+('Calcification Rates'!$H$78*$A101*('Calcification Rates'!$D$78-'Calcification Rates'!$E$78)))*('Calcification Rates'!$F$78-'Calcification Rates'!$G$78)</f>
        <v>34.081670286394093</v>
      </c>
      <c r="GB101" s="73">
        <f>((((1-'Calcification Rates'!$H$78)*$A101)*(('Calcification Rates'!$D$78+'Calcification Rates'!$E$78)*0.1))+('Calcification Rates'!$H$78*$A101*('Calcification Rates'!$D$78+'Calcification Rates'!$E$78)))*('Calcification Rates'!$F$78+'Calcification Rates'!$G$78)</f>
        <v>36.526110457105908</v>
      </c>
      <c r="GC101" s="73">
        <f>((((1-'Calcification Rates'!$H$79)*$A101)*'Calcification Rates'!$D$79*0.1)+('Calcification Rates'!$H$79*$A101*'Calcification Rates'!$D$79))*'Calcification Rates'!$F$79</f>
        <v>40.151581470000004</v>
      </c>
      <c r="GD101" s="73">
        <f>((((1-'Calcification Rates'!$H$79)*$A101)*(('Calcification Rates'!$D$79-'Calcification Rates'!$E$79)*0.1))+('Calcification Rates'!$H$79*$A101*('Calcification Rates'!$D$79-'Calcification Rates'!$E$79)))*('Calcification Rates'!$F$79-'Calcification Rates'!$G$79)</f>
        <v>38.473075378815984</v>
      </c>
      <c r="GE101" s="73">
        <f>((((1-'Calcification Rates'!$H$79)*$A101)*(('Calcification Rates'!$D$79+'Calcification Rates'!$E$79)*0.1))+('Calcification Rates'!$H$79*$A101*('Calcification Rates'!$D$79+'Calcification Rates'!$E$79)))*('Calcification Rates'!$F$79+'Calcification Rates'!$G$79)</f>
        <v>41.830087561184023</v>
      </c>
      <c r="GF101" s="73">
        <f>((((1-'Calcification Rates'!$H$80)*$A101)*'Calcification Rates'!$D$80*0.1)+('Calcification Rates'!$H$80*$A101*'Calcification Rates'!$D$80))*'Calcification Rates'!$F$80</f>
        <v>47.248815685499984</v>
      </c>
      <c r="GG101" s="73">
        <f>((((1-'Calcification Rates'!$H$80)*$A101)*(('Calcification Rates'!$D$80-'Calcification Rates'!$E$80)*0.1))+('Calcification Rates'!$H$80*$A101*('Calcification Rates'!$D$80-'Calcification Rates'!$E$80)))*('Calcification Rates'!$F$80-'Calcification Rates'!$G$80)</f>
        <v>45.613062488557496</v>
      </c>
      <c r="GH101" s="73">
        <f>((((1-'Calcification Rates'!$H$80)*$A101)*(('Calcification Rates'!$D$80+'Calcification Rates'!$E$80)*0.1))+('Calcification Rates'!$H$80*$A101*('Calcification Rates'!$D$80+'Calcification Rates'!$E$80)))*('Calcification Rates'!$F$80+'Calcification Rates'!$G$80)</f>
        <v>48.884568882442487</v>
      </c>
      <c r="GI101" s="73">
        <f>((((((((($A101*2)/PI())/2)+'Calcification Rates'!$D$81)^2)*PI())/2))-((((((($A101*2)/PI())/2)^2)*PI())/2)))*'Calcification Rates'!$F$81</f>
        <v>57.277383673529584</v>
      </c>
      <c r="GJ101" s="73">
        <f>((((((((($A101*2)/PI())/2)+('Calcification Rates'!$D$81-'Calcification Rates'!$E$81))^2)*PI())/2))-((((((($A101*2)/PI())/2)^2)*PI())/2)))*('Calcification Rates'!$F$81-'Calcification Rates'!$G$81)</f>
        <v>55.42221825328361</v>
      </c>
      <c r="GK101" s="73">
        <f>((((((((($A101*2)/PI())/2)+('Calcification Rates'!$D$81+'Calcification Rates'!$E$81))^2)*PI())/2))-((((((($A101*2)/PI())/2)^2)*PI())/2)))*('Calcification Rates'!$F$81+'Calcification Rates'!$G$81)</f>
        <v>59.133441541065984</v>
      </c>
      <c r="GL101" s="73">
        <f>((((((((($A101*2)/PI())/2)+'Calcification Rates'!$D$82)^2)*PI())/2))-((((((($A101*2)/PI())/2)^2)*PI())/2)))*'Calcification Rates'!$F$82</f>
        <v>58.733519742589124</v>
      </c>
      <c r="GM101" s="73">
        <f>((((((((($A101*2)/PI())/2)+('Calcification Rates'!$D$82-'Calcification Rates'!$E$82))^2)*PI())/2))-((((((($A101*2)/PI())/2)^2)*PI())/2)))*('Calcification Rates'!$F$82-'Calcification Rates'!$G$82)</f>
        <v>57.28960095585817</v>
      </c>
      <c r="GN101" s="73">
        <f>((((((((($A101*2)/PI())/2)+('Calcification Rates'!$D$82+'Calcification Rates'!$E$82))^2)*PI())/2))-((((((($A101*2)/PI())/2)^2)*PI())/2)))*('Calcification Rates'!$F$82+'Calcification Rates'!$G$82)</f>
        <v>60.177978697125944</v>
      </c>
      <c r="GO101" s="73">
        <f>((((((((($A101*2)/PI())/2)+'Calcification Rates'!$D$87)^2)*PI())/2))-((((((($A101*2)/PI())/2)^2)*PI())/2)))*'Calcification Rates'!$F$87</f>
        <v>39.512443095123515</v>
      </c>
      <c r="GP101" s="73">
        <f>((((((((($A101*2)/PI())/2)+('Calcification Rates'!$D$87-'Calcification Rates'!$E$87))^2)*PI())/2))-((((((($A101*2)/PI())/2)^2)*PI())/2)))*('Calcification Rates'!$F$87-'Calcification Rates'!$G$87)</f>
        <v>34.376959870187626</v>
      </c>
      <c r="GQ101" s="73">
        <f>((((((((($A101*2)/PI())/2)+('Calcification Rates'!$D$87+'Calcification Rates'!$E$87))^2)*PI())/2))-((((((($A101*2)/PI())/2)^2)*PI())/2)))*('Calcification Rates'!$F$87+'Calcification Rates'!$G$87)</f>
        <v>44.919743887558198</v>
      </c>
      <c r="GR101" s="73">
        <f>((((((((($A101*2)/PI())/2)+'Calcification Rates'!$D$88)^2)*PI())/2))-((((((($A101*2)/PI())/2)^2)*PI())/2)))*'Calcification Rates'!$F$88</f>
        <v>39.512443095123515</v>
      </c>
      <c r="GS101" s="73">
        <f>((((((((($A101*2)/PI())/2)+('Calcification Rates'!$D$88-'Calcification Rates'!$E$88))^2)*PI())/2))-((((((($A101*2)/PI())/2)^2)*PI())/2)))*('Calcification Rates'!$F$88-'Calcification Rates'!$G$88)</f>
        <v>34.376959870187626</v>
      </c>
      <c r="GT101" s="73">
        <f>((((((((($A101*2)/PI())/2)+('Calcification Rates'!$D$88+'Calcification Rates'!$E$88))^2)*PI())/2))-((((((($A101*2)/PI())/2)^2)*PI())/2)))*('Calcification Rates'!$F$88+'Calcification Rates'!$G$88)</f>
        <v>44.919743887558198</v>
      </c>
      <c r="GU101" s="73">
        <f>((((((((($A101*2)/PI())/2)+'Calcification Rates'!$D$89)^2)*PI())/2))-((((((($A101*2)/PI())/2)^2)*PI())/2)))*'Calcification Rates'!$F$89</f>
        <v>55.18384977859882</v>
      </c>
      <c r="GV101" s="73">
        <f>((((((((($A101*2)/PI())/2)+('Calcification Rates'!$D$89-'Calcification Rates'!$E$89))^2)*PI())/2))-((((((($A101*2)/PI())/2)^2)*PI())/2)))*('Calcification Rates'!$F$89-'Calcification Rates'!$G$89)</f>
        <v>49.2052263007226</v>
      </c>
      <c r="GW101" s="73">
        <f>((((((((($A101*2)/PI())/2)+('Calcification Rates'!$D$89+'Calcification Rates'!$E$89))^2)*PI())/2))-((((((($A101*2)/PI())/2)^2)*PI())/2)))*('Calcification Rates'!$F$89+'Calcification Rates'!$G$89)</f>
        <v>61.383861298953896</v>
      </c>
      <c r="GX101" s="73">
        <f>((((((((($A101*2)/PI())/2)+'Calcification Rates'!$D$90)^2)*PI())/2))-((((((($A101*2)/PI())/2)^2)*PI())/2)))*'Calcification Rates'!$F$90</f>
        <v>55.18384977859882</v>
      </c>
      <c r="GY101" s="73">
        <f>((((((((($A101*2)/PI())/2)+('Calcification Rates'!$D$90-'Calcification Rates'!$E$90))^2)*PI())/2))-((((((($A101*2)/PI())/2)^2)*PI())/2)))*('Calcification Rates'!$F$90-'Calcification Rates'!$G$90)</f>
        <v>49.2052263007226</v>
      </c>
      <c r="GZ101" s="73">
        <f>((((((((($A101*2)/PI())/2)+('Calcification Rates'!$D$90+'Calcification Rates'!$E$90))^2)*PI())/2))-((((((($A101*2)/PI())/2)^2)*PI())/2)))*('Calcification Rates'!$F$90+'Calcification Rates'!$G$90)</f>
        <v>61.383861298953896</v>
      </c>
      <c r="HA101" s="73">
        <f>((((((((($A101*2)/PI())/2)+'Calcification Rates'!$D$92)^2)*PI())/2))-((((((($A101*2)/PI())/2)^2)*PI())/2)))*'Calcification Rates'!$F$92</f>
        <v>138.44583290740795</v>
      </c>
      <c r="HB101" s="73">
        <f>((((((((($A101*2)/PI())/2)+('Calcification Rates'!$D$92-'Calcification Rates'!$E$92))^2)*PI())/2))-((((((($A101*2)/PI())/2)^2)*PI())/2)))*('Calcification Rates'!$F$92-'Calcification Rates'!$G$92)</f>
        <v>133.08924241313179</v>
      </c>
      <c r="HC101" s="73">
        <f>((((((((($A101*2)/PI())/2)+('Calcification Rates'!$D$92+'Calcification Rates'!$E$92))^2)*PI())/2))-((((((($A101*2)/PI())/2)^2)*PI())/2)))*('Calcification Rates'!$F$92+'Calcification Rates'!$G$92)</f>
        <v>143.80242340168414</v>
      </c>
      <c r="HD101" s="73">
        <f>$A101*'Calcification Rates'!$D$93*'Calcification Rates'!$F$93</f>
        <v>40.904275935828885</v>
      </c>
      <c r="HE101" s="73">
        <f>$A101*('Calcification Rates'!$D$93-'Calcification Rates'!$E$93)*('Calcification Rates'!$F$93-'Calcification Rates'!$G$93)</f>
        <v>35.949821881779961</v>
      </c>
      <c r="HF101" s="73">
        <f>$A101*('Calcification Rates'!$D$93+'Calcification Rates'!$E$93)*('Calcification Rates'!$F$93+'Calcification Rates'!$G$93)</f>
        <v>46.130149705844559</v>
      </c>
      <c r="HG101" s="73">
        <f>$A101*'Calcification Rates'!$D$95*'Calcification Rates'!$F$95</f>
        <v>52.152951818181826</v>
      </c>
      <c r="HH101" s="73">
        <f>$A101*('Calcification Rates'!$D$95-'Calcification Rates'!$E$95)*('Calcification Rates'!$F$95-'Calcification Rates'!$G$95)</f>
        <v>45.510881975359169</v>
      </c>
      <c r="HI101" s="73">
        <f>$A101*('Calcification Rates'!$D$95+'Calcification Rates'!$E$95)*('Calcification Rates'!$F$95+'Calcification Rates'!$G$95)</f>
        <v>59.167254414330309</v>
      </c>
      <c r="HJ101" s="73">
        <f>((((1-'Calcification Rates'!$H$96)*$A101)*'Calcification Rates'!$D$96*0.1)+('Calcification Rates'!$H$96*$A101*'Calcification Rates'!$D$96))*'Calcification Rates'!$F$96</f>
        <v>24.794344575</v>
      </c>
      <c r="HK101" s="73">
        <f>((((1-'Calcification Rates'!$H$96)*$A101)*(('Calcification Rates'!$D$96-'Calcification Rates'!$E$96)*0.1))+('Calcification Rates'!$H$96*$A101*('Calcification Rates'!$D$96-'Calcification Rates'!$E$96)))*('Calcification Rates'!$F$96-'Calcification Rates'!$G$96)</f>
        <v>21.65841372411926</v>
      </c>
      <c r="HL101" s="73">
        <f>((((1-'Calcification Rates'!$H$96)*$A101)*(('Calcification Rates'!$D$96+'Calcification Rates'!$E$96)*0.1))+('Calcification Rates'!$H$96*$A101*('Calcification Rates'!$D$96+'Calcification Rates'!$E$96)))*('Calcification Rates'!$F$96+'Calcification Rates'!$G$96)</f>
        <v>28.123163441190055</v>
      </c>
      <c r="HM101" s="73">
        <f>((((1-'Calcification Rates'!$H$98)*$A101)*'Calcification Rates'!$D$98*0.1)+('Calcification Rates'!$H$98*$A101*'Calcification Rates'!$D$98))*'Calcification Rates'!$F$98</f>
        <v>24.794344575</v>
      </c>
      <c r="HN101" s="73">
        <f>((((1-'Calcification Rates'!$H$98)*$A101)*(('Calcification Rates'!$D$98-'Calcification Rates'!$E$98)*0.1))+('Calcification Rates'!$H$98*$A101*('Calcification Rates'!$D$98-'Calcification Rates'!$E$98)))*('Calcification Rates'!$F$98-'Calcification Rates'!$G$98)</f>
        <v>14.953087927344386</v>
      </c>
      <c r="HO101" s="73">
        <f>((((1-'Calcification Rates'!$H$98)*$A101)*(('Calcification Rates'!$D$98+'Calcification Rates'!$E$98)*0.1))+('Calcification Rates'!$H$98*$A101*('Calcification Rates'!$D$98+'Calcification Rates'!$E$98)))*('Calcification Rates'!$F$98+'Calcification Rates'!$G$98)</f>
        <v>36.060447868915347</v>
      </c>
    </row>
    <row r="102" spans="1:223" x14ac:dyDescent="0.3">
      <c r="A102" s="42">
        <v>100</v>
      </c>
      <c r="B102" s="73">
        <f>((((1-'Calcification Rates'!$H$11)*$A102)*'Calcification Rates'!$D$11*0.1)+('Calcification Rates'!$H$11*$A102*'Calcification Rates'!$D$11))*'Calcification Rates'!$F$11</f>
        <v>275.13053866666667</v>
      </c>
      <c r="C102" s="73">
        <f>((((1-'Calcification Rates'!$H$11)*$A102)*(('Calcification Rates'!$D$11-'Calcification Rates'!$E$11)*0.1))+('Calcification Rates'!$H$11*$A102*('Calcification Rates'!$D$11-'Calcification Rates'!$E$11)))*('Calcification Rates'!$F$11-'Calcification Rates'!$G$11)</f>
        <v>223.45415733701142</v>
      </c>
      <c r="D102" s="73">
        <f>((((1-'Calcification Rates'!$H$11)*$A102)*(('Calcification Rates'!$D$11+'Calcification Rates'!$E$11)*0.1))+('Calcification Rates'!$H$11*$A102*('Calcification Rates'!$D$11+'Calcification Rates'!$E$11)))*('Calcification Rates'!$F$11+'Calcification Rates'!$G$11)</f>
        <v>328.41222554590098</v>
      </c>
      <c r="E102" s="73">
        <f>(((((1-'Calcification Rates'!$H$12)*$A102)*'Calcification Rates'!$D$12*0.1)+('Calcification Rates'!$H$12*$A102*'Calcification Rates'!$D$12))*'Calcification Rates'!$F$12)*0.5</f>
        <v>144.88467047619045</v>
      </c>
      <c r="F102" s="73">
        <f>(((((1-'Calcification Rates'!$H$12)*$A102)*(('Calcification Rates'!$D$12-'Calcification Rates'!$E$12)*0.1))+('Calcification Rates'!$H$12*$A102*('Calcification Rates'!$D$12-'Calcification Rates'!$E$12)))*('Calcification Rates'!$F$12-'Calcification Rates'!$G$12))*0.5</f>
        <v>133.16016216632693</v>
      </c>
      <c r="G102" s="73">
        <f>(((((1-'Calcification Rates'!$H$12)*$A102)*(('Calcification Rates'!$D$12+'Calcification Rates'!$E$12)*0.1))+('Calcification Rates'!$H$12*$A102*('Calcification Rates'!$D$12+'Calcification Rates'!$E$12)))*('Calcification Rates'!$F$12+'Calcification Rates'!$G$12))*0.5</f>
        <v>156.81260983633462</v>
      </c>
      <c r="H102" s="73">
        <f>(((((1-'Calcification Rates'!$H$13)*$A102)*'Calcification Rates'!$D$13*0.1)+('Calcification Rates'!$H$13*$A102*'Calcification Rates'!$D$13))*'Calcification Rates'!$F$13)*0.5</f>
        <v>116.58163055999998</v>
      </c>
      <c r="I102" s="73">
        <f>(((((1-'Calcification Rates'!$H$13)*$A102)*(('Calcification Rates'!$D$13-'Calcification Rates'!$E$13)*0.1))+('Calcification Rates'!$H$13*$A102*('Calcification Rates'!$D$13-'Calcification Rates'!$E$13)))*('Calcification Rates'!$F$13-'Calcification Rates'!$G$13))*0.5</f>
        <v>98.661032673811874</v>
      </c>
      <c r="J102" s="73">
        <f>(((((1-'Calcification Rates'!$H$13)*$A102)*(('Calcification Rates'!$D$13+'Calcification Rates'!$E$13)*0.1))+('Calcification Rates'!$H$13*$A102*('Calcification Rates'!$D$13+'Calcification Rates'!$E$13)))*('Calcification Rates'!$F$13+'Calcification Rates'!$G$13))*0.5</f>
        <v>135.97992147063255</v>
      </c>
      <c r="K102" s="73">
        <f>((((((((($A102*2)/PI())/2)+'Calcification Rates'!$D$14)^2)*PI())/2))-((((((($A102*2)/PI())/2)^2)*PI())/2)))*'Calcification Rates'!$F$14</f>
        <v>59.094976613857867</v>
      </c>
      <c r="L102" s="73">
        <f>((((((((($A102*2)/PI())/2)+('Calcification Rates'!$D$14-'Calcification Rates'!$E$14))^2)*PI())/2))-((((((($A102*2)/PI())/2)^2)*PI())/2)))*('Calcification Rates'!$F$14-'Calcification Rates'!$G$14)</f>
        <v>57.036879039518681</v>
      </c>
      <c r="M102" s="73">
        <f>((((((((($A102*2)/PI())/2)+('Calcification Rates'!$D$14+'Calcification Rates'!$E$14))^2)*PI())/2))-((((((($A102*2)/PI())/2)^2)*PI())/2)))*('Calcification Rates'!$F$14+'Calcification Rates'!$G$14)</f>
        <v>61.153754339491861</v>
      </c>
      <c r="N102" s="73">
        <f>((((((((($A102*2)/PI())/2)+'Calcification Rates'!$D$15)^2)*PI())/2))-((((((($A102*2)/PI())/2)^2)*PI())/2)))*'Calcification Rates'!$F$15</f>
        <v>59.941389039316775</v>
      </c>
      <c r="O102" s="73">
        <f>((((((((($A102*2)/PI())/2)+('Calcification Rates'!$D$15-'Calcification Rates'!$E$15))^2)*PI())/2))-((((((($A102*2)/PI())/2)^2)*PI())/2)))*('Calcification Rates'!$F$15-'Calcification Rates'!$G$15)</f>
        <v>54.056696036048088</v>
      </c>
      <c r="P102" s="73">
        <f>((((((((($A102*2)/PI())/2)+('Calcification Rates'!$D$15+'Calcification Rates'!$E$15))^2)*PI())/2))-((((((($A102*2)/PI())/2)^2)*PI())/2)))*('Calcification Rates'!$F$15+'Calcification Rates'!$G$15)</f>
        <v>66.100844770294259</v>
      </c>
      <c r="Q102" s="73">
        <f>(2*'Calcification Rates'!$D$16*'Calcification Rates'!$F$16)+0.1*'Calcification Rates'!$D$16*($A102+(2*'Calcification Rates'!$D$16))*'Calcification Rates'!$F$16</f>
        <v>13.505928333333333</v>
      </c>
      <c r="R102" s="73">
        <f>(2*('Calcification Rates'!$D$16-'Calcification Rates'!$E$16)*('Calcification Rates'!$F$16-'Calcification Rates'!$G$16))+(0.1*('Calcification Rates'!$D$16-'Calcification Rates'!$E$16)*($A102+(2*'Calcification Rates'!$D$16-'Calcification Rates'!$E$16)))*('Calcification Rates'!$F$16-'Calcification Rates'!$G$16)</f>
        <v>11.601790186373055</v>
      </c>
      <c r="S102" s="73">
        <f>(2*('Calcification Rates'!$D$16+'Calcification Rates'!$E$16)*('Calcification Rates'!$F$16+'Calcification Rates'!$G$16))+(0.1*('Calcification Rates'!$D$16+'Calcification Rates'!$E$16)*($A102+(2*'Calcification Rates'!$D$16+'Calcification Rates'!$E$16)))*('Calcification Rates'!$F$16+'Calcification Rates'!$G$16)</f>
        <v>15.457437104447324</v>
      </c>
      <c r="T102" s="73">
        <f>(2*'Calcification Rates'!$D$17*'Calcification Rates'!$F$17)+0.1*'Calcification Rates'!$D$17*($A102+(2*'Calcification Rates'!$D$17))*'Calcification Rates'!$F$17</f>
        <v>12.482751944444443</v>
      </c>
      <c r="U102" s="73">
        <f>(2*('Calcification Rates'!$D$17-'Calcification Rates'!$E$17)*('Calcification Rates'!$F$17-'Calcification Rates'!$G$17))+(0.1*('Calcification Rates'!$D$17-'Calcification Rates'!$E$17)*($A102+(2*'Calcification Rates'!$D$17-'Calcification Rates'!$E$17)))*('Calcification Rates'!$F$17-'Calcification Rates'!$G$17)</f>
        <v>10.59249883383972</v>
      </c>
      <c r="V102" s="73">
        <f>(2*('Calcification Rates'!$D$17+'Calcification Rates'!$E$17)*('Calcification Rates'!$F$17+'Calcification Rates'!$G$17))+(0.1*('Calcification Rates'!$D$17+'Calcification Rates'!$E$17)*($A102+(2*'Calcification Rates'!$D$17+'Calcification Rates'!$E$17)))*('Calcification Rates'!$F$17+'Calcification Rates'!$G$17)</f>
        <v>14.420374185247322</v>
      </c>
      <c r="W102" s="73">
        <f>((((((((($A102*2)/PI())/2)+'Calcification Rates'!$D$18)^2)*PI())/2))-((((((($A102*2)/PI())/2)^2)*PI())/2)))*'Calcification Rates'!$F$18</f>
        <v>59.941389039316775</v>
      </c>
      <c r="X102" s="73">
        <f>((((((((($A102*2)/PI())/2)+('Calcification Rates'!$D$18-'Calcification Rates'!$E$18))^2)*PI())/2))-((((((($A102*2)/PI())/2)^2)*PI())/2)))*('Calcification Rates'!$F$18-'Calcification Rates'!$G$18)</f>
        <v>54.056696036048088</v>
      </c>
      <c r="Y102" s="73">
        <f>((((((((($A102*2)/PI())/2)+('Calcification Rates'!$D$18+'Calcification Rates'!$E$18))^2)*PI())/2))-((((((($A102*2)/PI())/2)^2)*PI())/2)))*('Calcification Rates'!$F$18+'Calcification Rates'!$G$18)</f>
        <v>66.100844770294259</v>
      </c>
      <c r="Z102" s="73">
        <f>(2*'Calcification Rates'!$D$19*'Calcification Rates'!$F$19)+0.1*'Calcification Rates'!$D$19*($A102+(2*'Calcification Rates'!$D$19))*'Calcification Rates'!$F$19</f>
        <v>12.482751944444443</v>
      </c>
      <c r="AA102" s="73">
        <f>(2*('Calcification Rates'!$D$19-'Calcification Rates'!$E$19)*('Calcification Rates'!$F$19-'Calcification Rates'!$G$19))+(0.1*('Calcification Rates'!$D$19-'Calcification Rates'!$E$19)*($A102+(2*'Calcification Rates'!$D$19-'Calcification Rates'!$E$19)))*('Calcification Rates'!$F$19-'Calcification Rates'!$G$19)</f>
        <v>10.59249883383972</v>
      </c>
      <c r="AB102" s="73">
        <f>(2*('Calcification Rates'!$D$19+'Calcification Rates'!$E$19)*('Calcification Rates'!$F$19+'Calcification Rates'!$G$19))+(0.1*('Calcification Rates'!$D$19+'Calcification Rates'!$E$19)*($A102+(2*'Calcification Rates'!$D$19+'Calcification Rates'!$E$19)))*('Calcification Rates'!$F$19+'Calcification Rates'!$G$19)</f>
        <v>14.420374185247322</v>
      </c>
      <c r="AC102" s="73">
        <f>(((((1-'Calcification Rates'!$H$20)*$A102)*'Calcification Rates'!$D$20*0.1)+('Calcification Rates'!$H$20*$A102*'Calcification Rates'!$D$20))*'Calcification Rates'!$F$20)*0.5</f>
        <v>8.0850670833333318</v>
      </c>
      <c r="AD102" s="73">
        <f>(((((1-'Calcification Rates'!$H$20)*$A102)*(('Calcification Rates'!$D$20-'Calcification Rates'!$E$20)*0.1))+('Calcification Rates'!$H$20*$A102*('Calcification Rates'!$D$20-'Calcification Rates'!$E$20)))*('Calcification Rates'!$F$20-'Calcification Rates'!$G$20))*0.5</f>
        <v>6.8611224273728375</v>
      </c>
      <c r="AE102" s="73">
        <f>(((((1-'Calcification Rates'!$H$20)*$A102)*(('Calcification Rates'!$D$20+'Calcification Rates'!$E$20)*0.1))+('Calcification Rates'!$H$20*$A102*('Calcification Rates'!$D$20+'Calcification Rates'!$E$20)))*('Calcification Rates'!$F$20+'Calcification Rates'!$G$20))*0.5</f>
        <v>9.339558823062692</v>
      </c>
      <c r="AF102" s="73">
        <f>(2*'Calcification Rates'!$D$21*'Calcification Rates'!$F$21)+0.1*'Calcification Rates'!$D$21*($A102+(2*'Calcification Rates'!$D$21))*'Calcification Rates'!$F$21</f>
        <v>14.324469444444446</v>
      </c>
      <c r="AG102" s="73">
        <f>(2*('Calcification Rates'!$D$21-'Calcification Rates'!$E$21)*('Calcification Rates'!$F$21-'Calcification Rates'!$G$21))+(0.1*('Calcification Rates'!$D$21-'Calcification Rates'!$E$21)*($A102+(2*'Calcification Rates'!$D$21-'Calcification Rates'!$E$21)))*('Calcification Rates'!$F$21-'Calcification Rates'!$G$21)</f>
        <v>14.017038303982932</v>
      </c>
      <c r="AH102" s="73">
        <f>(2*('Calcification Rates'!$D$21+'Calcification Rates'!$E$21)*('Calcification Rates'!$F$21+'Calcification Rates'!$G$21))+(0.1*('Calcification Rates'!$D$21+'Calcification Rates'!$E$21)*($A102+(2*'Calcification Rates'!$D$21+'Calcification Rates'!$E$21)))*('Calcification Rates'!$F$21+'Calcification Rates'!$G$21)</f>
        <v>14.6350319157504</v>
      </c>
      <c r="AI102" s="73">
        <f>$A102*'Calcification Rates'!$D$23*'Calcification Rates'!$F$23</f>
        <v>2.3502812499999997</v>
      </c>
      <c r="AJ102" s="73">
        <f>$A102*('Calcification Rates'!$D$23-'Calcification Rates'!$E$23)*('Calcification Rates'!$F$23-'Calcification Rates'!$G$23)</f>
        <v>1.5274449277810065</v>
      </c>
      <c r="AK102" s="73">
        <f>$A102*('Calcification Rates'!$D$23+'Calcification Rates'!$E$23)*('Calcification Rates'!$F$23+'Calcification Rates'!$G$23)</f>
        <v>3.1731175722189935</v>
      </c>
      <c r="AL102" s="73">
        <f>((((1-'Calcification Rates'!$H$24)*$A102)*'Calcification Rates'!$D$24*0.1)+('Calcification Rates'!$H$24*$A102*'Calcification Rates'!$D$24))*'Calcification Rates'!$F$24</f>
        <v>107.09153273</v>
      </c>
      <c r="AM102" s="73">
        <f>((((1-'Calcification Rates'!$H$24)*$A102)*(('Calcification Rates'!$D$24-'Calcification Rates'!$E$24)*0.1))+('Calcification Rates'!$H$24*$A102*('Calcification Rates'!$D$24-'Calcification Rates'!$E$24)))*('Calcification Rates'!$F$24-'Calcification Rates'!$G$24)</f>
        <v>64.58525654275212</v>
      </c>
      <c r="AN102" s="73">
        <f>((((1-'Calcification Rates'!$H$24)*$A102)*(('Calcification Rates'!$D$24+'Calcification Rates'!$E$24)*0.1))+('Calcification Rates'!$H$24*$A102*('Calcification Rates'!$D$24+'Calcification Rates'!$E$24)))*('Calcification Rates'!$F$24+'Calcification Rates'!$G$24)</f>
        <v>155.75199503786058</v>
      </c>
      <c r="AO102" s="73">
        <f>((((((((($A102*2)/PI())/2)+'Calcification Rates'!$D$25)^2)*PI())/2))-((((((($A102*2)/PI())/2)^2)*PI())/2)))*'Calcification Rates'!$F$25</f>
        <v>50.273327322504819</v>
      </c>
      <c r="AP102" s="73">
        <f>((((((((($A102*2)/PI())/2)+('Calcification Rates'!$D$25-'Calcification Rates'!$E$25))^2)*PI())/2))-((((((($A102*2)/PI())/2)^2)*PI())/2)))*('Calcification Rates'!$F$25-'Calcification Rates'!$G$25)</f>
        <v>41.100227163995825</v>
      </c>
      <c r="AQ102" s="73">
        <f>((((((((($A102*2)/PI())/2)+('Calcification Rates'!$D$25+'Calcification Rates'!$E$25))^2)*PI())/2))-((((((($A102*2)/PI())/2)^2)*PI())/2)))*('Calcification Rates'!$F$25+'Calcification Rates'!$G$25)</f>
        <v>59.750744486877871</v>
      </c>
      <c r="AR102" s="73">
        <f>((((1-'Calcification Rates'!$H$28)*$A102)*'Calcification Rates'!$D$28*0.1)+('Calcification Rates'!$H$28*$A102*'Calcification Rates'!$D$28))*'Calcification Rates'!$F$28</f>
        <v>17.237123855533952</v>
      </c>
      <c r="AS102" s="73">
        <f>((((1-'Calcification Rates'!$H$28)*$A102)*(('Calcification Rates'!$D$28-'Calcification Rates'!$E$28)*0.1))+('Calcification Rates'!$H$28*$A102*('Calcification Rates'!$D$28-'Calcification Rates'!$E$28)))*('Calcification Rates'!$F$28-'Calcification Rates'!$G$28)</f>
        <v>15.536157246277243</v>
      </c>
      <c r="AT102" s="73">
        <f>((((1-'Calcification Rates'!$H$28)*$A102)*(('Calcification Rates'!$D$28+'Calcification Rates'!$E$28)*0.1))+('Calcification Rates'!$H$28*$A102*('Calcification Rates'!$D$28+'Calcification Rates'!$E$28)))*('Calcification Rates'!$F$28+'Calcification Rates'!$G$28)</f>
        <v>19.02132735568841</v>
      </c>
      <c r="AU102" s="73">
        <f>((((((((($A102*2)/PI())/2)+'Calcification Rates'!$D$29)^2)*PI())/2))-((((((($A102*2)/PI())/2)^2)*PI())/2)))*'Calcification Rates'!$F$29</f>
        <v>245.63120978419565</v>
      </c>
      <c r="AV102" s="73">
        <f>((((((((($A102*2)/PI())/2)+('Calcification Rates'!$D$29-'Calcification Rates'!$E$29))^2)*PI())/2))-((((((($A102*2)/PI())/2)^2)*PI())/2)))*('Calcification Rates'!$F$29-'Calcification Rates'!$G$29)</f>
        <v>203.04297448335345</v>
      </c>
      <c r="AW102" s="73">
        <f>((((((((($A102*2)/PI())/2)+('Calcification Rates'!$D$29+'Calcification Rates'!$E$29))^2)*PI())/2))-((((((($A102*2)/PI())/2)^2)*PI())/2)))*('Calcification Rates'!$F$29+'Calcification Rates'!$G$29)</f>
        <v>291.9138224496599</v>
      </c>
      <c r="AX102" s="73">
        <f>((((((((($A102*2)/PI())/2)+'Calcification Rates'!$D$30)^2)*PI())/2))-((((((($A102*2)/PI())/2)^2)*PI())/2)))*'Calcification Rates'!$F$30</f>
        <v>58.717917886833547</v>
      </c>
      <c r="AY102" s="73">
        <f>((((((((($A102*2)/PI())/2)+('Calcification Rates'!$D$30-'Calcification Rates'!$E$30))^2)*PI())/2))-((((((($A102*2)/PI())/2)^2)*PI())/2)))*('Calcification Rates'!$F$30-'Calcification Rates'!$G$30)</f>
        <v>52.128087551793016</v>
      </c>
      <c r="AZ102" s="73">
        <f>((((((((($A102*2)/PI())/2)+('Calcification Rates'!$D$30+'Calcification Rates'!$E$30))^2)*PI())/2))-((((((($A102*2)/PI())/2)^2)*PI())/2)))*('Calcification Rates'!$F$30+'Calcification Rates'!$G$30)</f>
        <v>65.44299111773077</v>
      </c>
      <c r="BA102" s="73">
        <f>((((1-'Calcification Rates'!$H$31)*$A102)*'Calcification Rates'!$D$31*0.1)+('Calcification Rates'!$H$31*$A102*'Calcification Rates'!$D$31))*'Calcification Rates'!$F$31</f>
        <v>18.436599999999999</v>
      </c>
      <c r="BB102" s="73">
        <f>((((1-'Calcification Rates'!$H$31)*$A102)*(('Calcification Rates'!$D$31-'Calcification Rates'!$E$31)*0.1))+('Calcification Rates'!$H$31*$A102*('Calcification Rates'!$D$31-'Calcification Rates'!$E$31)))*('Calcification Rates'!$F$31-'Calcification Rates'!$G$31)</f>
        <v>18.436599999999999</v>
      </c>
      <c r="BC102" s="73">
        <f>((((1-'Calcification Rates'!$H$31)*$A102)*(('Calcification Rates'!$D$31+'Calcification Rates'!$E$31)*0.1))+('Calcification Rates'!$H$31*$A102*('Calcification Rates'!$D$31+'Calcification Rates'!$E$31)))*('Calcification Rates'!$F$31+'Calcification Rates'!$G$31)</f>
        <v>18.436599999999999</v>
      </c>
      <c r="BD102" s="73">
        <f>$A102*'Calcification Rates'!$D$32*'Calcification Rates'!$F$32</f>
        <v>77.470219575433504</v>
      </c>
      <c r="BE102" s="73">
        <f>$A102*('Calcification Rates'!$D$32-'Calcification Rates'!$E$32)*('Calcification Rates'!$F$32-'Calcification Rates'!$G$32)</f>
        <v>74.47282894942029</v>
      </c>
      <c r="BF102" s="73">
        <f>$A102*('Calcification Rates'!$D$32+'Calcification Rates'!$E$32)*('Calcification Rates'!$F$32+'Calcification Rates'!$G$32)</f>
        <v>80.467610201446703</v>
      </c>
      <c r="BG102" s="73">
        <f>((((1-'Calcification Rates'!$H$34)*$A102)*'Calcification Rates'!$D$34*0.1)+('Calcification Rates'!$H$34*$A102*'Calcification Rates'!$D$34))*'Calcification Rates'!$F$34</f>
        <v>25.044792500000003</v>
      </c>
      <c r="BH102" s="73">
        <f>((((1-'Calcification Rates'!$H$34)*$A102)*(('Calcification Rates'!$D$34-'Calcification Rates'!$E$34)*0.1))+('Calcification Rates'!$H$34*$A102*('Calcification Rates'!$D$34-'Calcification Rates'!$E$34)))*('Calcification Rates'!$F$34-'Calcification Rates'!$G$34)</f>
        <v>9.5373845791865488</v>
      </c>
      <c r="BI102" s="73">
        <f>((((1-'Calcification Rates'!$H$34)*$A102)*(('Calcification Rates'!$D$34+'Calcification Rates'!$E$34)*0.1))+('Calcification Rates'!$H$34*$A102*('Calcification Rates'!$D$34+'Calcification Rates'!$E$34)))*('Calcification Rates'!$F$34+'Calcification Rates'!$G$34)</f>
        <v>47.765645705891195</v>
      </c>
      <c r="BJ102" s="73">
        <f>(2*'Calcification Rates'!$D$35*'Calcification Rates'!$F$35)+0.1*'Calcification Rates'!$D$35*($A102+(2*'Calcification Rates'!$D$35))*'Calcification Rates'!$F$35</f>
        <v>7.1950688769121092</v>
      </c>
      <c r="BK102" s="73">
        <f>(2*('Calcification Rates'!$D$35-'Calcification Rates'!$E$35)*('Calcification Rates'!$F$35-'Calcification Rates'!$G$35))+(0.1*('Calcification Rates'!$D$35-'Calcification Rates'!$E$35)*($A102+(2*'Calcification Rates'!$D$35-'Calcification Rates'!$E$35)))*('Calcification Rates'!$F$35-'Calcification Rates'!$G$35)</f>
        <v>6.4892052837202616</v>
      </c>
      <c r="BL102" s="73">
        <f>(2*('Calcification Rates'!$D$35+'Calcification Rates'!$E$35)*('Calcification Rates'!$F$35+'Calcification Rates'!$G$35))+(0.1*('Calcification Rates'!$D$35+'Calcification Rates'!$E$35)*($A102+(2*'Calcification Rates'!$D$35+'Calcification Rates'!$E$35)))*('Calcification Rates'!$F$35+'Calcification Rates'!$G$35)</f>
        <v>7.9338011107501689</v>
      </c>
      <c r="BM102" s="73">
        <f>((((((((($A102*2)/PI())/2)+'Calcification Rates'!$D$36)^2)*PI())/2))-((((((($A102*2)/PI())/2)^2)*PI())/2)))*'Calcification Rates'!$F$36</f>
        <v>79.101885606062581</v>
      </c>
      <c r="BN102" s="73">
        <f>((((((((($A102*2)/PI())/2)+('Calcification Rates'!$D$36-'Calcification Rates'!$E$36))^2)*PI())/2))-((((((($A102*2)/PI())/2)^2)*PI())/2)))*('Calcification Rates'!$F$36-'Calcification Rates'!$G$36)</f>
        <v>72.456180382226208</v>
      </c>
      <c r="BO102" s="73">
        <f>((((((((($A102*2)/PI())/2)+('Calcification Rates'!$D$36+'Calcification Rates'!$E$36))^2)*PI())/2))-((((((($A102*2)/PI())/2)^2)*PI())/2)))*('Calcification Rates'!$F$36+'Calcification Rates'!$G$36)</f>
        <v>86.039024957473558</v>
      </c>
      <c r="BP102" s="73">
        <f>(2*'Calcification Rates'!$D$37*'Calcification Rates'!$F$37)+0.1*'Calcification Rates'!$D$37*($A102+(2*'Calcification Rates'!$D$37))*'Calcification Rates'!$F$37</f>
        <v>142.03092361111112</v>
      </c>
      <c r="BQ102" s="73">
        <f>(2*('Calcification Rates'!$D$37-'Calcification Rates'!$E$37)*('Calcification Rates'!$F$37-'Calcification Rates'!$G$37))+(0.1*('Calcification Rates'!$D$37-'Calcification Rates'!$E$37)*($A102+(2*'Calcification Rates'!$D$37-'Calcification Rates'!$E$37)))*('Calcification Rates'!$F$37-'Calcification Rates'!$G$37)</f>
        <v>116.55626825888561</v>
      </c>
      <c r="BR102" s="73">
        <f>(2*('Calcification Rates'!$D$37+'Calcification Rates'!$E$37)*('Calcification Rates'!$F$37+'Calcification Rates'!$G$37))+(0.1*('Calcification Rates'!$D$37+'Calcification Rates'!$E$37)*($A102+(2*'Calcification Rates'!$D$37+'Calcification Rates'!$E$37)))*('Calcification Rates'!$F$37+'Calcification Rates'!$G$37)</f>
        <v>169.54265884234078</v>
      </c>
      <c r="BS102" s="73">
        <f>(2*'Calcification Rates'!$D$38*'Calcification Rates'!$F$38)+0.1*'Calcification Rates'!$D$38*($A102+(2*'Calcification Rates'!$D$38))*'Calcification Rates'!$F$38</f>
        <v>135.99872222222223</v>
      </c>
      <c r="BT102" s="73">
        <f>(2*('Calcification Rates'!$D$38-'Calcification Rates'!$E$38)*('Calcification Rates'!$F$38-'Calcification Rates'!$G$38))+(0.1*('Calcification Rates'!$D$38-'Calcification Rates'!$E$38)*($A102+(2*'Calcification Rates'!$D$38-'Calcification Rates'!$E$38)))*('Calcification Rates'!$F$38-'Calcification Rates'!$G$38)</f>
        <v>109.4670872705365</v>
      </c>
      <c r="BU102" s="73">
        <f>(2*('Calcification Rates'!$D$38+'Calcification Rates'!$E$38)*('Calcification Rates'!$F$38+'Calcification Rates'!$G$38))+(0.1*('Calcification Rates'!$D$38+'Calcification Rates'!$E$38)*($A102+(2*'Calcification Rates'!$D$38+'Calcification Rates'!$E$38)))*('Calcification Rates'!$F$38+'Calcification Rates'!$G$38)</f>
        <v>165.17797940184349</v>
      </c>
      <c r="BV102" s="73">
        <f>((((((((($A102*2)/PI())/2)+'Calcification Rates'!$D$39)^2)*PI())/2))-((((((($A102*2)/PI())/2)^2)*PI())/2)))*'Calcification Rates'!$F$39</f>
        <v>42.792676795209978</v>
      </c>
      <c r="BW102" s="73">
        <f>((((((((($A102*2)/PI())/2)+('Calcification Rates'!$D$39-'Calcification Rates'!$E$39))^2)*PI())/2))-((((((($A102*2)/PI())/2)^2)*PI())/2)))*('Calcification Rates'!$F$39-'Calcification Rates'!$G$39)</f>
        <v>41.136990661997444</v>
      </c>
      <c r="BX102" s="73">
        <f>((((((((($A102*2)/PI())/2)+('Calcification Rates'!$D$39+'Calcification Rates'!$E$39))^2)*PI())/2))-((((((($A102*2)/PI())/2)^2)*PI())/2)))*('Calcification Rates'!$F$39+'Calcification Rates'!$G$39)</f>
        <v>44.448362928422512</v>
      </c>
      <c r="BY102" s="73">
        <f>((((((((($A102*2)/PI())/2)+'Calcification Rates'!$D$40)^2)*PI())/2))-((((((($A102*2)/PI())/2)^2)*PI())/2)))*'Calcification Rates'!$F$40</f>
        <v>78.078669257158992</v>
      </c>
      <c r="BZ102" s="73">
        <f>((((((((($A102*2)/PI())/2)+('Calcification Rates'!$D$40-'Calcification Rates'!$E$40))^2)*PI())/2))-((((((($A102*2)/PI())/2)^2)*PI())/2)))*('Calcification Rates'!$F$40-'Calcification Rates'!$G$40)</f>
        <v>75.05773718021922</v>
      </c>
      <c r="CA102" s="73">
        <f>((((((((($A102*2)/PI())/2)+('Calcification Rates'!$D$40+'Calcification Rates'!$E$40))^2)*PI())/2))-((((((($A102*2)/PI())/2)^2)*PI())/2)))*('Calcification Rates'!$F$40+'Calcification Rates'!$G$40)</f>
        <v>81.09960133409875</v>
      </c>
      <c r="CB102" s="73">
        <f>$A102*'Calcification Rates'!$D$23*'Calcification Rates'!$F$23</f>
        <v>2.3502812499999997</v>
      </c>
      <c r="CC102" s="73">
        <f>$A102*('Calcification Rates'!$D$23-'Calcification Rates'!$E$23)*('Calcification Rates'!$F$23-'Calcification Rates'!$G$23)</f>
        <v>1.5274449277810065</v>
      </c>
      <c r="CD102" s="73">
        <f>$A102*('Calcification Rates'!$D$23+'Calcification Rates'!$E$23)*('Calcification Rates'!$F$23+'Calcification Rates'!$G$23)</f>
        <v>3.1731175722189935</v>
      </c>
      <c r="CE102" s="73">
        <f>((((1-'Calcification Rates'!$H$44)*$A102)*'Calcification Rates'!$D$44*0.1)+('Calcification Rates'!$H$44*$A102*'Calcification Rates'!$D$44))*'Calcification Rates'!$F$44</f>
        <v>82.071785022500009</v>
      </c>
      <c r="CF102" s="73">
        <f>((((1-'Calcification Rates'!$H$44)*$A102)*(('Calcification Rates'!$D$44-'Calcification Rates'!$E$44)*0.1))+('Calcification Rates'!$H$44*$A102*('Calcification Rates'!$D$44-'Calcification Rates'!$E$44)))*('Calcification Rates'!$F$44-'Calcification Rates'!$G$44)</f>
        <v>49.496231452431878</v>
      </c>
      <c r="CG102" s="73">
        <f>((((1-'Calcification Rates'!$H$44)*$A102)*(('Calcification Rates'!$D$44+'Calcification Rates'!$E$44)*0.1))+('Calcification Rates'!$H$44*$A102*('Calcification Rates'!$D$44+'Calcification Rates'!$E$44)))*('Calcification Rates'!$F$44+'Calcification Rates'!$G$44)</f>
        <v>119.36372491559149</v>
      </c>
      <c r="CH102" s="73">
        <f>((((1-'Calcification Rates'!$H$45)*$A102)*'Calcification Rates'!$D$45*0.1)+('Calcification Rates'!$H$45*$A102*'Calcification Rates'!$D$45))*'Calcification Rates'!$F$45</f>
        <v>101.98023999999999</v>
      </c>
      <c r="CI102" s="73">
        <f>((((1-'Calcification Rates'!$H$45)*$A102)*(('Calcification Rates'!$D$45-'Calcification Rates'!$E$45)*0.1))+('Calcification Rates'!$H$45*$A102*('Calcification Rates'!$D$45-'Calcification Rates'!$E$45)))*('Calcification Rates'!$F$45-'Calcification Rates'!$G$45)</f>
        <v>67.152611479537342</v>
      </c>
      <c r="CJ102" s="73">
        <f>((((1-'Calcification Rates'!$H$45)*$A102)*(('Calcification Rates'!$D$45+'Calcification Rates'!$E$45)*0.1))+('Calcification Rates'!$H$45*$A102*('Calcification Rates'!$D$45+'Calcification Rates'!$E$45)))*('Calcification Rates'!$F$45+'Calcification Rates'!$G$45)</f>
        <v>136.80786852046265</v>
      </c>
      <c r="CK102" s="73">
        <f>((((1-'Calcification Rates'!$H$46)*$A102)*'Calcification Rates'!$D$46*0.1)+('Calcification Rates'!$H$46*$A102*'Calcification Rates'!$D$46))*'Calcification Rates'!$F$46</f>
        <v>82.141282000000018</v>
      </c>
      <c r="CL102" s="73">
        <f>((((1-'Calcification Rates'!$H$46)*$A102)*(('Calcification Rates'!$D$46-'Calcification Rates'!$E$46)*0.1))+('Calcification Rates'!$H$46*$A102*('Calcification Rates'!$D$46-'Calcification Rates'!$E$46)))*('Calcification Rates'!$F$46-'Calcification Rates'!$G$46)</f>
        <v>77.037683269872161</v>
      </c>
      <c r="CM102" s="73">
        <f>((((1-'Calcification Rates'!$H$46)*$A102)*(('Calcification Rates'!$D$46+'Calcification Rates'!$E$46)*0.1))+('Calcification Rates'!$H$46*$A102*('Calcification Rates'!$D$46+'Calcification Rates'!$E$46)))*('Calcification Rates'!$F$46+'Calcification Rates'!$G$46)</f>
        <v>87.397921171999812</v>
      </c>
      <c r="CN102" s="73">
        <f>((((1-'Calcification Rates'!$H$47)*$A102)*'Calcification Rates'!$D$47*0.1)+('Calcification Rates'!$H$47*$A102*'Calcification Rates'!$D$47))*'Calcification Rates'!$F$47</f>
        <v>107.09153273</v>
      </c>
      <c r="CO102" s="73">
        <f>((((1-'Calcification Rates'!$H$47)*$A102)*(('Calcification Rates'!$D$47-'Calcification Rates'!$E$47)*0.1))+('Calcification Rates'!$H$47*$A102*('Calcification Rates'!$D$47-'Calcification Rates'!$E$47)))*('Calcification Rates'!$F$47-'Calcification Rates'!$G$47)</f>
        <v>64.58525654275212</v>
      </c>
      <c r="CP102" s="73">
        <f>((((1-'Calcification Rates'!$H$47)*$A102)*(('Calcification Rates'!$D$47+'Calcification Rates'!$E$47)*0.1))+('Calcification Rates'!$H$47*$A102*('Calcification Rates'!$D$47+'Calcification Rates'!$E$47)))*('Calcification Rates'!$F$47+'Calcification Rates'!$G$47)</f>
        <v>155.75199503786058</v>
      </c>
      <c r="CQ102" s="73">
        <f>((((((((($A102*2)/PI())/2)+'Calcification Rates'!$D$48)^2)*PI())/2))-((((((($A102*2)/PI())/2)^2)*PI())/2)))*'Calcification Rates'!$F$48</f>
        <v>59.941389039316775</v>
      </c>
      <c r="CR102" s="73">
        <f>((((((((($A102*2)/PI())/2)+('Calcification Rates'!$D$48-'Calcification Rates'!$E$48))^2)*PI())/2))-((((((($A102*2)/PI())/2)^2)*PI())/2)))*('Calcification Rates'!$F$48-'Calcification Rates'!$G$48)</f>
        <v>54.056696036048088</v>
      </c>
      <c r="CS102" s="73">
        <f>((((((((($A102*2)/PI())/2)+('Calcification Rates'!$D$48+'Calcification Rates'!$E$48))^2)*PI())/2))-((((((($A102*2)/PI())/2)^2)*PI())/2)))*('Calcification Rates'!$F$48+'Calcification Rates'!$G$48)</f>
        <v>66.100844770294259</v>
      </c>
      <c r="CT102" s="73">
        <f>((((1-'Calcification Rates'!$H$49)*$A102)*'Calcification Rates'!$D$49*0.1)+('Calcification Rates'!$H$49*$A102*'Calcification Rates'!$D$49))*'Calcification Rates'!$F$49</f>
        <v>82.071785022500009</v>
      </c>
      <c r="CU102" s="73">
        <f>((((1-'Calcification Rates'!$H$49)*$A102)*(('Calcification Rates'!$D$49-'Calcification Rates'!$E$49)*0.1))+('Calcification Rates'!$H$49*$A102*('Calcification Rates'!$D$49-'Calcification Rates'!$E$49)))*('Calcification Rates'!$F$49-'Calcification Rates'!$G$49)</f>
        <v>49.496231452431878</v>
      </c>
      <c r="CV102" s="73">
        <f>((((1-'Calcification Rates'!$H$49)*$A102)*(('Calcification Rates'!$D$49+'Calcification Rates'!$E$49)*0.1))+('Calcification Rates'!$H$49*$A102*('Calcification Rates'!$D$49+'Calcification Rates'!$E$49)))*('Calcification Rates'!$F$49+'Calcification Rates'!$G$49)</f>
        <v>119.36372491559149</v>
      </c>
      <c r="CW102" s="73">
        <f>((((((((($A102*2)/PI())/2)+'Calcification Rates'!$D$50)^2)*PI())/2))-((((((($A102*2)/PI())/2)^2)*PI())/2)))*'Calcification Rates'!$F$50</f>
        <v>59.941389039316775</v>
      </c>
      <c r="CX102" s="73">
        <f>((((((((($A102*2)/PI())/2)+('Calcification Rates'!$D$50-'Calcification Rates'!$E$50))^2)*PI())/2))-((((((($A102*2)/PI())/2)^2)*PI())/2)))*('Calcification Rates'!$F$50-'Calcification Rates'!$G$50)</f>
        <v>54.056696036048088</v>
      </c>
      <c r="CY102" s="73">
        <f>((((((((($A102*2)/PI())/2)+('Calcification Rates'!$D$50+'Calcification Rates'!$E$50))^2)*PI())/2))-((((((($A102*2)/PI())/2)^2)*PI())/2)))*('Calcification Rates'!$F$50+'Calcification Rates'!$G$50)</f>
        <v>66.100844770294259</v>
      </c>
      <c r="CZ102" s="73">
        <f>((((((((($A102*2)/PI())/2)+'Calcification Rates'!$D$51)^2)*PI())/2))-((((((($A102*2)/PI())/2)^2)*PI())/2)))*'Calcification Rates'!$F$51</f>
        <v>59.941389039316775</v>
      </c>
      <c r="DA102" s="73">
        <f>((((((((($A102*2)/PI())/2)+('Calcification Rates'!$D$51-'Calcification Rates'!$E$51))^2)*PI())/2))-((((((($A102*2)/PI())/2)^2)*PI())/2)))*('Calcification Rates'!$F$51-'Calcification Rates'!$G$51)</f>
        <v>54.056696036048088</v>
      </c>
      <c r="DB102" s="73">
        <f>((((((((($A102*2)/PI())/2)+('Calcification Rates'!$D$51+'Calcification Rates'!$E$51))^2)*PI())/2))-((((((($A102*2)/PI())/2)^2)*PI())/2)))*('Calcification Rates'!$F$51+'Calcification Rates'!$G$51)</f>
        <v>66.100844770294259</v>
      </c>
      <c r="DC102" s="73">
        <f>((((((((($A102*2)/PI())/2)+'Calcification Rates'!$D$52)^2)*PI())/2))-((((((($A102*2)/PI())/2)^2)*PI())/2)))*'Calcification Rates'!$F$52</f>
        <v>132.23833870147399</v>
      </c>
      <c r="DD102" s="73">
        <f>((((((((($A102*2)/PI())/2)+('Calcification Rates'!$D$52-'Calcification Rates'!$E$52))^2)*PI())/2))-((((((($A102*2)/PI())/2)^2)*PI())/2)))*('Calcification Rates'!$F$52-'Calcification Rates'!$G$52)</f>
        <v>124.84317330240877</v>
      </c>
      <c r="DE102" s="73">
        <f>((((((((($A102*2)/PI())/2)+('Calcification Rates'!$D$52+'Calcification Rates'!$E$52))^2)*PI())/2))-((((((($A102*2)/PI())/2)^2)*PI())/2)))*('Calcification Rates'!$F$52+'Calcification Rates'!$G$52)</f>
        <v>139.81805842376241</v>
      </c>
      <c r="DF102" s="73">
        <f>((((((((($A102*2)/PI())/2)+'Calcification Rates'!$D$53)^2)*PI())/2))-((((((($A102*2)/PI())/2)^2)*PI())/2)))*'Calcification Rates'!$F$53</f>
        <v>17.788137794777445</v>
      </c>
      <c r="DG102" s="73">
        <f>((((((((($A102*2)/PI())/2)+('Calcification Rates'!$D$53-'Calcification Rates'!$E$53))^2)*PI())/2))-((((((($A102*2)/PI())/2)^2)*PI())/2)))*('Calcification Rates'!$F$53-'Calcification Rates'!$G$53)</f>
        <v>16.907646243755014</v>
      </c>
      <c r="DH102" s="73">
        <f>((((((((($A102*2)/PI())/2)+('Calcification Rates'!$D$53+'Calcification Rates'!$E$53))^2)*PI())/2))-((((((($A102*2)/PI())/2)^2)*PI())/2)))*('Calcification Rates'!$F$53+'Calcification Rates'!$G$53)</f>
        <v>18.684113343101004</v>
      </c>
      <c r="DI102" s="73">
        <f>((((((((($A102*2)/PI())/2)+'Calcification Rates'!$D$54)^2)*PI())/2))-((((((($A102*2)/PI())/2)^2)*PI())/2)))*'Calcification Rates'!$F$54</f>
        <v>17.788137794777445</v>
      </c>
      <c r="DJ102" s="73">
        <f>((((((((($A102*2)/PI())/2)+('Calcification Rates'!$D$54-'Calcification Rates'!$E$54))^2)*PI())/2))-((((((($A102*2)/PI())/2)^2)*PI())/2)))*('Calcification Rates'!$F$54-'Calcification Rates'!$G$54)</f>
        <v>16.907646243755014</v>
      </c>
      <c r="DK102" s="73">
        <f>((((((((($A102*2)/PI())/2)+('Calcification Rates'!$D$54+'Calcification Rates'!$E$54))^2)*PI())/2))-((((((($A102*2)/PI())/2)^2)*PI())/2)))*('Calcification Rates'!$F$54+'Calcification Rates'!$G$54)</f>
        <v>18.684113343101004</v>
      </c>
      <c r="DL102" s="73">
        <f>((((((((($A102*2)/PI())/2)+'Calcification Rates'!$D$55)^2)*PI())/2))-((((((($A102*2)/PI())/2)^2)*PI())/2)))*'Calcification Rates'!$F$55</f>
        <v>21.813196087025563</v>
      </c>
      <c r="DM102" s="73">
        <f>((((((((($A102*2)/PI())/2)+('Calcification Rates'!$D$55-'Calcification Rates'!$E$55))^2)*PI())/2))-((((((($A102*2)/PI())/2)^2)*PI())/2)))*('Calcification Rates'!$F$55-'Calcification Rates'!$G$55)</f>
        <v>21.567951906964982</v>
      </c>
      <c r="DN102" s="73">
        <f>((((((((($A102*2)/PI())/2)+('Calcification Rates'!$D$55+'Calcification Rates'!$E$55))^2)*PI())/2))-((((((($A102*2)/PI())/2)^2)*PI())/2)))*('Calcification Rates'!$F$55+'Calcification Rates'!$G$55)</f>
        <v>22.058450141006961</v>
      </c>
      <c r="DO102" s="73">
        <f>((((1-'Calcification Rates'!$H$56)*$A102)*'Calcification Rates'!$D$56*0.1)+('Calcification Rates'!$H$56*$A102*'Calcification Rates'!$D$56))*'Calcification Rates'!$F$56</f>
        <v>10.6460285</v>
      </c>
      <c r="DP102" s="73">
        <f>((((1-'Calcification Rates'!$H$56)*$A102)*(('Calcification Rates'!$D$56-'Calcification Rates'!$E$56)*0.1))+('Calcification Rates'!$H$56*$A102*('Calcification Rates'!$D$56-'Calcification Rates'!$E$56)))*('Calcification Rates'!$F$56-'Calcification Rates'!$G$56)</f>
        <v>10.6460285</v>
      </c>
      <c r="DQ102" s="73">
        <f>((((1-'Calcification Rates'!$H$56)*$A102)*(('Calcification Rates'!$D$56+'Calcification Rates'!$E$56)*0.1))+('Calcification Rates'!$H$56*$A102*('Calcification Rates'!$D$56+'Calcification Rates'!$E$56)))*('Calcification Rates'!$F$56+'Calcification Rates'!$G$56)</f>
        <v>10.6460285</v>
      </c>
      <c r="DR102" s="73">
        <f>((((1-'Calcification Rates'!$H$57)*$A102)*'Calcification Rates'!$D$57*0.1)+('Calcification Rates'!$H$57*$A102*'Calcification Rates'!$D$57))*'Calcification Rates'!$F$57</f>
        <v>45.138933333333341</v>
      </c>
      <c r="DS102" s="73">
        <f>((((1-'Calcification Rates'!$H$57)*$A102)*(('Calcification Rates'!$D$57-'Calcification Rates'!$E$57)*0.1))+('Calcification Rates'!$H$57*$A102*('Calcification Rates'!$D$57-'Calcification Rates'!$E$57)))*('Calcification Rates'!$F$57-'Calcification Rates'!$G$57)</f>
        <v>42.782235901740506</v>
      </c>
      <c r="DT102" s="73">
        <f>((((1-'Calcification Rates'!$H$57)*$A102)*(('Calcification Rates'!$D$57+'Calcification Rates'!$E$57)*0.1))+('Calcification Rates'!$H$57*$A102*('Calcification Rates'!$D$57+'Calcification Rates'!$E$57)))*('Calcification Rates'!$F$57+'Calcification Rates'!$G$57)</f>
        <v>47.495630764926176</v>
      </c>
      <c r="DU102" s="73">
        <f>((((1-'Calcification Rates'!$H$58)*$A102)*'Calcification Rates'!$D$58*0.1)+('Calcification Rates'!$H$58*$A102*'Calcification Rates'!$D$58))*'Calcification Rates'!$F$58</f>
        <v>45.138933333333341</v>
      </c>
      <c r="DV102" s="73">
        <f>((((1-'Calcification Rates'!$H$58)*$A102)*(('Calcification Rates'!$D$58-'Calcification Rates'!$E$58)*0.1))+('Calcification Rates'!$H$58*$A102*('Calcification Rates'!$D$58-'Calcification Rates'!$E$58)))*('Calcification Rates'!$F$58-'Calcification Rates'!$G$58)</f>
        <v>42.782235901740506</v>
      </c>
      <c r="DW102" s="73">
        <f>((((1-'Calcification Rates'!$H$58)*$A102)*(('Calcification Rates'!$D$58+'Calcification Rates'!$E$58)*0.1))+('Calcification Rates'!$H$58*$A102*('Calcification Rates'!$D$58+'Calcification Rates'!$E$58)))*('Calcification Rates'!$F$58+'Calcification Rates'!$G$58)</f>
        <v>47.495630764926176</v>
      </c>
      <c r="DX102" s="73">
        <f>(2*'Calcification Rates'!$D$59*'Calcification Rates'!$F$59)+0.1*'Calcification Rates'!$D$59*($A102+(2*'Calcification Rates'!$D$59))*'Calcification Rates'!$F$59</f>
        <v>29.256364088888894</v>
      </c>
      <c r="DY102" s="73">
        <f>(2*('Calcification Rates'!$D$59-'Calcification Rates'!$E$59)*('Calcification Rates'!$F$59-'Calcification Rates'!$G$59))+(0.1*('Calcification Rates'!$D$59-'Calcification Rates'!$E$59)*($A102+(2*'Calcification Rates'!$D$59-'Calcification Rates'!$E$59)))*('Calcification Rates'!$F$59-'Calcification Rates'!$G$59)</f>
        <v>27.710397161212235</v>
      </c>
      <c r="DZ102" s="73">
        <f>(2*('Calcification Rates'!$D$59+'Calcification Rates'!$E$59)*('Calcification Rates'!$F$59+'Calcification Rates'!$G$59))+(0.1*('Calcification Rates'!$D$59+'Calcification Rates'!$E$59)*($A102+(2*'Calcification Rates'!$D$59+'Calcification Rates'!$E$59)))*('Calcification Rates'!$F$59+'Calcification Rates'!$G$59)</f>
        <v>30.80436877877284</v>
      </c>
      <c r="EA102" s="73">
        <f>((((((((($A102*2)/PI())/2)+'Calcification Rates'!$D$60)^2)*PI())/2))-((((((($A102*2)/PI())/2)^2)*PI())/2)))*'Calcification Rates'!$F$60</f>
        <v>62.335406284714182</v>
      </c>
      <c r="EB102" s="73">
        <f>((((((((($A102*2)/PI())/2)+('Calcification Rates'!$D$60-'Calcification Rates'!$E$60))^2)*PI())/2))-((((((($A102*2)/PI())/2)^2)*PI())/2)))*('Calcification Rates'!$F$60-'Calcification Rates'!$G$60)</f>
        <v>58.195859465926354</v>
      </c>
      <c r="EC102" s="73">
        <f>((((((((($A102*2)/PI())/2)+('Calcification Rates'!$D$60+'Calcification Rates'!$E$60))^2)*PI())/2))-((((((($A102*2)/PI())/2)^2)*PI())/2)))*('Calcification Rates'!$F$60+'Calcification Rates'!$G$60)</f>
        <v>66.608945572241751</v>
      </c>
      <c r="ED102" s="73">
        <f>$A102*'Calcification Rates'!$D$61*'Calcification Rates'!$F$61</f>
        <v>78.477510570017586</v>
      </c>
      <c r="EE102" s="73">
        <f>$A102*('Calcification Rates'!$D$61-'Calcification Rates'!$E$61)*('Calcification Rates'!$F$61-'Calcification Rates'!$G$61)</f>
        <v>71.910823801616587</v>
      </c>
      <c r="EF102" s="73">
        <f>$A102*('Calcification Rates'!$D$61+'Calcification Rates'!$E$61)*('Calcification Rates'!$F$61+'Calcification Rates'!$G$61)</f>
        <v>85.328375010500736</v>
      </c>
      <c r="EG102" s="73">
        <f>(2*'Calcification Rates'!$D$62*'Calcification Rates'!$F$62)+0.1*'Calcification Rates'!$D$62*($A102+(2*'Calcification Rates'!$D$62))*'Calcification Rates'!$F$62</f>
        <v>142.03092361111112</v>
      </c>
      <c r="EH102" s="73">
        <f>(2*('Calcification Rates'!$D$62-'Calcification Rates'!$E$62)*('Calcification Rates'!$F$62-'Calcification Rates'!$G$62))+(0.1*('Calcification Rates'!$D$62-'Calcification Rates'!$E$62)*($A102+(2*'Calcification Rates'!$D$62-'Calcification Rates'!$E$62)))*('Calcification Rates'!$F$62-'Calcification Rates'!$G$62)</f>
        <v>116.55626825888561</v>
      </c>
      <c r="EI102" s="73">
        <f>(2*('Calcification Rates'!$D$62+'Calcification Rates'!$E$62)*('Calcification Rates'!$F$62+'Calcification Rates'!$G$62))+(0.1*('Calcification Rates'!$D$62+'Calcification Rates'!$E$62)*($A102+(2*'Calcification Rates'!$D$62+'Calcification Rates'!$E$62)))*('Calcification Rates'!$F$62+'Calcification Rates'!$G$62)</f>
        <v>169.54265884234078</v>
      </c>
      <c r="EJ102" s="73">
        <f>(2*'Calcification Rates'!$D$63*'Calcification Rates'!$F$63)+0.1*'Calcification Rates'!$D$63*($A102+(2*'Calcification Rates'!$D$63))*'Calcification Rates'!$F$63</f>
        <v>142.03092361111112</v>
      </c>
      <c r="EK102" s="73">
        <f>(2*('Calcification Rates'!$D$63-'Calcification Rates'!$E$63)*('Calcification Rates'!$F$63-'Calcification Rates'!$G$63))+(0.1*('Calcification Rates'!$D$63-'Calcification Rates'!$E$63)*($A102+(2*'Calcification Rates'!$D$63-'Calcification Rates'!$E$63)))*('Calcification Rates'!$F$63-'Calcification Rates'!$G$63)</f>
        <v>116.55626825888561</v>
      </c>
      <c r="EL102" s="73">
        <f>(2*('Calcification Rates'!$D$63+'Calcification Rates'!$E$63)*('Calcification Rates'!$F$63+'Calcification Rates'!$G$63))+(0.1*('Calcification Rates'!$D$63+'Calcification Rates'!$E$63)*($A102+(2*'Calcification Rates'!$D$63+'Calcification Rates'!$E$63)))*('Calcification Rates'!$F$63+'Calcification Rates'!$G$63)</f>
        <v>169.54265884234078</v>
      </c>
      <c r="EM102" s="73">
        <f>(2*'Calcification Rates'!$D$64*'Calcification Rates'!$F$64)+0.1*'Calcification Rates'!$D$64*($A102+(2*'Calcification Rates'!$D$64))*'Calcification Rates'!$F$64</f>
        <v>142.03092361111112</v>
      </c>
      <c r="EN102" s="73">
        <f>(2*('Calcification Rates'!$D$64-'Calcification Rates'!$E$64)*('Calcification Rates'!$F$64-'Calcification Rates'!$G$64))+(0.1*('Calcification Rates'!$D$64-'Calcification Rates'!$E$64)*($A102+(2*'Calcification Rates'!$D$64-'Calcification Rates'!$E$64)))*('Calcification Rates'!$F$64-'Calcification Rates'!$G$64)</f>
        <v>116.55626825888561</v>
      </c>
      <c r="EO102" s="73">
        <f>(2*('Calcification Rates'!$D$64+'Calcification Rates'!$E$64)*('Calcification Rates'!$F$64+'Calcification Rates'!$G$64))+(0.1*('Calcification Rates'!$D$64+'Calcification Rates'!$E$64)*($A102+(2*'Calcification Rates'!$D$64+'Calcification Rates'!$E$64)))*('Calcification Rates'!$F$64+'Calcification Rates'!$G$64)</f>
        <v>169.54265884234078</v>
      </c>
      <c r="EP102" s="73">
        <f>(2*'Calcification Rates'!$D$65*'Calcification Rates'!$F$65)+0.1*'Calcification Rates'!$D$65*($A102+(2*'Calcification Rates'!$D$65))*'Calcification Rates'!$F$65</f>
        <v>142.03092361111112</v>
      </c>
      <c r="EQ102" s="73">
        <f>(2*('Calcification Rates'!$D$65-'Calcification Rates'!$E$65)*('Calcification Rates'!$F$65-'Calcification Rates'!$G$65))+(0.1*('Calcification Rates'!$D$65-'Calcification Rates'!$E$65)*($A102+(2*'Calcification Rates'!$D$65-'Calcification Rates'!$E$65)))*('Calcification Rates'!$F$65-'Calcification Rates'!$G$65)</f>
        <v>116.55626825888561</v>
      </c>
      <c r="ER102" s="73">
        <f>(2*('Calcification Rates'!$D$65+'Calcification Rates'!$E$65)*('Calcification Rates'!$F$65+'Calcification Rates'!$G$65))+(0.1*('Calcification Rates'!$D$65+'Calcification Rates'!$E$65)*($A102+(2*'Calcification Rates'!$D$65+'Calcification Rates'!$E$65)))*('Calcification Rates'!$F$65+'Calcification Rates'!$G$65)</f>
        <v>169.54265884234078</v>
      </c>
      <c r="ES102" s="73">
        <f>$A102*'Calcification Rates'!$D$66*'Calcification Rates'!$F$66</f>
        <v>78.477510570017586</v>
      </c>
      <c r="ET102" s="73">
        <f>$A102*('Calcification Rates'!$D$66-'Calcification Rates'!$E$66)*('Calcification Rates'!$F$66-'Calcification Rates'!$G$66)</f>
        <v>71.910823801616587</v>
      </c>
      <c r="EU102" s="73">
        <f>$A102*('Calcification Rates'!$D$66+'Calcification Rates'!$E$66)*('Calcification Rates'!$F$66+'Calcification Rates'!$G$66)</f>
        <v>85.328375010500736</v>
      </c>
      <c r="EV102" s="73">
        <f>(2*'Calcification Rates'!$D$67*'Calcification Rates'!$F$67)+0.1*'Calcification Rates'!$D$67*($A102+(2*'Calcification Rates'!$D$67))*'Calcification Rates'!$F$67</f>
        <v>142.03092361111112</v>
      </c>
      <c r="EW102" s="73">
        <f>(2*('Calcification Rates'!$D$67-'Calcification Rates'!$E$67)*('Calcification Rates'!$F$67-'Calcification Rates'!$G$67))+(0.1*('Calcification Rates'!$D$67-'Calcification Rates'!$E$67)*($A102+(2*'Calcification Rates'!$D$67-'Calcification Rates'!$E$67)))*('Calcification Rates'!$F$67-'Calcification Rates'!$G$67)</f>
        <v>116.55626825888561</v>
      </c>
      <c r="EX102" s="73">
        <f>(2*('Calcification Rates'!$D$67+'Calcification Rates'!$E$67)*('Calcification Rates'!$F$67+'Calcification Rates'!$G$67))+(0.1*('Calcification Rates'!$D$67+'Calcification Rates'!$E$67)*($A102+(2*'Calcification Rates'!$D$67+'Calcification Rates'!$E$67)))*('Calcification Rates'!$F$67+'Calcification Rates'!$G$67)</f>
        <v>169.54265884234078</v>
      </c>
      <c r="EY102" s="73">
        <f>((((1-'Calcification Rates'!$H$68)*$A102)*'Calcification Rates'!$D$68*0.1)+('Calcification Rates'!$H$68*$A102*'Calcification Rates'!$D$68))*'Calcification Rates'!$F$68</f>
        <v>22.89265</v>
      </c>
      <c r="EZ102" s="73">
        <f>((((1-'Calcification Rates'!$H$68)*$A102)*(('Calcification Rates'!$D$68-'Calcification Rates'!$E$68)*0.1))+('Calcification Rates'!$H$68*$A102*('Calcification Rates'!$D$68-'Calcification Rates'!$E$68)))*('Calcification Rates'!$F$68-'Calcification Rates'!$G$68)</f>
        <v>14.245271112482644</v>
      </c>
      <c r="FA102" s="73">
        <f>((((1-'Calcification Rates'!$H$68)*$A102)*(('Calcification Rates'!$D$68+'Calcification Rates'!$E$68)*0.1))+('Calcification Rates'!$H$68*$A102*('Calcification Rates'!$D$68+'Calcification Rates'!$E$68)))*('Calcification Rates'!$F$68+'Calcification Rates'!$G$68)</f>
        <v>32.400162553128766</v>
      </c>
      <c r="FB102" s="73">
        <f>((((((((($A102*2)/PI())/2)+'Calcification Rates'!$D$69)^2)*PI())/2))-((((((($A102*2)/PI())/2)^2)*PI())/2)))*'Calcification Rates'!$F$69</f>
        <v>152.1569147908202</v>
      </c>
      <c r="FC102" s="73">
        <f>((((((((($A102*2)/PI())/2)+('Calcification Rates'!$D$69-'Calcification Rates'!$E$69))^2)*PI())/2))-((((((($A102*2)/PI())/2)^2)*PI())/2)))*('Calcification Rates'!$F$69-'Calcification Rates'!$G$69)</f>
        <v>144.04490822720646</v>
      </c>
      <c r="FD102" s="73">
        <f>((((((((($A102*2)/PI())/2)+('Calcification Rates'!$D$69+'Calcification Rates'!$E$69))^2)*PI())/2))-((((((($A102*2)/PI())/2)^2)*PI())/2)))*('Calcification Rates'!$F$69+'Calcification Rates'!$G$69)</f>
        <v>160.38731751689713</v>
      </c>
      <c r="FE102" s="73">
        <f>((((((((($A102*2)/PI())/2)+'Calcification Rates'!$D$70)^2)*PI())/2))-((((((($A102*2)/PI())/2)^2)*PI())/2)))*'Calcification Rates'!$F$70</f>
        <v>118.49099397901345</v>
      </c>
      <c r="FF102" s="73">
        <f>((((((((($A102*2)/PI())/2)+('Calcification Rates'!$D$70-'Calcification Rates'!$E$70))^2)*PI())/2))-((((((($A102*2)/PI())/2)^2)*PI())/2)))*('Calcification Rates'!$F$70-'Calcification Rates'!$G$70)</f>
        <v>102.02242176910383</v>
      </c>
      <c r="FG102" s="73">
        <f>((((((((($A102*2)/PI())/2)+('Calcification Rates'!$D$70+'Calcification Rates'!$E$70))^2)*PI())/2))-((((((($A102*2)/PI())/2)^2)*PI())/2)))*('Calcification Rates'!$F$70+'Calcification Rates'!$G$70)</f>
        <v>135.27618264088863</v>
      </c>
      <c r="FH102" s="73">
        <f>((((((((($A102*2)/PI())/2)+'Calcification Rates'!$D$71)^2)*PI())/2))-((((((($A102*2)/PI())/2)^2)*PI())/2)))*'Calcification Rates'!$F$71</f>
        <v>67.864180336471449</v>
      </c>
      <c r="FI102" s="73">
        <f>((((((((($A102*2)/PI())/2)+('Calcification Rates'!$D$71-'Calcification Rates'!$E$71))^2)*PI())/2))-((((((($A102*2)/PI())/2)^2)*PI())/2)))*('Calcification Rates'!$F$71-'Calcification Rates'!$G$71)</f>
        <v>62.57870929793129</v>
      </c>
      <c r="FJ102" s="73">
        <f>((((((((($A102*2)/PI())/2)+('Calcification Rates'!$D$71+'Calcification Rates'!$E$71))^2)*PI())/2))-((((((($A102*2)/PI())/2)^2)*PI())/2)))*('Calcification Rates'!$F$71+'Calcification Rates'!$G$71)</f>
        <v>73.358709250862631</v>
      </c>
      <c r="FK102" s="73">
        <f>$A102*'Calcification Rates'!$D$72*'Calcification Rates'!$F$72</f>
        <v>2.3502812499999997</v>
      </c>
      <c r="FL102" s="73">
        <f>$A102*('Calcification Rates'!$D$72-'Calcification Rates'!$E$72)*('Calcification Rates'!$F$72-'Calcification Rates'!$G$72)</f>
        <v>1.5274449277810065</v>
      </c>
      <c r="FM102" s="73">
        <f>$A102*('Calcification Rates'!$D$72+'Calcification Rates'!$E$72)*('Calcification Rates'!$F$72+'Calcification Rates'!$G$72)</f>
        <v>3.1731175722189935</v>
      </c>
      <c r="FN102" s="73">
        <f>$A102*'Calcification Rates'!$D$74*'Calcification Rates'!$F$74</f>
        <v>2.3502812499999997</v>
      </c>
      <c r="FO102" s="73">
        <f>$A102*('Calcification Rates'!$D$74-'Calcification Rates'!$E$74)*('Calcification Rates'!$F$74-'Calcification Rates'!$G$74)</f>
        <v>1.5274449277810065</v>
      </c>
      <c r="FP102" s="73">
        <f>$A102*('Calcification Rates'!$D$74+'Calcification Rates'!$E$74)*('Calcification Rates'!$F$74+'Calcification Rates'!$G$74)</f>
        <v>3.1731175722189935</v>
      </c>
      <c r="FQ102" s="73">
        <f>$A102*'Calcification Rates'!$D$75*'Calcification Rates'!$F$75</f>
        <v>67.834055397727269</v>
      </c>
      <c r="FR102" s="73">
        <f>$A102*('Calcification Rates'!$D$75-'Calcification Rates'!$E$75)*('Calcification Rates'!$F$75-'Calcification Rates'!$G$75)</f>
        <v>63.171177087287511</v>
      </c>
      <c r="FS102" s="73">
        <f>$A102*('Calcification Rates'!$D$75+'Calcification Rates'!$E$75)*('Calcification Rates'!$F$75+'Calcification Rates'!$G$75)</f>
        <v>72.638917160308367</v>
      </c>
      <c r="FT102" s="73">
        <f>((((((((($A102*2)/PI())/2)+'Calcification Rates'!$D$76)^2)*PI())/2))-((((((($A102*2)/PI())/2)^2)*PI())/2)))*'Calcification Rates'!$F$76</f>
        <v>68.315627203209019</v>
      </c>
      <c r="FU102" s="73">
        <f>((((((((($A102*2)/PI())/2)+('Calcification Rates'!$D$76-'Calcification Rates'!$E$76))^2)*PI())/2))-((((((($A102*2)/PI())/2)^2)*PI())/2)))*('Calcification Rates'!$F$76-'Calcification Rates'!$G$76)</f>
        <v>63.609861487637943</v>
      </c>
      <c r="FV102" s="73">
        <f>((((((((($A102*2)/PI())/2)+('Calcification Rates'!$D$76+'Calcification Rates'!$E$76))^2)*PI())/2))-((((((($A102*2)/PI())/2)^2)*PI())/2)))*('Calcification Rates'!$F$76+'Calcification Rates'!$G$76)</f>
        <v>73.16585078033178</v>
      </c>
      <c r="FW102" s="73">
        <f>(2*'Calcification Rates'!$D$77*'Calcification Rates'!$F$77)+0.1*'Calcification Rates'!$D$77*($A102+(2*'Calcification Rates'!$D$77))*'Calcification Rates'!$F$77</f>
        <v>142.03092361111112</v>
      </c>
      <c r="FX102" s="73">
        <f>(2*('Calcification Rates'!$D$77-'Calcification Rates'!$E$77)*('Calcification Rates'!$F$77-'Calcification Rates'!$G$77))+(0.1*('Calcification Rates'!$D$77-'Calcification Rates'!$E$77)*($A102+(2*'Calcification Rates'!$D$77-'Calcification Rates'!$E$77)))*('Calcification Rates'!$F$77-'Calcification Rates'!$G$77)</f>
        <v>135.1478333252204</v>
      </c>
      <c r="FY102" s="73">
        <f>(2*('Calcification Rates'!$D$77+'Calcification Rates'!$E$77)*('Calcification Rates'!$F$77+'Calcification Rates'!$G$77))+(0.1*('Calcification Rates'!$D$77+'Calcification Rates'!$E$77)*($A102+(2*'Calcification Rates'!$D$77+'Calcification Rates'!$E$77)))*('Calcification Rates'!$F$77+'Calcification Rates'!$G$77)</f>
        <v>148.94402985294249</v>
      </c>
      <c r="FZ102" s="73">
        <f>((((1-'Calcification Rates'!$H$78)*$A102)*'Calcification Rates'!$D$78*0.1)+('Calcification Rates'!$H$78*$A102*'Calcification Rates'!$D$78))*'Calcification Rates'!$F$78</f>
        <v>35.660495324999999</v>
      </c>
      <c r="GA102" s="73">
        <f>((((1-'Calcification Rates'!$H$78)*$A102)*(('Calcification Rates'!$D$78-'Calcification Rates'!$E$78)*0.1))+('Calcification Rates'!$H$78*$A102*('Calcification Rates'!$D$78-'Calcification Rates'!$E$78)))*('Calcification Rates'!$F$78-'Calcification Rates'!$G$78)</f>
        <v>34.425929582216249</v>
      </c>
      <c r="GB102" s="73">
        <f>((((1-'Calcification Rates'!$H$78)*$A102)*(('Calcification Rates'!$D$78+'Calcification Rates'!$E$78)*0.1))+('Calcification Rates'!$H$78*$A102*('Calcification Rates'!$D$78+'Calcification Rates'!$E$78)))*('Calcification Rates'!$F$78+'Calcification Rates'!$G$78)</f>
        <v>36.895061067783743</v>
      </c>
      <c r="GC102" s="73">
        <f>((((1-'Calcification Rates'!$H$79)*$A102)*'Calcification Rates'!$D$79*0.1)+('Calcification Rates'!$H$79*$A102*'Calcification Rates'!$D$79))*'Calcification Rates'!$F$79</f>
        <v>40.557153000000007</v>
      </c>
      <c r="GD102" s="73">
        <f>((((1-'Calcification Rates'!$H$79)*$A102)*(('Calcification Rates'!$D$79-'Calcification Rates'!$E$79)*0.1))+('Calcification Rates'!$H$79*$A102*('Calcification Rates'!$D$79-'Calcification Rates'!$E$79)))*('Calcification Rates'!$F$79-'Calcification Rates'!$G$79)</f>
        <v>38.861692301834324</v>
      </c>
      <c r="GE102" s="73">
        <f>((((1-'Calcification Rates'!$H$79)*$A102)*(('Calcification Rates'!$D$79+'Calcification Rates'!$E$79)*0.1))+('Calcification Rates'!$H$79*$A102*('Calcification Rates'!$D$79+'Calcification Rates'!$E$79)))*('Calcification Rates'!$F$79+'Calcification Rates'!$G$79)</f>
        <v>42.252613698165682</v>
      </c>
      <c r="GF102" s="73">
        <f>((((1-'Calcification Rates'!$H$80)*$A102)*'Calcification Rates'!$D$80*0.1)+('Calcification Rates'!$H$80*$A102*'Calcification Rates'!$D$80))*'Calcification Rates'!$F$80</f>
        <v>47.726076449999987</v>
      </c>
      <c r="GG102" s="73">
        <f>((((1-'Calcification Rates'!$H$80)*$A102)*(('Calcification Rates'!$D$80-'Calcification Rates'!$E$80)*0.1))+('Calcification Rates'!$H$80*$A102*('Calcification Rates'!$D$80-'Calcification Rates'!$E$80)))*('Calcification Rates'!$F$80-'Calcification Rates'!$G$80)</f>
        <v>46.073800493492421</v>
      </c>
      <c r="GH102" s="73">
        <f>((((1-'Calcification Rates'!$H$80)*$A102)*(('Calcification Rates'!$D$80+'Calcification Rates'!$E$80)*0.1))+('Calcification Rates'!$H$80*$A102*('Calcification Rates'!$D$80+'Calcification Rates'!$E$80)))*('Calcification Rates'!$F$80+'Calcification Rates'!$G$80)</f>
        <v>49.378352406507567</v>
      </c>
      <c r="GI102" s="73">
        <f>((((((((($A102*2)/PI())/2)+'Calcification Rates'!$D$81)^2)*PI())/2))-((((((($A102*2)/PI())/2)^2)*PI())/2)))*'Calcification Rates'!$F$81</f>
        <v>57.851583673529234</v>
      </c>
      <c r="GJ102" s="73">
        <f>((((((((($A102*2)/PI())/2)+('Calcification Rates'!$D$81-'Calcification Rates'!$E$81))^2)*PI())/2))-((((((($A102*2)/PI())/2)^2)*PI())/2)))*('Calcification Rates'!$F$81-'Calcification Rates'!$G$81)</f>
        <v>55.977955053282948</v>
      </c>
      <c r="GK102" s="73">
        <f>((((((((($A102*2)/PI())/2)+('Calcification Rates'!$D$81+'Calcification Rates'!$E$81))^2)*PI())/2))-((((((($A102*2)/PI())/2)^2)*PI())/2)))*('Calcification Rates'!$F$81+'Calcification Rates'!$G$81)</f>
        <v>59.726104741065953</v>
      </c>
      <c r="GL102" s="73">
        <f>((((((((($A102*2)/PI())/2)+'Calcification Rates'!$D$82)^2)*PI())/2))-((((((($A102*2)/PI())/2)^2)*PI())/2)))*'Calcification Rates'!$F$82</f>
        <v>59.322205456874869</v>
      </c>
      <c r="GM102" s="73">
        <f>((((((((($A102*2)/PI())/2)+('Calcification Rates'!$D$82-'Calcification Rates'!$E$82))^2)*PI())/2))-((((((($A102*2)/PI())/2)^2)*PI())/2)))*('Calcification Rates'!$F$82-'Calcification Rates'!$G$82)</f>
        <v>57.863922516730234</v>
      </c>
      <c r="GN102" s="73">
        <f>((((((((($A102*2)/PI())/2)+('Calcification Rates'!$D$82+'Calcification Rates'!$E$82))^2)*PI())/2))-((((((($A102*2)/PI())/2)^2)*PI())/2)))*('Calcification Rates'!$F$82+'Calcification Rates'!$G$82)</f>
        <v>60.7810285648251</v>
      </c>
      <c r="GO102" s="73">
        <f>((((((((($A102*2)/PI())/2)+'Calcification Rates'!$D$87)^2)*PI())/2))-((((((($A102*2)/PI())/2)^2)*PI())/2)))*'Calcification Rates'!$F$87</f>
        <v>39.909628303456095</v>
      </c>
      <c r="GP102" s="73">
        <f>((((((((($A102*2)/PI())/2)+('Calcification Rates'!$D$87-'Calcification Rates'!$E$87))^2)*PI())/2))-((((((($A102*2)/PI())/2)^2)*PI())/2)))*('Calcification Rates'!$F$87-'Calcification Rates'!$G$87)</f>
        <v>34.722580354683458</v>
      </c>
      <c r="GQ102" s="73">
        <f>((((((((($A102*2)/PI())/2)+('Calcification Rates'!$D$87+'Calcification Rates'!$E$87))^2)*PI())/2))-((((((($A102*2)/PI())/2)^2)*PI())/2)))*('Calcification Rates'!$F$87+'Calcification Rates'!$G$87)</f>
        <v>45.371208425180043</v>
      </c>
      <c r="GR102" s="73">
        <f>((((((((($A102*2)/PI())/2)+'Calcification Rates'!$D$88)^2)*PI())/2))-((((((($A102*2)/PI())/2)^2)*PI())/2)))*'Calcification Rates'!$F$88</f>
        <v>39.909628303456095</v>
      </c>
      <c r="GS102" s="73">
        <f>((((((((($A102*2)/PI())/2)+('Calcification Rates'!$D$88-'Calcification Rates'!$E$88))^2)*PI())/2))-((((((($A102*2)/PI())/2)^2)*PI())/2)))*('Calcification Rates'!$F$88-'Calcification Rates'!$G$88)</f>
        <v>34.722580354683458</v>
      </c>
      <c r="GT102" s="73">
        <f>((((((((($A102*2)/PI())/2)+('Calcification Rates'!$D$88+'Calcification Rates'!$E$88))^2)*PI())/2))-((((((($A102*2)/PI())/2)^2)*PI())/2)))*('Calcification Rates'!$F$88+'Calcification Rates'!$G$88)</f>
        <v>45.371208425180043</v>
      </c>
      <c r="GU102" s="73">
        <f>((((((((($A102*2)/PI())/2)+'Calcification Rates'!$D$89)^2)*PI())/2))-((((((($A102*2)/PI())/2)^2)*PI())/2)))*'Calcification Rates'!$F$89</f>
        <v>55.738029970906567</v>
      </c>
      <c r="GV102" s="73">
        <f>((((((((($A102*2)/PI())/2)+('Calcification Rates'!$D$89-'Calcification Rates'!$E$89))^2)*PI())/2))-((((((($A102*2)/PI())/2)^2)*PI())/2)))*('Calcification Rates'!$F$89-'Calcification Rates'!$G$89)</f>
        <v>49.699431827012461</v>
      </c>
      <c r="GW102" s="73">
        <f>((((((((($A102*2)/PI())/2)+('Calcification Rates'!$D$89+'Calcification Rates'!$E$89))^2)*PI())/2))-((((((($A102*2)/PI())/2)^2)*PI())/2)))*('Calcification Rates'!$F$89+'Calcification Rates'!$G$89)</f>
        <v>62.000223299355405</v>
      </c>
      <c r="GX102" s="73">
        <f>((((((((($A102*2)/PI())/2)+'Calcification Rates'!$D$90)^2)*PI())/2))-((((((($A102*2)/PI())/2)^2)*PI())/2)))*'Calcification Rates'!$F$90</f>
        <v>55.738029970906567</v>
      </c>
      <c r="GY102" s="73">
        <f>((((((((($A102*2)/PI())/2)+('Calcification Rates'!$D$90-'Calcification Rates'!$E$90))^2)*PI())/2))-((((((($A102*2)/PI())/2)^2)*PI())/2)))*('Calcification Rates'!$F$90-'Calcification Rates'!$G$90)</f>
        <v>49.699431827012461</v>
      </c>
      <c r="GZ102" s="73">
        <f>((((((((($A102*2)/PI())/2)+('Calcification Rates'!$D$90+'Calcification Rates'!$E$90))^2)*PI())/2))-((((((($A102*2)/PI())/2)^2)*PI())/2)))*('Calcification Rates'!$F$90+'Calcification Rates'!$G$90)</f>
        <v>62.000223299355405</v>
      </c>
      <c r="HA102" s="73">
        <f>((((((((($A102*2)/PI())/2)+'Calcification Rates'!$D$92)^2)*PI())/2))-((((((($A102*2)/PI())/2)^2)*PI())/2)))*'Calcification Rates'!$F$92</f>
        <v>139.82480281585046</v>
      </c>
      <c r="HB102" s="73">
        <f>((((((((($A102*2)/PI())/2)+('Calcification Rates'!$D$92-'Calcification Rates'!$E$92))^2)*PI())/2))-((((((($A102*2)/PI())/2)^2)*PI())/2)))*('Calcification Rates'!$F$92-'Calcification Rates'!$G$92)</f>
        <v>134.41485876843126</v>
      </c>
      <c r="HC102" s="73">
        <f>((((((((($A102*2)/PI())/2)+('Calcification Rates'!$D$92+'Calcification Rates'!$E$92))^2)*PI())/2))-((((((($A102*2)/PI())/2)^2)*PI())/2)))*('Calcification Rates'!$F$92+'Calcification Rates'!$G$92)</f>
        <v>145.23474686326969</v>
      </c>
      <c r="HD102" s="73">
        <f>$A102*'Calcification Rates'!$D$93*'Calcification Rates'!$F$93</f>
        <v>41.317450440231198</v>
      </c>
      <c r="HE102" s="73">
        <f>$A102*('Calcification Rates'!$D$93-'Calcification Rates'!$E$93)*('Calcification Rates'!$F$93-'Calcification Rates'!$G$93)</f>
        <v>36.312951395737329</v>
      </c>
      <c r="HF102" s="73">
        <f>$A102*('Calcification Rates'!$D$93+'Calcification Rates'!$E$93)*('Calcification Rates'!$F$93+'Calcification Rates'!$G$93)</f>
        <v>46.596110813984396</v>
      </c>
      <c r="HG102" s="73">
        <f>$A102*'Calcification Rates'!$D$95*'Calcification Rates'!$F$95</f>
        <v>52.679749311294778</v>
      </c>
      <c r="HH102" s="73">
        <f>$A102*('Calcification Rates'!$D$95-'Calcification Rates'!$E$95)*('Calcification Rates'!$F$95-'Calcification Rates'!$G$95)</f>
        <v>45.970587853898152</v>
      </c>
      <c r="HI102" s="73">
        <f>$A102*('Calcification Rates'!$D$95+'Calcification Rates'!$E$95)*('Calcification Rates'!$F$95+'Calcification Rates'!$G$95)</f>
        <v>59.764903448818487</v>
      </c>
      <c r="HJ102" s="73">
        <f>((((1-'Calcification Rates'!$H$96)*$A102)*'Calcification Rates'!$D$96*0.1)+('Calcification Rates'!$H$96*$A102*'Calcification Rates'!$D$96))*'Calcification Rates'!$F$96</f>
        <v>25.044792500000003</v>
      </c>
      <c r="HK102" s="73">
        <f>((((1-'Calcification Rates'!$H$96)*$A102)*(('Calcification Rates'!$D$96-'Calcification Rates'!$E$96)*0.1))+('Calcification Rates'!$H$96*$A102*('Calcification Rates'!$D$96-'Calcification Rates'!$E$96)))*('Calcification Rates'!$F$96-'Calcification Rates'!$G$96)</f>
        <v>21.877185579918446</v>
      </c>
      <c r="HL102" s="73">
        <f>((((1-'Calcification Rates'!$H$96)*$A102)*(('Calcification Rates'!$D$96+'Calcification Rates'!$E$96)*0.1))+('Calcification Rates'!$H$96*$A102*('Calcification Rates'!$D$96+'Calcification Rates'!$E$96)))*('Calcification Rates'!$F$96+'Calcification Rates'!$G$96)</f>
        <v>28.407235799181873</v>
      </c>
      <c r="HM102" s="73">
        <f>((((1-'Calcification Rates'!$H$98)*$A102)*'Calcification Rates'!$D$98*0.1)+('Calcification Rates'!$H$98*$A102*'Calcification Rates'!$D$98))*'Calcification Rates'!$F$98</f>
        <v>25.044792500000003</v>
      </c>
      <c r="HN102" s="73">
        <f>((((1-'Calcification Rates'!$H$98)*$A102)*(('Calcification Rates'!$D$98-'Calcification Rates'!$E$98)*0.1))+('Calcification Rates'!$H$98*$A102*('Calcification Rates'!$D$98-'Calcification Rates'!$E$98)))*('Calcification Rates'!$F$98-'Calcification Rates'!$G$98)</f>
        <v>15.104129219539786</v>
      </c>
      <c r="HO102" s="73">
        <f>((((1-'Calcification Rates'!$H$98)*$A102)*(('Calcification Rates'!$D$98+'Calcification Rates'!$E$98)*0.1))+('Calcification Rates'!$H$98*$A102*('Calcification Rates'!$D$98+'Calcification Rates'!$E$98)))*('Calcification Rates'!$F$98+'Calcification Rates'!$G$98)</f>
        <v>36.424694817086205</v>
      </c>
    </row>
    <row r="103" spans="1:223" x14ac:dyDescent="0.3">
      <c r="A103" s="42">
        <v>101</v>
      </c>
      <c r="B103" s="73">
        <f>((((1-'Calcification Rates'!$H$11)*$A103)*'Calcification Rates'!$D$11*0.1)+('Calcification Rates'!$H$11*$A103*'Calcification Rates'!$D$11))*'Calcification Rates'!$F$11</f>
        <v>277.88184405333334</v>
      </c>
      <c r="C103" s="73">
        <f>((((1-'Calcification Rates'!$H$11)*$A103)*(('Calcification Rates'!$D$11-'Calcification Rates'!$E$11)*0.1))+('Calcification Rates'!$H$11*$A103*('Calcification Rates'!$D$11-'Calcification Rates'!$E$11)))*('Calcification Rates'!$F$11-'Calcification Rates'!$G$11)</f>
        <v>225.6886989103815</v>
      </c>
      <c r="D103" s="73">
        <f>((((1-'Calcification Rates'!$H$11)*$A103)*(('Calcification Rates'!$D$11+'Calcification Rates'!$E$11)*0.1))+('Calcification Rates'!$H$11*$A103*('Calcification Rates'!$D$11+'Calcification Rates'!$E$11)))*('Calcification Rates'!$F$11+'Calcification Rates'!$G$11)</f>
        <v>331.69634780135993</v>
      </c>
      <c r="E103" s="73">
        <f>(((((1-'Calcification Rates'!$H$12)*$A103)*'Calcification Rates'!$D$12*0.1)+('Calcification Rates'!$H$12*$A103*'Calcification Rates'!$D$12))*'Calcification Rates'!$F$12)*0.5</f>
        <v>146.33351718095236</v>
      </c>
      <c r="F103" s="73">
        <f>(((((1-'Calcification Rates'!$H$12)*$A103)*(('Calcification Rates'!$D$12-'Calcification Rates'!$E$12)*0.1))+('Calcification Rates'!$H$12*$A103*('Calcification Rates'!$D$12-'Calcification Rates'!$E$12)))*('Calcification Rates'!$F$12-'Calcification Rates'!$G$12))*0.5</f>
        <v>134.49176378799018</v>
      </c>
      <c r="G103" s="73">
        <f>(((((1-'Calcification Rates'!$H$12)*$A103)*(('Calcification Rates'!$D$12+'Calcification Rates'!$E$12)*0.1))+('Calcification Rates'!$H$12*$A103*('Calcification Rates'!$D$12+'Calcification Rates'!$E$12)))*('Calcification Rates'!$F$12+'Calcification Rates'!$G$12))*0.5</f>
        <v>158.38073593469795</v>
      </c>
      <c r="H103" s="73">
        <f>(((((1-'Calcification Rates'!$H$13)*$A103)*'Calcification Rates'!$D$13*0.1)+('Calcification Rates'!$H$13*$A103*'Calcification Rates'!$D$13))*'Calcification Rates'!$F$13)*0.5</f>
        <v>117.7474468656</v>
      </c>
      <c r="I103" s="73">
        <f>(((((1-'Calcification Rates'!$H$13)*$A103)*(('Calcification Rates'!$D$13-'Calcification Rates'!$E$13)*0.1))+('Calcification Rates'!$H$13*$A103*('Calcification Rates'!$D$13-'Calcification Rates'!$E$13)))*('Calcification Rates'!$F$13-'Calcification Rates'!$G$13))*0.5</f>
        <v>99.647643000549991</v>
      </c>
      <c r="J103" s="73">
        <f>(((((1-'Calcification Rates'!$H$13)*$A103)*(('Calcification Rates'!$D$13+'Calcification Rates'!$E$13)*0.1))+('Calcification Rates'!$H$13*$A103*('Calcification Rates'!$D$13+'Calcification Rates'!$E$13)))*('Calcification Rates'!$F$13+'Calcification Rates'!$G$13))*0.5</f>
        <v>137.33972068533888</v>
      </c>
      <c r="K103" s="73">
        <f>((((((((($A103*2)/PI())/2)+'Calcification Rates'!$D$14)^2)*PI())/2))-((((((($A103*2)/PI())/2)^2)*PI())/2)))*'Calcification Rates'!$F$14</f>
        <v>59.683096613858069</v>
      </c>
      <c r="L103" s="73">
        <f>((((((((($A103*2)/PI())/2)+('Calcification Rates'!$D$14-'Calcification Rates'!$E$14))^2)*PI())/2))-((((((($A103*2)/PI())/2)^2)*PI())/2)))*('Calcification Rates'!$F$14-'Calcification Rates'!$G$14)</f>
        <v>57.604610860322424</v>
      </c>
      <c r="M103" s="73">
        <f>((((((((($A103*2)/PI())/2)+('Calcification Rates'!$D$14+'Calcification Rates'!$E$14))^2)*PI())/2))-((((((($A103*2)/PI())/2)^2)*PI())/2)))*('Calcification Rates'!$F$14+'Calcification Rates'!$G$14)</f>
        <v>61.762262518688509</v>
      </c>
      <c r="N103" s="73">
        <f>((((((((($A103*2)/PI())/2)+'Calcification Rates'!$D$15)^2)*PI())/2))-((((((($A103*2)/PI())/2)^2)*PI())/2)))*'Calcification Rates'!$F$15</f>
        <v>60.537932633066973</v>
      </c>
      <c r="O103" s="73">
        <f>((((((((($A103*2)/PI())/2)+('Calcification Rates'!$D$15-'Calcification Rates'!$E$15))^2)*PI())/2))-((((((($A103*2)/PI())/2)^2)*PI())/2)))*('Calcification Rates'!$F$15-'Calcification Rates'!$G$15)</f>
        <v>54.594763808759083</v>
      </c>
      <c r="P103" s="73">
        <f>((((((((($A103*2)/PI())/2)+('Calcification Rates'!$D$15+'Calcification Rates'!$E$15))^2)*PI())/2))-((((((($A103*2)/PI())/2)^2)*PI())/2)))*('Calcification Rates'!$F$15+'Calcification Rates'!$G$15)</f>
        <v>66.758578790535054</v>
      </c>
      <c r="Q103" s="73">
        <f>(2*'Calcification Rates'!$D$16*'Calcification Rates'!$F$16)+0.1*'Calcification Rates'!$D$16*($A103+(2*'Calcification Rates'!$D$16))*'Calcification Rates'!$F$16</f>
        <v>13.617578333333334</v>
      </c>
      <c r="R103" s="73">
        <f>(2*('Calcification Rates'!$D$16-'Calcification Rates'!$E$16)*('Calcification Rates'!$F$16-'Calcification Rates'!$G$16))+(0.1*('Calcification Rates'!$D$16-'Calcification Rates'!$E$16)*($A103+(2*'Calcification Rates'!$D$16-'Calcification Rates'!$E$16)))*('Calcification Rates'!$F$16-'Calcification Rates'!$G$16)</f>
        <v>11.697704351368241</v>
      </c>
      <c r="S103" s="73">
        <f>(2*('Calcification Rates'!$D$16+'Calcification Rates'!$E$16)*('Calcification Rates'!$F$16+'Calcification Rates'!$G$16))+(0.1*('Calcification Rates'!$D$16+'Calcification Rates'!$E$16)*($A103+(2*'Calcification Rates'!$D$16+'Calcification Rates'!$E$16)))*('Calcification Rates'!$F$16+'Calcification Rates'!$G$16)</f>
        <v>15.585212819270502</v>
      </c>
      <c r="T103" s="73">
        <f>(2*'Calcification Rates'!$D$17*'Calcification Rates'!$F$17)+0.1*'Calcification Rates'!$D$17*($A103+(2*'Calcification Rates'!$D$17))*'Calcification Rates'!$F$17</f>
        <v>12.585943611111109</v>
      </c>
      <c r="U103" s="73">
        <f>(2*('Calcification Rates'!$D$17-'Calcification Rates'!$E$17)*('Calcification Rates'!$F$17-'Calcification Rates'!$G$17))+(0.1*('Calcification Rates'!$D$17-'Calcification Rates'!$E$17)*($A103+(2*'Calcification Rates'!$D$17-'Calcification Rates'!$E$17)))*('Calcification Rates'!$F$17-'Calcification Rates'!$G$17)</f>
        <v>10.680068998834905</v>
      </c>
      <c r="V103" s="73">
        <f>(2*('Calcification Rates'!$D$17+'Calcification Rates'!$E$17)*('Calcification Rates'!$F$17+'Calcification Rates'!$G$17))+(0.1*('Calcification Rates'!$D$17+'Calcification Rates'!$E$17)*($A103+(2*'Calcification Rates'!$D$17+'Calcification Rates'!$E$17)))*('Calcification Rates'!$F$17+'Calcification Rates'!$G$17)</f>
        <v>14.539577233403836</v>
      </c>
      <c r="W103" s="73">
        <f>((((((((($A103*2)/PI())/2)+'Calcification Rates'!$D$18)^2)*PI())/2))-((((((($A103*2)/PI())/2)^2)*PI())/2)))*'Calcification Rates'!$F$18</f>
        <v>60.537932633066973</v>
      </c>
      <c r="X103" s="73">
        <f>((((((((($A103*2)/PI())/2)+('Calcification Rates'!$D$18-'Calcification Rates'!$E$18))^2)*PI())/2))-((((((($A103*2)/PI())/2)^2)*PI())/2)))*('Calcification Rates'!$F$18-'Calcification Rates'!$G$18)</f>
        <v>54.594763808759083</v>
      </c>
      <c r="Y103" s="73">
        <f>((((((((($A103*2)/PI())/2)+('Calcification Rates'!$D$18+'Calcification Rates'!$E$18))^2)*PI())/2))-((((((($A103*2)/PI())/2)^2)*PI())/2)))*('Calcification Rates'!$F$18+'Calcification Rates'!$G$18)</f>
        <v>66.758578790535054</v>
      </c>
      <c r="Z103" s="73">
        <f>(2*'Calcification Rates'!$D$19*'Calcification Rates'!$F$19)+0.1*'Calcification Rates'!$D$19*($A103+(2*'Calcification Rates'!$D$19))*'Calcification Rates'!$F$19</f>
        <v>12.585943611111109</v>
      </c>
      <c r="AA103" s="73">
        <f>(2*('Calcification Rates'!$D$19-'Calcification Rates'!$E$19)*('Calcification Rates'!$F$19-'Calcification Rates'!$G$19))+(0.1*('Calcification Rates'!$D$19-'Calcification Rates'!$E$19)*($A103+(2*'Calcification Rates'!$D$19-'Calcification Rates'!$E$19)))*('Calcification Rates'!$F$19-'Calcification Rates'!$G$19)</f>
        <v>10.680068998834905</v>
      </c>
      <c r="AB103" s="73">
        <f>(2*('Calcification Rates'!$D$19+'Calcification Rates'!$E$19)*('Calcification Rates'!$F$19+'Calcification Rates'!$G$19))+(0.1*('Calcification Rates'!$D$19+'Calcification Rates'!$E$19)*($A103+(2*'Calcification Rates'!$D$19+'Calcification Rates'!$E$19)))*('Calcification Rates'!$F$19+'Calcification Rates'!$G$19)</f>
        <v>14.539577233403836</v>
      </c>
      <c r="AC103" s="73">
        <f>(((((1-'Calcification Rates'!$H$20)*$A103)*'Calcification Rates'!$D$20*0.1)+('Calcification Rates'!$H$20*$A103*'Calcification Rates'!$D$20))*'Calcification Rates'!$F$20)*0.5</f>
        <v>8.1659177541666654</v>
      </c>
      <c r="AD103" s="73">
        <f>(((((1-'Calcification Rates'!$H$20)*$A103)*(('Calcification Rates'!$D$20-'Calcification Rates'!$E$20)*0.1))+('Calcification Rates'!$H$20*$A103*('Calcification Rates'!$D$20-'Calcification Rates'!$E$20)))*('Calcification Rates'!$F$20-'Calcification Rates'!$G$20))*0.5</f>
        <v>6.9297336516465657</v>
      </c>
      <c r="AE103" s="73">
        <f>(((((1-'Calcification Rates'!$H$20)*$A103)*(('Calcification Rates'!$D$20+'Calcification Rates'!$E$20)*0.1))+('Calcification Rates'!$H$20*$A103*('Calcification Rates'!$D$20+'Calcification Rates'!$E$20)))*('Calcification Rates'!$F$20+'Calcification Rates'!$G$20))*0.5</f>
        <v>9.4329544112933199</v>
      </c>
      <c r="AF103" s="73">
        <f>(2*'Calcification Rates'!$D$21*'Calcification Rates'!$F$21)+0.1*'Calcification Rates'!$D$21*($A103+(2*'Calcification Rates'!$D$21))*'Calcification Rates'!$F$21</f>
        <v>14.442886111111111</v>
      </c>
      <c r="AG103" s="73">
        <f>(2*('Calcification Rates'!$D$21-'Calcification Rates'!$E$21)*('Calcification Rates'!$F$21-'Calcification Rates'!$G$21))+(0.1*('Calcification Rates'!$D$21-'Calcification Rates'!$E$21)*($A103+(2*'Calcification Rates'!$D$21-'Calcification Rates'!$E$21)))*('Calcification Rates'!$F$21-'Calcification Rates'!$G$21)</f>
        <v>14.132919775982932</v>
      </c>
      <c r="AH103" s="73">
        <f>(2*('Calcification Rates'!$D$21+'Calcification Rates'!$E$21)*('Calcification Rates'!$F$21+'Calcification Rates'!$G$21))+(0.1*('Calcification Rates'!$D$21+'Calcification Rates'!$E$21)*($A103+(2*'Calcification Rates'!$D$21+'Calcification Rates'!$E$21)))*('Calcification Rates'!$F$21+'Calcification Rates'!$G$21)</f>
        <v>14.756009387750403</v>
      </c>
      <c r="AI103" s="73">
        <f>$A103*'Calcification Rates'!$D$23*'Calcification Rates'!$F$23</f>
        <v>2.3737840625</v>
      </c>
      <c r="AJ103" s="73">
        <f>$A103*('Calcification Rates'!$D$23-'Calcification Rates'!$E$23)*('Calcification Rates'!$F$23-'Calcification Rates'!$G$23)</f>
        <v>1.5427193770588163</v>
      </c>
      <c r="AK103" s="73">
        <f>$A103*('Calcification Rates'!$D$23+'Calcification Rates'!$E$23)*('Calcification Rates'!$F$23+'Calcification Rates'!$G$23)</f>
        <v>3.2048487479411834</v>
      </c>
      <c r="AL103" s="73">
        <f>((((1-'Calcification Rates'!$H$24)*$A103)*'Calcification Rates'!$D$24*0.1)+('Calcification Rates'!$H$24*$A103*'Calcification Rates'!$D$24))*'Calcification Rates'!$F$24</f>
        <v>108.16244805729998</v>
      </c>
      <c r="AM103" s="73">
        <f>((((1-'Calcification Rates'!$H$24)*$A103)*(('Calcification Rates'!$D$24-'Calcification Rates'!$E$24)*0.1))+('Calcification Rates'!$H$24*$A103*('Calcification Rates'!$D$24-'Calcification Rates'!$E$24)))*('Calcification Rates'!$F$24-'Calcification Rates'!$G$24)</f>
        <v>65.231109108179638</v>
      </c>
      <c r="AN103" s="73">
        <f>((((1-'Calcification Rates'!$H$24)*$A103)*(('Calcification Rates'!$D$24+'Calcification Rates'!$E$24)*0.1))+('Calcification Rates'!$H$24*$A103*('Calcification Rates'!$D$24+'Calcification Rates'!$E$24)))*('Calcification Rates'!$F$24+'Calcification Rates'!$G$24)</f>
        <v>157.30951498823919</v>
      </c>
      <c r="AO103" s="73">
        <f>((((((((($A103*2)/PI())/2)+'Calcification Rates'!$D$25)^2)*PI())/2))-((((((($A103*2)/PI())/2)^2)*PI())/2)))*'Calcification Rates'!$F$25</f>
        <v>50.771092137319762</v>
      </c>
      <c r="AP103" s="73">
        <f>((((((((($A103*2)/PI())/2)+('Calcification Rates'!$D$25-'Calcification Rates'!$E$25))^2)*PI())/2))-((((((($A103*2)/PI())/2)^2)*PI())/2)))*('Calcification Rates'!$F$25-'Calcification Rates'!$G$25)</f>
        <v>41.507239470575556</v>
      </c>
      <c r="AQ103" s="73">
        <f>((((((((($A103*2)/PI())/2)+('Calcification Rates'!$D$25+'Calcification Rates'!$E$25))^2)*PI())/2))-((((((($A103*2)/PI())/2)^2)*PI())/2)))*('Calcification Rates'!$F$25+'Calcification Rates'!$G$25)</f>
        <v>60.34224230302312</v>
      </c>
      <c r="AR103" s="73">
        <f>((((1-'Calcification Rates'!$H$28)*$A103)*'Calcification Rates'!$D$28*0.1)+('Calcification Rates'!$H$28*$A103*'Calcification Rates'!$D$28))*'Calcification Rates'!$F$28</f>
        <v>17.409495094089294</v>
      </c>
      <c r="AS103" s="73">
        <f>((((1-'Calcification Rates'!$H$28)*$A103)*(('Calcification Rates'!$D$28-'Calcification Rates'!$E$28)*0.1))+('Calcification Rates'!$H$28*$A103*('Calcification Rates'!$D$28-'Calcification Rates'!$E$28)))*('Calcification Rates'!$F$28-'Calcification Rates'!$G$28)</f>
        <v>15.691518818740015</v>
      </c>
      <c r="AT103" s="73">
        <f>((((1-'Calcification Rates'!$H$28)*$A103)*(('Calcification Rates'!$D$28+'Calcification Rates'!$E$28)*0.1))+('Calcification Rates'!$H$28*$A103*('Calcification Rates'!$D$28+'Calcification Rates'!$E$28)))*('Calcification Rates'!$F$28+'Calcification Rates'!$G$28)</f>
        <v>19.211540629245295</v>
      </c>
      <c r="AU103" s="73">
        <f>((((((((($A103*2)/PI())/2)+'Calcification Rates'!$D$29)^2)*PI())/2))-((((((($A103*2)/PI())/2)^2)*PI())/2)))*'Calcification Rates'!$F$29</f>
        <v>248.04533478419603</v>
      </c>
      <c r="AV103" s="73">
        <f>((((((((($A103*2)/PI())/2)+('Calcification Rates'!$D$29-'Calcification Rates'!$E$29))^2)*PI())/2))-((((((($A103*2)/PI())/2)^2)*PI())/2)))*('Calcification Rates'!$F$29-'Calcification Rates'!$G$29)</f>
        <v>205.04067275652378</v>
      </c>
      <c r="AW103" s="73">
        <f>((((((((($A103*2)/PI())/2)+('Calcification Rates'!$D$29+'Calcification Rates'!$E$29))^2)*PI())/2))-((((((($A103*2)/PI())/2)^2)*PI())/2)))*('Calcification Rates'!$F$29+'Calcification Rates'!$G$29)</f>
        <v>294.77975288158257</v>
      </c>
      <c r="AX103" s="73">
        <f>((((((((($A103*2)/PI())/2)+'Calcification Rates'!$D$30)^2)*PI())/2))-((((((($A103*2)/PI())/2)^2)*PI())/2)))*'Calcification Rates'!$F$30</f>
        <v>59.301357886833728</v>
      </c>
      <c r="AY103" s="73">
        <f>((((((((($A103*2)/PI())/2)+('Calcification Rates'!$D$30-'Calcification Rates'!$E$30))^2)*PI())/2))-((((((($A103*2)/PI())/2)^2)*PI())/2)))*('Calcification Rates'!$F$30-'Calcification Rates'!$G$30)</f>
        <v>52.646085833517979</v>
      </c>
      <c r="AZ103" s="73">
        <f>((((((((($A103*2)/PI())/2)+('Calcification Rates'!$D$30+'Calcification Rates'!$E$30))^2)*PI())/2))-((((((($A103*2)/PI())/2)^2)*PI())/2)))*('Calcification Rates'!$F$30+'Calcification Rates'!$G$30)</f>
        <v>66.093207223231758</v>
      </c>
      <c r="BA103" s="73">
        <f>((((1-'Calcification Rates'!$H$31)*$A103)*'Calcification Rates'!$D$31*0.1)+('Calcification Rates'!$H$31*$A103*'Calcification Rates'!$D$31))*'Calcification Rates'!$F$31</f>
        <v>18.620966000000003</v>
      </c>
      <c r="BB103" s="73">
        <f>((((1-'Calcification Rates'!$H$31)*$A103)*(('Calcification Rates'!$D$31-'Calcification Rates'!$E$31)*0.1))+('Calcification Rates'!$H$31*$A103*('Calcification Rates'!$D$31-'Calcification Rates'!$E$31)))*('Calcification Rates'!$F$31-'Calcification Rates'!$G$31)</f>
        <v>18.620966000000003</v>
      </c>
      <c r="BC103" s="73">
        <f>((((1-'Calcification Rates'!$H$31)*$A103)*(('Calcification Rates'!$D$31+'Calcification Rates'!$E$31)*0.1))+('Calcification Rates'!$H$31*$A103*('Calcification Rates'!$D$31+'Calcification Rates'!$E$31)))*('Calcification Rates'!$F$31+'Calcification Rates'!$G$31)</f>
        <v>18.620966000000003</v>
      </c>
      <c r="BD103" s="73">
        <f>$A103*'Calcification Rates'!$D$32*'Calcification Rates'!$F$32</f>
        <v>78.244921771187833</v>
      </c>
      <c r="BE103" s="73">
        <f>$A103*('Calcification Rates'!$D$32-'Calcification Rates'!$E$32)*('Calcification Rates'!$F$32-'Calcification Rates'!$G$32)</f>
        <v>75.217557238914495</v>
      </c>
      <c r="BF103" s="73">
        <f>$A103*('Calcification Rates'!$D$32+'Calcification Rates'!$E$32)*('Calcification Rates'!$F$32+'Calcification Rates'!$G$32)</f>
        <v>81.272286303461172</v>
      </c>
      <c r="BG103" s="73">
        <f>((((1-'Calcification Rates'!$H$34)*$A103)*'Calcification Rates'!$D$34*0.1)+('Calcification Rates'!$H$34*$A103*'Calcification Rates'!$D$34))*'Calcification Rates'!$F$34</f>
        <v>25.295240425000003</v>
      </c>
      <c r="BH103" s="73">
        <f>((((1-'Calcification Rates'!$H$34)*$A103)*(('Calcification Rates'!$D$34-'Calcification Rates'!$E$34)*0.1))+('Calcification Rates'!$H$34*$A103*('Calcification Rates'!$D$34-'Calcification Rates'!$E$34)))*('Calcification Rates'!$F$34-'Calcification Rates'!$G$34)</f>
        <v>9.6327584249784142</v>
      </c>
      <c r="BI103" s="73">
        <f>((((1-'Calcification Rates'!$H$34)*$A103)*(('Calcification Rates'!$D$34+'Calcification Rates'!$E$34)*0.1))+('Calcification Rates'!$H$34*$A103*('Calcification Rates'!$D$34+'Calcification Rates'!$E$34)))*('Calcification Rates'!$F$34+'Calcification Rates'!$G$34)</f>
        <v>48.243302162950108</v>
      </c>
      <c r="BJ103" s="73">
        <f>(2*'Calcification Rates'!$D$35*'Calcification Rates'!$F$35)+0.1*'Calcification Rates'!$D$35*($A103+(2*'Calcification Rates'!$D$35))*'Calcification Rates'!$F$35</f>
        <v>7.2547232362871084</v>
      </c>
      <c r="BK103" s="73">
        <f>(2*('Calcification Rates'!$D$35-'Calcification Rates'!$E$35)*('Calcification Rates'!$F$35-'Calcification Rates'!$G$35))+(0.1*('Calcification Rates'!$D$35-'Calcification Rates'!$E$35)*($A103+(2*'Calcification Rates'!$D$35-'Calcification Rates'!$E$35)))*('Calcification Rates'!$F$35-'Calcification Rates'!$G$35)</f>
        <v>6.5430120609913658</v>
      </c>
      <c r="BL103" s="73">
        <f>(2*('Calcification Rates'!$D$35+'Calcification Rates'!$E$35)*('Calcification Rates'!$F$35+'Calcification Rates'!$G$35))+(0.1*('Calcification Rates'!$D$35+'Calcification Rates'!$E$35)*($A103+(2*'Calcification Rates'!$D$35+'Calcification Rates'!$E$35)))*('Calcification Rates'!$F$35+'Calcification Rates'!$G$35)</f>
        <v>7.9995745127741991</v>
      </c>
      <c r="BM103" s="73">
        <f>((((((((($A103*2)/PI())/2)+'Calcification Rates'!$D$36)^2)*PI())/2))-((((((($A103*2)/PI())/2)^2)*PI())/2)))*'Calcification Rates'!$F$36</f>
        <v>79.886660711762602</v>
      </c>
      <c r="BN103" s="73">
        <f>((((((((($A103*2)/PI())/2)+('Calcification Rates'!$D$36-'Calcification Rates'!$E$36))^2)*PI())/2))-((((((($A103*2)/PI())/2)^2)*PI())/2)))*('Calcification Rates'!$F$36-'Calcification Rates'!$G$36)</f>
        <v>73.175288620242043</v>
      </c>
      <c r="BO103" s="73">
        <f>((((((((($A103*2)/PI())/2)+('Calcification Rates'!$D$36+'Calcification Rates'!$E$36))^2)*PI())/2))-((((((($A103*2)/PI())/2)^2)*PI())/2)))*('Calcification Rates'!$F$36+'Calcification Rates'!$G$36)</f>
        <v>86.892308707578948</v>
      </c>
      <c r="BP103" s="73">
        <f>(2*'Calcification Rates'!$D$37*'Calcification Rates'!$F$37)+0.1*'Calcification Rates'!$D$37*($A103+(2*'Calcification Rates'!$D$37))*'Calcification Rates'!$F$37</f>
        <v>143.12627777777777</v>
      </c>
      <c r="BQ103" s="73">
        <f>(2*('Calcification Rates'!$D$37-'Calcification Rates'!$E$37)*('Calcification Rates'!$F$37-'Calcification Rates'!$G$37))+(0.1*('Calcification Rates'!$D$37-'Calcification Rates'!$E$37)*($A103+(2*'Calcification Rates'!$D$37-'Calcification Rates'!$E$37)))*('Calcification Rates'!$F$37-'Calcification Rates'!$G$37)</f>
        <v>117.45971184295098</v>
      </c>
      <c r="BR103" s="73">
        <f>(2*('Calcification Rates'!$D$37+'Calcification Rates'!$E$37)*('Calcification Rates'!$F$37+'Calcification Rates'!$G$37))+(0.1*('Calcification Rates'!$D$37+'Calcification Rates'!$E$37)*($A103+(2*'Calcification Rates'!$D$37+'Calcification Rates'!$E$37)))*('Calcification Rates'!$F$37+'Calcification Rates'!$G$37)</f>
        <v>170.84363074874304</v>
      </c>
      <c r="BS103" s="73">
        <f>(2*'Calcification Rates'!$D$38*'Calcification Rates'!$F$38)+0.1*'Calcification Rates'!$D$38*($A103+(2*'Calcification Rates'!$D$38))*'Calcification Rates'!$F$38</f>
        <v>137.04755555555556</v>
      </c>
      <c r="BT103" s="73">
        <f>(2*('Calcification Rates'!$D$38-'Calcification Rates'!$E$38)*('Calcification Rates'!$F$38-'Calcification Rates'!$G$38))+(0.1*('Calcification Rates'!$D$38-'Calcification Rates'!$E$38)*($A103+(2*'Calcification Rates'!$D$38-'Calcification Rates'!$E$38)))*('Calcification Rates'!$F$38-'Calcification Rates'!$G$38)</f>
        <v>110.3155816427244</v>
      </c>
      <c r="BU103" s="73">
        <f>(2*('Calcification Rates'!$D$38+'Calcification Rates'!$E$38)*('Calcification Rates'!$F$38+'Calcification Rates'!$G$38))+(0.1*('Calcification Rates'!$D$38+'Calcification Rates'!$E$38)*($A103+(2*'Calcification Rates'!$D$38+'Calcification Rates'!$E$38)))*('Calcification Rates'!$F$38+'Calcification Rates'!$G$38)</f>
        <v>166.44545929289507</v>
      </c>
      <c r="BV103" s="73">
        <f>((((((((($A103*2)/PI())/2)+'Calcification Rates'!$D$39)^2)*PI())/2))-((((((($A103*2)/PI())/2)^2)*PI())/2)))*'Calcification Rates'!$F$39</f>
        <v>43.218763002875356</v>
      </c>
      <c r="BW103" s="73">
        <f>((((((((($A103*2)/PI())/2)+('Calcification Rates'!$D$39-'Calcification Rates'!$E$39))^2)*PI())/2))-((((((($A103*2)/PI())/2)^2)*PI())/2)))*('Calcification Rates'!$F$39-'Calcification Rates'!$G$39)</f>
        <v>41.546591221219735</v>
      </c>
      <c r="BX103" s="73">
        <f>((((((((($A103*2)/PI())/2)+('Calcification Rates'!$D$39+'Calcification Rates'!$E$39))^2)*PI())/2))-((((((($A103*2)/PI())/2)^2)*PI())/2)))*('Calcification Rates'!$F$39+'Calcification Rates'!$G$39)</f>
        <v>44.890934784530984</v>
      </c>
      <c r="BY103" s="73">
        <f>((((((((($A103*2)/PI())/2)+'Calcification Rates'!$D$40)^2)*PI())/2))-((((((($A103*2)/PI())/2)^2)*PI())/2)))*'Calcification Rates'!$F$40</f>
        <v>78.853371452913322</v>
      </c>
      <c r="BZ103" s="73">
        <f>((((((((($A103*2)/PI())/2)+('Calcification Rates'!$D$40-'Calcification Rates'!$E$40))^2)*PI())/2))-((((((($A103*2)/PI())/2)^2)*PI())/2)))*('Calcification Rates'!$F$40-'Calcification Rates'!$G$40)</f>
        <v>75.802465469713425</v>
      </c>
      <c r="CA103" s="73">
        <f>((((((((($A103*2)/PI())/2)+('Calcification Rates'!$D$40+'Calcification Rates'!$E$40))^2)*PI())/2))-((((((($A103*2)/PI())/2)^2)*PI())/2)))*('Calcification Rates'!$F$40+'Calcification Rates'!$G$40)</f>
        <v>81.904277436113219</v>
      </c>
      <c r="CB103" s="73">
        <f>$A103*'Calcification Rates'!$D$23*'Calcification Rates'!$F$23</f>
        <v>2.3737840625</v>
      </c>
      <c r="CC103" s="73">
        <f>$A103*('Calcification Rates'!$D$23-'Calcification Rates'!$E$23)*('Calcification Rates'!$F$23-'Calcification Rates'!$G$23)</f>
        <v>1.5427193770588163</v>
      </c>
      <c r="CD103" s="73">
        <f>$A103*('Calcification Rates'!$D$23+'Calcification Rates'!$E$23)*('Calcification Rates'!$F$23+'Calcification Rates'!$G$23)</f>
        <v>3.2048487479411834</v>
      </c>
      <c r="CE103" s="73">
        <f>((((1-'Calcification Rates'!$H$44)*$A103)*'Calcification Rates'!$D$44*0.1)+('Calcification Rates'!$H$44*$A103*'Calcification Rates'!$D$44))*'Calcification Rates'!$F$44</f>
        <v>82.892502872725004</v>
      </c>
      <c r="CF103" s="73">
        <f>((((1-'Calcification Rates'!$H$44)*$A103)*(('Calcification Rates'!$D$44-'Calcification Rates'!$E$44)*0.1))+('Calcification Rates'!$H$44*$A103*('Calcification Rates'!$D$44-'Calcification Rates'!$E$44)))*('Calcification Rates'!$F$44-'Calcification Rates'!$G$44)</f>
        <v>49.991193766956194</v>
      </c>
      <c r="CG103" s="73">
        <f>((((1-'Calcification Rates'!$H$44)*$A103)*(('Calcification Rates'!$D$44+'Calcification Rates'!$E$44)*0.1))+('Calcification Rates'!$H$44*$A103*('Calcification Rates'!$D$44+'Calcification Rates'!$E$44)))*('Calcification Rates'!$F$44+'Calcification Rates'!$G$44)</f>
        <v>120.5573621647474</v>
      </c>
      <c r="CH103" s="73">
        <f>((((1-'Calcification Rates'!$H$45)*$A103)*'Calcification Rates'!$D$45*0.1)+('Calcification Rates'!$H$45*$A103*'Calcification Rates'!$D$45))*'Calcification Rates'!$F$45</f>
        <v>103.00004239999998</v>
      </c>
      <c r="CI103" s="73">
        <f>((((1-'Calcification Rates'!$H$45)*$A103)*(('Calcification Rates'!$D$45-'Calcification Rates'!$E$45)*0.1))+('Calcification Rates'!$H$45*$A103*('Calcification Rates'!$D$45-'Calcification Rates'!$E$45)))*('Calcification Rates'!$F$45-'Calcification Rates'!$G$45)</f>
        <v>67.824137594332711</v>
      </c>
      <c r="CJ103" s="73">
        <f>((((1-'Calcification Rates'!$H$45)*$A103)*(('Calcification Rates'!$D$45+'Calcification Rates'!$E$45)*0.1))+('Calcification Rates'!$H$45*$A103*('Calcification Rates'!$D$45+'Calcification Rates'!$E$45)))*('Calcification Rates'!$F$45+'Calcification Rates'!$G$45)</f>
        <v>138.17594720566726</v>
      </c>
      <c r="CK103" s="73">
        <f>((((1-'Calcification Rates'!$H$46)*$A103)*'Calcification Rates'!$D$46*0.1)+('Calcification Rates'!$H$46*$A103*'Calcification Rates'!$D$46))*'Calcification Rates'!$F$46</f>
        <v>82.96269482000001</v>
      </c>
      <c r="CL103" s="73">
        <f>((((1-'Calcification Rates'!$H$46)*$A103)*(('Calcification Rates'!$D$46-'Calcification Rates'!$E$46)*0.1))+('Calcification Rates'!$H$46*$A103*('Calcification Rates'!$D$46-'Calcification Rates'!$E$46)))*('Calcification Rates'!$F$46-'Calcification Rates'!$G$46)</f>
        <v>77.808060102570877</v>
      </c>
      <c r="CM103" s="73">
        <f>((((1-'Calcification Rates'!$H$46)*$A103)*(('Calcification Rates'!$D$46+'Calcification Rates'!$E$46)*0.1))+('Calcification Rates'!$H$46*$A103*('Calcification Rates'!$D$46+'Calcification Rates'!$E$46)))*('Calcification Rates'!$F$46+'Calcification Rates'!$G$46)</f>
        <v>88.271900383719796</v>
      </c>
      <c r="CN103" s="73">
        <f>((((1-'Calcification Rates'!$H$47)*$A103)*'Calcification Rates'!$D$47*0.1)+('Calcification Rates'!$H$47*$A103*'Calcification Rates'!$D$47))*'Calcification Rates'!$F$47</f>
        <v>108.16244805729998</v>
      </c>
      <c r="CO103" s="73">
        <f>((((1-'Calcification Rates'!$H$47)*$A103)*(('Calcification Rates'!$D$47-'Calcification Rates'!$E$47)*0.1))+('Calcification Rates'!$H$47*$A103*('Calcification Rates'!$D$47-'Calcification Rates'!$E$47)))*('Calcification Rates'!$F$47-'Calcification Rates'!$G$47)</f>
        <v>65.231109108179638</v>
      </c>
      <c r="CP103" s="73">
        <f>((((1-'Calcification Rates'!$H$47)*$A103)*(('Calcification Rates'!$D$47+'Calcification Rates'!$E$47)*0.1))+('Calcification Rates'!$H$47*$A103*('Calcification Rates'!$D$47+'Calcification Rates'!$E$47)))*('Calcification Rates'!$F$47+'Calcification Rates'!$G$47)</f>
        <v>157.30951498823919</v>
      </c>
      <c r="CQ103" s="73">
        <f>((((((((($A103*2)/PI())/2)+'Calcification Rates'!$D$48)^2)*PI())/2))-((((((($A103*2)/PI())/2)^2)*PI())/2)))*'Calcification Rates'!$F$48</f>
        <v>60.537932633066973</v>
      </c>
      <c r="CR103" s="73">
        <f>((((((((($A103*2)/PI())/2)+('Calcification Rates'!$D$48-'Calcification Rates'!$E$48))^2)*PI())/2))-((((((($A103*2)/PI())/2)^2)*PI())/2)))*('Calcification Rates'!$F$48-'Calcification Rates'!$G$48)</f>
        <v>54.594763808759083</v>
      </c>
      <c r="CS103" s="73">
        <f>((((((((($A103*2)/PI())/2)+('Calcification Rates'!$D$48+'Calcification Rates'!$E$48))^2)*PI())/2))-((((((($A103*2)/PI())/2)^2)*PI())/2)))*('Calcification Rates'!$F$48+'Calcification Rates'!$G$48)</f>
        <v>66.758578790535054</v>
      </c>
      <c r="CT103" s="73">
        <f>((((1-'Calcification Rates'!$H$49)*$A103)*'Calcification Rates'!$D$49*0.1)+('Calcification Rates'!$H$49*$A103*'Calcification Rates'!$D$49))*'Calcification Rates'!$F$49</f>
        <v>82.892502872725004</v>
      </c>
      <c r="CU103" s="73">
        <f>((((1-'Calcification Rates'!$H$49)*$A103)*(('Calcification Rates'!$D$49-'Calcification Rates'!$E$49)*0.1))+('Calcification Rates'!$H$49*$A103*('Calcification Rates'!$D$49-'Calcification Rates'!$E$49)))*('Calcification Rates'!$F$49-'Calcification Rates'!$G$49)</f>
        <v>49.991193766956194</v>
      </c>
      <c r="CV103" s="73">
        <f>((((1-'Calcification Rates'!$H$49)*$A103)*(('Calcification Rates'!$D$49+'Calcification Rates'!$E$49)*0.1))+('Calcification Rates'!$H$49*$A103*('Calcification Rates'!$D$49+'Calcification Rates'!$E$49)))*('Calcification Rates'!$F$49+'Calcification Rates'!$G$49)</f>
        <v>120.5573621647474</v>
      </c>
      <c r="CW103" s="73">
        <f>((((((((($A103*2)/PI())/2)+'Calcification Rates'!$D$50)^2)*PI())/2))-((((((($A103*2)/PI())/2)^2)*PI())/2)))*'Calcification Rates'!$F$50</f>
        <v>60.537932633066973</v>
      </c>
      <c r="CX103" s="73">
        <f>((((((((($A103*2)/PI())/2)+('Calcification Rates'!$D$50-'Calcification Rates'!$E$50))^2)*PI())/2))-((((((($A103*2)/PI())/2)^2)*PI())/2)))*('Calcification Rates'!$F$50-'Calcification Rates'!$G$50)</f>
        <v>54.594763808759083</v>
      </c>
      <c r="CY103" s="73">
        <f>((((((((($A103*2)/PI())/2)+('Calcification Rates'!$D$50+'Calcification Rates'!$E$50))^2)*PI())/2))-((((((($A103*2)/PI())/2)^2)*PI())/2)))*('Calcification Rates'!$F$50+'Calcification Rates'!$G$50)</f>
        <v>66.758578790535054</v>
      </c>
      <c r="CZ103" s="73">
        <f>((((((((($A103*2)/PI())/2)+'Calcification Rates'!$D$51)^2)*PI())/2))-((((((($A103*2)/PI())/2)^2)*PI())/2)))*'Calcification Rates'!$F$51</f>
        <v>60.537932633066973</v>
      </c>
      <c r="DA103" s="73">
        <f>((((((((($A103*2)/PI())/2)+('Calcification Rates'!$D$51-'Calcification Rates'!$E$51))^2)*PI())/2))-((((((($A103*2)/PI())/2)^2)*PI())/2)))*('Calcification Rates'!$F$51-'Calcification Rates'!$G$51)</f>
        <v>54.594763808759083</v>
      </c>
      <c r="DB103" s="73">
        <f>((((((((($A103*2)/PI())/2)+('Calcification Rates'!$D$51+'Calcification Rates'!$E$51))^2)*PI())/2))-((((((($A103*2)/PI())/2)^2)*PI())/2)))*('Calcification Rates'!$F$51+'Calcification Rates'!$G$51)</f>
        <v>66.758578790535054</v>
      </c>
      <c r="DC103" s="73">
        <f>((((((((($A103*2)/PI())/2)+'Calcification Rates'!$D$52)^2)*PI())/2))-((((((($A103*2)/PI())/2)^2)*PI())/2)))*'Calcification Rates'!$F$52</f>
        <v>133.54345366725471</v>
      </c>
      <c r="DD103" s="73">
        <f>((((((((($A103*2)/PI())/2)+('Calcification Rates'!$D$52-'Calcification Rates'!$E$52))^2)*PI())/2))-((((((($A103*2)/PI())/2)^2)*PI())/2)))*('Calcification Rates'!$F$52-'Calcification Rates'!$G$52)</f>
        <v>126.07558715050946</v>
      </c>
      <c r="DE103" s="73">
        <f>((((((((($A103*2)/PI())/2)+('Calcification Rates'!$D$52+'Calcification Rates'!$E$52))^2)*PI())/2))-((((((($A103*2)/PI())/2)^2)*PI())/2)))*('Calcification Rates'!$F$52+'Calcification Rates'!$G$52)</f>
        <v>141.19766193199047</v>
      </c>
      <c r="DF103" s="73">
        <f>((((((((($A103*2)/PI())/2)+'Calcification Rates'!$D$53)^2)*PI())/2))-((((((($A103*2)/PI())/2)^2)*PI())/2)))*'Calcification Rates'!$F$53</f>
        <v>17.965699538045211</v>
      </c>
      <c r="DG103" s="73">
        <f>((((((((($A103*2)/PI())/2)+('Calcification Rates'!$D$53-'Calcification Rates'!$E$53))^2)*PI())/2))-((((((($A103*2)/PI())/2)^2)*PI())/2)))*('Calcification Rates'!$F$53-'Calcification Rates'!$G$53)</f>
        <v>17.07642229667978</v>
      </c>
      <c r="DH103" s="73">
        <f>((((((((($A103*2)/PI())/2)+('Calcification Rates'!$D$53+'Calcification Rates'!$E$53))^2)*PI())/2))-((((((($A103*2)/PI())/2)^2)*PI())/2)))*('Calcification Rates'!$F$53+'Calcification Rates'!$G$53)</f>
        <v>18.870614980989043</v>
      </c>
      <c r="DI103" s="73">
        <f>((((((((($A103*2)/PI())/2)+'Calcification Rates'!$D$54)^2)*PI())/2))-((((((($A103*2)/PI())/2)^2)*PI())/2)))*'Calcification Rates'!$F$54</f>
        <v>17.965699538045211</v>
      </c>
      <c r="DJ103" s="73">
        <f>((((((((($A103*2)/PI())/2)+('Calcification Rates'!$D$54-'Calcification Rates'!$E$54))^2)*PI())/2))-((((((($A103*2)/PI())/2)^2)*PI())/2)))*('Calcification Rates'!$F$54-'Calcification Rates'!$G$54)</f>
        <v>17.07642229667978</v>
      </c>
      <c r="DK103" s="73">
        <f>((((((((($A103*2)/PI())/2)+('Calcification Rates'!$D$54+'Calcification Rates'!$E$54))^2)*PI())/2))-((((((($A103*2)/PI())/2)^2)*PI())/2)))*('Calcification Rates'!$F$54+'Calcification Rates'!$G$54)</f>
        <v>18.870614980989043</v>
      </c>
      <c r="DL103" s="73">
        <f>((((((((($A103*2)/PI())/2)+'Calcification Rates'!$D$55)^2)*PI())/2))-((((((($A103*2)/PI())/2)^2)*PI())/2)))*'Calcification Rates'!$F$55</f>
        <v>22.030936087026635</v>
      </c>
      <c r="DM103" s="73">
        <f>((((((((($A103*2)/PI())/2)+('Calcification Rates'!$D$55-'Calcification Rates'!$E$55))^2)*PI())/2))-((((((($A103*2)/PI())/2)^2)*PI())/2)))*('Calcification Rates'!$F$55-'Calcification Rates'!$G$55)</f>
        <v>21.783248213739398</v>
      </c>
      <c r="DN103" s="73">
        <f>((((((((($A103*2)/PI())/2)+('Calcification Rates'!$D$55+'Calcification Rates'!$E$55))^2)*PI())/2))-((((((($A103*2)/PI())/2)^2)*PI())/2)))*('Calcification Rates'!$F$55+'Calcification Rates'!$G$55)</f>
        <v>22.278633834234686</v>
      </c>
      <c r="DO103" s="73">
        <f>((((1-'Calcification Rates'!$H$56)*$A103)*'Calcification Rates'!$D$56*0.1)+('Calcification Rates'!$H$56*$A103*'Calcification Rates'!$D$56))*'Calcification Rates'!$F$56</f>
        <v>10.752488785000001</v>
      </c>
      <c r="DP103" s="73">
        <f>((((1-'Calcification Rates'!$H$56)*$A103)*(('Calcification Rates'!$D$56-'Calcification Rates'!$E$56)*0.1))+('Calcification Rates'!$H$56*$A103*('Calcification Rates'!$D$56-'Calcification Rates'!$E$56)))*('Calcification Rates'!$F$56-'Calcification Rates'!$G$56)</f>
        <v>10.752488785000001</v>
      </c>
      <c r="DQ103" s="73">
        <f>((((1-'Calcification Rates'!$H$56)*$A103)*(('Calcification Rates'!$D$56+'Calcification Rates'!$E$56)*0.1))+('Calcification Rates'!$H$56*$A103*('Calcification Rates'!$D$56+'Calcification Rates'!$E$56)))*('Calcification Rates'!$F$56+'Calcification Rates'!$G$56)</f>
        <v>10.752488785000001</v>
      </c>
      <c r="DR103" s="73">
        <f>((((1-'Calcification Rates'!$H$57)*$A103)*'Calcification Rates'!$D$57*0.1)+('Calcification Rates'!$H$57*$A103*'Calcification Rates'!$D$57))*'Calcification Rates'!$F$57</f>
        <v>45.590322666666673</v>
      </c>
      <c r="DS103" s="73">
        <f>((((1-'Calcification Rates'!$H$57)*$A103)*(('Calcification Rates'!$D$57-'Calcification Rates'!$E$57)*0.1))+('Calcification Rates'!$H$57*$A103*('Calcification Rates'!$D$57-'Calcification Rates'!$E$57)))*('Calcification Rates'!$F$57-'Calcification Rates'!$G$57)</f>
        <v>43.210058260757918</v>
      </c>
      <c r="DT103" s="73">
        <f>((((1-'Calcification Rates'!$H$57)*$A103)*(('Calcification Rates'!$D$57+'Calcification Rates'!$E$57)*0.1))+('Calcification Rates'!$H$57*$A103*('Calcification Rates'!$D$57+'Calcification Rates'!$E$57)))*('Calcification Rates'!$F$57+'Calcification Rates'!$G$57)</f>
        <v>47.970587072575434</v>
      </c>
      <c r="DU103" s="73">
        <f>((((1-'Calcification Rates'!$H$58)*$A103)*'Calcification Rates'!$D$58*0.1)+('Calcification Rates'!$H$58*$A103*'Calcification Rates'!$D$58))*'Calcification Rates'!$F$58</f>
        <v>45.590322666666673</v>
      </c>
      <c r="DV103" s="73">
        <f>((((1-'Calcification Rates'!$H$58)*$A103)*(('Calcification Rates'!$D$58-'Calcification Rates'!$E$58)*0.1))+('Calcification Rates'!$H$58*$A103*('Calcification Rates'!$D$58-'Calcification Rates'!$E$58)))*('Calcification Rates'!$F$58-'Calcification Rates'!$G$58)</f>
        <v>43.210058260757918</v>
      </c>
      <c r="DW103" s="73">
        <f>((((1-'Calcification Rates'!$H$58)*$A103)*(('Calcification Rates'!$D$58+'Calcification Rates'!$E$58)*0.1))+('Calcification Rates'!$H$58*$A103*('Calcification Rates'!$D$58+'Calcification Rates'!$E$58)))*('Calcification Rates'!$F$58+'Calcification Rates'!$G$58)</f>
        <v>47.970587072575434</v>
      </c>
      <c r="DX103" s="73">
        <f>(2*'Calcification Rates'!$D$59*'Calcification Rates'!$F$59)+0.1*'Calcification Rates'!$D$59*($A103+(2*'Calcification Rates'!$D$59))*'Calcification Rates'!$F$59</f>
        <v>29.493937422222224</v>
      </c>
      <c r="DY103" s="73">
        <f>(2*('Calcification Rates'!$D$59-'Calcification Rates'!$E$59)*('Calcification Rates'!$F$59-'Calcification Rates'!$G$59))+(0.1*('Calcification Rates'!$D$59-'Calcification Rates'!$E$59)*($A103+(2*'Calcification Rates'!$D$59-'Calcification Rates'!$E$59)))*('Calcification Rates'!$F$59-'Calcification Rates'!$G$59)</f>
        <v>27.935566823852973</v>
      </c>
      <c r="DZ103" s="73">
        <f>(2*('Calcification Rates'!$D$59+'Calcification Rates'!$E$59)*('Calcification Rates'!$F$59+'Calcification Rates'!$G$59))+(0.1*('Calcification Rates'!$D$59+'Calcification Rates'!$E$59)*($A103+(2*'Calcification Rates'!$D$59+'Calcification Rates'!$E$59)))*('Calcification Rates'!$F$59+'Calcification Rates'!$G$59)</f>
        <v>31.054345782798769</v>
      </c>
      <c r="EA103" s="73">
        <f>((((((((($A103*2)/PI())/2)+'Calcification Rates'!$D$60)^2)*PI())/2))-((((((($A103*2)/PI())/2)^2)*PI())/2)))*'Calcification Rates'!$F$60</f>
        <v>62.9550712847144</v>
      </c>
      <c r="EB103" s="73">
        <f>((((((((($A103*2)/PI())/2)+('Calcification Rates'!$D$60-'Calcification Rates'!$E$60))^2)*PI())/2))-((((((($A103*2)/PI())/2)^2)*PI())/2)))*('Calcification Rates'!$F$60-'Calcification Rates'!$G$60)</f>
        <v>58.774460868683931</v>
      </c>
      <c r="EC103" s="73">
        <f>((((((((($A103*2)/PI())/2)+('Calcification Rates'!$D$60+'Calcification Rates'!$E$60))^2)*PI())/2))-((((((($A103*2)/PI())/2)^2)*PI())/2)))*('Calcification Rates'!$F$60+'Calcification Rates'!$G$60)</f>
        <v>67.270993633135973</v>
      </c>
      <c r="ED103" s="73">
        <f>$A103*'Calcification Rates'!$D$61*'Calcification Rates'!$F$61</f>
        <v>79.262285675717763</v>
      </c>
      <c r="EE103" s="73">
        <f>$A103*('Calcification Rates'!$D$61-'Calcification Rates'!$E$61)*('Calcification Rates'!$F$61-'Calcification Rates'!$G$61)</f>
        <v>72.629932039632749</v>
      </c>
      <c r="EF103" s="73">
        <f>$A103*('Calcification Rates'!$D$61+'Calcification Rates'!$E$61)*('Calcification Rates'!$F$61+'Calcification Rates'!$G$61)</f>
        <v>86.181658760605742</v>
      </c>
      <c r="EG103" s="73">
        <f>(2*'Calcification Rates'!$D$62*'Calcification Rates'!$F$62)+0.1*'Calcification Rates'!$D$62*($A103+(2*'Calcification Rates'!$D$62))*'Calcification Rates'!$F$62</f>
        <v>143.12627777777777</v>
      </c>
      <c r="EH103" s="73">
        <f>(2*('Calcification Rates'!$D$62-'Calcification Rates'!$E$62)*('Calcification Rates'!$F$62-'Calcification Rates'!$G$62))+(0.1*('Calcification Rates'!$D$62-'Calcification Rates'!$E$62)*($A103+(2*'Calcification Rates'!$D$62-'Calcification Rates'!$E$62)))*('Calcification Rates'!$F$62-'Calcification Rates'!$G$62)</f>
        <v>117.45971184295098</v>
      </c>
      <c r="EI103" s="73">
        <f>(2*('Calcification Rates'!$D$62+'Calcification Rates'!$E$62)*('Calcification Rates'!$F$62+'Calcification Rates'!$G$62))+(0.1*('Calcification Rates'!$D$62+'Calcification Rates'!$E$62)*($A103+(2*'Calcification Rates'!$D$62+'Calcification Rates'!$E$62)))*('Calcification Rates'!$F$62+'Calcification Rates'!$G$62)</f>
        <v>170.84363074874304</v>
      </c>
      <c r="EJ103" s="73">
        <f>(2*'Calcification Rates'!$D$63*'Calcification Rates'!$F$63)+0.1*'Calcification Rates'!$D$63*($A103+(2*'Calcification Rates'!$D$63))*'Calcification Rates'!$F$63</f>
        <v>143.12627777777777</v>
      </c>
      <c r="EK103" s="73">
        <f>(2*('Calcification Rates'!$D$63-'Calcification Rates'!$E$63)*('Calcification Rates'!$F$63-'Calcification Rates'!$G$63))+(0.1*('Calcification Rates'!$D$63-'Calcification Rates'!$E$63)*($A103+(2*'Calcification Rates'!$D$63-'Calcification Rates'!$E$63)))*('Calcification Rates'!$F$63-'Calcification Rates'!$G$63)</f>
        <v>117.45971184295098</v>
      </c>
      <c r="EL103" s="73">
        <f>(2*('Calcification Rates'!$D$63+'Calcification Rates'!$E$63)*('Calcification Rates'!$F$63+'Calcification Rates'!$G$63))+(0.1*('Calcification Rates'!$D$63+'Calcification Rates'!$E$63)*($A103+(2*'Calcification Rates'!$D$63+'Calcification Rates'!$E$63)))*('Calcification Rates'!$F$63+'Calcification Rates'!$G$63)</f>
        <v>170.84363074874304</v>
      </c>
      <c r="EM103" s="73">
        <f>(2*'Calcification Rates'!$D$64*'Calcification Rates'!$F$64)+0.1*'Calcification Rates'!$D$64*($A103+(2*'Calcification Rates'!$D$64))*'Calcification Rates'!$F$64</f>
        <v>143.12627777777777</v>
      </c>
      <c r="EN103" s="73">
        <f>(2*('Calcification Rates'!$D$64-'Calcification Rates'!$E$64)*('Calcification Rates'!$F$64-'Calcification Rates'!$G$64))+(0.1*('Calcification Rates'!$D$64-'Calcification Rates'!$E$64)*($A103+(2*'Calcification Rates'!$D$64-'Calcification Rates'!$E$64)))*('Calcification Rates'!$F$64-'Calcification Rates'!$G$64)</f>
        <v>117.45971184295098</v>
      </c>
      <c r="EO103" s="73">
        <f>(2*('Calcification Rates'!$D$64+'Calcification Rates'!$E$64)*('Calcification Rates'!$F$64+'Calcification Rates'!$G$64))+(0.1*('Calcification Rates'!$D$64+'Calcification Rates'!$E$64)*($A103+(2*'Calcification Rates'!$D$64+'Calcification Rates'!$E$64)))*('Calcification Rates'!$F$64+'Calcification Rates'!$G$64)</f>
        <v>170.84363074874304</v>
      </c>
      <c r="EP103" s="73">
        <f>(2*'Calcification Rates'!$D$65*'Calcification Rates'!$F$65)+0.1*'Calcification Rates'!$D$65*($A103+(2*'Calcification Rates'!$D$65))*'Calcification Rates'!$F$65</f>
        <v>143.12627777777777</v>
      </c>
      <c r="EQ103" s="73">
        <f>(2*('Calcification Rates'!$D$65-'Calcification Rates'!$E$65)*('Calcification Rates'!$F$65-'Calcification Rates'!$G$65))+(0.1*('Calcification Rates'!$D$65-'Calcification Rates'!$E$65)*($A103+(2*'Calcification Rates'!$D$65-'Calcification Rates'!$E$65)))*('Calcification Rates'!$F$65-'Calcification Rates'!$G$65)</f>
        <v>117.45971184295098</v>
      </c>
      <c r="ER103" s="73">
        <f>(2*('Calcification Rates'!$D$65+'Calcification Rates'!$E$65)*('Calcification Rates'!$F$65+'Calcification Rates'!$G$65))+(0.1*('Calcification Rates'!$D$65+'Calcification Rates'!$E$65)*($A103+(2*'Calcification Rates'!$D$65+'Calcification Rates'!$E$65)))*('Calcification Rates'!$F$65+'Calcification Rates'!$G$65)</f>
        <v>170.84363074874304</v>
      </c>
      <c r="ES103" s="73">
        <f>$A103*'Calcification Rates'!$D$66*'Calcification Rates'!$F$66</f>
        <v>79.262285675717763</v>
      </c>
      <c r="ET103" s="73">
        <f>$A103*('Calcification Rates'!$D$66-'Calcification Rates'!$E$66)*('Calcification Rates'!$F$66-'Calcification Rates'!$G$66)</f>
        <v>72.629932039632749</v>
      </c>
      <c r="EU103" s="73">
        <f>$A103*('Calcification Rates'!$D$66+'Calcification Rates'!$E$66)*('Calcification Rates'!$F$66+'Calcification Rates'!$G$66)</f>
        <v>86.181658760605742</v>
      </c>
      <c r="EV103" s="73">
        <f>(2*'Calcification Rates'!$D$67*'Calcification Rates'!$F$67)+0.1*'Calcification Rates'!$D$67*($A103+(2*'Calcification Rates'!$D$67))*'Calcification Rates'!$F$67</f>
        <v>143.12627777777777</v>
      </c>
      <c r="EW103" s="73">
        <f>(2*('Calcification Rates'!$D$67-'Calcification Rates'!$E$67)*('Calcification Rates'!$F$67-'Calcification Rates'!$G$67))+(0.1*('Calcification Rates'!$D$67-'Calcification Rates'!$E$67)*($A103+(2*'Calcification Rates'!$D$67-'Calcification Rates'!$E$67)))*('Calcification Rates'!$F$67-'Calcification Rates'!$G$67)</f>
        <v>117.45971184295098</v>
      </c>
      <c r="EX103" s="73">
        <f>(2*('Calcification Rates'!$D$67+'Calcification Rates'!$E$67)*('Calcification Rates'!$F$67+'Calcification Rates'!$G$67))+(0.1*('Calcification Rates'!$D$67+'Calcification Rates'!$E$67)*($A103+(2*'Calcification Rates'!$D$67+'Calcification Rates'!$E$67)))*('Calcification Rates'!$F$67+'Calcification Rates'!$G$67)</f>
        <v>170.84363074874304</v>
      </c>
      <c r="EY103" s="73">
        <f>((((1-'Calcification Rates'!$H$68)*$A103)*'Calcification Rates'!$D$68*0.1)+('Calcification Rates'!$H$68*$A103*'Calcification Rates'!$D$68))*'Calcification Rates'!$F$68</f>
        <v>23.121576500000003</v>
      </c>
      <c r="EZ103" s="73">
        <f>((((1-'Calcification Rates'!$H$68)*$A103)*(('Calcification Rates'!$D$68-'Calcification Rates'!$E$68)*0.1))+('Calcification Rates'!$H$68*$A103*('Calcification Rates'!$D$68-'Calcification Rates'!$E$68)))*('Calcification Rates'!$F$68-'Calcification Rates'!$G$68)</f>
        <v>14.387723823607471</v>
      </c>
      <c r="FA103" s="73">
        <f>((((1-'Calcification Rates'!$H$68)*$A103)*(('Calcification Rates'!$D$68+'Calcification Rates'!$E$68)*0.1))+('Calcification Rates'!$H$68*$A103*('Calcification Rates'!$D$68+'Calcification Rates'!$E$68)))*('Calcification Rates'!$F$68+'Calcification Rates'!$G$68)</f>
        <v>32.724164178660054</v>
      </c>
      <c r="FB103" s="73">
        <f>((((((((($A103*2)/PI())/2)+'Calcification Rates'!$D$69)^2)*PI())/2))-((((((($A103*2)/PI())/2)^2)*PI())/2)))*'Calcification Rates'!$F$69</f>
        <v>153.65685087185</v>
      </c>
      <c r="FC103" s="73">
        <f>((((((((($A103*2)/PI())/2)+('Calcification Rates'!$D$69-'Calcification Rates'!$E$69))^2)*PI())/2))-((((((($A103*2)/PI())/2)^2)*PI())/2)))*('Calcification Rates'!$F$69-'Calcification Rates'!$G$69)</f>
        <v>145.46504886856343</v>
      </c>
      <c r="FD103" s="73">
        <f>((((((((($A103*2)/PI())/2)+('Calcification Rates'!$D$69+'Calcification Rates'!$E$69))^2)*PI())/2))-((((((($A103*2)/PI())/2)^2)*PI())/2)))*('Calcification Rates'!$F$69+'Calcification Rates'!$G$69)</f>
        <v>161.96819677832499</v>
      </c>
      <c r="FE103" s="73">
        <f>((((((((($A103*2)/PI())/2)+'Calcification Rates'!$D$70)^2)*PI())/2))-((((((($A103*2)/PI())/2)^2)*PI())/2)))*'Calcification Rates'!$F$70</f>
        <v>119.65884149012449</v>
      </c>
      <c r="FF103" s="73">
        <f>((((((((($A103*2)/PI())/2)+('Calcification Rates'!$D$70-'Calcification Rates'!$E$70))^2)*PI())/2))-((((((($A103*2)/PI())/2)^2)*PI())/2)))*('Calcification Rates'!$F$70-'Calcification Rates'!$G$70)</f>
        <v>103.02810148139523</v>
      </c>
      <c r="FG103" s="73">
        <f>((((((((($A103*2)/PI())/2)+('Calcification Rates'!$D$70+'Calcification Rates'!$E$70))^2)*PI())/2))-((((((($A103*2)/PI())/2)^2)*PI())/2)))*('Calcification Rates'!$F$70+'Calcification Rates'!$G$70)</f>
        <v>136.60927083307635</v>
      </c>
      <c r="FH103" s="73">
        <f>((((((((($A103*2)/PI())/2)+'Calcification Rates'!$D$71)^2)*PI())/2))-((((((($A103*2)/PI())/2)^2)*PI())/2)))*'Calcification Rates'!$F$71</f>
        <v>68.539291048010554</v>
      </c>
      <c r="FI103" s="73">
        <f>((((((((($A103*2)/PI())/2)+('Calcification Rates'!$D$71-'Calcification Rates'!$E$71))^2)*PI())/2))-((((((($A103*2)/PI())/2)^2)*PI())/2)))*('Calcification Rates'!$F$71-'Calcification Rates'!$G$71)</f>
        <v>63.20134730875435</v>
      </c>
      <c r="FJ103" s="73">
        <f>((((((((($A103*2)/PI())/2)+('Calcification Rates'!$D$71+'Calcification Rates'!$E$71))^2)*PI())/2))-((((((($A103*2)/PI())/2)^2)*PI())/2)))*('Calcification Rates'!$F$71+'Calcification Rates'!$G$71)</f>
        <v>74.088353975633098</v>
      </c>
      <c r="FK103" s="73">
        <f>$A103*'Calcification Rates'!$D$72*'Calcification Rates'!$F$72</f>
        <v>2.3737840625</v>
      </c>
      <c r="FL103" s="73">
        <f>$A103*('Calcification Rates'!$D$72-'Calcification Rates'!$E$72)*('Calcification Rates'!$F$72-'Calcification Rates'!$G$72)</f>
        <v>1.5427193770588163</v>
      </c>
      <c r="FM103" s="73">
        <f>$A103*('Calcification Rates'!$D$72+'Calcification Rates'!$E$72)*('Calcification Rates'!$F$72+'Calcification Rates'!$G$72)</f>
        <v>3.2048487479411834</v>
      </c>
      <c r="FN103" s="73">
        <f>$A103*'Calcification Rates'!$D$74*'Calcification Rates'!$F$74</f>
        <v>2.3737840625</v>
      </c>
      <c r="FO103" s="73">
        <f>$A103*('Calcification Rates'!$D$74-'Calcification Rates'!$E$74)*('Calcification Rates'!$F$74-'Calcification Rates'!$G$74)</f>
        <v>1.5427193770588163</v>
      </c>
      <c r="FP103" s="73">
        <f>$A103*('Calcification Rates'!$D$74+'Calcification Rates'!$E$74)*('Calcification Rates'!$F$74+'Calcification Rates'!$G$74)</f>
        <v>3.2048487479411834</v>
      </c>
      <c r="FQ103" s="73">
        <f>$A103*'Calcification Rates'!$D$75*'Calcification Rates'!$F$75</f>
        <v>68.512395951704548</v>
      </c>
      <c r="FR103" s="73">
        <f>$A103*('Calcification Rates'!$D$75-'Calcification Rates'!$E$75)*('Calcification Rates'!$F$75-'Calcification Rates'!$G$75)</f>
        <v>63.802888858160394</v>
      </c>
      <c r="FS103" s="73">
        <f>$A103*('Calcification Rates'!$D$75+'Calcification Rates'!$E$75)*('Calcification Rates'!$F$75+'Calcification Rates'!$G$75)</f>
        <v>73.365306331911455</v>
      </c>
      <c r="FT103" s="73">
        <f>((((((((($A103*2)/PI())/2)+'Calcification Rates'!$D$76)^2)*PI())/2))-((((((($A103*2)/PI())/2)^2)*PI())/2)))*'Calcification Rates'!$F$76</f>
        <v>68.993967757186695</v>
      </c>
      <c r="FU103" s="73">
        <f>((((((((($A103*2)/PI())/2)+('Calcification Rates'!$D$76-'Calcification Rates'!$E$76))^2)*PI())/2))-((((((($A103*2)/PI())/2)^2)*PI())/2)))*('Calcification Rates'!$F$76-'Calcification Rates'!$G$76)</f>
        <v>64.241573258511025</v>
      </c>
      <c r="FV103" s="73">
        <f>((((((((($A103*2)/PI())/2)+('Calcification Rates'!$D$76+'Calcification Rates'!$E$76))^2)*PI())/2))-((((((($A103*2)/PI())/2)^2)*PI())/2)))*('Calcification Rates'!$F$76+'Calcification Rates'!$G$76)</f>
        <v>73.892239951935139</v>
      </c>
      <c r="FW103" s="73">
        <f>(2*'Calcification Rates'!$D$77*'Calcification Rates'!$F$77)+0.1*'Calcification Rates'!$D$77*($A103+(2*'Calcification Rates'!$D$77))*'Calcification Rates'!$F$77</f>
        <v>143.12627777777777</v>
      </c>
      <c r="FX103" s="73">
        <f>(2*('Calcification Rates'!$D$77-'Calcification Rates'!$E$77)*('Calcification Rates'!$F$77-'Calcification Rates'!$G$77))+(0.1*('Calcification Rates'!$D$77-'Calcification Rates'!$E$77)*($A103+(2*'Calcification Rates'!$D$77-'Calcification Rates'!$E$77)))*('Calcification Rates'!$F$77-'Calcification Rates'!$G$77)</f>
        <v>136.19018989550062</v>
      </c>
      <c r="FY103" s="73">
        <f>(2*('Calcification Rates'!$D$77+'Calcification Rates'!$E$77)*('Calcification Rates'!$F$77+'Calcification Rates'!$G$77))+(0.1*('Calcification Rates'!$D$77+'Calcification Rates'!$E$77)*($A103+(2*'Calcification Rates'!$D$77+'Calcification Rates'!$E$77)))*('Calcification Rates'!$F$77+'Calcification Rates'!$G$77)</f>
        <v>150.0926044029662</v>
      </c>
      <c r="FZ103" s="73">
        <f>((((1-'Calcification Rates'!$H$78)*$A103)*'Calcification Rates'!$D$78*0.1)+('Calcification Rates'!$H$78*$A103*'Calcification Rates'!$D$78))*'Calcification Rates'!$F$78</f>
        <v>36.017100278249998</v>
      </c>
      <c r="GA103" s="73">
        <f>((((1-'Calcification Rates'!$H$78)*$A103)*(('Calcification Rates'!$D$78-'Calcification Rates'!$E$78)*0.1))+('Calcification Rates'!$H$78*$A103*('Calcification Rates'!$D$78-'Calcification Rates'!$E$78)))*('Calcification Rates'!$F$78-'Calcification Rates'!$G$78)</f>
        <v>34.770188878038418</v>
      </c>
      <c r="GB103" s="73">
        <f>((((1-'Calcification Rates'!$H$78)*$A103)*(('Calcification Rates'!$D$78+'Calcification Rates'!$E$78)*0.1))+('Calcification Rates'!$H$78*$A103*('Calcification Rates'!$D$78+'Calcification Rates'!$E$78)))*('Calcification Rates'!$F$78+'Calcification Rates'!$G$78)</f>
        <v>37.264011678461578</v>
      </c>
      <c r="GC103" s="73">
        <f>((((1-'Calcification Rates'!$H$79)*$A103)*'Calcification Rates'!$D$79*0.1)+('Calcification Rates'!$H$79*$A103*'Calcification Rates'!$D$79))*'Calcification Rates'!$F$79</f>
        <v>40.96272453000001</v>
      </c>
      <c r="GD103" s="73">
        <f>((((1-'Calcification Rates'!$H$79)*$A103)*(('Calcification Rates'!$D$79-'Calcification Rates'!$E$79)*0.1))+('Calcification Rates'!$H$79*$A103*('Calcification Rates'!$D$79-'Calcification Rates'!$E$79)))*('Calcification Rates'!$F$79-'Calcification Rates'!$G$79)</f>
        <v>39.250309224852678</v>
      </c>
      <c r="GE103" s="73">
        <f>((((1-'Calcification Rates'!$H$79)*$A103)*(('Calcification Rates'!$D$79+'Calcification Rates'!$E$79)*0.1))+('Calcification Rates'!$H$79*$A103*('Calcification Rates'!$D$79+'Calcification Rates'!$E$79)))*('Calcification Rates'!$F$79+'Calcification Rates'!$G$79)</f>
        <v>42.675139835147334</v>
      </c>
      <c r="GF103" s="73">
        <f>((((1-'Calcification Rates'!$H$80)*$A103)*'Calcification Rates'!$D$80*0.1)+('Calcification Rates'!$H$80*$A103*'Calcification Rates'!$D$80))*'Calcification Rates'!$F$80</f>
        <v>48.203337214499996</v>
      </c>
      <c r="GG103" s="73">
        <f>((((1-'Calcification Rates'!$H$80)*$A103)*(('Calcification Rates'!$D$80-'Calcification Rates'!$E$80)*0.1))+('Calcification Rates'!$H$80*$A103*('Calcification Rates'!$D$80-'Calcification Rates'!$E$80)))*('Calcification Rates'!$F$80-'Calcification Rates'!$G$80)</f>
        <v>46.534538498427345</v>
      </c>
      <c r="GH103" s="73">
        <f>((((1-'Calcification Rates'!$H$80)*$A103)*(('Calcification Rates'!$D$80+'Calcification Rates'!$E$80)*0.1))+('Calcification Rates'!$H$80*$A103*('Calcification Rates'!$D$80+'Calcification Rates'!$E$80)))*('Calcification Rates'!$F$80+'Calcification Rates'!$G$80)</f>
        <v>49.872135930572639</v>
      </c>
      <c r="GI103" s="73">
        <f>((((((((($A103*2)/PI())/2)+'Calcification Rates'!$D$81)^2)*PI())/2))-((((((($A103*2)/PI())/2)^2)*PI())/2)))*'Calcification Rates'!$F$81</f>
        <v>58.425783673529168</v>
      </c>
      <c r="GJ103" s="73">
        <f>((((((((($A103*2)/PI())/2)+('Calcification Rates'!$D$81-'Calcification Rates'!$E$81))^2)*PI())/2))-((((((($A103*2)/PI())/2)^2)*PI())/2)))*('Calcification Rates'!$F$81-'Calcification Rates'!$G$81)</f>
        <v>56.533691853283379</v>
      </c>
      <c r="GK103" s="73">
        <f>((((((((($A103*2)/PI())/2)+('Calcification Rates'!$D$81+'Calcification Rates'!$E$81))^2)*PI())/2))-((((((($A103*2)/PI())/2)^2)*PI())/2)))*('Calcification Rates'!$F$81+'Calcification Rates'!$G$81)</f>
        <v>60.318767941065921</v>
      </c>
      <c r="GL103" s="73">
        <f>((((((((($A103*2)/PI())/2)+'Calcification Rates'!$D$82)^2)*PI())/2))-((((((($A103*2)/PI())/2)^2)*PI())/2)))*'Calcification Rates'!$F$82</f>
        <v>59.910891171160891</v>
      </c>
      <c r="GM103" s="73">
        <f>((((((((($A103*2)/PI())/2)+('Calcification Rates'!$D$82-'Calcification Rates'!$E$82))^2)*PI())/2))-((((((($A103*2)/PI())/2)^2)*PI())/2)))*('Calcification Rates'!$F$82-'Calcification Rates'!$G$82)</f>
        <v>58.438244077602576</v>
      </c>
      <c r="GN103" s="73">
        <f>((((((((($A103*2)/PI())/2)+('Calcification Rates'!$D$82+'Calcification Rates'!$E$82))^2)*PI())/2))-((((((($A103*2)/PI())/2)^2)*PI())/2)))*('Calcification Rates'!$F$82+'Calcification Rates'!$G$82)</f>
        <v>61.384078432524255</v>
      </c>
      <c r="GO103" s="73">
        <f>((((((((($A103*2)/PI())/2)+'Calcification Rates'!$D$87)^2)*PI())/2))-((((((($A103*2)/PI())/2)^2)*PI())/2)))*'Calcification Rates'!$F$87</f>
        <v>40.306813511789564</v>
      </c>
      <c r="GP103" s="73">
        <f>((((((((($A103*2)/PI())/2)+('Calcification Rates'!$D$87-'Calcification Rates'!$E$87))^2)*PI())/2))-((((((($A103*2)/PI())/2)^2)*PI())/2)))*('Calcification Rates'!$F$87-'Calcification Rates'!$G$87)</f>
        <v>35.068200839179298</v>
      </c>
      <c r="GQ103" s="73">
        <f>((((((((($A103*2)/PI())/2)+('Calcification Rates'!$D$87+'Calcification Rates'!$E$87))^2)*PI())/2))-((((((($A103*2)/PI())/2)^2)*PI())/2)))*('Calcification Rates'!$F$87+'Calcification Rates'!$G$87)</f>
        <v>45.822672962802535</v>
      </c>
      <c r="GR103" s="73">
        <f>((((((((($A103*2)/PI())/2)+'Calcification Rates'!$D$88)^2)*PI())/2))-((((((($A103*2)/PI())/2)^2)*PI())/2)))*'Calcification Rates'!$F$88</f>
        <v>40.306813511789564</v>
      </c>
      <c r="GS103" s="73">
        <f>((((((((($A103*2)/PI())/2)+('Calcification Rates'!$D$88-'Calcification Rates'!$E$88))^2)*PI())/2))-((((((($A103*2)/PI())/2)^2)*PI())/2)))*('Calcification Rates'!$F$88-'Calcification Rates'!$G$88)</f>
        <v>35.068200839179298</v>
      </c>
      <c r="GT103" s="73">
        <f>((((((((($A103*2)/PI())/2)+('Calcification Rates'!$D$88+'Calcification Rates'!$E$88))^2)*PI())/2))-((((((($A103*2)/PI())/2)^2)*PI())/2)))*('Calcification Rates'!$F$88+'Calcification Rates'!$G$88)</f>
        <v>45.822672962802535</v>
      </c>
      <c r="GU103" s="73">
        <f>((((((((($A103*2)/PI())/2)+'Calcification Rates'!$D$89)^2)*PI())/2))-((((((($A103*2)/PI())/2)^2)*PI())/2)))*'Calcification Rates'!$F$89</f>
        <v>56.292210163214655</v>
      </c>
      <c r="GV103" s="73">
        <f>((((((((($A103*2)/PI())/2)+('Calcification Rates'!$D$89-'Calcification Rates'!$E$89))^2)*PI())/2))-((((((($A103*2)/PI())/2)^2)*PI())/2)))*('Calcification Rates'!$F$89-'Calcification Rates'!$G$89)</f>
        <v>50.193637353302641</v>
      </c>
      <c r="GW103" s="73">
        <f>((((((((($A103*2)/PI())/2)+('Calcification Rates'!$D$89+'Calcification Rates'!$E$89))^2)*PI())/2))-((((((($A103*2)/PI())/2)^2)*PI())/2)))*('Calcification Rates'!$F$89+'Calcification Rates'!$G$89)</f>
        <v>62.616585299758022</v>
      </c>
      <c r="GX103" s="73">
        <f>((((((((($A103*2)/PI())/2)+'Calcification Rates'!$D$90)^2)*PI())/2))-((((((($A103*2)/PI())/2)^2)*PI())/2)))*'Calcification Rates'!$F$90</f>
        <v>56.292210163214655</v>
      </c>
      <c r="GY103" s="73">
        <f>((((((((($A103*2)/PI())/2)+('Calcification Rates'!$D$90-'Calcification Rates'!$E$90))^2)*PI())/2))-((((((($A103*2)/PI())/2)^2)*PI())/2)))*('Calcification Rates'!$F$90-'Calcification Rates'!$G$90)</f>
        <v>50.193637353302641</v>
      </c>
      <c r="GZ103" s="73">
        <f>((((((((($A103*2)/PI())/2)+('Calcification Rates'!$D$90+'Calcification Rates'!$E$90))^2)*PI())/2))-((((((($A103*2)/PI())/2)^2)*PI())/2)))*('Calcification Rates'!$F$90+'Calcification Rates'!$G$90)</f>
        <v>62.616585299758022</v>
      </c>
      <c r="HA103" s="73">
        <f>((((((((($A103*2)/PI())/2)+'Calcification Rates'!$D$92)^2)*PI())/2))-((((((($A103*2)/PI())/2)^2)*PI())/2)))*'Calcification Rates'!$F$92</f>
        <v>141.20377272429334</v>
      </c>
      <c r="HB103" s="73">
        <f>((((((((($A103*2)/PI())/2)+('Calcification Rates'!$D$92-'Calcification Rates'!$E$92))^2)*PI())/2))-((((((($A103*2)/PI())/2)^2)*PI())/2)))*('Calcification Rates'!$F$92-'Calcification Rates'!$G$92)</f>
        <v>135.7404751237311</v>
      </c>
      <c r="HC103" s="73">
        <f>((((((((($A103*2)/PI())/2)+('Calcification Rates'!$D$92+'Calcification Rates'!$E$92))^2)*PI())/2))-((((((($A103*2)/PI())/2)^2)*PI())/2)))*('Calcification Rates'!$F$92+'Calcification Rates'!$G$92)</f>
        <v>146.66707032485559</v>
      </c>
      <c r="HD103" s="73">
        <f>$A103*'Calcification Rates'!$D$93*'Calcification Rates'!$F$93</f>
        <v>41.730624944633512</v>
      </c>
      <c r="HE103" s="73">
        <f>$A103*('Calcification Rates'!$D$93-'Calcification Rates'!$E$93)*('Calcification Rates'!$F$93-'Calcification Rates'!$G$93)</f>
        <v>36.676080909694704</v>
      </c>
      <c r="HF103" s="73">
        <f>$A103*('Calcification Rates'!$D$93+'Calcification Rates'!$E$93)*('Calcification Rates'!$F$93+'Calcification Rates'!$G$93)</f>
        <v>47.062071922124247</v>
      </c>
      <c r="HG103" s="73">
        <f>$A103*'Calcification Rates'!$D$95*'Calcification Rates'!$F$95</f>
        <v>53.206546804407722</v>
      </c>
      <c r="HH103" s="73">
        <f>$A103*('Calcification Rates'!$D$95-'Calcification Rates'!$E$95)*('Calcification Rates'!$F$95-'Calcification Rates'!$G$95)</f>
        <v>46.430293732437136</v>
      </c>
      <c r="HI103" s="73">
        <f>$A103*('Calcification Rates'!$D$95+'Calcification Rates'!$E$95)*('Calcification Rates'!$F$95+'Calcification Rates'!$G$95)</f>
        <v>60.362552483306679</v>
      </c>
      <c r="HJ103" s="73">
        <f>((((1-'Calcification Rates'!$H$96)*$A103)*'Calcification Rates'!$D$96*0.1)+('Calcification Rates'!$H$96*$A103*'Calcification Rates'!$D$96))*'Calcification Rates'!$F$96</f>
        <v>25.295240425000003</v>
      </c>
      <c r="HK103" s="73">
        <f>((((1-'Calcification Rates'!$H$96)*$A103)*(('Calcification Rates'!$D$96-'Calcification Rates'!$E$96)*0.1))+('Calcification Rates'!$H$96*$A103*('Calcification Rates'!$D$96-'Calcification Rates'!$E$96)))*('Calcification Rates'!$F$96-'Calcification Rates'!$G$96)</f>
        <v>22.095957435717629</v>
      </c>
      <c r="HL103" s="73">
        <f>((((1-'Calcification Rates'!$H$96)*$A103)*(('Calcification Rates'!$D$96+'Calcification Rates'!$E$96)*0.1))+('Calcification Rates'!$H$96*$A103*('Calcification Rates'!$D$96+'Calcification Rates'!$E$96)))*('Calcification Rates'!$F$96+'Calcification Rates'!$G$96)</f>
        <v>28.69130815717369</v>
      </c>
      <c r="HM103" s="73">
        <f>((((1-'Calcification Rates'!$H$98)*$A103)*'Calcification Rates'!$D$98*0.1)+('Calcification Rates'!$H$98*$A103*'Calcification Rates'!$D$98))*'Calcification Rates'!$F$98</f>
        <v>25.295240425000003</v>
      </c>
      <c r="HN103" s="73">
        <f>((((1-'Calcification Rates'!$H$98)*$A103)*(('Calcification Rates'!$D$98-'Calcification Rates'!$E$98)*0.1))+('Calcification Rates'!$H$98*$A103*('Calcification Rates'!$D$98-'Calcification Rates'!$E$98)))*('Calcification Rates'!$F$98-'Calcification Rates'!$G$98)</f>
        <v>15.255170511735182</v>
      </c>
      <c r="HO103" s="73">
        <f>((((1-'Calcification Rates'!$H$98)*$A103)*(('Calcification Rates'!$D$98+'Calcification Rates'!$E$98)*0.1))+('Calcification Rates'!$H$98*$A103*('Calcification Rates'!$D$98+'Calcification Rates'!$E$98)))*('Calcification Rates'!$F$98+'Calcification Rates'!$G$98)</f>
        <v>36.788941765257064</v>
      </c>
    </row>
    <row r="104" spans="1:223" x14ac:dyDescent="0.3">
      <c r="A104" s="42">
        <v>102</v>
      </c>
      <c r="B104" s="73">
        <f>((((1-'Calcification Rates'!$H$11)*$A104)*'Calcification Rates'!$D$11*0.1)+('Calcification Rates'!$H$11*$A104*'Calcification Rates'!$D$11))*'Calcification Rates'!$F$11</f>
        <v>280.63314943999995</v>
      </c>
      <c r="C104" s="73">
        <f>((((1-'Calcification Rates'!$H$11)*$A104)*(('Calcification Rates'!$D$11-'Calcification Rates'!$E$11)*0.1))+('Calcification Rates'!$H$11*$A104*('Calcification Rates'!$D$11-'Calcification Rates'!$E$11)))*('Calcification Rates'!$F$11-'Calcification Rates'!$G$11)</f>
        <v>227.92324048375167</v>
      </c>
      <c r="D104" s="73">
        <f>((((1-'Calcification Rates'!$H$11)*$A104)*(('Calcification Rates'!$D$11+'Calcification Rates'!$E$11)*0.1))+('Calcification Rates'!$H$11*$A104*('Calcification Rates'!$D$11+'Calcification Rates'!$E$11)))*('Calcification Rates'!$F$11+'Calcification Rates'!$G$11)</f>
        <v>334.980470056819</v>
      </c>
      <c r="E104" s="73">
        <f>(((((1-'Calcification Rates'!$H$12)*$A104)*'Calcification Rates'!$D$12*0.1)+('Calcification Rates'!$H$12*$A104*'Calcification Rates'!$D$12))*'Calcification Rates'!$F$12)*0.5</f>
        <v>147.78236388571429</v>
      </c>
      <c r="F104" s="73">
        <f>(((((1-'Calcification Rates'!$H$12)*$A104)*(('Calcification Rates'!$D$12-'Calcification Rates'!$E$12)*0.1))+('Calcification Rates'!$H$12*$A104*('Calcification Rates'!$D$12-'Calcification Rates'!$E$12)))*('Calcification Rates'!$F$12-'Calcification Rates'!$G$12))*0.5</f>
        <v>135.82336540965346</v>
      </c>
      <c r="G104" s="73">
        <f>(((((1-'Calcification Rates'!$H$12)*$A104)*(('Calcification Rates'!$D$12+'Calcification Rates'!$E$12)*0.1))+('Calcification Rates'!$H$12*$A104*('Calcification Rates'!$D$12+'Calcification Rates'!$E$12)))*('Calcification Rates'!$F$12+'Calcification Rates'!$G$12))*0.5</f>
        <v>159.94886203306132</v>
      </c>
      <c r="H104" s="73">
        <f>(((((1-'Calcification Rates'!$H$13)*$A104)*'Calcification Rates'!$D$13*0.1)+('Calcification Rates'!$H$13*$A104*'Calcification Rates'!$D$13))*'Calcification Rates'!$F$13)*0.5</f>
        <v>118.91326317119999</v>
      </c>
      <c r="I104" s="73">
        <f>(((((1-'Calcification Rates'!$H$13)*$A104)*(('Calcification Rates'!$D$13-'Calcification Rates'!$E$13)*0.1))+('Calcification Rates'!$H$13*$A104*('Calcification Rates'!$D$13-'Calcification Rates'!$E$13)))*('Calcification Rates'!$F$13-'Calcification Rates'!$G$13))*0.5</f>
        <v>100.63425332728811</v>
      </c>
      <c r="J104" s="73">
        <f>(((((1-'Calcification Rates'!$H$13)*$A104)*(('Calcification Rates'!$D$13+'Calcification Rates'!$E$13)*0.1))+('Calcification Rates'!$H$13*$A104*('Calcification Rates'!$D$13+'Calcification Rates'!$E$13)))*('Calcification Rates'!$F$13+'Calcification Rates'!$G$13))*0.5</f>
        <v>138.6995199000452</v>
      </c>
      <c r="K104" s="73">
        <f>((((((((($A104*2)/PI())/2)+'Calcification Rates'!$D$14)^2)*PI())/2))-((((((($A104*2)/PI())/2)^2)*PI())/2)))*'Calcification Rates'!$F$14</f>
        <v>60.271216613857391</v>
      </c>
      <c r="L104" s="73">
        <f>((((((((($A104*2)/PI())/2)+('Calcification Rates'!$D$14-'Calcification Rates'!$E$14))^2)*PI())/2))-((((((($A104*2)/PI())/2)^2)*PI())/2)))*('Calcification Rates'!$F$14-'Calcification Rates'!$G$14)</f>
        <v>58.172342681125734</v>
      </c>
      <c r="M104" s="73">
        <f>((((((((($A104*2)/PI())/2)+('Calcification Rates'!$D$14+'Calcification Rates'!$E$14))^2)*PI())/2))-((((((($A104*2)/PI())/2)^2)*PI())/2)))*('Calcification Rates'!$F$14+'Calcification Rates'!$G$14)</f>
        <v>62.370770697884289</v>
      </c>
      <c r="N104" s="73">
        <f>((((((((($A104*2)/PI())/2)+'Calcification Rates'!$D$15)^2)*PI())/2))-((((((($A104*2)/PI())/2)^2)*PI())/2)))*'Calcification Rates'!$F$15</f>
        <v>61.13447622681629</v>
      </c>
      <c r="O104" s="73">
        <f>((((((((($A104*2)/PI())/2)+('Calcification Rates'!$D$15-'Calcification Rates'!$E$15))^2)*PI())/2))-((((((($A104*2)/PI())/2)^2)*PI())/2)))*('Calcification Rates'!$F$15-'Calcification Rates'!$G$15)</f>
        <v>55.132831581469659</v>
      </c>
      <c r="P104" s="73">
        <f>((((((((($A104*2)/PI())/2)+('Calcification Rates'!$D$15+'Calcification Rates'!$E$15))^2)*PI())/2))-((((((($A104*2)/PI())/2)^2)*PI())/2)))*('Calcification Rates'!$F$15+'Calcification Rates'!$G$15)</f>
        <v>67.416312810774912</v>
      </c>
      <c r="Q104" s="73">
        <f>(2*'Calcification Rates'!$D$16*'Calcification Rates'!$F$16)+0.1*'Calcification Rates'!$D$16*($A104+(2*'Calcification Rates'!$D$16))*'Calcification Rates'!$F$16</f>
        <v>13.729228333333335</v>
      </c>
      <c r="R104" s="73">
        <f>(2*('Calcification Rates'!$D$16-'Calcification Rates'!$E$16)*('Calcification Rates'!$F$16-'Calcification Rates'!$G$16))+(0.1*('Calcification Rates'!$D$16-'Calcification Rates'!$E$16)*($A104+(2*'Calcification Rates'!$D$16-'Calcification Rates'!$E$16)))*('Calcification Rates'!$F$16-'Calcification Rates'!$G$16)</f>
        <v>11.793618516363427</v>
      </c>
      <c r="S104" s="73">
        <f>(2*('Calcification Rates'!$D$16+'Calcification Rates'!$E$16)*('Calcification Rates'!$F$16+'Calcification Rates'!$G$16))+(0.1*('Calcification Rates'!$D$16+'Calcification Rates'!$E$16)*($A104+(2*'Calcification Rates'!$D$16+'Calcification Rates'!$E$16)))*('Calcification Rates'!$F$16+'Calcification Rates'!$G$16)</f>
        <v>15.712988534093679</v>
      </c>
      <c r="T104" s="73">
        <f>(2*'Calcification Rates'!$D$17*'Calcification Rates'!$F$17)+0.1*'Calcification Rates'!$D$17*($A104+(2*'Calcification Rates'!$D$17))*'Calcification Rates'!$F$17</f>
        <v>12.689135277777778</v>
      </c>
      <c r="U104" s="73">
        <f>(2*('Calcification Rates'!$D$17-'Calcification Rates'!$E$17)*('Calcification Rates'!$F$17-'Calcification Rates'!$G$17))+(0.1*('Calcification Rates'!$D$17-'Calcification Rates'!$E$17)*($A104+(2*'Calcification Rates'!$D$17-'Calcification Rates'!$E$17)))*('Calcification Rates'!$F$17-'Calcification Rates'!$G$17)</f>
        <v>10.767639163830092</v>
      </c>
      <c r="V104" s="73">
        <f>(2*('Calcification Rates'!$D$17+'Calcification Rates'!$E$17)*('Calcification Rates'!$F$17+'Calcification Rates'!$G$17))+(0.1*('Calcification Rates'!$D$17+'Calcification Rates'!$E$17)*($A104+(2*'Calcification Rates'!$D$17+'Calcification Rates'!$E$17)))*('Calcification Rates'!$F$17+'Calcification Rates'!$G$17)</f>
        <v>14.658780281560347</v>
      </c>
      <c r="W104" s="73">
        <f>((((((((($A104*2)/PI())/2)+'Calcification Rates'!$D$18)^2)*PI())/2))-((((((($A104*2)/PI())/2)^2)*PI())/2)))*'Calcification Rates'!$F$18</f>
        <v>61.13447622681629</v>
      </c>
      <c r="X104" s="73">
        <f>((((((((($A104*2)/PI())/2)+('Calcification Rates'!$D$18-'Calcification Rates'!$E$18))^2)*PI())/2))-((((((($A104*2)/PI())/2)^2)*PI())/2)))*('Calcification Rates'!$F$18-'Calcification Rates'!$G$18)</f>
        <v>55.132831581469659</v>
      </c>
      <c r="Y104" s="73">
        <f>((((((((($A104*2)/PI())/2)+('Calcification Rates'!$D$18+'Calcification Rates'!$E$18))^2)*PI())/2))-((((((($A104*2)/PI())/2)^2)*PI())/2)))*('Calcification Rates'!$F$18+'Calcification Rates'!$G$18)</f>
        <v>67.416312810774912</v>
      </c>
      <c r="Z104" s="73">
        <f>(2*'Calcification Rates'!$D$19*'Calcification Rates'!$F$19)+0.1*'Calcification Rates'!$D$19*($A104+(2*'Calcification Rates'!$D$19))*'Calcification Rates'!$F$19</f>
        <v>12.689135277777778</v>
      </c>
      <c r="AA104" s="73">
        <f>(2*('Calcification Rates'!$D$19-'Calcification Rates'!$E$19)*('Calcification Rates'!$F$19-'Calcification Rates'!$G$19))+(0.1*('Calcification Rates'!$D$19-'Calcification Rates'!$E$19)*($A104+(2*'Calcification Rates'!$D$19-'Calcification Rates'!$E$19)))*('Calcification Rates'!$F$19-'Calcification Rates'!$G$19)</f>
        <v>10.767639163830092</v>
      </c>
      <c r="AB104" s="73">
        <f>(2*('Calcification Rates'!$D$19+'Calcification Rates'!$E$19)*('Calcification Rates'!$F$19+'Calcification Rates'!$G$19))+(0.1*('Calcification Rates'!$D$19+'Calcification Rates'!$E$19)*($A104+(2*'Calcification Rates'!$D$19+'Calcification Rates'!$E$19)))*('Calcification Rates'!$F$19+'Calcification Rates'!$G$19)</f>
        <v>14.658780281560347</v>
      </c>
      <c r="AC104" s="73">
        <f>(((((1-'Calcification Rates'!$H$20)*$A104)*'Calcification Rates'!$D$20*0.1)+('Calcification Rates'!$H$20*$A104*'Calcification Rates'!$D$20))*'Calcification Rates'!$F$20)*0.5</f>
        <v>8.2467684249999991</v>
      </c>
      <c r="AD104" s="73">
        <f>(((((1-'Calcification Rates'!$H$20)*$A104)*(('Calcification Rates'!$D$20-'Calcification Rates'!$E$20)*0.1))+('Calcification Rates'!$H$20*$A104*('Calcification Rates'!$D$20-'Calcification Rates'!$E$20)))*('Calcification Rates'!$F$20-'Calcification Rates'!$G$20))*0.5</f>
        <v>6.9983448759202949</v>
      </c>
      <c r="AE104" s="73">
        <f>(((((1-'Calcification Rates'!$H$20)*$A104)*(('Calcification Rates'!$D$20+'Calcification Rates'!$E$20)*0.1))+('Calcification Rates'!$H$20*$A104*('Calcification Rates'!$D$20+'Calcification Rates'!$E$20)))*('Calcification Rates'!$F$20+'Calcification Rates'!$G$20))*0.5</f>
        <v>9.526349999523946</v>
      </c>
      <c r="AF104" s="73">
        <f>(2*'Calcification Rates'!$D$21*'Calcification Rates'!$F$21)+0.1*'Calcification Rates'!$D$21*($A104+(2*'Calcification Rates'!$D$21))*'Calcification Rates'!$F$21</f>
        <v>14.561302777777779</v>
      </c>
      <c r="AG104" s="73">
        <f>(2*('Calcification Rates'!$D$21-'Calcification Rates'!$E$21)*('Calcification Rates'!$F$21-'Calcification Rates'!$G$21))+(0.1*('Calcification Rates'!$D$21-'Calcification Rates'!$E$21)*($A104+(2*'Calcification Rates'!$D$21-'Calcification Rates'!$E$21)))*('Calcification Rates'!$F$21-'Calcification Rates'!$G$21)</f>
        <v>14.248801247982934</v>
      </c>
      <c r="AH104" s="73">
        <f>(2*('Calcification Rates'!$D$21+'Calcification Rates'!$E$21)*('Calcification Rates'!$F$21+'Calcification Rates'!$G$21))+(0.1*('Calcification Rates'!$D$21+'Calcification Rates'!$E$21)*($A104+(2*'Calcification Rates'!$D$21+'Calcification Rates'!$E$21)))*('Calcification Rates'!$F$21+'Calcification Rates'!$G$21)</f>
        <v>14.876986859750399</v>
      </c>
      <c r="AI104" s="73">
        <f>$A104*'Calcification Rates'!$D$23*'Calcification Rates'!$F$23</f>
        <v>2.3972868749999998</v>
      </c>
      <c r="AJ104" s="73">
        <f>$A104*('Calcification Rates'!$D$23-'Calcification Rates'!$E$23)*('Calcification Rates'!$F$23-'Calcification Rates'!$G$23)</f>
        <v>1.5579938263366264</v>
      </c>
      <c r="AK104" s="73">
        <f>$A104*('Calcification Rates'!$D$23+'Calcification Rates'!$E$23)*('Calcification Rates'!$F$23+'Calcification Rates'!$G$23)</f>
        <v>3.2365799236633732</v>
      </c>
      <c r="AL104" s="73">
        <f>((((1-'Calcification Rates'!$H$24)*$A104)*'Calcification Rates'!$D$24*0.1)+('Calcification Rates'!$H$24*$A104*'Calcification Rates'!$D$24))*'Calcification Rates'!$F$24</f>
        <v>109.2333633846</v>
      </c>
      <c r="AM104" s="73">
        <f>((((1-'Calcification Rates'!$H$24)*$A104)*(('Calcification Rates'!$D$24-'Calcification Rates'!$E$24)*0.1))+('Calcification Rates'!$H$24*$A104*('Calcification Rates'!$D$24-'Calcification Rates'!$E$24)))*('Calcification Rates'!$F$24-'Calcification Rates'!$G$24)</f>
        <v>65.876961673607155</v>
      </c>
      <c r="AN104" s="73">
        <f>((((1-'Calcification Rates'!$H$24)*$A104)*(('Calcification Rates'!$D$24+'Calcification Rates'!$E$24)*0.1))+('Calcification Rates'!$H$24*$A104*('Calcification Rates'!$D$24+'Calcification Rates'!$E$24)))*('Calcification Rates'!$F$24+'Calcification Rates'!$G$24)</f>
        <v>158.86703493861782</v>
      </c>
      <c r="AO104" s="73">
        <f>((((((((($A104*2)/PI())/2)+'Calcification Rates'!$D$25)^2)*PI())/2))-((((((($A104*2)/PI())/2)^2)*PI())/2)))*'Calcification Rates'!$F$25</f>
        <v>51.268856952134165</v>
      </c>
      <c r="AP104" s="73">
        <f>((((((((($A104*2)/PI())/2)+('Calcification Rates'!$D$25-'Calcification Rates'!$E$25))^2)*PI())/2))-((((((($A104*2)/PI())/2)^2)*PI())/2)))*('Calcification Rates'!$F$25-'Calcification Rates'!$G$25)</f>
        <v>41.91425177715513</v>
      </c>
      <c r="AQ104" s="73">
        <f>((((((((($A104*2)/PI())/2)+('Calcification Rates'!$D$25+'Calcification Rates'!$E$25))^2)*PI())/2))-((((((($A104*2)/PI())/2)^2)*PI())/2)))*('Calcification Rates'!$F$25+'Calcification Rates'!$G$25)</f>
        <v>60.933740119169194</v>
      </c>
      <c r="AR104" s="73">
        <f>((((1-'Calcification Rates'!$H$28)*$A104)*'Calcification Rates'!$D$28*0.1)+('Calcification Rates'!$H$28*$A104*'Calcification Rates'!$D$28))*'Calcification Rates'!$F$28</f>
        <v>17.581866332644633</v>
      </c>
      <c r="AS104" s="73">
        <f>((((1-'Calcification Rates'!$H$28)*$A104)*(('Calcification Rates'!$D$28-'Calcification Rates'!$E$28)*0.1))+('Calcification Rates'!$H$28*$A104*('Calcification Rates'!$D$28-'Calcification Rates'!$E$28)))*('Calcification Rates'!$F$28-'Calcification Rates'!$G$28)</f>
        <v>15.846880391202788</v>
      </c>
      <c r="AT104" s="73">
        <f>((((1-'Calcification Rates'!$H$28)*$A104)*(('Calcification Rates'!$D$28+'Calcification Rates'!$E$28)*0.1))+('Calcification Rates'!$H$28*$A104*('Calcification Rates'!$D$28+'Calcification Rates'!$E$28)))*('Calcification Rates'!$F$28+'Calcification Rates'!$G$28)</f>
        <v>19.401753902802177</v>
      </c>
      <c r="AU104" s="73">
        <f>((((((((($A104*2)/PI())/2)+'Calcification Rates'!$D$29)^2)*PI())/2))-((((((($A104*2)/PI())/2)^2)*PI())/2)))*'Calcification Rates'!$F$29</f>
        <v>250.45945978419496</v>
      </c>
      <c r="AV104" s="73">
        <f>((((((((($A104*2)/PI())/2)+('Calcification Rates'!$D$29-'Calcification Rates'!$E$29))^2)*PI())/2))-((((((($A104*2)/PI())/2)^2)*PI())/2)))*('Calcification Rates'!$F$29-'Calcification Rates'!$G$29)</f>
        <v>207.03837102969322</v>
      </c>
      <c r="AW104" s="73">
        <f>((((((((($A104*2)/PI())/2)+('Calcification Rates'!$D$29+'Calcification Rates'!$E$29))^2)*PI())/2))-((((((($A104*2)/PI())/2)^2)*PI())/2)))*('Calcification Rates'!$F$29+'Calcification Rates'!$G$29)</f>
        <v>297.64568331350415</v>
      </c>
      <c r="AX104" s="73">
        <f>((((((((($A104*2)/PI())/2)+'Calcification Rates'!$D$30)^2)*PI())/2))-((((((($A104*2)/PI())/2)^2)*PI())/2)))*'Calcification Rates'!$F$30</f>
        <v>59.884797886833262</v>
      </c>
      <c r="AY104" s="73">
        <f>((((((((($A104*2)/PI())/2)+('Calcification Rates'!$D$30-'Calcification Rates'!$E$30))^2)*PI())/2))-((((((($A104*2)/PI())/2)^2)*PI())/2)))*('Calcification Rates'!$F$30-'Calcification Rates'!$G$30)</f>
        <v>53.164084115242368</v>
      </c>
      <c r="AZ104" s="73">
        <f>((((((((($A104*2)/PI())/2)+('Calcification Rates'!$D$30+'Calcification Rates'!$E$30))^2)*PI())/2))-((((((($A104*2)/PI())/2)^2)*PI())/2)))*('Calcification Rates'!$F$30+'Calcification Rates'!$G$30)</f>
        <v>66.743423328732376</v>
      </c>
      <c r="BA104" s="73">
        <f>((((1-'Calcification Rates'!$H$31)*$A104)*'Calcification Rates'!$D$31*0.1)+('Calcification Rates'!$H$31*$A104*'Calcification Rates'!$D$31))*'Calcification Rates'!$F$31</f>
        <v>18.805332</v>
      </c>
      <c r="BB104" s="73">
        <f>((((1-'Calcification Rates'!$H$31)*$A104)*(('Calcification Rates'!$D$31-'Calcification Rates'!$E$31)*0.1))+('Calcification Rates'!$H$31*$A104*('Calcification Rates'!$D$31-'Calcification Rates'!$E$31)))*('Calcification Rates'!$F$31-'Calcification Rates'!$G$31)</f>
        <v>18.805332</v>
      </c>
      <c r="BC104" s="73">
        <f>((((1-'Calcification Rates'!$H$31)*$A104)*(('Calcification Rates'!$D$31+'Calcification Rates'!$E$31)*0.1))+('Calcification Rates'!$H$31*$A104*('Calcification Rates'!$D$31+'Calcification Rates'!$E$31)))*('Calcification Rates'!$F$31+'Calcification Rates'!$G$31)</f>
        <v>18.805332</v>
      </c>
      <c r="BD104" s="73">
        <f>$A104*'Calcification Rates'!$D$32*'Calcification Rates'!$F$32</f>
        <v>79.019623966942163</v>
      </c>
      <c r="BE104" s="73">
        <f>$A104*('Calcification Rates'!$D$32-'Calcification Rates'!$E$32)*('Calcification Rates'!$F$32-'Calcification Rates'!$G$32)</f>
        <v>75.9622855284087</v>
      </c>
      <c r="BF104" s="73">
        <f>$A104*('Calcification Rates'!$D$32+'Calcification Rates'!$E$32)*('Calcification Rates'!$F$32+'Calcification Rates'!$G$32)</f>
        <v>82.076962405475641</v>
      </c>
      <c r="BG104" s="73">
        <f>((((1-'Calcification Rates'!$H$34)*$A104)*'Calcification Rates'!$D$34*0.1)+('Calcification Rates'!$H$34*$A104*'Calcification Rates'!$D$34))*'Calcification Rates'!$F$34</f>
        <v>25.545688349999999</v>
      </c>
      <c r="BH104" s="73">
        <f>((((1-'Calcification Rates'!$H$34)*$A104)*(('Calcification Rates'!$D$34-'Calcification Rates'!$E$34)*0.1))+('Calcification Rates'!$H$34*$A104*('Calcification Rates'!$D$34-'Calcification Rates'!$E$34)))*('Calcification Rates'!$F$34-'Calcification Rates'!$G$34)</f>
        <v>9.7281322707702795</v>
      </c>
      <c r="BI104" s="73">
        <f>((((1-'Calcification Rates'!$H$34)*$A104)*(('Calcification Rates'!$D$34+'Calcification Rates'!$E$34)*0.1))+('Calcification Rates'!$H$34*$A104*('Calcification Rates'!$D$34+'Calcification Rates'!$E$34)))*('Calcification Rates'!$F$34+'Calcification Rates'!$G$34)</f>
        <v>48.720958620009021</v>
      </c>
      <c r="BJ104" s="73">
        <f>(2*'Calcification Rates'!$D$35*'Calcification Rates'!$F$35)+0.1*'Calcification Rates'!$D$35*($A104+(2*'Calcification Rates'!$D$35))*'Calcification Rates'!$F$35</f>
        <v>7.3143775956621084</v>
      </c>
      <c r="BK104" s="73">
        <f>(2*('Calcification Rates'!$D$35-'Calcification Rates'!$E$35)*('Calcification Rates'!$F$35-'Calcification Rates'!$G$35))+(0.1*('Calcification Rates'!$D$35-'Calcification Rates'!$E$35)*($A104+(2*'Calcification Rates'!$D$35-'Calcification Rates'!$E$35)))*('Calcification Rates'!$F$35-'Calcification Rates'!$G$35)</f>
        <v>6.5968188382624708</v>
      </c>
      <c r="BL104" s="73">
        <f>(2*('Calcification Rates'!$D$35+'Calcification Rates'!$E$35)*('Calcification Rates'!$F$35+'Calcification Rates'!$G$35))+(0.1*('Calcification Rates'!$D$35+'Calcification Rates'!$E$35)*($A104+(2*'Calcification Rates'!$D$35+'Calcification Rates'!$E$35)))*('Calcification Rates'!$F$35+'Calcification Rates'!$G$35)</f>
        <v>8.0653479147982292</v>
      </c>
      <c r="BM104" s="73">
        <f>((((((((($A104*2)/PI())/2)+'Calcification Rates'!$D$36)^2)*PI())/2))-((((((($A104*2)/PI())/2)^2)*PI())/2)))*'Calcification Rates'!$F$36</f>
        <v>80.671435817462608</v>
      </c>
      <c r="BN104" s="73">
        <f>((((((((($A104*2)/PI())/2)+('Calcification Rates'!$D$36-'Calcification Rates'!$E$36))^2)*PI())/2))-((((((($A104*2)/PI())/2)^2)*PI())/2)))*('Calcification Rates'!$F$36-'Calcification Rates'!$G$36)</f>
        <v>73.894396858258204</v>
      </c>
      <c r="BO104" s="73">
        <f>((((((((($A104*2)/PI())/2)+('Calcification Rates'!$D$36+'Calcification Rates'!$E$36))^2)*PI())/2))-((((((($A104*2)/PI())/2)^2)*PI())/2)))*('Calcification Rates'!$F$36+'Calcification Rates'!$G$36)</f>
        <v>87.745592457683244</v>
      </c>
      <c r="BP104" s="73">
        <f>(2*'Calcification Rates'!$D$37*'Calcification Rates'!$F$37)+0.1*'Calcification Rates'!$D$37*($A104+(2*'Calcification Rates'!$D$37))*'Calcification Rates'!$F$37</f>
        <v>144.22163194444443</v>
      </c>
      <c r="BQ104" s="73">
        <f>(2*('Calcification Rates'!$D$37-'Calcification Rates'!$E$37)*('Calcification Rates'!$F$37-'Calcification Rates'!$G$37))+(0.1*('Calcification Rates'!$D$37-'Calcification Rates'!$E$37)*($A104+(2*'Calcification Rates'!$D$37-'Calcification Rates'!$E$37)))*('Calcification Rates'!$F$37-'Calcification Rates'!$G$37)</f>
        <v>118.36315542701632</v>
      </c>
      <c r="BR104" s="73">
        <f>(2*('Calcification Rates'!$D$37+'Calcification Rates'!$E$37)*('Calcification Rates'!$F$37+'Calcification Rates'!$G$37))+(0.1*('Calcification Rates'!$D$37+'Calcification Rates'!$E$37)*($A104+(2*'Calcification Rates'!$D$37+'Calcification Rates'!$E$37)))*('Calcification Rates'!$F$37+'Calcification Rates'!$G$37)</f>
        <v>172.14460265514529</v>
      </c>
      <c r="BS104" s="73">
        <f>(2*'Calcification Rates'!$D$38*'Calcification Rates'!$F$38)+0.1*'Calcification Rates'!$D$38*($A104+(2*'Calcification Rates'!$D$38))*'Calcification Rates'!$F$38</f>
        <v>138.0963888888889</v>
      </c>
      <c r="BT104" s="73">
        <f>(2*('Calcification Rates'!$D$38-'Calcification Rates'!$E$38)*('Calcification Rates'!$F$38-'Calcification Rates'!$G$38))+(0.1*('Calcification Rates'!$D$38-'Calcification Rates'!$E$38)*($A104+(2*'Calcification Rates'!$D$38-'Calcification Rates'!$E$38)))*('Calcification Rates'!$F$38-'Calcification Rates'!$G$38)</f>
        <v>111.16407601491231</v>
      </c>
      <c r="BU104" s="73">
        <f>(2*('Calcification Rates'!$D$38+'Calcification Rates'!$E$38)*('Calcification Rates'!$F$38+'Calcification Rates'!$G$38))+(0.1*('Calcification Rates'!$D$38+'Calcification Rates'!$E$38)*($A104+(2*'Calcification Rates'!$D$38+'Calcification Rates'!$E$38)))*('Calcification Rates'!$F$38+'Calcification Rates'!$G$38)</f>
        <v>167.71293918394667</v>
      </c>
      <c r="BV104" s="73">
        <f>((((((((($A104*2)/PI())/2)+'Calcification Rates'!$D$39)^2)*PI())/2))-((((((($A104*2)/PI())/2)^2)*PI())/2)))*'Calcification Rates'!$F$39</f>
        <v>43.644849210540031</v>
      </c>
      <c r="BW104" s="73">
        <f>((((((((($A104*2)/PI())/2)+('Calcification Rates'!$D$39-'Calcification Rates'!$E$39))^2)*PI())/2))-((((((($A104*2)/PI())/2)^2)*PI())/2)))*('Calcification Rates'!$F$39-'Calcification Rates'!$G$39)</f>
        <v>41.956191780441344</v>
      </c>
      <c r="BX104" s="73">
        <f>((((((((($A104*2)/PI())/2)+('Calcification Rates'!$D$39+'Calcification Rates'!$E$39))^2)*PI())/2))-((((((($A104*2)/PI())/2)^2)*PI())/2)))*('Calcification Rates'!$F$39+'Calcification Rates'!$G$39)</f>
        <v>45.333506640638717</v>
      </c>
      <c r="BY104" s="73">
        <f>((((((((($A104*2)/PI())/2)+'Calcification Rates'!$D$40)^2)*PI())/2))-((((((($A104*2)/PI())/2)^2)*PI())/2)))*'Calcification Rates'!$F$40</f>
        <v>79.628073648667296</v>
      </c>
      <c r="BZ104" s="73">
        <f>((((((((($A104*2)/PI())/2)+('Calcification Rates'!$D$40-'Calcification Rates'!$E$40))^2)*PI())/2))-((((((($A104*2)/PI())/2)^2)*PI())/2)))*('Calcification Rates'!$F$40-'Calcification Rates'!$G$40)</f>
        <v>76.547193759207289</v>
      </c>
      <c r="CA104" s="73">
        <f>((((((((($A104*2)/PI())/2)+('Calcification Rates'!$D$40+'Calcification Rates'!$E$40))^2)*PI())/2))-((((((($A104*2)/PI())/2)^2)*PI())/2)))*('Calcification Rates'!$F$40+'Calcification Rates'!$G$40)</f>
        <v>82.708953538127318</v>
      </c>
      <c r="CB104" s="73">
        <f>$A104*'Calcification Rates'!$D$23*'Calcification Rates'!$F$23</f>
        <v>2.3972868749999998</v>
      </c>
      <c r="CC104" s="73">
        <f>$A104*('Calcification Rates'!$D$23-'Calcification Rates'!$E$23)*('Calcification Rates'!$F$23-'Calcification Rates'!$G$23)</f>
        <v>1.5579938263366264</v>
      </c>
      <c r="CD104" s="73">
        <f>$A104*('Calcification Rates'!$D$23+'Calcification Rates'!$E$23)*('Calcification Rates'!$F$23+'Calcification Rates'!$G$23)</f>
        <v>3.2365799236633732</v>
      </c>
      <c r="CE104" s="73">
        <f>((((1-'Calcification Rates'!$H$44)*$A104)*'Calcification Rates'!$D$44*0.1)+('Calcification Rates'!$H$44*$A104*'Calcification Rates'!$D$44))*'Calcification Rates'!$F$44</f>
        <v>83.713220722950012</v>
      </c>
      <c r="CF104" s="73">
        <f>((((1-'Calcification Rates'!$H$44)*$A104)*(('Calcification Rates'!$D$44-'Calcification Rates'!$E$44)*0.1))+('Calcification Rates'!$H$44*$A104*('Calcification Rates'!$D$44-'Calcification Rates'!$E$44)))*('Calcification Rates'!$F$44-'Calcification Rates'!$G$44)</f>
        <v>50.486156081480516</v>
      </c>
      <c r="CG104" s="73">
        <f>((((1-'Calcification Rates'!$H$44)*$A104)*(('Calcification Rates'!$D$44+'Calcification Rates'!$E$44)*0.1))+('Calcification Rates'!$H$44*$A104*('Calcification Rates'!$D$44+'Calcification Rates'!$E$44)))*('Calcification Rates'!$F$44+'Calcification Rates'!$G$44)</f>
        <v>121.75099941390332</v>
      </c>
      <c r="CH104" s="73">
        <f>((((1-'Calcification Rates'!$H$45)*$A104)*'Calcification Rates'!$D$45*0.1)+('Calcification Rates'!$H$45*$A104*'Calcification Rates'!$D$45))*'Calcification Rates'!$F$45</f>
        <v>104.01984479999999</v>
      </c>
      <c r="CI104" s="73">
        <f>((((1-'Calcification Rates'!$H$45)*$A104)*(('Calcification Rates'!$D$45-'Calcification Rates'!$E$45)*0.1))+('Calcification Rates'!$H$45*$A104*('Calcification Rates'!$D$45-'Calcification Rates'!$E$45)))*('Calcification Rates'!$F$45-'Calcification Rates'!$G$45)</f>
        <v>68.495663709128081</v>
      </c>
      <c r="CJ104" s="73">
        <f>((((1-'Calcification Rates'!$H$45)*$A104)*(('Calcification Rates'!$D$45+'Calcification Rates'!$E$45)*0.1))+('Calcification Rates'!$H$45*$A104*('Calcification Rates'!$D$45+'Calcification Rates'!$E$45)))*('Calcification Rates'!$F$45+'Calcification Rates'!$G$45)</f>
        <v>139.54402589087189</v>
      </c>
      <c r="CK104" s="73">
        <f>((((1-'Calcification Rates'!$H$46)*$A104)*'Calcification Rates'!$D$46*0.1)+('Calcification Rates'!$H$46*$A104*'Calcification Rates'!$D$46))*'Calcification Rates'!$F$46</f>
        <v>83.784107640000016</v>
      </c>
      <c r="CL104" s="73">
        <f>((((1-'Calcification Rates'!$H$46)*$A104)*(('Calcification Rates'!$D$46-'Calcification Rates'!$E$46)*0.1))+('Calcification Rates'!$H$46*$A104*('Calcification Rates'!$D$46-'Calcification Rates'!$E$46)))*('Calcification Rates'!$F$46-'Calcification Rates'!$G$46)</f>
        <v>78.578436935269607</v>
      </c>
      <c r="CM104" s="73">
        <f>((((1-'Calcification Rates'!$H$46)*$A104)*(('Calcification Rates'!$D$46+'Calcification Rates'!$E$46)*0.1))+('Calcification Rates'!$H$46*$A104*('Calcification Rates'!$D$46+'Calcification Rates'!$E$46)))*('Calcification Rates'!$F$46+'Calcification Rates'!$G$46)</f>
        <v>89.145879595439794</v>
      </c>
      <c r="CN104" s="73">
        <f>((((1-'Calcification Rates'!$H$47)*$A104)*'Calcification Rates'!$D$47*0.1)+('Calcification Rates'!$H$47*$A104*'Calcification Rates'!$D$47))*'Calcification Rates'!$F$47</f>
        <v>109.2333633846</v>
      </c>
      <c r="CO104" s="73">
        <f>((((1-'Calcification Rates'!$H$47)*$A104)*(('Calcification Rates'!$D$47-'Calcification Rates'!$E$47)*0.1))+('Calcification Rates'!$H$47*$A104*('Calcification Rates'!$D$47-'Calcification Rates'!$E$47)))*('Calcification Rates'!$F$47-'Calcification Rates'!$G$47)</f>
        <v>65.876961673607155</v>
      </c>
      <c r="CP104" s="73">
        <f>((((1-'Calcification Rates'!$H$47)*$A104)*(('Calcification Rates'!$D$47+'Calcification Rates'!$E$47)*0.1))+('Calcification Rates'!$H$47*$A104*('Calcification Rates'!$D$47+'Calcification Rates'!$E$47)))*('Calcification Rates'!$F$47+'Calcification Rates'!$G$47)</f>
        <v>158.86703493861782</v>
      </c>
      <c r="CQ104" s="73">
        <f>((((((((($A104*2)/PI())/2)+'Calcification Rates'!$D$48)^2)*PI())/2))-((((((($A104*2)/PI())/2)^2)*PI())/2)))*'Calcification Rates'!$F$48</f>
        <v>61.13447622681629</v>
      </c>
      <c r="CR104" s="73">
        <f>((((((((($A104*2)/PI())/2)+('Calcification Rates'!$D$48-'Calcification Rates'!$E$48))^2)*PI())/2))-((((((($A104*2)/PI())/2)^2)*PI())/2)))*('Calcification Rates'!$F$48-'Calcification Rates'!$G$48)</f>
        <v>55.132831581469659</v>
      </c>
      <c r="CS104" s="73">
        <f>((((((((($A104*2)/PI())/2)+('Calcification Rates'!$D$48+'Calcification Rates'!$E$48))^2)*PI())/2))-((((((($A104*2)/PI())/2)^2)*PI())/2)))*('Calcification Rates'!$F$48+'Calcification Rates'!$G$48)</f>
        <v>67.416312810774912</v>
      </c>
      <c r="CT104" s="73">
        <f>((((1-'Calcification Rates'!$H$49)*$A104)*'Calcification Rates'!$D$49*0.1)+('Calcification Rates'!$H$49*$A104*'Calcification Rates'!$D$49))*'Calcification Rates'!$F$49</f>
        <v>83.713220722950012</v>
      </c>
      <c r="CU104" s="73">
        <f>((((1-'Calcification Rates'!$H$49)*$A104)*(('Calcification Rates'!$D$49-'Calcification Rates'!$E$49)*0.1))+('Calcification Rates'!$H$49*$A104*('Calcification Rates'!$D$49-'Calcification Rates'!$E$49)))*('Calcification Rates'!$F$49-'Calcification Rates'!$G$49)</f>
        <v>50.486156081480516</v>
      </c>
      <c r="CV104" s="73">
        <f>((((1-'Calcification Rates'!$H$49)*$A104)*(('Calcification Rates'!$D$49+'Calcification Rates'!$E$49)*0.1))+('Calcification Rates'!$H$49*$A104*('Calcification Rates'!$D$49+'Calcification Rates'!$E$49)))*('Calcification Rates'!$F$49+'Calcification Rates'!$G$49)</f>
        <v>121.75099941390332</v>
      </c>
      <c r="CW104" s="73">
        <f>((((((((($A104*2)/PI())/2)+'Calcification Rates'!$D$50)^2)*PI())/2))-((((((($A104*2)/PI())/2)^2)*PI())/2)))*'Calcification Rates'!$F$50</f>
        <v>61.13447622681629</v>
      </c>
      <c r="CX104" s="73">
        <f>((((((((($A104*2)/PI())/2)+('Calcification Rates'!$D$50-'Calcification Rates'!$E$50))^2)*PI())/2))-((((((($A104*2)/PI())/2)^2)*PI())/2)))*('Calcification Rates'!$F$50-'Calcification Rates'!$G$50)</f>
        <v>55.132831581469659</v>
      </c>
      <c r="CY104" s="73">
        <f>((((((((($A104*2)/PI())/2)+('Calcification Rates'!$D$50+'Calcification Rates'!$E$50))^2)*PI())/2))-((((((($A104*2)/PI())/2)^2)*PI())/2)))*('Calcification Rates'!$F$50+'Calcification Rates'!$G$50)</f>
        <v>67.416312810774912</v>
      </c>
      <c r="CZ104" s="73">
        <f>((((((((($A104*2)/PI())/2)+'Calcification Rates'!$D$51)^2)*PI())/2))-((((((($A104*2)/PI())/2)^2)*PI())/2)))*'Calcification Rates'!$F$51</f>
        <v>61.13447622681629</v>
      </c>
      <c r="DA104" s="73">
        <f>((((((((($A104*2)/PI())/2)+('Calcification Rates'!$D$51-'Calcification Rates'!$E$51))^2)*PI())/2))-((((((($A104*2)/PI())/2)^2)*PI())/2)))*('Calcification Rates'!$F$51-'Calcification Rates'!$G$51)</f>
        <v>55.132831581469659</v>
      </c>
      <c r="DB104" s="73">
        <f>((((((((($A104*2)/PI())/2)+('Calcification Rates'!$D$51+'Calcification Rates'!$E$51))^2)*PI())/2))-((((((($A104*2)/PI())/2)^2)*PI())/2)))*('Calcification Rates'!$F$51+'Calcification Rates'!$G$51)</f>
        <v>67.416312810774912</v>
      </c>
      <c r="DC104" s="73">
        <f>((((((((($A104*2)/PI())/2)+'Calcification Rates'!$D$52)^2)*PI())/2))-((((((($A104*2)/PI())/2)^2)*PI())/2)))*'Calcification Rates'!$F$52</f>
        <v>134.84856863303543</v>
      </c>
      <c r="DD104" s="73">
        <f>((((((((($A104*2)/PI())/2)+('Calcification Rates'!$D$52-'Calcification Rates'!$E$52))^2)*PI())/2))-((((((($A104*2)/PI())/2)^2)*PI())/2)))*('Calcification Rates'!$F$52-'Calcification Rates'!$G$52)</f>
        <v>127.30800099860913</v>
      </c>
      <c r="DE104" s="73">
        <f>((((((((($A104*2)/PI())/2)+('Calcification Rates'!$D$52+'Calcification Rates'!$E$52))^2)*PI())/2))-((((((($A104*2)/PI())/2)^2)*PI())/2)))*('Calcification Rates'!$F$52+'Calcification Rates'!$G$52)</f>
        <v>142.57726544021742</v>
      </c>
      <c r="DF104" s="73">
        <f>((((((((($A104*2)/PI())/2)+'Calcification Rates'!$D$53)^2)*PI())/2))-((((((($A104*2)/PI())/2)^2)*PI())/2)))*'Calcification Rates'!$F$53</f>
        <v>18.143261281311219</v>
      </c>
      <c r="DG104" s="73">
        <f>((((((((($A104*2)/PI())/2)+('Calcification Rates'!$D$53-'Calcification Rates'!$E$53))^2)*PI())/2))-((((((($A104*2)/PI())/2)^2)*PI())/2)))*('Calcification Rates'!$F$53-'Calcification Rates'!$G$53)</f>
        <v>17.245198349602859</v>
      </c>
      <c r="DH104" s="73">
        <f>((((((((($A104*2)/PI())/2)+('Calcification Rates'!$D$53+'Calcification Rates'!$E$53))^2)*PI())/2))-((((((($A104*2)/PI())/2)^2)*PI())/2)))*('Calcification Rates'!$F$53+'Calcification Rates'!$G$53)</f>
        <v>19.057116618875614</v>
      </c>
      <c r="DI104" s="73">
        <f>((((((((($A104*2)/PI())/2)+'Calcification Rates'!$D$54)^2)*PI())/2))-((((((($A104*2)/PI())/2)^2)*PI())/2)))*'Calcification Rates'!$F$54</f>
        <v>18.143261281311219</v>
      </c>
      <c r="DJ104" s="73">
        <f>((((((((($A104*2)/PI())/2)+('Calcification Rates'!$D$54-'Calcification Rates'!$E$54))^2)*PI())/2))-((((((($A104*2)/PI())/2)^2)*PI())/2)))*('Calcification Rates'!$F$54-'Calcification Rates'!$G$54)</f>
        <v>17.245198349602859</v>
      </c>
      <c r="DK104" s="73">
        <f>((((((((($A104*2)/PI())/2)+('Calcification Rates'!$D$54+'Calcification Rates'!$E$54))^2)*PI())/2))-((((((($A104*2)/PI())/2)^2)*PI())/2)))*('Calcification Rates'!$F$54+'Calcification Rates'!$G$54)</f>
        <v>19.057116618875614</v>
      </c>
      <c r="DL104" s="73">
        <f>((((((((($A104*2)/PI())/2)+'Calcification Rates'!$D$55)^2)*PI())/2))-((((((($A104*2)/PI())/2)^2)*PI())/2)))*'Calcification Rates'!$F$55</f>
        <v>22.248676087025547</v>
      </c>
      <c r="DM104" s="73">
        <f>((((((((($A104*2)/PI())/2)+('Calcification Rates'!$D$55-'Calcification Rates'!$E$55))^2)*PI())/2))-((((((($A104*2)/PI())/2)^2)*PI())/2)))*('Calcification Rates'!$F$55-'Calcification Rates'!$G$55)</f>
        <v>21.998544520511654</v>
      </c>
      <c r="DN104" s="73">
        <f>((((((((($A104*2)/PI())/2)+('Calcification Rates'!$D$55+'Calcification Rates'!$E$55))^2)*PI())/2))-((((((($A104*2)/PI())/2)^2)*PI())/2)))*('Calcification Rates'!$F$55+'Calcification Rates'!$G$55)</f>
        <v>22.498817527460687</v>
      </c>
      <c r="DO104" s="73">
        <f>((((1-'Calcification Rates'!$H$56)*$A104)*'Calcification Rates'!$D$56*0.1)+('Calcification Rates'!$H$56*$A104*'Calcification Rates'!$D$56))*'Calcification Rates'!$F$56</f>
        <v>10.858949070000001</v>
      </c>
      <c r="DP104" s="73">
        <f>((((1-'Calcification Rates'!$H$56)*$A104)*(('Calcification Rates'!$D$56-'Calcification Rates'!$E$56)*0.1))+('Calcification Rates'!$H$56*$A104*('Calcification Rates'!$D$56-'Calcification Rates'!$E$56)))*('Calcification Rates'!$F$56-'Calcification Rates'!$G$56)</f>
        <v>10.858949070000001</v>
      </c>
      <c r="DQ104" s="73">
        <f>((((1-'Calcification Rates'!$H$56)*$A104)*(('Calcification Rates'!$D$56+'Calcification Rates'!$E$56)*0.1))+('Calcification Rates'!$H$56*$A104*('Calcification Rates'!$D$56+'Calcification Rates'!$E$56)))*('Calcification Rates'!$F$56+'Calcification Rates'!$G$56)</f>
        <v>10.858949070000001</v>
      </c>
      <c r="DR104" s="73">
        <f>((((1-'Calcification Rates'!$H$57)*$A104)*'Calcification Rates'!$D$57*0.1)+('Calcification Rates'!$H$57*$A104*'Calcification Rates'!$D$57))*'Calcification Rates'!$F$57</f>
        <v>46.041712000000011</v>
      </c>
      <c r="DS104" s="73">
        <f>((((1-'Calcification Rates'!$H$57)*$A104)*(('Calcification Rates'!$D$57-'Calcification Rates'!$E$57)*0.1))+('Calcification Rates'!$H$57*$A104*('Calcification Rates'!$D$57-'Calcification Rates'!$E$57)))*('Calcification Rates'!$F$57-'Calcification Rates'!$G$57)</f>
        <v>43.637880619775324</v>
      </c>
      <c r="DT104" s="73">
        <f>((((1-'Calcification Rates'!$H$57)*$A104)*(('Calcification Rates'!$D$57+'Calcification Rates'!$E$57)*0.1))+('Calcification Rates'!$H$57*$A104*('Calcification Rates'!$D$57+'Calcification Rates'!$E$57)))*('Calcification Rates'!$F$57+'Calcification Rates'!$G$57)</f>
        <v>48.445543380224699</v>
      </c>
      <c r="DU104" s="73">
        <f>((((1-'Calcification Rates'!$H$58)*$A104)*'Calcification Rates'!$D$58*0.1)+('Calcification Rates'!$H$58*$A104*'Calcification Rates'!$D$58))*'Calcification Rates'!$F$58</f>
        <v>46.041712000000011</v>
      </c>
      <c r="DV104" s="73">
        <f>((((1-'Calcification Rates'!$H$58)*$A104)*(('Calcification Rates'!$D$58-'Calcification Rates'!$E$58)*0.1))+('Calcification Rates'!$H$58*$A104*('Calcification Rates'!$D$58-'Calcification Rates'!$E$58)))*('Calcification Rates'!$F$58-'Calcification Rates'!$G$58)</f>
        <v>43.637880619775324</v>
      </c>
      <c r="DW104" s="73">
        <f>((((1-'Calcification Rates'!$H$58)*$A104)*(('Calcification Rates'!$D$58+'Calcification Rates'!$E$58)*0.1))+('Calcification Rates'!$H$58*$A104*('Calcification Rates'!$D$58+'Calcification Rates'!$E$58)))*('Calcification Rates'!$F$58+'Calcification Rates'!$G$58)</f>
        <v>48.445543380224699</v>
      </c>
      <c r="DX104" s="73">
        <f>(2*'Calcification Rates'!$D$59*'Calcification Rates'!$F$59)+0.1*'Calcification Rates'!$D$59*($A104+(2*'Calcification Rates'!$D$59))*'Calcification Rates'!$F$59</f>
        <v>29.731510755555561</v>
      </c>
      <c r="DY104" s="73">
        <f>(2*('Calcification Rates'!$D$59-'Calcification Rates'!$E$59)*('Calcification Rates'!$F$59-'Calcification Rates'!$G$59))+(0.1*('Calcification Rates'!$D$59-'Calcification Rates'!$E$59)*($A104+(2*'Calcification Rates'!$D$59-'Calcification Rates'!$E$59)))*('Calcification Rates'!$F$59-'Calcification Rates'!$G$59)</f>
        <v>28.160736486493711</v>
      </c>
      <c r="DZ104" s="73">
        <f>(2*('Calcification Rates'!$D$59+'Calcification Rates'!$E$59)*('Calcification Rates'!$F$59+'Calcification Rates'!$G$59))+(0.1*('Calcification Rates'!$D$59+'Calcification Rates'!$E$59)*($A104+(2*'Calcification Rates'!$D$59+'Calcification Rates'!$E$59)))*('Calcification Rates'!$F$59+'Calcification Rates'!$G$59)</f>
        <v>31.304322786824692</v>
      </c>
      <c r="EA104" s="73">
        <f>((((((((($A104*2)/PI())/2)+'Calcification Rates'!$D$60)^2)*PI())/2))-((((((($A104*2)/PI())/2)^2)*PI())/2)))*'Calcification Rates'!$F$60</f>
        <v>63.574736284713879</v>
      </c>
      <c r="EB104" s="73">
        <f>((((((((($A104*2)/PI())/2)+('Calcification Rates'!$D$60-'Calcification Rates'!$E$60))^2)*PI())/2))-((((((($A104*2)/PI())/2)^2)*PI())/2)))*('Calcification Rates'!$F$60-'Calcification Rates'!$G$60)</f>
        <v>59.353062271438667</v>
      </c>
      <c r="EC104" s="73">
        <f>((((((((($A104*2)/PI())/2)+('Calcification Rates'!$D$60+'Calcification Rates'!$E$60))^2)*PI())/2))-((((((($A104*2)/PI())/2)^2)*PI())/2)))*('Calcification Rates'!$F$60+'Calcification Rates'!$G$60)</f>
        <v>67.933041694029811</v>
      </c>
      <c r="ED104" s="73">
        <f>$A104*'Calcification Rates'!$D$61*'Calcification Rates'!$F$61</f>
        <v>80.047060781417926</v>
      </c>
      <c r="EE104" s="73">
        <f>$A104*('Calcification Rates'!$D$61-'Calcification Rates'!$E$61)*('Calcification Rates'!$F$61-'Calcification Rates'!$G$61)</f>
        <v>73.349040277648911</v>
      </c>
      <c r="EF104" s="73">
        <f>$A104*('Calcification Rates'!$D$61+'Calcification Rates'!$E$61)*('Calcification Rates'!$F$61+'Calcification Rates'!$G$61)</f>
        <v>87.034942510710749</v>
      </c>
      <c r="EG104" s="73">
        <f>(2*'Calcification Rates'!$D$62*'Calcification Rates'!$F$62)+0.1*'Calcification Rates'!$D$62*($A104+(2*'Calcification Rates'!$D$62))*'Calcification Rates'!$F$62</f>
        <v>144.22163194444443</v>
      </c>
      <c r="EH104" s="73">
        <f>(2*('Calcification Rates'!$D$62-'Calcification Rates'!$E$62)*('Calcification Rates'!$F$62-'Calcification Rates'!$G$62))+(0.1*('Calcification Rates'!$D$62-'Calcification Rates'!$E$62)*($A104+(2*'Calcification Rates'!$D$62-'Calcification Rates'!$E$62)))*('Calcification Rates'!$F$62-'Calcification Rates'!$G$62)</f>
        <v>118.36315542701632</v>
      </c>
      <c r="EI104" s="73">
        <f>(2*('Calcification Rates'!$D$62+'Calcification Rates'!$E$62)*('Calcification Rates'!$F$62+'Calcification Rates'!$G$62))+(0.1*('Calcification Rates'!$D$62+'Calcification Rates'!$E$62)*($A104+(2*'Calcification Rates'!$D$62+'Calcification Rates'!$E$62)))*('Calcification Rates'!$F$62+'Calcification Rates'!$G$62)</f>
        <v>172.14460265514529</v>
      </c>
      <c r="EJ104" s="73">
        <f>(2*'Calcification Rates'!$D$63*'Calcification Rates'!$F$63)+0.1*'Calcification Rates'!$D$63*($A104+(2*'Calcification Rates'!$D$63))*'Calcification Rates'!$F$63</f>
        <v>144.22163194444443</v>
      </c>
      <c r="EK104" s="73">
        <f>(2*('Calcification Rates'!$D$63-'Calcification Rates'!$E$63)*('Calcification Rates'!$F$63-'Calcification Rates'!$G$63))+(0.1*('Calcification Rates'!$D$63-'Calcification Rates'!$E$63)*($A104+(2*'Calcification Rates'!$D$63-'Calcification Rates'!$E$63)))*('Calcification Rates'!$F$63-'Calcification Rates'!$G$63)</f>
        <v>118.36315542701632</v>
      </c>
      <c r="EL104" s="73">
        <f>(2*('Calcification Rates'!$D$63+'Calcification Rates'!$E$63)*('Calcification Rates'!$F$63+'Calcification Rates'!$G$63))+(0.1*('Calcification Rates'!$D$63+'Calcification Rates'!$E$63)*($A104+(2*'Calcification Rates'!$D$63+'Calcification Rates'!$E$63)))*('Calcification Rates'!$F$63+'Calcification Rates'!$G$63)</f>
        <v>172.14460265514529</v>
      </c>
      <c r="EM104" s="73">
        <f>(2*'Calcification Rates'!$D$64*'Calcification Rates'!$F$64)+0.1*'Calcification Rates'!$D$64*($A104+(2*'Calcification Rates'!$D$64))*'Calcification Rates'!$F$64</f>
        <v>144.22163194444443</v>
      </c>
      <c r="EN104" s="73">
        <f>(2*('Calcification Rates'!$D$64-'Calcification Rates'!$E$64)*('Calcification Rates'!$F$64-'Calcification Rates'!$G$64))+(0.1*('Calcification Rates'!$D$64-'Calcification Rates'!$E$64)*($A104+(2*'Calcification Rates'!$D$64-'Calcification Rates'!$E$64)))*('Calcification Rates'!$F$64-'Calcification Rates'!$G$64)</f>
        <v>118.36315542701632</v>
      </c>
      <c r="EO104" s="73">
        <f>(2*('Calcification Rates'!$D$64+'Calcification Rates'!$E$64)*('Calcification Rates'!$F$64+'Calcification Rates'!$G$64))+(0.1*('Calcification Rates'!$D$64+'Calcification Rates'!$E$64)*($A104+(2*'Calcification Rates'!$D$64+'Calcification Rates'!$E$64)))*('Calcification Rates'!$F$64+'Calcification Rates'!$G$64)</f>
        <v>172.14460265514529</v>
      </c>
      <c r="EP104" s="73">
        <f>(2*'Calcification Rates'!$D$65*'Calcification Rates'!$F$65)+0.1*'Calcification Rates'!$D$65*($A104+(2*'Calcification Rates'!$D$65))*'Calcification Rates'!$F$65</f>
        <v>144.22163194444443</v>
      </c>
      <c r="EQ104" s="73">
        <f>(2*('Calcification Rates'!$D$65-'Calcification Rates'!$E$65)*('Calcification Rates'!$F$65-'Calcification Rates'!$G$65))+(0.1*('Calcification Rates'!$D$65-'Calcification Rates'!$E$65)*($A104+(2*'Calcification Rates'!$D$65-'Calcification Rates'!$E$65)))*('Calcification Rates'!$F$65-'Calcification Rates'!$G$65)</f>
        <v>118.36315542701632</v>
      </c>
      <c r="ER104" s="73">
        <f>(2*('Calcification Rates'!$D$65+'Calcification Rates'!$E$65)*('Calcification Rates'!$F$65+'Calcification Rates'!$G$65))+(0.1*('Calcification Rates'!$D$65+'Calcification Rates'!$E$65)*($A104+(2*'Calcification Rates'!$D$65+'Calcification Rates'!$E$65)))*('Calcification Rates'!$F$65+'Calcification Rates'!$G$65)</f>
        <v>172.14460265514529</v>
      </c>
      <c r="ES104" s="73">
        <f>$A104*'Calcification Rates'!$D$66*'Calcification Rates'!$F$66</f>
        <v>80.047060781417926</v>
      </c>
      <c r="ET104" s="73">
        <f>$A104*('Calcification Rates'!$D$66-'Calcification Rates'!$E$66)*('Calcification Rates'!$F$66-'Calcification Rates'!$G$66)</f>
        <v>73.349040277648911</v>
      </c>
      <c r="EU104" s="73">
        <f>$A104*('Calcification Rates'!$D$66+'Calcification Rates'!$E$66)*('Calcification Rates'!$F$66+'Calcification Rates'!$G$66)</f>
        <v>87.034942510710749</v>
      </c>
      <c r="EV104" s="73">
        <f>(2*'Calcification Rates'!$D$67*'Calcification Rates'!$F$67)+0.1*'Calcification Rates'!$D$67*($A104+(2*'Calcification Rates'!$D$67))*'Calcification Rates'!$F$67</f>
        <v>144.22163194444443</v>
      </c>
      <c r="EW104" s="73">
        <f>(2*('Calcification Rates'!$D$67-'Calcification Rates'!$E$67)*('Calcification Rates'!$F$67-'Calcification Rates'!$G$67))+(0.1*('Calcification Rates'!$D$67-'Calcification Rates'!$E$67)*($A104+(2*'Calcification Rates'!$D$67-'Calcification Rates'!$E$67)))*('Calcification Rates'!$F$67-'Calcification Rates'!$G$67)</f>
        <v>118.36315542701632</v>
      </c>
      <c r="EX104" s="73">
        <f>(2*('Calcification Rates'!$D$67+'Calcification Rates'!$E$67)*('Calcification Rates'!$F$67+'Calcification Rates'!$G$67))+(0.1*('Calcification Rates'!$D$67+'Calcification Rates'!$E$67)*($A104+(2*'Calcification Rates'!$D$67+'Calcification Rates'!$E$67)))*('Calcification Rates'!$F$67+'Calcification Rates'!$G$67)</f>
        <v>172.14460265514529</v>
      </c>
      <c r="EY104" s="73">
        <f>((((1-'Calcification Rates'!$H$68)*$A104)*'Calcification Rates'!$D$68*0.1)+('Calcification Rates'!$H$68*$A104*'Calcification Rates'!$D$68))*'Calcification Rates'!$F$68</f>
        <v>23.350503000000003</v>
      </c>
      <c r="EZ104" s="73">
        <f>((((1-'Calcification Rates'!$H$68)*$A104)*(('Calcification Rates'!$D$68-'Calcification Rates'!$E$68)*0.1))+('Calcification Rates'!$H$68*$A104*('Calcification Rates'!$D$68-'Calcification Rates'!$E$68)))*('Calcification Rates'!$F$68-'Calcification Rates'!$G$68)</f>
        <v>14.530176534732298</v>
      </c>
      <c r="FA104" s="73">
        <f>((((1-'Calcification Rates'!$H$68)*$A104)*(('Calcification Rates'!$D$68+'Calcification Rates'!$E$68)*0.1))+('Calcification Rates'!$H$68*$A104*('Calcification Rates'!$D$68+'Calcification Rates'!$E$68)))*('Calcification Rates'!$F$68+'Calcification Rates'!$G$68)</f>
        <v>33.048165804191335</v>
      </c>
      <c r="FB104" s="73">
        <f>((((((((($A104*2)/PI())/2)+'Calcification Rates'!$D$69)^2)*PI())/2))-((((((($A104*2)/PI())/2)^2)*PI())/2)))*'Calcification Rates'!$F$69</f>
        <v>155.15678695287872</v>
      </c>
      <c r="FC104" s="73">
        <f>((((((((($A104*2)/PI())/2)+('Calcification Rates'!$D$69-'Calcification Rates'!$E$69))^2)*PI())/2))-((((((($A104*2)/PI())/2)^2)*PI())/2)))*('Calcification Rates'!$F$69-'Calcification Rates'!$G$69)</f>
        <v>146.88518950991971</v>
      </c>
      <c r="FD104" s="73">
        <f>((((((((($A104*2)/PI())/2)+('Calcification Rates'!$D$69+'Calcification Rates'!$E$69))^2)*PI())/2))-((((((($A104*2)/PI())/2)^2)*PI())/2)))*('Calcification Rates'!$F$69+'Calcification Rates'!$G$69)</f>
        <v>163.54907603975212</v>
      </c>
      <c r="FE104" s="73">
        <f>((((((((($A104*2)/PI())/2)+'Calcification Rates'!$D$70)^2)*PI())/2))-((((((($A104*2)/PI())/2)^2)*PI())/2)))*'Calcification Rates'!$F$70</f>
        <v>120.82668900123551</v>
      </c>
      <c r="FF104" s="73">
        <f>((((((((($A104*2)/PI())/2)+('Calcification Rates'!$D$70-'Calcification Rates'!$E$70))^2)*PI())/2))-((((((($A104*2)/PI())/2)^2)*PI())/2)))*('Calcification Rates'!$F$70-'Calcification Rates'!$G$70)</f>
        <v>104.03378119368585</v>
      </c>
      <c r="FG104" s="73">
        <f>((((((((($A104*2)/PI())/2)+('Calcification Rates'!$D$70+'Calcification Rates'!$E$70))^2)*PI())/2))-((((((($A104*2)/PI())/2)^2)*PI())/2)))*('Calcification Rates'!$F$70+'Calcification Rates'!$G$70)</f>
        <v>137.94235902526276</v>
      </c>
      <c r="FH104" s="73">
        <f>((((((((($A104*2)/PI())/2)+'Calcification Rates'!$D$71)^2)*PI())/2))-((((((($A104*2)/PI())/2)^2)*PI())/2)))*'Calcification Rates'!$F$71</f>
        <v>69.214401759548281</v>
      </c>
      <c r="FI104" s="73">
        <f>((((((((($A104*2)/PI())/2)+('Calcification Rates'!$D$71-'Calcification Rates'!$E$71))^2)*PI())/2))-((((((($A104*2)/PI())/2)^2)*PI())/2)))*('Calcification Rates'!$F$71-'Calcification Rates'!$G$71)</f>
        <v>63.82398531957741</v>
      </c>
      <c r="FJ104" s="73">
        <f>((((((((($A104*2)/PI())/2)+('Calcification Rates'!$D$71+'Calcification Rates'!$E$71))^2)*PI())/2))-((((((($A104*2)/PI())/2)^2)*PI())/2)))*('Calcification Rates'!$F$71+'Calcification Rates'!$G$71)</f>
        <v>74.817998700403564</v>
      </c>
      <c r="FK104" s="73">
        <f>$A104*'Calcification Rates'!$D$72*'Calcification Rates'!$F$72</f>
        <v>2.3972868749999998</v>
      </c>
      <c r="FL104" s="73">
        <f>$A104*('Calcification Rates'!$D$72-'Calcification Rates'!$E$72)*('Calcification Rates'!$F$72-'Calcification Rates'!$G$72)</f>
        <v>1.5579938263366264</v>
      </c>
      <c r="FM104" s="73">
        <f>$A104*('Calcification Rates'!$D$72+'Calcification Rates'!$E$72)*('Calcification Rates'!$F$72+'Calcification Rates'!$G$72)</f>
        <v>3.2365799236633732</v>
      </c>
      <c r="FN104" s="73">
        <f>$A104*'Calcification Rates'!$D$74*'Calcification Rates'!$F$74</f>
        <v>2.3972868749999998</v>
      </c>
      <c r="FO104" s="73">
        <f>$A104*('Calcification Rates'!$D$74-'Calcification Rates'!$E$74)*('Calcification Rates'!$F$74-'Calcification Rates'!$G$74)</f>
        <v>1.5579938263366264</v>
      </c>
      <c r="FP104" s="73">
        <f>$A104*('Calcification Rates'!$D$74+'Calcification Rates'!$E$74)*('Calcification Rates'!$F$74+'Calcification Rates'!$G$74)</f>
        <v>3.2365799236633732</v>
      </c>
      <c r="FQ104" s="73">
        <f>$A104*'Calcification Rates'!$D$75*'Calcification Rates'!$F$75</f>
        <v>69.190736505681812</v>
      </c>
      <c r="FR104" s="73">
        <f>$A104*('Calcification Rates'!$D$75-'Calcification Rates'!$E$75)*('Calcification Rates'!$F$75-'Calcification Rates'!$G$75)</f>
        <v>64.434600629033255</v>
      </c>
      <c r="FS104" s="73">
        <f>$A104*('Calcification Rates'!$D$75+'Calcification Rates'!$E$75)*('Calcification Rates'!$F$75+'Calcification Rates'!$G$75)</f>
        <v>74.091695503514543</v>
      </c>
      <c r="FT104" s="73">
        <f>((((((((($A104*2)/PI())/2)+'Calcification Rates'!$D$76)^2)*PI())/2))-((((((($A104*2)/PI())/2)^2)*PI())/2)))*'Calcification Rates'!$F$76</f>
        <v>69.672308311163363</v>
      </c>
      <c r="FU104" s="73">
        <f>((((((((($A104*2)/PI())/2)+('Calcification Rates'!$D$76-'Calcification Rates'!$E$76))^2)*PI())/2))-((((((($A104*2)/PI())/2)^2)*PI())/2)))*('Calcification Rates'!$F$76-'Calcification Rates'!$G$76)</f>
        <v>64.873285029383453</v>
      </c>
      <c r="FV104" s="73">
        <f>((((((((($A104*2)/PI())/2)+('Calcification Rates'!$D$76+'Calcification Rates'!$E$76))^2)*PI())/2))-((((((($A104*2)/PI())/2)^2)*PI())/2)))*('Calcification Rates'!$F$76+'Calcification Rates'!$G$76)</f>
        <v>74.618629123537772</v>
      </c>
      <c r="FW104" s="73">
        <f>(2*'Calcification Rates'!$D$77*'Calcification Rates'!$F$77)+0.1*'Calcification Rates'!$D$77*($A104+(2*'Calcification Rates'!$D$77))*'Calcification Rates'!$F$77</f>
        <v>144.22163194444443</v>
      </c>
      <c r="FX104" s="73">
        <f>(2*('Calcification Rates'!$D$77-'Calcification Rates'!$E$77)*('Calcification Rates'!$F$77-'Calcification Rates'!$G$77))+(0.1*('Calcification Rates'!$D$77-'Calcification Rates'!$E$77)*($A104+(2*'Calcification Rates'!$D$77-'Calcification Rates'!$E$77)))*('Calcification Rates'!$F$77-'Calcification Rates'!$G$77)</f>
        <v>137.23254646578084</v>
      </c>
      <c r="FY104" s="73">
        <f>(2*('Calcification Rates'!$D$77+'Calcification Rates'!$E$77)*('Calcification Rates'!$F$77+'Calcification Rates'!$G$77))+(0.1*('Calcification Rates'!$D$77+'Calcification Rates'!$E$77)*($A104+(2*'Calcification Rates'!$D$77+'Calcification Rates'!$E$77)))*('Calcification Rates'!$F$77+'Calcification Rates'!$G$77)</f>
        <v>151.24117895298994</v>
      </c>
      <c r="FZ104" s="73">
        <f>((((1-'Calcification Rates'!$H$78)*$A104)*'Calcification Rates'!$D$78*0.1)+('Calcification Rates'!$H$78*$A104*'Calcification Rates'!$D$78))*'Calcification Rates'!$F$78</f>
        <v>36.373705231499997</v>
      </c>
      <c r="GA104" s="73">
        <f>((((1-'Calcification Rates'!$H$78)*$A104)*(('Calcification Rates'!$D$78-'Calcification Rates'!$E$78)*0.1))+('Calcification Rates'!$H$78*$A104*('Calcification Rates'!$D$78-'Calcification Rates'!$E$78)))*('Calcification Rates'!$F$78-'Calcification Rates'!$G$78)</f>
        <v>35.114448173860573</v>
      </c>
      <c r="GB104" s="73">
        <f>((((1-'Calcification Rates'!$H$78)*$A104)*(('Calcification Rates'!$D$78+'Calcification Rates'!$E$78)*0.1))+('Calcification Rates'!$H$78*$A104*('Calcification Rates'!$D$78+'Calcification Rates'!$E$78)))*('Calcification Rates'!$F$78+'Calcification Rates'!$G$78)</f>
        <v>37.632962289139421</v>
      </c>
      <c r="GC104" s="73">
        <f>((((1-'Calcification Rates'!$H$79)*$A104)*'Calcification Rates'!$D$79*0.1)+('Calcification Rates'!$H$79*$A104*'Calcification Rates'!$D$79))*'Calcification Rates'!$F$79</f>
        <v>41.368296059999999</v>
      </c>
      <c r="GD104" s="73">
        <f>((((1-'Calcification Rates'!$H$79)*$A104)*(('Calcification Rates'!$D$79-'Calcification Rates'!$E$79)*0.1))+('Calcification Rates'!$H$79*$A104*('Calcification Rates'!$D$79-'Calcification Rates'!$E$79)))*('Calcification Rates'!$F$79-'Calcification Rates'!$G$79)</f>
        <v>39.638926147871011</v>
      </c>
      <c r="GE104" s="73">
        <f>((((1-'Calcification Rates'!$H$79)*$A104)*(('Calcification Rates'!$D$79+'Calcification Rates'!$E$79)*0.1))+('Calcification Rates'!$H$79*$A104*('Calcification Rates'!$D$79+'Calcification Rates'!$E$79)))*('Calcification Rates'!$F$79+'Calcification Rates'!$G$79)</f>
        <v>43.097665972128986</v>
      </c>
      <c r="GF104" s="73">
        <f>((((1-'Calcification Rates'!$H$80)*$A104)*'Calcification Rates'!$D$80*0.1)+('Calcification Rates'!$H$80*$A104*'Calcification Rates'!$D$80))*'Calcification Rates'!$F$80</f>
        <v>48.680597978999998</v>
      </c>
      <c r="GG104" s="73">
        <f>((((1-'Calcification Rates'!$H$80)*$A104)*(('Calcification Rates'!$D$80-'Calcification Rates'!$E$80)*0.1))+('Calcification Rates'!$H$80*$A104*('Calcification Rates'!$D$80-'Calcification Rates'!$E$80)))*('Calcification Rates'!$F$80-'Calcification Rates'!$G$80)</f>
        <v>46.99527650336227</v>
      </c>
      <c r="GH104" s="73">
        <f>((((1-'Calcification Rates'!$H$80)*$A104)*(('Calcification Rates'!$D$80+'Calcification Rates'!$E$80)*0.1))+('Calcification Rates'!$H$80*$A104*('Calcification Rates'!$D$80+'Calcification Rates'!$E$80)))*('Calcification Rates'!$F$80+'Calcification Rates'!$G$80)</f>
        <v>50.365919454637719</v>
      </c>
      <c r="GI104" s="73">
        <f>((((((((($A104*2)/PI())/2)+'Calcification Rates'!$D$81)^2)*PI())/2))-((((((($A104*2)/PI())/2)^2)*PI())/2)))*'Calcification Rates'!$F$81</f>
        <v>58.999983673528817</v>
      </c>
      <c r="GJ104" s="73">
        <f>((((((((($A104*2)/PI())/2)+('Calcification Rates'!$D$81-'Calcification Rates'!$E$81))^2)*PI())/2))-((((((($A104*2)/PI())/2)^2)*PI())/2)))*('Calcification Rates'!$F$81-'Calcification Rates'!$G$81)</f>
        <v>57.089428653282994</v>
      </c>
      <c r="GK104" s="73">
        <f>((((((((($A104*2)/PI())/2)+('Calcification Rates'!$D$81+'Calcification Rates'!$E$81))^2)*PI())/2))-((((((($A104*2)/PI())/2)^2)*PI())/2)))*('Calcification Rates'!$F$81+'Calcification Rates'!$G$81)</f>
        <v>60.91143114106589</v>
      </c>
      <c r="GL104" s="73">
        <f>((((((((($A104*2)/PI())/2)+'Calcification Rates'!$D$82)^2)*PI())/2))-((((((($A104*2)/PI())/2)^2)*PI())/2)))*'Calcification Rates'!$F$82</f>
        <v>60.499576885446089</v>
      </c>
      <c r="GM104" s="73">
        <f>((((((((($A104*2)/PI())/2)+('Calcification Rates'!$D$82-'Calcification Rates'!$E$82))^2)*PI())/2))-((((((($A104*2)/PI())/2)^2)*PI())/2)))*('Calcification Rates'!$F$82-'Calcification Rates'!$G$82)</f>
        <v>59.012565638474371</v>
      </c>
      <c r="GN104" s="73">
        <f>((((((((($A104*2)/PI())/2)+('Calcification Rates'!$D$82+'Calcification Rates'!$E$82))^2)*PI())/2))-((((((($A104*2)/PI())/2)^2)*PI())/2)))*('Calcification Rates'!$F$82+'Calcification Rates'!$G$82)</f>
        <v>61.987128300223134</v>
      </c>
      <c r="GO104" s="73">
        <f>((((((((($A104*2)/PI())/2)+'Calcification Rates'!$D$87)^2)*PI())/2))-((((((($A104*2)/PI())/2)^2)*PI())/2)))*'Calcification Rates'!$F$87</f>
        <v>40.703998720122442</v>
      </c>
      <c r="GP104" s="73">
        <f>((((((((($A104*2)/PI())/2)+('Calcification Rates'!$D$87-'Calcification Rates'!$E$87))^2)*PI())/2))-((((((($A104*2)/PI())/2)^2)*PI())/2)))*('Calcification Rates'!$F$87-'Calcification Rates'!$G$87)</f>
        <v>35.413821323674867</v>
      </c>
      <c r="GQ104" s="73">
        <f>((((((((($A104*2)/PI())/2)+('Calcification Rates'!$D$87+'Calcification Rates'!$E$87))^2)*PI())/2))-((((((($A104*2)/PI())/2)^2)*PI())/2)))*('Calcification Rates'!$F$87+'Calcification Rates'!$G$87)</f>
        <v>46.274137500424374</v>
      </c>
      <c r="GR104" s="73">
        <f>((((((((($A104*2)/PI())/2)+'Calcification Rates'!$D$88)^2)*PI())/2))-((((((($A104*2)/PI())/2)^2)*PI())/2)))*'Calcification Rates'!$F$88</f>
        <v>40.703998720122442</v>
      </c>
      <c r="GS104" s="73">
        <f>((((((((($A104*2)/PI())/2)+('Calcification Rates'!$D$88-'Calcification Rates'!$E$88))^2)*PI())/2))-((((((($A104*2)/PI())/2)^2)*PI())/2)))*('Calcification Rates'!$F$88-'Calcification Rates'!$G$88)</f>
        <v>35.413821323674867</v>
      </c>
      <c r="GT104" s="73">
        <f>((((((((($A104*2)/PI())/2)+('Calcification Rates'!$D$88+'Calcification Rates'!$E$88))^2)*PI())/2))-((((((($A104*2)/PI())/2)^2)*PI())/2)))*('Calcification Rates'!$F$88+'Calcification Rates'!$G$88)</f>
        <v>46.274137500424374</v>
      </c>
      <c r="GU104" s="73">
        <f>((((((((($A104*2)/PI())/2)+'Calcification Rates'!$D$89)^2)*PI())/2))-((((((($A104*2)/PI())/2)^2)*PI())/2)))*'Calcification Rates'!$F$89</f>
        <v>56.846390355521365</v>
      </c>
      <c r="GV104" s="73">
        <f>((((((((($A104*2)/PI())/2)+('Calcification Rates'!$D$89-'Calcification Rates'!$E$89))^2)*PI())/2))-((((((($A104*2)/PI())/2)^2)*PI())/2)))*('Calcification Rates'!$F$89-'Calcification Rates'!$G$89)</f>
        <v>50.687842879592502</v>
      </c>
      <c r="GW104" s="73">
        <f>((((((((($A104*2)/PI())/2)+('Calcification Rates'!$D$89+'Calcification Rates'!$E$89))^2)*PI())/2))-((((((($A104*2)/PI())/2)^2)*PI())/2)))*('Calcification Rates'!$F$89+'Calcification Rates'!$G$89)</f>
        <v>63.23294730015953</v>
      </c>
      <c r="GX104" s="73">
        <f>((((((((($A104*2)/PI())/2)+'Calcification Rates'!$D$90)^2)*PI())/2))-((((((($A104*2)/PI())/2)^2)*PI())/2)))*'Calcification Rates'!$F$90</f>
        <v>56.846390355521365</v>
      </c>
      <c r="GY104" s="73">
        <f>((((((((($A104*2)/PI())/2)+('Calcification Rates'!$D$90-'Calcification Rates'!$E$90))^2)*PI())/2))-((((((($A104*2)/PI())/2)^2)*PI())/2)))*('Calcification Rates'!$F$90-'Calcification Rates'!$G$90)</f>
        <v>50.687842879592502</v>
      </c>
      <c r="GZ104" s="73">
        <f>((((((((($A104*2)/PI())/2)+('Calcification Rates'!$D$90+'Calcification Rates'!$E$90))^2)*PI())/2))-((((((($A104*2)/PI())/2)^2)*PI())/2)))*('Calcification Rates'!$F$90+'Calcification Rates'!$G$90)</f>
        <v>63.23294730015953</v>
      </c>
      <c r="HA104" s="73">
        <f>((((((((($A104*2)/PI())/2)+'Calcification Rates'!$D$92)^2)*PI())/2))-((((((($A104*2)/PI())/2)^2)*PI())/2)))*'Calcification Rates'!$F$92</f>
        <v>142.58274263273586</v>
      </c>
      <c r="HB104" s="73">
        <f>((((((((($A104*2)/PI())/2)+('Calcification Rates'!$D$92-'Calcification Rates'!$E$92))^2)*PI())/2))-((((((($A104*2)/PI())/2)^2)*PI())/2)))*('Calcification Rates'!$F$92-'Calcification Rates'!$G$92)</f>
        <v>137.06609147903058</v>
      </c>
      <c r="HC104" s="73">
        <f>((((((((($A104*2)/PI())/2)+('Calcification Rates'!$D$92+'Calcification Rates'!$E$92))^2)*PI())/2))-((((((($A104*2)/PI())/2)^2)*PI())/2)))*('Calcification Rates'!$F$92+'Calcification Rates'!$G$92)</f>
        <v>148.09939378644114</v>
      </c>
      <c r="HD104" s="73">
        <f>$A104*'Calcification Rates'!$D$93*'Calcification Rates'!$F$93</f>
        <v>42.143799449035818</v>
      </c>
      <c r="HE104" s="73">
        <f>$A104*('Calcification Rates'!$D$93-'Calcification Rates'!$E$93)*('Calcification Rates'!$F$93-'Calcification Rates'!$G$93)</f>
        <v>37.039210423652079</v>
      </c>
      <c r="HF104" s="73">
        <f>$A104*('Calcification Rates'!$D$93+'Calcification Rates'!$E$93)*('Calcification Rates'!$F$93+'Calcification Rates'!$G$93)</f>
        <v>47.528033030264091</v>
      </c>
      <c r="HG104" s="73">
        <f>$A104*'Calcification Rates'!$D$95*'Calcification Rates'!$F$95</f>
        <v>53.733344297520674</v>
      </c>
      <c r="HH104" s="73">
        <f>$A104*('Calcification Rates'!$D$95-'Calcification Rates'!$E$95)*('Calcification Rates'!$F$95-'Calcification Rates'!$G$95)</f>
        <v>46.889999610976119</v>
      </c>
      <c r="HI104" s="73">
        <f>$A104*('Calcification Rates'!$D$95+'Calcification Rates'!$E$95)*('Calcification Rates'!$F$95+'Calcification Rates'!$G$95)</f>
        <v>60.960201517794857</v>
      </c>
      <c r="HJ104" s="73">
        <f>((((1-'Calcification Rates'!$H$96)*$A104)*'Calcification Rates'!$D$96*0.1)+('Calcification Rates'!$H$96*$A104*'Calcification Rates'!$D$96))*'Calcification Rates'!$F$96</f>
        <v>25.545688349999999</v>
      </c>
      <c r="HK104" s="73">
        <f>((((1-'Calcification Rates'!$H$96)*$A104)*(('Calcification Rates'!$D$96-'Calcification Rates'!$E$96)*0.1))+('Calcification Rates'!$H$96*$A104*('Calcification Rates'!$D$96-'Calcification Rates'!$E$96)))*('Calcification Rates'!$F$96-'Calcification Rates'!$G$96)</f>
        <v>22.314729291516816</v>
      </c>
      <c r="HL104" s="73">
        <f>((((1-'Calcification Rates'!$H$96)*$A104)*(('Calcification Rates'!$D$96+'Calcification Rates'!$E$96)*0.1))+('Calcification Rates'!$H$96*$A104*('Calcification Rates'!$D$96+'Calcification Rates'!$E$96)))*('Calcification Rates'!$F$96+'Calcification Rates'!$G$96)</f>
        <v>28.975380515165511</v>
      </c>
      <c r="HM104" s="73">
        <f>((((1-'Calcification Rates'!$H$98)*$A104)*'Calcification Rates'!$D$98*0.1)+('Calcification Rates'!$H$98*$A104*'Calcification Rates'!$D$98))*'Calcification Rates'!$F$98</f>
        <v>25.545688349999999</v>
      </c>
      <c r="HN104" s="73">
        <f>((((1-'Calcification Rates'!$H$98)*$A104)*(('Calcification Rates'!$D$98-'Calcification Rates'!$E$98)*0.1))+('Calcification Rates'!$H$98*$A104*('Calcification Rates'!$D$98-'Calcification Rates'!$E$98)))*('Calcification Rates'!$F$98-'Calcification Rates'!$G$98)</f>
        <v>15.406211803930582</v>
      </c>
      <c r="HO104" s="73">
        <f>((((1-'Calcification Rates'!$H$98)*$A104)*(('Calcification Rates'!$D$98+'Calcification Rates'!$E$98)*0.1))+('Calcification Rates'!$H$98*$A104*('Calcification Rates'!$D$98+'Calcification Rates'!$E$98)))*('Calcification Rates'!$F$98+'Calcification Rates'!$G$98)</f>
        <v>37.15318871342793</v>
      </c>
    </row>
    <row r="105" spans="1:223" x14ac:dyDescent="0.3">
      <c r="A105" s="42">
        <v>103</v>
      </c>
      <c r="B105" s="73">
        <f>((((1-'Calcification Rates'!$H$11)*$A105)*'Calcification Rates'!$D$11*0.1)+('Calcification Rates'!$H$11*$A105*'Calcification Rates'!$D$11))*'Calcification Rates'!$F$11</f>
        <v>283.38445482666668</v>
      </c>
      <c r="C105" s="73">
        <f>((((1-'Calcification Rates'!$H$11)*$A105)*(('Calcification Rates'!$D$11-'Calcification Rates'!$E$11)*0.1))+('Calcification Rates'!$H$11*$A105*('Calcification Rates'!$D$11-'Calcification Rates'!$E$11)))*('Calcification Rates'!$F$11-'Calcification Rates'!$G$11)</f>
        <v>230.15778205712178</v>
      </c>
      <c r="D105" s="73">
        <f>((((1-'Calcification Rates'!$H$11)*$A105)*(('Calcification Rates'!$D$11+'Calcification Rates'!$E$11)*0.1))+('Calcification Rates'!$H$11*$A105*('Calcification Rates'!$D$11+'Calcification Rates'!$E$11)))*('Calcification Rates'!$F$11+'Calcification Rates'!$G$11)</f>
        <v>338.26459231227795</v>
      </c>
      <c r="E105" s="73">
        <f>(((((1-'Calcification Rates'!$H$12)*$A105)*'Calcification Rates'!$D$12*0.1)+('Calcification Rates'!$H$12*$A105*'Calcification Rates'!$D$12))*'Calcification Rates'!$F$12)*0.5</f>
        <v>149.23121059047617</v>
      </c>
      <c r="F105" s="73">
        <f>(((((1-'Calcification Rates'!$H$12)*$A105)*(('Calcification Rates'!$D$12-'Calcification Rates'!$E$12)*0.1))+('Calcification Rates'!$H$12*$A105*('Calcification Rates'!$D$12-'Calcification Rates'!$E$12)))*('Calcification Rates'!$F$12-'Calcification Rates'!$G$12))*0.5</f>
        <v>137.15496703131672</v>
      </c>
      <c r="G105" s="73">
        <f>(((((1-'Calcification Rates'!$H$12)*$A105)*(('Calcification Rates'!$D$12+'Calcification Rates'!$E$12)*0.1))+('Calcification Rates'!$H$12*$A105*('Calcification Rates'!$D$12+'Calcification Rates'!$E$12)))*('Calcification Rates'!$F$12+'Calcification Rates'!$G$12))*0.5</f>
        <v>161.51698813142465</v>
      </c>
      <c r="H105" s="73">
        <f>(((((1-'Calcification Rates'!$H$13)*$A105)*'Calcification Rates'!$D$13*0.1)+('Calcification Rates'!$H$13*$A105*'Calcification Rates'!$D$13))*'Calcification Rates'!$F$13)*0.5</f>
        <v>120.07907947679999</v>
      </c>
      <c r="I105" s="73">
        <f>(((((1-'Calcification Rates'!$H$13)*$A105)*(('Calcification Rates'!$D$13-'Calcification Rates'!$E$13)*0.1))+('Calcification Rates'!$H$13*$A105*('Calcification Rates'!$D$13-'Calcification Rates'!$E$13)))*('Calcification Rates'!$F$13-'Calcification Rates'!$G$13))*0.5</f>
        <v>101.62086365402622</v>
      </c>
      <c r="J105" s="73">
        <f>(((((1-'Calcification Rates'!$H$13)*$A105)*(('Calcification Rates'!$D$13+'Calcification Rates'!$E$13)*0.1))+('Calcification Rates'!$H$13*$A105*('Calcification Rates'!$D$13+'Calcification Rates'!$E$13)))*('Calcification Rates'!$F$13+'Calcification Rates'!$G$13))*0.5</f>
        <v>140.05931911475153</v>
      </c>
      <c r="K105" s="73">
        <f>((((((((($A105*2)/PI())/2)+'Calcification Rates'!$D$14)^2)*PI())/2))-((((((($A105*2)/PI())/2)^2)*PI())/2)))*'Calcification Rates'!$F$14</f>
        <v>60.859336613858027</v>
      </c>
      <c r="L105" s="73">
        <f>((((((((($A105*2)/PI())/2)+('Calcification Rates'!$D$14-'Calcification Rates'!$E$14))^2)*PI())/2))-((((((($A105*2)/PI())/2)^2)*PI())/2)))*('Calcification Rates'!$F$14-'Calcification Rates'!$G$14)</f>
        <v>58.740074501929485</v>
      </c>
      <c r="M105" s="73">
        <f>((((((((($A105*2)/PI())/2)+('Calcification Rates'!$D$14+'Calcification Rates'!$E$14))^2)*PI())/2))-((((((($A105*2)/PI())/2)^2)*PI())/2)))*('Calcification Rates'!$F$14+'Calcification Rates'!$G$14)</f>
        <v>62.979278877080503</v>
      </c>
      <c r="N105" s="73">
        <f>((((((((($A105*2)/PI())/2)+'Calcification Rates'!$D$15)^2)*PI())/2))-((((((($A105*2)/PI())/2)^2)*PI())/2)))*'Calcification Rates'!$F$15</f>
        <v>61.731019820566935</v>
      </c>
      <c r="O105" s="73">
        <f>((((((((($A105*2)/PI())/2)+('Calcification Rates'!$D$15-'Calcification Rates'!$E$15))^2)*PI())/2))-((((((($A105*2)/PI())/2)^2)*PI())/2)))*('Calcification Rates'!$F$15-'Calcification Rates'!$G$15)</f>
        <v>55.670899354180655</v>
      </c>
      <c r="P105" s="73">
        <f>((((((((($A105*2)/PI())/2)+('Calcification Rates'!$D$15+'Calcification Rates'!$E$15))^2)*PI())/2))-((((((($A105*2)/PI())/2)^2)*PI())/2)))*('Calcification Rates'!$F$15+'Calcification Rates'!$G$15)</f>
        <v>68.074046831015238</v>
      </c>
      <c r="Q105" s="73">
        <f>(2*'Calcification Rates'!$D$16*'Calcification Rates'!$F$16)+0.1*'Calcification Rates'!$D$16*($A105+(2*'Calcification Rates'!$D$16))*'Calcification Rates'!$F$16</f>
        <v>13.840878333333333</v>
      </c>
      <c r="R105" s="73">
        <f>(2*('Calcification Rates'!$D$16-'Calcification Rates'!$E$16)*('Calcification Rates'!$F$16-'Calcification Rates'!$G$16))+(0.1*('Calcification Rates'!$D$16-'Calcification Rates'!$E$16)*($A105+(2*'Calcification Rates'!$D$16-'Calcification Rates'!$E$16)))*('Calcification Rates'!$F$16-'Calcification Rates'!$G$16)</f>
        <v>11.889532681358613</v>
      </c>
      <c r="S105" s="73">
        <f>(2*('Calcification Rates'!$D$16+'Calcification Rates'!$E$16)*('Calcification Rates'!$F$16+'Calcification Rates'!$G$16))+(0.1*('Calcification Rates'!$D$16+'Calcification Rates'!$E$16)*($A105+(2*'Calcification Rates'!$D$16+'Calcification Rates'!$E$16)))*('Calcification Rates'!$F$16+'Calcification Rates'!$G$16)</f>
        <v>15.840764248916859</v>
      </c>
      <c r="T105" s="73">
        <f>(2*'Calcification Rates'!$D$17*'Calcification Rates'!$F$17)+0.1*'Calcification Rates'!$D$17*($A105+(2*'Calcification Rates'!$D$17))*'Calcification Rates'!$F$17</f>
        <v>12.792326944444444</v>
      </c>
      <c r="U105" s="73">
        <f>(2*('Calcification Rates'!$D$17-'Calcification Rates'!$E$17)*('Calcification Rates'!$F$17-'Calcification Rates'!$G$17))+(0.1*('Calcification Rates'!$D$17-'Calcification Rates'!$E$17)*($A105+(2*'Calcification Rates'!$D$17-'Calcification Rates'!$E$17)))*('Calcification Rates'!$F$17-'Calcification Rates'!$G$17)</f>
        <v>10.855209328825278</v>
      </c>
      <c r="V105" s="73">
        <f>(2*('Calcification Rates'!$D$17+'Calcification Rates'!$E$17)*('Calcification Rates'!$F$17+'Calcification Rates'!$G$17))+(0.1*('Calcification Rates'!$D$17+'Calcification Rates'!$E$17)*($A105+(2*'Calcification Rates'!$D$17+'Calcification Rates'!$E$17)))*('Calcification Rates'!$F$17+'Calcification Rates'!$G$17)</f>
        <v>14.777983329716857</v>
      </c>
      <c r="W105" s="73">
        <f>((((((((($A105*2)/PI())/2)+'Calcification Rates'!$D$18)^2)*PI())/2))-((((((($A105*2)/PI())/2)^2)*PI())/2)))*'Calcification Rates'!$F$18</f>
        <v>61.731019820566935</v>
      </c>
      <c r="X105" s="73">
        <f>((((((((($A105*2)/PI())/2)+('Calcification Rates'!$D$18-'Calcification Rates'!$E$18))^2)*PI())/2))-((((((($A105*2)/PI())/2)^2)*PI())/2)))*('Calcification Rates'!$F$18-'Calcification Rates'!$G$18)</f>
        <v>55.670899354180655</v>
      </c>
      <c r="Y105" s="73">
        <f>((((((((($A105*2)/PI())/2)+('Calcification Rates'!$D$18+'Calcification Rates'!$E$18))^2)*PI())/2))-((((((($A105*2)/PI())/2)^2)*PI())/2)))*('Calcification Rates'!$F$18+'Calcification Rates'!$G$18)</f>
        <v>68.074046831015238</v>
      </c>
      <c r="Z105" s="73">
        <f>(2*'Calcification Rates'!$D$19*'Calcification Rates'!$F$19)+0.1*'Calcification Rates'!$D$19*($A105+(2*'Calcification Rates'!$D$19))*'Calcification Rates'!$F$19</f>
        <v>12.792326944444444</v>
      </c>
      <c r="AA105" s="73">
        <f>(2*('Calcification Rates'!$D$19-'Calcification Rates'!$E$19)*('Calcification Rates'!$F$19-'Calcification Rates'!$G$19))+(0.1*('Calcification Rates'!$D$19-'Calcification Rates'!$E$19)*($A105+(2*'Calcification Rates'!$D$19-'Calcification Rates'!$E$19)))*('Calcification Rates'!$F$19-'Calcification Rates'!$G$19)</f>
        <v>10.855209328825278</v>
      </c>
      <c r="AB105" s="73">
        <f>(2*('Calcification Rates'!$D$19+'Calcification Rates'!$E$19)*('Calcification Rates'!$F$19+'Calcification Rates'!$G$19))+(0.1*('Calcification Rates'!$D$19+'Calcification Rates'!$E$19)*($A105+(2*'Calcification Rates'!$D$19+'Calcification Rates'!$E$19)))*('Calcification Rates'!$F$19+'Calcification Rates'!$G$19)</f>
        <v>14.777983329716857</v>
      </c>
      <c r="AC105" s="73">
        <f>(((((1-'Calcification Rates'!$H$20)*$A105)*'Calcification Rates'!$D$20*0.1)+('Calcification Rates'!$H$20*$A105*'Calcification Rates'!$D$20))*'Calcification Rates'!$F$20)*0.5</f>
        <v>8.3276190958333309</v>
      </c>
      <c r="AD105" s="73">
        <f>(((((1-'Calcification Rates'!$H$20)*$A105)*(('Calcification Rates'!$D$20-'Calcification Rates'!$E$20)*0.1))+('Calcification Rates'!$H$20*$A105*('Calcification Rates'!$D$20-'Calcification Rates'!$E$20)))*('Calcification Rates'!$F$20-'Calcification Rates'!$G$20))*0.5</f>
        <v>7.0669561001940231</v>
      </c>
      <c r="AE105" s="73">
        <f>(((((1-'Calcification Rates'!$H$20)*$A105)*(('Calcification Rates'!$D$20+'Calcification Rates'!$E$20)*0.1))+('Calcification Rates'!$H$20*$A105*('Calcification Rates'!$D$20+'Calcification Rates'!$E$20)))*('Calcification Rates'!$F$20+'Calcification Rates'!$G$20))*0.5</f>
        <v>9.6197455877545739</v>
      </c>
      <c r="AF105" s="73">
        <f>(2*'Calcification Rates'!$D$21*'Calcification Rates'!$F$21)+0.1*'Calcification Rates'!$D$21*($A105+(2*'Calcification Rates'!$D$21))*'Calcification Rates'!$F$21</f>
        <v>14.679719444444444</v>
      </c>
      <c r="AG105" s="73">
        <f>(2*('Calcification Rates'!$D$21-'Calcification Rates'!$E$21)*('Calcification Rates'!$F$21-'Calcification Rates'!$G$21))+(0.1*('Calcification Rates'!$D$21-'Calcification Rates'!$E$21)*($A105+(2*'Calcification Rates'!$D$21-'Calcification Rates'!$E$21)))*('Calcification Rates'!$F$21-'Calcification Rates'!$G$21)</f>
        <v>14.364682719982934</v>
      </c>
      <c r="AH105" s="73">
        <f>(2*('Calcification Rates'!$D$21+'Calcification Rates'!$E$21)*('Calcification Rates'!$F$21+'Calcification Rates'!$G$21))+(0.1*('Calcification Rates'!$D$21+'Calcification Rates'!$E$21)*($A105+(2*'Calcification Rates'!$D$21+'Calcification Rates'!$E$21)))*('Calcification Rates'!$F$21+'Calcification Rates'!$G$21)</f>
        <v>14.997964331750399</v>
      </c>
      <c r="AI105" s="73">
        <f>$A105*'Calcification Rates'!$D$23*'Calcification Rates'!$F$23</f>
        <v>2.4207896874999997</v>
      </c>
      <c r="AJ105" s="73">
        <f>$A105*('Calcification Rates'!$D$23-'Calcification Rates'!$E$23)*('Calcification Rates'!$F$23-'Calcification Rates'!$G$23)</f>
        <v>1.5732682756144365</v>
      </c>
      <c r="AK105" s="73">
        <f>$A105*('Calcification Rates'!$D$23+'Calcification Rates'!$E$23)*('Calcification Rates'!$F$23+'Calcification Rates'!$G$23)</f>
        <v>3.2683110993855631</v>
      </c>
      <c r="AL105" s="73">
        <f>((((1-'Calcification Rates'!$H$24)*$A105)*'Calcification Rates'!$D$24*0.1)+('Calcification Rates'!$H$24*$A105*'Calcification Rates'!$D$24))*'Calcification Rates'!$F$24</f>
        <v>110.30427871189998</v>
      </c>
      <c r="AM105" s="73">
        <f>((((1-'Calcification Rates'!$H$24)*$A105)*(('Calcification Rates'!$D$24-'Calcification Rates'!$E$24)*0.1))+('Calcification Rates'!$H$24*$A105*('Calcification Rates'!$D$24-'Calcification Rates'!$E$24)))*('Calcification Rates'!$F$24-'Calcification Rates'!$G$24)</f>
        <v>66.522814239034673</v>
      </c>
      <c r="AN105" s="73">
        <f>((((1-'Calcification Rates'!$H$24)*$A105)*(('Calcification Rates'!$D$24+'Calcification Rates'!$E$24)*0.1))+('Calcification Rates'!$H$24*$A105*('Calcification Rates'!$D$24+'Calcification Rates'!$E$24)))*('Calcification Rates'!$F$24+'Calcification Rates'!$G$24)</f>
        <v>160.4245548889964</v>
      </c>
      <c r="AO105" s="73">
        <f>((((((((($A105*2)/PI())/2)+'Calcification Rates'!$D$25)^2)*PI())/2))-((((((($A105*2)/PI())/2)^2)*PI())/2)))*'Calcification Rates'!$F$25</f>
        <v>51.766621766949278</v>
      </c>
      <c r="AP105" s="73">
        <f>((((((((($A105*2)/PI())/2)+('Calcification Rates'!$D$25-'Calcification Rates'!$E$25))^2)*PI())/2))-((((((($A105*2)/PI())/2)^2)*PI())/2)))*('Calcification Rates'!$F$25-'Calcification Rates'!$G$25)</f>
        <v>42.321264083735009</v>
      </c>
      <c r="AQ105" s="73">
        <f>((((((((($A105*2)/PI())/2)+('Calcification Rates'!$D$25+'Calcification Rates'!$E$25))^2)*PI())/2))-((((((($A105*2)/PI())/2)^2)*PI())/2)))*('Calcification Rates'!$F$25+'Calcification Rates'!$G$25)</f>
        <v>61.525237935314657</v>
      </c>
      <c r="AR105" s="73">
        <f>((((1-'Calcification Rates'!$H$28)*$A105)*'Calcification Rates'!$D$28*0.1)+('Calcification Rates'!$H$28*$A105*'Calcification Rates'!$D$28))*'Calcification Rates'!$F$28</f>
        <v>17.754237571199976</v>
      </c>
      <c r="AS105" s="73">
        <f>((((1-'Calcification Rates'!$H$28)*$A105)*(('Calcification Rates'!$D$28-'Calcification Rates'!$E$28)*0.1))+('Calcification Rates'!$H$28*$A105*('Calcification Rates'!$D$28-'Calcification Rates'!$E$28)))*('Calcification Rates'!$F$28-'Calcification Rates'!$G$28)</f>
        <v>16.002241963665561</v>
      </c>
      <c r="AT105" s="73">
        <f>((((1-'Calcification Rates'!$H$28)*$A105)*(('Calcification Rates'!$D$28+'Calcification Rates'!$E$28)*0.1))+('Calcification Rates'!$H$28*$A105*('Calcification Rates'!$D$28+'Calcification Rates'!$E$28)))*('Calcification Rates'!$F$28+'Calcification Rates'!$G$28)</f>
        <v>19.591967176359063</v>
      </c>
      <c r="AU105" s="73">
        <f>((((((((($A105*2)/PI())/2)+'Calcification Rates'!$D$29)^2)*PI())/2))-((((((($A105*2)/PI())/2)^2)*PI())/2)))*'Calcification Rates'!$F$29</f>
        <v>252.87358478419586</v>
      </c>
      <c r="AV105" s="73">
        <f>((((((((($A105*2)/PI())/2)+('Calcification Rates'!$D$29-'Calcification Rates'!$E$29))^2)*PI())/2))-((((((($A105*2)/PI())/2)^2)*PI())/2)))*('Calcification Rates'!$F$29-'Calcification Rates'!$G$29)</f>
        <v>209.03606930286398</v>
      </c>
      <c r="AW105" s="73">
        <f>((((((((($A105*2)/PI())/2)+('Calcification Rates'!$D$29+'Calcification Rates'!$E$29))^2)*PI())/2))-((((((($A105*2)/PI())/2)^2)*PI())/2)))*('Calcification Rates'!$F$29+'Calcification Rates'!$G$29)</f>
        <v>300.51161374542517</v>
      </c>
      <c r="AX105" s="73">
        <f>((((((((($A105*2)/PI())/2)+'Calcification Rates'!$D$30)^2)*PI())/2))-((((((($A105*2)/PI())/2)^2)*PI())/2)))*'Calcification Rates'!$F$30</f>
        <v>60.468237886833123</v>
      </c>
      <c r="AY105" s="73">
        <f>((((((((($A105*2)/PI())/2)+('Calcification Rates'!$D$30-'Calcification Rates'!$E$30))^2)*PI())/2))-((((((($A105*2)/PI())/2)^2)*PI())/2)))*('Calcification Rates'!$F$30-'Calcification Rates'!$G$30)</f>
        <v>53.68208239696704</v>
      </c>
      <c r="AZ105" s="73">
        <f>((((((((($A105*2)/PI())/2)+('Calcification Rates'!$D$30+'Calcification Rates'!$E$30))^2)*PI())/2))-((((((($A105*2)/PI())/2)^2)*PI())/2)))*('Calcification Rates'!$F$30+'Calcification Rates'!$G$30)</f>
        <v>67.393639434232995</v>
      </c>
      <c r="BA105" s="73">
        <f>((((1-'Calcification Rates'!$H$31)*$A105)*'Calcification Rates'!$D$31*0.1)+('Calcification Rates'!$H$31*$A105*'Calcification Rates'!$D$31))*'Calcification Rates'!$F$31</f>
        <v>18.989698000000001</v>
      </c>
      <c r="BB105" s="73">
        <f>((((1-'Calcification Rates'!$H$31)*$A105)*(('Calcification Rates'!$D$31-'Calcification Rates'!$E$31)*0.1))+('Calcification Rates'!$H$31*$A105*('Calcification Rates'!$D$31-'Calcification Rates'!$E$31)))*('Calcification Rates'!$F$31-'Calcification Rates'!$G$31)</f>
        <v>18.989698000000001</v>
      </c>
      <c r="BC105" s="73">
        <f>((((1-'Calcification Rates'!$H$31)*$A105)*(('Calcification Rates'!$D$31+'Calcification Rates'!$E$31)*0.1))+('Calcification Rates'!$H$31*$A105*('Calcification Rates'!$D$31+'Calcification Rates'!$E$31)))*('Calcification Rates'!$F$31+'Calcification Rates'!$G$31)</f>
        <v>18.989698000000001</v>
      </c>
      <c r="BD105" s="73">
        <f>$A105*'Calcification Rates'!$D$32*'Calcification Rates'!$F$32</f>
        <v>79.794326162696507</v>
      </c>
      <c r="BE105" s="73">
        <f>$A105*('Calcification Rates'!$D$32-'Calcification Rates'!$E$32)*('Calcification Rates'!$F$32-'Calcification Rates'!$G$32)</f>
        <v>76.707013817902904</v>
      </c>
      <c r="BF105" s="73">
        <f>$A105*('Calcification Rates'!$D$32+'Calcification Rates'!$E$32)*('Calcification Rates'!$F$32+'Calcification Rates'!$G$32)</f>
        <v>82.881638507490109</v>
      </c>
      <c r="BG105" s="73">
        <f>((((1-'Calcification Rates'!$H$34)*$A105)*'Calcification Rates'!$D$34*0.1)+('Calcification Rates'!$H$34*$A105*'Calcification Rates'!$D$34))*'Calcification Rates'!$F$34</f>
        <v>25.796136275000002</v>
      </c>
      <c r="BH105" s="73">
        <f>((((1-'Calcification Rates'!$H$34)*$A105)*(('Calcification Rates'!$D$34-'Calcification Rates'!$E$34)*0.1))+('Calcification Rates'!$H$34*$A105*('Calcification Rates'!$D$34-'Calcification Rates'!$E$34)))*('Calcification Rates'!$F$34-'Calcification Rates'!$G$34)</f>
        <v>9.8235061165621449</v>
      </c>
      <c r="BI105" s="73">
        <f>((((1-'Calcification Rates'!$H$34)*$A105)*(('Calcification Rates'!$D$34+'Calcification Rates'!$E$34)*0.1))+('Calcification Rates'!$H$34*$A105*('Calcification Rates'!$D$34+'Calcification Rates'!$E$34)))*('Calcification Rates'!$F$34+'Calcification Rates'!$G$34)</f>
        <v>49.198615077067934</v>
      </c>
      <c r="BJ105" s="73">
        <f>(2*'Calcification Rates'!$D$35*'Calcification Rates'!$F$35)+0.1*'Calcification Rates'!$D$35*($A105+(2*'Calcification Rates'!$D$35))*'Calcification Rates'!$F$35</f>
        <v>7.3740319550371085</v>
      </c>
      <c r="BK105" s="73">
        <f>(2*('Calcification Rates'!$D$35-'Calcification Rates'!$E$35)*('Calcification Rates'!$F$35-'Calcification Rates'!$G$35))+(0.1*('Calcification Rates'!$D$35-'Calcification Rates'!$E$35)*($A105+(2*'Calcification Rates'!$D$35-'Calcification Rates'!$E$35)))*('Calcification Rates'!$F$35-'Calcification Rates'!$G$35)</f>
        <v>6.6506256155335759</v>
      </c>
      <c r="BL105" s="73">
        <f>(2*('Calcification Rates'!$D$35+'Calcification Rates'!$E$35)*('Calcification Rates'!$F$35+'Calcification Rates'!$G$35))+(0.1*('Calcification Rates'!$D$35+'Calcification Rates'!$E$35)*($A105+(2*'Calcification Rates'!$D$35+'Calcification Rates'!$E$35)))*('Calcification Rates'!$F$35+'Calcification Rates'!$G$35)</f>
        <v>8.1311213168222611</v>
      </c>
      <c r="BM105" s="73">
        <f>((((((((($A105*2)/PI())/2)+'Calcification Rates'!$D$36)^2)*PI())/2))-((((((($A105*2)/PI())/2)^2)*PI())/2)))*'Calcification Rates'!$F$36</f>
        <v>81.456210923162971</v>
      </c>
      <c r="BN105" s="73">
        <f>((((((((($A105*2)/PI())/2)+('Calcification Rates'!$D$36-'Calcification Rates'!$E$36))^2)*PI())/2))-((((((($A105*2)/PI())/2)^2)*PI())/2)))*('Calcification Rates'!$F$36-'Calcification Rates'!$G$36)</f>
        <v>74.61350509627438</v>
      </c>
      <c r="BO105" s="73">
        <f>((((((((($A105*2)/PI())/2)+('Calcification Rates'!$D$36+'Calcification Rates'!$E$36))^2)*PI())/2))-((((((($A105*2)/PI())/2)^2)*PI())/2)))*('Calcification Rates'!$F$36+'Calcification Rates'!$G$36)</f>
        <v>88.598876207788265</v>
      </c>
      <c r="BP105" s="73">
        <f>(2*'Calcification Rates'!$D$37*'Calcification Rates'!$F$37)+0.1*'Calcification Rates'!$D$37*($A105+(2*'Calcification Rates'!$D$37))*'Calcification Rates'!$F$37</f>
        <v>145.31698611111111</v>
      </c>
      <c r="BQ105" s="73">
        <f>(2*('Calcification Rates'!$D$37-'Calcification Rates'!$E$37)*('Calcification Rates'!$F$37-'Calcification Rates'!$G$37))+(0.1*('Calcification Rates'!$D$37-'Calcification Rates'!$E$37)*($A105+(2*'Calcification Rates'!$D$37-'Calcification Rates'!$E$37)))*('Calcification Rates'!$F$37-'Calcification Rates'!$G$37)</f>
        <v>119.26659901108169</v>
      </c>
      <c r="BR105" s="73">
        <f>(2*('Calcification Rates'!$D$37+'Calcification Rates'!$E$37)*('Calcification Rates'!$F$37+'Calcification Rates'!$G$37))+(0.1*('Calcification Rates'!$D$37+'Calcification Rates'!$E$37)*($A105+(2*'Calcification Rates'!$D$37+'Calcification Rates'!$E$37)))*('Calcification Rates'!$F$37+'Calcification Rates'!$G$37)</f>
        <v>173.44557456154752</v>
      </c>
      <c r="BS105" s="73">
        <f>(2*'Calcification Rates'!$D$38*'Calcification Rates'!$F$38)+0.1*'Calcification Rates'!$D$38*($A105+(2*'Calcification Rates'!$D$38))*'Calcification Rates'!$F$38</f>
        <v>139.14522222222223</v>
      </c>
      <c r="BT105" s="73">
        <f>(2*('Calcification Rates'!$D$38-'Calcification Rates'!$E$38)*('Calcification Rates'!$F$38-'Calcification Rates'!$G$38))+(0.1*('Calcification Rates'!$D$38-'Calcification Rates'!$E$38)*($A105+(2*'Calcification Rates'!$D$38-'Calcification Rates'!$E$38)))*('Calcification Rates'!$F$38-'Calcification Rates'!$G$38)</f>
        <v>112.01257038710023</v>
      </c>
      <c r="BU105" s="73">
        <f>(2*('Calcification Rates'!$D$38+'Calcification Rates'!$E$38)*('Calcification Rates'!$F$38+'Calcification Rates'!$G$38))+(0.1*('Calcification Rates'!$D$38+'Calcification Rates'!$E$38)*($A105+(2*'Calcification Rates'!$D$38+'Calcification Rates'!$E$38)))*('Calcification Rates'!$F$38+'Calcification Rates'!$G$38)</f>
        <v>168.98041907499825</v>
      </c>
      <c r="BV105" s="73">
        <f>((((((((($A105*2)/PI())/2)+'Calcification Rates'!$D$39)^2)*PI())/2))-((((((($A105*2)/PI())/2)^2)*PI())/2)))*'Calcification Rates'!$F$39</f>
        <v>44.070935418205053</v>
      </c>
      <c r="BW105" s="73">
        <f>((((((((($A105*2)/PI())/2)+('Calcification Rates'!$D$39-'Calcification Rates'!$E$39))^2)*PI())/2))-((((((($A105*2)/PI())/2)^2)*PI())/2)))*('Calcification Rates'!$F$39-'Calcification Rates'!$G$39)</f>
        <v>42.365792339663287</v>
      </c>
      <c r="BX105" s="73">
        <f>((((((((($A105*2)/PI())/2)+('Calcification Rates'!$D$39+'Calcification Rates'!$E$39))^2)*PI())/2))-((((((($A105*2)/PI())/2)^2)*PI())/2)))*('Calcification Rates'!$F$39+'Calcification Rates'!$G$39)</f>
        <v>45.77607849674682</v>
      </c>
      <c r="BY105" s="73">
        <f>((((((((($A105*2)/PI())/2)+'Calcification Rates'!$D$40)^2)*PI())/2))-((((((($A105*2)/PI())/2)^2)*PI())/2)))*'Calcification Rates'!$F$40</f>
        <v>80.40277584442164</v>
      </c>
      <c r="BZ105" s="73">
        <f>((((((((($A105*2)/PI())/2)+('Calcification Rates'!$D$40-'Calcification Rates'!$E$40))^2)*PI())/2))-((((((($A105*2)/PI())/2)^2)*PI())/2)))*('Calcification Rates'!$F$40-'Calcification Rates'!$G$40)</f>
        <v>77.291922048701494</v>
      </c>
      <c r="CA105" s="73">
        <f>((((((((($A105*2)/PI())/2)+('Calcification Rates'!$D$40+'Calcification Rates'!$E$40))^2)*PI())/2))-((((((($A105*2)/PI())/2)^2)*PI())/2)))*('Calcification Rates'!$F$40+'Calcification Rates'!$G$40)</f>
        <v>83.513629640141787</v>
      </c>
      <c r="CB105" s="73">
        <f>$A105*'Calcification Rates'!$D$23*'Calcification Rates'!$F$23</f>
        <v>2.4207896874999997</v>
      </c>
      <c r="CC105" s="73">
        <f>$A105*('Calcification Rates'!$D$23-'Calcification Rates'!$E$23)*('Calcification Rates'!$F$23-'Calcification Rates'!$G$23)</f>
        <v>1.5732682756144365</v>
      </c>
      <c r="CD105" s="73">
        <f>$A105*('Calcification Rates'!$D$23+'Calcification Rates'!$E$23)*('Calcification Rates'!$F$23+'Calcification Rates'!$G$23)</f>
        <v>3.2683110993855631</v>
      </c>
      <c r="CE105" s="73">
        <f>((((1-'Calcification Rates'!$H$44)*$A105)*'Calcification Rates'!$D$44*0.1)+('Calcification Rates'!$H$44*$A105*'Calcification Rates'!$D$44))*'Calcification Rates'!$F$44</f>
        <v>84.533938573175021</v>
      </c>
      <c r="CF105" s="73">
        <f>((((1-'Calcification Rates'!$H$44)*$A105)*(('Calcification Rates'!$D$44-'Calcification Rates'!$E$44)*0.1))+('Calcification Rates'!$H$44*$A105*('Calcification Rates'!$D$44-'Calcification Rates'!$E$44)))*('Calcification Rates'!$F$44-'Calcification Rates'!$G$44)</f>
        <v>50.981118396004831</v>
      </c>
      <c r="CG105" s="73">
        <f>((((1-'Calcification Rates'!$H$44)*$A105)*(('Calcification Rates'!$D$44+'Calcification Rates'!$E$44)*0.1))+('Calcification Rates'!$H$44*$A105*('Calcification Rates'!$D$44+'Calcification Rates'!$E$44)))*('Calcification Rates'!$F$44+'Calcification Rates'!$G$44)</f>
        <v>122.94463666305924</v>
      </c>
      <c r="CH105" s="73">
        <f>((((1-'Calcification Rates'!$H$45)*$A105)*'Calcification Rates'!$D$45*0.1)+('Calcification Rates'!$H$45*$A105*'Calcification Rates'!$D$45))*'Calcification Rates'!$F$45</f>
        <v>105.0396472</v>
      </c>
      <c r="CI105" s="73">
        <f>((((1-'Calcification Rates'!$H$45)*$A105)*(('Calcification Rates'!$D$45-'Calcification Rates'!$E$45)*0.1))+('Calcification Rates'!$H$45*$A105*('Calcification Rates'!$D$45-'Calcification Rates'!$E$45)))*('Calcification Rates'!$F$45-'Calcification Rates'!$G$45)</f>
        <v>69.167189823923465</v>
      </c>
      <c r="CJ105" s="73">
        <f>((((1-'Calcification Rates'!$H$45)*$A105)*(('Calcification Rates'!$D$45+'Calcification Rates'!$E$45)*0.1))+('Calcification Rates'!$H$45*$A105*('Calcification Rates'!$D$45+'Calcification Rates'!$E$45)))*('Calcification Rates'!$F$45+'Calcification Rates'!$G$45)</f>
        <v>140.91210457607653</v>
      </c>
      <c r="CK105" s="73">
        <f>((((1-'Calcification Rates'!$H$46)*$A105)*'Calcification Rates'!$D$46*0.1)+('Calcification Rates'!$H$46*$A105*'Calcification Rates'!$D$46))*'Calcification Rates'!$F$46</f>
        <v>84.605520460000008</v>
      </c>
      <c r="CL105" s="73">
        <f>((((1-'Calcification Rates'!$H$46)*$A105)*(('Calcification Rates'!$D$46-'Calcification Rates'!$E$46)*0.1))+('Calcification Rates'!$H$46*$A105*('Calcification Rates'!$D$46-'Calcification Rates'!$E$46)))*('Calcification Rates'!$F$46-'Calcification Rates'!$G$46)</f>
        <v>79.348813767968309</v>
      </c>
      <c r="CM105" s="73">
        <f>((((1-'Calcification Rates'!$H$46)*$A105)*(('Calcification Rates'!$D$46+'Calcification Rates'!$E$46)*0.1))+('Calcification Rates'!$H$46*$A105*('Calcification Rates'!$D$46+'Calcification Rates'!$E$46)))*('Calcification Rates'!$F$46+'Calcification Rates'!$G$46)</f>
        <v>90.019858807159807</v>
      </c>
      <c r="CN105" s="73">
        <f>((((1-'Calcification Rates'!$H$47)*$A105)*'Calcification Rates'!$D$47*0.1)+('Calcification Rates'!$H$47*$A105*'Calcification Rates'!$D$47))*'Calcification Rates'!$F$47</f>
        <v>110.30427871189998</v>
      </c>
      <c r="CO105" s="73">
        <f>((((1-'Calcification Rates'!$H$47)*$A105)*(('Calcification Rates'!$D$47-'Calcification Rates'!$E$47)*0.1))+('Calcification Rates'!$H$47*$A105*('Calcification Rates'!$D$47-'Calcification Rates'!$E$47)))*('Calcification Rates'!$F$47-'Calcification Rates'!$G$47)</f>
        <v>66.522814239034673</v>
      </c>
      <c r="CP105" s="73">
        <f>((((1-'Calcification Rates'!$H$47)*$A105)*(('Calcification Rates'!$D$47+'Calcification Rates'!$E$47)*0.1))+('Calcification Rates'!$H$47*$A105*('Calcification Rates'!$D$47+'Calcification Rates'!$E$47)))*('Calcification Rates'!$F$47+'Calcification Rates'!$G$47)</f>
        <v>160.4245548889964</v>
      </c>
      <c r="CQ105" s="73">
        <f>((((((((($A105*2)/PI())/2)+'Calcification Rates'!$D$48)^2)*PI())/2))-((((((($A105*2)/PI())/2)^2)*PI())/2)))*'Calcification Rates'!$F$48</f>
        <v>61.731019820566935</v>
      </c>
      <c r="CR105" s="73">
        <f>((((((((($A105*2)/PI())/2)+('Calcification Rates'!$D$48-'Calcification Rates'!$E$48))^2)*PI())/2))-((((((($A105*2)/PI())/2)^2)*PI())/2)))*('Calcification Rates'!$F$48-'Calcification Rates'!$G$48)</f>
        <v>55.670899354180655</v>
      </c>
      <c r="CS105" s="73">
        <f>((((((((($A105*2)/PI())/2)+('Calcification Rates'!$D$48+'Calcification Rates'!$E$48))^2)*PI())/2))-((((((($A105*2)/PI())/2)^2)*PI())/2)))*('Calcification Rates'!$F$48+'Calcification Rates'!$G$48)</f>
        <v>68.074046831015238</v>
      </c>
      <c r="CT105" s="73">
        <f>((((1-'Calcification Rates'!$H$49)*$A105)*'Calcification Rates'!$D$49*0.1)+('Calcification Rates'!$H$49*$A105*'Calcification Rates'!$D$49))*'Calcification Rates'!$F$49</f>
        <v>84.533938573175021</v>
      </c>
      <c r="CU105" s="73">
        <f>((((1-'Calcification Rates'!$H$49)*$A105)*(('Calcification Rates'!$D$49-'Calcification Rates'!$E$49)*0.1))+('Calcification Rates'!$H$49*$A105*('Calcification Rates'!$D$49-'Calcification Rates'!$E$49)))*('Calcification Rates'!$F$49-'Calcification Rates'!$G$49)</f>
        <v>50.981118396004831</v>
      </c>
      <c r="CV105" s="73">
        <f>((((1-'Calcification Rates'!$H$49)*$A105)*(('Calcification Rates'!$D$49+'Calcification Rates'!$E$49)*0.1))+('Calcification Rates'!$H$49*$A105*('Calcification Rates'!$D$49+'Calcification Rates'!$E$49)))*('Calcification Rates'!$F$49+'Calcification Rates'!$G$49)</f>
        <v>122.94463666305924</v>
      </c>
      <c r="CW105" s="73">
        <f>((((((((($A105*2)/PI())/2)+'Calcification Rates'!$D$50)^2)*PI())/2))-((((((($A105*2)/PI())/2)^2)*PI())/2)))*'Calcification Rates'!$F$50</f>
        <v>61.731019820566935</v>
      </c>
      <c r="CX105" s="73">
        <f>((((((((($A105*2)/PI())/2)+('Calcification Rates'!$D$50-'Calcification Rates'!$E$50))^2)*PI())/2))-((((((($A105*2)/PI())/2)^2)*PI())/2)))*('Calcification Rates'!$F$50-'Calcification Rates'!$G$50)</f>
        <v>55.670899354180655</v>
      </c>
      <c r="CY105" s="73">
        <f>((((((((($A105*2)/PI())/2)+('Calcification Rates'!$D$50+'Calcification Rates'!$E$50))^2)*PI())/2))-((((((($A105*2)/PI())/2)^2)*PI())/2)))*('Calcification Rates'!$F$50+'Calcification Rates'!$G$50)</f>
        <v>68.074046831015238</v>
      </c>
      <c r="CZ105" s="73">
        <f>((((((((($A105*2)/PI())/2)+'Calcification Rates'!$D$51)^2)*PI())/2))-((((((($A105*2)/PI())/2)^2)*PI())/2)))*'Calcification Rates'!$F$51</f>
        <v>61.731019820566935</v>
      </c>
      <c r="DA105" s="73">
        <f>((((((((($A105*2)/PI())/2)+('Calcification Rates'!$D$51-'Calcification Rates'!$E$51))^2)*PI())/2))-((((((($A105*2)/PI())/2)^2)*PI())/2)))*('Calcification Rates'!$F$51-'Calcification Rates'!$G$51)</f>
        <v>55.670899354180655</v>
      </c>
      <c r="DB105" s="73">
        <f>((((((((($A105*2)/PI())/2)+('Calcification Rates'!$D$51+'Calcification Rates'!$E$51))^2)*PI())/2))-((((((($A105*2)/PI())/2)^2)*PI())/2)))*('Calcification Rates'!$F$51+'Calcification Rates'!$G$51)</f>
        <v>68.074046831015238</v>
      </c>
      <c r="DC105" s="73">
        <f>((((((((($A105*2)/PI())/2)+'Calcification Rates'!$D$52)^2)*PI())/2))-((((((($A105*2)/PI())/2)^2)*PI())/2)))*'Calcification Rates'!$F$52</f>
        <v>136.15368359881649</v>
      </c>
      <c r="DD105" s="73">
        <f>((((((((($A105*2)/PI())/2)+('Calcification Rates'!$D$52-'Calcification Rates'!$E$52))^2)*PI())/2))-((((((($A105*2)/PI())/2)^2)*PI())/2)))*('Calcification Rates'!$F$52-'Calcification Rates'!$G$52)</f>
        <v>128.54041484671049</v>
      </c>
      <c r="DE105" s="73">
        <f>((((((((($A105*2)/PI())/2)+('Calcification Rates'!$D$52+'Calcification Rates'!$E$52))^2)*PI())/2))-((((((($A105*2)/PI())/2)^2)*PI())/2)))*('Calcification Rates'!$F$52+'Calcification Rates'!$G$52)</f>
        <v>143.95686894844548</v>
      </c>
      <c r="DF105" s="73">
        <f>((((((((($A105*2)/PI())/2)+'Calcification Rates'!$D$53)^2)*PI())/2))-((((((($A105*2)/PI())/2)^2)*PI())/2)))*'Calcification Rates'!$F$53</f>
        <v>18.320823024578633</v>
      </c>
      <c r="DG105" s="73">
        <f>((((((((($A105*2)/PI())/2)+('Calcification Rates'!$D$53-'Calcification Rates'!$E$53))^2)*PI())/2))-((((((($A105*2)/PI())/2)^2)*PI())/2)))*('Calcification Rates'!$F$53-'Calcification Rates'!$G$53)</f>
        <v>17.413974402527625</v>
      </c>
      <c r="DH105" s="73">
        <f>((((((((($A105*2)/PI())/2)+('Calcification Rates'!$D$53+'Calcification Rates'!$E$53))^2)*PI())/2))-((((((($A105*2)/PI())/2)^2)*PI())/2)))*('Calcification Rates'!$F$53+'Calcification Rates'!$G$53)</f>
        <v>19.243618256762922</v>
      </c>
      <c r="DI105" s="73">
        <f>((((((((($A105*2)/PI())/2)+'Calcification Rates'!$D$54)^2)*PI())/2))-((((((($A105*2)/PI())/2)^2)*PI())/2)))*'Calcification Rates'!$F$54</f>
        <v>18.320823024578633</v>
      </c>
      <c r="DJ105" s="73">
        <f>((((((((($A105*2)/PI())/2)+('Calcification Rates'!$D$54-'Calcification Rates'!$E$54))^2)*PI())/2))-((((((($A105*2)/PI())/2)^2)*PI())/2)))*('Calcification Rates'!$F$54-'Calcification Rates'!$G$54)</f>
        <v>17.413974402527625</v>
      </c>
      <c r="DK105" s="73">
        <f>((((((((($A105*2)/PI())/2)+('Calcification Rates'!$D$54+'Calcification Rates'!$E$54))^2)*PI())/2))-((((((($A105*2)/PI())/2)^2)*PI())/2)))*('Calcification Rates'!$F$54+'Calcification Rates'!$G$54)</f>
        <v>19.243618256762922</v>
      </c>
      <c r="DL105" s="73">
        <f>((((((((($A105*2)/PI())/2)+'Calcification Rates'!$D$55)^2)*PI())/2))-((((((($A105*2)/PI())/2)^2)*PI())/2)))*'Calcification Rates'!$F$55</f>
        <v>22.466416087026186</v>
      </c>
      <c r="DM105" s="73">
        <f>((((((((($A105*2)/PI())/2)+('Calcification Rates'!$D$55-'Calcification Rates'!$E$55))^2)*PI())/2))-((((((($A105*2)/PI())/2)^2)*PI())/2)))*('Calcification Rates'!$F$55-'Calcification Rates'!$G$55)</f>
        <v>22.21384082728607</v>
      </c>
      <c r="DN105" s="73">
        <f>((((((((($A105*2)/PI())/2)+('Calcification Rates'!$D$55+'Calcification Rates'!$E$55))^2)*PI())/2))-((((((($A105*2)/PI())/2)^2)*PI())/2)))*('Calcification Rates'!$F$55+'Calcification Rates'!$G$55)</f>
        <v>22.719001220687549</v>
      </c>
      <c r="DO105" s="73">
        <f>((((1-'Calcification Rates'!$H$56)*$A105)*'Calcification Rates'!$D$56*0.1)+('Calcification Rates'!$H$56*$A105*'Calcification Rates'!$D$56))*'Calcification Rates'!$F$56</f>
        <v>10.965409355000002</v>
      </c>
      <c r="DP105" s="73">
        <f>((((1-'Calcification Rates'!$H$56)*$A105)*(('Calcification Rates'!$D$56-'Calcification Rates'!$E$56)*0.1))+('Calcification Rates'!$H$56*$A105*('Calcification Rates'!$D$56-'Calcification Rates'!$E$56)))*('Calcification Rates'!$F$56-'Calcification Rates'!$G$56)</f>
        <v>10.965409355000002</v>
      </c>
      <c r="DQ105" s="73">
        <f>((((1-'Calcification Rates'!$H$56)*$A105)*(('Calcification Rates'!$D$56+'Calcification Rates'!$E$56)*0.1))+('Calcification Rates'!$H$56*$A105*('Calcification Rates'!$D$56+'Calcification Rates'!$E$56)))*('Calcification Rates'!$F$56+'Calcification Rates'!$G$56)</f>
        <v>10.965409355000002</v>
      </c>
      <c r="DR105" s="73">
        <f>((((1-'Calcification Rates'!$H$57)*$A105)*'Calcification Rates'!$D$57*0.1)+('Calcification Rates'!$H$57*$A105*'Calcification Rates'!$D$57))*'Calcification Rates'!$F$57</f>
        <v>46.493101333333342</v>
      </c>
      <c r="DS105" s="73">
        <f>((((1-'Calcification Rates'!$H$57)*$A105)*(('Calcification Rates'!$D$57-'Calcification Rates'!$E$57)*0.1))+('Calcification Rates'!$H$57*$A105*('Calcification Rates'!$D$57-'Calcification Rates'!$E$57)))*('Calcification Rates'!$F$57-'Calcification Rates'!$G$57)</f>
        <v>44.065702978792721</v>
      </c>
      <c r="DT105" s="73">
        <f>((((1-'Calcification Rates'!$H$57)*$A105)*(('Calcification Rates'!$D$57+'Calcification Rates'!$E$57)*0.1))+('Calcification Rates'!$H$57*$A105*('Calcification Rates'!$D$57+'Calcification Rates'!$E$57)))*('Calcification Rates'!$F$57+'Calcification Rates'!$G$57)</f>
        <v>48.920499687873956</v>
      </c>
      <c r="DU105" s="73">
        <f>((((1-'Calcification Rates'!$H$58)*$A105)*'Calcification Rates'!$D$58*0.1)+('Calcification Rates'!$H$58*$A105*'Calcification Rates'!$D$58))*'Calcification Rates'!$F$58</f>
        <v>46.493101333333342</v>
      </c>
      <c r="DV105" s="73">
        <f>((((1-'Calcification Rates'!$H$58)*$A105)*(('Calcification Rates'!$D$58-'Calcification Rates'!$E$58)*0.1))+('Calcification Rates'!$H$58*$A105*('Calcification Rates'!$D$58-'Calcification Rates'!$E$58)))*('Calcification Rates'!$F$58-'Calcification Rates'!$G$58)</f>
        <v>44.065702978792721</v>
      </c>
      <c r="DW105" s="73">
        <f>((((1-'Calcification Rates'!$H$58)*$A105)*(('Calcification Rates'!$D$58+'Calcification Rates'!$E$58)*0.1))+('Calcification Rates'!$H$58*$A105*('Calcification Rates'!$D$58+'Calcification Rates'!$E$58)))*('Calcification Rates'!$F$58+'Calcification Rates'!$G$58)</f>
        <v>48.920499687873956</v>
      </c>
      <c r="DX105" s="73">
        <f>(2*'Calcification Rates'!$D$59*'Calcification Rates'!$F$59)+0.1*'Calcification Rates'!$D$59*($A105+(2*'Calcification Rates'!$D$59))*'Calcification Rates'!$F$59</f>
        <v>29.969084088888891</v>
      </c>
      <c r="DY105" s="73">
        <f>(2*('Calcification Rates'!$D$59-'Calcification Rates'!$E$59)*('Calcification Rates'!$F$59-'Calcification Rates'!$G$59))+(0.1*('Calcification Rates'!$D$59-'Calcification Rates'!$E$59)*($A105+(2*'Calcification Rates'!$D$59-'Calcification Rates'!$E$59)))*('Calcification Rates'!$F$59-'Calcification Rates'!$G$59)</f>
        <v>28.385906149134449</v>
      </c>
      <c r="DZ105" s="73">
        <f>(2*('Calcification Rates'!$D$59+'Calcification Rates'!$E$59)*('Calcification Rates'!$F$59+'Calcification Rates'!$G$59))+(0.1*('Calcification Rates'!$D$59+'Calcification Rates'!$E$59)*($A105+(2*'Calcification Rates'!$D$59+'Calcification Rates'!$E$59)))*('Calcification Rates'!$F$59+'Calcification Rates'!$G$59)</f>
        <v>31.554299790850624</v>
      </c>
      <c r="EA105" s="73">
        <f>((((((((($A105*2)/PI())/2)+'Calcification Rates'!$D$60)^2)*PI())/2))-((((((($A105*2)/PI())/2)^2)*PI())/2)))*'Calcification Rates'!$F$60</f>
        <v>64.19440128471409</v>
      </c>
      <c r="EB105" s="73">
        <f>((((((((($A105*2)/PI())/2)+('Calcification Rates'!$D$60-'Calcification Rates'!$E$60))^2)*PI())/2))-((((((($A105*2)/PI())/2)^2)*PI())/2)))*('Calcification Rates'!$F$60-'Calcification Rates'!$G$60)</f>
        <v>59.931663674196244</v>
      </c>
      <c r="EC105" s="73">
        <f>((((((((($A105*2)/PI())/2)+('Calcification Rates'!$D$60+'Calcification Rates'!$E$60))^2)*PI())/2))-((((((($A105*2)/PI())/2)^2)*PI())/2)))*('Calcification Rates'!$F$60+'Calcification Rates'!$G$60)</f>
        <v>68.595089754923649</v>
      </c>
      <c r="ED105" s="73">
        <f>$A105*'Calcification Rates'!$D$61*'Calcification Rates'!$F$61</f>
        <v>80.831835887118103</v>
      </c>
      <c r="EE105" s="73">
        <f>$A105*('Calcification Rates'!$D$61-'Calcification Rates'!$E$61)*('Calcification Rates'!$F$61-'Calcification Rates'!$G$61)</f>
        <v>74.068148515665072</v>
      </c>
      <c r="EF105" s="73">
        <f>$A105*('Calcification Rates'!$D$61+'Calcification Rates'!$E$61)*('Calcification Rates'!$F$61+'Calcification Rates'!$G$61)</f>
        <v>87.888226260815756</v>
      </c>
      <c r="EG105" s="73">
        <f>(2*'Calcification Rates'!$D$62*'Calcification Rates'!$F$62)+0.1*'Calcification Rates'!$D$62*($A105+(2*'Calcification Rates'!$D$62))*'Calcification Rates'!$F$62</f>
        <v>145.31698611111111</v>
      </c>
      <c r="EH105" s="73">
        <f>(2*('Calcification Rates'!$D$62-'Calcification Rates'!$E$62)*('Calcification Rates'!$F$62-'Calcification Rates'!$G$62))+(0.1*('Calcification Rates'!$D$62-'Calcification Rates'!$E$62)*($A105+(2*'Calcification Rates'!$D$62-'Calcification Rates'!$E$62)))*('Calcification Rates'!$F$62-'Calcification Rates'!$G$62)</f>
        <v>119.26659901108169</v>
      </c>
      <c r="EI105" s="73">
        <f>(2*('Calcification Rates'!$D$62+'Calcification Rates'!$E$62)*('Calcification Rates'!$F$62+'Calcification Rates'!$G$62))+(0.1*('Calcification Rates'!$D$62+'Calcification Rates'!$E$62)*($A105+(2*'Calcification Rates'!$D$62+'Calcification Rates'!$E$62)))*('Calcification Rates'!$F$62+'Calcification Rates'!$G$62)</f>
        <v>173.44557456154752</v>
      </c>
      <c r="EJ105" s="73">
        <f>(2*'Calcification Rates'!$D$63*'Calcification Rates'!$F$63)+0.1*'Calcification Rates'!$D$63*($A105+(2*'Calcification Rates'!$D$63))*'Calcification Rates'!$F$63</f>
        <v>145.31698611111111</v>
      </c>
      <c r="EK105" s="73">
        <f>(2*('Calcification Rates'!$D$63-'Calcification Rates'!$E$63)*('Calcification Rates'!$F$63-'Calcification Rates'!$G$63))+(0.1*('Calcification Rates'!$D$63-'Calcification Rates'!$E$63)*($A105+(2*'Calcification Rates'!$D$63-'Calcification Rates'!$E$63)))*('Calcification Rates'!$F$63-'Calcification Rates'!$G$63)</f>
        <v>119.26659901108169</v>
      </c>
      <c r="EL105" s="73">
        <f>(2*('Calcification Rates'!$D$63+'Calcification Rates'!$E$63)*('Calcification Rates'!$F$63+'Calcification Rates'!$G$63))+(0.1*('Calcification Rates'!$D$63+'Calcification Rates'!$E$63)*($A105+(2*'Calcification Rates'!$D$63+'Calcification Rates'!$E$63)))*('Calcification Rates'!$F$63+'Calcification Rates'!$G$63)</f>
        <v>173.44557456154752</v>
      </c>
      <c r="EM105" s="73">
        <f>(2*'Calcification Rates'!$D$64*'Calcification Rates'!$F$64)+0.1*'Calcification Rates'!$D$64*($A105+(2*'Calcification Rates'!$D$64))*'Calcification Rates'!$F$64</f>
        <v>145.31698611111111</v>
      </c>
      <c r="EN105" s="73">
        <f>(2*('Calcification Rates'!$D$64-'Calcification Rates'!$E$64)*('Calcification Rates'!$F$64-'Calcification Rates'!$G$64))+(0.1*('Calcification Rates'!$D$64-'Calcification Rates'!$E$64)*($A105+(2*'Calcification Rates'!$D$64-'Calcification Rates'!$E$64)))*('Calcification Rates'!$F$64-'Calcification Rates'!$G$64)</f>
        <v>119.26659901108169</v>
      </c>
      <c r="EO105" s="73">
        <f>(2*('Calcification Rates'!$D$64+'Calcification Rates'!$E$64)*('Calcification Rates'!$F$64+'Calcification Rates'!$G$64))+(0.1*('Calcification Rates'!$D$64+'Calcification Rates'!$E$64)*($A105+(2*'Calcification Rates'!$D$64+'Calcification Rates'!$E$64)))*('Calcification Rates'!$F$64+'Calcification Rates'!$G$64)</f>
        <v>173.44557456154752</v>
      </c>
      <c r="EP105" s="73">
        <f>(2*'Calcification Rates'!$D$65*'Calcification Rates'!$F$65)+0.1*'Calcification Rates'!$D$65*($A105+(2*'Calcification Rates'!$D$65))*'Calcification Rates'!$F$65</f>
        <v>145.31698611111111</v>
      </c>
      <c r="EQ105" s="73">
        <f>(2*('Calcification Rates'!$D$65-'Calcification Rates'!$E$65)*('Calcification Rates'!$F$65-'Calcification Rates'!$G$65))+(0.1*('Calcification Rates'!$D$65-'Calcification Rates'!$E$65)*($A105+(2*'Calcification Rates'!$D$65-'Calcification Rates'!$E$65)))*('Calcification Rates'!$F$65-'Calcification Rates'!$G$65)</f>
        <v>119.26659901108169</v>
      </c>
      <c r="ER105" s="73">
        <f>(2*('Calcification Rates'!$D$65+'Calcification Rates'!$E$65)*('Calcification Rates'!$F$65+'Calcification Rates'!$G$65))+(0.1*('Calcification Rates'!$D$65+'Calcification Rates'!$E$65)*($A105+(2*'Calcification Rates'!$D$65+'Calcification Rates'!$E$65)))*('Calcification Rates'!$F$65+'Calcification Rates'!$G$65)</f>
        <v>173.44557456154752</v>
      </c>
      <c r="ES105" s="73">
        <f>$A105*'Calcification Rates'!$D$66*'Calcification Rates'!$F$66</f>
        <v>80.831835887118103</v>
      </c>
      <c r="ET105" s="73">
        <f>$A105*('Calcification Rates'!$D$66-'Calcification Rates'!$E$66)*('Calcification Rates'!$F$66-'Calcification Rates'!$G$66)</f>
        <v>74.068148515665072</v>
      </c>
      <c r="EU105" s="73">
        <f>$A105*('Calcification Rates'!$D$66+'Calcification Rates'!$E$66)*('Calcification Rates'!$F$66+'Calcification Rates'!$G$66)</f>
        <v>87.888226260815756</v>
      </c>
      <c r="EV105" s="73">
        <f>(2*'Calcification Rates'!$D$67*'Calcification Rates'!$F$67)+0.1*'Calcification Rates'!$D$67*($A105+(2*'Calcification Rates'!$D$67))*'Calcification Rates'!$F$67</f>
        <v>145.31698611111111</v>
      </c>
      <c r="EW105" s="73">
        <f>(2*('Calcification Rates'!$D$67-'Calcification Rates'!$E$67)*('Calcification Rates'!$F$67-'Calcification Rates'!$G$67))+(0.1*('Calcification Rates'!$D$67-'Calcification Rates'!$E$67)*($A105+(2*'Calcification Rates'!$D$67-'Calcification Rates'!$E$67)))*('Calcification Rates'!$F$67-'Calcification Rates'!$G$67)</f>
        <v>119.26659901108169</v>
      </c>
      <c r="EX105" s="73">
        <f>(2*('Calcification Rates'!$D$67+'Calcification Rates'!$E$67)*('Calcification Rates'!$F$67+'Calcification Rates'!$G$67))+(0.1*('Calcification Rates'!$D$67+'Calcification Rates'!$E$67)*($A105+(2*'Calcification Rates'!$D$67+'Calcification Rates'!$E$67)))*('Calcification Rates'!$F$67+'Calcification Rates'!$G$67)</f>
        <v>173.44557456154752</v>
      </c>
      <c r="EY105" s="73">
        <f>((((1-'Calcification Rates'!$H$68)*$A105)*'Calcification Rates'!$D$68*0.1)+('Calcification Rates'!$H$68*$A105*'Calcification Rates'!$D$68))*'Calcification Rates'!$F$68</f>
        <v>23.5794295</v>
      </c>
      <c r="EZ105" s="73">
        <f>((((1-'Calcification Rates'!$H$68)*$A105)*(('Calcification Rates'!$D$68-'Calcification Rates'!$E$68)*0.1))+('Calcification Rates'!$H$68*$A105*('Calcification Rates'!$D$68-'Calcification Rates'!$E$68)))*('Calcification Rates'!$F$68-'Calcification Rates'!$G$68)</f>
        <v>14.672629245857122</v>
      </c>
      <c r="FA105" s="73">
        <f>((((1-'Calcification Rates'!$H$68)*$A105)*(('Calcification Rates'!$D$68+'Calcification Rates'!$E$68)*0.1))+('Calcification Rates'!$H$68*$A105*('Calcification Rates'!$D$68+'Calcification Rates'!$E$68)))*('Calcification Rates'!$F$68+'Calcification Rates'!$G$68)</f>
        <v>33.372167429722623</v>
      </c>
      <c r="FB105" s="73">
        <f>((((((((($A105*2)/PI())/2)+'Calcification Rates'!$D$69)^2)*PI())/2))-((((((($A105*2)/PI())/2)^2)*PI())/2)))*'Calcification Rates'!$F$69</f>
        <v>156.65672303390852</v>
      </c>
      <c r="FC105" s="73">
        <f>((((((((($A105*2)/PI())/2)+('Calcification Rates'!$D$69-'Calcification Rates'!$E$69))^2)*PI())/2))-((((((($A105*2)/PI())/2)^2)*PI())/2)))*('Calcification Rates'!$F$69-'Calcification Rates'!$G$69)</f>
        <v>148.30533015127668</v>
      </c>
      <c r="FD105" s="73">
        <f>((((((((($A105*2)/PI())/2)+('Calcification Rates'!$D$69+'Calcification Rates'!$E$69))^2)*PI())/2))-((((((($A105*2)/PI())/2)^2)*PI())/2)))*('Calcification Rates'!$F$69+'Calcification Rates'!$G$69)</f>
        <v>165.12995530117959</v>
      </c>
      <c r="FE105" s="73">
        <f>((((((((($A105*2)/PI())/2)+'Calcification Rates'!$D$70)^2)*PI())/2))-((((((($A105*2)/PI())/2)^2)*PI())/2)))*'Calcification Rates'!$F$70</f>
        <v>121.99453651234654</v>
      </c>
      <c r="FF105" s="73">
        <f>((((((((($A105*2)/PI())/2)+('Calcification Rates'!$D$70-'Calcification Rates'!$E$70))^2)*PI())/2))-((((((($A105*2)/PI())/2)^2)*PI())/2)))*('Calcification Rates'!$F$70-'Calcification Rates'!$G$70)</f>
        <v>105.03946090597699</v>
      </c>
      <c r="FG105" s="73">
        <f>((((((((($A105*2)/PI())/2)+('Calcification Rates'!$D$70+'Calcification Rates'!$E$70))^2)*PI())/2))-((((((($A105*2)/PI())/2)^2)*PI())/2)))*('Calcification Rates'!$F$70+'Calcification Rates'!$G$70)</f>
        <v>139.27544721745016</v>
      </c>
      <c r="FH105" s="73">
        <f>((((((((($A105*2)/PI())/2)+'Calcification Rates'!$D$71)^2)*PI())/2))-((((((($A105*2)/PI())/2)^2)*PI())/2)))*'Calcification Rates'!$F$71</f>
        <v>69.889512471086917</v>
      </c>
      <c r="FI105" s="73">
        <f>((((((((($A105*2)/PI())/2)+('Calcification Rates'!$D$71-'Calcification Rates'!$E$71))^2)*PI())/2))-((((((($A105*2)/PI())/2)^2)*PI())/2)))*('Calcification Rates'!$F$71-'Calcification Rates'!$G$71)</f>
        <v>64.446623330400911</v>
      </c>
      <c r="FJ105" s="73">
        <f>((((((((($A105*2)/PI())/2)+('Calcification Rates'!$D$71+'Calcification Rates'!$E$71))^2)*PI())/2))-((((((($A105*2)/PI())/2)^2)*PI())/2)))*('Calcification Rates'!$F$71+'Calcification Rates'!$G$71)</f>
        <v>75.547643425174527</v>
      </c>
      <c r="FK105" s="73">
        <f>$A105*'Calcification Rates'!$D$72*'Calcification Rates'!$F$72</f>
        <v>2.4207896874999997</v>
      </c>
      <c r="FL105" s="73">
        <f>$A105*('Calcification Rates'!$D$72-'Calcification Rates'!$E$72)*('Calcification Rates'!$F$72-'Calcification Rates'!$G$72)</f>
        <v>1.5732682756144365</v>
      </c>
      <c r="FM105" s="73">
        <f>$A105*('Calcification Rates'!$D$72+'Calcification Rates'!$E$72)*('Calcification Rates'!$F$72+'Calcification Rates'!$G$72)</f>
        <v>3.2683110993855631</v>
      </c>
      <c r="FN105" s="73">
        <f>$A105*'Calcification Rates'!$D$74*'Calcification Rates'!$F$74</f>
        <v>2.4207896874999997</v>
      </c>
      <c r="FO105" s="73">
        <f>$A105*('Calcification Rates'!$D$74-'Calcification Rates'!$E$74)*('Calcification Rates'!$F$74-'Calcification Rates'!$G$74)</f>
        <v>1.5732682756144365</v>
      </c>
      <c r="FP105" s="73">
        <f>$A105*('Calcification Rates'!$D$74+'Calcification Rates'!$E$74)*('Calcification Rates'!$F$74+'Calcification Rates'!$G$74)</f>
        <v>3.2683110993855631</v>
      </c>
      <c r="FQ105" s="73">
        <f>$A105*'Calcification Rates'!$D$75*'Calcification Rates'!$F$75</f>
        <v>69.869077059659091</v>
      </c>
      <c r="FR105" s="73">
        <f>$A105*('Calcification Rates'!$D$75-'Calcification Rates'!$E$75)*('Calcification Rates'!$F$75-'Calcification Rates'!$G$75)</f>
        <v>65.066312399906138</v>
      </c>
      <c r="FS105" s="73">
        <f>$A105*('Calcification Rates'!$D$75+'Calcification Rates'!$E$75)*('Calcification Rates'!$F$75+'Calcification Rates'!$G$75)</f>
        <v>74.818084675117618</v>
      </c>
      <c r="FT105" s="73">
        <f>((((((((($A105*2)/PI())/2)+'Calcification Rates'!$D$76)^2)*PI())/2))-((((((($A105*2)/PI())/2)^2)*PI())/2)))*'Calcification Rates'!$F$76</f>
        <v>70.350648865140698</v>
      </c>
      <c r="FU105" s="73">
        <f>((((((((($A105*2)/PI())/2)+('Calcification Rates'!$D$76-'Calcification Rates'!$E$76))^2)*PI())/2))-((((((($A105*2)/PI())/2)^2)*PI())/2)))*('Calcification Rates'!$F$76-'Calcification Rates'!$G$76)</f>
        <v>65.504996800256208</v>
      </c>
      <c r="FV105" s="73">
        <f>((((((((($A105*2)/PI())/2)+('Calcification Rates'!$D$76+'Calcification Rates'!$E$76))^2)*PI())/2))-((((((($A105*2)/PI())/2)^2)*PI())/2)))*('Calcification Rates'!$F$76+'Calcification Rates'!$G$76)</f>
        <v>75.345018295141131</v>
      </c>
      <c r="FW105" s="73">
        <f>(2*'Calcification Rates'!$D$77*'Calcification Rates'!$F$77)+0.1*'Calcification Rates'!$D$77*($A105+(2*'Calcification Rates'!$D$77))*'Calcification Rates'!$F$77</f>
        <v>145.31698611111111</v>
      </c>
      <c r="FX105" s="73">
        <f>(2*('Calcification Rates'!$D$77-'Calcification Rates'!$E$77)*('Calcification Rates'!$F$77-'Calcification Rates'!$G$77))+(0.1*('Calcification Rates'!$D$77-'Calcification Rates'!$E$77)*($A105+(2*'Calcification Rates'!$D$77-'Calcification Rates'!$E$77)))*('Calcification Rates'!$F$77-'Calcification Rates'!$G$77)</f>
        <v>138.27490303606106</v>
      </c>
      <c r="FY105" s="73">
        <f>(2*('Calcification Rates'!$D$77+'Calcification Rates'!$E$77)*('Calcification Rates'!$F$77+'Calcification Rates'!$G$77))+(0.1*('Calcification Rates'!$D$77+'Calcification Rates'!$E$77)*($A105+(2*'Calcification Rates'!$D$77+'Calcification Rates'!$E$77)))*('Calcification Rates'!$F$77+'Calcification Rates'!$G$77)</f>
        <v>152.38975350301365</v>
      </c>
      <c r="FZ105" s="73">
        <f>((((1-'Calcification Rates'!$H$78)*$A105)*'Calcification Rates'!$D$78*0.1)+('Calcification Rates'!$H$78*$A105*'Calcification Rates'!$D$78))*'Calcification Rates'!$F$78</f>
        <v>36.730310184750003</v>
      </c>
      <c r="GA105" s="73">
        <f>((((1-'Calcification Rates'!$H$78)*$A105)*(('Calcification Rates'!$D$78-'Calcification Rates'!$E$78)*0.1))+('Calcification Rates'!$H$78*$A105*('Calcification Rates'!$D$78-'Calcification Rates'!$E$78)))*('Calcification Rates'!$F$78-'Calcification Rates'!$G$78)</f>
        <v>35.458707469682743</v>
      </c>
      <c r="GB105" s="73">
        <f>((((1-'Calcification Rates'!$H$78)*$A105)*(('Calcification Rates'!$D$78+'Calcification Rates'!$E$78)*0.1))+('Calcification Rates'!$H$78*$A105*('Calcification Rates'!$D$78+'Calcification Rates'!$E$78)))*('Calcification Rates'!$F$78+'Calcification Rates'!$G$78)</f>
        <v>38.001912899817256</v>
      </c>
      <c r="GC105" s="73">
        <f>((((1-'Calcification Rates'!$H$79)*$A105)*'Calcification Rates'!$D$79*0.1)+('Calcification Rates'!$H$79*$A105*'Calcification Rates'!$D$79))*'Calcification Rates'!$F$79</f>
        <v>41.773867590000009</v>
      </c>
      <c r="GD105" s="73">
        <f>((((1-'Calcification Rates'!$H$79)*$A105)*(('Calcification Rates'!$D$79-'Calcification Rates'!$E$79)*0.1))+('Calcification Rates'!$H$79*$A105*('Calcification Rates'!$D$79-'Calcification Rates'!$E$79)))*('Calcification Rates'!$F$79-'Calcification Rates'!$G$79)</f>
        <v>40.027543070889365</v>
      </c>
      <c r="GE105" s="73">
        <f>((((1-'Calcification Rates'!$H$79)*$A105)*(('Calcification Rates'!$D$79+'Calcification Rates'!$E$79)*0.1))+('Calcification Rates'!$H$79*$A105*('Calcification Rates'!$D$79+'Calcification Rates'!$E$79)))*('Calcification Rates'!$F$79+'Calcification Rates'!$G$79)</f>
        <v>43.520192109110646</v>
      </c>
      <c r="GF105" s="73">
        <f>((((1-'Calcification Rates'!$H$80)*$A105)*'Calcification Rates'!$D$80*0.1)+('Calcification Rates'!$H$80*$A105*'Calcification Rates'!$D$80))*'Calcification Rates'!$F$80</f>
        <v>49.157858743499993</v>
      </c>
      <c r="GG105" s="73">
        <f>((((1-'Calcification Rates'!$H$80)*$A105)*(('Calcification Rates'!$D$80-'Calcification Rates'!$E$80)*0.1))+('Calcification Rates'!$H$80*$A105*('Calcification Rates'!$D$80-'Calcification Rates'!$E$80)))*('Calcification Rates'!$F$80-'Calcification Rates'!$G$80)</f>
        <v>47.456014508297194</v>
      </c>
      <c r="GH105" s="73">
        <f>((((1-'Calcification Rates'!$H$80)*$A105)*(('Calcification Rates'!$D$80+'Calcification Rates'!$E$80)*0.1))+('Calcification Rates'!$H$80*$A105*('Calcification Rates'!$D$80+'Calcification Rates'!$E$80)))*('Calcification Rates'!$F$80+'Calcification Rates'!$G$80)</f>
        <v>50.859702978702785</v>
      </c>
      <c r="GI105" s="73">
        <f>((((((((($A105*2)/PI())/2)+'Calcification Rates'!$D$81)^2)*PI())/2))-((((((($A105*2)/PI())/2)^2)*PI())/2)))*'Calcification Rates'!$F$81</f>
        <v>59.574183673529021</v>
      </c>
      <c r="GJ105" s="73">
        <f>((((((((($A105*2)/PI())/2)+('Calcification Rates'!$D$81-'Calcification Rates'!$E$81))^2)*PI())/2))-((((((($A105*2)/PI())/2)^2)*PI())/2)))*('Calcification Rates'!$F$81-'Calcification Rates'!$G$81)</f>
        <v>57.645165453283148</v>
      </c>
      <c r="GK105" s="73">
        <f>((((((((($A105*2)/PI())/2)+('Calcification Rates'!$D$81+'Calcification Rates'!$E$81))^2)*PI())/2))-((((((($A105*2)/PI())/2)^2)*PI())/2)))*('Calcification Rates'!$F$81+'Calcification Rates'!$G$81)</f>
        <v>61.504094341065866</v>
      </c>
      <c r="GL105" s="73">
        <f>((((((((($A105*2)/PI())/2)+'Calcification Rates'!$D$82)^2)*PI())/2))-((((((($A105*2)/PI())/2)^2)*PI())/2)))*'Calcification Rates'!$F$82</f>
        <v>61.088262599731841</v>
      </c>
      <c r="GM105" s="73">
        <f>((((((((($A105*2)/PI())/2)+('Calcification Rates'!$D$82-'Calcification Rates'!$E$82))^2)*PI())/2))-((((((($A105*2)/PI())/2)^2)*PI())/2)))*('Calcification Rates'!$F$82-'Calcification Rates'!$G$82)</f>
        <v>59.586887199346982</v>
      </c>
      <c r="GN105" s="73">
        <f>((((((((($A105*2)/PI())/2)+('Calcification Rates'!$D$82+'Calcification Rates'!$E$82))^2)*PI())/2))-((((((($A105*2)/PI())/2)^2)*PI())/2)))*('Calcification Rates'!$F$82+'Calcification Rates'!$G$82)</f>
        <v>62.590178167922836</v>
      </c>
      <c r="GO105" s="73">
        <f>((((((((($A105*2)/PI())/2)+'Calcification Rates'!$D$87)^2)*PI())/2))-((((((($A105*2)/PI())/2)^2)*PI())/2)))*'Calcification Rates'!$F$87</f>
        <v>41.101183928456201</v>
      </c>
      <c r="GP105" s="73">
        <f>((((((((($A105*2)/PI())/2)+('Calcification Rates'!$D$87-'Calcification Rates'!$E$87))^2)*PI())/2))-((((((($A105*2)/PI())/2)^2)*PI())/2)))*('Calcification Rates'!$F$87-'Calcification Rates'!$G$87)</f>
        <v>35.759441808170706</v>
      </c>
      <c r="GQ105" s="73">
        <f>((((((((($A105*2)/PI())/2)+('Calcification Rates'!$D$87+'Calcification Rates'!$E$87))^2)*PI())/2))-((((((($A105*2)/PI())/2)^2)*PI())/2)))*('Calcification Rates'!$F$87+'Calcification Rates'!$G$87)</f>
        <v>46.725602038046546</v>
      </c>
      <c r="GR105" s="73">
        <f>((((((((($A105*2)/PI())/2)+'Calcification Rates'!$D$88)^2)*PI())/2))-((((((($A105*2)/PI())/2)^2)*PI())/2)))*'Calcification Rates'!$F$88</f>
        <v>41.101183928456201</v>
      </c>
      <c r="GS105" s="73">
        <f>((((((((($A105*2)/PI())/2)+('Calcification Rates'!$D$88-'Calcification Rates'!$E$88))^2)*PI())/2))-((((((($A105*2)/PI())/2)^2)*PI())/2)))*('Calcification Rates'!$F$88-'Calcification Rates'!$G$88)</f>
        <v>35.759441808170706</v>
      </c>
      <c r="GT105" s="73">
        <f>((((((((($A105*2)/PI())/2)+('Calcification Rates'!$D$88+'Calcification Rates'!$E$88))^2)*PI())/2))-((((((($A105*2)/PI())/2)^2)*PI())/2)))*('Calcification Rates'!$F$88+'Calcification Rates'!$G$88)</f>
        <v>46.725602038046546</v>
      </c>
      <c r="GU105" s="73">
        <f>((((((((($A105*2)/PI())/2)+'Calcification Rates'!$D$89)^2)*PI())/2))-((((((($A105*2)/PI())/2)^2)*PI())/2)))*'Calcification Rates'!$F$89</f>
        <v>57.400570547829112</v>
      </c>
      <c r="GV105" s="73">
        <f>((((((((($A105*2)/PI())/2)+('Calcification Rates'!$D$89-'Calcification Rates'!$E$89))^2)*PI())/2))-((((((($A105*2)/PI())/2)^2)*PI())/2)))*('Calcification Rates'!$F$89-'Calcification Rates'!$G$89)</f>
        <v>51.182048405882675</v>
      </c>
      <c r="GW105" s="73">
        <f>((((((((($A105*2)/PI())/2)+('Calcification Rates'!$D$89+'Calcification Rates'!$E$89))^2)*PI())/2))-((((((($A105*2)/PI())/2)^2)*PI())/2)))*('Calcification Rates'!$F$89+'Calcification Rates'!$G$89)</f>
        <v>63.849309300562147</v>
      </c>
      <c r="GX105" s="73">
        <f>((((((((($A105*2)/PI())/2)+'Calcification Rates'!$D$90)^2)*PI())/2))-((((((($A105*2)/PI())/2)^2)*PI())/2)))*'Calcification Rates'!$F$90</f>
        <v>57.400570547829112</v>
      </c>
      <c r="GY105" s="73">
        <f>((((((((($A105*2)/PI())/2)+('Calcification Rates'!$D$90-'Calcification Rates'!$E$90))^2)*PI())/2))-((((((($A105*2)/PI())/2)^2)*PI())/2)))*('Calcification Rates'!$F$90-'Calcification Rates'!$G$90)</f>
        <v>51.182048405882675</v>
      </c>
      <c r="GZ105" s="73">
        <f>((((((((($A105*2)/PI())/2)+('Calcification Rates'!$D$90+'Calcification Rates'!$E$90))^2)*PI())/2))-((((((($A105*2)/PI())/2)^2)*PI())/2)))*('Calcification Rates'!$F$90+'Calcification Rates'!$G$90)</f>
        <v>63.849309300562147</v>
      </c>
      <c r="HA105" s="73">
        <f>((((((((($A105*2)/PI())/2)+'Calcification Rates'!$D$92)^2)*PI())/2))-((((((($A105*2)/PI())/2)^2)*PI())/2)))*'Calcification Rates'!$F$92</f>
        <v>143.96171254117874</v>
      </c>
      <c r="HB105" s="73">
        <f>((((((((($A105*2)/PI())/2)+('Calcification Rates'!$D$92-'Calcification Rates'!$E$92))^2)*PI())/2))-((((((($A105*2)/PI())/2)^2)*PI())/2)))*('Calcification Rates'!$F$92-'Calcification Rates'!$G$92)</f>
        <v>138.39170783433042</v>
      </c>
      <c r="HC105" s="73">
        <f>((((((((($A105*2)/PI())/2)+('Calcification Rates'!$D$92+'Calcification Rates'!$E$92))^2)*PI())/2))-((((((($A105*2)/PI())/2)^2)*PI())/2)))*('Calcification Rates'!$F$92+'Calcification Rates'!$G$92)</f>
        <v>149.53171724802706</v>
      </c>
      <c r="HD105" s="73">
        <f>$A105*'Calcification Rates'!$D$93*'Calcification Rates'!$F$93</f>
        <v>42.556973953438131</v>
      </c>
      <c r="HE105" s="73">
        <f>$A105*('Calcification Rates'!$D$93-'Calcification Rates'!$E$93)*('Calcification Rates'!$F$93-'Calcification Rates'!$G$93)</f>
        <v>37.402339937609455</v>
      </c>
      <c r="HF105" s="73">
        <f>$A105*('Calcification Rates'!$D$93+'Calcification Rates'!$E$93)*('Calcification Rates'!$F$93+'Calcification Rates'!$G$93)</f>
        <v>47.993994138403934</v>
      </c>
      <c r="HG105" s="73">
        <f>$A105*'Calcification Rates'!$D$95*'Calcification Rates'!$F$95</f>
        <v>54.260141790633618</v>
      </c>
      <c r="HH105" s="73">
        <f>$A105*('Calcification Rates'!$D$95-'Calcification Rates'!$E$95)*('Calcification Rates'!$F$95-'Calcification Rates'!$G$95)</f>
        <v>47.349705489515095</v>
      </c>
      <c r="HI105" s="73">
        <f>$A105*('Calcification Rates'!$D$95+'Calcification Rates'!$E$95)*('Calcification Rates'!$F$95+'Calcification Rates'!$G$95)</f>
        <v>61.55785055228305</v>
      </c>
      <c r="HJ105" s="73">
        <f>((((1-'Calcification Rates'!$H$96)*$A105)*'Calcification Rates'!$D$96*0.1)+('Calcification Rates'!$H$96*$A105*'Calcification Rates'!$D$96))*'Calcification Rates'!$F$96</f>
        <v>25.796136275000002</v>
      </c>
      <c r="HK105" s="73">
        <f>((((1-'Calcification Rates'!$H$96)*$A105)*(('Calcification Rates'!$D$96-'Calcification Rates'!$E$96)*0.1))+('Calcification Rates'!$H$96*$A105*('Calcification Rates'!$D$96-'Calcification Rates'!$E$96)))*('Calcification Rates'!$F$96-'Calcification Rates'!$G$96)</f>
        <v>22.533501147315999</v>
      </c>
      <c r="HL105" s="73">
        <f>((((1-'Calcification Rates'!$H$96)*$A105)*(('Calcification Rates'!$D$96+'Calcification Rates'!$E$96)*0.1))+('Calcification Rates'!$H$96*$A105*('Calcification Rates'!$D$96+'Calcification Rates'!$E$96)))*('Calcification Rates'!$F$96+'Calcification Rates'!$G$96)</f>
        <v>29.259452873157329</v>
      </c>
      <c r="HM105" s="73">
        <f>((((1-'Calcification Rates'!$H$98)*$A105)*'Calcification Rates'!$D$98*0.1)+('Calcification Rates'!$H$98*$A105*'Calcification Rates'!$D$98))*'Calcification Rates'!$F$98</f>
        <v>25.796136275000002</v>
      </c>
      <c r="HN105" s="73">
        <f>((((1-'Calcification Rates'!$H$98)*$A105)*(('Calcification Rates'!$D$98-'Calcification Rates'!$E$98)*0.1))+('Calcification Rates'!$H$98*$A105*('Calcification Rates'!$D$98-'Calcification Rates'!$E$98)))*('Calcification Rates'!$F$98-'Calcification Rates'!$G$98)</f>
        <v>15.557253096125978</v>
      </c>
      <c r="HO105" s="73">
        <f>((((1-'Calcification Rates'!$H$98)*$A105)*(('Calcification Rates'!$D$98+'Calcification Rates'!$E$98)*0.1))+('Calcification Rates'!$H$98*$A105*('Calcification Rates'!$D$98+'Calcification Rates'!$E$98)))*('Calcification Rates'!$F$98+'Calcification Rates'!$G$98)</f>
        <v>37.517435661598789</v>
      </c>
    </row>
    <row r="106" spans="1:223" x14ac:dyDescent="0.3">
      <c r="A106" s="42">
        <v>104</v>
      </c>
      <c r="B106" s="73">
        <f>((((1-'Calcification Rates'!$H$11)*$A106)*'Calcification Rates'!$D$11*0.1)+('Calcification Rates'!$H$11*$A106*'Calcification Rates'!$D$11))*'Calcification Rates'!$F$11</f>
        <v>286.1357602133333</v>
      </c>
      <c r="C106" s="73">
        <f>((((1-'Calcification Rates'!$H$11)*$A106)*(('Calcification Rates'!$D$11-'Calcification Rates'!$E$11)*0.1))+('Calcification Rates'!$H$11*$A106*('Calcification Rates'!$D$11-'Calcification Rates'!$E$11)))*('Calcification Rates'!$F$11-'Calcification Rates'!$G$11)</f>
        <v>232.39232363049189</v>
      </c>
      <c r="D106" s="73">
        <f>((((1-'Calcification Rates'!$H$11)*$A106)*(('Calcification Rates'!$D$11+'Calcification Rates'!$E$11)*0.1))+('Calcification Rates'!$H$11*$A106*('Calcification Rates'!$D$11+'Calcification Rates'!$E$11)))*('Calcification Rates'!$F$11+'Calcification Rates'!$G$11)</f>
        <v>341.54871456773702</v>
      </c>
      <c r="E106" s="73">
        <f>(((((1-'Calcification Rates'!$H$12)*$A106)*'Calcification Rates'!$D$12*0.1)+('Calcification Rates'!$H$12*$A106*'Calcification Rates'!$D$12))*'Calcification Rates'!$F$12)*0.5</f>
        <v>150.68005729523804</v>
      </c>
      <c r="F106" s="73">
        <f>(((((1-'Calcification Rates'!$H$12)*$A106)*(('Calcification Rates'!$D$12-'Calcification Rates'!$E$12)*0.1))+('Calcification Rates'!$H$12*$A106*('Calcification Rates'!$D$12-'Calcification Rates'!$E$12)))*('Calcification Rates'!$F$12-'Calcification Rates'!$G$12))*0.5</f>
        <v>138.48656865298</v>
      </c>
      <c r="G106" s="73">
        <f>(((((1-'Calcification Rates'!$H$12)*$A106)*(('Calcification Rates'!$D$12+'Calcification Rates'!$E$12)*0.1))+('Calcification Rates'!$H$12*$A106*('Calcification Rates'!$D$12+'Calcification Rates'!$E$12)))*('Calcification Rates'!$F$12+'Calcification Rates'!$G$12))*0.5</f>
        <v>163.08511422978799</v>
      </c>
      <c r="H106" s="73">
        <f>(((((1-'Calcification Rates'!$H$13)*$A106)*'Calcification Rates'!$D$13*0.1)+('Calcification Rates'!$H$13*$A106*'Calcification Rates'!$D$13))*'Calcification Rates'!$F$13)*0.5</f>
        <v>121.24489578239999</v>
      </c>
      <c r="I106" s="73">
        <f>(((((1-'Calcification Rates'!$H$13)*$A106)*(('Calcification Rates'!$D$13-'Calcification Rates'!$E$13)*0.1))+('Calcification Rates'!$H$13*$A106*('Calcification Rates'!$D$13-'Calcification Rates'!$E$13)))*('Calcification Rates'!$F$13-'Calcification Rates'!$G$13))*0.5</f>
        <v>102.60747398076434</v>
      </c>
      <c r="J106" s="73">
        <f>(((((1-'Calcification Rates'!$H$13)*$A106)*(('Calcification Rates'!$D$13+'Calcification Rates'!$E$13)*0.1))+('Calcification Rates'!$H$13*$A106*('Calcification Rates'!$D$13+'Calcification Rates'!$E$13)))*('Calcification Rates'!$F$13+'Calcification Rates'!$G$13))*0.5</f>
        <v>141.41911832945786</v>
      </c>
      <c r="K106" s="73">
        <f>((((((((($A106*2)/PI())/2)+'Calcification Rates'!$D$14)^2)*PI())/2))-((((((($A106*2)/PI())/2)^2)*PI())/2)))*'Calcification Rates'!$F$14</f>
        <v>61.447456613857788</v>
      </c>
      <c r="L106" s="73">
        <f>((((((((($A106*2)/PI())/2)+('Calcification Rates'!$D$14-'Calcification Rates'!$E$14))^2)*PI())/2))-((((((($A106*2)/PI())/2)^2)*PI())/2)))*('Calcification Rates'!$F$14-'Calcification Rates'!$G$14)</f>
        <v>59.307806322733228</v>
      </c>
      <c r="M106" s="73">
        <f>((((((((($A106*2)/PI())/2)+('Calcification Rates'!$D$14+'Calcification Rates'!$E$14))^2)*PI())/2))-((((((($A106*2)/PI())/2)^2)*PI())/2)))*('Calcification Rates'!$F$14+'Calcification Rates'!$G$14)</f>
        <v>63.587787056276717</v>
      </c>
      <c r="N106" s="73">
        <f>((((((((($A106*2)/PI())/2)+'Calcification Rates'!$D$15)^2)*PI())/2))-((((((($A106*2)/PI())/2)^2)*PI())/2)))*'Calcification Rates'!$F$15</f>
        <v>62.327563414316693</v>
      </c>
      <c r="O106" s="73">
        <f>((((((((($A106*2)/PI())/2)+('Calcification Rates'!$D$15-'Calcification Rates'!$E$15))^2)*PI())/2))-((((((($A106*2)/PI())/2)^2)*PI())/2)))*('Calcification Rates'!$F$15-'Calcification Rates'!$G$15)</f>
        <v>56.20896712689165</v>
      </c>
      <c r="P106" s="73">
        <f>((((((((($A106*2)/PI())/2)+('Calcification Rates'!$D$15+'Calcification Rates'!$E$15))^2)*PI())/2))-((((((($A106*2)/PI())/2)^2)*PI())/2)))*('Calcification Rates'!$F$15+'Calcification Rates'!$G$15)</f>
        <v>68.731780851255564</v>
      </c>
      <c r="Q106" s="73">
        <f>(2*'Calcification Rates'!$D$16*'Calcification Rates'!$F$16)+0.1*'Calcification Rates'!$D$16*($A106+(2*'Calcification Rates'!$D$16))*'Calcification Rates'!$F$16</f>
        <v>13.952528333333333</v>
      </c>
      <c r="R106" s="73">
        <f>(2*('Calcification Rates'!$D$16-'Calcification Rates'!$E$16)*('Calcification Rates'!$F$16-'Calcification Rates'!$G$16))+(0.1*('Calcification Rates'!$D$16-'Calcification Rates'!$E$16)*($A106+(2*'Calcification Rates'!$D$16-'Calcification Rates'!$E$16)))*('Calcification Rates'!$F$16-'Calcification Rates'!$G$16)</f>
        <v>11.985446846353799</v>
      </c>
      <c r="S106" s="73">
        <f>(2*('Calcification Rates'!$D$16+'Calcification Rates'!$E$16)*('Calcification Rates'!$F$16+'Calcification Rates'!$G$16))+(0.1*('Calcification Rates'!$D$16+'Calcification Rates'!$E$16)*($A106+(2*'Calcification Rates'!$D$16+'Calcification Rates'!$E$16)))*('Calcification Rates'!$F$16+'Calcification Rates'!$G$16)</f>
        <v>15.968539963740037</v>
      </c>
      <c r="T106" s="73">
        <f>(2*'Calcification Rates'!$D$17*'Calcification Rates'!$F$17)+0.1*'Calcification Rates'!$D$17*($A106+(2*'Calcification Rates'!$D$17))*'Calcification Rates'!$F$17</f>
        <v>12.895518611111111</v>
      </c>
      <c r="U106" s="73">
        <f>(2*('Calcification Rates'!$D$17-'Calcification Rates'!$E$17)*('Calcification Rates'!$F$17-'Calcification Rates'!$G$17))+(0.1*('Calcification Rates'!$D$17-'Calcification Rates'!$E$17)*($A106+(2*'Calcification Rates'!$D$17-'Calcification Rates'!$E$17)))*('Calcification Rates'!$F$17-'Calcification Rates'!$G$17)</f>
        <v>10.942779493820463</v>
      </c>
      <c r="V106" s="73">
        <f>(2*('Calcification Rates'!$D$17+'Calcification Rates'!$E$17)*('Calcification Rates'!$F$17+'Calcification Rates'!$G$17))+(0.1*('Calcification Rates'!$D$17+'Calcification Rates'!$E$17)*($A106+(2*'Calcification Rates'!$D$17+'Calcification Rates'!$E$17)))*('Calcification Rates'!$F$17+'Calcification Rates'!$G$17)</f>
        <v>14.897186377873371</v>
      </c>
      <c r="W106" s="73">
        <f>((((((((($A106*2)/PI())/2)+'Calcification Rates'!$D$18)^2)*PI())/2))-((((((($A106*2)/PI())/2)^2)*PI())/2)))*'Calcification Rates'!$F$18</f>
        <v>62.327563414316693</v>
      </c>
      <c r="X106" s="73">
        <f>((((((((($A106*2)/PI())/2)+('Calcification Rates'!$D$18-'Calcification Rates'!$E$18))^2)*PI())/2))-((((((($A106*2)/PI())/2)^2)*PI())/2)))*('Calcification Rates'!$F$18-'Calcification Rates'!$G$18)</f>
        <v>56.20896712689165</v>
      </c>
      <c r="Y106" s="73">
        <f>((((((((($A106*2)/PI())/2)+('Calcification Rates'!$D$18+'Calcification Rates'!$E$18))^2)*PI())/2))-((((((($A106*2)/PI())/2)^2)*PI())/2)))*('Calcification Rates'!$F$18+'Calcification Rates'!$G$18)</f>
        <v>68.731780851255564</v>
      </c>
      <c r="Z106" s="73">
        <f>(2*'Calcification Rates'!$D$19*'Calcification Rates'!$F$19)+0.1*'Calcification Rates'!$D$19*($A106+(2*'Calcification Rates'!$D$19))*'Calcification Rates'!$F$19</f>
        <v>12.895518611111111</v>
      </c>
      <c r="AA106" s="73">
        <f>(2*('Calcification Rates'!$D$19-'Calcification Rates'!$E$19)*('Calcification Rates'!$F$19-'Calcification Rates'!$G$19))+(0.1*('Calcification Rates'!$D$19-'Calcification Rates'!$E$19)*($A106+(2*'Calcification Rates'!$D$19-'Calcification Rates'!$E$19)))*('Calcification Rates'!$F$19-'Calcification Rates'!$G$19)</f>
        <v>10.942779493820463</v>
      </c>
      <c r="AB106" s="73">
        <f>(2*('Calcification Rates'!$D$19+'Calcification Rates'!$E$19)*('Calcification Rates'!$F$19+'Calcification Rates'!$G$19))+(0.1*('Calcification Rates'!$D$19+'Calcification Rates'!$E$19)*($A106+(2*'Calcification Rates'!$D$19+'Calcification Rates'!$E$19)))*('Calcification Rates'!$F$19+'Calcification Rates'!$G$19)</f>
        <v>14.897186377873371</v>
      </c>
      <c r="AC106" s="73">
        <f>(((((1-'Calcification Rates'!$H$20)*$A106)*'Calcification Rates'!$D$20*0.1)+('Calcification Rates'!$H$20*$A106*'Calcification Rates'!$D$20))*'Calcification Rates'!$F$20)*0.5</f>
        <v>8.4084697666666646</v>
      </c>
      <c r="AD106" s="73">
        <f>(((((1-'Calcification Rates'!$H$20)*$A106)*(('Calcification Rates'!$D$20-'Calcification Rates'!$E$20)*0.1))+('Calcification Rates'!$H$20*$A106*('Calcification Rates'!$D$20-'Calcification Rates'!$E$20)))*('Calcification Rates'!$F$20-'Calcification Rates'!$G$20))*0.5</f>
        <v>7.1355673244677513</v>
      </c>
      <c r="AE106" s="73">
        <f>(((((1-'Calcification Rates'!$H$20)*$A106)*(('Calcification Rates'!$D$20+'Calcification Rates'!$E$20)*0.1))+('Calcification Rates'!$H$20*$A106*('Calcification Rates'!$D$20+'Calcification Rates'!$E$20)))*('Calcification Rates'!$F$20+'Calcification Rates'!$G$20))*0.5</f>
        <v>9.7131411759852</v>
      </c>
      <c r="AF106" s="73">
        <f>(2*'Calcification Rates'!$D$21*'Calcification Rates'!$F$21)+0.1*'Calcification Rates'!$D$21*($A106+(2*'Calcification Rates'!$D$21))*'Calcification Rates'!$F$21</f>
        <v>14.798136111111113</v>
      </c>
      <c r="AG106" s="73">
        <f>(2*('Calcification Rates'!$D$21-'Calcification Rates'!$E$21)*('Calcification Rates'!$F$21-'Calcification Rates'!$G$21))+(0.1*('Calcification Rates'!$D$21-'Calcification Rates'!$E$21)*($A106+(2*'Calcification Rates'!$D$21-'Calcification Rates'!$E$21)))*('Calcification Rates'!$F$21-'Calcification Rates'!$G$21)</f>
        <v>14.480564191982932</v>
      </c>
      <c r="AH106" s="73">
        <f>(2*('Calcification Rates'!$D$21+'Calcification Rates'!$E$21)*('Calcification Rates'!$F$21+'Calcification Rates'!$G$21))+(0.1*('Calcification Rates'!$D$21+'Calcification Rates'!$E$21)*($A106+(2*'Calcification Rates'!$D$21+'Calcification Rates'!$E$21)))*('Calcification Rates'!$F$21+'Calcification Rates'!$G$21)</f>
        <v>15.118941803750403</v>
      </c>
      <c r="AI106" s="73">
        <f>$A106*'Calcification Rates'!$D$23*'Calcification Rates'!$F$23</f>
        <v>2.4442924999999995</v>
      </c>
      <c r="AJ106" s="73">
        <f>$A106*('Calcification Rates'!$D$23-'Calcification Rates'!$E$23)*('Calcification Rates'!$F$23-'Calcification Rates'!$G$23)</f>
        <v>1.5885427248922466</v>
      </c>
      <c r="AK106" s="73">
        <f>$A106*('Calcification Rates'!$D$23+'Calcification Rates'!$E$23)*('Calcification Rates'!$F$23+'Calcification Rates'!$G$23)</f>
        <v>3.3000422751077529</v>
      </c>
      <c r="AL106" s="73">
        <f>((((1-'Calcification Rates'!$H$24)*$A106)*'Calcification Rates'!$D$24*0.1)+('Calcification Rates'!$H$24*$A106*'Calcification Rates'!$D$24))*'Calcification Rates'!$F$24</f>
        <v>111.3751940392</v>
      </c>
      <c r="AM106" s="73">
        <f>((((1-'Calcification Rates'!$H$24)*$A106)*(('Calcification Rates'!$D$24-'Calcification Rates'!$E$24)*0.1))+('Calcification Rates'!$H$24*$A106*('Calcification Rates'!$D$24-'Calcification Rates'!$E$24)))*('Calcification Rates'!$F$24-'Calcification Rates'!$G$24)</f>
        <v>67.168666804462205</v>
      </c>
      <c r="AN106" s="73">
        <f>((((1-'Calcification Rates'!$H$24)*$A106)*(('Calcification Rates'!$D$24+'Calcification Rates'!$E$24)*0.1))+('Calcification Rates'!$H$24*$A106*('Calcification Rates'!$D$24+'Calcification Rates'!$E$24)))*('Calcification Rates'!$F$24+'Calcification Rates'!$G$24)</f>
        <v>161.98207483937506</v>
      </c>
      <c r="AO106" s="73">
        <f>((((((((($A106*2)/PI())/2)+'Calcification Rates'!$D$25)^2)*PI())/2))-((((((($A106*2)/PI())/2)^2)*PI())/2)))*'Calcification Rates'!$F$25</f>
        <v>52.264386581764043</v>
      </c>
      <c r="AP106" s="73">
        <f>((((((((($A106*2)/PI())/2)+('Calcification Rates'!$D$25-'Calcification Rates'!$E$25))^2)*PI())/2))-((((((($A106*2)/PI())/2)^2)*PI())/2)))*('Calcification Rates'!$F$25-'Calcification Rates'!$G$25)</f>
        <v>42.728276390314889</v>
      </c>
      <c r="AQ106" s="73">
        <f>((((((((($A106*2)/PI())/2)+('Calcification Rates'!$D$25+'Calcification Rates'!$E$25))^2)*PI())/2))-((((((($A106*2)/PI())/2)^2)*PI())/2)))*('Calcification Rates'!$F$25+'Calcification Rates'!$G$25)</f>
        <v>62.116735751461356</v>
      </c>
      <c r="AR106" s="73">
        <f>((((1-'Calcification Rates'!$H$28)*$A106)*'Calcification Rates'!$D$28*0.1)+('Calcification Rates'!$H$28*$A106*'Calcification Rates'!$D$28))*'Calcification Rates'!$F$28</f>
        <v>17.926608809755312</v>
      </c>
      <c r="AS106" s="73">
        <f>((((1-'Calcification Rates'!$H$28)*$A106)*(('Calcification Rates'!$D$28-'Calcification Rates'!$E$28)*0.1))+('Calcification Rates'!$H$28*$A106*('Calcification Rates'!$D$28-'Calcification Rates'!$E$28)))*('Calcification Rates'!$F$28-'Calcification Rates'!$G$28)</f>
        <v>16.157603536128335</v>
      </c>
      <c r="AT106" s="73">
        <f>((((1-'Calcification Rates'!$H$28)*$A106)*(('Calcification Rates'!$D$28+'Calcification Rates'!$E$28)*0.1))+('Calcification Rates'!$H$28*$A106*('Calcification Rates'!$D$28+'Calcification Rates'!$E$28)))*('Calcification Rates'!$F$28+'Calcification Rates'!$G$28)</f>
        <v>19.782180449915945</v>
      </c>
      <c r="AU106" s="73">
        <f>((((((((($A106*2)/PI())/2)+'Calcification Rates'!$D$29)^2)*PI())/2))-((((((($A106*2)/PI())/2)^2)*PI())/2)))*'Calcification Rates'!$F$29</f>
        <v>255.28770978419524</v>
      </c>
      <c r="AV106" s="73">
        <f>((((((((($A106*2)/PI())/2)+('Calcification Rates'!$D$29-'Calcification Rates'!$E$29))^2)*PI())/2))-((((((($A106*2)/PI())/2)^2)*PI())/2)))*('Calcification Rates'!$F$29-'Calcification Rates'!$G$29)</f>
        <v>211.03376757603385</v>
      </c>
      <c r="AW106" s="73">
        <f>((((((((($A106*2)/PI())/2)+('Calcification Rates'!$D$29+'Calcification Rates'!$E$29))^2)*PI())/2))-((((((($A106*2)/PI())/2)^2)*PI())/2)))*('Calcification Rates'!$F$29+'Calcification Rates'!$G$29)</f>
        <v>303.37754417734834</v>
      </c>
      <c r="AX106" s="73">
        <f>((((((((($A106*2)/PI())/2)+'Calcification Rates'!$D$30)^2)*PI())/2))-((((((($A106*2)/PI())/2)^2)*PI())/2)))*'Calcification Rates'!$F$30</f>
        <v>61.05167788683363</v>
      </c>
      <c r="AY106" s="73">
        <f>((((((((($A106*2)/PI())/2)+('Calcification Rates'!$D$30-'Calcification Rates'!$E$30))^2)*PI())/2))-((((((($A106*2)/PI())/2)^2)*PI())/2)))*('Calcification Rates'!$F$30-'Calcification Rates'!$G$30)</f>
        <v>54.200080678692011</v>
      </c>
      <c r="AZ106" s="73">
        <f>((((((((($A106*2)/PI())/2)+('Calcification Rates'!$D$30+'Calcification Rates'!$E$30))^2)*PI())/2))-((((((($A106*2)/PI())/2)^2)*PI())/2)))*('Calcification Rates'!$F$30+'Calcification Rates'!$G$30)</f>
        <v>68.043855539733983</v>
      </c>
      <c r="BA106" s="73">
        <f>((((1-'Calcification Rates'!$H$31)*$A106)*'Calcification Rates'!$D$31*0.1)+('Calcification Rates'!$H$31*$A106*'Calcification Rates'!$D$31))*'Calcification Rates'!$F$31</f>
        <v>19.174063999999998</v>
      </c>
      <c r="BB106" s="73">
        <f>((((1-'Calcification Rates'!$H$31)*$A106)*(('Calcification Rates'!$D$31-'Calcification Rates'!$E$31)*0.1))+('Calcification Rates'!$H$31*$A106*('Calcification Rates'!$D$31-'Calcification Rates'!$E$31)))*('Calcification Rates'!$F$31-'Calcification Rates'!$G$31)</f>
        <v>19.174063999999998</v>
      </c>
      <c r="BC106" s="73">
        <f>((((1-'Calcification Rates'!$H$31)*$A106)*(('Calcification Rates'!$D$31+'Calcification Rates'!$E$31)*0.1))+('Calcification Rates'!$H$31*$A106*('Calcification Rates'!$D$31+'Calcification Rates'!$E$31)))*('Calcification Rates'!$F$31+'Calcification Rates'!$G$31)</f>
        <v>19.174063999999998</v>
      </c>
      <c r="BD106" s="73">
        <f>$A106*'Calcification Rates'!$D$32*'Calcification Rates'!$F$32</f>
        <v>80.569028358450836</v>
      </c>
      <c r="BE106" s="73">
        <f>$A106*('Calcification Rates'!$D$32-'Calcification Rates'!$E$32)*('Calcification Rates'!$F$32-'Calcification Rates'!$G$32)</f>
        <v>77.451742107397095</v>
      </c>
      <c r="BF106" s="73">
        <f>$A106*('Calcification Rates'!$D$32+'Calcification Rates'!$E$32)*('Calcification Rates'!$F$32+'Calcification Rates'!$G$32)</f>
        <v>83.686314609504578</v>
      </c>
      <c r="BG106" s="73">
        <f>((((1-'Calcification Rates'!$H$34)*$A106)*'Calcification Rates'!$D$34*0.1)+('Calcification Rates'!$H$34*$A106*'Calcification Rates'!$D$34))*'Calcification Rates'!$F$34</f>
        <v>26.046584200000002</v>
      </c>
      <c r="BH106" s="73">
        <f>((((1-'Calcification Rates'!$H$34)*$A106)*(('Calcification Rates'!$D$34-'Calcification Rates'!$E$34)*0.1))+('Calcification Rates'!$H$34*$A106*('Calcification Rates'!$D$34-'Calcification Rates'!$E$34)))*('Calcification Rates'!$F$34-'Calcification Rates'!$G$34)</f>
        <v>9.9188799623540103</v>
      </c>
      <c r="BI106" s="73">
        <f>((((1-'Calcification Rates'!$H$34)*$A106)*(('Calcification Rates'!$D$34+'Calcification Rates'!$E$34)*0.1))+('Calcification Rates'!$H$34*$A106*('Calcification Rates'!$D$34+'Calcification Rates'!$E$34)))*('Calcification Rates'!$F$34+'Calcification Rates'!$G$34)</f>
        <v>49.676271534126847</v>
      </c>
      <c r="BJ106" s="73">
        <f>(2*'Calcification Rates'!$D$35*'Calcification Rates'!$F$35)+0.1*'Calcification Rates'!$D$35*($A106+(2*'Calcification Rates'!$D$35))*'Calcification Rates'!$F$35</f>
        <v>7.4336863144121086</v>
      </c>
      <c r="BK106" s="73">
        <f>(2*('Calcification Rates'!$D$35-'Calcification Rates'!$E$35)*('Calcification Rates'!$F$35-'Calcification Rates'!$G$35))+(0.1*('Calcification Rates'!$D$35-'Calcification Rates'!$E$35)*($A106+(2*'Calcification Rates'!$D$35-'Calcification Rates'!$E$35)))*('Calcification Rates'!$F$35-'Calcification Rates'!$G$35)</f>
        <v>6.704432392804681</v>
      </c>
      <c r="BL106" s="73">
        <f>(2*('Calcification Rates'!$D$35+'Calcification Rates'!$E$35)*('Calcification Rates'!$F$35+'Calcification Rates'!$G$35))+(0.1*('Calcification Rates'!$D$35+'Calcification Rates'!$E$35)*($A106+(2*'Calcification Rates'!$D$35+'Calcification Rates'!$E$35)))*('Calcification Rates'!$F$35+'Calcification Rates'!$G$35)</f>
        <v>8.1968947188462931</v>
      </c>
      <c r="BM106" s="73">
        <f>((((((((($A106*2)/PI())/2)+'Calcification Rates'!$D$36)^2)*PI())/2))-((((((($A106*2)/PI())/2)^2)*PI())/2)))*'Calcification Rates'!$F$36</f>
        <v>82.240986028862991</v>
      </c>
      <c r="BN106" s="73">
        <f>((((((((($A106*2)/PI())/2)+('Calcification Rates'!$D$36-'Calcification Rates'!$E$36))^2)*PI())/2))-((((((($A106*2)/PI())/2)^2)*PI())/2)))*('Calcification Rates'!$F$36-'Calcification Rates'!$G$36)</f>
        <v>75.332613334290215</v>
      </c>
      <c r="BO106" s="73">
        <f>((((((((($A106*2)/PI())/2)+('Calcification Rates'!$D$36+'Calcification Rates'!$E$36))^2)*PI())/2))-((((((($A106*2)/PI())/2)^2)*PI())/2)))*('Calcification Rates'!$F$36+'Calcification Rates'!$G$36)</f>
        <v>89.452159957893301</v>
      </c>
      <c r="BP106" s="73">
        <f>(2*'Calcification Rates'!$D$37*'Calcification Rates'!$F$37)+0.1*'Calcification Rates'!$D$37*($A106+(2*'Calcification Rates'!$D$37))*'Calcification Rates'!$F$37</f>
        <v>146.41234027777776</v>
      </c>
      <c r="BQ106" s="73">
        <f>(2*('Calcification Rates'!$D$37-'Calcification Rates'!$E$37)*('Calcification Rates'!$F$37-'Calcification Rates'!$G$37))+(0.1*('Calcification Rates'!$D$37-'Calcification Rates'!$E$37)*($A106+(2*'Calcification Rates'!$D$37-'Calcification Rates'!$E$37)))*('Calcification Rates'!$F$37-'Calcification Rates'!$G$37)</f>
        <v>120.17004259514704</v>
      </c>
      <c r="BR106" s="73">
        <f>(2*('Calcification Rates'!$D$37+'Calcification Rates'!$E$37)*('Calcification Rates'!$F$37+'Calcification Rates'!$G$37))+(0.1*('Calcification Rates'!$D$37+'Calcification Rates'!$E$37)*($A106+(2*'Calcification Rates'!$D$37+'Calcification Rates'!$E$37)))*('Calcification Rates'!$F$37+'Calcification Rates'!$G$37)</f>
        <v>174.74654646794977</v>
      </c>
      <c r="BS106" s="73">
        <f>(2*'Calcification Rates'!$D$38*'Calcification Rates'!$F$38)+0.1*'Calcification Rates'!$D$38*($A106+(2*'Calcification Rates'!$D$38))*'Calcification Rates'!$F$38</f>
        <v>140.19405555555556</v>
      </c>
      <c r="BT106" s="73">
        <f>(2*('Calcification Rates'!$D$38-'Calcification Rates'!$E$38)*('Calcification Rates'!$F$38-'Calcification Rates'!$G$38))+(0.1*('Calcification Rates'!$D$38-'Calcification Rates'!$E$38)*($A106+(2*'Calcification Rates'!$D$38-'Calcification Rates'!$E$38)))*('Calcification Rates'!$F$38-'Calcification Rates'!$G$38)</f>
        <v>112.86106475928814</v>
      </c>
      <c r="BU106" s="73">
        <f>(2*('Calcification Rates'!$D$38+'Calcification Rates'!$E$38)*('Calcification Rates'!$F$38+'Calcification Rates'!$G$38))+(0.1*('Calcification Rates'!$D$38+'Calcification Rates'!$E$38)*($A106+(2*'Calcification Rates'!$D$38+'Calcification Rates'!$E$38)))*('Calcification Rates'!$F$38+'Calcification Rates'!$G$38)</f>
        <v>170.24789896604986</v>
      </c>
      <c r="BV106" s="73">
        <f>((((((((($A106*2)/PI())/2)+'Calcification Rates'!$D$39)^2)*PI())/2))-((((((($A106*2)/PI())/2)^2)*PI())/2)))*'Calcification Rates'!$F$39</f>
        <v>44.497021625869728</v>
      </c>
      <c r="BW106" s="73">
        <f>((((((((($A106*2)/PI())/2)+('Calcification Rates'!$D$39-'Calcification Rates'!$E$39))^2)*PI())/2))-((((((($A106*2)/PI())/2)^2)*PI())/2)))*('Calcification Rates'!$F$39-'Calcification Rates'!$G$39)</f>
        <v>42.775392898884895</v>
      </c>
      <c r="BX106" s="73">
        <f>((((((((($A106*2)/PI())/2)+('Calcification Rates'!$D$39+'Calcification Rates'!$E$39))^2)*PI())/2))-((((((($A106*2)/PI())/2)^2)*PI())/2)))*('Calcification Rates'!$F$39+'Calcification Rates'!$G$39)</f>
        <v>46.21865035285456</v>
      </c>
      <c r="BY106" s="73">
        <f>((((((((($A106*2)/PI())/2)+'Calcification Rates'!$D$40)^2)*PI())/2))-((((((($A106*2)/PI())/2)^2)*PI())/2)))*'Calcification Rates'!$F$40</f>
        <v>81.177478040176325</v>
      </c>
      <c r="BZ106" s="73">
        <f>((((((((($A106*2)/PI())/2)+('Calcification Rates'!$D$40-'Calcification Rates'!$E$40))^2)*PI())/2))-((((((($A106*2)/PI())/2)^2)*PI())/2)))*('Calcification Rates'!$F$40-'Calcification Rates'!$G$40)</f>
        <v>78.036650338196026</v>
      </c>
      <c r="CA106" s="73">
        <f>((((((((($A106*2)/PI())/2)+('Calcification Rates'!$D$40+'Calcification Rates'!$E$40))^2)*PI())/2))-((((((($A106*2)/PI())/2)^2)*PI())/2)))*('Calcification Rates'!$F$40+'Calcification Rates'!$G$40)</f>
        <v>84.318305742156625</v>
      </c>
      <c r="CB106" s="73">
        <f>$A106*'Calcification Rates'!$D$23*'Calcification Rates'!$F$23</f>
        <v>2.4442924999999995</v>
      </c>
      <c r="CC106" s="73">
        <f>$A106*('Calcification Rates'!$D$23-'Calcification Rates'!$E$23)*('Calcification Rates'!$F$23-'Calcification Rates'!$G$23)</f>
        <v>1.5885427248922466</v>
      </c>
      <c r="CD106" s="73">
        <f>$A106*('Calcification Rates'!$D$23+'Calcification Rates'!$E$23)*('Calcification Rates'!$F$23+'Calcification Rates'!$G$23)</f>
        <v>3.3000422751077529</v>
      </c>
      <c r="CE106" s="73">
        <f>((((1-'Calcification Rates'!$H$44)*$A106)*'Calcification Rates'!$D$44*0.1)+('Calcification Rates'!$H$44*$A106*'Calcification Rates'!$D$44))*'Calcification Rates'!$F$44</f>
        <v>85.354656423400016</v>
      </c>
      <c r="CF106" s="73">
        <f>((((1-'Calcification Rates'!$H$44)*$A106)*(('Calcification Rates'!$D$44-'Calcification Rates'!$E$44)*0.1))+('Calcification Rates'!$H$44*$A106*('Calcification Rates'!$D$44-'Calcification Rates'!$E$44)))*('Calcification Rates'!$F$44-'Calcification Rates'!$G$44)</f>
        <v>51.476080710529153</v>
      </c>
      <c r="CG106" s="73">
        <f>((((1-'Calcification Rates'!$H$44)*$A106)*(('Calcification Rates'!$D$44+'Calcification Rates'!$E$44)*0.1))+('Calcification Rates'!$H$44*$A106*('Calcification Rates'!$D$44+'Calcification Rates'!$E$44)))*('Calcification Rates'!$F$44+'Calcification Rates'!$G$44)</f>
        <v>124.13827391221515</v>
      </c>
      <c r="CH106" s="73">
        <f>((((1-'Calcification Rates'!$H$45)*$A106)*'Calcification Rates'!$D$45*0.1)+('Calcification Rates'!$H$45*$A106*'Calcification Rates'!$D$45))*'Calcification Rates'!$F$45</f>
        <v>106.05944959999999</v>
      </c>
      <c r="CI106" s="73">
        <f>((((1-'Calcification Rates'!$H$45)*$A106)*(('Calcification Rates'!$D$45-'Calcification Rates'!$E$45)*0.1))+('Calcification Rates'!$H$45*$A106*('Calcification Rates'!$D$45-'Calcification Rates'!$E$45)))*('Calcification Rates'!$F$45-'Calcification Rates'!$G$45)</f>
        <v>69.838715938718835</v>
      </c>
      <c r="CJ106" s="73">
        <f>((((1-'Calcification Rates'!$H$45)*$A106)*(('Calcification Rates'!$D$45+'Calcification Rates'!$E$45)*0.1))+('Calcification Rates'!$H$45*$A106*('Calcification Rates'!$D$45+'Calcification Rates'!$E$45)))*('Calcification Rates'!$F$45+'Calcification Rates'!$G$45)</f>
        <v>142.28018326128117</v>
      </c>
      <c r="CK106" s="73">
        <f>((((1-'Calcification Rates'!$H$46)*$A106)*'Calcification Rates'!$D$46*0.1)+('Calcification Rates'!$H$46*$A106*'Calcification Rates'!$D$46))*'Calcification Rates'!$F$46</f>
        <v>85.426933280000014</v>
      </c>
      <c r="CL106" s="73">
        <f>((((1-'Calcification Rates'!$H$46)*$A106)*(('Calcification Rates'!$D$46-'Calcification Rates'!$E$46)*0.1))+('Calcification Rates'!$H$46*$A106*('Calcification Rates'!$D$46-'Calcification Rates'!$E$46)))*('Calcification Rates'!$F$46-'Calcification Rates'!$G$46)</f>
        <v>80.119190600667039</v>
      </c>
      <c r="CM106" s="73">
        <f>((((1-'Calcification Rates'!$H$46)*$A106)*(('Calcification Rates'!$D$46+'Calcification Rates'!$E$46)*0.1))+('Calcification Rates'!$H$46*$A106*('Calcification Rates'!$D$46+'Calcification Rates'!$E$46)))*('Calcification Rates'!$F$46+'Calcification Rates'!$G$46)</f>
        <v>90.893838018879791</v>
      </c>
      <c r="CN106" s="73">
        <f>((((1-'Calcification Rates'!$H$47)*$A106)*'Calcification Rates'!$D$47*0.1)+('Calcification Rates'!$H$47*$A106*'Calcification Rates'!$D$47))*'Calcification Rates'!$F$47</f>
        <v>111.3751940392</v>
      </c>
      <c r="CO106" s="73">
        <f>((((1-'Calcification Rates'!$H$47)*$A106)*(('Calcification Rates'!$D$47-'Calcification Rates'!$E$47)*0.1))+('Calcification Rates'!$H$47*$A106*('Calcification Rates'!$D$47-'Calcification Rates'!$E$47)))*('Calcification Rates'!$F$47-'Calcification Rates'!$G$47)</f>
        <v>67.168666804462205</v>
      </c>
      <c r="CP106" s="73">
        <f>((((1-'Calcification Rates'!$H$47)*$A106)*(('Calcification Rates'!$D$47+'Calcification Rates'!$E$47)*0.1))+('Calcification Rates'!$H$47*$A106*('Calcification Rates'!$D$47+'Calcification Rates'!$E$47)))*('Calcification Rates'!$F$47+'Calcification Rates'!$G$47)</f>
        <v>161.98207483937506</v>
      </c>
      <c r="CQ106" s="73">
        <f>((((((((($A106*2)/PI())/2)+'Calcification Rates'!$D$48)^2)*PI())/2))-((((((($A106*2)/PI())/2)^2)*PI())/2)))*'Calcification Rates'!$F$48</f>
        <v>62.327563414316693</v>
      </c>
      <c r="CR106" s="73">
        <f>((((((((($A106*2)/PI())/2)+('Calcification Rates'!$D$48-'Calcification Rates'!$E$48))^2)*PI())/2))-((((((($A106*2)/PI())/2)^2)*PI())/2)))*('Calcification Rates'!$F$48-'Calcification Rates'!$G$48)</f>
        <v>56.20896712689165</v>
      </c>
      <c r="CS106" s="73">
        <f>((((((((($A106*2)/PI())/2)+('Calcification Rates'!$D$48+'Calcification Rates'!$E$48))^2)*PI())/2))-((((((($A106*2)/PI())/2)^2)*PI())/2)))*('Calcification Rates'!$F$48+'Calcification Rates'!$G$48)</f>
        <v>68.731780851255564</v>
      </c>
      <c r="CT106" s="73">
        <f>((((1-'Calcification Rates'!$H$49)*$A106)*'Calcification Rates'!$D$49*0.1)+('Calcification Rates'!$H$49*$A106*'Calcification Rates'!$D$49))*'Calcification Rates'!$F$49</f>
        <v>85.354656423400016</v>
      </c>
      <c r="CU106" s="73">
        <f>((((1-'Calcification Rates'!$H$49)*$A106)*(('Calcification Rates'!$D$49-'Calcification Rates'!$E$49)*0.1))+('Calcification Rates'!$H$49*$A106*('Calcification Rates'!$D$49-'Calcification Rates'!$E$49)))*('Calcification Rates'!$F$49-'Calcification Rates'!$G$49)</f>
        <v>51.476080710529153</v>
      </c>
      <c r="CV106" s="73">
        <f>((((1-'Calcification Rates'!$H$49)*$A106)*(('Calcification Rates'!$D$49+'Calcification Rates'!$E$49)*0.1))+('Calcification Rates'!$H$49*$A106*('Calcification Rates'!$D$49+'Calcification Rates'!$E$49)))*('Calcification Rates'!$F$49+'Calcification Rates'!$G$49)</f>
        <v>124.13827391221515</v>
      </c>
      <c r="CW106" s="73">
        <f>((((((((($A106*2)/PI())/2)+'Calcification Rates'!$D$50)^2)*PI())/2))-((((((($A106*2)/PI())/2)^2)*PI())/2)))*'Calcification Rates'!$F$50</f>
        <v>62.327563414316693</v>
      </c>
      <c r="CX106" s="73">
        <f>((((((((($A106*2)/PI())/2)+('Calcification Rates'!$D$50-'Calcification Rates'!$E$50))^2)*PI())/2))-((((((($A106*2)/PI())/2)^2)*PI())/2)))*('Calcification Rates'!$F$50-'Calcification Rates'!$G$50)</f>
        <v>56.20896712689165</v>
      </c>
      <c r="CY106" s="73">
        <f>((((((((($A106*2)/PI())/2)+('Calcification Rates'!$D$50+'Calcification Rates'!$E$50))^2)*PI())/2))-((((((($A106*2)/PI())/2)^2)*PI())/2)))*('Calcification Rates'!$F$50+'Calcification Rates'!$G$50)</f>
        <v>68.731780851255564</v>
      </c>
      <c r="CZ106" s="73">
        <f>((((((((($A106*2)/PI())/2)+'Calcification Rates'!$D$51)^2)*PI())/2))-((((((($A106*2)/PI())/2)^2)*PI())/2)))*'Calcification Rates'!$F$51</f>
        <v>62.327563414316693</v>
      </c>
      <c r="DA106" s="73">
        <f>((((((((($A106*2)/PI())/2)+('Calcification Rates'!$D$51-'Calcification Rates'!$E$51))^2)*PI())/2))-((((((($A106*2)/PI())/2)^2)*PI())/2)))*('Calcification Rates'!$F$51-'Calcification Rates'!$G$51)</f>
        <v>56.20896712689165</v>
      </c>
      <c r="DB106" s="73">
        <f>((((((((($A106*2)/PI())/2)+('Calcification Rates'!$D$51+'Calcification Rates'!$E$51))^2)*PI())/2))-((((((($A106*2)/PI())/2)^2)*PI())/2)))*('Calcification Rates'!$F$51+'Calcification Rates'!$G$51)</f>
        <v>68.731780851255564</v>
      </c>
      <c r="DC106" s="73">
        <f>((((((((($A106*2)/PI())/2)+'Calcification Rates'!$D$52)^2)*PI())/2))-((((((($A106*2)/PI())/2)^2)*PI())/2)))*'Calcification Rates'!$F$52</f>
        <v>137.45879856459717</v>
      </c>
      <c r="DD106" s="73">
        <f>((((((((($A106*2)/PI())/2)+('Calcification Rates'!$D$52-'Calcification Rates'!$E$52))^2)*PI())/2))-((((((($A106*2)/PI())/2)^2)*PI())/2)))*('Calcification Rates'!$F$52-'Calcification Rates'!$G$52)</f>
        <v>129.77282869481084</v>
      </c>
      <c r="DE106" s="73">
        <f>((((((((($A106*2)/PI())/2)+('Calcification Rates'!$D$52+'Calcification Rates'!$E$52))^2)*PI())/2))-((((((($A106*2)/PI())/2)^2)*PI())/2)))*('Calcification Rates'!$F$52+'Calcification Rates'!$G$52)</f>
        <v>145.33647245667279</v>
      </c>
      <c r="DF106" s="73">
        <f>((((((((($A106*2)/PI())/2)+'Calcification Rates'!$D$53)^2)*PI())/2))-((((((($A106*2)/PI())/2)^2)*PI())/2)))*'Calcification Rates'!$F$53</f>
        <v>18.498384767845344</v>
      </c>
      <c r="DG106" s="73">
        <f>((((((((($A106*2)/PI())/2)+('Calcification Rates'!$D$53-'Calcification Rates'!$E$53))^2)*PI())/2))-((((((($A106*2)/PI())/2)^2)*PI())/2)))*('Calcification Rates'!$F$53-'Calcification Rates'!$G$53)</f>
        <v>17.582750455451379</v>
      </c>
      <c r="DH106" s="73">
        <f>((((((((($A106*2)/PI())/2)+('Calcification Rates'!$D$53+'Calcification Rates'!$E$53))^2)*PI())/2))-((((((($A106*2)/PI())/2)^2)*PI())/2)))*('Calcification Rates'!$F$53+'Calcification Rates'!$G$53)</f>
        <v>19.430119894649863</v>
      </c>
      <c r="DI106" s="73">
        <f>((((((((($A106*2)/PI())/2)+'Calcification Rates'!$D$54)^2)*PI())/2))-((((((($A106*2)/PI())/2)^2)*PI())/2)))*'Calcification Rates'!$F$54</f>
        <v>18.498384767845344</v>
      </c>
      <c r="DJ106" s="73">
        <f>((((((((($A106*2)/PI())/2)+('Calcification Rates'!$D$54-'Calcification Rates'!$E$54))^2)*PI())/2))-((((((($A106*2)/PI())/2)^2)*PI())/2)))*('Calcification Rates'!$F$54-'Calcification Rates'!$G$54)</f>
        <v>17.582750455451379</v>
      </c>
      <c r="DK106" s="73">
        <f>((((((((($A106*2)/PI())/2)+('Calcification Rates'!$D$54+'Calcification Rates'!$E$54))^2)*PI())/2))-((((((($A106*2)/PI())/2)^2)*PI())/2)))*('Calcification Rates'!$F$54+'Calcification Rates'!$G$54)</f>
        <v>19.430119894649863</v>
      </c>
      <c r="DL106" s="73">
        <f>((((((((($A106*2)/PI())/2)+'Calcification Rates'!$D$55)^2)*PI())/2))-((((((($A106*2)/PI())/2)^2)*PI())/2)))*'Calcification Rates'!$F$55</f>
        <v>22.684156087025961</v>
      </c>
      <c r="DM106" s="73">
        <f>((((((((($A106*2)/PI())/2)+('Calcification Rates'!$D$55-'Calcification Rates'!$E$55))^2)*PI())/2))-((((((($A106*2)/PI())/2)^2)*PI())/2)))*('Calcification Rates'!$F$55-'Calcification Rates'!$G$55)</f>
        <v>22.429137134059193</v>
      </c>
      <c r="DN106" s="73">
        <f>((((((((($A106*2)/PI())/2)+('Calcification Rates'!$D$55+'Calcification Rates'!$E$55))^2)*PI())/2))-((((((($A106*2)/PI())/2)^2)*PI())/2)))*('Calcification Rates'!$F$55+'Calcification Rates'!$G$55)</f>
        <v>22.93918491391398</v>
      </c>
      <c r="DO106" s="73">
        <f>((((1-'Calcification Rates'!$H$56)*$A106)*'Calcification Rates'!$D$56*0.1)+('Calcification Rates'!$H$56*$A106*'Calcification Rates'!$D$56))*'Calcification Rates'!$F$56</f>
        <v>11.071869640000001</v>
      </c>
      <c r="DP106" s="73">
        <f>((((1-'Calcification Rates'!$H$56)*$A106)*(('Calcification Rates'!$D$56-'Calcification Rates'!$E$56)*0.1))+('Calcification Rates'!$H$56*$A106*('Calcification Rates'!$D$56-'Calcification Rates'!$E$56)))*('Calcification Rates'!$F$56-'Calcification Rates'!$G$56)</f>
        <v>11.071869640000001</v>
      </c>
      <c r="DQ106" s="73">
        <f>((((1-'Calcification Rates'!$H$56)*$A106)*(('Calcification Rates'!$D$56+'Calcification Rates'!$E$56)*0.1))+('Calcification Rates'!$H$56*$A106*('Calcification Rates'!$D$56+'Calcification Rates'!$E$56)))*('Calcification Rates'!$F$56+'Calcification Rates'!$G$56)</f>
        <v>11.071869640000001</v>
      </c>
      <c r="DR106" s="73">
        <f>((((1-'Calcification Rates'!$H$57)*$A106)*'Calcification Rates'!$D$57*0.1)+('Calcification Rates'!$H$57*$A106*'Calcification Rates'!$D$57))*'Calcification Rates'!$F$57</f>
        <v>46.944490666666681</v>
      </c>
      <c r="DS106" s="73">
        <f>((((1-'Calcification Rates'!$H$57)*$A106)*(('Calcification Rates'!$D$57-'Calcification Rates'!$E$57)*0.1))+('Calcification Rates'!$H$57*$A106*('Calcification Rates'!$D$57-'Calcification Rates'!$E$57)))*('Calcification Rates'!$F$57-'Calcification Rates'!$G$57)</f>
        <v>44.493525337810127</v>
      </c>
      <c r="DT106" s="73">
        <f>((((1-'Calcification Rates'!$H$57)*$A106)*(('Calcification Rates'!$D$57+'Calcification Rates'!$E$57)*0.1))+('Calcification Rates'!$H$57*$A106*('Calcification Rates'!$D$57+'Calcification Rates'!$E$57)))*('Calcification Rates'!$F$57+'Calcification Rates'!$G$57)</f>
        <v>49.395455995523214</v>
      </c>
      <c r="DU106" s="73">
        <f>((((1-'Calcification Rates'!$H$58)*$A106)*'Calcification Rates'!$D$58*0.1)+('Calcification Rates'!$H$58*$A106*'Calcification Rates'!$D$58))*'Calcification Rates'!$F$58</f>
        <v>46.944490666666681</v>
      </c>
      <c r="DV106" s="73">
        <f>((((1-'Calcification Rates'!$H$58)*$A106)*(('Calcification Rates'!$D$58-'Calcification Rates'!$E$58)*0.1))+('Calcification Rates'!$H$58*$A106*('Calcification Rates'!$D$58-'Calcification Rates'!$E$58)))*('Calcification Rates'!$F$58-'Calcification Rates'!$G$58)</f>
        <v>44.493525337810127</v>
      </c>
      <c r="DW106" s="73">
        <f>((((1-'Calcification Rates'!$H$58)*$A106)*(('Calcification Rates'!$D$58+'Calcification Rates'!$E$58)*0.1))+('Calcification Rates'!$H$58*$A106*('Calcification Rates'!$D$58+'Calcification Rates'!$E$58)))*('Calcification Rates'!$F$58+'Calcification Rates'!$G$58)</f>
        <v>49.395455995523214</v>
      </c>
      <c r="DX106" s="73">
        <f>(2*'Calcification Rates'!$D$59*'Calcification Rates'!$F$59)+0.1*'Calcification Rates'!$D$59*($A106+(2*'Calcification Rates'!$D$59))*'Calcification Rates'!$F$59</f>
        <v>30.206657422222229</v>
      </c>
      <c r="DY106" s="73">
        <f>(2*('Calcification Rates'!$D$59-'Calcification Rates'!$E$59)*('Calcification Rates'!$F$59-'Calcification Rates'!$G$59))+(0.1*('Calcification Rates'!$D$59-'Calcification Rates'!$E$59)*($A106+(2*'Calcification Rates'!$D$59-'Calcification Rates'!$E$59)))*('Calcification Rates'!$F$59-'Calcification Rates'!$G$59)</f>
        <v>28.611075811775194</v>
      </c>
      <c r="DZ106" s="73">
        <f>(2*('Calcification Rates'!$D$59+'Calcification Rates'!$E$59)*('Calcification Rates'!$F$59+'Calcification Rates'!$G$59))+(0.1*('Calcification Rates'!$D$59+'Calcification Rates'!$E$59)*($A106+(2*'Calcification Rates'!$D$59+'Calcification Rates'!$E$59)))*('Calcification Rates'!$F$59+'Calcification Rates'!$G$59)</f>
        <v>31.804276794876547</v>
      </c>
      <c r="EA106" s="73">
        <f>((((((((($A106*2)/PI())/2)+'Calcification Rates'!$D$60)^2)*PI())/2))-((((((($A106*2)/PI())/2)^2)*PI())/2)))*'Calcification Rates'!$F$60</f>
        <v>64.814066284714315</v>
      </c>
      <c r="EB106" s="73">
        <f>((((((((($A106*2)/PI())/2)+('Calcification Rates'!$D$60-'Calcification Rates'!$E$60))^2)*PI())/2))-((((((($A106*2)/PI())/2)^2)*PI())/2)))*('Calcification Rates'!$F$60-'Calcification Rates'!$G$60)</f>
        <v>60.510265076950979</v>
      </c>
      <c r="EC106" s="73">
        <f>((((((((($A106*2)/PI())/2)+('Calcification Rates'!$D$60+'Calcification Rates'!$E$60))^2)*PI())/2))-((((((($A106*2)/PI())/2)^2)*PI())/2)))*('Calcification Rates'!$F$60+'Calcification Rates'!$G$60)</f>
        <v>69.257137815817487</v>
      </c>
      <c r="ED106" s="73">
        <f>$A106*'Calcification Rates'!$D$61*'Calcification Rates'!$F$61</f>
        <v>81.616610992818281</v>
      </c>
      <c r="EE106" s="73">
        <f>$A106*('Calcification Rates'!$D$61-'Calcification Rates'!$E$61)*('Calcification Rates'!$F$61-'Calcification Rates'!$G$61)</f>
        <v>74.787256753681248</v>
      </c>
      <c r="EF106" s="73">
        <f>$A106*('Calcification Rates'!$D$61+'Calcification Rates'!$E$61)*('Calcification Rates'!$F$61+'Calcification Rates'!$G$61)</f>
        <v>88.741510010920763</v>
      </c>
      <c r="EG106" s="73">
        <f>(2*'Calcification Rates'!$D$62*'Calcification Rates'!$F$62)+0.1*'Calcification Rates'!$D$62*($A106+(2*'Calcification Rates'!$D$62))*'Calcification Rates'!$F$62</f>
        <v>146.41234027777776</v>
      </c>
      <c r="EH106" s="73">
        <f>(2*('Calcification Rates'!$D$62-'Calcification Rates'!$E$62)*('Calcification Rates'!$F$62-'Calcification Rates'!$G$62))+(0.1*('Calcification Rates'!$D$62-'Calcification Rates'!$E$62)*($A106+(2*'Calcification Rates'!$D$62-'Calcification Rates'!$E$62)))*('Calcification Rates'!$F$62-'Calcification Rates'!$G$62)</f>
        <v>120.17004259514704</v>
      </c>
      <c r="EI106" s="73">
        <f>(2*('Calcification Rates'!$D$62+'Calcification Rates'!$E$62)*('Calcification Rates'!$F$62+'Calcification Rates'!$G$62))+(0.1*('Calcification Rates'!$D$62+'Calcification Rates'!$E$62)*($A106+(2*'Calcification Rates'!$D$62+'Calcification Rates'!$E$62)))*('Calcification Rates'!$F$62+'Calcification Rates'!$G$62)</f>
        <v>174.74654646794977</v>
      </c>
      <c r="EJ106" s="73">
        <f>(2*'Calcification Rates'!$D$63*'Calcification Rates'!$F$63)+0.1*'Calcification Rates'!$D$63*($A106+(2*'Calcification Rates'!$D$63))*'Calcification Rates'!$F$63</f>
        <v>146.41234027777776</v>
      </c>
      <c r="EK106" s="73">
        <f>(2*('Calcification Rates'!$D$63-'Calcification Rates'!$E$63)*('Calcification Rates'!$F$63-'Calcification Rates'!$G$63))+(0.1*('Calcification Rates'!$D$63-'Calcification Rates'!$E$63)*($A106+(2*'Calcification Rates'!$D$63-'Calcification Rates'!$E$63)))*('Calcification Rates'!$F$63-'Calcification Rates'!$G$63)</f>
        <v>120.17004259514704</v>
      </c>
      <c r="EL106" s="73">
        <f>(2*('Calcification Rates'!$D$63+'Calcification Rates'!$E$63)*('Calcification Rates'!$F$63+'Calcification Rates'!$G$63))+(0.1*('Calcification Rates'!$D$63+'Calcification Rates'!$E$63)*($A106+(2*'Calcification Rates'!$D$63+'Calcification Rates'!$E$63)))*('Calcification Rates'!$F$63+'Calcification Rates'!$G$63)</f>
        <v>174.74654646794977</v>
      </c>
      <c r="EM106" s="73">
        <f>(2*'Calcification Rates'!$D$64*'Calcification Rates'!$F$64)+0.1*'Calcification Rates'!$D$64*($A106+(2*'Calcification Rates'!$D$64))*'Calcification Rates'!$F$64</f>
        <v>146.41234027777776</v>
      </c>
      <c r="EN106" s="73">
        <f>(2*('Calcification Rates'!$D$64-'Calcification Rates'!$E$64)*('Calcification Rates'!$F$64-'Calcification Rates'!$G$64))+(0.1*('Calcification Rates'!$D$64-'Calcification Rates'!$E$64)*($A106+(2*'Calcification Rates'!$D$64-'Calcification Rates'!$E$64)))*('Calcification Rates'!$F$64-'Calcification Rates'!$G$64)</f>
        <v>120.17004259514704</v>
      </c>
      <c r="EO106" s="73">
        <f>(2*('Calcification Rates'!$D$64+'Calcification Rates'!$E$64)*('Calcification Rates'!$F$64+'Calcification Rates'!$G$64))+(0.1*('Calcification Rates'!$D$64+'Calcification Rates'!$E$64)*($A106+(2*'Calcification Rates'!$D$64+'Calcification Rates'!$E$64)))*('Calcification Rates'!$F$64+'Calcification Rates'!$G$64)</f>
        <v>174.74654646794977</v>
      </c>
      <c r="EP106" s="73">
        <f>(2*'Calcification Rates'!$D$65*'Calcification Rates'!$F$65)+0.1*'Calcification Rates'!$D$65*($A106+(2*'Calcification Rates'!$D$65))*'Calcification Rates'!$F$65</f>
        <v>146.41234027777776</v>
      </c>
      <c r="EQ106" s="73">
        <f>(2*('Calcification Rates'!$D$65-'Calcification Rates'!$E$65)*('Calcification Rates'!$F$65-'Calcification Rates'!$G$65))+(0.1*('Calcification Rates'!$D$65-'Calcification Rates'!$E$65)*($A106+(2*'Calcification Rates'!$D$65-'Calcification Rates'!$E$65)))*('Calcification Rates'!$F$65-'Calcification Rates'!$G$65)</f>
        <v>120.17004259514704</v>
      </c>
      <c r="ER106" s="73">
        <f>(2*('Calcification Rates'!$D$65+'Calcification Rates'!$E$65)*('Calcification Rates'!$F$65+'Calcification Rates'!$G$65))+(0.1*('Calcification Rates'!$D$65+'Calcification Rates'!$E$65)*($A106+(2*'Calcification Rates'!$D$65+'Calcification Rates'!$E$65)))*('Calcification Rates'!$F$65+'Calcification Rates'!$G$65)</f>
        <v>174.74654646794977</v>
      </c>
      <c r="ES106" s="73">
        <f>$A106*'Calcification Rates'!$D$66*'Calcification Rates'!$F$66</f>
        <v>81.616610992818281</v>
      </c>
      <c r="ET106" s="73">
        <f>$A106*('Calcification Rates'!$D$66-'Calcification Rates'!$E$66)*('Calcification Rates'!$F$66-'Calcification Rates'!$G$66)</f>
        <v>74.787256753681248</v>
      </c>
      <c r="EU106" s="73">
        <f>$A106*('Calcification Rates'!$D$66+'Calcification Rates'!$E$66)*('Calcification Rates'!$F$66+'Calcification Rates'!$G$66)</f>
        <v>88.741510010920763</v>
      </c>
      <c r="EV106" s="73">
        <f>(2*'Calcification Rates'!$D$67*'Calcification Rates'!$F$67)+0.1*'Calcification Rates'!$D$67*($A106+(2*'Calcification Rates'!$D$67))*'Calcification Rates'!$F$67</f>
        <v>146.41234027777776</v>
      </c>
      <c r="EW106" s="73">
        <f>(2*('Calcification Rates'!$D$67-'Calcification Rates'!$E$67)*('Calcification Rates'!$F$67-'Calcification Rates'!$G$67))+(0.1*('Calcification Rates'!$D$67-'Calcification Rates'!$E$67)*($A106+(2*'Calcification Rates'!$D$67-'Calcification Rates'!$E$67)))*('Calcification Rates'!$F$67-'Calcification Rates'!$G$67)</f>
        <v>120.17004259514704</v>
      </c>
      <c r="EX106" s="73">
        <f>(2*('Calcification Rates'!$D$67+'Calcification Rates'!$E$67)*('Calcification Rates'!$F$67+'Calcification Rates'!$G$67))+(0.1*('Calcification Rates'!$D$67+'Calcification Rates'!$E$67)*($A106+(2*'Calcification Rates'!$D$67+'Calcification Rates'!$E$67)))*('Calcification Rates'!$F$67+'Calcification Rates'!$G$67)</f>
        <v>174.74654646794977</v>
      </c>
      <c r="EY106" s="73">
        <f>((((1-'Calcification Rates'!$H$68)*$A106)*'Calcification Rates'!$D$68*0.1)+('Calcification Rates'!$H$68*$A106*'Calcification Rates'!$D$68))*'Calcification Rates'!$F$68</f>
        <v>23.808356</v>
      </c>
      <c r="EZ106" s="73">
        <f>((((1-'Calcification Rates'!$H$68)*$A106)*(('Calcification Rates'!$D$68-'Calcification Rates'!$E$68)*0.1))+('Calcification Rates'!$H$68*$A106*('Calcification Rates'!$D$68-'Calcification Rates'!$E$68)))*('Calcification Rates'!$F$68-'Calcification Rates'!$G$68)</f>
        <v>14.815081956981949</v>
      </c>
      <c r="FA106" s="73">
        <f>((((1-'Calcification Rates'!$H$68)*$A106)*(('Calcification Rates'!$D$68+'Calcification Rates'!$E$68)*0.1))+('Calcification Rates'!$H$68*$A106*('Calcification Rates'!$D$68+'Calcification Rates'!$E$68)))*('Calcification Rates'!$F$68+'Calcification Rates'!$G$68)</f>
        <v>33.696169055253918</v>
      </c>
      <c r="FB106" s="73">
        <f>((((((((($A106*2)/PI())/2)+'Calcification Rates'!$D$69)^2)*PI())/2))-((((((($A106*2)/PI())/2)^2)*PI())/2)))*'Calcification Rates'!$F$69</f>
        <v>158.15665911493835</v>
      </c>
      <c r="FC106" s="73">
        <f>((((((((($A106*2)/PI())/2)+('Calcification Rates'!$D$69-'Calcification Rates'!$E$69))^2)*PI())/2))-((((((($A106*2)/PI())/2)^2)*PI())/2)))*('Calcification Rates'!$F$69-'Calcification Rates'!$G$69)</f>
        <v>149.72547079263364</v>
      </c>
      <c r="FD106" s="73">
        <f>((((((((($A106*2)/PI())/2)+('Calcification Rates'!$D$69+'Calcification Rates'!$E$69))^2)*PI())/2))-((((((($A106*2)/PI())/2)^2)*PI())/2)))*('Calcification Rates'!$F$69+'Calcification Rates'!$G$69)</f>
        <v>166.71083456260749</v>
      </c>
      <c r="FE106" s="73">
        <f>((((((((($A106*2)/PI())/2)+'Calcification Rates'!$D$70)^2)*PI())/2))-((((((($A106*2)/PI())/2)^2)*PI())/2)))*'Calcification Rates'!$F$70</f>
        <v>123.16238402345786</v>
      </c>
      <c r="FF106" s="73">
        <f>((((((((($A106*2)/PI())/2)+('Calcification Rates'!$D$70-'Calcification Rates'!$E$70))^2)*PI())/2))-((((((($A106*2)/PI())/2)^2)*PI())/2)))*('Calcification Rates'!$F$70-'Calcification Rates'!$G$70)</f>
        <v>106.04514061826839</v>
      </c>
      <c r="FG106" s="73">
        <f>((((((((($A106*2)/PI())/2)+('Calcification Rates'!$D$70+'Calcification Rates'!$E$70))^2)*PI())/2))-((((((($A106*2)/PI())/2)^2)*PI())/2)))*('Calcification Rates'!$F$70+'Calcification Rates'!$G$70)</f>
        <v>140.60853540963785</v>
      </c>
      <c r="FH106" s="73">
        <f>((((((((($A106*2)/PI())/2)+'Calcification Rates'!$D$71)^2)*PI())/2))-((((((($A106*2)/PI())/2)^2)*PI())/2)))*'Calcification Rates'!$F$71</f>
        <v>70.564623182625098</v>
      </c>
      <c r="FI106" s="73">
        <f>((((((((($A106*2)/PI())/2)+('Calcification Rates'!$D$71-'Calcification Rates'!$E$71))^2)*PI())/2))-((((((($A106*2)/PI())/2)^2)*PI())/2)))*('Calcification Rates'!$F$71-'Calcification Rates'!$G$71)</f>
        <v>65.069261341224419</v>
      </c>
      <c r="FJ106" s="73">
        <f>((((((((($A106*2)/PI())/2)+('Calcification Rates'!$D$71+'Calcification Rates'!$E$71))^2)*PI())/2))-((((((($A106*2)/PI())/2)^2)*PI())/2)))*('Calcification Rates'!$F$71+'Calcification Rates'!$G$71)</f>
        <v>76.277288149944994</v>
      </c>
      <c r="FK106" s="73">
        <f>$A106*'Calcification Rates'!$D$72*'Calcification Rates'!$F$72</f>
        <v>2.4442924999999995</v>
      </c>
      <c r="FL106" s="73">
        <f>$A106*('Calcification Rates'!$D$72-'Calcification Rates'!$E$72)*('Calcification Rates'!$F$72-'Calcification Rates'!$G$72)</f>
        <v>1.5885427248922466</v>
      </c>
      <c r="FM106" s="73">
        <f>$A106*('Calcification Rates'!$D$72+'Calcification Rates'!$E$72)*('Calcification Rates'!$F$72+'Calcification Rates'!$G$72)</f>
        <v>3.3000422751077529</v>
      </c>
      <c r="FN106" s="73">
        <f>$A106*'Calcification Rates'!$D$74*'Calcification Rates'!$F$74</f>
        <v>2.4442924999999995</v>
      </c>
      <c r="FO106" s="73">
        <f>$A106*('Calcification Rates'!$D$74-'Calcification Rates'!$E$74)*('Calcification Rates'!$F$74-'Calcification Rates'!$G$74)</f>
        <v>1.5885427248922466</v>
      </c>
      <c r="FP106" s="73">
        <f>$A106*('Calcification Rates'!$D$74+'Calcification Rates'!$E$74)*('Calcification Rates'!$F$74+'Calcification Rates'!$G$74)</f>
        <v>3.3000422751077529</v>
      </c>
      <c r="FQ106" s="73">
        <f>$A106*'Calcification Rates'!$D$75*'Calcification Rates'!$F$75</f>
        <v>70.54741761363637</v>
      </c>
      <c r="FR106" s="73">
        <f>$A106*('Calcification Rates'!$D$75-'Calcification Rates'!$E$75)*('Calcification Rates'!$F$75-'Calcification Rates'!$G$75)</f>
        <v>65.698024170779007</v>
      </c>
      <c r="FS106" s="73">
        <f>$A106*('Calcification Rates'!$D$75+'Calcification Rates'!$E$75)*('Calcification Rates'!$F$75+'Calcification Rates'!$G$75)</f>
        <v>75.544473846720706</v>
      </c>
      <c r="FT106" s="73">
        <f>((((((((($A106*2)/PI())/2)+'Calcification Rates'!$D$76)^2)*PI())/2))-((((((($A106*2)/PI())/2)^2)*PI())/2)))*'Calcification Rates'!$F$76</f>
        <v>71.028989419118034</v>
      </c>
      <c r="FU106" s="73">
        <f>((((((((($A106*2)/PI())/2)+('Calcification Rates'!$D$76-'Calcification Rates'!$E$76))^2)*PI())/2))-((((((($A106*2)/PI())/2)^2)*PI())/2)))*('Calcification Rates'!$F$76-'Calcification Rates'!$G$76)</f>
        <v>66.13670857112929</v>
      </c>
      <c r="FV106" s="73">
        <f>((((((((($A106*2)/PI())/2)+('Calcification Rates'!$D$76+'Calcification Rates'!$E$76))^2)*PI())/2))-((((((($A106*2)/PI())/2)^2)*PI())/2)))*('Calcification Rates'!$F$76+'Calcification Rates'!$G$76)</f>
        <v>76.071407466744134</v>
      </c>
      <c r="FW106" s="73">
        <f>(2*'Calcification Rates'!$D$77*'Calcification Rates'!$F$77)+0.1*'Calcification Rates'!$D$77*($A106+(2*'Calcification Rates'!$D$77))*'Calcification Rates'!$F$77</f>
        <v>146.41234027777776</v>
      </c>
      <c r="FX106" s="73">
        <f>(2*('Calcification Rates'!$D$77-'Calcification Rates'!$E$77)*('Calcification Rates'!$F$77-'Calcification Rates'!$G$77))+(0.1*('Calcification Rates'!$D$77-'Calcification Rates'!$E$77)*($A106+(2*'Calcification Rates'!$D$77-'Calcification Rates'!$E$77)))*('Calcification Rates'!$F$77-'Calcification Rates'!$G$77)</f>
        <v>139.31725960634128</v>
      </c>
      <c r="FY106" s="73">
        <f>(2*('Calcification Rates'!$D$77+'Calcification Rates'!$E$77)*('Calcification Rates'!$F$77+'Calcification Rates'!$G$77))+(0.1*('Calcification Rates'!$D$77+'Calcification Rates'!$E$77)*($A106+(2*'Calcification Rates'!$D$77+'Calcification Rates'!$E$77)))*('Calcification Rates'!$F$77+'Calcification Rates'!$G$77)</f>
        <v>153.53832805303736</v>
      </c>
      <c r="FZ106" s="73">
        <f>((((1-'Calcification Rates'!$H$78)*$A106)*'Calcification Rates'!$D$78*0.1)+('Calcification Rates'!$H$78*$A106*'Calcification Rates'!$D$78))*'Calcification Rates'!$F$78</f>
        <v>37.086915138000002</v>
      </c>
      <c r="GA106" s="73">
        <f>((((1-'Calcification Rates'!$H$78)*$A106)*(('Calcification Rates'!$D$78-'Calcification Rates'!$E$78)*0.1))+('Calcification Rates'!$H$78*$A106*('Calcification Rates'!$D$78-'Calcification Rates'!$E$78)))*('Calcification Rates'!$F$78-'Calcification Rates'!$G$78)</f>
        <v>35.802966765504898</v>
      </c>
      <c r="GB106" s="73">
        <f>((((1-'Calcification Rates'!$H$78)*$A106)*(('Calcification Rates'!$D$78+'Calcification Rates'!$E$78)*0.1))+('Calcification Rates'!$H$78*$A106*('Calcification Rates'!$D$78+'Calcification Rates'!$E$78)))*('Calcification Rates'!$F$78+'Calcification Rates'!$G$78)</f>
        <v>38.370863510495091</v>
      </c>
      <c r="GC106" s="73">
        <f>((((1-'Calcification Rates'!$H$79)*$A106)*'Calcification Rates'!$D$79*0.1)+('Calcification Rates'!$H$79*$A106*'Calcification Rates'!$D$79))*'Calcification Rates'!$F$79</f>
        <v>42.179439120000005</v>
      </c>
      <c r="GD106" s="73">
        <f>((((1-'Calcification Rates'!$H$79)*$A106)*(('Calcification Rates'!$D$79-'Calcification Rates'!$E$79)*0.1))+('Calcification Rates'!$H$79*$A106*('Calcification Rates'!$D$79-'Calcification Rates'!$E$79)))*('Calcification Rates'!$F$79-'Calcification Rates'!$G$79)</f>
        <v>40.416159993907705</v>
      </c>
      <c r="GE106" s="73">
        <f>((((1-'Calcification Rates'!$H$79)*$A106)*(('Calcification Rates'!$D$79+'Calcification Rates'!$E$79)*0.1))+('Calcification Rates'!$H$79*$A106*('Calcification Rates'!$D$79+'Calcification Rates'!$E$79)))*('Calcification Rates'!$F$79+'Calcification Rates'!$G$79)</f>
        <v>43.942718246092305</v>
      </c>
      <c r="GF106" s="73">
        <f>((((1-'Calcification Rates'!$H$80)*$A106)*'Calcification Rates'!$D$80*0.1)+('Calcification Rates'!$H$80*$A106*'Calcification Rates'!$D$80))*'Calcification Rates'!$F$80</f>
        <v>49.635119507999988</v>
      </c>
      <c r="GG106" s="73">
        <f>((((1-'Calcification Rates'!$H$80)*$A106)*(('Calcification Rates'!$D$80-'Calcification Rates'!$E$80)*0.1))+('Calcification Rates'!$H$80*$A106*('Calcification Rates'!$D$80-'Calcification Rates'!$E$80)))*('Calcification Rates'!$F$80-'Calcification Rates'!$G$80)</f>
        <v>47.916752513232126</v>
      </c>
      <c r="GH106" s="73">
        <f>((((1-'Calcification Rates'!$H$80)*$A106)*(('Calcification Rates'!$D$80+'Calcification Rates'!$E$80)*0.1))+('Calcification Rates'!$H$80*$A106*('Calcification Rates'!$D$80+'Calcification Rates'!$E$80)))*('Calcification Rates'!$F$80+'Calcification Rates'!$G$80)</f>
        <v>51.353486502767865</v>
      </c>
      <c r="GI106" s="73">
        <f>((((((((($A106*2)/PI())/2)+'Calcification Rates'!$D$81)^2)*PI())/2))-((((((($A106*2)/PI())/2)^2)*PI())/2)))*'Calcification Rates'!$F$81</f>
        <v>60.148383673528947</v>
      </c>
      <c r="GJ106" s="73">
        <f>((((((((($A106*2)/PI())/2)+('Calcification Rates'!$D$81-'Calcification Rates'!$E$81))^2)*PI())/2))-((((((($A106*2)/PI())/2)^2)*PI())/2)))*('Calcification Rates'!$F$81-'Calcification Rates'!$G$81)</f>
        <v>58.200902253282763</v>
      </c>
      <c r="GK106" s="73">
        <f>((((((((($A106*2)/PI())/2)+('Calcification Rates'!$D$81+'Calcification Rates'!$E$81))^2)*PI())/2))-((((((($A106*2)/PI())/2)^2)*PI())/2)))*('Calcification Rates'!$F$81+'Calcification Rates'!$G$81)</f>
        <v>62.096757541065834</v>
      </c>
      <c r="GL106" s="73">
        <f>((((((((($A106*2)/PI())/2)+'Calcification Rates'!$D$82)^2)*PI())/2))-((((((($A106*2)/PI())/2)^2)*PI())/2)))*'Calcification Rates'!$F$82</f>
        <v>61.676948314017864</v>
      </c>
      <c r="GM106" s="73">
        <f>((((((((($A106*2)/PI())/2)+('Calcification Rates'!$D$82-'Calcification Rates'!$E$82))^2)*PI())/2))-((((((($A106*2)/PI())/2)^2)*PI())/2)))*('Calcification Rates'!$F$82-'Calcification Rates'!$G$82)</f>
        <v>60.161208760219047</v>
      </c>
      <c r="GN106" s="73">
        <f>((((((((($A106*2)/PI())/2)+('Calcification Rates'!$D$82+'Calcification Rates'!$E$82))^2)*PI())/2))-((((((($A106*2)/PI())/2)^2)*PI())/2)))*('Calcification Rates'!$F$82+'Calcification Rates'!$G$82)</f>
        <v>63.193228035621722</v>
      </c>
      <c r="GO106" s="73">
        <f>((((((((($A106*2)/PI())/2)+'Calcification Rates'!$D$87)^2)*PI())/2))-((((((($A106*2)/PI())/2)^2)*PI())/2)))*'Calcification Rates'!$F$87</f>
        <v>41.498369136789378</v>
      </c>
      <c r="GP106" s="73">
        <f>((((((((($A106*2)/PI())/2)+('Calcification Rates'!$D$87-'Calcification Rates'!$E$87))^2)*PI())/2))-((((((($A106*2)/PI())/2)^2)*PI())/2)))*('Calcification Rates'!$F$87-'Calcification Rates'!$G$87)</f>
        <v>36.105062292666538</v>
      </c>
      <c r="GQ106" s="73">
        <f>((((((((($A106*2)/PI())/2)+('Calcification Rates'!$D$87+'Calcification Rates'!$E$87))^2)*PI())/2))-((((((($A106*2)/PI())/2)^2)*PI())/2)))*('Calcification Rates'!$F$87+'Calcification Rates'!$G$87)</f>
        <v>47.177066575668711</v>
      </c>
      <c r="GR106" s="73">
        <f>((((((((($A106*2)/PI())/2)+'Calcification Rates'!$D$88)^2)*PI())/2))-((((((($A106*2)/PI())/2)^2)*PI())/2)))*'Calcification Rates'!$F$88</f>
        <v>41.498369136789378</v>
      </c>
      <c r="GS106" s="73">
        <f>((((((((($A106*2)/PI())/2)+('Calcification Rates'!$D$88-'Calcification Rates'!$E$88))^2)*PI())/2))-((((((($A106*2)/PI())/2)^2)*PI())/2)))*('Calcification Rates'!$F$88-'Calcification Rates'!$G$88)</f>
        <v>36.105062292666538</v>
      </c>
      <c r="GT106" s="73">
        <f>((((((((($A106*2)/PI())/2)+('Calcification Rates'!$D$88+'Calcification Rates'!$E$88))^2)*PI())/2))-((((((($A106*2)/PI())/2)^2)*PI())/2)))*('Calcification Rates'!$F$88+'Calcification Rates'!$G$88)</f>
        <v>47.177066575668711</v>
      </c>
      <c r="GU106" s="73">
        <f>((((((((($A106*2)/PI())/2)+'Calcification Rates'!$D$89)^2)*PI())/2))-((((((($A106*2)/PI())/2)^2)*PI())/2)))*'Calcification Rates'!$F$89</f>
        <v>57.9547507401372</v>
      </c>
      <c r="GV106" s="73">
        <f>((((((((($A106*2)/PI())/2)+('Calcification Rates'!$D$89-'Calcification Rates'!$E$89))^2)*PI())/2))-((((((($A106*2)/PI())/2)^2)*PI())/2)))*('Calcification Rates'!$F$89-'Calcification Rates'!$G$89)</f>
        <v>51.676253932172543</v>
      </c>
      <c r="GW106" s="73">
        <f>((((((((($A106*2)/PI())/2)+('Calcification Rates'!$D$89+'Calcification Rates'!$E$89))^2)*PI())/2))-((((((($A106*2)/PI())/2)^2)*PI())/2)))*('Calcification Rates'!$F$89+'Calcification Rates'!$G$89)</f>
        <v>64.465671300964402</v>
      </c>
      <c r="GX106" s="73">
        <f>((((((((($A106*2)/PI())/2)+'Calcification Rates'!$D$90)^2)*PI())/2))-((((((($A106*2)/PI())/2)^2)*PI())/2)))*'Calcification Rates'!$F$90</f>
        <v>57.9547507401372</v>
      </c>
      <c r="GY106" s="73">
        <f>((((((((($A106*2)/PI())/2)+('Calcification Rates'!$D$90-'Calcification Rates'!$E$90))^2)*PI())/2))-((((((($A106*2)/PI())/2)^2)*PI())/2)))*('Calcification Rates'!$F$90-'Calcification Rates'!$G$90)</f>
        <v>51.676253932172543</v>
      </c>
      <c r="GZ106" s="73">
        <f>((((((((($A106*2)/PI())/2)+('Calcification Rates'!$D$90+'Calcification Rates'!$E$90))^2)*PI())/2))-((((((($A106*2)/PI())/2)^2)*PI())/2)))*('Calcification Rates'!$F$90+'Calcification Rates'!$G$90)</f>
        <v>64.465671300964402</v>
      </c>
      <c r="HA106" s="73">
        <f>((((((((($A106*2)/PI())/2)+'Calcification Rates'!$D$92)^2)*PI())/2))-((((((($A106*2)/PI())/2)^2)*PI())/2)))*'Calcification Rates'!$F$92</f>
        <v>145.34068244962126</v>
      </c>
      <c r="HB106" s="73">
        <f>((((((((($A106*2)/PI())/2)+('Calcification Rates'!$D$92-'Calcification Rates'!$E$92))^2)*PI())/2))-((((((($A106*2)/PI())/2)^2)*PI())/2)))*('Calcification Rates'!$F$92-'Calcification Rates'!$G$92)</f>
        <v>139.71732418962992</v>
      </c>
      <c r="HC106" s="73">
        <f>((((((((($A106*2)/PI())/2)+('Calcification Rates'!$D$92+'Calcification Rates'!$E$92))^2)*PI())/2))-((((((($A106*2)/PI())/2)^2)*PI())/2)))*('Calcification Rates'!$F$92+'Calcification Rates'!$G$92)</f>
        <v>150.96404070961259</v>
      </c>
      <c r="HD106" s="73">
        <f>$A106*'Calcification Rates'!$D$93*'Calcification Rates'!$F$93</f>
        <v>42.970148457840445</v>
      </c>
      <c r="HE106" s="73">
        <f>$A106*('Calcification Rates'!$D$93-'Calcification Rates'!$E$93)*('Calcification Rates'!$F$93-'Calcification Rates'!$G$93)</f>
        <v>37.765469451566823</v>
      </c>
      <c r="HF106" s="73">
        <f>$A106*('Calcification Rates'!$D$93+'Calcification Rates'!$E$93)*('Calcification Rates'!$F$93+'Calcification Rates'!$G$93)</f>
        <v>48.459955246543778</v>
      </c>
      <c r="HG106" s="73">
        <f>$A106*'Calcification Rates'!$D$95*'Calcification Rates'!$F$95</f>
        <v>54.78693928374657</v>
      </c>
      <c r="HH106" s="73">
        <f>$A106*('Calcification Rates'!$D$95-'Calcification Rates'!$E$95)*('Calcification Rates'!$F$95-'Calcification Rates'!$G$95)</f>
        <v>47.809411368054079</v>
      </c>
      <c r="HI106" s="73">
        <f>$A106*('Calcification Rates'!$D$95+'Calcification Rates'!$E$95)*('Calcification Rates'!$F$95+'Calcification Rates'!$G$95)</f>
        <v>62.155499586771235</v>
      </c>
      <c r="HJ106" s="73">
        <f>((((1-'Calcification Rates'!$H$96)*$A106)*'Calcification Rates'!$D$96*0.1)+('Calcification Rates'!$H$96*$A106*'Calcification Rates'!$D$96))*'Calcification Rates'!$F$96</f>
        <v>26.046584200000002</v>
      </c>
      <c r="HK106" s="73">
        <f>((((1-'Calcification Rates'!$H$96)*$A106)*(('Calcification Rates'!$D$96-'Calcification Rates'!$E$96)*0.1))+('Calcification Rates'!$H$96*$A106*('Calcification Rates'!$D$96-'Calcification Rates'!$E$96)))*('Calcification Rates'!$F$96-'Calcification Rates'!$G$96)</f>
        <v>22.752273003115185</v>
      </c>
      <c r="HL106" s="73">
        <f>((((1-'Calcification Rates'!$H$96)*$A106)*(('Calcification Rates'!$D$96+'Calcification Rates'!$E$96)*0.1))+('Calcification Rates'!$H$96*$A106*('Calcification Rates'!$D$96+'Calcification Rates'!$E$96)))*('Calcification Rates'!$F$96+'Calcification Rates'!$G$96)</f>
        <v>29.54352523114915</v>
      </c>
      <c r="HM106" s="73">
        <f>((((1-'Calcification Rates'!$H$98)*$A106)*'Calcification Rates'!$D$98*0.1)+('Calcification Rates'!$H$98*$A106*'Calcification Rates'!$D$98))*'Calcification Rates'!$F$98</f>
        <v>26.046584200000002</v>
      </c>
      <c r="HN106" s="73">
        <f>((((1-'Calcification Rates'!$H$98)*$A106)*(('Calcification Rates'!$D$98-'Calcification Rates'!$E$98)*0.1))+('Calcification Rates'!$H$98*$A106*('Calcification Rates'!$D$98-'Calcification Rates'!$E$98)))*('Calcification Rates'!$F$98-'Calcification Rates'!$G$98)</f>
        <v>15.708294388321377</v>
      </c>
      <c r="HO106" s="73">
        <f>((((1-'Calcification Rates'!$H$98)*$A106)*(('Calcification Rates'!$D$98+'Calcification Rates'!$E$98)*0.1))+('Calcification Rates'!$H$98*$A106*('Calcification Rates'!$D$98+'Calcification Rates'!$E$98)))*('Calcification Rates'!$F$98+'Calcification Rates'!$G$98)</f>
        <v>37.881682609769655</v>
      </c>
    </row>
    <row r="107" spans="1:223" x14ac:dyDescent="0.3">
      <c r="A107" s="42">
        <v>105</v>
      </c>
      <c r="B107" s="73">
        <f>((((1-'Calcification Rates'!$H$11)*$A107)*'Calcification Rates'!$D$11*0.1)+('Calcification Rates'!$H$11*$A107*'Calcification Rates'!$D$11))*'Calcification Rates'!$F$11</f>
        <v>288.88706559999997</v>
      </c>
      <c r="C107" s="73">
        <f>((((1-'Calcification Rates'!$H$11)*$A107)*(('Calcification Rates'!$D$11-'Calcification Rates'!$E$11)*0.1))+('Calcification Rates'!$H$11*$A107*('Calcification Rates'!$D$11-'Calcification Rates'!$E$11)))*('Calcification Rates'!$F$11-'Calcification Rates'!$G$11)</f>
        <v>234.626865203862</v>
      </c>
      <c r="D107" s="73">
        <f>((((1-'Calcification Rates'!$H$11)*$A107)*(('Calcification Rates'!$D$11+'Calcification Rates'!$E$11)*0.1))+('Calcification Rates'!$H$11*$A107*('Calcification Rates'!$D$11+'Calcification Rates'!$E$11)))*('Calcification Rates'!$F$11+'Calcification Rates'!$G$11)</f>
        <v>344.83283682319609</v>
      </c>
      <c r="E107" s="73">
        <f>(((((1-'Calcification Rates'!$H$12)*$A107)*'Calcification Rates'!$D$12*0.1)+('Calcification Rates'!$H$12*$A107*'Calcification Rates'!$D$12))*'Calcification Rates'!$F$12)*0.5</f>
        <v>152.12890399999998</v>
      </c>
      <c r="F107" s="73">
        <f>(((((1-'Calcification Rates'!$H$12)*$A107)*(('Calcification Rates'!$D$12-'Calcification Rates'!$E$12)*0.1))+('Calcification Rates'!$H$12*$A107*('Calcification Rates'!$D$12-'Calcification Rates'!$E$12)))*('Calcification Rates'!$F$12-'Calcification Rates'!$G$12))*0.5</f>
        <v>139.81817027464325</v>
      </c>
      <c r="G107" s="73">
        <f>(((((1-'Calcification Rates'!$H$12)*$A107)*(('Calcification Rates'!$D$12+'Calcification Rates'!$E$12)*0.1))+('Calcification Rates'!$H$12*$A107*('Calcification Rates'!$D$12+'Calcification Rates'!$E$12)))*('Calcification Rates'!$F$12+'Calcification Rates'!$G$12))*0.5</f>
        <v>164.65324032815136</v>
      </c>
      <c r="H107" s="73">
        <f>(((((1-'Calcification Rates'!$H$13)*$A107)*'Calcification Rates'!$D$13*0.1)+('Calcification Rates'!$H$13*$A107*'Calcification Rates'!$D$13))*'Calcification Rates'!$F$13)*0.5</f>
        <v>122.41071208799997</v>
      </c>
      <c r="I107" s="73">
        <f>(((((1-'Calcification Rates'!$H$13)*$A107)*(('Calcification Rates'!$D$13-'Calcification Rates'!$E$13)*0.1))+('Calcification Rates'!$H$13*$A107*('Calcification Rates'!$D$13-'Calcification Rates'!$E$13)))*('Calcification Rates'!$F$13-'Calcification Rates'!$G$13))*0.5</f>
        <v>103.59408430750246</v>
      </c>
      <c r="J107" s="73">
        <f>(((((1-'Calcification Rates'!$H$13)*$A107)*(('Calcification Rates'!$D$13+'Calcification Rates'!$E$13)*0.1))+('Calcification Rates'!$H$13*$A107*('Calcification Rates'!$D$13+'Calcification Rates'!$E$13)))*('Calcification Rates'!$F$13+'Calcification Rates'!$G$13))*0.5</f>
        <v>142.77891754416419</v>
      </c>
      <c r="K107" s="73">
        <f>((((((((($A107*2)/PI())/2)+'Calcification Rates'!$D$14)^2)*PI())/2))-((((((($A107*2)/PI())/2)^2)*PI())/2)))*'Calcification Rates'!$F$14</f>
        <v>62.035576613857991</v>
      </c>
      <c r="L107" s="73">
        <f>((((((((($A107*2)/PI())/2)+('Calcification Rates'!$D$14-'Calcification Rates'!$E$14))^2)*PI())/2))-((((((($A107*2)/PI())/2)^2)*PI())/2)))*('Calcification Rates'!$F$14-'Calcification Rates'!$G$14)</f>
        <v>59.875538143537412</v>
      </c>
      <c r="M107" s="73">
        <f>((((((((($A107*2)/PI())/2)+('Calcification Rates'!$D$14+'Calcification Rates'!$E$14))^2)*PI())/2))-((((((($A107*2)/PI())/2)^2)*PI())/2)))*('Calcification Rates'!$F$14+'Calcification Rates'!$G$14)</f>
        <v>64.196295235473372</v>
      </c>
      <c r="N107" s="73">
        <f>((((((((($A107*2)/PI())/2)+'Calcification Rates'!$D$15)^2)*PI())/2))-((((((($A107*2)/PI())/2)^2)*PI())/2)))*'Calcification Rates'!$F$15</f>
        <v>62.924107008066898</v>
      </c>
      <c r="O107" s="73">
        <f>((((((((($A107*2)/PI())/2)+('Calcification Rates'!$D$15-'Calcification Rates'!$E$15))^2)*PI())/2))-((((((($A107*2)/PI())/2)^2)*PI())/2)))*('Calcification Rates'!$F$15-'Calcification Rates'!$G$15)</f>
        <v>56.747034899603058</v>
      </c>
      <c r="P107" s="73">
        <f>((((((((($A107*2)/PI())/2)+('Calcification Rates'!$D$15+'Calcification Rates'!$E$15))^2)*PI())/2))-((((((($A107*2)/PI())/2)^2)*PI())/2)))*('Calcification Rates'!$F$15+'Calcification Rates'!$G$15)</f>
        <v>69.389514871496374</v>
      </c>
      <c r="Q107" s="73">
        <f>(2*'Calcification Rates'!$D$16*'Calcification Rates'!$F$16)+0.1*'Calcification Rates'!$D$16*($A107+(2*'Calcification Rates'!$D$16))*'Calcification Rates'!$F$16</f>
        <v>14.064178333333334</v>
      </c>
      <c r="R107" s="73">
        <f>(2*('Calcification Rates'!$D$16-'Calcification Rates'!$E$16)*('Calcification Rates'!$F$16-'Calcification Rates'!$G$16))+(0.1*('Calcification Rates'!$D$16-'Calcification Rates'!$E$16)*($A107+(2*'Calcification Rates'!$D$16-'Calcification Rates'!$E$16)))*('Calcification Rates'!$F$16-'Calcification Rates'!$G$16)</f>
        <v>12.081361011348987</v>
      </c>
      <c r="S107" s="73">
        <f>(2*('Calcification Rates'!$D$16+'Calcification Rates'!$E$16)*('Calcification Rates'!$F$16+'Calcification Rates'!$G$16))+(0.1*('Calcification Rates'!$D$16+'Calcification Rates'!$E$16)*($A107+(2*'Calcification Rates'!$D$16+'Calcification Rates'!$E$16)))*('Calcification Rates'!$F$16+'Calcification Rates'!$G$16)</f>
        <v>16.096315678563219</v>
      </c>
      <c r="T107" s="73">
        <f>(2*'Calcification Rates'!$D$17*'Calcification Rates'!$F$17)+0.1*'Calcification Rates'!$D$17*($A107+(2*'Calcification Rates'!$D$17))*'Calcification Rates'!$F$17</f>
        <v>12.998710277777777</v>
      </c>
      <c r="U107" s="73">
        <f>(2*('Calcification Rates'!$D$17-'Calcification Rates'!$E$17)*('Calcification Rates'!$F$17-'Calcification Rates'!$G$17))+(0.1*('Calcification Rates'!$D$17-'Calcification Rates'!$E$17)*($A107+(2*'Calcification Rates'!$D$17-'Calcification Rates'!$E$17)))*('Calcification Rates'!$F$17-'Calcification Rates'!$G$17)</f>
        <v>11.03034965881565</v>
      </c>
      <c r="V107" s="73">
        <f>(2*('Calcification Rates'!$D$17+'Calcification Rates'!$E$17)*('Calcification Rates'!$F$17+'Calcification Rates'!$G$17))+(0.1*('Calcification Rates'!$D$17+'Calcification Rates'!$E$17)*($A107+(2*'Calcification Rates'!$D$17+'Calcification Rates'!$E$17)))*('Calcification Rates'!$F$17+'Calcification Rates'!$G$17)</f>
        <v>15.016389426029882</v>
      </c>
      <c r="W107" s="73">
        <f>((((((((($A107*2)/PI())/2)+'Calcification Rates'!$D$18)^2)*PI())/2))-((((((($A107*2)/PI())/2)^2)*PI())/2)))*'Calcification Rates'!$F$18</f>
        <v>62.924107008066898</v>
      </c>
      <c r="X107" s="73">
        <f>((((((((($A107*2)/PI())/2)+('Calcification Rates'!$D$18-'Calcification Rates'!$E$18))^2)*PI())/2))-((((((($A107*2)/PI())/2)^2)*PI())/2)))*('Calcification Rates'!$F$18-'Calcification Rates'!$G$18)</f>
        <v>56.747034899603058</v>
      </c>
      <c r="Y107" s="73">
        <f>((((((((($A107*2)/PI())/2)+('Calcification Rates'!$D$18+'Calcification Rates'!$E$18))^2)*PI())/2))-((((((($A107*2)/PI())/2)^2)*PI())/2)))*('Calcification Rates'!$F$18+'Calcification Rates'!$G$18)</f>
        <v>69.389514871496374</v>
      </c>
      <c r="Z107" s="73">
        <f>(2*'Calcification Rates'!$D$19*'Calcification Rates'!$F$19)+0.1*'Calcification Rates'!$D$19*($A107+(2*'Calcification Rates'!$D$19))*'Calcification Rates'!$F$19</f>
        <v>12.998710277777777</v>
      </c>
      <c r="AA107" s="73">
        <f>(2*('Calcification Rates'!$D$19-'Calcification Rates'!$E$19)*('Calcification Rates'!$F$19-'Calcification Rates'!$G$19))+(0.1*('Calcification Rates'!$D$19-'Calcification Rates'!$E$19)*($A107+(2*'Calcification Rates'!$D$19-'Calcification Rates'!$E$19)))*('Calcification Rates'!$F$19-'Calcification Rates'!$G$19)</f>
        <v>11.03034965881565</v>
      </c>
      <c r="AB107" s="73">
        <f>(2*('Calcification Rates'!$D$19+'Calcification Rates'!$E$19)*('Calcification Rates'!$F$19+'Calcification Rates'!$G$19))+(0.1*('Calcification Rates'!$D$19+'Calcification Rates'!$E$19)*($A107+(2*'Calcification Rates'!$D$19+'Calcification Rates'!$E$19)))*('Calcification Rates'!$F$19+'Calcification Rates'!$G$19)</f>
        <v>15.016389426029882</v>
      </c>
      <c r="AC107" s="73">
        <f>(((((1-'Calcification Rates'!$H$20)*$A107)*'Calcification Rates'!$D$20*0.1)+('Calcification Rates'!$H$20*$A107*'Calcification Rates'!$D$20))*'Calcification Rates'!$F$20)*0.5</f>
        <v>8.4893204374999982</v>
      </c>
      <c r="AD107" s="73">
        <f>(((((1-'Calcification Rates'!$H$20)*$A107)*(('Calcification Rates'!$D$20-'Calcification Rates'!$E$20)*0.1))+('Calcification Rates'!$H$20*$A107*('Calcification Rates'!$D$20-'Calcification Rates'!$E$20)))*('Calcification Rates'!$F$20-'Calcification Rates'!$G$20))*0.5</f>
        <v>7.2041785487414796</v>
      </c>
      <c r="AE107" s="73">
        <f>(((((1-'Calcification Rates'!$H$20)*$A107)*(('Calcification Rates'!$D$20+'Calcification Rates'!$E$20)*0.1))+('Calcification Rates'!$H$20*$A107*('Calcification Rates'!$D$20+'Calcification Rates'!$E$20)))*('Calcification Rates'!$F$20+'Calcification Rates'!$G$20))*0.5</f>
        <v>9.8065367642158261</v>
      </c>
      <c r="AF107" s="73">
        <f>(2*'Calcification Rates'!$D$21*'Calcification Rates'!$F$21)+0.1*'Calcification Rates'!$D$21*($A107+(2*'Calcification Rates'!$D$21))*'Calcification Rates'!$F$21</f>
        <v>14.916552777777778</v>
      </c>
      <c r="AG107" s="73">
        <f>(2*('Calcification Rates'!$D$21-'Calcification Rates'!$E$21)*('Calcification Rates'!$F$21-'Calcification Rates'!$G$21))+(0.1*('Calcification Rates'!$D$21-'Calcification Rates'!$E$21)*($A107+(2*'Calcification Rates'!$D$21-'Calcification Rates'!$E$21)))*('Calcification Rates'!$F$21-'Calcification Rates'!$G$21)</f>
        <v>14.596445663982934</v>
      </c>
      <c r="AH107" s="73">
        <f>(2*('Calcification Rates'!$D$21+'Calcification Rates'!$E$21)*('Calcification Rates'!$F$21+'Calcification Rates'!$G$21))+(0.1*('Calcification Rates'!$D$21+'Calcification Rates'!$E$21)*($A107+(2*'Calcification Rates'!$D$21+'Calcification Rates'!$E$21)))*('Calcification Rates'!$F$21+'Calcification Rates'!$G$21)</f>
        <v>15.239919275750403</v>
      </c>
      <c r="AI107" s="73">
        <f>$A107*'Calcification Rates'!$D$23*'Calcification Rates'!$F$23</f>
        <v>2.4677953124999998</v>
      </c>
      <c r="AJ107" s="73">
        <f>$A107*('Calcification Rates'!$D$23-'Calcification Rates'!$E$23)*('Calcification Rates'!$F$23-'Calcification Rates'!$G$23)</f>
        <v>1.6038171741700566</v>
      </c>
      <c r="AK107" s="73">
        <f>$A107*('Calcification Rates'!$D$23+'Calcification Rates'!$E$23)*('Calcification Rates'!$F$23+'Calcification Rates'!$G$23)</f>
        <v>3.3317734508299428</v>
      </c>
      <c r="AL107" s="73">
        <f>((((1-'Calcification Rates'!$H$24)*$A107)*'Calcification Rates'!$D$24*0.1)+('Calcification Rates'!$H$24*$A107*'Calcification Rates'!$D$24))*'Calcification Rates'!$F$24</f>
        <v>112.44610936650001</v>
      </c>
      <c r="AM107" s="73">
        <f>((((1-'Calcification Rates'!$H$24)*$A107)*(('Calcification Rates'!$D$24-'Calcification Rates'!$E$24)*0.1))+('Calcification Rates'!$H$24*$A107*('Calcification Rates'!$D$24-'Calcification Rates'!$E$24)))*('Calcification Rates'!$F$24-'Calcification Rates'!$G$24)</f>
        <v>67.814519369889723</v>
      </c>
      <c r="AN107" s="73">
        <f>((((1-'Calcification Rates'!$H$24)*$A107)*(('Calcification Rates'!$D$24+'Calcification Rates'!$E$24)*0.1))+('Calcification Rates'!$H$24*$A107*('Calcification Rates'!$D$24+'Calcification Rates'!$E$24)))*('Calcification Rates'!$F$24+'Calcification Rates'!$G$24)</f>
        <v>163.53959478975361</v>
      </c>
      <c r="AO107" s="73">
        <f>((((((((($A107*2)/PI())/2)+'Calcification Rates'!$D$25)^2)*PI())/2))-((((((($A107*2)/PI())/2)^2)*PI())/2)))*'Calcification Rates'!$F$25</f>
        <v>52.762151396578979</v>
      </c>
      <c r="AP107" s="73">
        <f>((((((((($A107*2)/PI())/2)+('Calcification Rates'!$D$25-'Calcification Rates'!$E$25))^2)*PI())/2))-((((((($A107*2)/PI())/2)^2)*PI())/2)))*('Calcification Rates'!$F$25-'Calcification Rates'!$G$25)</f>
        <v>43.135288696894612</v>
      </c>
      <c r="AQ107" s="73">
        <f>((((((((($A107*2)/PI())/2)+('Calcification Rates'!$D$25+'Calcification Rates'!$E$25))^2)*PI())/2))-((((((($A107*2)/PI())/2)^2)*PI())/2)))*('Calcification Rates'!$F$25+'Calcification Rates'!$G$25)</f>
        <v>62.708233567606605</v>
      </c>
      <c r="AR107" s="73">
        <f>((((1-'Calcification Rates'!$H$28)*$A107)*'Calcification Rates'!$D$28*0.1)+('Calcification Rates'!$H$28*$A107*'Calcification Rates'!$D$28))*'Calcification Rates'!$F$28</f>
        <v>18.098980048310651</v>
      </c>
      <c r="AS107" s="73">
        <f>((((1-'Calcification Rates'!$H$28)*$A107)*(('Calcification Rates'!$D$28-'Calcification Rates'!$E$28)*0.1))+('Calcification Rates'!$H$28*$A107*('Calcification Rates'!$D$28-'Calcification Rates'!$E$28)))*('Calcification Rates'!$F$28-'Calcification Rates'!$G$28)</f>
        <v>16.312965108591104</v>
      </c>
      <c r="AT107" s="73">
        <f>((((1-'Calcification Rates'!$H$28)*$A107)*(('Calcification Rates'!$D$28+'Calcification Rates'!$E$28)*0.1))+('Calcification Rates'!$H$28*$A107*('Calcification Rates'!$D$28+'Calcification Rates'!$E$28)))*('Calcification Rates'!$F$28+'Calcification Rates'!$G$28)</f>
        <v>19.97239372347283</v>
      </c>
      <c r="AU107" s="73">
        <f>((((((((($A107*2)/PI())/2)+'Calcification Rates'!$D$29)^2)*PI())/2))-((((((($A107*2)/PI())/2)^2)*PI())/2)))*'Calcification Rates'!$F$29</f>
        <v>257.70183478419563</v>
      </c>
      <c r="AV107" s="73">
        <f>((((((((($A107*2)/PI())/2)+('Calcification Rates'!$D$29-'Calcification Rates'!$E$29))^2)*PI())/2))-((((((($A107*2)/PI())/2)^2)*PI())/2)))*('Calcification Rates'!$F$29-'Calcification Rates'!$G$29)</f>
        <v>213.03146584920461</v>
      </c>
      <c r="AW107" s="73">
        <f>((((((((($A107*2)/PI())/2)+('Calcification Rates'!$D$29+'Calcification Rates'!$E$29))^2)*PI())/2))-((((((($A107*2)/PI())/2)^2)*PI())/2)))*('Calcification Rates'!$F$29+'Calcification Rates'!$G$29)</f>
        <v>306.24347460926992</v>
      </c>
      <c r="AX107" s="73">
        <f>((((((((($A107*2)/PI())/2)+'Calcification Rates'!$D$30)^2)*PI())/2))-((((((($A107*2)/PI())/2)^2)*PI())/2)))*'Calcification Rates'!$F$30</f>
        <v>61.635117886833818</v>
      </c>
      <c r="AY107" s="73">
        <f>((((((((($A107*2)/PI())/2)+('Calcification Rates'!$D$30-'Calcification Rates'!$E$30))^2)*PI())/2))-((((((($A107*2)/PI())/2)^2)*PI())/2)))*('Calcification Rates'!$F$30-'Calcification Rates'!$G$30)</f>
        <v>54.718078960417273</v>
      </c>
      <c r="AZ107" s="73">
        <f>((((((((($A107*2)/PI())/2)+('Calcification Rates'!$D$30+'Calcification Rates'!$E$30))^2)*PI())/2))-((((((($A107*2)/PI())/2)^2)*PI())/2)))*('Calcification Rates'!$F$30+'Calcification Rates'!$G$30)</f>
        <v>68.694071645234956</v>
      </c>
      <c r="BA107" s="73">
        <f>((((1-'Calcification Rates'!$H$31)*$A107)*'Calcification Rates'!$D$31*0.1)+('Calcification Rates'!$H$31*$A107*'Calcification Rates'!$D$31))*'Calcification Rates'!$F$31</f>
        <v>19.358430000000002</v>
      </c>
      <c r="BB107" s="73">
        <f>((((1-'Calcification Rates'!$H$31)*$A107)*(('Calcification Rates'!$D$31-'Calcification Rates'!$E$31)*0.1))+('Calcification Rates'!$H$31*$A107*('Calcification Rates'!$D$31-'Calcification Rates'!$E$31)))*('Calcification Rates'!$F$31-'Calcification Rates'!$G$31)</f>
        <v>19.358429999999998</v>
      </c>
      <c r="BC107" s="73">
        <f>((((1-'Calcification Rates'!$H$31)*$A107)*(('Calcification Rates'!$D$31+'Calcification Rates'!$E$31)*0.1))+('Calcification Rates'!$H$31*$A107*('Calcification Rates'!$D$31+'Calcification Rates'!$E$31)))*('Calcification Rates'!$F$31+'Calcification Rates'!$G$31)</f>
        <v>19.358429999999998</v>
      </c>
      <c r="BD107" s="73">
        <f>$A107*'Calcification Rates'!$D$32*'Calcification Rates'!$F$32</f>
        <v>81.343730554205166</v>
      </c>
      <c r="BE107" s="73">
        <f>$A107*('Calcification Rates'!$D$32-'Calcification Rates'!$E$32)*('Calcification Rates'!$F$32-'Calcification Rates'!$G$32)</f>
        <v>78.1964703968913</v>
      </c>
      <c r="BF107" s="73">
        <f>$A107*('Calcification Rates'!$D$32+'Calcification Rates'!$E$32)*('Calcification Rates'!$F$32+'Calcification Rates'!$G$32)</f>
        <v>84.490990711519046</v>
      </c>
      <c r="BG107" s="73">
        <f>((((1-'Calcification Rates'!$H$34)*$A107)*'Calcification Rates'!$D$34*0.1)+('Calcification Rates'!$H$34*$A107*'Calcification Rates'!$D$34))*'Calcification Rates'!$F$34</f>
        <v>26.297032125000005</v>
      </c>
      <c r="BH107" s="73">
        <f>((((1-'Calcification Rates'!$H$34)*$A107)*(('Calcification Rates'!$D$34-'Calcification Rates'!$E$34)*0.1))+('Calcification Rates'!$H$34*$A107*('Calcification Rates'!$D$34-'Calcification Rates'!$E$34)))*('Calcification Rates'!$F$34-'Calcification Rates'!$G$34)</f>
        <v>10.014253808145876</v>
      </c>
      <c r="BI107" s="73">
        <f>((((1-'Calcification Rates'!$H$34)*$A107)*(('Calcification Rates'!$D$34+'Calcification Rates'!$E$34)*0.1))+('Calcification Rates'!$H$34*$A107*('Calcification Rates'!$D$34+'Calcification Rates'!$E$34)))*('Calcification Rates'!$F$34+'Calcification Rates'!$G$34)</f>
        <v>50.153927991185761</v>
      </c>
      <c r="BJ107" s="73">
        <f>(2*'Calcification Rates'!$D$35*'Calcification Rates'!$F$35)+0.1*'Calcification Rates'!$D$35*($A107+(2*'Calcification Rates'!$D$35))*'Calcification Rates'!$F$35</f>
        <v>7.4933406737871087</v>
      </c>
      <c r="BK107" s="73">
        <f>(2*('Calcification Rates'!$D$35-'Calcification Rates'!$E$35)*('Calcification Rates'!$F$35-'Calcification Rates'!$G$35))+(0.1*('Calcification Rates'!$D$35-'Calcification Rates'!$E$35)*($A107+(2*'Calcification Rates'!$D$35-'Calcification Rates'!$E$35)))*('Calcification Rates'!$F$35-'Calcification Rates'!$G$35)</f>
        <v>6.7582391700757851</v>
      </c>
      <c r="BL107" s="73">
        <f>(2*('Calcification Rates'!$D$35+'Calcification Rates'!$E$35)*('Calcification Rates'!$F$35+'Calcification Rates'!$G$35))+(0.1*('Calcification Rates'!$D$35+'Calcification Rates'!$E$35)*($A107+(2*'Calcification Rates'!$D$35+'Calcification Rates'!$E$35)))*('Calcification Rates'!$F$35+'Calcification Rates'!$G$35)</f>
        <v>8.2626681208703232</v>
      </c>
      <c r="BM107" s="73">
        <f>((((((((($A107*2)/PI())/2)+'Calcification Rates'!$D$36)^2)*PI())/2))-((((((($A107*2)/PI())/2)^2)*PI())/2)))*'Calcification Rates'!$F$36</f>
        <v>83.025761134563709</v>
      </c>
      <c r="BN107" s="73">
        <f>((((((((($A107*2)/PI())/2)+('Calcification Rates'!$D$36-'Calcification Rates'!$E$36))^2)*PI())/2))-((((((($A107*2)/PI())/2)^2)*PI())/2)))*('Calcification Rates'!$F$36-'Calcification Rates'!$G$36)</f>
        <v>76.051721572307073</v>
      </c>
      <c r="BO107" s="73">
        <f>((((((((($A107*2)/PI())/2)+('Calcification Rates'!$D$36+'Calcification Rates'!$E$36))^2)*PI())/2))-((((((($A107*2)/PI())/2)^2)*PI())/2)))*('Calcification Rates'!$F$36+'Calcification Rates'!$G$36)</f>
        <v>90.305443707998691</v>
      </c>
      <c r="BP107" s="73">
        <f>(2*'Calcification Rates'!$D$37*'Calcification Rates'!$F$37)+0.1*'Calcification Rates'!$D$37*($A107+(2*'Calcification Rates'!$D$37))*'Calcification Rates'!$F$37</f>
        <v>147.50769444444444</v>
      </c>
      <c r="BQ107" s="73">
        <f>(2*('Calcification Rates'!$D$37-'Calcification Rates'!$E$37)*('Calcification Rates'!$F$37-'Calcification Rates'!$G$37))+(0.1*('Calcification Rates'!$D$37-'Calcification Rates'!$E$37)*($A107+(2*'Calcification Rates'!$D$37-'Calcification Rates'!$E$37)))*('Calcification Rates'!$F$37-'Calcification Rates'!$G$37)</f>
        <v>121.07348617921241</v>
      </c>
      <c r="BR107" s="73">
        <f>(2*('Calcification Rates'!$D$37+'Calcification Rates'!$E$37)*('Calcification Rates'!$F$37+'Calcification Rates'!$G$37))+(0.1*('Calcification Rates'!$D$37+'Calcification Rates'!$E$37)*($A107+(2*'Calcification Rates'!$D$37+'Calcification Rates'!$E$37)))*('Calcification Rates'!$F$37+'Calcification Rates'!$G$37)</f>
        <v>176.04751837435202</v>
      </c>
      <c r="BS107" s="73">
        <f>(2*'Calcification Rates'!$D$38*'Calcification Rates'!$F$38)+0.1*'Calcification Rates'!$D$38*($A107+(2*'Calcification Rates'!$D$38))*'Calcification Rates'!$F$38</f>
        <v>141.2428888888889</v>
      </c>
      <c r="BT107" s="73">
        <f>(2*('Calcification Rates'!$D$38-'Calcification Rates'!$E$38)*('Calcification Rates'!$F$38-'Calcification Rates'!$G$38))+(0.1*('Calcification Rates'!$D$38-'Calcification Rates'!$E$38)*($A107+(2*'Calcification Rates'!$D$38-'Calcification Rates'!$E$38)))*('Calcification Rates'!$F$38-'Calcification Rates'!$G$38)</f>
        <v>113.70955913147604</v>
      </c>
      <c r="BU107" s="73">
        <f>(2*('Calcification Rates'!$D$38+'Calcification Rates'!$E$38)*('Calcification Rates'!$F$38+'Calcification Rates'!$G$38))+(0.1*('Calcification Rates'!$D$38+'Calcification Rates'!$E$38)*($A107+(2*'Calcification Rates'!$D$38+'Calcification Rates'!$E$38)))*('Calcification Rates'!$F$38+'Calcification Rates'!$G$38)</f>
        <v>171.51537885710144</v>
      </c>
      <c r="BV107" s="73">
        <f>((((((((($A107*2)/PI())/2)+'Calcification Rates'!$D$39)^2)*PI())/2))-((((((($A107*2)/PI())/2)^2)*PI())/2)))*'Calcification Rates'!$F$39</f>
        <v>44.923107833534402</v>
      </c>
      <c r="BW107" s="73">
        <f>((((((((($A107*2)/PI())/2)+('Calcification Rates'!$D$39-'Calcification Rates'!$E$39))^2)*PI())/2))-((((((($A107*2)/PI())/2)^2)*PI())/2)))*('Calcification Rates'!$F$39-'Calcification Rates'!$G$39)</f>
        <v>43.184993458106504</v>
      </c>
      <c r="BX107" s="73">
        <f>((((((((($A107*2)/PI())/2)+('Calcification Rates'!$D$39+'Calcification Rates'!$E$39))^2)*PI())/2))-((((((($A107*2)/PI())/2)^2)*PI())/2)))*('Calcification Rates'!$F$39+'Calcification Rates'!$G$39)</f>
        <v>46.661222208962293</v>
      </c>
      <c r="BY107" s="73">
        <f>((((((((($A107*2)/PI())/2)+'Calcification Rates'!$D$40)^2)*PI())/2))-((((((($A107*2)/PI())/2)^2)*PI())/2)))*'Calcification Rates'!$F$40</f>
        <v>81.95218023593101</v>
      </c>
      <c r="BZ107" s="73">
        <f>((((((((($A107*2)/PI())/2)+('Calcification Rates'!$D$40-'Calcification Rates'!$E$40))^2)*PI())/2))-((((((($A107*2)/PI())/2)^2)*PI())/2)))*('Calcification Rates'!$F$40-'Calcification Rates'!$G$40)</f>
        <v>78.781378627690572</v>
      </c>
      <c r="CA107" s="73">
        <f>((((((((($A107*2)/PI())/2)+('Calcification Rates'!$D$40+'Calcification Rates'!$E$40))^2)*PI())/2))-((((((($A107*2)/PI())/2)^2)*PI())/2)))*('Calcification Rates'!$F$40+'Calcification Rates'!$G$40)</f>
        <v>85.122981844171449</v>
      </c>
      <c r="CB107" s="73">
        <f>$A107*'Calcification Rates'!$D$23*'Calcification Rates'!$F$23</f>
        <v>2.4677953124999998</v>
      </c>
      <c r="CC107" s="73">
        <f>$A107*('Calcification Rates'!$D$23-'Calcification Rates'!$E$23)*('Calcification Rates'!$F$23-'Calcification Rates'!$G$23)</f>
        <v>1.6038171741700566</v>
      </c>
      <c r="CD107" s="73">
        <f>$A107*('Calcification Rates'!$D$23+'Calcification Rates'!$E$23)*('Calcification Rates'!$F$23+'Calcification Rates'!$G$23)</f>
        <v>3.3317734508299428</v>
      </c>
      <c r="CE107" s="73">
        <f>((((1-'Calcification Rates'!$H$44)*$A107)*'Calcification Rates'!$D$44*0.1)+('Calcification Rates'!$H$44*$A107*'Calcification Rates'!$D$44))*'Calcification Rates'!$F$44</f>
        <v>86.17537427362501</v>
      </c>
      <c r="CF107" s="73">
        <f>((((1-'Calcification Rates'!$H$44)*$A107)*(('Calcification Rates'!$D$44-'Calcification Rates'!$E$44)*0.1))+('Calcification Rates'!$H$44*$A107*('Calcification Rates'!$D$44-'Calcification Rates'!$E$44)))*('Calcification Rates'!$F$44-'Calcification Rates'!$G$44)</f>
        <v>51.971043025053469</v>
      </c>
      <c r="CG107" s="73">
        <f>((((1-'Calcification Rates'!$H$44)*$A107)*(('Calcification Rates'!$D$44+'Calcification Rates'!$E$44)*0.1))+('Calcification Rates'!$H$44*$A107*('Calcification Rates'!$D$44+'Calcification Rates'!$E$44)))*('Calcification Rates'!$F$44+'Calcification Rates'!$G$44)</f>
        <v>125.33191116137107</v>
      </c>
      <c r="CH107" s="73">
        <f>((((1-'Calcification Rates'!$H$45)*$A107)*'Calcification Rates'!$D$45*0.1)+('Calcification Rates'!$H$45*$A107*'Calcification Rates'!$D$45))*'Calcification Rates'!$F$45</f>
        <v>107.079252</v>
      </c>
      <c r="CI107" s="73">
        <f>((((1-'Calcification Rates'!$H$45)*$A107)*(('Calcification Rates'!$D$45-'Calcification Rates'!$E$45)*0.1))+('Calcification Rates'!$H$45*$A107*('Calcification Rates'!$D$45-'Calcification Rates'!$E$45)))*('Calcification Rates'!$F$45-'Calcification Rates'!$G$45)</f>
        <v>70.510242053514204</v>
      </c>
      <c r="CJ107" s="73">
        <f>((((1-'Calcification Rates'!$H$45)*$A107)*(('Calcification Rates'!$D$45+'Calcification Rates'!$E$45)*0.1))+('Calcification Rates'!$H$45*$A107*('Calcification Rates'!$D$45+'Calcification Rates'!$E$45)))*('Calcification Rates'!$F$45+'Calcification Rates'!$G$45)</f>
        <v>143.64826194648577</v>
      </c>
      <c r="CK107" s="73">
        <f>((((1-'Calcification Rates'!$H$46)*$A107)*'Calcification Rates'!$D$46*0.1)+('Calcification Rates'!$H$46*$A107*'Calcification Rates'!$D$46))*'Calcification Rates'!$F$46</f>
        <v>86.248346100000006</v>
      </c>
      <c r="CL107" s="73">
        <f>((((1-'Calcification Rates'!$H$46)*$A107)*(('Calcification Rates'!$D$46-'Calcification Rates'!$E$46)*0.1))+('Calcification Rates'!$H$46*$A107*('Calcification Rates'!$D$46-'Calcification Rates'!$E$46)))*('Calcification Rates'!$F$46-'Calcification Rates'!$G$46)</f>
        <v>80.889567433365769</v>
      </c>
      <c r="CM107" s="73">
        <f>((((1-'Calcification Rates'!$H$46)*$A107)*(('Calcification Rates'!$D$46+'Calcification Rates'!$E$46)*0.1))+('Calcification Rates'!$H$46*$A107*('Calcification Rates'!$D$46+'Calcification Rates'!$E$46)))*('Calcification Rates'!$F$46+'Calcification Rates'!$G$46)</f>
        <v>91.767817230599789</v>
      </c>
      <c r="CN107" s="73">
        <f>((((1-'Calcification Rates'!$H$47)*$A107)*'Calcification Rates'!$D$47*0.1)+('Calcification Rates'!$H$47*$A107*'Calcification Rates'!$D$47))*'Calcification Rates'!$F$47</f>
        <v>112.44610936650001</v>
      </c>
      <c r="CO107" s="73">
        <f>((((1-'Calcification Rates'!$H$47)*$A107)*(('Calcification Rates'!$D$47-'Calcification Rates'!$E$47)*0.1))+('Calcification Rates'!$H$47*$A107*('Calcification Rates'!$D$47-'Calcification Rates'!$E$47)))*('Calcification Rates'!$F$47-'Calcification Rates'!$G$47)</f>
        <v>67.814519369889723</v>
      </c>
      <c r="CP107" s="73">
        <f>((((1-'Calcification Rates'!$H$47)*$A107)*(('Calcification Rates'!$D$47+'Calcification Rates'!$E$47)*0.1))+('Calcification Rates'!$H$47*$A107*('Calcification Rates'!$D$47+'Calcification Rates'!$E$47)))*('Calcification Rates'!$F$47+'Calcification Rates'!$G$47)</f>
        <v>163.53959478975361</v>
      </c>
      <c r="CQ107" s="73">
        <f>((((((((($A107*2)/PI())/2)+'Calcification Rates'!$D$48)^2)*PI())/2))-((((((($A107*2)/PI())/2)^2)*PI())/2)))*'Calcification Rates'!$F$48</f>
        <v>62.924107008066898</v>
      </c>
      <c r="CR107" s="73">
        <f>((((((((($A107*2)/PI())/2)+('Calcification Rates'!$D$48-'Calcification Rates'!$E$48))^2)*PI())/2))-((((((($A107*2)/PI())/2)^2)*PI())/2)))*('Calcification Rates'!$F$48-'Calcification Rates'!$G$48)</f>
        <v>56.747034899603058</v>
      </c>
      <c r="CS107" s="73">
        <f>((((((((($A107*2)/PI())/2)+('Calcification Rates'!$D$48+'Calcification Rates'!$E$48))^2)*PI())/2))-((((((($A107*2)/PI())/2)^2)*PI())/2)))*('Calcification Rates'!$F$48+'Calcification Rates'!$G$48)</f>
        <v>69.389514871496374</v>
      </c>
      <c r="CT107" s="73">
        <f>((((1-'Calcification Rates'!$H$49)*$A107)*'Calcification Rates'!$D$49*0.1)+('Calcification Rates'!$H$49*$A107*'Calcification Rates'!$D$49))*'Calcification Rates'!$F$49</f>
        <v>86.17537427362501</v>
      </c>
      <c r="CU107" s="73">
        <f>((((1-'Calcification Rates'!$H$49)*$A107)*(('Calcification Rates'!$D$49-'Calcification Rates'!$E$49)*0.1))+('Calcification Rates'!$H$49*$A107*('Calcification Rates'!$D$49-'Calcification Rates'!$E$49)))*('Calcification Rates'!$F$49-'Calcification Rates'!$G$49)</f>
        <v>51.971043025053469</v>
      </c>
      <c r="CV107" s="73">
        <f>((((1-'Calcification Rates'!$H$49)*$A107)*(('Calcification Rates'!$D$49+'Calcification Rates'!$E$49)*0.1))+('Calcification Rates'!$H$49*$A107*('Calcification Rates'!$D$49+'Calcification Rates'!$E$49)))*('Calcification Rates'!$F$49+'Calcification Rates'!$G$49)</f>
        <v>125.33191116137107</v>
      </c>
      <c r="CW107" s="73">
        <f>((((((((($A107*2)/PI())/2)+'Calcification Rates'!$D$50)^2)*PI())/2))-((((((($A107*2)/PI())/2)^2)*PI())/2)))*'Calcification Rates'!$F$50</f>
        <v>62.924107008066898</v>
      </c>
      <c r="CX107" s="73">
        <f>((((((((($A107*2)/PI())/2)+('Calcification Rates'!$D$50-'Calcification Rates'!$E$50))^2)*PI())/2))-((((((($A107*2)/PI())/2)^2)*PI())/2)))*('Calcification Rates'!$F$50-'Calcification Rates'!$G$50)</f>
        <v>56.747034899603058</v>
      </c>
      <c r="CY107" s="73">
        <f>((((((((($A107*2)/PI())/2)+('Calcification Rates'!$D$50+'Calcification Rates'!$E$50))^2)*PI())/2))-((((((($A107*2)/PI())/2)^2)*PI())/2)))*('Calcification Rates'!$F$50+'Calcification Rates'!$G$50)</f>
        <v>69.389514871496374</v>
      </c>
      <c r="CZ107" s="73">
        <f>((((((((($A107*2)/PI())/2)+'Calcification Rates'!$D$51)^2)*PI())/2))-((((((($A107*2)/PI())/2)^2)*PI())/2)))*'Calcification Rates'!$F$51</f>
        <v>62.924107008066898</v>
      </c>
      <c r="DA107" s="73">
        <f>((((((((($A107*2)/PI())/2)+('Calcification Rates'!$D$51-'Calcification Rates'!$E$51))^2)*PI())/2))-((((((($A107*2)/PI())/2)^2)*PI())/2)))*('Calcification Rates'!$F$51-'Calcification Rates'!$G$51)</f>
        <v>56.747034899603058</v>
      </c>
      <c r="DB107" s="73">
        <f>((((((((($A107*2)/PI())/2)+('Calcification Rates'!$D$51+'Calcification Rates'!$E$51))^2)*PI())/2))-((((((($A107*2)/PI())/2)^2)*PI())/2)))*('Calcification Rates'!$F$51+'Calcification Rates'!$G$51)</f>
        <v>69.389514871496374</v>
      </c>
      <c r="DC107" s="73">
        <f>((((((((($A107*2)/PI())/2)+'Calcification Rates'!$D$52)^2)*PI())/2))-((((((($A107*2)/PI())/2)^2)*PI())/2)))*'Calcification Rates'!$F$52</f>
        <v>138.76391353037789</v>
      </c>
      <c r="DD107" s="73">
        <f>((((((((($A107*2)/PI())/2)+('Calcification Rates'!$D$52-'Calcification Rates'!$E$52))^2)*PI())/2))-((((((($A107*2)/PI())/2)^2)*PI())/2)))*('Calcification Rates'!$F$52-'Calcification Rates'!$G$52)</f>
        <v>131.00524254291119</v>
      </c>
      <c r="DE107" s="73">
        <f>((((((((($A107*2)/PI())/2)+('Calcification Rates'!$D$52+'Calcification Rates'!$E$52))^2)*PI())/2))-((((((($A107*2)/PI())/2)^2)*PI())/2)))*('Calcification Rates'!$F$52+'Calcification Rates'!$G$52)</f>
        <v>146.71607596490048</v>
      </c>
      <c r="DF107" s="73">
        <f>((((((((($A107*2)/PI())/2)+'Calcification Rates'!$D$53)^2)*PI())/2))-((((((($A107*2)/PI())/2)^2)*PI())/2)))*'Calcification Rates'!$F$53</f>
        <v>18.675946511112407</v>
      </c>
      <c r="DG107" s="73">
        <f>((((((((($A107*2)/PI())/2)+('Calcification Rates'!$D$53-'Calcification Rates'!$E$53))^2)*PI())/2))-((((((($A107*2)/PI())/2)^2)*PI())/2)))*('Calcification Rates'!$F$53-'Calcification Rates'!$G$53)</f>
        <v>17.751526508375811</v>
      </c>
      <c r="DH107" s="73">
        <f>((((((((($A107*2)/PI())/2)+('Calcification Rates'!$D$53+'Calcification Rates'!$E$53))^2)*PI())/2))-((((((($A107*2)/PI())/2)^2)*PI())/2)))*('Calcification Rates'!$F$53+'Calcification Rates'!$G$53)</f>
        <v>19.61662153253717</v>
      </c>
      <c r="DI107" s="73">
        <f>((((((((($A107*2)/PI())/2)+'Calcification Rates'!$D$54)^2)*PI())/2))-((((((($A107*2)/PI())/2)^2)*PI())/2)))*'Calcification Rates'!$F$54</f>
        <v>18.675946511112407</v>
      </c>
      <c r="DJ107" s="73">
        <f>((((((((($A107*2)/PI())/2)+('Calcification Rates'!$D$54-'Calcification Rates'!$E$54))^2)*PI())/2))-((((((($A107*2)/PI())/2)^2)*PI())/2)))*('Calcification Rates'!$F$54-'Calcification Rates'!$G$54)</f>
        <v>17.751526508375811</v>
      </c>
      <c r="DK107" s="73">
        <f>((((((((($A107*2)/PI())/2)+('Calcification Rates'!$D$54+'Calcification Rates'!$E$54))^2)*PI())/2))-((((((($A107*2)/PI())/2)^2)*PI())/2)))*('Calcification Rates'!$F$54+'Calcification Rates'!$G$54)</f>
        <v>19.61662153253717</v>
      </c>
      <c r="DL107" s="73">
        <f>((((((((($A107*2)/PI())/2)+'Calcification Rates'!$D$55)^2)*PI())/2))-((((((($A107*2)/PI())/2)^2)*PI())/2)))*'Calcification Rates'!$F$55</f>
        <v>22.90189608702617</v>
      </c>
      <c r="DM107" s="73">
        <f>((((((((($A107*2)/PI())/2)+('Calcification Rates'!$D$55-'Calcification Rates'!$E$55))^2)*PI())/2))-((((((($A107*2)/PI())/2)^2)*PI())/2)))*('Calcification Rates'!$F$55-'Calcification Rates'!$G$55)</f>
        <v>22.644433440833176</v>
      </c>
      <c r="DN107" s="73">
        <f>((((((((($A107*2)/PI())/2)+('Calcification Rates'!$D$55+'Calcification Rates'!$E$55))^2)*PI())/2))-((((((($A107*2)/PI())/2)^2)*PI())/2)))*('Calcification Rates'!$F$55+'Calcification Rates'!$G$55)</f>
        <v>23.159368607140845</v>
      </c>
      <c r="DO107" s="73">
        <f>((((1-'Calcification Rates'!$H$56)*$A107)*'Calcification Rates'!$D$56*0.1)+('Calcification Rates'!$H$56*$A107*'Calcification Rates'!$D$56))*'Calcification Rates'!$F$56</f>
        <v>11.178329925</v>
      </c>
      <c r="DP107" s="73">
        <f>((((1-'Calcification Rates'!$H$56)*$A107)*(('Calcification Rates'!$D$56-'Calcification Rates'!$E$56)*0.1))+('Calcification Rates'!$H$56*$A107*('Calcification Rates'!$D$56-'Calcification Rates'!$E$56)))*('Calcification Rates'!$F$56-'Calcification Rates'!$G$56)</f>
        <v>11.178329925</v>
      </c>
      <c r="DQ107" s="73">
        <f>((((1-'Calcification Rates'!$H$56)*$A107)*(('Calcification Rates'!$D$56+'Calcification Rates'!$E$56)*0.1))+('Calcification Rates'!$H$56*$A107*('Calcification Rates'!$D$56+'Calcification Rates'!$E$56)))*('Calcification Rates'!$F$56+'Calcification Rates'!$G$56)</f>
        <v>11.178329925</v>
      </c>
      <c r="DR107" s="73">
        <f>((((1-'Calcification Rates'!$H$57)*$A107)*'Calcification Rates'!$D$57*0.1)+('Calcification Rates'!$H$57*$A107*'Calcification Rates'!$D$57))*'Calcification Rates'!$F$57</f>
        <v>47.395880000000005</v>
      </c>
      <c r="DS107" s="73">
        <f>((((1-'Calcification Rates'!$H$57)*$A107)*(('Calcification Rates'!$D$57-'Calcification Rates'!$E$57)*0.1))+('Calcification Rates'!$H$57*$A107*('Calcification Rates'!$D$57-'Calcification Rates'!$E$57)))*('Calcification Rates'!$F$57-'Calcification Rates'!$G$57)</f>
        <v>44.921347696827539</v>
      </c>
      <c r="DT107" s="73">
        <f>((((1-'Calcification Rates'!$H$57)*$A107)*(('Calcification Rates'!$D$57+'Calcification Rates'!$E$57)*0.1))+('Calcification Rates'!$H$57*$A107*('Calcification Rates'!$D$57+'Calcification Rates'!$E$57)))*('Calcification Rates'!$F$57+'Calcification Rates'!$G$57)</f>
        <v>49.870412303172479</v>
      </c>
      <c r="DU107" s="73">
        <f>((((1-'Calcification Rates'!$H$58)*$A107)*'Calcification Rates'!$D$58*0.1)+('Calcification Rates'!$H$58*$A107*'Calcification Rates'!$D$58))*'Calcification Rates'!$F$58</f>
        <v>47.395880000000005</v>
      </c>
      <c r="DV107" s="73">
        <f>((((1-'Calcification Rates'!$H$58)*$A107)*(('Calcification Rates'!$D$58-'Calcification Rates'!$E$58)*0.1))+('Calcification Rates'!$H$58*$A107*('Calcification Rates'!$D$58-'Calcification Rates'!$E$58)))*('Calcification Rates'!$F$58-'Calcification Rates'!$G$58)</f>
        <v>44.921347696827539</v>
      </c>
      <c r="DW107" s="73">
        <f>((((1-'Calcification Rates'!$H$58)*$A107)*(('Calcification Rates'!$D$58+'Calcification Rates'!$E$58)*0.1))+('Calcification Rates'!$H$58*$A107*('Calcification Rates'!$D$58+'Calcification Rates'!$E$58)))*('Calcification Rates'!$F$58+'Calcification Rates'!$G$58)</f>
        <v>49.870412303172479</v>
      </c>
      <c r="DX107" s="73">
        <f>(2*'Calcification Rates'!$D$59*'Calcification Rates'!$F$59)+0.1*'Calcification Rates'!$D$59*($A107+(2*'Calcification Rates'!$D$59))*'Calcification Rates'!$F$59</f>
        <v>30.444230755555559</v>
      </c>
      <c r="DY107" s="73">
        <f>(2*('Calcification Rates'!$D$59-'Calcification Rates'!$E$59)*('Calcification Rates'!$F$59-'Calcification Rates'!$G$59))+(0.1*('Calcification Rates'!$D$59-'Calcification Rates'!$E$59)*($A107+(2*'Calcification Rates'!$D$59-'Calcification Rates'!$E$59)))*('Calcification Rates'!$F$59-'Calcification Rates'!$G$59)</f>
        <v>28.836245474415932</v>
      </c>
      <c r="DZ107" s="73">
        <f>(2*('Calcification Rates'!$D$59+'Calcification Rates'!$E$59)*('Calcification Rates'!$F$59+'Calcification Rates'!$G$59))+(0.1*('Calcification Rates'!$D$59+'Calcification Rates'!$E$59)*($A107+(2*'Calcification Rates'!$D$59+'Calcification Rates'!$E$59)))*('Calcification Rates'!$F$59+'Calcification Rates'!$G$59)</f>
        <v>32.054253798902479</v>
      </c>
      <c r="EA107" s="73">
        <f>((((((((($A107*2)/PI())/2)+'Calcification Rates'!$D$60)^2)*PI())/2))-((((((($A107*2)/PI())/2)^2)*PI())/2)))*'Calcification Rates'!$F$60</f>
        <v>65.433731284714156</v>
      </c>
      <c r="EB107" s="73">
        <f>((((((((($A107*2)/PI())/2)+('Calcification Rates'!$D$60-'Calcification Rates'!$E$60))^2)*PI())/2))-((((((($A107*2)/PI())/2)^2)*PI())/2)))*('Calcification Rates'!$F$60-'Calcification Rates'!$G$60)</f>
        <v>61.088866479708557</v>
      </c>
      <c r="EC107" s="73">
        <f>((((((((($A107*2)/PI())/2)+('Calcification Rates'!$D$60+'Calcification Rates'!$E$60))^2)*PI())/2))-((((((($A107*2)/PI())/2)^2)*PI())/2)))*('Calcification Rates'!$F$60+'Calcification Rates'!$G$60)</f>
        <v>69.919185876712106</v>
      </c>
      <c r="ED107" s="73">
        <f>$A107*'Calcification Rates'!$D$61*'Calcification Rates'!$F$61</f>
        <v>82.401386098518458</v>
      </c>
      <c r="EE107" s="73">
        <f>$A107*('Calcification Rates'!$D$61-'Calcification Rates'!$E$61)*('Calcification Rates'!$F$61-'Calcification Rates'!$G$61)</f>
        <v>75.50636499169741</v>
      </c>
      <c r="EF107" s="73">
        <f>$A107*('Calcification Rates'!$D$61+'Calcification Rates'!$E$61)*('Calcification Rates'!$F$61+'Calcification Rates'!$G$61)</f>
        <v>89.59479376102577</v>
      </c>
      <c r="EG107" s="73">
        <f>(2*'Calcification Rates'!$D$62*'Calcification Rates'!$F$62)+0.1*'Calcification Rates'!$D$62*($A107+(2*'Calcification Rates'!$D$62))*'Calcification Rates'!$F$62</f>
        <v>147.50769444444444</v>
      </c>
      <c r="EH107" s="73">
        <f>(2*('Calcification Rates'!$D$62-'Calcification Rates'!$E$62)*('Calcification Rates'!$F$62-'Calcification Rates'!$G$62))+(0.1*('Calcification Rates'!$D$62-'Calcification Rates'!$E$62)*($A107+(2*'Calcification Rates'!$D$62-'Calcification Rates'!$E$62)))*('Calcification Rates'!$F$62-'Calcification Rates'!$G$62)</f>
        <v>121.07348617921241</v>
      </c>
      <c r="EI107" s="73">
        <f>(2*('Calcification Rates'!$D$62+'Calcification Rates'!$E$62)*('Calcification Rates'!$F$62+'Calcification Rates'!$G$62))+(0.1*('Calcification Rates'!$D$62+'Calcification Rates'!$E$62)*($A107+(2*'Calcification Rates'!$D$62+'Calcification Rates'!$E$62)))*('Calcification Rates'!$F$62+'Calcification Rates'!$G$62)</f>
        <v>176.04751837435202</v>
      </c>
      <c r="EJ107" s="73">
        <f>(2*'Calcification Rates'!$D$63*'Calcification Rates'!$F$63)+0.1*'Calcification Rates'!$D$63*($A107+(2*'Calcification Rates'!$D$63))*'Calcification Rates'!$F$63</f>
        <v>147.50769444444444</v>
      </c>
      <c r="EK107" s="73">
        <f>(2*('Calcification Rates'!$D$63-'Calcification Rates'!$E$63)*('Calcification Rates'!$F$63-'Calcification Rates'!$G$63))+(0.1*('Calcification Rates'!$D$63-'Calcification Rates'!$E$63)*($A107+(2*'Calcification Rates'!$D$63-'Calcification Rates'!$E$63)))*('Calcification Rates'!$F$63-'Calcification Rates'!$G$63)</f>
        <v>121.07348617921241</v>
      </c>
      <c r="EL107" s="73">
        <f>(2*('Calcification Rates'!$D$63+'Calcification Rates'!$E$63)*('Calcification Rates'!$F$63+'Calcification Rates'!$G$63))+(0.1*('Calcification Rates'!$D$63+'Calcification Rates'!$E$63)*($A107+(2*'Calcification Rates'!$D$63+'Calcification Rates'!$E$63)))*('Calcification Rates'!$F$63+'Calcification Rates'!$G$63)</f>
        <v>176.04751837435202</v>
      </c>
      <c r="EM107" s="73">
        <f>(2*'Calcification Rates'!$D$64*'Calcification Rates'!$F$64)+0.1*'Calcification Rates'!$D$64*($A107+(2*'Calcification Rates'!$D$64))*'Calcification Rates'!$F$64</f>
        <v>147.50769444444444</v>
      </c>
      <c r="EN107" s="73">
        <f>(2*('Calcification Rates'!$D$64-'Calcification Rates'!$E$64)*('Calcification Rates'!$F$64-'Calcification Rates'!$G$64))+(0.1*('Calcification Rates'!$D$64-'Calcification Rates'!$E$64)*($A107+(2*'Calcification Rates'!$D$64-'Calcification Rates'!$E$64)))*('Calcification Rates'!$F$64-'Calcification Rates'!$G$64)</f>
        <v>121.07348617921241</v>
      </c>
      <c r="EO107" s="73">
        <f>(2*('Calcification Rates'!$D$64+'Calcification Rates'!$E$64)*('Calcification Rates'!$F$64+'Calcification Rates'!$G$64))+(0.1*('Calcification Rates'!$D$64+'Calcification Rates'!$E$64)*($A107+(2*'Calcification Rates'!$D$64+'Calcification Rates'!$E$64)))*('Calcification Rates'!$F$64+'Calcification Rates'!$G$64)</f>
        <v>176.04751837435202</v>
      </c>
      <c r="EP107" s="73">
        <f>(2*'Calcification Rates'!$D$65*'Calcification Rates'!$F$65)+0.1*'Calcification Rates'!$D$65*($A107+(2*'Calcification Rates'!$D$65))*'Calcification Rates'!$F$65</f>
        <v>147.50769444444444</v>
      </c>
      <c r="EQ107" s="73">
        <f>(2*('Calcification Rates'!$D$65-'Calcification Rates'!$E$65)*('Calcification Rates'!$F$65-'Calcification Rates'!$G$65))+(0.1*('Calcification Rates'!$D$65-'Calcification Rates'!$E$65)*($A107+(2*'Calcification Rates'!$D$65-'Calcification Rates'!$E$65)))*('Calcification Rates'!$F$65-'Calcification Rates'!$G$65)</f>
        <v>121.07348617921241</v>
      </c>
      <c r="ER107" s="73">
        <f>(2*('Calcification Rates'!$D$65+'Calcification Rates'!$E$65)*('Calcification Rates'!$F$65+'Calcification Rates'!$G$65))+(0.1*('Calcification Rates'!$D$65+'Calcification Rates'!$E$65)*($A107+(2*'Calcification Rates'!$D$65+'Calcification Rates'!$E$65)))*('Calcification Rates'!$F$65+'Calcification Rates'!$G$65)</f>
        <v>176.04751837435202</v>
      </c>
      <c r="ES107" s="73">
        <f>$A107*'Calcification Rates'!$D$66*'Calcification Rates'!$F$66</f>
        <v>82.401386098518458</v>
      </c>
      <c r="ET107" s="73">
        <f>$A107*('Calcification Rates'!$D$66-'Calcification Rates'!$E$66)*('Calcification Rates'!$F$66-'Calcification Rates'!$G$66)</f>
        <v>75.50636499169741</v>
      </c>
      <c r="EU107" s="73">
        <f>$A107*('Calcification Rates'!$D$66+'Calcification Rates'!$E$66)*('Calcification Rates'!$F$66+'Calcification Rates'!$G$66)</f>
        <v>89.59479376102577</v>
      </c>
      <c r="EV107" s="73">
        <f>(2*'Calcification Rates'!$D$67*'Calcification Rates'!$F$67)+0.1*'Calcification Rates'!$D$67*($A107+(2*'Calcification Rates'!$D$67))*'Calcification Rates'!$F$67</f>
        <v>147.50769444444444</v>
      </c>
      <c r="EW107" s="73">
        <f>(2*('Calcification Rates'!$D$67-'Calcification Rates'!$E$67)*('Calcification Rates'!$F$67-'Calcification Rates'!$G$67))+(0.1*('Calcification Rates'!$D$67-'Calcification Rates'!$E$67)*($A107+(2*'Calcification Rates'!$D$67-'Calcification Rates'!$E$67)))*('Calcification Rates'!$F$67-'Calcification Rates'!$G$67)</f>
        <v>121.07348617921241</v>
      </c>
      <c r="EX107" s="73">
        <f>(2*('Calcification Rates'!$D$67+'Calcification Rates'!$E$67)*('Calcification Rates'!$F$67+'Calcification Rates'!$G$67))+(0.1*('Calcification Rates'!$D$67+'Calcification Rates'!$E$67)*($A107+(2*'Calcification Rates'!$D$67+'Calcification Rates'!$E$67)))*('Calcification Rates'!$F$67+'Calcification Rates'!$G$67)</f>
        <v>176.04751837435202</v>
      </c>
      <c r="EY107" s="73">
        <f>((((1-'Calcification Rates'!$H$68)*$A107)*'Calcification Rates'!$D$68*0.1)+('Calcification Rates'!$H$68*$A107*'Calcification Rates'!$D$68))*'Calcification Rates'!$F$68</f>
        <v>24.0372825</v>
      </c>
      <c r="EZ107" s="73">
        <f>((((1-'Calcification Rates'!$H$68)*$A107)*(('Calcification Rates'!$D$68-'Calcification Rates'!$E$68)*0.1))+('Calcification Rates'!$H$68*$A107*('Calcification Rates'!$D$68-'Calcification Rates'!$E$68)))*('Calcification Rates'!$F$68-'Calcification Rates'!$G$68)</f>
        <v>14.957534668106776</v>
      </c>
      <c r="FA107" s="73">
        <f>((((1-'Calcification Rates'!$H$68)*$A107)*(('Calcification Rates'!$D$68+'Calcification Rates'!$E$68)*0.1))+('Calcification Rates'!$H$68*$A107*('Calcification Rates'!$D$68+'Calcification Rates'!$E$68)))*('Calcification Rates'!$F$68+'Calcification Rates'!$G$68)</f>
        <v>34.020170680785206</v>
      </c>
      <c r="FB107" s="73">
        <f>((((((((($A107*2)/PI())/2)+'Calcification Rates'!$D$69)^2)*PI())/2))-((((((($A107*2)/PI())/2)^2)*PI())/2)))*'Calcification Rates'!$F$69</f>
        <v>159.65659519596778</v>
      </c>
      <c r="FC107" s="73">
        <f>((((((((($A107*2)/PI())/2)+('Calcification Rates'!$D$69-'Calcification Rates'!$E$69))^2)*PI())/2))-((((((($A107*2)/PI())/2)^2)*PI())/2)))*('Calcification Rates'!$F$69-'Calcification Rates'!$G$69)</f>
        <v>151.14561143399024</v>
      </c>
      <c r="FD107" s="73">
        <f>((((((((($A107*2)/PI())/2)+('Calcification Rates'!$D$69+'Calcification Rates'!$E$69))^2)*PI())/2))-((((((($A107*2)/PI())/2)^2)*PI())/2)))*('Calcification Rates'!$F$69+'Calcification Rates'!$G$69)</f>
        <v>168.29171382403536</v>
      </c>
      <c r="FE107" s="73">
        <f>((((((((($A107*2)/PI())/2)+'Calcification Rates'!$D$70)^2)*PI())/2))-((((((($A107*2)/PI())/2)^2)*PI())/2)))*'Calcification Rates'!$F$70</f>
        <v>124.33023153456888</v>
      </c>
      <c r="FF107" s="73">
        <f>((((((((($A107*2)/PI())/2)+('Calcification Rates'!$D$70-'Calcification Rates'!$E$70))^2)*PI())/2))-((((((($A107*2)/PI())/2)^2)*PI())/2)))*('Calcification Rates'!$F$70-'Calcification Rates'!$G$70)</f>
        <v>107.05082033055928</v>
      </c>
      <c r="FG107" s="73">
        <f>((((((((($A107*2)/PI())/2)+('Calcification Rates'!$D$70+'Calcification Rates'!$E$70))^2)*PI())/2))-((((((($A107*2)/PI())/2)^2)*PI())/2)))*('Calcification Rates'!$F$70+'Calcification Rates'!$G$70)</f>
        <v>141.94162360182492</v>
      </c>
      <c r="FH107" s="73">
        <f>((((((((($A107*2)/PI())/2)+'Calcification Rates'!$D$71)^2)*PI())/2))-((((((($A107*2)/PI())/2)^2)*PI())/2)))*'Calcification Rates'!$F$71</f>
        <v>71.239733894164203</v>
      </c>
      <c r="FI107" s="73">
        <f>((((((((($A107*2)/PI())/2)+('Calcification Rates'!$D$71-'Calcification Rates'!$E$71))^2)*PI())/2))-((((((($A107*2)/PI())/2)^2)*PI())/2)))*('Calcification Rates'!$F$71-'Calcification Rates'!$G$71)</f>
        <v>65.691899352047471</v>
      </c>
      <c r="FJ107" s="73">
        <f>((((((((($A107*2)/PI())/2)+('Calcification Rates'!$D$71+'Calcification Rates'!$E$71))^2)*PI())/2))-((((((($A107*2)/PI())/2)^2)*PI())/2)))*('Calcification Rates'!$F$71+'Calcification Rates'!$G$71)</f>
        <v>77.006932874716441</v>
      </c>
      <c r="FK107" s="73">
        <f>$A107*'Calcification Rates'!$D$72*'Calcification Rates'!$F$72</f>
        <v>2.4677953124999998</v>
      </c>
      <c r="FL107" s="73">
        <f>$A107*('Calcification Rates'!$D$72-'Calcification Rates'!$E$72)*('Calcification Rates'!$F$72-'Calcification Rates'!$G$72)</f>
        <v>1.6038171741700566</v>
      </c>
      <c r="FM107" s="73">
        <f>$A107*('Calcification Rates'!$D$72+'Calcification Rates'!$E$72)*('Calcification Rates'!$F$72+'Calcification Rates'!$G$72)</f>
        <v>3.3317734508299428</v>
      </c>
      <c r="FN107" s="73">
        <f>$A107*'Calcification Rates'!$D$74*'Calcification Rates'!$F$74</f>
        <v>2.4677953124999998</v>
      </c>
      <c r="FO107" s="73">
        <f>$A107*('Calcification Rates'!$D$74-'Calcification Rates'!$E$74)*('Calcification Rates'!$F$74-'Calcification Rates'!$G$74)</f>
        <v>1.6038171741700566</v>
      </c>
      <c r="FP107" s="73">
        <f>$A107*('Calcification Rates'!$D$74+'Calcification Rates'!$E$74)*('Calcification Rates'!$F$74+'Calcification Rates'!$G$74)</f>
        <v>3.3317734508299428</v>
      </c>
      <c r="FQ107" s="73">
        <f>$A107*'Calcification Rates'!$D$75*'Calcification Rates'!$F$75</f>
        <v>71.225758167613634</v>
      </c>
      <c r="FR107" s="73">
        <f>$A107*('Calcification Rates'!$D$75-'Calcification Rates'!$E$75)*('Calcification Rates'!$F$75-'Calcification Rates'!$G$75)</f>
        <v>66.32973594165189</v>
      </c>
      <c r="FS107" s="73">
        <f>$A107*('Calcification Rates'!$D$75+'Calcification Rates'!$E$75)*('Calcification Rates'!$F$75+'Calcification Rates'!$G$75)</f>
        <v>76.27086301832378</v>
      </c>
      <c r="FT107" s="73">
        <f>((((((((($A107*2)/PI())/2)+'Calcification Rates'!$D$76)^2)*PI())/2))-((((((($A107*2)/PI())/2)^2)*PI())/2)))*'Calcification Rates'!$F$76</f>
        <v>71.707329973095725</v>
      </c>
      <c r="FU107" s="73">
        <f>((((((((($A107*2)/PI())/2)+('Calcification Rates'!$D$76-'Calcification Rates'!$E$76))^2)*PI())/2))-((((((($A107*2)/PI())/2)^2)*PI())/2)))*('Calcification Rates'!$F$76-'Calcification Rates'!$G$76)</f>
        <v>66.768420342002372</v>
      </c>
      <c r="FV107" s="73">
        <f>((((((((($A107*2)/PI())/2)+('Calcification Rates'!$D$76+'Calcification Rates'!$E$76))^2)*PI())/2))-((((((($A107*2)/PI())/2)^2)*PI())/2)))*('Calcification Rates'!$F$76+'Calcification Rates'!$G$76)</f>
        <v>76.797796638347478</v>
      </c>
      <c r="FW107" s="73">
        <f>(2*'Calcification Rates'!$D$77*'Calcification Rates'!$F$77)+0.1*'Calcification Rates'!$D$77*($A107+(2*'Calcification Rates'!$D$77))*'Calcification Rates'!$F$77</f>
        <v>147.50769444444444</v>
      </c>
      <c r="FX107" s="73">
        <f>(2*('Calcification Rates'!$D$77-'Calcification Rates'!$E$77)*('Calcification Rates'!$F$77-'Calcification Rates'!$G$77))+(0.1*('Calcification Rates'!$D$77-'Calcification Rates'!$E$77)*($A107+(2*'Calcification Rates'!$D$77-'Calcification Rates'!$E$77)))*('Calcification Rates'!$F$77-'Calcification Rates'!$G$77)</f>
        <v>140.3596161766215</v>
      </c>
      <c r="FY107" s="73">
        <f>(2*('Calcification Rates'!$D$77+'Calcification Rates'!$E$77)*('Calcification Rates'!$F$77+'Calcification Rates'!$G$77))+(0.1*('Calcification Rates'!$D$77+'Calcification Rates'!$E$77)*($A107+(2*'Calcification Rates'!$D$77+'Calcification Rates'!$E$77)))*('Calcification Rates'!$F$77+'Calcification Rates'!$G$77)</f>
        <v>154.68690260306107</v>
      </c>
      <c r="FZ107" s="73">
        <f>((((1-'Calcification Rates'!$H$78)*$A107)*'Calcification Rates'!$D$78*0.1)+('Calcification Rates'!$H$78*$A107*'Calcification Rates'!$D$78))*'Calcification Rates'!$F$78</f>
        <v>37.443520091250001</v>
      </c>
      <c r="GA107" s="73">
        <f>((((1-'Calcification Rates'!$H$78)*$A107)*(('Calcification Rates'!$D$78-'Calcification Rates'!$E$78)*0.1))+('Calcification Rates'!$H$78*$A107*('Calcification Rates'!$D$78-'Calcification Rates'!$E$78)))*('Calcification Rates'!$F$78-'Calcification Rates'!$G$78)</f>
        <v>36.147226061327068</v>
      </c>
      <c r="GB107" s="73">
        <f>((((1-'Calcification Rates'!$H$78)*$A107)*(('Calcification Rates'!$D$78+'Calcification Rates'!$E$78)*0.1))+('Calcification Rates'!$H$78*$A107*('Calcification Rates'!$D$78+'Calcification Rates'!$E$78)))*('Calcification Rates'!$F$78+'Calcification Rates'!$G$78)</f>
        <v>38.739814121172927</v>
      </c>
      <c r="GC107" s="73">
        <f>((((1-'Calcification Rates'!$H$79)*$A107)*'Calcification Rates'!$D$79*0.1)+('Calcification Rates'!$H$79*$A107*'Calcification Rates'!$D$79))*'Calcification Rates'!$F$79</f>
        <v>42.585010650000001</v>
      </c>
      <c r="GD107" s="73">
        <f>((((1-'Calcification Rates'!$H$79)*$A107)*(('Calcification Rates'!$D$79-'Calcification Rates'!$E$79)*0.1))+('Calcification Rates'!$H$79*$A107*('Calcification Rates'!$D$79-'Calcification Rates'!$E$79)))*('Calcification Rates'!$F$79-'Calcification Rates'!$G$79)</f>
        <v>40.804776916926045</v>
      </c>
      <c r="GE107" s="73">
        <f>((((1-'Calcification Rates'!$H$79)*$A107)*(('Calcification Rates'!$D$79+'Calcification Rates'!$E$79)*0.1))+('Calcification Rates'!$H$79*$A107*('Calcification Rates'!$D$79+'Calcification Rates'!$E$79)))*('Calcification Rates'!$F$79+'Calcification Rates'!$G$79)</f>
        <v>44.365244383073957</v>
      </c>
      <c r="GF107" s="73">
        <f>((((1-'Calcification Rates'!$H$80)*$A107)*'Calcification Rates'!$D$80*0.1)+('Calcification Rates'!$H$80*$A107*'Calcification Rates'!$D$80))*'Calcification Rates'!$F$80</f>
        <v>50.11238027249999</v>
      </c>
      <c r="GG107" s="73">
        <f>((((1-'Calcification Rates'!$H$80)*$A107)*(('Calcification Rates'!$D$80-'Calcification Rates'!$E$80)*0.1))+('Calcification Rates'!$H$80*$A107*('Calcification Rates'!$D$80-'Calcification Rates'!$E$80)))*('Calcification Rates'!$F$80-'Calcification Rates'!$G$80)</f>
        <v>48.377490518167036</v>
      </c>
      <c r="GH107" s="73">
        <f>((((1-'Calcification Rates'!$H$80)*$A107)*(('Calcification Rates'!$D$80+'Calcification Rates'!$E$80)*0.1))+('Calcification Rates'!$H$80*$A107*('Calcification Rates'!$D$80+'Calcification Rates'!$E$80)))*('Calcification Rates'!$F$80+'Calcification Rates'!$G$80)</f>
        <v>51.847270026832938</v>
      </c>
      <c r="GI107" s="73">
        <f>((((((((($A107*2)/PI())/2)+'Calcification Rates'!$D$81)^2)*PI())/2))-((((((($A107*2)/PI())/2)^2)*PI())/2)))*'Calcification Rates'!$F$81</f>
        <v>60.722583673529421</v>
      </c>
      <c r="GJ107" s="73">
        <f>((((((((($A107*2)/PI())/2)+('Calcification Rates'!$D$81-'Calcification Rates'!$E$81))^2)*PI())/2))-((((((($A107*2)/PI())/2)^2)*PI())/2)))*('Calcification Rates'!$F$81-'Calcification Rates'!$G$81)</f>
        <v>58.756639053283195</v>
      </c>
      <c r="GK107" s="73">
        <f>((((((((($A107*2)/PI())/2)+('Calcification Rates'!$D$81+'Calcification Rates'!$E$81))^2)*PI())/2))-((((((($A107*2)/PI())/2)^2)*PI())/2)))*('Calcification Rates'!$F$81+'Calcification Rates'!$G$81)</f>
        <v>62.689420741065803</v>
      </c>
      <c r="GL107" s="73">
        <f>((((((((($A107*2)/PI())/2)+'Calcification Rates'!$D$82)^2)*PI())/2))-((((((($A107*2)/PI())/2)^2)*PI())/2)))*'Calcification Rates'!$F$82</f>
        <v>62.265634028303339</v>
      </c>
      <c r="GM107" s="73">
        <f>((((((((($A107*2)/PI())/2)+('Calcification Rates'!$D$82-'Calcification Rates'!$E$82))^2)*PI())/2))-((((((($A107*2)/PI())/2)^2)*PI())/2)))*('Calcification Rates'!$F$82-'Calcification Rates'!$G$82)</f>
        <v>60.735530321091659</v>
      </c>
      <c r="GN107" s="73">
        <f>((((((((($A107*2)/PI())/2)+('Calcification Rates'!$D$82+'Calcification Rates'!$E$82))^2)*PI())/2))-((((((($A107*2)/PI())/2)^2)*PI())/2)))*('Calcification Rates'!$F$82+'Calcification Rates'!$G$82)</f>
        <v>63.796277903321148</v>
      </c>
      <c r="GO107" s="73">
        <f>((((((((($A107*2)/PI())/2)+'Calcification Rates'!$D$87)^2)*PI())/2))-((((((($A107*2)/PI())/2)^2)*PI())/2)))*'Calcification Rates'!$F$87</f>
        <v>41.895554345122846</v>
      </c>
      <c r="GP107" s="73">
        <f>((((((((($A107*2)/PI())/2)+('Calcification Rates'!$D$87-'Calcification Rates'!$E$87))^2)*PI())/2))-((((((($A107*2)/PI())/2)^2)*PI())/2)))*('Calcification Rates'!$F$87-'Calcification Rates'!$G$87)</f>
        <v>36.45068277716264</v>
      </c>
      <c r="GQ107" s="73">
        <f>((((((((($A107*2)/PI())/2)+('Calcification Rates'!$D$87+'Calcification Rates'!$E$87))^2)*PI())/2))-((((((($A107*2)/PI())/2)^2)*PI())/2)))*('Calcification Rates'!$F$87+'Calcification Rates'!$G$87)</f>
        <v>47.628531113291203</v>
      </c>
      <c r="GR107" s="73">
        <f>((((((((($A107*2)/PI())/2)+'Calcification Rates'!$D$88)^2)*PI())/2))-((((((($A107*2)/PI())/2)^2)*PI())/2)))*'Calcification Rates'!$F$88</f>
        <v>41.895554345122846</v>
      </c>
      <c r="GS107" s="73">
        <f>((((((((($A107*2)/PI())/2)+('Calcification Rates'!$D$88-'Calcification Rates'!$E$88))^2)*PI())/2))-((((((($A107*2)/PI())/2)^2)*PI())/2)))*('Calcification Rates'!$F$88-'Calcification Rates'!$G$88)</f>
        <v>36.45068277716264</v>
      </c>
      <c r="GT107" s="73">
        <f>((((((((($A107*2)/PI())/2)+('Calcification Rates'!$D$88+'Calcification Rates'!$E$88))^2)*PI())/2))-((((((($A107*2)/PI())/2)^2)*PI())/2)))*('Calcification Rates'!$F$88+'Calcification Rates'!$G$88)</f>
        <v>47.628531113291203</v>
      </c>
      <c r="GU107" s="73">
        <f>((((((((($A107*2)/PI())/2)+'Calcification Rates'!$D$89)^2)*PI())/2))-((((((($A107*2)/PI())/2)^2)*PI())/2)))*'Calcification Rates'!$F$89</f>
        <v>58.508930932444947</v>
      </c>
      <c r="GV107" s="73">
        <f>((((((((($A107*2)/PI())/2)+('Calcification Rates'!$D$89-'Calcification Rates'!$E$89))^2)*PI())/2))-((((((($A107*2)/PI())/2)^2)*PI())/2)))*('Calcification Rates'!$F$89-'Calcification Rates'!$G$89)</f>
        <v>52.170459458462716</v>
      </c>
      <c r="GW107" s="73">
        <f>((((((((($A107*2)/PI())/2)+('Calcification Rates'!$D$89+'Calcification Rates'!$E$89))^2)*PI())/2))-((((((($A107*2)/PI())/2)^2)*PI())/2)))*('Calcification Rates'!$F$89+'Calcification Rates'!$G$89)</f>
        <v>65.082033301367019</v>
      </c>
      <c r="GX107" s="73">
        <f>((((((((($A107*2)/PI())/2)+'Calcification Rates'!$D$90)^2)*PI())/2))-((((((($A107*2)/PI())/2)^2)*PI())/2)))*'Calcification Rates'!$F$90</f>
        <v>58.508930932444947</v>
      </c>
      <c r="GY107" s="73">
        <f>((((((((($A107*2)/PI())/2)+('Calcification Rates'!$D$90-'Calcification Rates'!$E$90))^2)*PI())/2))-((((((($A107*2)/PI())/2)^2)*PI())/2)))*('Calcification Rates'!$F$90-'Calcification Rates'!$G$90)</f>
        <v>52.170459458462716</v>
      </c>
      <c r="GZ107" s="73">
        <f>((((((((($A107*2)/PI())/2)+('Calcification Rates'!$D$90+'Calcification Rates'!$E$90))^2)*PI())/2))-((((((($A107*2)/PI())/2)^2)*PI())/2)))*('Calcification Rates'!$F$90+'Calcification Rates'!$G$90)</f>
        <v>65.082033301367019</v>
      </c>
      <c r="HA107" s="73">
        <f>((((((((($A107*2)/PI())/2)+'Calcification Rates'!$D$92)^2)*PI())/2))-((((((($A107*2)/PI())/2)^2)*PI())/2)))*'Calcification Rates'!$F$92</f>
        <v>146.71965235806411</v>
      </c>
      <c r="HB107" s="73">
        <f>((((((((($A107*2)/PI())/2)+('Calcification Rates'!$D$92-'Calcification Rates'!$E$92))^2)*PI())/2))-((((((($A107*2)/PI())/2)^2)*PI())/2)))*('Calcification Rates'!$F$92-'Calcification Rates'!$G$92)</f>
        <v>141.04294054492973</v>
      </c>
      <c r="HC107" s="73">
        <f>((((((((($A107*2)/PI())/2)+('Calcification Rates'!$D$92+'Calcification Rates'!$E$92))^2)*PI())/2))-((((((($A107*2)/PI())/2)^2)*PI())/2)))*('Calcification Rates'!$F$92+'Calcification Rates'!$G$92)</f>
        <v>152.39636417119851</v>
      </c>
      <c r="HD107" s="73">
        <f>$A107*'Calcification Rates'!$D$93*'Calcification Rates'!$F$93</f>
        <v>43.383322962242758</v>
      </c>
      <c r="HE107" s="73">
        <f>$A107*('Calcification Rates'!$D$93-'Calcification Rates'!$E$93)*('Calcification Rates'!$F$93-'Calcification Rates'!$G$93)</f>
        <v>38.128598965524198</v>
      </c>
      <c r="HF107" s="73">
        <f>$A107*('Calcification Rates'!$D$93+'Calcification Rates'!$E$93)*('Calcification Rates'!$F$93+'Calcification Rates'!$G$93)</f>
        <v>48.925916354683622</v>
      </c>
      <c r="HG107" s="73">
        <f>$A107*'Calcification Rates'!$D$95*'Calcification Rates'!$F$95</f>
        <v>55.313736776859507</v>
      </c>
      <c r="HH107" s="73">
        <f>$A107*('Calcification Rates'!$D$95-'Calcification Rates'!$E$95)*('Calcification Rates'!$F$95-'Calcification Rates'!$G$95)</f>
        <v>48.269117246593055</v>
      </c>
      <c r="HI107" s="73">
        <f>$A107*('Calcification Rates'!$D$95+'Calcification Rates'!$E$95)*('Calcification Rates'!$F$95+'Calcification Rates'!$G$95)</f>
        <v>62.753148621259413</v>
      </c>
      <c r="HJ107" s="73">
        <f>((((1-'Calcification Rates'!$H$96)*$A107)*'Calcification Rates'!$D$96*0.1)+('Calcification Rates'!$H$96*$A107*'Calcification Rates'!$D$96))*'Calcification Rates'!$F$96</f>
        <v>26.297032125000005</v>
      </c>
      <c r="HK107" s="73">
        <f>((((1-'Calcification Rates'!$H$96)*$A107)*(('Calcification Rates'!$D$96-'Calcification Rates'!$E$96)*0.1))+('Calcification Rates'!$H$96*$A107*('Calcification Rates'!$D$96-'Calcification Rates'!$E$96)))*('Calcification Rates'!$F$96-'Calcification Rates'!$G$96)</f>
        <v>22.971044858914368</v>
      </c>
      <c r="HL107" s="73">
        <f>((((1-'Calcification Rates'!$H$96)*$A107)*(('Calcification Rates'!$D$96+'Calcification Rates'!$E$96)*0.1))+('Calcification Rates'!$H$96*$A107*('Calcification Rates'!$D$96+'Calcification Rates'!$E$96)))*('Calcification Rates'!$F$96+'Calcification Rates'!$G$96)</f>
        <v>29.827597589140964</v>
      </c>
      <c r="HM107" s="73">
        <f>((((1-'Calcification Rates'!$H$98)*$A107)*'Calcification Rates'!$D$98*0.1)+('Calcification Rates'!$H$98*$A107*'Calcification Rates'!$D$98))*'Calcification Rates'!$F$98</f>
        <v>26.297032125000005</v>
      </c>
      <c r="HN107" s="73">
        <f>((((1-'Calcification Rates'!$H$98)*$A107)*(('Calcification Rates'!$D$98-'Calcification Rates'!$E$98)*0.1))+('Calcification Rates'!$H$98*$A107*('Calcification Rates'!$D$98-'Calcification Rates'!$E$98)))*('Calcification Rates'!$F$98-'Calcification Rates'!$G$98)</f>
        <v>15.859335680516773</v>
      </c>
      <c r="HO107" s="73">
        <f>((((1-'Calcification Rates'!$H$98)*$A107)*(('Calcification Rates'!$D$98+'Calcification Rates'!$E$98)*0.1))+('Calcification Rates'!$H$98*$A107*('Calcification Rates'!$D$98+'Calcification Rates'!$E$98)))*('Calcification Rates'!$F$98+'Calcification Rates'!$G$98)</f>
        <v>38.245929557940514</v>
      </c>
    </row>
    <row r="108" spans="1:223" x14ac:dyDescent="0.3">
      <c r="A108" s="42">
        <v>106</v>
      </c>
      <c r="B108" s="73">
        <f>((((1-'Calcification Rates'!$H$11)*$A108)*'Calcification Rates'!$D$11*0.1)+('Calcification Rates'!$H$11*$A108*'Calcification Rates'!$D$11))*'Calcification Rates'!$F$11</f>
        <v>291.63837098666664</v>
      </c>
      <c r="C108" s="73">
        <f>((((1-'Calcification Rates'!$H$11)*$A108)*(('Calcification Rates'!$D$11-'Calcification Rates'!$E$11)*0.1))+('Calcification Rates'!$H$11*$A108*('Calcification Rates'!$D$11-'Calcification Rates'!$E$11)))*('Calcification Rates'!$F$11-'Calcification Rates'!$G$11)</f>
        <v>236.86140677723211</v>
      </c>
      <c r="D108" s="73">
        <f>((((1-'Calcification Rates'!$H$11)*$A108)*(('Calcification Rates'!$D$11+'Calcification Rates'!$E$11)*0.1))+('Calcification Rates'!$H$11*$A108*('Calcification Rates'!$D$11+'Calcification Rates'!$E$11)))*('Calcification Rates'!$F$11+'Calcification Rates'!$G$11)</f>
        <v>348.11695907865504</v>
      </c>
      <c r="E108" s="73">
        <f>(((((1-'Calcification Rates'!$H$12)*$A108)*'Calcification Rates'!$D$12*0.1)+('Calcification Rates'!$H$12*$A108*'Calcification Rates'!$D$12))*'Calcification Rates'!$F$12)*0.5</f>
        <v>153.57775070476188</v>
      </c>
      <c r="F108" s="73">
        <f>(((((1-'Calcification Rates'!$H$12)*$A108)*(('Calcification Rates'!$D$12-'Calcification Rates'!$E$12)*0.1))+('Calcification Rates'!$H$12*$A108*('Calcification Rates'!$D$12-'Calcification Rates'!$E$12)))*('Calcification Rates'!$F$12-'Calcification Rates'!$G$12))*0.5</f>
        <v>141.14977189630653</v>
      </c>
      <c r="G108" s="73">
        <f>(((((1-'Calcification Rates'!$H$12)*$A108)*(('Calcification Rates'!$D$12+'Calcification Rates'!$E$12)*0.1))+('Calcification Rates'!$H$12*$A108*('Calcification Rates'!$D$12+'Calcification Rates'!$E$12)))*('Calcification Rates'!$F$12+'Calcification Rates'!$G$12))*0.5</f>
        <v>166.22136642651466</v>
      </c>
      <c r="H108" s="73">
        <f>(((((1-'Calcification Rates'!$H$13)*$A108)*'Calcification Rates'!$D$13*0.1)+('Calcification Rates'!$H$13*$A108*'Calcification Rates'!$D$13))*'Calcification Rates'!$F$13)*0.5</f>
        <v>123.57652839359999</v>
      </c>
      <c r="I108" s="73">
        <f>(((((1-'Calcification Rates'!$H$13)*$A108)*(('Calcification Rates'!$D$13-'Calcification Rates'!$E$13)*0.1))+('Calcification Rates'!$H$13*$A108*('Calcification Rates'!$D$13-'Calcification Rates'!$E$13)))*('Calcification Rates'!$F$13-'Calcification Rates'!$G$13))*0.5</f>
        <v>104.58069463424057</v>
      </c>
      <c r="J108" s="73">
        <f>(((((1-'Calcification Rates'!$H$13)*$A108)*(('Calcification Rates'!$D$13+'Calcification Rates'!$E$13)*0.1))+('Calcification Rates'!$H$13*$A108*('Calcification Rates'!$D$13+'Calcification Rates'!$E$13)))*('Calcification Rates'!$F$13+'Calcification Rates'!$G$13))*0.5</f>
        <v>144.13871675887049</v>
      </c>
      <c r="K108" s="73">
        <f>((((((((($A108*2)/PI())/2)+'Calcification Rates'!$D$14)^2)*PI())/2))-((((((($A108*2)/PI())/2)^2)*PI())/2)))*'Calcification Rates'!$F$14</f>
        <v>62.623696613857753</v>
      </c>
      <c r="L108" s="73">
        <f>((((((((($A108*2)/PI())/2)+('Calcification Rates'!$D$14-'Calcification Rates'!$E$14))^2)*PI())/2))-((((((($A108*2)/PI())/2)^2)*PI())/2)))*('Calcification Rates'!$F$14-'Calcification Rates'!$G$14)</f>
        <v>60.443269964341162</v>
      </c>
      <c r="M108" s="73">
        <f>((((((((($A108*2)/PI())/2)+('Calcification Rates'!$D$14+'Calcification Rates'!$E$14))^2)*PI())/2))-((((((($A108*2)/PI())/2)^2)*PI())/2)))*('Calcification Rates'!$F$14+'Calcification Rates'!$G$14)</f>
        <v>64.804803414669578</v>
      </c>
      <c r="N108" s="73">
        <f>((((((((($A108*2)/PI())/2)+'Calcification Rates'!$D$15)^2)*PI())/2))-((((((($A108*2)/PI())/2)^2)*PI())/2)))*'Calcification Rates'!$F$15</f>
        <v>63.520650601816655</v>
      </c>
      <c r="O108" s="73">
        <f>((((((((($A108*2)/PI())/2)+('Calcification Rates'!$D$15-'Calcification Rates'!$E$15))^2)*PI())/2))-((((((($A108*2)/PI())/2)^2)*PI())/2)))*('Calcification Rates'!$F$15-'Calcification Rates'!$G$15)</f>
        <v>57.285102672314054</v>
      </c>
      <c r="P108" s="73">
        <f>((((((((($A108*2)/PI())/2)+('Calcification Rates'!$D$15+'Calcification Rates'!$E$15))^2)*PI())/2))-((((((($A108*2)/PI())/2)^2)*PI())/2)))*('Calcification Rates'!$F$15+'Calcification Rates'!$G$15)</f>
        <v>70.0472488917367</v>
      </c>
      <c r="Q108" s="73">
        <f>(2*'Calcification Rates'!$D$16*'Calcification Rates'!$F$16)+0.1*'Calcification Rates'!$D$16*($A108+(2*'Calcification Rates'!$D$16))*'Calcification Rates'!$F$16</f>
        <v>14.175828333333335</v>
      </c>
      <c r="R108" s="73">
        <f>(2*('Calcification Rates'!$D$16-'Calcification Rates'!$E$16)*('Calcification Rates'!$F$16-'Calcification Rates'!$G$16))+(0.1*('Calcification Rates'!$D$16-'Calcification Rates'!$E$16)*($A108+(2*'Calcification Rates'!$D$16-'Calcification Rates'!$E$16)))*('Calcification Rates'!$F$16-'Calcification Rates'!$G$16)</f>
        <v>12.177275176344173</v>
      </c>
      <c r="S108" s="73">
        <f>(2*('Calcification Rates'!$D$16+'Calcification Rates'!$E$16)*('Calcification Rates'!$F$16+'Calcification Rates'!$G$16))+(0.1*('Calcification Rates'!$D$16+'Calcification Rates'!$E$16)*($A108+(2*'Calcification Rates'!$D$16+'Calcification Rates'!$E$16)))*('Calcification Rates'!$F$16+'Calcification Rates'!$G$16)</f>
        <v>16.224091393386395</v>
      </c>
      <c r="T108" s="73">
        <f>(2*'Calcification Rates'!$D$17*'Calcification Rates'!$F$17)+0.1*'Calcification Rates'!$D$17*($A108+(2*'Calcification Rates'!$D$17))*'Calcification Rates'!$F$17</f>
        <v>13.101901944444444</v>
      </c>
      <c r="U108" s="73">
        <f>(2*('Calcification Rates'!$D$17-'Calcification Rates'!$E$17)*('Calcification Rates'!$F$17-'Calcification Rates'!$G$17))+(0.1*('Calcification Rates'!$D$17-'Calcification Rates'!$E$17)*($A108+(2*'Calcification Rates'!$D$17-'Calcification Rates'!$E$17)))*('Calcification Rates'!$F$17-'Calcification Rates'!$G$17)</f>
        <v>11.117919823810837</v>
      </c>
      <c r="V108" s="73">
        <f>(2*('Calcification Rates'!$D$17+'Calcification Rates'!$E$17)*('Calcification Rates'!$F$17+'Calcification Rates'!$G$17))+(0.1*('Calcification Rates'!$D$17+'Calcification Rates'!$E$17)*($A108+(2*'Calcification Rates'!$D$17+'Calcification Rates'!$E$17)))*('Calcification Rates'!$F$17+'Calcification Rates'!$G$17)</f>
        <v>15.135592474186392</v>
      </c>
      <c r="W108" s="73">
        <f>((((((((($A108*2)/PI())/2)+'Calcification Rates'!$D$18)^2)*PI())/2))-((((((($A108*2)/PI())/2)^2)*PI())/2)))*'Calcification Rates'!$F$18</f>
        <v>63.520650601816655</v>
      </c>
      <c r="X108" s="73">
        <f>((((((((($A108*2)/PI())/2)+('Calcification Rates'!$D$18-'Calcification Rates'!$E$18))^2)*PI())/2))-((((((($A108*2)/PI())/2)^2)*PI())/2)))*('Calcification Rates'!$F$18-'Calcification Rates'!$G$18)</f>
        <v>57.285102672314054</v>
      </c>
      <c r="Y108" s="73">
        <f>((((((((($A108*2)/PI())/2)+('Calcification Rates'!$D$18+'Calcification Rates'!$E$18))^2)*PI())/2))-((((((($A108*2)/PI())/2)^2)*PI())/2)))*('Calcification Rates'!$F$18+'Calcification Rates'!$G$18)</f>
        <v>70.0472488917367</v>
      </c>
      <c r="Z108" s="73">
        <f>(2*'Calcification Rates'!$D$19*'Calcification Rates'!$F$19)+0.1*'Calcification Rates'!$D$19*($A108+(2*'Calcification Rates'!$D$19))*'Calcification Rates'!$F$19</f>
        <v>13.101901944444444</v>
      </c>
      <c r="AA108" s="73">
        <f>(2*('Calcification Rates'!$D$19-'Calcification Rates'!$E$19)*('Calcification Rates'!$F$19-'Calcification Rates'!$G$19))+(0.1*('Calcification Rates'!$D$19-'Calcification Rates'!$E$19)*($A108+(2*'Calcification Rates'!$D$19-'Calcification Rates'!$E$19)))*('Calcification Rates'!$F$19-'Calcification Rates'!$G$19)</f>
        <v>11.117919823810837</v>
      </c>
      <c r="AB108" s="73">
        <f>(2*('Calcification Rates'!$D$19+'Calcification Rates'!$E$19)*('Calcification Rates'!$F$19+'Calcification Rates'!$G$19))+(0.1*('Calcification Rates'!$D$19+'Calcification Rates'!$E$19)*($A108+(2*'Calcification Rates'!$D$19+'Calcification Rates'!$E$19)))*('Calcification Rates'!$F$19+'Calcification Rates'!$G$19)</f>
        <v>15.135592474186392</v>
      </c>
      <c r="AC108" s="73">
        <f>(((((1-'Calcification Rates'!$H$20)*$A108)*'Calcification Rates'!$D$20*0.1)+('Calcification Rates'!$H$20*$A108*'Calcification Rates'!$D$20))*'Calcification Rates'!$F$20)*0.5</f>
        <v>8.5701711083333301</v>
      </c>
      <c r="AD108" s="73">
        <f>(((((1-'Calcification Rates'!$H$20)*$A108)*(('Calcification Rates'!$D$20-'Calcification Rates'!$E$20)*0.1))+('Calcification Rates'!$H$20*$A108*('Calcification Rates'!$D$20-'Calcification Rates'!$E$20)))*('Calcification Rates'!$F$20-'Calcification Rates'!$G$20))*0.5</f>
        <v>7.2727897730152078</v>
      </c>
      <c r="AE108" s="73">
        <f>(((((1-'Calcification Rates'!$H$20)*$A108)*(('Calcification Rates'!$D$20+'Calcification Rates'!$E$20)*0.1))+('Calcification Rates'!$H$20*$A108*('Calcification Rates'!$D$20+'Calcification Rates'!$E$20)))*('Calcification Rates'!$F$20+'Calcification Rates'!$G$20))*0.5</f>
        <v>9.899932352446454</v>
      </c>
      <c r="AF108" s="73">
        <f>(2*'Calcification Rates'!$D$21*'Calcification Rates'!$F$21)+0.1*'Calcification Rates'!$D$21*($A108+(2*'Calcification Rates'!$D$21))*'Calcification Rates'!$F$21</f>
        <v>15.034969444444446</v>
      </c>
      <c r="AG108" s="73">
        <f>(2*('Calcification Rates'!$D$21-'Calcification Rates'!$E$21)*('Calcification Rates'!$F$21-'Calcification Rates'!$G$21))+(0.1*('Calcification Rates'!$D$21-'Calcification Rates'!$E$21)*($A108+(2*'Calcification Rates'!$D$21-'Calcification Rates'!$E$21)))*('Calcification Rates'!$F$21-'Calcification Rates'!$G$21)</f>
        <v>14.712327135982934</v>
      </c>
      <c r="AH108" s="73">
        <f>(2*('Calcification Rates'!$D$21+'Calcification Rates'!$E$21)*('Calcification Rates'!$F$21+'Calcification Rates'!$G$21))+(0.1*('Calcification Rates'!$D$21+'Calcification Rates'!$E$21)*($A108+(2*'Calcification Rates'!$D$21+'Calcification Rates'!$E$21)))*('Calcification Rates'!$F$21+'Calcification Rates'!$G$21)</f>
        <v>15.360896747750402</v>
      </c>
      <c r="AI108" s="73">
        <f>$A108*'Calcification Rates'!$D$23*'Calcification Rates'!$F$23</f>
        <v>2.4912981249999997</v>
      </c>
      <c r="AJ108" s="73">
        <f>$A108*('Calcification Rates'!$D$23-'Calcification Rates'!$E$23)*('Calcification Rates'!$F$23-'Calcification Rates'!$G$23)</f>
        <v>1.6190916234478667</v>
      </c>
      <c r="AK108" s="73">
        <f>$A108*('Calcification Rates'!$D$23+'Calcification Rates'!$E$23)*('Calcification Rates'!$F$23+'Calcification Rates'!$G$23)</f>
        <v>3.3635046265521331</v>
      </c>
      <c r="AL108" s="73">
        <f>((((1-'Calcification Rates'!$H$24)*$A108)*'Calcification Rates'!$D$24*0.1)+('Calcification Rates'!$H$24*$A108*'Calcification Rates'!$D$24))*'Calcification Rates'!$F$24</f>
        <v>113.5170246938</v>
      </c>
      <c r="AM108" s="73">
        <f>((((1-'Calcification Rates'!$H$24)*$A108)*(('Calcification Rates'!$D$24-'Calcification Rates'!$E$24)*0.1))+('Calcification Rates'!$H$24*$A108*('Calcification Rates'!$D$24-'Calcification Rates'!$E$24)))*('Calcification Rates'!$F$24-'Calcification Rates'!$G$24)</f>
        <v>68.460371935317227</v>
      </c>
      <c r="AN108" s="73">
        <f>((((1-'Calcification Rates'!$H$24)*$A108)*(('Calcification Rates'!$D$24+'Calcification Rates'!$E$24)*0.1))+('Calcification Rates'!$H$24*$A108*('Calcification Rates'!$D$24+'Calcification Rates'!$E$24)))*('Calcification Rates'!$F$24+'Calcification Rates'!$G$24)</f>
        <v>165.09711474013221</v>
      </c>
      <c r="AO108" s="73">
        <f>((((((((($A108*2)/PI())/2)+'Calcification Rates'!$D$25)^2)*PI())/2))-((((((($A108*2)/PI())/2)^2)*PI())/2)))*'Calcification Rates'!$F$25</f>
        <v>53.259916211393737</v>
      </c>
      <c r="AP108" s="73">
        <f>((((((((($A108*2)/PI())/2)+('Calcification Rates'!$D$25-'Calcification Rates'!$E$25))^2)*PI())/2))-((((((($A108*2)/PI())/2)^2)*PI())/2)))*('Calcification Rates'!$F$25-'Calcification Rates'!$G$25)</f>
        <v>43.542301003474492</v>
      </c>
      <c r="AQ108" s="73">
        <f>((((((((($A108*2)/PI())/2)+('Calcification Rates'!$D$25+'Calcification Rates'!$E$25))^2)*PI())/2))-((((((($A108*2)/PI())/2)^2)*PI())/2)))*('Calcification Rates'!$F$25+'Calcification Rates'!$G$25)</f>
        <v>63.299731383753098</v>
      </c>
      <c r="AR108" s="73">
        <f>((((1-'Calcification Rates'!$H$28)*$A108)*'Calcification Rates'!$D$28*0.1)+('Calcification Rates'!$H$28*$A108*'Calcification Rates'!$D$28))*'Calcification Rates'!$F$28</f>
        <v>18.271351286865993</v>
      </c>
      <c r="AS108" s="73">
        <f>((((1-'Calcification Rates'!$H$28)*$A108)*(('Calcification Rates'!$D$28-'Calcification Rates'!$E$28)*0.1))+('Calcification Rates'!$H$28*$A108*('Calcification Rates'!$D$28-'Calcification Rates'!$E$28)))*('Calcification Rates'!$F$28-'Calcification Rates'!$G$28)</f>
        <v>16.468326681053878</v>
      </c>
      <c r="AT108" s="73">
        <f>((((1-'Calcification Rates'!$H$28)*$A108)*(('Calcification Rates'!$D$28+'Calcification Rates'!$E$28)*0.1))+('Calcification Rates'!$H$28*$A108*('Calcification Rates'!$D$28+'Calcification Rates'!$E$28)))*('Calcification Rates'!$F$28+'Calcification Rates'!$G$28)</f>
        <v>20.162606997029716</v>
      </c>
      <c r="AU108" s="73">
        <f>((((((((($A108*2)/PI())/2)+'Calcification Rates'!$D$29)^2)*PI())/2))-((((((($A108*2)/PI())/2)^2)*PI())/2)))*'Calcification Rates'!$F$29</f>
        <v>260.11595978419552</v>
      </c>
      <c r="AV108" s="73">
        <f>((((((((($A108*2)/PI())/2)+('Calcification Rates'!$D$29-'Calcification Rates'!$E$29))^2)*PI())/2))-((((((($A108*2)/PI())/2)^2)*PI())/2)))*('Calcification Rates'!$F$29-'Calcification Rates'!$G$29)</f>
        <v>215.02916412237406</v>
      </c>
      <c r="AW108" s="73">
        <f>((((((((($A108*2)/PI())/2)+('Calcification Rates'!$D$29+'Calcification Rates'!$E$29))^2)*PI())/2))-((((((($A108*2)/PI())/2)^2)*PI())/2)))*('Calcification Rates'!$F$29+'Calcification Rates'!$G$29)</f>
        <v>309.10940504119259</v>
      </c>
      <c r="AX108" s="73">
        <f>((((((((($A108*2)/PI())/2)+'Calcification Rates'!$D$30)^2)*PI())/2))-((((((($A108*2)/PI())/2)^2)*PI())/2)))*'Calcification Rates'!$F$30</f>
        <v>62.218557886833679</v>
      </c>
      <c r="AY108" s="73">
        <f>((((((((($A108*2)/PI())/2)+('Calcification Rates'!$D$30-'Calcification Rates'!$E$30))^2)*PI())/2))-((((((($A108*2)/PI())/2)^2)*PI())/2)))*('Calcification Rates'!$F$30-'Calcification Rates'!$G$30)</f>
        <v>55.236077242141945</v>
      </c>
      <c r="AZ108" s="73">
        <f>((((((((($A108*2)/PI())/2)+('Calcification Rates'!$D$30+'Calcification Rates'!$E$30))^2)*PI())/2))-((((((($A108*2)/PI())/2)^2)*PI())/2)))*('Calcification Rates'!$F$30+'Calcification Rates'!$G$30)</f>
        <v>69.344287750735219</v>
      </c>
      <c r="BA108" s="73">
        <f>((((1-'Calcification Rates'!$H$31)*$A108)*'Calcification Rates'!$D$31*0.1)+('Calcification Rates'!$H$31*$A108*'Calcification Rates'!$D$31))*'Calcification Rates'!$F$31</f>
        <v>19.542795999999996</v>
      </c>
      <c r="BB108" s="73">
        <f>((((1-'Calcification Rates'!$H$31)*$A108)*(('Calcification Rates'!$D$31-'Calcification Rates'!$E$31)*0.1))+('Calcification Rates'!$H$31*$A108*('Calcification Rates'!$D$31-'Calcification Rates'!$E$31)))*('Calcification Rates'!$F$31-'Calcification Rates'!$G$31)</f>
        <v>19.542795999999996</v>
      </c>
      <c r="BC108" s="73">
        <f>((((1-'Calcification Rates'!$H$31)*$A108)*(('Calcification Rates'!$D$31+'Calcification Rates'!$E$31)*0.1))+('Calcification Rates'!$H$31*$A108*('Calcification Rates'!$D$31+'Calcification Rates'!$E$31)))*('Calcification Rates'!$F$31+'Calcification Rates'!$G$31)</f>
        <v>19.542795999999996</v>
      </c>
      <c r="BD108" s="73">
        <f>$A108*'Calcification Rates'!$D$32*'Calcification Rates'!$F$32</f>
        <v>82.11843274995951</v>
      </c>
      <c r="BE108" s="73">
        <f>$A108*('Calcification Rates'!$D$32-'Calcification Rates'!$E$32)*('Calcification Rates'!$F$32-'Calcification Rates'!$G$32)</f>
        <v>78.941198686385505</v>
      </c>
      <c r="BF108" s="73">
        <f>$A108*('Calcification Rates'!$D$32+'Calcification Rates'!$E$32)*('Calcification Rates'!$F$32+'Calcification Rates'!$G$32)</f>
        <v>85.295666813533501</v>
      </c>
      <c r="BG108" s="73">
        <f>((((1-'Calcification Rates'!$H$34)*$A108)*'Calcification Rates'!$D$34*0.1)+('Calcification Rates'!$H$34*$A108*'Calcification Rates'!$D$34))*'Calcification Rates'!$F$34</f>
        <v>26.547480050000001</v>
      </c>
      <c r="BH108" s="73">
        <f>((((1-'Calcification Rates'!$H$34)*$A108)*(('Calcification Rates'!$D$34-'Calcification Rates'!$E$34)*0.1))+('Calcification Rates'!$H$34*$A108*('Calcification Rates'!$D$34-'Calcification Rates'!$E$34)))*('Calcification Rates'!$F$34-'Calcification Rates'!$G$34)</f>
        <v>10.109627653937741</v>
      </c>
      <c r="BI108" s="73">
        <f>((((1-'Calcification Rates'!$H$34)*$A108)*(('Calcification Rates'!$D$34+'Calcification Rates'!$E$34)*0.1))+('Calcification Rates'!$H$34*$A108*('Calcification Rates'!$D$34+'Calcification Rates'!$E$34)))*('Calcification Rates'!$F$34+'Calcification Rates'!$G$34)</f>
        <v>50.631584448244674</v>
      </c>
      <c r="BJ108" s="73">
        <f>(2*'Calcification Rates'!$D$35*'Calcification Rates'!$F$35)+0.1*'Calcification Rates'!$D$35*($A108+(2*'Calcification Rates'!$D$35))*'Calcification Rates'!$F$35</f>
        <v>7.5529950331621087</v>
      </c>
      <c r="BK108" s="73">
        <f>(2*('Calcification Rates'!$D$35-'Calcification Rates'!$E$35)*('Calcification Rates'!$F$35-'Calcification Rates'!$G$35))+(0.1*('Calcification Rates'!$D$35-'Calcification Rates'!$E$35)*($A108+(2*'Calcification Rates'!$D$35-'Calcification Rates'!$E$35)))*('Calcification Rates'!$F$35-'Calcification Rates'!$G$35)</f>
        <v>6.8120459473468893</v>
      </c>
      <c r="BL108" s="73">
        <f>(2*('Calcification Rates'!$D$35+'Calcification Rates'!$E$35)*('Calcification Rates'!$F$35+'Calcification Rates'!$G$35))+(0.1*('Calcification Rates'!$D$35+'Calcification Rates'!$E$35)*($A108+(2*'Calcification Rates'!$D$35+'Calcification Rates'!$E$35)))*('Calcification Rates'!$F$35+'Calcification Rates'!$G$35)</f>
        <v>8.3284415228943551</v>
      </c>
      <c r="BM108" s="73">
        <f>((((((((($A108*2)/PI())/2)+'Calcification Rates'!$D$36)^2)*PI())/2))-((((((($A108*2)/PI())/2)^2)*PI())/2)))*'Calcification Rates'!$F$36</f>
        <v>83.81053624026336</v>
      </c>
      <c r="BN108" s="73">
        <f>((((((((($A108*2)/PI())/2)+('Calcification Rates'!$D$36-'Calcification Rates'!$E$36))^2)*PI())/2))-((((((($A108*2)/PI())/2)^2)*PI())/2)))*('Calcification Rates'!$F$36-'Calcification Rates'!$G$36)</f>
        <v>76.770829810322908</v>
      </c>
      <c r="BO108" s="73">
        <f>((((((((($A108*2)/PI())/2)+('Calcification Rates'!$D$36+'Calcification Rates'!$E$36))^2)*PI())/2))-((((((($A108*2)/PI())/2)^2)*PI())/2)))*('Calcification Rates'!$F$36+'Calcification Rates'!$G$36)</f>
        <v>91.158727458103357</v>
      </c>
      <c r="BP108" s="73">
        <f>(2*'Calcification Rates'!$D$37*'Calcification Rates'!$F$37)+0.1*'Calcification Rates'!$D$37*($A108+(2*'Calcification Rates'!$D$37))*'Calcification Rates'!$F$37</f>
        <v>148.60304861111109</v>
      </c>
      <c r="BQ108" s="73">
        <f>(2*('Calcification Rates'!$D$37-'Calcification Rates'!$E$37)*('Calcification Rates'!$F$37-'Calcification Rates'!$G$37))+(0.1*('Calcification Rates'!$D$37-'Calcification Rates'!$E$37)*($A108+(2*'Calcification Rates'!$D$37-'Calcification Rates'!$E$37)))*('Calcification Rates'!$F$37-'Calcification Rates'!$G$37)</f>
        <v>121.97692976327775</v>
      </c>
      <c r="BR108" s="73">
        <f>(2*('Calcification Rates'!$D$37+'Calcification Rates'!$E$37)*('Calcification Rates'!$F$37+'Calcification Rates'!$G$37))+(0.1*('Calcification Rates'!$D$37+'Calcification Rates'!$E$37)*($A108+(2*'Calcification Rates'!$D$37+'Calcification Rates'!$E$37)))*('Calcification Rates'!$F$37+'Calcification Rates'!$G$37)</f>
        <v>177.34849028075428</v>
      </c>
      <c r="BS108" s="73">
        <f>(2*'Calcification Rates'!$D$38*'Calcification Rates'!$F$38)+0.1*'Calcification Rates'!$D$38*($A108+(2*'Calcification Rates'!$D$38))*'Calcification Rates'!$F$38</f>
        <v>142.29172222222223</v>
      </c>
      <c r="BT108" s="73">
        <f>(2*('Calcification Rates'!$D$38-'Calcification Rates'!$E$38)*('Calcification Rates'!$F$38-'Calcification Rates'!$G$38))+(0.1*('Calcification Rates'!$D$38-'Calcification Rates'!$E$38)*($A108+(2*'Calcification Rates'!$D$38-'Calcification Rates'!$E$38)))*('Calcification Rates'!$F$38-'Calcification Rates'!$G$38)</f>
        <v>114.55805350366396</v>
      </c>
      <c r="BU108" s="73">
        <f>(2*('Calcification Rates'!$D$38+'Calcification Rates'!$E$38)*('Calcification Rates'!$F$38+'Calcification Rates'!$G$38))+(0.1*('Calcification Rates'!$D$38+'Calcification Rates'!$E$38)*($A108+(2*'Calcification Rates'!$D$38+'Calcification Rates'!$E$38)))*('Calcification Rates'!$F$38+'Calcification Rates'!$G$38)</f>
        <v>172.78285874815302</v>
      </c>
      <c r="BV108" s="73">
        <f>((((((((($A108*2)/PI())/2)+'Calcification Rates'!$D$39)^2)*PI())/2))-((((((($A108*2)/PI())/2)^2)*PI())/2)))*'Calcification Rates'!$F$39</f>
        <v>45.349194041199425</v>
      </c>
      <c r="BW108" s="73">
        <f>((((((((($A108*2)/PI())/2)+('Calcification Rates'!$D$39-'Calcification Rates'!$E$39))^2)*PI())/2))-((((((($A108*2)/PI())/2)^2)*PI())/2)))*('Calcification Rates'!$F$39-'Calcification Rates'!$G$39)</f>
        <v>43.594594017328454</v>
      </c>
      <c r="BX108" s="73">
        <f>((((((((($A108*2)/PI())/2)+('Calcification Rates'!$D$39+'Calcification Rates'!$E$39))^2)*PI())/2))-((((((($A108*2)/PI())/2)^2)*PI())/2)))*('Calcification Rates'!$F$39+'Calcification Rates'!$G$39)</f>
        <v>47.103794065070396</v>
      </c>
      <c r="BY108" s="73">
        <f>((((((((($A108*2)/PI())/2)+'Calcification Rates'!$D$40)^2)*PI())/2))-((((((($A108*2)/PI())/2)^2)*PI())/2)))*'Calcification Rates'!$F$40</f>
        <v>82.726882431685354</v>
      </c>
      <c r="BZ108" s="73">
        <f>((((((((($A108*2)/PI())/2)+('Calcification Rates'!$D$40-'Calcification Rates'!$E$40))^2)*PI())/2))-((((((($A108*2)/PI())/2)^2)*PI())/2)))*('Calcification Rates'!$F$40-'Calcification Rates'!$G$40)</f>
        <v>79.526106917184777</v>
      </c>
      <c r="CA108" s="73">
        <f>((((((((($A108*2)/PI())/2)+('Calcification Rates'!$D$40+'Calcification Rates'!$E$40))^2)*PI())/2))-((((((($A108*2)/PI())/2)^2)*PI())/2)))*('Calcification Rates'!$F$40+'Calcification Rates'!$G$40)</f>
        <v>85.927657946185917</v>
      </c>
      <c r="CB108" s="73">
        <f>$A108*'Calcification Rates'!$D$23*'Calcification Rates'!$F$23</f>
        <v>2.4912981249999997</v>
      </c>
      <c r="CC108" s="73">
        <f>$A108*('Calcification Rates'!$D$23-'Calcification Rates'!$E$23)*('Calcification Rates'!$F$23-'Calcification Rates'!$G$23)</f>
        <v>1.6190916234478667</v>
      </c>
      <c r="CD108" s="73">
        <f>$A108*('Calcification Rates'!$D$23+'Calcification Rates'!$E$23)*('Calcification Rates'!$F$23+'Calcification Rates'!$G$23)</f>
        <v>3.3635046265521331</v>
      </c>
      <c r="CE108" s="73">
        <f>((((1-'Calcification Rates'!$H$44)*$A108)*'Calcification Rates'!$D$44*0.1)+('Calcification Rates'!$H$44*$A108*'Calcification Rates'!$D$44))*'Calcification Rates'!$F$44</f>
        <v>86.996092123850019</v>
      </c>
      <c r="CF108" s="73">
        <f>((((1-'Calcification Rates'!$H$44)*$A108)*(('Calcification Rates'!$D$44-'Calcification Rates'!$E$44)*0.1))+('Calcification Rates'!$H$44*$A108*('Calcification Rates'!$D$44-'Calcification Rates'!$E$44)))*('Calcification Rates'!$F$44-'Calcification Rates'!$G$44)</f>
        <v>52.466005339577791</v>
      </c>
      <c r="CG108" s="73">
        <f>((((1-'Calcification Rates'!$H$44)*$A108)*(('Calcification Rates'!$D$44+'Calcification Rates'!$E$44)*0.1))+('Calcification Rates'!$H$44*$A108*('Calcification Rates'!$D$44+'Calcification Rates'!$E$44)))*('Calcification Rates'!$F$44+'Calcification Rates'!$G$44)</f>
        <v>126.52554841052698</v>
      </c>
      <c r="CH108" s="73">
        <f>((((1-'Calcification Rates'!$H$45)*$A108)*'Calcification Rates'!$D$45*0.1)+('Calcification Rates'!$H$45*$A108*'Calcification Rates'!$D$45))*'Calcification Rates'!$F$45</f>
        <v>108.09905440000001</v>
      </c>
      <c r="CI108" s="73">
        <f>((((1-'Calcification Rates'!$H$45)*$A108)*(('Calcification Rates'!$D$45-'Calcification Rates'!$E$45)*0.1))+('Calcification Rates'!$H$45*$A108*('Calcification Rates'!$D$45-'Calcification Rates'!$E$45)))*('Calcification Rates'!$F$45-'Calcification Rates'!$G$45)</f>
        <v>71.181768168309588</v>
      </c>
      <c r="CJ108" s="73">
        <f>((((1-'Calcification Rates'!$H$45)*$A108)*(('Calcification Rates'!$D$45+'Calcification Rates'!$E$45)*0.1))+('Calcification Rates'!$H$45*$A108*('Calcification Rates'!$D$45+'Calcification Rates'!$E$45)))*('Calcification Rates'!$F$45+'Calcification Rates'!$G$45)</f>
        <v>145.01634063169044</v>
      </c>
      <c r="CK108" s="73">
        <f>((((1-'Calcification Rates'!$H$46)*$A108)*'Calcification Rates'!$D$46*0.1)+('Calcification Rates'!$H$46*$A108*'Calcification Rates'!$D$46))*'Calcification Rates'!$F$46</f>
        <v>87.069758920000012</v>
      </c>
      <c r="CL108" s="73">
        <f>((((1-'Calcification Rates'!$H$46)*$A108)*(('Calcification Rates'!$D$46-'Calcification Rates'!$E$46)*0.1))+('Calcification Rates'!$H$46*$A108*('Calcification Rates'!$D$46-'Calcification Rates'!$E$46)))*('Calcification Rates'!$F$46-'Calcification Rates'!$G$46)</f>
        <v>81.659944266064485</v>
      </c>
      <c r="CM108" s="73">
        <f>((((1-'Calcification Rates'!$H$46)*$A108)*(('Calcification Rates'!$D$46+'Calcification Rates'!$E$46)*0.1))+('Calcification Rates'!$H$46*$A108*('Calcification Rates'!$D$46+'Calcification Rates'!$E$46)))*('Calcification Rates'!$F$46+'Calcification Rates'!$G$46)</f>
        <v>92.641796442319787</v>
      </c>
      <c r="CN108" s="73">
        <f>((((1-'Calcification Rates'!$H$47)*$A108)*'Calcification Rates'!$D$47*0.1)+('Calcification Rates'!$H$47*$A108*'Calcification Rates'!$D$47))*'Calcification Rates'!$F$47</f>
        <v>113.5170246938</v>
      </c>
      <c r="CO108" s="73">
        <f>((((1-'Calcification Rates'!$H$47)*$A108)*(('Calcification Rates'!$D$47-'Calcification Rates'!$E$47)*0.1))+('Calcification Rates'!$H$47*$A108*('Calcification Rates'!$D$47-'Calcification Rates'!$E$47)))*('Calcification Rates'!$F$47-'Calcification Rates'!$G$47)</f>
        <v>68.460371935317227</v>
      </c>
      <c r="CP108" s="73">
        <f>((((1-'Calcification Rates'!$H$47)*$A108)*(('Calcification Rates'!$D$47+'Calcification Rates'!$E$47)*0.1))+('Calcification Rates'!$H$47*$A108*('Calcification Rates'!$D$47+'Calcification Rates'!$E$47)))*('Calcification Rates'!$F$47+'Calcification Rates'!$G$47)</f>
        <v>165.09711474013221</v>
      </c>
      <c r="CQ108" s="73">
        <f>((((((((($A108*2)/PI())/2)+'Calcification Rates'!$D$48)^2)*PI())/2))-((((((($A108*2)/PI())/2)^2)*PI())/2)))*'Calcification Rates'!$F$48</f>
        <v>63.520650601816655</v>
      </c>
      <c r="CR108" s="73">
        <f>((((((((($A108*2)/PI())/2)+('Calcification Rates'!$D$48-'Calcification Rates'!$E$48))^2)*PI())/2))-((((((($A108*2)/PI())/2)^2)*PI())/2)))*('Calcification Rates'!$F$48-'Calcification Rates'!$G$48)</f>
        <v>57.285102672314054</v>
      </c>
      <c r="CS108" s="73">
        <f>((((((((($A108*2)/PI())/2)+('Calcification Rates'!$D$48+'Calcification Rates'!$E$48))^2)*PI())/2))-((((((($A108*2)/PI())/2)^2)*PI())/2)))*('Calcification Rates'!$F$48+'Calcification Rates'!$G$48)</f>
        <v>70.0472488917367</v>
      </c>
      <c r="CT108" s="73">
        <f>((((1-'Calcification Rates'!$H$49)*$A108)*'Calcification Rates'!$D$49*0.1)+('Calcification Rates'!$H$49*$A108*'Calcification Rates'!$D$49))*'Calcification Rates'!$F$49</f>
        <v>86.996092123850019</v>
      </c>
      <c r="CU108" s="73">
        <f>((((1-'Calcification Rates'!$H$49)*$A108)*(('Calcification Rates'!$D$49-'Calcification Rates'!$E$49)*0.1))+('Calcification Rates'!$H$49*$A108*('Calcification Rates'!$D$49-'Calcification Rates'!$E$49)))*('Calcification Rates'!$F$49-'Calcification Rates'!$G$49)</f>
        <v>52.466005339577791</v>
      </c>
      <c r="CV108" s="73">
        <f>((((1-'Calcification Rates'!$H$49)*$A108)*(('Calcification Rates'!$D$49+'Calcification Rates'!$E$49)*0.1))+('Calcification Rates'!$H$49*$A108*('Calcification Rates'!$D$49+'Calcification Rates'!$E$49)))*('Calcification Rates'!$F$49+'Calcification Rates'!$G$49)</f>
        <v>126.52554841052698</v>
      </c>
      <c r="CW108" s="73">
        <f>((((((((($A108*2)/PI())/2)+'Calcification Rates'!$D$50)^2)*PI())/2))-((((((($A108*2)/PI())/2)^2)*PI())/2)))*'Calcification Rates'!$F$50</f>
        <v>63.520650601816655</v>
      </c>
      <c r="CX108" s="73">
        <f>((((((((($A108*2)/PI())/2)+('Calcification Rates'!$D$50-'Calcification Rates'!$E$50))^2)*PI())/2))-((((((($A108*2)/PI())/2)^2)*PI())/2)))*('Calcification Rates'!$F$50-'Calcification Rates'!$G$50)</f>
        <v>57.285102672314054</v>
      </c>
      <c r="CY108" s="73">
        <f>((((((((($A108*2)/PI())/2)+('Calcification Rates'!$D$50+'Calcification Rates'!$E$50))^2)*PI())/2))-((((((($A108*2)/PI())/2)^2)*PI())/2)))*('Calcification Rates'!$F$50+'Calcification Rates'!$G$50)</f>
        <v>70.0472488917367</v>
      </c>
      <c r="CZ108" s="73">
        <f>((((((((($A108*2)/PI())/2)+'Calcification Rates'!$D$51)^2)*PI())/2))-((((((($A108*2)/PI())/2)^2)*PI())/2)))*'Calcification Rates'!$F$51</f>
        <v>63.520650601816655</v>
      </c>
      <c r="DA108" s="73">
        <f>((((((((($A108*2)/PI())/2)+('Calcification Rates'!$D$51-'Calcification Rates'!$E$51))^2)*PI())/2))-((((((($A108*2)/PI())/2)^2)*PI())/2)))*('Calcification Rates'!$F$51-'Calcification Rates'!$G$51)</f>
        <v>57.285102672314054</v>
      </c>
      <c r="DB108" s="73">
        <f>((((((((($A108*2)/PI())/2)+('Calcification Rates'!$D$51+'Calcification Rates'!$E$51))^2)*PI())/2))-((((((($A108*2)/PI())/2)^2)*PI())/2)))*('Calcification Rates'!$F$51+'Calcification Rates'!$G$51)</f>
        <v>70.0472488917367</v>
      </c>
      <c r="DC108" s="73">
        <f>((((((((($A108*2)/PI())/2)+'Calcification Rates'!$D$52)^2)*PI())/2))-((((((($A108*2)/PI())/2)^2)*PI())/2)))*'Calcification Rates'!$F$52</f>
        <v>140.06902849615895</v>
      </c>
      <c r="DD108" s="73">
        <f>((((((((($A108*2)/PI())/2)+('Calcification Rates'!$D$52-'Calcification Rates'!$E$52))^2)*PI())/2))-((((((($A108*2)/PI())/2)^2)*PI())/2)))*('Calcification Rates'!$F$52-'Calcification Rates'!$G$52)</f>
        <v>132.23765639101188</v>
      </c>
      <c r="DE108" s="73">
        <f>((((((((($A108*2)/PI())/2)+('Calcification Rates'!$D$52+'Calcification Rates'!$E$52))^2)*PI())/2))-((((((($A108*2)/PI())/2)^2)*PI())/2)))*('Calcification Rates'!$F$52+'Calcification Rates'!$G$52)</f>
        <v>148.09567947312854</v>
      </c>
      <c r="DF108" s="73">
        <f>((((((((($A108*2)/PI())/2)+'Calcification Rates'!$D$53)^2)*PI())/2))-((((((($A108*2)/PI())/2)^2)*PI())/2)))*'Calcification Rates'!$F$53</f>
        <v>18.85350825437947</v>
      </c>
      <c r="DG108" s="73">
        <f>((((((((($A108*2)/PI())/2)+('Calcification Rates'!$D$53-'Calcification Rates'!$E$53))^2)*PI())/2))-((((((($A108*2)/PI())/2)^2)*PI())/2)))*('Calcification Rates'!$F$53-'Calcification Rates'!$G$53)</f>
        <v>17.920302561299902</v>
      </c>
      <c r="DH108" s="73">
        <f>((((((((($A108*2)/PI())/2)+('Calcification Rates'!$D$53+'Calcification Rates'!$E$53))^2)*PI())/2))-((((((($A108*2)/PI())/2)^2)*PI())/2)))*('Calcification Rates'!$F$53+'Calcification Rates'!$G$53)</f>
        <v>19.803123170424112</v>
      </c>
      <c r="DI108" s="73">
        <f>((((((((($A108*2)/PI())/2)+'Calcification Rates'!$D$54)^2)*PI())/2))-((((((($A108*2)/PI())/2)^2)*PI())/2)))*'Calcification Rates'!$F$54</f>
        <v>18.85350825437947</v>
      </c>
      <c r="DJ108" s="73">
        <f>((((((((($A108*2)/PI())/2)+('Calcification Rates'!$D$54-'Calcification Rates'!$E$54))^2)*PI())/2))-((((((($A108*2)/PI())/2)^2)*PI())/2)))*('Calcification Rates'!$F$54-'Calcification Rates'!$G$54)</f>
        <v>17.920302561299902</v>
      </c>
      <c r="DK108" s="73">
        <f>((((((((($A108*2)/PI())/2)+('Calcification Rates'!$D$54+'Calcification Rates'!$E$54))^2)*PI())/2))-((((((($A108*2)/PI())/2)^2)*PI())/2)))*('Calcification Rates'!$F$54+'Calcification Rates'!$G$54)</f>
        <v>19.803123170424112</v>
      </c>
      <c r="DL108" s="73">
        <f>((((((((($A108*2)/PI())/2)+'Calcification Rates'!$D$55)^2)*PI())/2))-((((((($A108*2)/PI())/2)^2)*PI())/2)))*'Calcification Rates'!$F$55</f>
        <v>23.119636087026379</v>
      </c>
      <c r="DM108" s="73">
        <f>((((((((($A108*2)/PI())/2)+('Calcification Rates'!$D$55-'Calcification Rates'!$E$55))^2)*PI())/2))-((((((($A108*2)/PI())/2)^2)*PI())/2)))*('Calcification Rates'!$F$55-'Calcification Rates'!$G$55)</f>
        <v>22.859729747606728</v>
      </c>
      <c r="DN108" s="73">
        <f>((((((((($A108*2)/PI())/2)+('Calcification Rates'!$D$55+'Calcification Rates'!$E$55))^2)*PI())/2))-((((((($A108*2)/PI())/2)^2)*PI())/2)))*('Calcification Rates'!$F$55+'Calcification Rates'!$G$55)</f>
        <v>23.379552300367276</v>
      </c>
      <c r="DO108" s="73">
        <f>((((1-'Calcification Rates'!$H$56)*$A108)*'Calcification Rates'!$D$56*0.1)+('Calcification Rates'!$H$56*$A108*'Calcification Rates'!$D$56))*'Calcification Rates'!$F$56</f>
        <v>11.284790210000001</v>
      </c>
      <c r="DP108" s="73">
        <f>((((1-'Calcification Rates'!$H$56)*$A108)*(('Calcification Rates'!$D$56-'Calcification Rates'!$E$56)*0.1))+('Calcification Rates'!$H$56*$A108*('Calcification Rates'!$D$56-'Calcification Rates'!$E$56)))*('Calcification Rates'!$F$56-'Calcification Rates'!$G$56)</f>
        <v>11.284790210000001</v>
      </c>
      <c r="DQ108" s="73">
        <f>((((1-'Calcification Rates'!$H$56)*$A108)*(('Calcification Rates'!$D$56+'Calcification Rates'!$E$56)*0.1))+('Calcification Rates'!$H$56*$A108*('Calcification Rates'!$D$56+'Calcification Rates'!$E$56)))*('Calcification Rates'!$F$56+'Calcification Rates'!$G$56)</f>
        <v>11.284790210000001</v>
      </c>
      <c r="DR108" s="73">
        <f>((((1-'Calcification Rates'!$H$57)*$A108)*'Calcification Rates'!$D$57*0.1)+('Calcification Rates'!$H$57*$A108*'Calcification Rates'!$D$57))*'Calcification Rates'!$F$57</f>
        <v>47.847269333333351</v>
      </c>
      <c r="DS108" s="73">
        <f>((((1-'Calcification Rates'!$H$57)*$A108)*(('Calcification Rates'!$D$57-'Calcification Rates'!$E$57)*0.1))+('Calcification Rates'!$H$57*$A108*('Calcification Rates'!$D$57-'Calcification Rates'!$E$57)))*('Calcification Rates'!$F$57-'Calcification Rates'!$G$57)</f>
        <v>45.349170055844944</v>
      </c>
      <c r="DT108" s="73">
        <f>((((1-'Calcification Rates'!$H$57)*$A108)*(('Calcification Rates'!$D$57+'Calcification Rates'!$E$57)*0.1))+('Calcification Rates'!$H$57*$A108*('Calcification Rates'!$D$57+'Calcification Rates'!$E$57)))*('Calcification Rates'!$F$57+'Calcification Rates'!$G$57)</f>
        <v>50.345368610821737</v>
      </c>
      <c r="DU108" s="73">
        <f>((((1-'Calcification Rates'!$H$58)*$A108)*'Calcification Rates'!$D$58*0.1)+('Calcification Rates'!$H$58*$A108*'Calcification Rates'!$D$58))*'Calcification Rates'!$F$58</f>
        <v>47.847269333333351</v>
      </c>
      <c r="DV108" s="73">
        <f>((((1-'Calcification Rates'!$H$58)*$A108)*(('Calcification Rates'!$D$58-'Calcification Rates'!$E$58)*0.1))+('Calcification Rates'!$H$58*$A108*('Calcification Rates'!$D$58-'Calcification Rates'!$E$58)))*('Calcification Rates'!$F$58-'Calcification Rates'!$G$58)</f>
        <v>45.349170055844944</v>
      </c>
      <c r="DW108" s="73">
        <f>((((1-'Calcification Rates'!$H$58)*$A108)*(('Calcification Rates'!$D$58+'Calcification Rates'!$E$58)*0.1))+('Calcification Rates'!$H$58*$A108*('Calcification Rates'!$D$58+'Calcification Rates'!$E$58)))*('Calcification Rates'!$F$58+'Calcification Rates'!$G$58)</f>
        <v>50.345368610821737</v>
      </c>
      <c r="DX108" s="73">
        <f>(2*'Calcification Rates'!$D$59*'Calcification Rates'!$F$59)+0.1*'Calcification Rates'!$D$59*($A108+(2*'Calcification Rates'!$D$59))*'Calcification Rates'!$F$59</f>
        <v>30.681804088888889</v>
      </c>
      <c r="DY108" s="73">
        <f>(2*('Calcification Rates'!$D$59-'Calcification Rates'!$E$59)*('Calcification Rates'!$F$59-'Calcification Rates'!$G$59))+(0.1*('Calcification Rates'!$D$59-'Calcification Rates'!$E$59)*($A108+(2*'Calcification Rates'!$D$59-'Calcification Rates'!$E$59)))*('Calcification Rates'!$F$59-'Calcification Rates'!$G$59)</f>
        <v>29.06141513705667</v>
      </c>
      <c r="DZ108" s="73">
        <f>(2*('Calcification Rates'!$D$59+'Calcification Rates'!$E$59)*('Calcification Rates'!$F$59+'Calcification Rates'!$G$59))+(0.1*('Calcification Rates'!$D$59+'Calcification Rates'!$E$59)*($A108+(2*'Calcification Rates'!$D$59+'Calcification Rates'!$E$59)))*('Calcification Rates'!$F$59+'Calcification Rates'!$G$59)</f>
        <v>32.304230802928402</v>
      </c>
      <c r="EA108" s="73">
        <f>((((((((($A108*2)/PI())/2)+'Calcification Rates'!$D$60)^2)*PI())/2))-((((((($A108*2)/PI())/2)^2)*PI())/2)))*'Calcification Rates'!$F$60</f>
        <v>66.053396284714367</v>
      </c>
      <c r="EB108" s="73">
        <f>((((((((($A108*2)/PI())/2)+('Calcification Rates'!$D$60-'Calcification Rates'!$E$60))^2)*PI())/2))-((((((($A108*2)/PI())/2)^2)*PI())/2)))*('Calcification Rates'!$F$60-'Calcification Rates'!$G$60)</f>
        <v>61.667467882464003</v>
      </c>
      <c r="EC108" s="73">
        <f>((((((((($A108*2)/PI())/2)+('Calcification Rates'!$D$60+'Calcification Rates'!$E$60))^2)*PI())/2))-((((((($A108*2)/PI())/2)^2)*PI())/2)))*('Calcification Rates'!$F$60+'Calcification Rates'!$G$60)</f>
        <v>70.581233937606328</v>
      </c>
      <c r="ED108" s="73">
        <f>$A108*'Calcification Rates'!$D$61*'Calcification Rates'!$F$61</f>
        <v>83.186161204218635</v>
      </c>
      <c r="EE108" s="73">
        <f>$A108*('Calcification Rates'!$D$61-'Calcification Rates'!$E$61)*('Calcification Rates'!$F$61-'Calcification Rates'!$G$61)</f>
        <v>76.225473229713572</v>
      </c>
      <c r="EF108" s="73">
        <f>$A108*('Calcification Rates'!$D$61+'Calcification Rates'!$E$61)*('Calcification Rates'!$F$61+'Calcification Rates'!$G$61)</f>
        <v>90.448077511130776</v>
      </c>
      <c r="EG108" s="73">
        <f>(2*'Calcification Rates'!$D$62*'Calcification Rates'!$F$62)+0.1*'Calcification Rates'!$D$62*($A108+(2*'Calcification Rates'!$D$62))*'Calcification Rates'!$F$62</f>
        <v>148.60304861111109</v>
      </c>
      <c r="EH108" s="73">
        <f>(2*('Calcification Rates'!$D$62-'Calcification Rates'!$E$62)*('Calcification Rates'!$F$62-'Calcification Rates'!$G$62))+(0.1*('Calcification Rates'!$D$62-'Calcification Rates'!$E$62)*($A108+(2*'Calcification Rates'!$D$62-'Calcification Rates'!$E$62)))*('Calcification Rates'!$F$62-'Calcification Rates'!$G$62)</f>
        <v>121.97692976327775</v>
      </c>
      <c r="EI108" s="73">
        <f>(2*('Calcification Rates'!$D$62+'Calcification Rates'!$E$62)*('Calcification Rates'!$F$62+'Calcification Rates'!$G$62))+(0.1*('Calcification Rates'!$D$62+'Calcification Rates'!$E$62)*($A108+(2*'Calcification Rates'!$D$62+'Calcification Rates'!$E$62)))*('Calcification Rates'!$F$62+'Calcification Rates'!$G$62)</f>
        <v>177.34849028075428</v>
      </c>
      <c r="EJ108" s="73">
        <f>(2*'Calcification Rates'!$D$63*'Calcification Rates'!$F$63)+0.1*'Calcification Rates'!$D$63*($A108+(2*'Calcification Rates'!$D$63))*'Calcification Rates'!$F$63</f>
        <v>148.60304861111109</v>
      </c>
      <c r="EK108" s="73">
        <f>(2*('Calcification Rates'!$D$63-'Calcification Rates'!$E$63)*('Calcification Rates'!$F$63-'Calcification Rates'!$G$63))+(0.1*('Calcification Rates'!$D$63-'Calcification Rates'!$E$63)*($A108+(2*'Calcification Rates'!$D$63-'Calcification Rates'!$E$63)))*('Calcification Rates'!$F$63-'Calcification Rates'!$G$63)</f>
        <v>121.97692976327775</v>
      </c>
      <c r="EL108" s="73">
        <f>(2*('Calcification Rates'!$D$63+'Calcification Rates'!$E$63)*('Calcification Rates'!$F$63+'Calcification Rates'!$G$63))+(0.1*('Calcification Rates'!$D$63+'Calcification Rates'!$E$63)*($A108+(2*'Calcification Rates'!$D$63+'Calcification Rates'!$E$63)))*('Calcification Rates'!$F$63+'Calcification Rates'!$G$63)</f>
        <v>177.34849028075428</v>
      </c>
      <c r="EM108" s="73">
        <f>(2*'Calcification Rates'!$D$64*'Calcification Rates'!$F$64)+0.1*'Calcification Rates'!$D$64*($A108+(2*'Calcification Rates'!$D$64))*'Calcification Rates'!$F$64</f>
        <v>148.60304861111109</v>
      </c>
      <c r="EN108" s="73">
        <f>(2*('Calcification Rates'!$D$64-'Calcification Rates'!$E$64)*('Calcification Rates'!$F$64-'Calcification Rates'!$G$64))+(0.1*('Calcification Rates'!$D$64-'Calcification Rates'!$E$64)*($A108+(2*'Calcification Rates'!$D$64-'Calcification Rates'!$E$64)))*('Calcification Rates'!$F$64-'Calcification Rates'!$G$64)</f>
        <v>121.97692976327775</v>
      </c>
      <c r="EO108" s="73">
        <f>(2*('Calcification Rates'!$D$64+'Calcification Rates'!$E$64)*('Calcification Rates'!$F$64+'Calcification Rates'!$G$64))+(0.1*('Calcification Rates'!$D$64+'Calcification Rates'!$E$64)*($A108+(2*'Calcification Rates'!$D$64+'Calcification Rates'!$E$64)))*('Calcification Rates'!$F$64+'Calcification Rates'!$G$64)</f>
        <v>177.34849028075428</v>
      </c>
      <c r="EP108" s="73">
        <f>(2*'Calcification Rates'!$D$65*'Calcification Rates'!$F$65)+0.1*'Calcification Rates'!$D$65*($A108+(2*'Calcification Rates'!$D$65))*'Calcification Rates'!$F$65</f>
        <v>148.60304861111109</v>
      </c>
      <c r="EQ108" s="73">
        <f>(2*('Calcification Rates'!$D$65-'Calcification Rates'!$E$65)*('Calcification Rates'!$F$65-'Calcification Rates'!$G$65))+(0.1*('Calcification Rates'!$D$65-'Calcification Rates'!$E$65)*($A108+(2*'Calcification Rates'!$D$65-'Calcification Rates'!$E$65)))*('Calcification Rates'!$F$65-'Calcification Rates'!$G$65)</f>
        <v>121.97692976327775</v>
      </c>
      <c r="ER108" s="73">
        <f>(2*('Calcification Rates'!$D$65+'Calcification Rates'!$E$65)*('Calcification Rates'!$F$65+'Calcification Rates'!$G$65))+(0.1*('Calcification Rates'!$D$65+'Calcification Rates'!$E$65)*($A108+(2*'Calcification Rates'!$D$65+'Calcification Rates'!$E$65)))*('Calcification Rates'!$F$65+'Calcification Rates'!$G$65)</f>
        <v>177.34849028075428</v>
      </c>
      <c r="ES108" s="73">
        <f>$A108*'Calcification Rates'!$D$66*'Calcification Rates'!$F$66</f>
        <v>83.186161204218635</v>
      </c>
      <c r="ET108" s="73">
        <f>$A108*('Calcification Rates'!$D$66-'Calcification Rates'!$E$66)*('Calcification Rates'!$F$66-'Calcification Rates'!$G$66)</f>
        <v>76.225473229713572</v>
      </c>
      <c r="EU108" s="73">
        <f>$A108*('Calcification Rates'!$D$66+'Calcification Rates'!$E$66)*('Calcification Rates'!$F$66+'Calcification Rates'!$G$66)</f>
        <v>90.448077511130776</v>
      </c>
      <c r="EV108" s="73">
        <f>(2*'Calcification Rates'!$D$67*'Calcification Rates'!$F$67)+0.1*'Calcification Rates'!$D$67*($A108+(2*'Calcification Rates'!$D$67))*'Calcification Rates'!$F$67</f>
        <v>148.60304861111109</v>
      </c>
      <c r="EW108" s="73">
        <f>(2*('Calcification Rates'!$D$67-'Calcification Rates'!$E$67)*('Calcification Rates'!$F$67-'Calcification Rates'!$G$67))+(0.1*('Calcification Rates'!$D$67-'Calcification Rates'!$E$67)*($A108+(2*'Calcification Rates'!$D$67-'Calcification Rates'!$E$67)))*('Calcification Rates'!$F$67-'Calcification Rates'!$G$67)</f>
        <v>121.97692976327775</v>
      </c>
      <c r="EX108" s="73">
        <f>(2*('Calcification Rates'!$D$67+'Calcification Rates'!$E$67)*('Calcification Rates'!$F$67+'Calcification Rates'!$G$67))+(0.1*('Calcification Rates'!$D$67+'Calcification Rates'!$E$67)*($A108+(2*'Calcification Rates'!$D$67+'Calcification Rates'!$E$67)))*('Calcification Rates'!$F$67+'Calcification Rates'!$G$67)</f>
        <v>177.34849028075428</v>
      </c>
      <c r="EY108" s="73">
        <f>((((1-'Calcification Rates'!$H$68)*$A108)*'Calcification Rates'!$D$68*0.1)+('Calcification Rates'!$H$68*$A108*'Calcification Rates'!$D$68))*'Calcification Rates'!$F$68</f>
        <v>24.266209</v>
      </c>
      <c r="EZ108" s="73">
        <f>((((1-'Calcification Rates'!$H$68)*$A108)*(('Calcification Rates'!$D$68-'Calcification Rates'!$E$68)*0.1))+('Calcification Rates'!$H$68*$A108*('Calcification Rates'!$D$68-'Calcification Rates'!$E$68)))*('Calcification Rates'!$F$68-'Calcification Rates'!$G$68)</f>
        <v>15.099987379231603</v>
      </c>
      <c r="FA108" s="73">
        <f>((((1-'Calcification Rates'!$H$68)*$A108)*(('Calcification Rates'!$D$68+'Calcification Rates'!$E$68)*0.1))+('Calcification Rates'!$H$68*$A108*('Calcification Rates'!$D$68+'Calcification Rates'!$E$68)))*('Calcification Rates'!$F$68+'Calcification Rates'!$G$68)</f>
        <v>34.344172306316494</v>
      </c>
      <c r="FB108" s="73">
        <f>((((((((($A108*2)/PI())/2)+'Calcification Rates'!$D$69)^2)*PI())/2))-((((((($A108*2)/PI())/2)^2)*PI())/2)))*'Calcification Rates'!$F$69</f>
        <v>161.15653127699721</v>
      </c>
      <c r="FC108" s="73">
        <f>((((((((($A108*2)/PI())/2)+('Calcification Rates'!$D$69-'Calcification Rates'!$E$69))^2)*PI())/2))-((((((($A108*2)/PI())/2)^2)*PI())/2)))*('Calcification Rates'!$F$69-'Calcification Rates'!$G$69)</f>
        <v>152.56575207534758</v>
      </c>
      <c r="FD108" s="73">
        <f>((((((((($A108*2)/PI())/2)+('Calcification Rates'!$D$69+'Calcification Rates'!$E$69))^2)*PI())/2))-((((((($A108*2)/PI())/2)^2)*PI())/2)))*('Calcification Rates'!$F$69+'Calcification Rates'!$G$69)</f>
        <v>169.87259308546285</v>
      </c>
      <c r="FE108" s="73">
        <f>((((((((($A108*2)/PI())/2)+'Calcification Rates'!$D$70)^2)*PI())/2))-((((((($A108*2)/PI())/2)^2)*PI())/2)))*'Calcification Rates'!$F$70</f>
        <v>125.49807904568048</v>
      </c>
      <c r="FF108" s="73">
        <f>((((((((($A108*2)/PI())/2)+('Calcification Rates'!$D$70-'Calcification Rates'!$E$70))^2)*PI())/2))-((((((($A108*2)/PI())/2)^2)*PI())/2)))*('Calcification Rates'!$F$70-'Calcification Rates'!$G$70)</f>
        <v>108.05650004285067</v>
      </c>
      <c r="FG108" s="73">
        <f>((((((((($A108*2)/PI())/2)+('Calcification Rates'!$D$70+'Calcification Rates'!$E$70))^2)*PI())/2))-((((((($A108*2)/PI())/2)^2)*PI())/2)))*('Calcification Rates'!$F$70+'Calcification Rates'!$G$70)</f>
        <v>143.27471179401229</v>
      </c>
      <c r="FH108" s="73">
        <f>((((((((($A108*2)/PI())/2)+'Calcification Rates'!$D$71)^2)*PI())/2))-((((((($A108*2)/PI())/2)^2)*PI())/2)))*'Calcification Rates'!$F$71</f>
        <v>71.914844605702385</v>
      </c>
      <c r="FI108" s="73">
        <f>((((((((($A108*2)/PI())/2)+('Calcification Rates'!$D$71-'Calcification Rates'!$E$71))^2)*PI())/2))-((((((($A108*2)/PI())/2)^2)*PI())/2)))*('Calcification Rates'!$F$71-'Calcification Rates'!$G$71)</f>
        <v>66.314537362870979</v>
      </c>
      <c r="FJ108" s="73">
        <f>((((((((($A108*2)/PI())/2)+('Calcification Rates'!$D$71+'Calcification Rates'!$E$71))^2)*PI())/2))-((((((($A108*2)/PI())/2)^2)*PI())/2)))*('Calcification Rates'!$F$71+'Calcification Rates'!$G$71)</f>
        <v>77.736577599486424</v>
      </c>
      <c r="FK108" s="73">
        <f>$A108*'Calcification Rates'!$D$72*'Calcification Rates'!$F$72</f>
        <v>2.4912981249999997</v>
      </c>
      <c r="FL108" s="73">
        <f>$A108*('Calcification Rates'!$D$72-'Calcification Rates'!$E$72)*('Calcification Rates'!$F$72-'Calcification Rates'!$G$72)</f>
        <v>1.6190916234478667</v>
      </c>
      <c r="FM108" s="73">
        <f>$A108*('Calcification Rates'!$D$72+'Calcification Rates'!$E$72)*('Calcification Rates'!$F$72+'Calcification Rates'!$G$72)</f>
        <v>3.3635046265521331</v>
      </c>
      <c r="FN108" s="73">
        <f>$A108*'Calcification Rates'!$D$74*'Calcification Rates'!$F$74</f>
        <v>2.4912981249999997</v>
      </c>
      <c r="FO108" s="73">
        <f>$A108*('Calcification Rates'!$D$74-'Calcification Rates'!$E$74)*('Calcification Rates'!$F$74-'Calcification Rates'!$G$74)</f>
        <v>1.6190916234478667</v>
      </c>
      <c r="FP108" s="73">
        <f>$A108*('Calcification Rates'!$D$74+'Calcification Rates'!$E$74)*('Calcification Rates'!$F$74+'Calcification Rates'!$G$74)</f>
        <v>3.3635046265521331</v>
      </c>
      <c r="FQ108" s="73">
        <f>$A108*'Calcification Rates'!$D$75*'Calcification Rates'!$F$75</f>
        <v>71.904098721590913</v>
      </c>
      <c r="FR108" s="73">
        <f>$A108*('Calcification Rates'!$D$75-'Calcification Rates'!$E$75)*('Calcification Rates'!$F$75-'Calcification Rates'!$G$75)</f>
        <v>66.961447712524759</v>
      </c>
      <c r="FS108" s="73">
        <f>$A108*('Calcification Rates'!$D$75+'Calcification Rates'!$E$75)*('Calcification Rates'!$F$75+'Calcification Rates'!$G$75)</f>
        <v>76.997252189926868</v>
      </c>
      <c r="FT108" s="73">
        <f>((((((((($A108*2)/PI())/2)+'Calcification Rates'!$D$76)^2)*PI())/2))-((((((($A108*2)/PI())/2)^2)*PI())/2)))*'Calcification Rates'!$F$76</f>
        <v>72.385670527072719</v>
      </c>
      <c r="FU108" s="73">
        <f>((((((((($A108*2)/PI())/2)+('Calcification Rates'!$D$76-'Calcification Rates'!$E$76))^2)*PI())/2))-((((((($A108*2)/PI())/2)^2)*PI())/2)))*('Calcification Rates'!$F$76-'Calcification Rates'!$G$76)</f>
        <v>67.400132112875454</v>
      </c>
      <c r="FV108" s="73">
        <f>((((((((($A108*2)/PI())/2)+('Calcification Rates'!$D$76+'Calcification Rates'!$E$76))^2)*PI())/2))-((((((($A108*2)/PI())/2)^2)*PI())/2)))*('Calcification Rates'!$F$76+'Calcification Rates'!$G$76)</f>
        <v>77.524185809950481</v>
      </c>
      <c r="FW108" s="73">
        <f>(2*'Calcification Rates'!$D$77*'Calcification Rates'!$F$77)+0.1*'Calcification Rates'!$D$77*($A108+(2*'Calcification Rates'!$D$77))*'Calcification Rates'!$F$77</f>
        <v>148.60304861111109</v>
      </c>
      <c r="FX108" s="73">
        <f>(2*('Calcification Rates'!$D$77-'Calcification Rates'!$E$77)*('Calcification Rates'!$F$77-'Calcification Rates'!$G$77))+(0.1*('Calcification Rates'!$D$77-'Calcification Rates'!$E$77)*($A108+(2*'Calcification Rates'!$D$77-'Calcification Rates'!$E$77)))*('Calcification Rates'!$F$77-'Calcification Rates'!$G$77)</f>
        <v>141.40197274690172</v>
      </c>
      <c r="FY108" s="73">
        <f>(2*('Calcification Rates'!$D$77+'Calcification Rates'!$E$77)*('Calcification Rates'!$F$77+'Calcification Rates'!$G$77))+(0.1*('Calcification Rates'!$D$77+'Calcification Rates'!$E$77)*($A108+(2*'Calcification Rates'!$D$77+'Calcification Rates'!$E$77)))*('Calcification Rates'!$F$77+'Calcification Rates'!$G$77)</f>
        <v>155.83547715308478</v>
      </c>
      <c r="FZ108" s="73">
        <f>((((1-'Calcification Rates'!$H$78)*$A108)*'Calcification Rates'!$D$78*0.1)+('Calcification Rates'!$H$78*$A108*'Calcification Rates'!$D$78))*'Calcification Rates'!$F$78</f>
        <v>37.8001250445</v>
      </c>
      <c r="GA108" s="73">
        <f>((((1-'Calcification Rates'!$H$78)*$A108)*(('Calcification Rates'!$D$78-'Calcification Rates'!$E$78)*0.1))+('Calcification Rates'!$H$78*$A108*('Calcification Rates'!$D$78-'Calcification Rates'!$E$78)))*('Calcification Rates'!$F$78-'Calcification Rates'!$G$78)</f>
        <v>36.491485357149223</v>
      </c>
      <c r="GB108" s="73">
        <f>((((1-'Calcification Rates'!$H$78)*$A108)*(('Calcification Rates'!$D$78+'Calcification Rates'!$E$78)*0.1))+('Calcification Rates'!$H$78*$A108*('Calcification Rates'!$D$78+'Calcification Rates'!$E$78)))*('Calcification Rates'!$F$78+'Calcification Rates'!$G$78)</f>
        <v>39.108764731850769</v>
      </c>
      <c r="GC108" s="73">
        <f>((((1-'Calcification Rates'!$H$79)*$A108)*'Calcification Rates'!$D$79*0.1)+('Calcification Rates'!$H$79*$A108*'Calcification Rates'!$D$79))*'Calcification Rates'!$F$79</f>
        <v>42.990582180000004</v>
      </c>
      <c r="GD108" s="73">
        <f>((((1-'Calcification Rates'!$H$79)*$A108)*(('Calcification Rates'!$D$79-'Calcification Rates'!$E$79)*0.1))+('Calcification Rates'!$H$79*$A108*('Calcification Rates'!$D$79-'Calcification Rates'!$E$79)))*('Calcification Rates'!$F$79-'Calcification Rates'!$G$79)</f>
        <v>41.193393839944385</v>
      </c>
      <c r="GE108" s="73">
        <f>((((1-'Calcification Rates'!$H$79)*$A108)*(('Calcification Rates'!$D$79+'Calcification Rates'!$E$79)*0.1))+('Calcification Rates'!$H$79*$A108*('Calcification Rates'!$D$79+'Calcification Rates'!$E$79)))*('Calcification Rates'!$F$79+'Calcification Rates'!$G$79)</f>
        <v>44.787770520055616</v>
      </c>
      <c r="GF108" s="73">
        <f>((((1-'Calcification Rates'!$H$80)*$A108)*'Calcification Rates'!$D$80*0.1)+('Calcification Rates'!$H$80*$A108*'Calcification Rates'!$D$80))*'Calcification Rates'!$F$80</f>
        <v>50.589641036999986</v>
      </c>
      <c r="GG108" s="73">
        <f>((((1-'Calcification Rates'!$H$80)*$A108)*(('Calcification Rates'!$D$80-'Calcification Rates'!$E$80)*0.1))+('Calcification Rates'!$H$80*$A108*('Calcification Rates'!$D$80-'Calcification Rates'!$E$80)))*('Calcification Rates'!$F$80-'Calcification Rates'!$G$80)</f>
        <v>48.838228523101961</v>
      </c>
      <c r="GH108" s="73">
        <f>((((1-'Calcification Rates'!$H$80)*$A108)*(('Calcification Rates'!$D$80+'Calcification Rates'!$E$80)*0.1))+('Calcification Rates'!$H$80*$A108*('Calcification Rates'!$D$80+'Calcification Rates'!$E$80)))*('Calcification Rates'!$F$80+'Calcification Rates'!$G$80)</f>
        <v>52.341053550898017</v>
      </c>
      <c r="GI108" s="73">
        <f>((((((((($A108*2)/PI())/2)+'Calcification Rates'!$D$81)^2)*PI())/2))-((((((($A108*2)/PI())/2)^2)*PI())/2)))*'Calcification Rates'!$F$81</f>
        <v>61.296783673529077</v>
      </c>
      <c r="GJ108" s="73">
        <f>((((((((($A108*2)/PI())/2)+('Calcification Rates'!$D$81-'Calcification Rates'!$E$81))^2)*PI())/2))-((((((($A108*2)/PI())/2)^2)*PI())/2)))*('Calcification Rates'!$F$81-'Calcification Rates'!$G$81)</f>
        <v>59.312375853283356</v>
      </c>
      <c r="GK108" s="73">
        <f>((((((((($A108*2)/PI())/2)+('Calcification Rates'!$D$81+'Calcification Rates'!$E$81))^2)*PI())/2))-((((((($A108*2)/PI())/2)^2)*PI())/2)))*('Calcification Rates'!$F$81+'Calcification Rates'!$G$81)</f>
        <v>63.282083941066048</v>
      </c>
      <c r="GL108" s="73">
        <f>((((((((($A108*2)/PI())/2)+'Calcification Rates'!$D$82)^2)*PI())/2))-((((((($A108*2)/PI())/2)^2)*PI())/2)))*'Calcification Rates'!$F$82</f>
        <v>62.854319742589084</v>
      </c>
      <c r="GM108" s="73">
        <f>((((((((($A108*2)/PI())/2)+('Calcification Rates'!$D$82-'Calcification Rates'!$E$82))^2)*PI())/2))-((((((($A108*2)/PI())/2)^2)*PI())/2)))*('Calcification Rates'!$F$82-'Calcification Rates'!$G$82)</f>
        <v>61.309851881963731</v>
      </c>
      <c r="GN108" s="73">
        <f>((((((((($A108*2)/PI())/2)+('Calcification Rates'!$D$82+'Calcification Rates'!$E$82))^2)*PI())/2))-((((((($A108*2)/PI())/2)^2)*PI())/2)))*('Calcification Rates'!$F$82+'Calcification Rates'!$G$82)</f>
        <v>64.39932777102031</v>
      </c>
      <c r="GO108" s="73">
        <f>((((((((($A108*2)/PI())/2)+'Calcification Rates'!$D$87)^2)*PI())/2))-((((((($A108*2)/PI())/2)^2)*PI())/2)))*'Calcification Rates'!$F$87</f>
        <v>42.292739553456016</v>
      </c>
      <c r="GP108" s="73">
        <f>((((((((($A108*2)/PI())/2)+('Calcification Rates'!$D$87-'Calcification Rates'!$E$87))^2)*PI())/2))-((((((($A108*2)/PI())/2)^2)*PI())/2)))*('Calcification Rates'!$F$87-'Calcification Rates'!$G$87)</f>
        <v>36.79630326165848</v>
      </c>
      <c r="GQ108" s="73">
        <f>((((((((($A108*2)/PI())/2)+('Calcification Rates'!$D$87+'Calcification Rates'!$E$87))^2)*PI())/2))-((((((($A108*2)/PI())/2)^2)*PI())/2)))*('Calcification Rates'!$F$87+'Calcification Rates'!$G$87)</f>
        <v>48.079995650913368</v>
      </c>
      <c r="GR108" s="73">
        <f>((((((((($A108*2)/PI())/2)+'Calcification Rates'!$D$88)^2)*PI())/2))-((((((($A108*2)/PI())/2)^2)*PI())/2)))*'Calcification Rates'!$F$88</f>
        <v>42.292739553456016</v>
      </c>
      <c r="GS108" s="73">
        <f>((((((((($A108*2)/PI())/2)+('Calcification Rates'!$D$88-'Calcification Rates'!$E$88))^2)*PI())/2))-((((((($A108*2)/PI())/2)^2)*PI())/2)))*('Calcification Rates'!$F$88-'Calcification Rates'!$G$88)</f>
        <v>36.79630326165848</v>
      </c>
      <c r="GT108" s="73">
        <f>((((((((($A108*2)/PI())/2)+('Calcification Rates'!$D$88+'Calcification Rates'!$E$88))^2)*PI())/2))-((((((($A108*2)/PI())/2)^2)*PI())/2)))*('Calcification Rates'!$F$88+'Calcification Rates'!$G$88)</f>
        <v>48.079995650913368</v>
      </c>
      <c r="GU108" s="73">
        <f>((((((((($A108*2)/PI())/2)+'Calcification Rates'!$D$89)^2)*PI())/2))-((((((($A108*2)/PI())/2)^2)*PI())/2)))*'Calcification Rates'!$F$89</f>
        <v>59.063111124752687</v>
      </c>
      <c r="GV108" s="73">
        <f>((((((((($A108*2)/PI())/2)+('Calcification Rates'!$D$89-'Calcification Rates'!$E$89))^2)*PI())/2))-((((((($A108*2)/PI())/2)^2)*PI())/2)))*('Calcification Rates'!$F$89-'Calcification Rates'!$G$89)</f>
        <v>52.664664984752577</v>
      </c>
      <c r="GW108" s="73">
        <f>((((((((($A108*2)/PI())/2)+('Calcification Rates'!$D$89+'Calcification Rates'!$E$89))^2)*PI())/2))-((((((($A108*2)/PI())/2)^2)*PI())/2)))*('Calcification Rates'!$F$89+'Calcification Rates'!$G$89)</f>
        <v>65.698395301769651</v>
      </c>
      <c r="GX108" s="73">
        <f>((((((((($A108*2)/PI())/2)+'Calcification Rates'!$D$90)^2)*PI())/2))-((((((($A108*2)/PI())/2)^2)*PI())/2)))*'Calcification Rates'!$F$90</f>
        <v>59.063111124752687</v>
      </c>
      <c r="GY108" s="73">
        <f>((((((((($A108*2)/PI())/2)+('Calcification Rates'!$D$90-'Calcification Rates'!$E$90))^2)*PI())/2))-((((((($A108*2)/PI())/2)^2)*PI())/2)))*('Calcification Rates'!$F$90-'Calcification Rates'!$G$90)</f>
        <v>52.664664984752577</v>
      </c>
      <c r="GZ108" s="73">
        <f>((((((((($A108*2)/PI())/2)+('Calcification Rates'!$D$90+'Calcification Rates'!$E$90))^2)*PI())/2))-((((((($A108*2)/PI())/2)^2)*PI())/2)))*('Calcification Rates'!$F$90+'Calcification Rates'!$G$90)</f>
        <v>65.698395301769651</v>
      </c>
      <c r="HA108" s="73">
        <f>((((((((($A108*2)/PI())/2)+'Calcification Rates'!$D$92)^2)*PI())/2))-((((((($A108*2)/PI())/2)^2)*PI())/2)))*'Calcification Rates'!$F$92</f>
        <v>148.09862226650699</v>
      </c>
      <c r="HB108" s="73">
        <f>((((((((($A108*2)/PI())/2)+('Calcification Rates'!$D$92-'Calcification Rates'!$E$92))^2)*PI())/2))-((((((($A108*2)/PI())/2)^2)*PI())/2)))*('Calcification Rates'!$F$92-'Calcification Rates'!$G$92)</f>
        <v>142.36855690022958</v>
      </c>
      <c r="HC108" s="73">
        <f>((((((((($A108*2)/PI())/2)+('Calcification Rates'!$D$92+'Calcification Rates'!$E$92))^2)*PI())/2))-((((((($A108*2)/PI())/2)^2)*PI())/2)))*('Calcification Rates'!$F$92+'Calcification Rates'!$G$92)</f>
        <v>153.82868763278441</v>
      </c>
      <c r="HD108" s="73">
        <f>$A108*'Calcification Rates'!$D$93*'Calcification Rates'!$F$93</f>
        <v>43.796497466645071</v>
      </c>
      <c r="HE108" s="73">
        <f>$A108*('Calcification Rates'!$D$93-'Calcification Rates'!$E$93)*('Calcification Rates'!$F$93-'Calcification Rates'!$G$93)</f>
        <v>38.491728479481573</v>
      </c>
      <c r="HF108" s="73">
        <f>$A108*('Calcification Rates'!$D$93+'Calcification Rates'!$E$93)*('Calcification Rates'!$F$93+'Calcification Rates'!$G$93)</f>
        <v>49.391877462823466</v>
      </c>
      <c r="HG108" s="73">
        <f>$A108*'Calcification Rates'!$D$95*'Calcification Rates'!$F$95</f>
        <v>55.840534269972466</v>
      </c>
      <c r="HH108" s="73">
        <f>$A108*('Calcification Rates'!$D$95-'Calcification Rates'!$E$95)*('Calcification Rates'!$F$95-'Calcification Rates'!$G$95)</f>
        <v>48.728823125132045</v>
      </c>
      <c r="HI108" s="73">
        <f>$A108*('Calcification Rates'!$D$95+'Calcification Rates'!$E$95)*('Calcification Rates'!$F$95+'Calcification Rates'!$G$95)</f>
        <v>63.350797655747606</v>
      </c>
      <c r="HJ108" s="73">
        <f>((((1-'Calcification Rates'!$H$96)*$A108)*'Calcification Rates'!$D$96*0.1)+('Calcification Rates'!$H$96*$A108*'Calcification Rates'!$D$96))*'Calcification Rates'!$F$96</f>
        <v>26.547480050000001</v>
      </c>
      <c r="HK108" s="73">
        <f>((((1-'Calcification Rates'!$H$96)*$A108)*(('Calcification Rates'!$D$96-'Calcification Rates'!$E$96)*0.1))+('Calcification Rates'!$H$96*$A108*('Calcification Rates'!$D$96-'Calcification Rates'!$E$96)))*('Calcification Rates'!$F$96-'Calcification Rates'!$G$96)</f>
        <v>23.189816714713551</v>
      </c>
      <c r="HL108" s="73">
        <f>((((1-'Calcification Rates'!$H$96)*$A108)*(('Calcification Rates'!$D$96+'Calcification Rates'!$E$96)*0.1))+('Calcification Rates'!$H$96*$A108*('Calcification Rates'!$D$96+'Calcification Rates'!$E$96)))*('Calcification Rates'!$F$96+'Calcification Rates'!$G$96)</f>
        <v>30.111669947132786</v>
      </c>
      <c r="HM108" s="73">
        <f>((((1-'Calcification Rates'!$H$98)*$A108)*'Calcification Rates'!$D$98*0.1)+('Calcification Rates'!$H$98*$A108*'Calcification Rates'!$D$98))*'Calcification Rates'!$F$98</f>
        <v>26.547480050000001</v>
      </c>
      <c r="HN108" s="73">
        <f>((((1-'Calcification Rates'!$H$98)*$A108)*(('Calcification Rates'!$D$98-'Calcification Rates'!$E$98)*0.1))+('Calcification Rates'!$H$98*$A108*('Calcification Rates'!$D$98-'Calcification Rates'!$E$98)))*('Calcification Rates'!$F$98-'Calcification Rates'!$G$98)</f>
        <v>16.010376972712169</v>
      </c>
      <c r="HO108" s="73">
        <f>((((1-'Calcification Rates'!$H$98)*$A108)*(('Calcification Rates'!$D$98+'Calcification Rates'!$E$98)*0.1))+('Calcification Rates'!$H$98*$A108*('Calcification Rates'!$D$98+'Calcification Rates'!$E$98)))*('Calcification Rates'!$F$98+'Calcification Rates'!$G$98)</f>
        <v>38.61017650611138</v>
      </c>
    </row>
    <row r="109" spans="1:223" x14ac:dyDescent="0.3">
      <c r="A109" s="42">
        <v>107</v>
      </c>
      <c r="B109" s="73">
        <f>((((1-'Calcification Rates'!$H$11)*$A109)*'Calcification Rates'!$D$11*0.1)+('Calcification Rates'!$H$11*$A109*'Calcification Rates'!$D$11))*'Calcification Rates'!$F$11</f>
        <v>294.38967637333332</v>
      </c>
      <c r="C109" s="73">
        <f>((((1-'Calcification Rates'!$H$11)*$A109)*(('Calcification Rates'!$D$11-'Calcification Rates'!$E$11)*0.1))+('Calcification Rates'!$H$11*$A109*('Calcification Rates'!$D$11-'Calcification Rates'!$E$11)))*('Calcification Rates'!$F$11-'Calcification Rates'!$G$11)</f>
        <v>239.09594835060224</v>
      </c>
      <c r="D109" s="73">
        <f>((((1-'Calcification Rates'!$H$11)*$A109)*(('Calcification Rates'!$D$11+'Calcification Rates'!$E$11)*0.1))+('Calcification Rates'!$H$11*$A109*('Calcification Rates'!$D$11+'Calcification Rates'!$E$11)))*('Calcification Rates'!$F$11+'Calcification Rates'!$G$11)</f>
        <v>351.40108133411405</v>
      </c>
      <c r="E109" s="73">
        <f>(((((1-'Calcification Rates'!$H$12)*$A109)*'Calcification Rates'!$D$12*0.1)+('Calcification Rates'!$H$12*$A109*'Calcification Rates'!$D$12))*'Calcification Rates'!$F$12)*0.5</f>
        <v>155.02659740952382</v>
      </c>
      <c r="F109" s="73">
        <f>(((((1-'Calcification Rates'!$H$12)*$A109)*(('Calcification Rates'!$D$12-'Calcification Rates'!$E$12)*0.1))+('Calcification Rates'!$H$12*$A109*('Calcification Rates'!$D$12-'Calcification Rates'!$E$12)))*('Calcification Rates'!$F$12-'Calcification Rates'!$G$12))*0.5</f>
        <v>142.48137351796981</v>
      </c>
      <c r="G109" s="73">
        <f>(((((1-'Calcification Rates'!$H$12)*$A109)*(('Calcification Rates'!$D$12+'Calcification Rates'!$E$12)*0.1))+('Calcification Rates'!$H$12*$A109*('Calcification Rates'!$D$12+'Calcification Rates'!$E$12)))*('Calcification Rates'!$F$12+'Calcification Rates'!$G$12))*0.5</f>
        <v>167.78949252487806</v>
      </c>
      <c r="H109" s="73">
        <f>(((((1-'Calcification Rates'!$H$13)*$A109)*'Calcification Rates'!$D$13*0.1)+('Calcification Rates'!$H$13*$A109*'Calcification Rates'!$D$13))*'Calcification Rates'!$F$13)*0.5</f>
        <v>124.74234469920002</v>
      </c>
      <c r="I109" s="73">
        <f>(((((1-'Calcification Rates'!$H$13)*$A109)*(('Calcification Rates'!$D$13-'Calcification Rates'!$E$13)*0.1))+('Calcification Rates'!$H$13*$A109*('Calcification Rates'!$D$13-'Calcification Rates'!$E$13)))*('Calcification Rates'!$F$13-'Calcification Rates'!$G$13))*0.5</f>
        <v>105.5673049609787</v>
      </c>
      <c r="J109" s="73">
        <f>(((((1-'Calcification Rates'!$H$13)*$A109)*(('Calcification Rates'!$D$13+'Calcification Rates'!$E$13)*0.1))+('Calcification Rates'!$H$13*$A109*('Calcification Rates'!$D$13+'Calcification Rates'!$E$13)))*('Calcification Rates'!$F$13+'Calcification Rates'!$G$13))*0.5</f>
        <v>145.49851597357684</v>
      </c>
      <c r="K109" s="73">
        <f>((((((((($A109*2)/PI())/2)+'Calcification Rates'!$D$14)^2)*PI())/2))-((((((($A109*2)/PI())/2)^2)*PI())/2)))*'Calcification Rates'!$F$14</f>
        <v>63.211816613857515</v>
      </c>
      <c r="L109" s="73">
        <f>((((((((($A109*2)/PI())/2)+('Calcification Rates'!$D$14-'Calcification Rates'!$E$14))^2)*PI())/2))-((((((($A109*2)/PI())/2)^2)*PI())/2)))*('Calcification Rates'!$F$14-'Calcification Rates'!$G$14)</f>
        <v>61.011001785144472</v>
      </c>
      <c r="M109" s="73">
        <f>((((((((($A109*2)/PI())/2)+('Calcification Rates'!$D$14+'Calcification Rates'!$E$14))^2)*PI())/2))-((((((($A109*2)/PI())/2)^2)*PI())/2)))*('Calcification Rates'!$F$14+'Calcification Rates'!$G$14)</f>
        <v>65.413311593865359</v>
      </c>
      <c r="N109" s="73">
        <f>((((((((($A109*2)/PI())/2)+'Calcification Rates'!$D$15)^2)*PI())/2))-((((((($A109*2)/PI())/2)^2)*PI())/2)))*'Calcification Rates'!$F$15</f>
        <v>64.117194195566412</v>
      </c>
      <c r="O109" s="73">
        <f>((((((((($A109*2)/PI())/2)+('Calcification Rates'!$D$15-'Calcification Rates'!$E$15))^2)*PI())/2))-((((((($A109*2)/PI())/2)^2)*PI())/2)))*('Calcification Rates'!$F$15-'Calcification Rates'!$G$15)</f>
        <v>57.823170445024637</v>
      </c>
      <c r="P109" s="73">
        <f>((((((((($A109*2)/PI())/2)+('Calcification Rates'!$D$15+'Calcification Rates'!$E$15))^2)*PI())/2))-((((((($A109*2)/PI())/2)^2)*PI())/2)))*('Calcification Rates'!$F$15+'Calcification Rates'!$G$15)</f>
        <v>70.704982911976558</v>
      </c>
      <c r="Q109" s="73">
        <f>(2*'Calcification Rates'!$D$16*'Calcification Rates'!$F$16)+0.1*'Calcification Rates'!$D$16*($A109+(2*'Calcification Rates'!$D$16))*'Calcification Rates'!$F$16</f>
        <v>14.287478333333333</v>
      </c>
      <c r="R109" s="73">
        <f>(2*('Calcification Rates'!$D$16-'Calcification Rates'!$E$16)*('Calcification Rates'!$F$16-'Calcification Rates'!$G$16))+(0.1*('Calcification Rates'!$D$16-'Calcification Rates'!$E$16)*($A109+(2*'Calcification Rates'!$D$16-'Calcification Rates'!$E$16)))*('Calcification Rates'!$F$16-'Calcification Rates'!$G$16)</f>
        <v>12.273189341339357</v>
      </c>
      <c r="S109" s="73">
        <f>(2*('Calcification Rates'!$D$16+'Calcification Rates'!$E$16)*('Calcification Rates'!$F$16+'Calcification Rates'!$G$16))+(0.1*('Calcification Rates'!$D$16+'Calcification Rates'!$E$16)*($A109+(2*'Calcification Rates'!$D$16+'Calcification Rates'!$E$16)))*('Calcification Rates'!$F$16+'Calcification Rates'!$G$16)</f>
        <v>16.351867108209575</v>
      </c>
      <c r="T109" s="73">
        <f>(2*'Calcification Rates'!$D$17*'Calcification Rates'!$F$17)+0.1*'Calcification Rates'!$D$17*($A109+(2*'Calcification Rates'!$D$17))*'Calcification Rates'!$F$17</f>
        <v>13.20509361111111</v>
      </c>
      <c r="U109" s="73">
        <f>(2*('Calcification Rates'!$D$17-'Calcification Rates'!$E$17)*('Calcification Rates'!$F$17-'Calcification Rates'!$G$17))+(0.1*('Calcification Rates'!$D$17-'Calcification Rates'!$E$17)*($A109+(2*'Calcification Rates'!$D$17-'Calcification Rates'!$E$17)))*('Calcification Rates'!$F$17-'Calcification Rates'!$G$17)</f>
        <v>11.205489988806022</v>
      </c>
      <c r="V109" s="73">
        <f>(2*('Calcification Rates'!$D$17+'Calcification Rates'!$E$17)*('Calcification Rates'!$F$17+'Calcification Rates'!$G$17))+(0.1*('Calcification Rates'!$D$17+'Calcification Rates'!$E$17)*($A109+(2*'Calcification Rates'!$D$17+'Calcification Rates'!$E$17)))*('Calcification Rates'!$F$17+'Calcification Rates'!$G$17)</f>
        <v>15.254795522342906</v>
      </c>
      <c r="W109" s="73">
        <f>((((((((($A109*2)/PI())/2)+'Calcification Rates'!$D$18)^2)*PI())/2))-((((((($A109*2)/PI())/2)^2)*PI())/2)))*'Calcification Rates'!$F$18</f>
        <v>64.117194195566412</v>
      </c>
      <c r="X109" s="73">
        <f>((((((((($A109*2)/PI())/2)+('Calcification Rates'!$D$18-'Calcification Rates'!$E$18))^2)*PI())/2))-((((((($A109*2)/PI())/2)^2)*PI())/2)))*('Calcification Rates'!$F$18-'Calcification Rates'!$G$18)</f>
        <v>57.823170445024637</v>
      </c>
      <c r="Y109" s="73">
        <f>((((((((($A109*2)/PI())/2)+('Calcification Rates'!$D$18+'Calcification Rates'!$E$18))^2)*PI())/2))-((((((($A109*2)/PI())/2)^2)*PI())/2)))*('Calcification Rates'!$F$18+'Calcification Rates'!$G$18)</f>
        <v>70.704982911976558</v>
      </c>
      <c r="Z109" s="73">
        <f>(2*'Calcification Rates'!$D$19*'Calcification Rates'!$F$19)+0.1*'Calcification Rates'!$D$19*($A109+(2*'Calcification Rates'!$D$19))*'Calcification Rates'!$F$19</f>
        <v>13.20509361111111</v>
      </c>
      <c r="AA109" s="73">
        <f>(2*('Calcification Rates'!$D$19-'Calcification Rates'!$E$19)*('Calcification Rates'!$F$19-'Calcification Rates'!$G$19))+(0.1*('Calcification Rates'!$D$19-'Calcification Rates'!$E$19)*($A109+(2*'Calcification Rates'!$D$19-'Calcification Rates'!$E$19)))*('Calcification Rates'!$F$19-'Calcification Rates'!$G$19)</f>
        <v>11.205489988806022</v>
      </c>
      <c r="AB109" s="73">
        <f>(2*('Calcification Rates'!$D$19+'Calcification Rates'!$E$19)*('Calcification Rates'!$F$19+'Calcification Rates'!$G$19))+(0.1*('Calcification Rates'!$D$19+'Calcification Rates'!$E$19)*($A109+(2*'Calcification Rates'!$D$19+'Calcification Rates'!$E$19)))*('Calcification Rates'!$F$19+'Calcification Rates'!$G$19)</f>
        <v>15.254795522342906</v>
      </c>
      <c r="AC109" s="73">
        <f>(((((1-'Calcification Rates'!$H$20)*$A109)*'Calcification Rates'!$D$20*0.1)+('Calcification Rates'!$H$20*$A109*'Calcification Rates'!$D$20))*'Calcification Rates'!$F$20)*0.5</f>
        <v>8.6510217791666637</v>
      </c>
      <c r="AD109" s="73">
        <f>(((((1-'Calcification Rates'!$H$20)*$A109)*(('Calcification Rates'!$D$20-'Calcification Rates'!$E$20)*0.1))+('Calcification Rates'!$H$20*$A109*('Calcification Rates'!$D$20-'Calcification Rates'!$E$20)))*('Calcification Rates'!$F$20-'Calcification Rates'!$G$20))*0.5</f>
        <v>7.341400997288936</v>
      </c>
      <c r="AE109" s="73">
        <f>(((((1-'Calcification Rates'!$H$20)*$A109)*(('Calcification Rates'!$D$20+'Calcification Rates'!$E$20)*0.1))+('Calcification Rates'!$H$20*$A109*('Calcification Rates'!$D$20+'Calcification Rates'!$E$20)))*('Calcification Rates'!$F$20+'Calcification Rates'!$G$20))*0.5</f>
        <v>9.9933279406770801</v>
      </c>
      <c r="AF109" s="73">
        <f>(2*'Calcification Rates'!$D$21*'Calcification Rates'!$F$21)+0.1*'Calcification Rates'!$D$21*($A109+(2*'Calcification Rates'!$D$21))*'Calcification Rates'!$F$21</f>
        <v>15.153386111111111</v>
      </c>
      <c r="AG109" s="73">
        <f>(2*('Calcification Rates'!$D$21-'Calcification Rates'!$E$21)*('Calcification Rates'!$F$21-'Calcification Rates'!$G$21))+(0.1*('Calcification Rates'!$D$21-'Calcification Rates'!$E$21)*($A109+(2*'Calcification Rates'!$D$21-'Calcification Rates'!$E$21)))*('Calcification Rates'!$F$21-'Calcification Rates'!$G$21)</f>
        <v>14.828208607982933</v>
      </c>
      <c r="AH109" s="73">
        <f>(2*('Calcification Rates'!$D$21+'Calcification Rates'!$E$21)*('Calcification Rates'!$F$21+'Calcification Rates'!$G$21))+(0.1*('Calcification Rates'!$D$21+'Calcification Rates'!$E$21)*($A109+(2*'Calcification Rates'!$D$21+'Calcification Rates'!$E$21)))*('Calcification Rates'!$F$21+'Calcification Rates'!$G$21)</f>
        <v>15.481874219750402</v>
      </c>
      <c r="AI109" s="73">
        <f>$A109*'Calcification Rates'!$D$23*'Calcification Rates'!$F$23</f>
        <v>2.5148009374999996</v>
      </c>
      <c r="AJ109" s="73">
        <f>$A109*('Calcification Rates'!$D$23-'Calcification Rates'!$E$23)*('Calcification Rates'!$F$23-'Calcification Rates'!$G$23)</f>
        <v>1.6343660727256768</v>
      </c>
      <c r="AK109" s="73">
        <f>$A109*('Calcification Rates'!$D$23+'Calcification Rates'!$E$23)*('Calcification Rates'!$F$23+'Calcification Rates'!$G$23)</f>
        <v>3.395235802274323</v>
      </c>
      <c r="AL109" s="73">
        <f>((((1-'Calcification Rates'!$H$24)*$A109)*'Calcification Rates'!$D$24*0.1)+('Calcification Rates'!$H$24*$A109*'Calcification Rates'!$D$24))*'Calcification Rates'!$F$24</f>
        <v>114.5879400211</v>
      </c>
      <c r="AM109" s="73">
        <f>((((1-'Calcification Rates'!$H$24)*$A109)*(('Calcification Rates'!$D$24-'Calcification Rates'!$E$24)*0.1))+('Calcification Rates'!$H$24*$A109*('Calcification Rates'!$D$24-'Calcification Rates'!$E$24)))*('Calcification Rates'!$F$24-'Calcification Rates'!$G$24)</f>
        <v>69.106224500744773</v>
      </c>
      <c r="AN109" s="73">
        <f>((((1-'Calcification Rates'!$H$24)*$A109)*(('Calcification Rates'!$D$24+'Calcification Rates'!$E$24)*0.1))+('Calcification Rates'!$H$24*$A109*('Calcification Rates'!$D$24+'Calcification Rates'!$E$24)))*('Calcification Rates'!$F$24+'Calcification Rates'!$G$24)</f>
        <v>166.65463469051085</v>
      </c>
      <c r="AO109" s="73">
        <f>((((((((($A109*2)/PI())/2)+'Calcification Rates'!$D$25)^2)*PI())/2))-((((((($A109*2)/PI())/2)^2)*PI())/2)))*'Calcification Rates'!$F$25</f>
        <v>53.757681026208317</v>
      </c>
      <c r="AP109" s="73">
        <f>((((((((($A109*2)/PI())/2)+('Calcification Rates'!$D$25-'Calcification Rates'!$E$25))^2)*PI())/2))-((((((($A109*2)/PI())/2)^2)*PI())/2)))*('Calcification Rates'!$F$25-'Calcification Rates'!$G$25)</f>
        <v>43.949313310054222</v>
      </c>
      <c r="AQ109" s="73">
        <f>((((((((($A109*2)/PI())/2)+('Calcification Rates'!$D$25+'Calcification Rates'!$E$25))^2)*PI())/2))-((((((($A109*2)/PI())/2)^2)*PI())/2)))*('Calcification Rates'!$F$25+'Calcification Rates'!$G$25)</f>
        <v>63.891229199898142</v>
      </c>
      <c r="AR109" s="73">
        <f>((((1-'Calcification Rates'!$H$28)*$A109)*'Calcification Rates'!$D$28*0.1)+('Calcification Rates'!$H$28*$A109*'Calcification Rates'!$D$28))*'Calcification Rates'!$F$28</f>
        <v>18.443722525421332</v>
      </c>
      <c r="AS109" s="73">
        <f>((((1-'Calcification Rates'!$H$28)*$A109)*(('Calcification Rates'!$D$28-'Calcification Rates'!$E$28)*0.1))+('Calcification Rates'!$H$28*$A109*('Calcification Rates'!$D$28-'Calcification Rates'!$E$28)))*('Calcification Rates'!$F$28-'Calcification Rates'!$G$28)</f>
        <v>16.623688253516651</v>
      </c>
      <c r="AT109" s="73">
        <f>((((1-'Calcification Rates'!$H$28)*$A109)*(('Calcification Rates'!$D$28+'Calcification Rates'!$E$28)*0.1))+('Calcification Rates'!$H$28*$A109*('Calcification Rates'!$D$28+'Calcification Rates'!$E$28)))*('Calcification Rates'!$F$28+'Calcification Rates'!$G$28)</f>
        <v>20.352820270586598</v>
      </c>
      <c r="AU109" s="73">
        <f>((((((((($A109*2)/PI())/2)+'Calcification Rates'!$D$29)^2)*PI())/2))-((((((($A109*2)/PI())/2)^2)*PI())/2)))*'Calcification Rates'!$F$29</f>
        <v>262.53008478419594</v>
      </c>
      <c r="AV109" s="73">
        <f>((((((((($A109*2)/PI())/2)+('Calcification Rates'!$D$29-'Calcification Rates'!$E$29))^2)*PI())/2))-((((((($A109*2)/PI())/2)^2)*PI())/2)))*('Calcification Rates'!$F$29-'Calcification Rates'!$G$29)</f>
        <v>217.02686239554438</v>
      </c>
      <c r="AW109" s="73">
        <f>((((((((($A109*2)/PI())/2)+('Calcification Rates'!$D$29+'Calcification Rates'!$E$29))^2)*PI())/2))-((((((($A109*2)/PI())/2)^2)*PI())/2)))*('Calcification Rates'!$F$29+'Calcification Rates'!$G$29)</f>
        <v>311.97533547311417</v>
      </c>
      <c r="AX109" s="73">
        <f>((((((((($A109*2)/PI())/2)+'Calcification Rates'!$D$30)^2)*PI())/2))-((((((($A109*2)/PI())/2)^2)*PI())/2)))*'Calcification Rates'!$F$30</f>
        <v>62.80199788683354</v>
      </c>
      <c r="AY109" s="73">
        <f>((((((((($A109*2)/PI())/2)+('Calcification Rates'!$D$30-'Calcification Rates'!$E$30))^2)*PI())/2))-((((((($A109*2)/PI())/2)^2)*PI())/2)))*('Calcification Rates'!$F$30-'Calcification Rates'!$G$30)</f>
        <v>55.754075523866625</v>
      </c>
      <c r="AZ109" s="73">
        <f>((((((((($A109*2)/PI())/2)+('Calcification Rates'!$D$30+'Calcification Rates'!$E$30))^2)*PI())/2))-((((((($A109*2)/PI())/2)^2)*PI())/2)))*('Calcification Rates'!$F$30+'Calcification Rates'!$G$30)</f>
        <v>69.994503856236562</v>
      </c>
      <c r="BA109" s="73">
        <f>((((1-'Calcification Rates'!$H$31)*$A109)*'Calcification Rates'!$D$31*0.1)+('Calcification Rates'!$H$31*$A109*'Calcification Rates'!$D$31))*'Calcification Rates'!$F$31</f>
        <v>19.727162</v>
      </c>
      <c r="BB109" s="73">
        <f>((((1-'Calcification Rates'!$H$31)*$A109)*(('Calcification Rates'!$D$31-'Calcification Rates'!$E$31)*0.1))+('Calcification Rates'!$H$31*$A109*('Calcification Rates'!$D$31-'Calcification Rates'!$E$31)))*('Calcification Rates'!$F$31-'Calcification Rates'!$G$31)</f>
        <v>19.727162</v>
      </c>
      <c r="BC109" s="73">
        <f>((((1-'Calcification Rates'!$H$31)*$A109)*(('Calcification Rates'!$D$31+'Calcification Rates'!$E$31)*0.1))+('Calcification Rates'!$H$31*$A109*('Calcification Rates'!$D$31+'Calcification Rates'!$E$31)))*('Calcification Rates'!$F$31+'Calcification Rates'!$G$31)</f>
        <v>19.727162</v>
      </c>
      <c r="BD109" s="73">
        <f>$A109*'Calcification Rates'!$D$32*'Calcification Rates'!$F$32</f>
        <v>82.89313494571384</v>
      </c>
      <c r="BE109" s="73">
        <f>$A109*('Calcification Rates'!$D$32-'Calcification Rates'!$E$32)*('Calcification Rates'!$F$32-'Calcification Rates'!$G$32)</f>
        <v>79.68592697587971</v>
      </c>
      <c r="BF109" s="73">
        <f>$A109*('Calcification Rates'!$D$32+'Calcification Rates'!$E$32)*('Calcification Rates'!$F$32+'Calcification Rates'!$G$32)</f>
        <v>86.100342915547969</v>
      </c>
      <c r="BG109" s="73">
        <f>((((1-'Calcification Rates'!$H$34)*$A109)*'Calcification Rates'!$D$34*0.1)+('Calcification Rates'!$H$34*$A109*'Calcification Rates'!$D$34))*'Calcification Rates'!$F$34</f>
        <v>26.797927975</v>
      </c>
      <c r="BH109" s="73">
        <f>((((1-'Calcification Rates'!$H$34)*$A109)*(('Calcification Rates'!$D$34-'Calcification Rates'!$E$34)*0.1))+('Calcification Rates'!$H$34*$A109*('Calcification Rates'!$D$34-'Calcification Rates'!$E$34)))*('Calcification Rates'!$F$34-'Calcification Rates'!$G$34)</f>
        <v>10.205001499729606</v>
      </c>
      <c r="BI109" s="73">
        <f>((((1-'Calcification Rates'!$H$34)*$A109)*(('Calcification Rates'!$D$34+'Calcification Rates'!$E$34)*0.1))+('Calcification Rates'!$H$34*$A109*('Calcification Rates'!$D$34+'Calcification Rates'!$E$34)))*('Calcification Rates'!$F$34+'Calcification Rates'!$G$34)</f>
        <v>51.109240905303587</v>
      </c>
      <c r="BJ109" s="73">
        <f>(2*'Calcification Rates'!$D$35*'Calcification Rates'!$F$35)+0.1*'Calcification Rates'!$D$35*($A109+(2*'Calcification Rates'!$D$35))*'Calcification Rates'!$F$35</f>
        <v>7.6126493925371079</v>
      </c>
      <c r="BK109" s="73">
        <f>(2*('Calcification Rates'!$D$35-'Calcification Rates'!$E$35)*('Calcification Rates'!$F$35-'Calcification Rates'!$G$35))+(0.1*('Calcification Rates'!$D$35-'Calcification Rates'!$E$35)*($A109+(2*'Calcification Rates'!$D$35-'Calcification Rates'!$E$35)))*('Calcification Rates'!$F$35-'Calcification Rates'!$G$35)</f>
        <v>6.8658527246179943</v>
      </c>
      <c r="BL109" s="73">
        <f>(2*('Calcification Rates'!$D$35+'Calcification Rates'!$E$35)*('Calcification Rates'!$F$35+'Calcification Rates'!$G$35))+(0.1*('Calcification Rates'!$D$35+'Calcification Rates'!$E$35)*($A109+(2*'Calcification Rates'!$D$35+'Calcification Rates'!$E$35)))*('Calcification Rates'!$F$35+'Calcification Rates'!$G$35)</f>
        <v>8.3942149249183853</v>
      </c>
      <c r="BM109" s="73">
        <f>((((((((($A109*2)/PI())/2)+'Calcification Rates'!$D$36)^2)*PI())/2))-((((((($A109*2)/PI())/2)^2)*PI())/2)))*'Calcification Rates'!$F$36</f>
        <v>84.595311345963381</v>
      </c>
      <c r="BN109" s="73">
        <f>((((((((($A109*2)/PI())/2)+('Calcification Rates'!$D$36-'Calcification Rates'!$E$36))^2)*PI())/2))-((((((($A109*2)/PI())/2)^2)*PI())/2)))*('Calcification Rates'!$F$36-'Calcification Rates'!$G$36)</f>
        <v>77.489938048338743</v>
      </c>
      <c r="BO109" s="73">
        <f>((((((((($A109*2)/PI())/2)+('Calcification Rates'!$D$36+'Calcification Rates'!$E$36))^2)*PI())/2))-((((((($A109*2)/PI())/2)^2)*PI())/2)))*('Calcification Rates'!$F$36+'Calcification Rates'!$G$36)</f>
        <v>92.012011208208378</v>
      </c>
      <c r="BP109" s="73">
        <f>(2*'Calcification Rates'!$D$37*'Calcification Rates'!$F$37)+0.1*'Calcification Rates'!$D$37*($A109+(2*'Calcification Rates'!$D$37))*'Calcification Rates'!$F$37</f>
        <v>149.69840277777777</v>
      </c>
      <c r="BQ109" s="73">
        <f>(2*('Calcification Rates'!$D$37-'Calcification Rates'!$E$37)*('Calcification Rates'!$F$37-'Calcification Rates'!$G$37))+(0.1*('Calcification Rates'!$D$37-'Calcification Rates'!$E$37)*($A109+(2*'Calcification Rates'!$D$37-'Calcification Rates'!$E$37)))*('Calcification Rates'!$F$37-'Calcification Rates'!$G$37)</f>
        <v>122.88037334734312</v>
      </c>
      <c r="BR109" s="73">
        <f>(2*('Calcification Rates'!$D$37+'Calcification Rates'!$E$37)*('Calcification Rates'!$F$37+'Calcification Rates'!$G$37))+(0.1*('Calcification Rates'!$D$37+'Calcification Rates'!$E$37)*($A109+(2*'Calcification Rates'!$D$37+'Calcification Rates'!$E$37)))*('Calcification Rates'!$F$37+'Calcification Rates'!$G$37)</f>
        <v>178.6494621871565</v>
      </c>
      <c r="BS109" s="73">
        <f>(2*'Calcification Rates'!$D$38*'Calcification Rates'!$F$38)+0.1*'Calcification Rates'!$D$38*($A109+(2*'Calcification Rates'!$D$38))*'Calcification Rates'!$F$38</f>
        <v>143.34055555555557</v>
      </c>
      <c r="BT109" s="73">
        <f>(2*('Calcification Rates'!$D$38-'Calcification Rates'!$E$38)*('Calcification Rates'!$F$38-'Calcification Rates'!$G$38))+(0.1*('Calcification Rates'!$D$38-'Calcification Rates'!$E$38)*($A109+(2*'Calcification Rates'!$D$38-'Calcification Rates'!$E$38)))*('Calcification Rates'!$F$38-'Calcification Rates'!$G$38)</f>
        <v>115.40654787585187</v>
      </c>
      <c r="BU109" s="73">
        <f>(2*('Calcification Rates'!$D$38+'Calcification Rates'!$E$38)*('Calcification Rates'!$F$38+'Calcification Rates'!$G$38))+(0.1*('Calcification Rates'!$D$38+'Calcification Rates'!$E$38)*($A109+(2*'Calcification Rates'!$D$38+'Calcification Rates'!$E$38)))*('Calcification Rates'!$F$38+'Calcification Rates'!$G$38)</f>
        <v>174.05033863920463</v>
      </c>
      <c r="BV109" s="73">
        <f>((((((((($A109*2)/PI())/2)+'Calcification Rates'!$D$39)^2)*PI())/2))-((((((($A109*2)/PI())/2)^2)*PI())/2)))*'Calcification Rates'!$F$39</f>
        <v>45.7752802488641</v>
      </c>
      <c r="BW109" s="73">
        <f>((((((((($A109*2)/PI())/2)+('Calcification Rates'!$D$39-'Calcification Rates'!$E$39))^2)*PI())/2))-((((((($A109*2)/PI())/2)^2)*PI())/2)))*('Calcification Rates'!$F$39-'Calcification Rates'!$G$39)</f>
        <v>44.004194576550063</v>
      </c>
      <c r="BX109" s="73">
        <f>((((((((($A109*2)/PI())/2)+('Calcification Rates'!$D$39+'Calcification Rates'!$E$39))^2)*PI())/2))-((((((($A109*2)/PI())/2)^2)*PI())/2)))*('Calcification Rates'!$F$39+'Calcification Rates'!$G$39)</f>
        <v>47.546365921178136</v>
      </c>
      <c r="BY109" s="73">
        <f>((((((((($A109*2)/PI())/2)+'Calcification Rates'!$D$40)^2)*PI())/2))-((((((($A109*2)/PI())/2)^2)*PI())/2)))*'Calcification Rates'!$F$40</f>
        <v>83.501584627439328</v>
      </c>
      <c r="BZ109" s="73">
        <f>((((((((($A109*2)/PI())/2)+('Calcification Rates'!$D$40-'Calcification Rates'!$E$40))^2)*PI())/2))-((((((($A109*2)/PI())/2)^2)*PI())/2)))*('Calcification Rates'!$F$40-'Calcification Rates'!$G$40)</f>
        <v>80.27083520667864</v>
      </c>
      <c r="CA109" s="73">
        <f>((((((((($A109*2)/PI())/2)+('Calcification Rates'!$D$40+'Calcification Rates'!$E$40))^2)*PI())/2))-((((((($A109*2)/PI())/2)^2)*PI())/2)))*('Calcification Rates'!$F$40+'Calcification Rates'!$G$40)</f>
        <v>86.732334048200016</v>
      </c>
      <c r="CB109" s="73">
        <f>$A109*'Calcification Rates'!$D$23*'Calcification Rates'!$F$23</f>
        <v>2.5148009374999996</v>
      </c>
      <c r="CC109" s="73">
        <f>$A109*('Calcification Rates'!$D$23-'Calcification Rates'!$E$23)*('Calcification Rates'!$F$23-'Calcification Rates'!$G$23)</f>
        <v>1.6343660727256768</v>
      </c>
      <c r="CD109" s="73">
        <f>$A109*('Calcification Rates'!$D$23+'Calcification Rates'!$E$23)*('Calcification Rates'!$F$23+'Calcification Rates'!$G$23)</f>
        <v>3.395235802274323</v>
      </c>
      <c r="CE109" s="73">
        <f>((((1-'Calcification Rates'!$H$44)*$A109)*'Calcification Rates'!$D$44*0.1)+('Calcification Rates'!$H$44*$A109*'Calcification Rates'!$D$44))*'Calcification Rates'!$F$44</f>
        <v>87.816809974075014</v>
      </c>
      <c r="CF109" s="73">
        <f>((((1-'Calcification Rates'!$H$44)*$A109)*(('Calcification Rates'!$D$44-'Calcification Rates'!$E$44)*0.1))+('Calcification Rates'!$H$44*$A109*('Calcification Rates'!$D$44-'Calcification Rates'!$E$44)))*('Calcification Rates'!$F$44-'Calcification Rates'!$G$44)</f>
        <v>52.960967654102106</v>
      </c>
      <c r="CG109" s="73">
        <f>((((1-'Calcification Rates'!$H$44)*$A109)*(('Calcification Rates'!$D$44+'Calcification Rates'!$E$44)*0.1))+('Calcification Rates'!$H$44*$A109*('Calcification Rates'!$D$44+'Calcification Rates'!$E$44)))*('Calcification Rates'!$F$44+'Calcification Rates'!$G$44)</f>
        <v>127.71918565968289</v>
      </c>
      <c r="CH109" s="73">
        <f>((((1-'Calcification Rates'!$H$45)*$A109)*'Calcification Rates'!$D$45*0.1)+('Calcification Rates'!$H$45*$A109*'Calcification Rates'!$D$45))*'Calcification Rates'!$F$45</f>
        <v>109.11885679999999</v>
      </c>
      <c r="CI109" s="73">
        <f>((((1-'Calcification Rates'!$H$45)*$A109)*(('Calcification Rates'!$D$45-'Calcification Rates'!$E$45)*0.1))+('Calcification Rates'!$H$45*$A109*('Calcification Rates'!$D$45-'Calcification Rates'!$E$45)))*('Calcification Rates'!$F$45-'Calcification Rates'!$G$45)</f>
        <v>71.853294283104944</v>
      </c>
      <c r="CJ109" s="73">
        <f>((((1-'Calcification Rates'!$H$45)*$A109)*(('Calcification Rates'!$D$45+'Calcification Rates'!$E$45)*0.1))+('Calcification Rates'!$H$45*$A109*('Calcification Rates'!$D$45+'Calcification Rates'!$E$45)))*('Calcification Rates'!$F$45+'Calcification Rates'!$G$45)</f>
        <v>146.38441931689502</v>
      </c>
      <c r="CK109" s="73">
        <f>((((1-'Calcification Rates'!$H$46)*$A109)*'Calcification Rates'!$D$46*0.1)+('Calcification Rates'!$H$46*$A109*'Calcification Rates'!$D$46))*'Calcification Rates'!$F$46</f>
        <v>87.891171740000004</v>
      </c>
      <c r="CL109" s="73">
        <f>((((1-'Calcification Rates'!$H$46)*$A109)*(('Calcification Rates'!$D$46-'Calcification Rates'!$E$46)*0.1))+('Calcification Rates'!$H$46*$A109*('Calcification Rates'!$D$46-'Calcification Rates'!$E$46)))*('Calcification Rates'!$F$46-'Calcification Rates'!$G$46)</f>
        <v>82.430321098763201</v>
      </c>
      <c r="CM109" s="73">
        <f>((((1-'Calcification Rates'!$H$46)*$A109)*(('Calcification Rates'!$D$46+'Calcification Rates'!$E$46)*0.1))+('Calcification Rates'!$H$46*$A109*('Calcification Rates'!$D$46+'Calcification Rates'!$E$46)))*('Calcification Rates'!$F$46+'Calcification Rates'!$G$46)</f>
        <v>93.515775654039786</v>
      </c>
      <c r="CN109" s="73">
        <f>((((1-'Calcification Rates'!$H$47)*$A109)*'Calcification Rates'!$D$47*0.1)+('Calcification Rates'!$H$47*$A109*'Calcification Rates'!$D$47))*'Calcification Rates'!$F$47</f>
        <v>114.5879400211</v>
      </c>
      <c r="CO109" s="73">
        <f>((((1-'Calcification Rates'!$H$47)*$A109)*(('Calcification Rates'!$D$47-'Calcification Rates'!$E$47)*0.1))+('Calcification Rates'!$H$47*$A109*('Calcification Rates'!$D$47-'Calcification Rates'!$E$47)))*('Calcification Rates'!$F$47-'Calcification Rates'!$G$47)</f>
        <v>69.106224500744773</v>
      </c>
      <c r="CP109" s="73">
        <f>((((1-'Calcification Rates'!$H$47)*$A109)*(('Calcification Rates'!$D$47+'Calcification Rates'!$E$47)*0.1))+('Calcification Rates'!$H$47*$A109*('Calcification Rates'!$D$47+'Calcification Rates'!$E$47)))*('Calcification Rates'!$F$47+'Calcification Rates'!$G$47)</f>
        <v>166.65463469051085</v>
      </c>
      <c r="CQ109" s="73">
        <f>((((((((($A109*2)/PI())/2)+'Calcification Rates'!$D$48)^2)*PI())/2))-((((((($A109*2)/PI())/2)^2)*PI())/2)))*'Calcification Rates'!$F$48</f>
        <v>64.117194195566412</v>
      </c>
      <c r="CR109" s="73">
        <f>((((((((($A109*2)/PI())/2)+('Calcification Rates'!$D$48-'Calcification Rates'!$E$48))^2)*PI())/2))-((((((($A109*2)/PI())/2)^2)*PI())/2)))*('Calcification Rates'!$F$48-'Calcification Rates'!$G$48)</f>
        <v>57.823170445024637</v>
      </c>
      <c r="CS109" s="73">
        <f>((((((((($A109*2)/PI())/2)+('Calcification Rates'!$D$48+'Calcification Rates'!$E$48))^2)*PI())/2))-((((((($A109*2)/PI())/2)^2)*PI())/2)))*('Calcification Rates'!$F$48+'Calcification Rates'!$G$48)</f>
        <v>70.704982911976558</v>
      </c>
      <c r="CT109" s="73">
        <f>((((1-'Calcification Rates'!$H$49)*$A109)*'Calcification Rates'!$D$49*0.1)+('Calcification Rates'!$H$49*$A109*'Calcification Rates'!$D$49))*'Calcification Rates'!$F$49</f>
        <v>87.816809974075014</v>
      </c>
      <c r="CU109" s="73">
        <f>((((1-'Calcification Rates'!$H$49)*$A109)*(('Calcification Rates'!$D$49-'Calcification Rates'!$E$49)*0.1))+('Calcification Rates'!$H$49*$A109*('Calcification Rates'!$D$49-'Calcification Rates'!$E$49)))*('Calcification Rates'!$F$49-'Calcification Rates'!$G$49)</f>
        <v>52.960967654102106</v>
      </c>
      <c r="CV109" s="73">
        <f>((((1-'Calcification Rates'!$H$49)*$A109)*(('Calcification Rates'!$D$49+'Calcification Rates'!$E$49)*0.1))+('Calcification Rates'!$H$49*$A109*('Calcification Rates'!$D$49+'Calcification Rates'!$E$49)))*('Calcification Rates'!$F$49+'Calcification Rates'!$G$49)</f>
        <v>127.71918565968289</v>
      </c>
      <c r="CW109" s="73">
        <f>((((((((($A109*2)/PI())/2)+'Calcification Rates'!$D$50)^2)*PI())/2))-((((((($A109*2)/PI())/2)^2)*PI())/2)))*'Calcification Rates'!$F$50</f>
        <v>64.117194195566412</v>
      </c>
      <c r="CX109" s="73">
        <f>((((((((($A109*2)/PI())/2)+('Calcification Rates'!$D$50-'Calcification Rates'!$E$50))^2)*PI())/2))-((((((($A109*2)/PI())/2)^2)*PI())/2)))*('Calcification Rates'!$F$50-'Calcification Rates'!$G$50)</f>
        <v>57.823170445024637</v>
      </c>
      <c r="CY109" s="73">
        <f>((((((((($A109*2)/PI())/2)+('Calcification Rates'!$D$50+'Calcification Rates'!$E$50))^2)*PI())/2))-((((((($A109*2)/PI())/2)^2)*PI())/2)))*('Calcification Rates'!$F$50+'Calcification Rates'!$G$50)</f>
        <v>70.704982911976558</v>
      </c>
      <c r="CZ109" s="73">
        <f>((((((((($A109*2)/PI())/2)+'Calcification Rates'!$D$51)^2)*PI())/2))-((((((($A109*2)/PI())/2)^2)*PI())/2)))*'Calcification Rates'!$F$51</f>
        <v>64.117194195566412</v>
      </c>
      <c r="DA109" s="73">
        <f>((((((((($A109*2)/PI())/2)+('Calcification Rates'!$D$51-'Calcification Rates'!$E$51))^2)*PI())/2))-((((((($A109*2)/PI())/2)^2)*PI())/2)))*('Calcification Rates'!$F$51-'Calcification Rates'!$G$51)</f>
        <v>57.823170445024637</v>
      </c>
      <c r="DB109" s="73">
        <f>((((((((($A109*2)/PI())/2)+('Calcification Rates'!$D$51+'Calcification Rates'!$E$51))^2)*PI())/2))-((((((($A109*2)/PI())/2)^2)*PI())/2)))*('Calcification Rates'!$F$51+'Calcification Rates'!$G$51)</f>
        <v>70.704982911976558</v>
      </c>
      <c r="DC109" s="73">
        <f>((((((((($A109*2)/PI())/2)+'Calcification Rates'!$D$52)^2)*PI())/2))-((((((($A109*2)/PI())/2)^2)*PI())/2)))*'Calcification Rates'!$F$52</f>
        <v>141.37414346193967</v>
      </c>
      <c r="DD109" s="73">
        <f>((((((((($A109*2)/PI())/2)+('Calcification Rates'!$D$52-'Calcification Rates'!$E$52))^2)*PI())/2))-((((((($A109*2)/PI())/2)^2)*PI())/2)))*('Calcification Rates'!$F$52-'Calcification Rates'!$G$52)</f>
        <v>133.47007023911223</v>
      </c>
      <c r="DE109" s="73">
        <f>((((((((($A109*2)/PI())/2)+('Calcification Rates'!$D$52+'Calcification Rates'!$E$52))^2)*PI())/2))-((((((($A109*2)/PI())/2)^2)*PI())/2)))*('Calcification Rates'!$F$52+'Calcification Rates'!$G$52)</f>
        <v>149.47528298135586</v>
      </c>
      <c r="DF109" s="73">
        <f>((((((((($A109*2)/PI())/2)+'Calcification Rates'!$D$53)^2)*PI())/2))-((((((($A109*2)/PI())/2)^2)*PI())/2)))*'Calcification Rates'!$F$53</f>
        <v>19.031069997646533</v>
      </c>
      <c r="DG109" s="73">
        <f>((((((((($A109*2)/PI())/2)+('Calcification Rates'!$D$53-'Calcification Rates'!$E$53))^2)*PI())/2))-((((((($A109*2)/PI())/2)^2)*PI())/2)))*('Calcification Rates'!$F$53-'Calcification Rates'!$G$53)</f>
        <v>18.089078614223656</v>
      </c>
      <c r="DH109" s="73">
        <f>((((((((($A109*2)/PI())/2)+('Calcification Rates'!$D$53+'Calcification Rates'!$E$53))^2)*PI())/2))-((((((($A109*2)/PI())/2)^2)*PI())/2)))*('Calcification Rates'!$F$53+'Calcification Rates'!$G$53)</f>
        <v>19.989624808310687</v>
      </c>
      <c r="DI109" s="73">
        <f>((((((((($A109*2)/PI())/2)+'Calcification Rates'!$D$54)^2)*PI())/2))-((((((($A109*2)/PI())/2)^2)*PI())/2)))*'Calcification Rates'!$F$54</f>
        <v>19.031069997646533</v>
      </c>
      <c r="DJ109" s="73">
        <f>((((((((($A109*2)/PI())/2)+('Calcification Rates'!$D$54-'Calcification Rates'!$E$54))^2)*PI())/2))-((((((($A109*2)/PI())/2)^2)*PI())/2)))*('Calcification Rates'!$F$54-'Calcification Rates'!$G$54)</f>
        <v>18.089078614223656</v>
      </c>
      <c r="DK109" s="73">
        <f>((((((((($A109*2)/PI())/2)+('Calcification Rates'!$D$54+'Calcification Rates'!$E$54))^2)*PI())/2))-((((((($A109*2)/PI())/2)^2)*PI())/2)))*('Calcification Rates'!$F$54+'Calcification Rates'!$G$54)</f>
        <v>19.989624808310687</v>
      </c>
      <c r="DL109" s="73">
        <f>((((((((($A109*2)/PI())/2)+'Calcification Rates'!$D$55)^2)*PI())/2))-((((((($A109*2)/PI())/2)^2)*PI())/2)))*'Calcification Rates'!$F$55</f>
        <v>23.337376087026584</v>
      </c>
      <c r="DM109" s="73">
        <f>((((((((($A109*2)/PI())/2)+('Calcification Rates'!$D$55-'Calcification Rates'!$E$55))^2)*PI())/2))-((((((($A109*2)/PI())/2)^2)*PI())/2)))*('Calcification Rates'!$F$55-'Calcification Rates'!$G$55)</f>
        <v>23.075026054379848</v>
      </c>
      <c r="DN109" s="73">
        <f>((((((((($A109*2)/PI())/2)+('Calcification Rates'!$D$55+'Calcification Rates'!$E$55))^2)*PI())/2))-((((((($A109*2)/PI())/2)^2)*PI())/2)))*('Calcification Rates'!$F$55+'Calcification Rates'!$G$55)</f>
        <v>23.599735993593274</v>
      </c>
      <c r="DO109" s="73">
        <f>((((1-'Calcification Rates'!$H$56)*$A109)*'Calcification Rates'!$D$56*0.1)+('Calcification Rates'!$H$56*$A109*'Calcification Rates'!$D$56))*'Calcification Rates'!$F$56</f>
        <v>11.391250495000001</v>
      </c>
      <c r="DP109" s="73">
        <f>((((1-'Calcification Rates'!$H$56)*$A109)*(('Calcification Rates'!$D$56-'Calcification Rates'!$E$56)*0.1))+('Calcification Rates'!$H$56*$A109*('Calcification Rates'!$D$56-'Calcification Rates'!$E$56)))*('Calcification Rates'!$F$56-'Calcification Rates'!$G$56)</f>
        <v>11.391250495000001</v>
      </c>
      <c r="DQ109" s="73">
        <f>((((1-'Calcification Rates'!$H$56)*$A109)*(('Calcification Rates'!$D$56+'Calcification Rates'!$E$56)*0.1))+('Calcification Rates'!$H$56*$A109*('Calcification Rates'!$D$56+'Calcification Rates'!$E$56)))*('Calcification Rates'!$F$56+'Calcification Rates'!$G$56)</f>
        <v>11.391250495000001</v>
      </c>
      <c r="DR109" s="73">
        <f>((((1-'Calcification Rates'!$H$57)*$A109)*'Calcification Rates'!$D$57*0.1)+('Calcification Rates'!$H$57*$A109*'Calcification Rates'!$D$57))*'Calcification Rates'!$F$57</f>
        <v>48.298658666666675</v>
      </c>
      <c r="DS109" s="73">
        <f>((((1-'Calcification Rates'!$H$57)*$A109)*(('Calcification Rates'!$D$57-'Calcification Rates'!$E$57)*0.1))+('Calcification Rates'!$H$57*$A109*('Calcification Rates'!$D$57-'Calcification Rates'!$E$57)))*('Calcification Rates'!$F$57-'Calcification Rates'!$G$57)</f>
        <v>45.776992414862342</v>
      </c>
      <c r="DT109" s="73">
        <f>((((1-'Calcification Rates'!$H$57)*$A109)*(('Calcification Rates'!$D$57+'Calcification Rates'!$E$57)*0.1))+('Calcification Rates'!$H$57*$A109*('Calcification Rates'!$D$57+'Calcification Rates'!$E$57)))*('Calcification Rates'!$F$57+'Calcification Rates'!$G$57)</f>
        <v>50.820324918471002</v>
      </c>
      <c r="DU109" s="73">
        <f>((((1-'Calcification Rates'!$H$58)*$A109)*'Calcification Rates'!$D$58*0.1)+('Calcification Rates'!$H$58*$A109*'Calcification Rates'!$D$58))*'Calcification Rates'!$F$58</f>
        <v>48.298658666666675</v>
      </c>
      <c r="DV109" s="73">
        <f>((((1-'Calcification Rates'!$H$58)*$A109)*(('Calcification Rates'!$D$58-'Calcification Rates'!$E$58)*0.1))+('Calcification Rates'!$H$58*$A109*('Calcification Rates'!$D$58-'Calcification Rates'!$E$58)))*('Calcification Rates'!$F$58-'Calcification Rates'!$G$58)</f>
        <v>45.776992414862342</v>
      </c>
      <c r="DW109" s="73">
        <f>((((1-'Calcification Rates'!$H$58)*$A109)*(('Calcification Rates'!$D$58+'Calcification Rates'!$E$58)*0.1))+('Calcification Rates'!$H$58*$A109*('Calcification Rates'!$D$58+'Calcification Rates'!$E$58)))*('Calcification Rates'!$F$58+'Calcification Rates'!$G$58)</f>
        <v>50.820324918471002</v>
      </c>
      <c r="DX109" s="73">
        <f>(2*'Calcification Rates'!$D$59*'Calcification Rates'!$F$59)+0.1*'Calcification Rates'!$D$59*($A109+(2*'Calcification Rates'!$D$59))*'Calcification Rates'!$F$59</f>
        <v>30.919377422222226</v>
      </c>
      <c r="DY109" s="73">
        <f>(2*('Calcification Rates'!$D$59-'Calcification Rates'!$E$59)*('Calcification Rates'!$F$59-'Calcification Rates'!$G$59))+(0.1*('Calcification Rates'!$D$59-'Calcification Rates'!$E$59)*($A109+(2*'Calcification Rates'!$D$59-'Calcification Rates'!$E$59)))*('Calcification Rates'!$F$59-'Calcification Rates'!$G$59)</f>
        <v>29.286584799697408</v>
      </c>
      <c r="DZ109" s="73">
        <f>(2*('Calcification Rates'!$D$59+'Calcification Rates'!$E$59)*('Calcification Rates'!$F$59+'Calcification Rates'!$G$59))+(0.1*('Calcification Rates'!$D$59+'Calcification Rates'!$E$59)*($A109+(2*'Calcification Rates'!$D$59+'Calcification Rates'!$E$59)))*('Calcification Rates'!$F$59+'Calcification Rates'!$G$59)</f>
        <v>32.554207806954331</v>
      </c>
      <c r="EA109" s="73">
        <f>((((((((($A109*2)/PI())/2)+'Calcification Rates'!$D$60)^2)*PI())/2))-((((((($A109*2)/PI())/2)^2)*PI())/2)))*'Calcification Rates'!$F$60</f>
        <v>66.673061284714223</v>
      </c>
      <c r="EB109" s="73">
        <f>((((((((($A109*2)/PI())/2)+('Calcification Rates'!$D$60-'Calcification Rates'!$E$60))^2)*PI())/2))-((((((($A109*2)/PI())/2)^2)*PI())/2)))*('Calcification Rates'!$F$60-'Calcification Rates'!$G$60)</f>
        <v>62.246069285220869</v>
      </c>
      <c r="EC109" s="73">
        <f>((((((((($A109*2)/PI())/2)+('Calcification Rates'!$D$60+'Calcification Rates'!$E$60))^2)*PI())/2))-((((((($A109*2)/PI())/2)^2)*PI())/2)))*('Calcification Rates'!$F$60+'Calcification Rates'!$G$60)</f>
        <v>71.243281998500166</v>
      </c>
      <c r="ED109" s="73">
        <f>$A109*'Calcification Rates'!$D$61*'Calcification Rates'!$F$61</f>
        <v>83.970936309918812</v>
      </c>
      <c r="EE109" s="73">
        <f>$A109*('Calcification Rates'!$D$61-'Calcification Rates'!$E$61)*('Calcification Rates'!$F$61-'Calcification Rates'!$G$61)</f>
        <v>76.944581467729734</v>
      </c>
      <c r="EF109" s="73">
        <f>$A109*('Calcification Rates'!$D$61+'Calcification Rates'!$E$61)*('Calcification Rates'!$F$61+'Calcification Rates'!$G$61)</f>
        <v>91.301361261235783</v>
      </c>
      <c r="EG109" s="73">
        <f>(2*'Calcification Rates'!$D$62*'Calcification Rates'!$F$62)+0.1*'Calcification Rates'!$D$62*($A109+(2*'Calcification Rates'!$D$62))*'Calcification Rates'!$F$62</f>
        <v>149.69840277777777</v>
      </c>
      <c r="EH109" s="73">
        <f>(2*('Calcification Rates'!$D$62-'Calcification Rates'!$E$62)*('Calcification Rates'!$F$62-'Calcification Rates'!$G$62))+(0.1*('Calcification Rates'!$D$62-'Calcification Rates'!$E$62)*($A109+(2*'Calcification Rates'!$D$62-'Calcification Rates'!$E$62)))*('Calcification Rates'!$F$62-'Calcification Rates'!$G$62)</f>
        <v>122.88037334734312</v>
      </c>
      <c r="EI109" s="73">
        <f>(2*('Calcification Rates'!$D$62+'Calcification Rates'!$E$62)*('Calcification Rates'!$F$62+'Calcification Rates'!$G$62))+(0.1*('Calcification Rates'!$D$62+'Calcification Rates'!$E$62)*($A109+(2*'Calcification Rates'!$D$62+'Calcification Rates'!$E$62)))*('Calcification Rates'!$F$62+'Calcification Rates'!$G$62)</f>
        <v>178.6494621871565</v>
      </c>
      <c r="EJ109" s="73">
        <f>(2*'Calcification Rates'!$D$63*'Calcification Rates'!$F$63)+0.1*'Calcification Rates'!$D$63*($A109+(2*'Calcification Rates'!$D$63))*'Calcification Rates'!$F$63</f>
        <v>149.69840277777777</v>
      </c>
      <c r="EK109" s="73">
        <f>(2*('Calcification Rates'!$D$63-'Calcification Rates'!$E$63)*('Calcification Rates'!$F$63-'Calcification Rates'!$G$63))+(0.1*('Calcification Rates'!$D$63-'Calcification Rates'!$E$63)*($A109+(2*'Calcification Rates'!$D$63-'Calcification Rates'!$E$63)))*('Calcification Rates'!$F$63-'Calcification Rates'!$G$63)</f>
        <v>122.88037334734312</v>
      </c>
      <c r="EL109" s="73">
        <f>(2*('Calcification Rates'!$D$63+'Calcification Rates'!$E$63)*('Calcification Rates'!$F$63+'Calcification Rates'!$G$63))+(0.1*('Calcification Rates'!$D$63+'Calcification Rates'!$E$63)*($A109+(2*'Calcification Rates'!$D$63+'Calcification Rates'!$E$63)))*('Calcification Rates'!$F$63+'Calcification Rates'!$G$63)</f>
        <v>178.6494621871565</v>
      </c>
      <c r="EM109" s="73">
        <f>(2*'Calcification Rates'!$D$64*'Calcification Rates'!$F$64)+0.1*'Calcification Rates'!$D$64*($A109+(2*'Calcification Rates'!$D$64))*'Calcification Rates'!$F$64</f>
        <v>149.69840277777777</v>
      </c>
      <c r="EN109" s="73">
        <f>(2*('Calcification Rates'!$D$64-'Calcification Rates'!$E$64)*('Calcification Rates'!$F$64-'Calcification Rates'!$G$64))+(0.1*('Calcification Rates'!$D$64-'Calcification Rates'!$E$64)*($A109+(2*'Calcification Rates'!$D$64-'Calcification Rates'!$E$64)))*('Calcification Rates'!$F$64-'Calcification Rates'!$G$64)</f>
        <v>122.88037334734312</v>
      </c>
      <c r="EO109" s="73">
        <f>(2*('Calcification Rates'!$D$64+'Calcification Rates'!$E$64)*('Calcification Rates'!$F$64+'Calcification Rates'!$G$64))+(0.1*('Calcification Rates'!$D$64+'Calcification Rates'!$E$64)*($A109+(2*'Calcification Rates'!$D$64+'Calcification Rates'!$E$64)))*('Calcification Rates'!$F$64+'Calcification Rates'!$G$64)</f>
        <v>178.6494621871565</v>
      </c>
      <c r="EP109" s="73">
        <f>(2*'Calcification Rates'!$D$65*'Calcification Rates'!$F$65)+0.1*'Calcification Rates'!$D$65*($A109+(2*'Calcification Rates'!$D$65))*'Calcification Rates'!$F$65</f>
        <v>149.69840277777777</v>
      </c>
      <c r="EQ109" s="73">
        <f>(2*('Calcification Rates'!$D$65-'Calcification Rates'!$E$65)*('Calcification Rates'!$F$65-'Calcification Rates'!$G$65))+(0.1*('Calcification Rates'!$D$65-'Calcification Rates'!$E$65)*($A109+(2*'Calcification Rates'!$D$65-'Calcification Rates'!$E$65)))*('Calcification Rates'!$F$65-'Calcification Rates'!$G$65)</f>
        <v>122.88037334734312</v>
      </c>
      <c r="ER109" s="73">
        <f>(2*('Calcification Rates'!$D$65+'Calcification Rates'!$E$65)*('Calcification Rates'!$F$65+'Calcification Rates'!$G$65))+(0.1*('Calcification Rates'!$D$65+'Calcification Rates'!$E$65)*($A109+(2*'Calcification Rates'!$D$65+'Calcification Rates'!$E$65)))*('Calcification Rates'!$F$65+'Calcification Rates'!$G$65)</f>
        <v>178.6494621871565</v>
      </c>
      <c r="ES109" s="73">
        <f>$A109*'Calcification Rates'!$D$66*'Calcification Rates'!$F$66</f>
        <v>83.970936309918812</v>
      </c>
      <c r="ET109" s="73">
        <f>$A109*('Calcification Rates'!$D$66-'Calcification Rates'!$E$66)*('Calcification Rates'!$F$66-'Calcification Rates'!$G$66)</f>
        <v>76.944581467729734</v>
      </c>
      <c r="EU109" s="73">
        <f>$A109*('Calcification Rates'!$D$66+'Calcification Rates'!$E$66)*('Calcification Rates'!$F$66+'Calcification Rates'!$G$66)</f>
        <v>91.301361261235783</v>
      </c>
      <c r="EV109" s="73">
        <f>(2*'Calcification Rates'!$D$67*'Calcification Rates'!$F$67)+0.1*'Calcification Rates'!$D$67*($A109+(2*'Calcification Rates'!$D$67))*'Calcification Rates'!$F$67</f>
        <v>149.69840277777777</v>
      </c>
      <c r="EW109" s="73">
        <f>(2*('Calcification Rates'!$D$67-'Calcification Rates'!$E$67)*('Calcification Rates'!$F$67-'Calcification Rates'!$G$67))+(0.1*('Calcification Rates'!$D$67-'Calcification Rates'!$E$67)*($A109+(2*'Calcification Rates'!$D$67-'Calcification Rates'!$E$67)))*('Calcification Rates'!$F$67-'Calcification Rates'!$G$67)</f>
        <v>122.88037334734312</v>
      </c>
      <c r="EX109" s="73">
        <f>(2*('Calcification Rates'!$D$67+'Calcification Rates'!$E$67)*('Calcification Rates'!$F$67+'Calcification Rates'!$G$67))+(0.1*('Calcification Rates'!$D$67+'Calcification Rates'!$E$67)*($A109+(2*'Calcification Rates'!$D$67+'Calcification Rates'!$E$67)))*('Calcification Rates'!$F$67+'Calcification Rates'!$G$67)</f>
        <v>178.6494621871565</v>
      </c>
      <c r="EY109" s="73">
        <f>((((1-'Calcification Rates'!$H$68)*$A109)*'Calcification Rates'!$D$68*0.1)+('Calcification Rates'!$H$68*$A109*'Calcification Rates'!$D$68))*'Calcification Rates'!$F$68</f>
        <v>24.4951355</v>
      </c>
      <c r="EZ109" s="73">
        <f>((((1-'Calcification Rates'!$H$68)*$A109)*(('Calcification Rates'!$D$68-'Calcification Rates'!$E$68)*0.1))+('Calcification Rates'!$H$68*$A109*('Calcification Rates'!$D$68-'Calcification Rates'!$E$68)))*('Calcification Rates'!$F$68-'Calcification Rates'!$G$68)</f>
        <v>15.24244009035643</v>
      </c>
      <c r="FA109" s="73">
        <f>((((1-'Calcification Rates'!$H$68)*$A109)*(('Calcification Rates'!$D$68+'Calcification Rates'!$E$68)*0.1))+('Calcification Rates'!$H$68*$A109*('Calcification Rates'!$D$68+'Calcification Rates'!$E$68)))*('Calcification Rates'!$F$68+'Calcification Rates'!$G$68)</f>
        <v>34.668173931847782</v>
      </c>
      <c r="FB109" s="73">
        <f>((((((((($A109*2)/PI())/2)+'Calcification Rates'!$D$69)^2)*PI())/2))-((((((($A109*2)/PI())/2)^2)*PI())/2)))*'Calcification Rates'!$F$69</f>
        <v>162.65646735802594</v>
      </c>
      <c r="FC109" s="73">
        <f>((((((((($A109*2)/PI())/2)+('Calcification Rates'!$D$69-'Calcification Rates'!$E$69))^2)*PI())/2))-((((((($A109*2)/PI())/2)^2)*PI())/2)))*('Calcification Rates'!$F$69-'Calcification Rates'!$G$69)</f>
        <v>153.98589271670383</v>
      </c>
      <c r="FD109" s="73">
        <f>((((((((($A109*2)/PI())/2)+('Calcification Rates'!$D$69+'Calcification Rates'!$E$69))^2)*PI())/2))-((((((($A109*2)/PI())/2)^2)*PI())/2)))*('Calcification Rates'!$F$69+'Calcification Rates'!$G$69)</f>
        <v>171.45347234688995</v>
      </c>
      <c r="FE109" s="73">
        <f>((((((((($A109*2)/PI())/2)+'Calcification Rates'!$D$70)^2)*PI())/2))-((((((($A109*2)/PI())/2)^2)*PI())/2)))*'Calcification Rates'!$F$70</f>
        <v>126.66592655679123</v>
      </c>
      <c r="FF109" s="73">
        <f>((((((((($A109*2)/PI())/2)+('Calcification Rates'!$D$70-'Calcification Rates'!$E$70))^2)*PI())/2))-((((((($A109*2)/PI())/2)^2)*PI())/2)))*('Calcification Rates'!$F$70-'Calcification Rates'!$G$70)</f>
        <v>109.06217975514156</v>
      </c>
      <c r="FG109" s="73">
        <f>((((((((($A109*2)/PI())/2)+('Calcification Rates'!$D$70+'Calcification Rates'!$E$70))^2)*PI())/2))-((((((($A109*2)/PI())/2)^2)*PI())/2)))*('Calcification Rates'!$F$70+'Calcification Rates'!$G$70)</f>
        <v>144.60779998619969</v>
      </c>
      <c r="FH109" s="73">
        <f>((((((((($A109*2)/PI())/2)+'Calcification Rates'!$D$71)^2)*PI())/2))-((((((($A109*2)/PI())/2)^2)*PI())/2)))*'Calcification Rates'!$F$71</f>
        <v>72.589955317240566</v>
      </c>
      <c r="FI109" s="73">
        <f>((((((((($A109*2)/PI())/2)+('Calcification Rates'!$D$71-'Calcification Rates'!$E$71))^2)*PI())/2))-((((((($A109*2)/PI())/2)^2)*PI())/2)))*('Calcification Rates'!$F$71-'Calcification Rates'!$G$71)</f>
        <v>66.937175373694473</v>
      </c>
      <c r="FJ109" s="73">
        <f>((((((((($A109*2)/PI())/2)+('Calcification Rates'!$D$71+'Calcification Rates'!$E$71))^2)*PI())/2))-((((((($A109*2)/PI())/2)^2)*PI())/2)))*('Calcification Rates'!$F$71+'Calcification Rates'!$G$71)</f>
        <v>78.46622232425689</v>
      </c>
      <c r="FK109" s="73">
        <f>$A109*'Calcification Rates'!$D$72*'Calcification Rates'!$F$72</f>
        <v>2.5148009374999996</v>
      </c>
      <c r="FL109" s="73">
        <f>$A109*('Calcification Rates'!$D$72-'Calcification Rates'!$E$72)*('Calcification Rates'!$F$72-'Calcification Rates'!$G$72)</f>
        <v>1.6343660727256768</v>
      </c>
      <c r="FM109" s="73">
        <f>$A109*('Calcification Rates'!$D$72+'Calcification Rates'!$E$72)*('Calcification Rates'!$F$72+'Calcification Rates'!$G$72)</f>
        <v>3.395235802274323</v>
      </c>
      <c r="FN109" s="73">
        <f>$A109*'Calcification Rates'!$D$74*'Calcification Rates'!$F$74</f>
        <v>2.5148009374999996</v>
      </c>
      <c r="FO109" s="73">
        <f>$A109*('Calcification Rates'!$D$74-'Calcification Rates'!$E$74)*('Calcification Rates'!$F$74-'Calcification Rates'!$G$74)</f>
        <v>1.6343660727256768</v>
      </c>
      <c r="FP109" s="73">
        <f>$A109*('Calcification Rates'!$D$74+'Calcification Rates'!$E$74)*('Calcification Rates'!$F$74+'Calcification Rates'!$G$74)</f>
        <v>3.395235802274323</v>
      </c>
      <c r="FQ109" s="73">
        <f>$A109*'Calcification Rates'!$D$75*'Calcification Rates'!$F$75</f>
        <v>72.582439275568177</v>
      </c>
      <c r="FR109" s="73">
        <f>$A109*('Calcification Rates'!$D$75-'Calcification Rates'!$E$75)*('Calcification Rates'!$F$75-'Calcification Rates'!$G$75)</f>
        <v>67.593159483397642</v>
      </c>
      <c r="FS109" s="73">
        <f>$A109*('Calcification Rates'!$D$75+'Calcification Rates'!$E$75)*('Calcification Rates'!$F$75+'Calcification Rates'!$G$75)</f>
        <v>77.723641361529957</v>
      </c>
      <c r="FT109" s="73">
        <f>((((((((($A109*2)/PI())/2)+'Calcification Rates'!$D$76)^2)*PI())/2))-((((((($A109*2)/PI())/2)^2)*PI())/2)))*'Calcification Rates'!$F$76</f>
        <v>73.064011081050069</v>
      </c>
      <c r="FU109" s="73">
        <f>((((((((($A109*2)/PI())/2)+('Calcification Rates'!$D$76-'Calcification Rates'!$E$76))^2)*PI())/2))-((((((($A109*2)/PI())/2)^2)*PI())/2)))*('Calcification Rates'!$F$76-'Calcification Rates'!$G$76)</f>
        <v>68.031843883747896</v>
      </c>
      <c r="FV109" s="73">
        <f>((((((((($A109*2)/PI())/2)+('Calcification Rates'!$D$76+'Calcification Rates'!$E$76))^2)*PI())/2))-((((((($A109*2)/PI())/2)^2)*PI())/2)))*('Calcification Rates'!$F$76+'Calcification Rates'!$G$76)</f>
        <v>78.250574981553129</v>
      </c>
      <c r="FW109" s="73">
        <f>(2*'Calcification Rates'!$D$77*'Calcification Rates'!$F$77)+0.1*'Calcification Rates'!$D$77*($A109+(2*'Calcification Rates'!$D$77))*'Calcification Rates'!$F$77</f>
        <v>149.69840277777777</v>
      </c>
      <c r="FX109" s="73">
        <f>(2*('Calcification Rates'!$D$77-'Calcification Rates'!$E$77)*('Calcification Rates'!$F$77-'Calcification Rates'!$G$77))+(0.1*('Calcification Rates'!$D$77-'Calcification Rates'!$E$77)*($A109+(2*'Calcification Rates'!$D$77-'Calcification Rates'!$E$77)))*('Calcification Rates'!$F$77-'Calcification Rates'!$G$77)</f>
        <v>142.44432931718194</v>
      </c>
      <c r="FY109" s="73">
        <f>(2*('Calcification Rates'!$D$77+'Calcification Rates'!$E$77)*('Calcification Rates'!$F$77+'Calcification Rates'!$G$77))+(0.1*('Calcification Rates'!$D$77+'Calcification Rates'!$E$77)*($A109+(2*'Calcification Rates'!$D$77+'Calcification Rates'!$E$77)))*('Calcification Rates'!$F$77+'Calcification Rates'!$G$77)</f>
        <v>156.98405170310849</v>
      </c>
      <c r="FZ109" s="73">
        <f>((((1-'Calcification Rates'!$H$78)*$A109)*'Calcification Rates'!$D$78*0.1)+('Calcification Rates'!$H$78*$A109*'Calcification Rates'!$D$78))*'Calcification Rates'!$F$78</f>
        <v>38.156729997749999</v>
      </c>
      <c r="GA109" s="73">
        <f>((((1-'Calcification Rates'!$H$78)*$A109)*(('Calcification Rates'!$D$78-'Calcification Rates'!$E$78)*0.1))+('Calcification Rates'!$H$78*$A109*('Calcification Rates'!$D$78-'Calcification Rates'!$E$78)))*('Calcification Rates'!$F$78-'Calcification Rates'!$G$78)</f>
        <v>36.835744652971385</v>
      </c>
      <c r="GB109" s="73">
        <f>((((1-'Calcification Rates'!$H$78)*$A109)*(('Calcification Rates'!$D$78+'Calcification Rates'!$E$78)*0.1))+('Calcification Rates'!$H$78*$A109*('Calcification Rates'!$D$78+'Calcification Rates'!$E$78)))*('Calcification Rates'!$F$78+'Calcification Rates'!$G$78)</f>
        <v>39.477715342528604</v>
      </c>
      <c r="GC109" s="73">
        <f>((((1-'Calcification Rates'!$H$79)*$A109)*'Calcification Rates'!$D$79*0.1)+('Calcification Rates'!$H$79*$A109*'Calcification Rates'!$D$79))*'Calcification Rates'!$F$79</f>
        <v>43.39615371</v>
      </c>
      <c r="GD109" s="73">
        <f>((((1-'Calcification Rates'!$H$79)*$A109)*(('Calcification Rates'!$D$79-'Calcification Rates'!$E$79)*0.1))+('Calcification Rates'!$H$79*$A109*('Calcification Rates'!$D$79-'Calcification Rates'!$E$79)))*('Calcification Rates'!$F$79-'Calcification Rates'!$G$79)</f>
        <v>41.582010762962732</v>
      </c>
      <c r="GE109" s="73">
        <f>((((1-'Calcification Rates'!$H$79)*$A109)*(('Calcification Rates'!$D$79+'Calcification Rates'!$E$79)*0.1))+('Calcification Rates'!$H$79*$A109*('Calcification Rates'!$D$79+'Calcification Rates'!$E$79)))*('Calcification Rates'!$F$79+'Calcification Rates'!$G$79)</f>
        <v>45.210296657037276</v>
      </c>
      <c r="GF109" s="73">
        <f>((((1-'Calcification Rates'!$H$80)*$A109)*'Calcification Rates'!$D$80*0.1)+('Calcification Rates'!$H$80*$A109*'Calcification Rates'!$D$80))*'Calcification Rates'!$F$80</f>
        <v>51.066901801499988</v>
      </c>
      <c r="GG109" s="73">
        <f>((((1-'Calcification Rates'!$H$80)*$A109)*(('Calcification Rates'!$D$80-'Calcification Rates'!$E$80)*0.1))+('Calcification Rates'!$H$80*$A109*('Calcification Rates'!$D$80-'Calcification Rates'!$E$80)))*('Calcification Rates'!$F$80-'Calcification Rates'!$G$80)</f>
        <v>49.298966528036892</v>
      </c>
      <c r="GH109" s="73">
        <f>((((1-'Calcification Rates'!$H$80)*$A109)*(('Calcification Rates'!$D$80+'Calcification Rates'!$E$80)*0.1))+('Calcification Rates'!$H$80*$A109*('Calcification Rates'!$D$80+'Calcification Rates'!$E$80)))*('Calcification Rates'!$F$80+'Calcification Rates'!$G$80)</f>
        <v>52.834837074963097</v>
      </c>
      <c r="GI109" s="73">
        <f>((((((((($A109*2)/PI())/2)+'Calcification Rates'!$D$81)^2)*PI())/2))-((((((($A109*2)/PI())/2)^2)*PI())/2)))*'Calcification Rates'!$F$81</f>
        <v>61.870983673529004</v>
      </c>
      <c r="GJ109" s="73">
        <f>((((((((($A109*2)/PI())/2)+('Calcification Rates'!$D$81-'Calcification Rates'!$E$81))^2)*PI())/2))-((((((($A109*2)/PI())/2)^2)*PI())/2)))*('Calcification Rates'!$F$81-'Calcification Rates'!$G$81)</f>
        <v>59.868112653282964</v>
      </c>
      <c r="GK109" s="73">
        <f>((((((((($A109*2)/PI())/2)+('Calcification Rates'!$D$81+'Calcification Rates'!$E$81))^2)*PI())/2))-((((((($A109*2)/PI())/2)^2)*PI())/2)))*('Calcification Rates'!$F$81+'Calcification Rates'!$G$81)</f>
        <v>63.87474714106574</v>
      </c>
      <c r="GL109" s="73">
        <f>((((((((($A109*2)/PI())/2)+'Calcification Rates'!$D$82)^2)*PI())/2))-((((((($A109*2)/PI())/2)^2)*PI())/2)))*'Calcification Rates'!$F$82</f>
        <v>63.443005456874559</v>
      </c>
      <c r="GM109" s="73">
        <f>((((((((($A109*2)/PI())/2)+('Calcification Rates'!$D$82-'Calcification Rates'!$E$82))^2)*PI())/2))-((((((($A109*2)/PI())/2)^2)*PI())/2)))*('Calcification Rates'!$F$82-'Calcification Rates'!$G$82)</f>
        <v>61.884173442835795</v>
      </c>
      <c r="GN109" s="73">
        <f>((((((((($A109*2)/PI())/2)+('Calcification Rates'!$D$82+'Calcification Rates'!$E$82))^2)*PI())/2))-((((((($A109*2)/PI())/2)^2)*PI())/2)))*('Calcification Rates'!$F$82+'Calcification Rates'!$G$82)</f>
        <v>65.002377638719466</v>
      </c>
      <c r="GO109" s="73">
        <f>((((((((($A109*2)/PI())/2)+'Calcification Rates'!$D$87)^2)*PI())/2))-((((((($A109*2)/PI())/2)^2)*PI())/2)))*'Calcification Rates'!$F$87</f>
        <v>42.689924761789193</v>
      </c>
      <c r="GP109" s="73">
        <f>((((((((($A109*2)/PI())/2)+('Calcification Rates'!$D$87-'Calcification Rates'!$E$87))^2)*PI())/2))-((((((($A109*2)/PI())/2)^2)*PI())/2)))*('Calcification Rates'!$F$87-'Calcification Rates'!$G$87)</f>
        <v>37.141923746154049</v>
      </c>
      <c r="GQ109" s="73">
        <f>((((((((($A109*2)/PI())/2)+('Calcification Rates'!$D$87+'Calcification Rates'!$E$87))^2)*PI())/2))-((((((($A109*2)/PI())/2)^2)*PI())/2)))*('Calcification Rates'!$F$87+'Calcification Rates'!$G$87)</f>
        <v>48.531460188535213</v>
      </c>
      <c r="GR109" s="73">
        <f>((((((((($A109*2)/PI())/2)+'Calcification Rates'!$D$88)^2)*PI())/2))-((((((($A109*2)/PI())/2)^2)*PI())/2)))*'Calcification Rates'!$F$88</f>
        <v>42.689924761789193</v>
      </c>
      <c r="GS109" s="73">
        <f>((((((((($A109*2)/PI())/2)+('Calcification Rates'!$D$88-'Calcification Rates'!$E$88))^2)*PI())/2))-((((((($A109*2)/PI())/2)^2)*PI())/2)))*('Calcification Rates'!$F$88-'Calcification Rates'!$G$88)</f>
        <v>37.141923746154049</v>
      </c>
      <c r="GT109" s="73">
        <f>((((((((($A109*2)/PI())/2)+('Calcification Rates'!$D$88+'Calcification Rates'!$E$88))^2)*PI())/2))-((((((($A109*2)/PI())/2)^2)*PI())/2)))*('Calcification Rates'!$F$88+'Calcification Rates'!$G$88)</f>
        <v>48.531460188535213</v>
      </c>
      <c r="GU109" s="73">
        <f>((((((((($A109*2)/PI())/2)+'Calcification Rates'!$D$89)^2)*PI())/2))-((((((($A109*2)/PI())/2)^2)*PI())/2)))*'Calcification Rates'!$F$89</f>
        <v>59.617291317060094</v>
      </c>
      <c r="GV109" s="73">
        <f>((((((((($A109*2)/PI())/2)+('Calcification Rates'!$D$89-'Calcification Rates'!$E$89))^2)*PI())/2))-((((((($A109*2)/PI())/2)^2)*PI())/2)))*('Calcification Rates'!$F$89-'Calcification Rates'!$G$89)</f>
        <v>53.158870511042444</v>
      </c>
      <c r="GW109" s="73">
        <f>((((((((($A109*2)/PI())/2)+('Calcification Rates'!$D$89+'Calcification Rates'!$E$89))^2)*PI())/2))-((((((($A109*2)/PI())/2)^2)*PI())/2)))*('Calcification Rates'!$F$89+'Calcification Rates'!$G$89)</f>
        <v>66.314757302171529</v>
      </c>
      <c r="GX109" s="73">
        <f>((((((((($A109*2)/PI())/2)+'Calcification Rates'!$D$90)^2)*PI())/2))-((((((($A109*2)/PI())/2)^2)*PI())/2)))*'Calcification Rates'!$F$90</f>
        <v>59.617291317060094</v>
      </c>
      <c r="GY109" s="73">
        <f>((((((((($A109*2)/PI())/2)+('Calcification Rates'!$D$90-'Calcification Rates'!$E$90))^2)*PI())/2))-((((((($A109*2)/PI())/2)^2)*PI())/2)))*('Calcification Rates'!$F$90-'Calcification Rates'!$G$90)</f>
        <v>53.158870511042444</v>
      </c>
      <c r="GZ109" s="73">
        <f>((((((((($A109*2)/PI())/2)+('Calcification Rates'!$D$90+'Calcification Rates'!$E$90))^2)*PI())/2))-((((((($A109*2)/PI())/2)^2)*PI())/2)))*('Calcification Rates'!$F$90+'Calcification Rates'!$G$90)</f>
        <v>66.314757302171529</v>
      </c>
      <c r="HA109" s="73">
        <f>((((((((($A109*2)/PI())/2)+'Calcification Rates'!$D$92)^2)*PI())/2))-((((((($A109*2)/PI())/2)^2)*PI())/2)))*'Calcification Rates'!$F$92</f>
        <v>149.47759217494951</v>
      </c>
      <c r="HB109" s="73">
        <f>((((((((($A109*2)/PI())/2)+('Calcification Rates'!$D$92-'Calcification Rates'!$E$92))^2)*PI())/2))-((((((($A109*2)/PI())/2)^2)*PI())/2)))*('Calcification Rates'!$F$92-'Calcification Rates'!$G$92)</f>
        <v>143.69417325552905</v>
      </c>
      <c r="HC109" s="73">
        <f>((((((((($A109*2)/PI())/2)+('Calcification Rates'!$D$92+'Calcification Rates'!$E$92))^2)*PI())/2))-((((((($A109*2)/PI())/2)^2)*PI())/2)))*('Calcification Rates'!$F$92+'Calcification Rates'!$G$92)</f>
        <v>155.26101109436996</v>
      </c>
      <c r="HD109" s="73">
        <f>$A109*'Calcification Rates'!$D$93*'Calcification Rates'!$F$93</f>
        <v>44.209671971047378</v>
      </c>
      <c r="HE109" s="73">
        <f>$A109*('Calcification Rates'!$D$93-'Calcification Rates'!$E$93)*('Calcification Rates'!$F$93-'Calcification Rates'!$G$93)</f>
        <v>38.854857993438941</v>
      </c>
      <c r="HF109" s="73">
        <f>$A109*('Calcification Rates'!$D$93+'Calcification Rates'!$E$93)*('Calcification Rates'!$F$93+'Calcification Rates'!$G$93)</f>
        <v>49.85783857096331</v>
      </c>
      <c r="HG109" s="73">
        <f>$A109*'Calcification Rates'!$D$95*'Calcification Rates'!$F$95</f>
        <v>56.367331763085403</v>
      </c>
      <c r="HH109" s="73">
        <f>$A109*('Calcification Rates'!$D$95-'Calcification Rates'!$E$95)*('Calcification Rates'!$F$95-'Calcification Rates'!$G$95)</f>
        <v>49.188529003671022</v>
      </c>
      <c r="HI109" s="73">
        <f>$A109*('Calcification Rates'!$D$95+'Calcification Rates'!$E$95)*('Calcification Rates'!$F$95+'Calcification Rates'!$G$95)</f>
        <v>63.948446690235784</v>
      </c>
      <c r="HJ109" s="73">
        <f>((((1-'Calcification Rates'!$H$96)*$A109)*'Calcification Rates'!$D$96*0.1)+('Calcification Rates'!$H$96*$A109*'Calcification Rates'!$D$96))*'Calcification Rates'!$F$96</f>
        <v>26.797927975</v>
      </c>
      <c r="HK109" s="73">
        <f>((((1-'Calcification Rates'!$H$96)*$A109)*(('Calcification Rates'!$D$96-'Calcification Rates'!$E$96)*0.1))+('Calcification Rates'!$H$96*$A109*('Calcification Rates'!$D$96-'Calcification Rates'!$E$96)))*('Calcification Rates'!$F$96-'Calcification Rates'!$G$96)</f>
        <v>23.408588570512737</v>
      </c>
      <c r="HL109" s="73">
        <f>((((1-'Calcification Rates'!$H$96)*$A109)*(('Calcification Rates'!$D$96+'Calcification Rates'!$E$96)*0.1))+('Calcification Rates'!$H$96*$A109*('Calcification Rates'!$D$96+'Calcification Rates'!$E$96)))*('Calcification Rates'!$F$96+'Calcification Rates'!$G$96)</f>
        <v>30.395742305124603</v>
      </c>
      <c r="HM109" s="73">
        <f>((((1-'Calcification Rates'!$H$98)*$A109)*'Calcification Rates'!$D$98*0.1)+('Calcification Rates'!$H$98*$A109*'Calcification Rates'!$D$98))*'Calcification Rates'!$F$98</f>
        <v>26.797927975</v>
      </c>
      <c r="HN109" s="73">
        <f>((((1-'Calcification Rates'!$H$98)*$A109)*(('Calcification Rates'!$D$98-'Calcification Rates'!$E$98)*0.1))+('Calcification Rates'!$H$98*$A109*('Calcification Rates'!$D$98-'Calcification Rates'!$E$98)))*('Calcification Rates'!$F$98-'Calcification Rates'!$G$98)</f>
        <v>16.161418264907571</v>
      </c>
      <c r="HO109" s="73">
        <f>((((1-'Calcification Rates'!$H$98)*$A109)*(('Calcification Rates'!$D$98+'Calcification Rates'!$E$98)*0.1))+('Calcification Rates'!$H$98*$A109*('Calcification Rates'!$D$98+'Calcification Rates'!$E$98)))*('Calcification Rates'!$F$98+'Calcification Rates'!$G$98)</f>
        <v>38.974423454282238</v>
      </c>
    </row>
    <row r="110" spans="1:223" x14ac:dyDescent="0.3">
      <c r="A110" s="42">
        <v>108</v>
      </c>
      <c r="B110" s="73">
        <f>((((1-'Calcification Rates'!$H$11)*$A110)*'Calcification Rates'!$D$11*0.1)+('Calcification Rates'!$H$11*$A110*'Calcification Rates'!$D$11))*'Calcification Rates'!$F$11</f>
        <v>297.14098176000005</v>
      </c>
      <c r="C110" s="73">
        <f>((((1-'Calcification Rates'!$H$11)*$A110)*(('Calcification Rates'!$D$11-'Calcification Rates'!$E$11)*0.1))+('Calcification Rates'!$H$11*$A110*('Calcification Rates'!$D$11-'Calcification Rates'!$E$11)))*('Calcification Rates'!$F$11-'Calcification Rates'!$G$11)</f>
        <v>241.33048992397235</v>
      </c>
      <c r="D110" s="73">
        <f>((((1-'Calcification Rates'!$H$11)*$A110)*(('Calcification Rates'!$D$11+'Calcification Rates'!$E$11)*0.1))+('Calcification Rates'!$H$11*$A110*('Calcification Rates'!$D$11+'Calcification Rates'!$E$11)))*('Calcification Rates'!$F$11+'Calcification Rates'!$G$11)</f>
        <v>354.68520358957306</v>
      </c>
      <c r="E110" s="73">
        <f>(((((1-'Calcification Rates'!$H$12)*$A110)*'Calcification Rates'!$D$12*0.1)+('Calcification Rates'!$H$12*$A110*'Calcification Rates'!$D$12))*'Calcification Rates'!$F$12)*0.5</f>
        <v>156.47544411428569</v>
      </c>
      <c r="F110" s="73">
        <f>(((((1-'Calcification Rates'!$H$12)*$A110)*(('Calcification Rates'!$D$12-'Calcification Rates'!$E$12)*0.1))+('Calcification Rates'!$H$12*$A110*('Calcification Rates'!$D$12-'Calcification Rates'!$E$12)))*('Calcification Rates'!$F$12-'Calcification Rates'!$G$12))*0.5</f>
        <v>143.8129751396331</v>
      </c>
      <c r="G110" s="73">
        <f>(((((1-'Calcification Rates'!$H$12)*$A110)*(('Calcification Rates'!$D$12+'Calcification Rates'!$E$12)*0.1))+('Calcification Rates'!$H$12*$A110*('Calcification Rates'!$D$12+'Calcification Rates'!$E$12)))*('Calcification Rates'!$F$12+'Calcification Rates'!$G$12))*0.5</f>
        <v>169.35761862324142</v>
      </c>
      <c r="H110" s="73">
        <f>(((((1-'Calcification Rates'!$H$13)*$A110)*'Calcification Rates'!$D$13*0.1)+('Calcification Rates'!$H$13*$A110*'Calcification Rates'!$D$13))*'Calcification Rates'!$F$13)*0.5</f>
        <v>125.90816100479999</v>
      </c>
      <c r="I110" s="73">
        <f>(((((1-'Calcification Rates'!$H$13)*$A110)*(('Calcification Rates'!$D$13-'Calcification Rates'!$E$13)*0.1))+('Calcification Rates'!$H$13*$A110*('Calcification Rates'!$D$13-'Calcification Rates'!$E$13)))*('Calcification Rates'!$F$13-'Calcification Rates'!$G$13))*0.5</f>
        <v>106.55391528771682</v>
      </c>
      <c r="J110" s="73">
        <f>(((((1-'Calcification Rates'!$H$13)*$A110)*(('Calcification Rates'!$D$13+'Calcification Rates'!$E$13)*0.1))+('Calcification Rates'!$H$13*$A110*('Calcification Rates'!$D$13+'Calcification Rates'!$E$13)))*('Calcification Rates'!$F$13+'Calcification Rates'!$G$13))*0.5</f>
        <v>146.85831518828317</v>
      </c>
      <c r="K110" s="73">
        <f>((((((((($A110*2)/PI())/2)+'Calcification Rates'!$D$14)^2)*PI())/2))-((((((($A110*2)/PI())/2)^2)*PI())/2)))*'Calcification Rates'!$F$14</f>
        <v>63.799936613858151</v>
      </c>
      <c r="L110" s="73">
        <f>((((((((($A110*2)/PI())/2)+('Calcification Rates'!$D$14-'Calcification Rates'!$E$14))^2)*PI())/2))-((((((($A110*2)/PI())/2)^2)*PI())/2)))*('Calcification Rates'!$F$14-'Calcification Rates'!$G$14)</f>
        <v>61.578733605948656</v>
      </c>
      <c r="M110" s="73">
        <f>((((((((($A110*2)/PI())/2)+('Calcification Rates'!$D$14+'Calcification Rates'!$E$14))^2)*PI())/2))-((((((($A110*2)/PI())/2)^2)*PI())/2)))*('Calcification Rates'!$F$14+'Calcification Rates'!$G$14)</f>
        <v>66.02181977306158</v>
      </c>
      <c r="N110" s="73">
        <f>((((((((($A110*2)/PI())/2)+'Calcification Rates'!$D$15)^2)*PI())/2))-((((((($A110*2)/PI())/2)^2)*PI())/2)))*'Calcification Rates'!$F$15</f>
        <v>64.713737789317065</v>
      </c>
      <c r="O110" s="73">
        <f>((((((((($A110*2)/PI())/2)+('Calcification Rates'!$D$15-'Calcification Rates'!$E$15))^2)*PI())/2))-((((((($A110*2)/PI())/2)^2)*PI())/2)))*('Calcification Rates'!$F$15-'Calcification Rates'!$G$15)</f>
        <v>58.361238217736044</v>
      </c>
      <c r="P110" s="73">
        <f>((((((((($A110*2)/PI())/2)+('Calcification Rates'!$D$15+'Calcification Rates'!$E$15))^2)*PI())/2))-((((((($A110*2)/PI())/2)^2)*PI())/2)))*('Calcification Rates'!$F$15+'Calcification Rates'!$G$15)</f>
        <v>71.362716932216884</v>
      </c>
      <c r="Q110" s="73">
        <f>(2*'Calcification Rates'!$D$16*'Calcification Rates'!$F$16)+0.1*'Calcification Rates'!$D$16*($A110+(2*'Calcification Rates'!$D$16))*'Calcification Rates'!$F$16</f>
        <v>14.399128333333334</v>
      </c>
      <c r="R110" s="73">
        <f>(2*('Calcification Rates'!$D$16-'Calcification Rates'!$E$16)*('Calcification Rates'!$F$16-'Calcification Rates'!$G$16))+(0.1*('Calcification Rates'!$D$16-'Calcification Rates'!$E$16)*($A110+(2*'Calcification Rates'!$D$16-'Calcification Rates'!$E$16)))*('Calcification Rates'!$F$16-'Calcification Rates'!$G$16)</f>
        <v>12.369103506334543</v>
      </c>
      <c r="S110" s="73">
        <f>(2*('Calcification Rates'!$D$16+'Calcification Rates'!$E$16)*('Calcification Rates'!$F$16+'Calcification Rates'!$G$16))+(0.1*('Calcification Rates'!$D$16+'Calcification Rates'!$E$16)*($A110+(2*'Calcification Rates'!$D$16+'Calcification Rates'!$E$16)))*('Calcification Rates'!$F$16+'Calcification Rates'!$G$16)</f>
        <v>16.479642823032751</v>
      </c>
      <c r="T110" s="73">
        <f>(2*'Calcification Rates'!$D$17*'Calcification Rates'!$F$17)+0.1*'Calcification Rates'!$D$17*($A110+(2*'Calcification Rates'!$D$17))*'Calcification Rates'!$F$17</f>
        <v>13.308285277777777</v>
      </c>
      <c r="U110" s="73">
        <f>(2*('Calcification Rates'!$D$17-'Calcification Rates'!$E$17)*('Calcification Rates'!$F$17-'Calcification Rates'!$G$17))+(0.1*('Calcification Rates'!$D$17-'Calcification Rates'!$E$17)*($A110+(2*'Calcification Rates'!$D$17-'Calcification Rates'!$E$17)))*('Calcification Rates'!$F$17-'Calcification Rates'!$G$17)</f>
        <v>11.293060153801209</v>
      </c>
      <c r="V110" s="73">
        <f>(2*('Calcification Rates'!$D$17+'Calcification Rates'!$E$17)*('Calcification Rates'!$F$17+'Calcification Rates'!$G$17))+(0.1*('Calcification Rates'!$D$17+'Calcification Rates'!$E$17)*($A110+(2*'Calcification Rates'!$D$17+'Calcification Rates'!$E$17)))*('Calcification Rates'!$F$17+'Calcification Rates'!$G$17)</f>
        <v>15.373998570499417</v>
      </c>
      <c r="W110" s="73">
        <f>((((((((($A110*2)/PI())/2)+'Calcification Rates'!$D$18)^2)*PI())/2))-((((((($A110*2)/PI())/2)^2)*PI())/2)))*'Calcification Rates'!$F$18</f>
        <v>64.713737789317065</v>
      </c>
      <c r="X110" s="73">
        <f>((((((((($A110*2)/PI())/2)+('Calcification Rates'!$D$18-'Calcification Rates'!$E$18))^2)*PI())/2))-((((((($A110*2)/PI())/2)^2)*PI())/2)))*('Calcification Rates'!$F$18-'Calcification Rates'!$G$18)</f>
        <v>58.361238217736044</v>
      </c>
      <c r="Y110" s="73">
        <f>((((((((($A110*2)/PI())/2)+('Calcification Rates'!$D$18+'Calcification Rates'!$E$18))^2)*PI())/2))-((((((($A110*2)/PI())/2)^2)*PI())/2)))*('Calcification Rates'!$F$18+'Calcification Rates'!$G$18)</f>
        <v>71.362716932216884</v>
      </c>
      <c r="Z110" s="73">
        <f>(2*'Calcification Rates'!$D$19*'Calcification Rates'!$F$19)+0.1*'Calcification Rates'!$D$19*($A110+(2*'Calcification Rates'!$D$19))*'Calcification Rates'!$F$19</f>
        <v>13.308285277777777</v>
      </c>
      <c r="AA110" s="73">
        <f>(2*('Calcification Rates'!$D$19-'Calcification Rates'!$E$19)*('Calcification Rates'!$F$19-'Calcification Rates'!$G$19))+(0.1*('Calcification Rates'!$D$19-'Calcification Rates'!$E$19)*($A110+(2*'Calcification Rates'!$D$19-'Calcification Rates'!$E$19)))*('Calcification Rates'!$F$19-'Calcification Rates'!$G$19)</f>
        <v>11.293060153801209</v>
      </c>
      <c r="AB110" s="73">
        <f>(2*('Calcification Rates'!$D$19+'Calcification Rates'!$E$19)*('Calcification Rates'!$F$19+'Calcification Rates'!$G$19))+(0.1*('Calcification Rates'!$D$19+'Calcification Rates'!$E$19)*($A110+(2*'Calcification Rates'!$D$19+'Calcification Rates'!$E$19)))*('Calcification Rates'!$F$19+'Calcification Rates'!$G$19)</f>
        <v>15.373998570499417</v>
      </c>
      <c r="AC110" s="73">
        <f>(((((1-'Calcification Rates'!$H$20)*$A110)*'Calcification Rates'!$D$20*0.1)+('Calcification Rates'!$H$20*$A110*'Calcification Rates'!$D$20))*'Calcification Rates'!$F$20)*0.5</f>
        <v>8.7318724499999973</v>
      </c>
      <c r="AD110" s="73">
        <f>(((((1-'Calcification Rates'!$H$20)*$A110)*(('Calcification Rates'!$D$20-'Calcification Rates'!$E$20)*0.1))+('Calcification Rates'!$H$20*$A110*('Calcification Rates'!$D$20-'Calcification Rates'!$E$20)))*('Calcification Rates'!$F$20-'Calcification Rates'!$G$20))*0.5</f>
        <v>7.4100122215626634</v>
      </c>
      <c r="AE110" s="73">
        <f>(((((1-'Calcification Rates'!$H$20)*$A110)*(('Calcification Rates'!$D$20+'Calcification Rates'!$E$20)*0.1))+('Calcification Rates'!$H$20*$A110*('Calcification Rates'!$D$20+'Calcification Rates'!$E$20)))*('Calcification Rates'!$F$20+'Calcification Rates'!$G$20))*0.5</f>
        <v>10.08672352890771</v>
      </c>
      <c r="AF110" s="73">
        <f>(2*'Calcification Rates'!$D$21*'Calcification Rates'!$F$21)+0.1*'Calcification Rates'!$D$21*($A110+(2*'Calcification Rates'!$D$21))*'Calcification Rates'!$F$21</f>
        <v>15.271802777777779</v>
      </c>
      <c r="AG110" s="73">
        <f>(2*('Calcification Rates'!$D$21-'Calcification Rates'!$E$21)*('Calcification Rates'!$F$21-'Calcification Rates'!$G$21))+(0.1*('Calcification Rates'!$D$21-'Calcification Rates'!$E$21)*($A110+(2*'Calcification Rates'!$D$21-'Calcification Rates'!$E$21)))*('Calcification Rates'!$F$21-'Calcification Rates'!$G$21)</f>
        <v>14.944090079982931</v>
      </c>
      <c r="AH110" s="73">
        <f>(2*('Calcification Rates'!$D$21+'Calcification Rates'!$E$21)*('Calcification Rates'!$F$21+'Calcification Rates'!$G$21))+(0.1*('Calcification Rates'!$D$21+'Calcification Rates'!$E$21)*($A110+(2*'Calcification Rates'!$D$21+'Calcification Rates'!$E$21)))*('Calcification Rates'!$F$21+'Calcification Rates'!$G$21)</f>
        <v>15.602851691750402</v>
      </c>
      <c r="AI110" s="73">
        <f>$A110*'Calcification Rates'!$D$23*'Calcification Rates'!$F$23</f>
        <v>2.5383037499999999</v>
      </c>
      <c r="AJ110" s="73">
        <f>$A110*('Calcification Rates'!$D$23-'Calcification Rates'!$E$23)*('Calcification Rates'!$F$23-'Calcification Rates'!$G$23)</f>
        <v>1.6496405220034869</v>
      </c>
      <c r="AK110" s="73">
        <f>$A110*('Calcification Rates'!$D$23+'Calcification Rates'!$E$23)*('Calcification Rates'!$F$23+'Calcification Rates'!$G$23)</f>
        <v>3.4269669779965128</v>
      </c>
      <c r="AL110" s="73">
        <f>((((1-'Calcification Rates'!$H$24)*$A110)*'Calcification Rates'!$D$24*0.1)+('Calcification Rates'!$H$24*$A110*'Calcification Rates'!$D$24))*'Calcification Rates'!$F$24</f>
        <v>115.65885534839998</v>
      </c>
      <c r="AM110" s="73">
        <f>((((1-'Calcification Rates'!$H$24)*$A110)*(('Calcification Rates'!$D$24-'Calcification Rates'!$E$24)*0.1))+('Calcification Rates'!$H$24*$A110*('Calcification Rates'!$D$24-'Calcification Rates'!$E$24)))*('Calcification Rates'!$F$24-'Calcification Rates'!$G$24)</f>
        <v>69.752077066172276</v>
      </c>
      <c r="AN110" s="73">
        <f>((((1-'Calcification Rates'!$H$24)*$A110)*(('Calcification Rates'!$D$24+'Calcification Rates'!$E$24)*0.1))+('Calcification Rates'!$H$24*$A110*('Calcification Rates'!$D$24+'Calcification Rates'!$E$24)))*('Calcification Rates'!$F$24+'Calcification Rates'!$G$24)</f>
        <v>168.21215464088942</v>
      </c>
      <c r="AO110" s="73">
        <f>((((((((($A110*2)/PI())/2)+'Calcification Rates'!$D$25)^2)*PI())/2))-((((((($A110*2)/PI())/2)^2)*PI())/2)))*'Calcification Rates'!$F$25</f>
        <v>54.25544584102326</v>
      </c>
      <c r="AP110" s="73">
        <f>((((((((($A110*2)/PI())/2)+('Calcification Rates'!$D$25-'Calcification Rates'!$E$25))^2)*PI())/2))-((((((($A110*2)/PI())/2)^2)*PI())/2)))*('Calcification Rates'!$F$25-'Calcification Rates'!$G$25)</f>
        <v>44.356325616634244</v>
      </c>
      <c r="AQ110" s="73">
        <f>((((((((($A110*2)/PI())/2)+('Calcification Rates'!$D$25+'Calcification Rates'!$E$25))^2)*PI())/2))-((((((($A110*2)/PI())/2)^2)*PI())/2)))*('Calcification Rates'!$F$25+'Calcification Rates'!$G$25)</f>
        <v>64.482727016044848</v>
      </c>
      <c r="AR110" s="73">
        <f>((((1-'Calcification Rates'!$H$28)*$A110)*'Calcification Rates'!$D$28*0.1)+('Calcification Rates'!$H$28*$A110*'Calcification Rates'!$D$28))*'Calcification Rates'!$F$28</f>
        <v>18.616093763976671</v>
      </c>
      <c r="AS110" s="73">
        <f>((((1-'Calcification Rates'!$H$28)*$A110)*(('Calcification Rates'!$D$28-'Calcification Rates'!$E$28)*0.1))+('Calcification Rates'!$H$28*$A110*('Calcification Rates'!$D$28-'Calcification Rates'!$E$28)))*('Calcification Rates'!$F$28-'Calcification Rates'!$G$28)</f>
        <v>16.779049825979424</v>
      </c>
      <c r="AT110" s="73">
        <f>((((1-'Calcification Rates'!$H$28)*$A110)*(('Calcification Rates'!$D$28+'Calcification Rates'!$E$28)*0.1))+('Calcification Rates'!$H$28*$A110*('Calcification Rates'!$D$28+'Calcification Rates'!$E$28)))*('Calcification Rates'!$F$28+'Calcification Rates'!$G$28)</f>
        <v>20.543033544143483</v>
      </c>
      <c r="AU110" s="73">
        <f>((((((((($A110*2)/PI())/2)+'Calcification Rates'!$D$29)^2)*PI())/2))-((((((($A110*2)/PI())/2)^2)*PI())/2)))*'Calcification Rates'!$F$29</f>
        <v>264.94420978419532</v>
      </c>
      <c r="AV110" s="73">
        <f>((((((((($A110*2)/PI())/2)+('Calcification Rates'!$D$29-'Calcification Rates'!$E$29))^2)*PI())/2))-((((((($A110*2)/PI())/2)^2)*PI())/2)))*('Calcification Rates'!$F$29-'Calcification Rates'!$G$29)</f>
        <v>219.02456066871426</v>
      </c>
      <c r="AW110" s="73">
        <f>((((((((($A110*2)/PI())/2)+('Calcification Rates'!$D$29+'Calcification Rates'!$E$29))^2)*PI())/2))-((((((($A110*2)/PI())/2)^2)*PI())/2)))*('Calcification Rates'!$F$29+'Calcification Rates'!$G$29)</f>
        <v>314.84126590503632</v>
      </c>
      <c r="AX110" s="73">
        <f>((((((((($A110*2)/PI())/2)+'Calcification Rates'!$D$30)^2)*PI())/2))-((((((($A110*2)/PI())/2)^2)*PI())/2)))*'Calcification Rates'!$F$30</f>
        <v>63.385437886833394</v>
      </c>
      <c r="AY110" s="73">
        <f>((((((((($A110*2)/PI())/2)+('Calcification Rates'!$D$30-'Calcification Rates'!$E$30))^2)*PI())/2))-((((((($A110*2)/PI())/2)^2)*PI())/2)))*('Calcification Rates'!$F$30-'Calcification Rates'!$G$30)</f>
        <v>56.27207380559188</v>
      </c>
      <c r="AZ110" s="73">
        <f>((((((((($A110*2)/PI())/2)+('Calcification Rates'!$D$30+'Calcification Rates'!$E$30))^2)*PI())/2))-((((((($A110*2)/PI())/2)^2)*PI())/2)))*('Calcification Rates'!$F$30+'Calcification Rates'!$G$30)</f>
        <v>70.644719961737181</v>
      </c>
      <c r="BA110" s="73">
        <f>((((1-'Calcification Rates'!$H$31)*$A110)*'Calcification Rates'!$D$31*0.1)+('Calcification Rates'!$H$31*$A110*'Calcification Rates'!$D$31))*'Calcification Rates'!$F$31</f>
        <v>19.911528000000001</v>
      </c>
      <c r="BB110" s="73">
        <f>((((1-'Calcification Rates'!$H$31)*$A110)*(('Calcification Rates'!$D$31-'Calcification Rates'!$E$31)*0.1))+('Calcification Rates'!$H$31*$A110*('Calcification Rates'!$D$31-'Calcification Rates'!$E$31)))*('Calcification Rates'!$F$31-'Calcification Rates'!$G$31)</f>
        <v>19.911528000000001</v>
      </c>
      <c r="BC110" s="73">
        <f>((((1-'Calcification Rates'!$H$31)*$A110)*(('Calcification Rates'!$D$31+'Calcification Rates'!$E$31)*0.1))+('Calcification Rates'!$H$31*$A110*('Calcification Rates'!$D$31+'Calcification Rates'!$E$31)))*('Calcification Rates'!$F$31+'Calcification Rates'!$G$31)</f>
        <v>19.911528000000001</v>
      </c>
      <c r="BD110" s="73">
        <f>$A110*'Calcification Rates'!$D$32*'Calcification Rates'!$F$32</f>
        <v>83.667837141468169</v>
      </c>
      <c r="BE110" s="73">
        <f>$A110*('Calcification Rates'!$D$32-'Calcification Rates'!$E$32)*('Calcification Rates'!$F$32-'Calcification Rates'!$G$32)</f>
        <v>80.430655265373915</v>
      </c>
      <c r="BF110" s="73">
        <f>$A110*('Calcification Rates'!$D$32+'Calcification Rates'!$E$32)*('Calcification Rates'!$F$32+'Calcification Rates'!$G$32)</f>
        <v>86.905019017562438</v>
      </c>
      <c r="BG110" s="73">
        <f>((((1-'Calcification Rates'!$H$34)*$A110)*'Calcification Rates'!$D$34*0.1)+('Calcification Rates'!$H$34*$A110*'Calcification Rates'!$D$34))*'Calcification Rates'!$F$34</f>
        <v>27.048375900000003</v>
      </c>
      <c r="BH110" s="73">
        <f>((((1-'Calcification Rates'!$H$34)*$A110)*(('Calcification Rates'!$D$34-'Calcification Rates'!$E$34)*0.1))+('Calcification Rates'!$H$34*$A110*('Calcification Rates'!$D$34-'Calcification Rates'!$E$34)))*('Calcification Rates'!$F$34-'Calcification Rates'!$G$34)</f>
        <v>10.300375345521472</v>
      </c>
      <c r="BI110" s="73">
        <f>((((1-'Calcification Rates'!$H$34)*$A110)*(('Calcification Rates'!$D$34+'Calcification Rates'!$E$34)*0.1))+('Calcification Rates'!$H$34*$A110*('Calcification Rates'!$D$34+'Calcification Rates'!$E$34)))*('Calcification Rates'!$F$34+'Calcification Rates'!$G$34)</f>
        <v>51.5868973623625</v>
      </c>
      <c r="BJ110" s="73">
        <f>(2*'Calcification Rates'!$D$35*'Calcification Rates'!$F$35)+0.1*'Calcification Rates'!$D$35*($A110+(2*'Calcification Rates'!$D$35))*'Calcification Rates'!$F$35</f>
        <v>7.6723037519121089</v>
      </c>
      <c r="BK110" s="73">
        <f>(2*('Calcification Rates'!$D$35-'Calcification Rates'!$E$35)*('Calcification Rates'!$F$35-'Calcification Rates'!$G$35))+(0.1*('Calcification Rates'!$D$35-'Calcification Rates'!$E$35)*($A110+(2*'Calcification Rates'!$D$35-'Calcification Rates'!$E$35)))*('Calcification Rates'!$F$35-'Calcification Rates'!$G$35)</f>
        <v>6.9196595018890994</v>
      </c>
      <c r="BL110" s="73">
        <f>(2*('Calcification Rates'!$D$35+'Calcification Rates'!$E$35)*('Calcification Rates'!$F$35+'Calcification Rates'!$G$35))+(0.1*('Calcification Rates'!$D$35+'Calcification Rates'!$E$35)*($A110+(2*'Calcification Rates'!$D$35+'Calcification Rates'!$E$35)))*('Calcification Rates'!$F$35+'Calcification Rates'!$G$35)</f>
        <v>8.4599883269424172</v>
      </c>
      <c r="BM110" s="73">
        <f>((((((((($A110*2)/PI())/2)+'Calcification Rates'!$D$36)^2)*PI())/2))-((((((($A110*2)/PI())/2)^2)*PI())/2)))*'Calcification Rates'!$F$36</f>
        <v>85.380086451663743</v>
      </c>
      <c r="BN110" s="73">
        <f>((((((((($A110*2)/PI())/2)+('Calcification Rates'!$D$36-'Calcification Rates'!$E$36))^2)*PI())/2))-((((((($A110*2)/PI())/2)^2)*PI())/2)))*('Calcification Rates'!$F$36-'Calcification Rates'!$G$36)</f>
        <v>78.209046286354919</v>
      </c>
      <c r="BO110" s="73">
        <f>((((((((($A110*2)/PI())/2)+('Calcification Rates'!$D$36+'Calcification Rates'!$E$36))^2)*PI())/2))-((((((($A110*2)/PI())/2)^2)*PI())/2)))*('Calcification Rates'!$F$36+'Calcification Rates'!$G$36)</f>
        <v>92.865294958313399</v>
      </c>
      <c r="BP110" s="73">
        <f>(2*'Calcification Rates'!$D$37*'Calcification Rates'!$F$37)+0.1*'Calcification Rates'!$D$37*($A110+(2*'Calcification Rates'!$D$37))*'Calcification Rates'!$F$37</f>
        <v>150.79375694444445</v>
      </c>
      <c r="BQ110" s="73">
        <f>(2*('Calcification Rates'!$D$37-'Calcification Rates'!$E$37)*('Calcification Rates'!$F$37-'Calcification Rates'!$G$37))+(0.1*('Calcification Rates'!$D$37-'Calcification Rates'!$E$37)*($A110+(2*'Calcification Rates'!$D$37-'Calcification Rates'!$E$37)))*('Calcification Rates'!$F$37-'Calcification Rates'!$G$37)</f>
        <v>123.7838169314085</v>
      </c>
      <c r="BR110" s="73">
        <f>(2*('Calcification Rates'!$D$37+'Calcification Rates'!$E$37)*('Calcification Rates'!$F$37+'Calcification Rates'!$G$37))+(0.1*('Calcification Rates'!$D$37+'Calcification Rates'!$E$37)*($A110+(2*'Calcification Rates'!$D$37+'Calcification Rates'!$E$37)))*('Calcification Rates'!$F$37+'Calcification Rates'!$G$37)</f>
        <v>179.95043409355878</v>
      </c>
      <c r="BS110" s="73">
        <f>(2*'Calcification Rates'!$D$38*'Calcification Rates'!$F$38)+0.1*'Calcification Rates'!$D$38*($A110+(2*'Calcification Rates'!$D$38))*'Calcification Rates'!$F$38</f>
        <v>144.3893888888889</v>
      </c>
      <c r="BT110" s="73">
        <f>(2*('Calcification Rates'!$D$38-'Calcification Rates'!$E$38)*('Calcification Rates'!$F$38-'Calcification Rates'!$G$38))+(0.1*('Calcification Rates'!$D$38-'Calcification Rates'!$E$38)*($A110+(2*'Calcification Rates'!$D$38-'Calcification Rates'!$E$38)))*('Calcification Rates'!$F$38-'Calcification Rates'!$G$38)</f>
        <v>116.25504224803977</v>
      </c>
      <c r="BU110" s="73">
        <f>(2*('Calcification Rates'!$D$38+'Calcification Rates'!$E$38)*('Calcification Rates'!$F$38+'Calcification Rates'!$G$38))+(0.1*('Calcification Rates'!$D$38+'Calcification Rates'!$E$38)*($A110+(2*'Calcification Rates'!$D$38+'Calcification Rates'!$E$38)))*('Calcification Rates'!$F$38+'Calcification Rates'!$G$38)</f>
        <v>175.31781853025623</v>
      </c>
      <c r="BV110" s="73">
        <f>((((((((($A110*2)/PI())/2)+'Calcification Rates'!$D$39)^2)*PI())/2))-((((((($A110*2)/PI())/2)^2)*PI())/2)))*'Calcification Rates'!$F$39</f>
        <v>46.201366456529122</v>
      </c>
      <c r="BW110" s="73">
        <f>((((((((($A110*2)/PI())/2)+('Calcification Rates'!$D$39-'Calcification Rates'!$E$39))^2)*PI())/2))-((((((($A110*2)/PI())/2)^2)*PI())/2)))*('Calcification Rates'!$F$39-'Calcification Rates'!$G$39)</f>
        <v>44.413795135772006</v>
      </c>
      <c r="BX110" s="73">
        <f>((((((((($A110*2)/PI())/2)+('Calcification Rates'!$D$39+'Calcification Rates'!$E$39))^2)*PI())/2))-((((((($A110*2)/PI())/2)^2)*PI())/2)))*('Calcification Rates'!$F$39+'Calcification Rates'!$G$39)</f>
        <v>47.988937777286239</v>
      </c>
      <c r="BY110" s="73">
        <f>((((((((($A110*2)/PI())/2)+'Calcification Rates'!$D$40)^2)*PI())/2))-((((((($A110*2)/PI())/2)^2)*PI())/2)))*'Calcification Rates'!$F$40</f>
        <v>84.276286823193317</v>
      </c>
      <c r="BZ110" s="73">
        <f>((((((((($A110*2)/PI())/2)+('Calcification Rates'!$D$40-'Calcification Rates'!$E$40))^2)*PI())/2))-((((((($A110*2)/PI())/2)^2)*PI())/2)))*('Calcification Rates'!$F$40-'Calcification Rates'!$G$40)</f>
        <v>81.015563496172504</v>
      </c>
      <c r="CA110" s="73">
        <f>((((((((($A110*2)/PI())/2)+('Calcification Rates'!$D$40+'Calcification Rates'!$E$40))^2)*PI())/2))-((((((($A110*2)/PI())/2)^2)*PI())/2)))*('Calcification Rates'!$F$40+'Calcification Rates'!$G$40)</f>
        <v>87.537010150214115</v>
      </c>
      <c r="CB110" s="73">
        <f>$A110*'Calcification Rates'!$D$23*'Calcification Rates'!$F$23</f>
        <v>2.5383037499999999</v>
      </c>
      <c r="CC110" s="73">
        <f>$A110*('Calcification Rates'!$D$23-'Calcification Rates'!$E$23)*('Calcification Rates'!$F$23-'Calcification Rates'!$G$23)</f>
        <v>1.6496405220034869</v>
      </c>
      <c r="CD110" s="73">
        <f>$A110*('Calcification Rates'!$D$23+'Calcification Rates'!$E$23)*('Calcification Rates'!$F$23+'Calcification Rates'!$G$23)</f>
        <v>3.4269669779965128</v>
      </c>
      <c r="CE110" s="73">
        <f>((((1-'Calcification Rates'!$H$44)*$A110)*'Calcification Rates'!$D$44*0.1)+('Calcification Rates'!$H$44*$A110*'Calcification Rates'!$D$44))*'Calcification Rates'!$F$44</f>
        <v>88.637527824299994</v>
      </c>
      <c r="CF110" s="73">
        <f>((((1-'Calcification Rates'!$H$44)*$A110)*(('Calcification Rates'!$D$44-'Calcification Rates'!$E$44)*0.1))+('Calcification Rates'!$H$44*$A110*('Calcification Rates'!$D$44-'Calcification Rates'!$E$44)))*('Calcification Rates'!$F$44-'Calcification Rates'!$G$44)</f>
        <v>53.455929968626421</v>
      </c>
      <c r="CG110" s="73">
        <f>((((1-'Calcification Rates'!$H$44)*$A110)*(('Calcification Rates'!$D$44+'Calcification Rates'!$E$44)*0.1))+('Calcification Rates'!$H$44*$A110*('Calcification Rates'!$D$44+'Calcification Rates'!$E$44)))*('Calcification Rates'!$F$44+'Calcification Rates'!$G$44)</f>
        <v>128.91282290883879</v>
      </c>
      <c r="CH110" s="73">
        <f>((((1-'Calcification Rates'!$H$45)*$A110)*'Calcification Rates'!$D$45*0.1)+('Calcification Rates'!$H$45*$A110*'Calcification Rates'!$D$45))*'Calcification Rates'!$F$45</f>
        <v>110.13865920000001</v>
      </c>
      <c r="CI110" s="73">
        <f>((((1-'Calcification Rates'!$H$45)*$A110)*(('Calcification Rates'!$D$45-'Calcification Rates'!$E$45)*0.1))+('Calcification Rates'!$H$45*$A110*('Calcification Rates'!$D$45-'Calcification Rates'!$E$45)))*('Calcification Rates'!$F$45-'Calcification Rates'!$G$45)</f>
        <v>72.524820397900328</v>
      </c>
      <c r="CJ110" s="73">
        <f>((((1-'Calcification Rates'!$H$45)*$A110)*(('Calcification Rates'!$D$45+'Calcification Rates'!$E$45)*0.1))+('Calcification Rates'!$H$45*$A110*('Calcification Rates'!$D$45+'Calcification Rates'!$E$45)))*('Calcification Rates'!$F$45+'Calcification Rates'!$G$45)</f>
        <v>147.75249800209968</v>
      </c>
      <c r="CK110" s="73">
        <f>((((1-'Calcification Rates'!$H$46)*$A110)*'Calcification Rates'!$D$46*0.1)+('Calcification Rates'!$H$46*$A110*'Calcification Rates'!$D$46))*'Calcification Rates'!$F$46</f>
        <v>88.71258456000001</v>
      </c>
      <c r="CL110" s="73">
        <f>((((1-'Calcification Rates'!$H$46)*$A110)*(('Calcification Rates'!$D$46-'Calcification Rates'!$E$46)*0.1))+('Calcification Rates'!$H$46*$A110*('Calcification Rates'!$D$46-'Calcification Rates'!$E$46)))*('Calcification Rates'!$F$46-'Calcification Rates'!$G$46)</f>
        <v>83.200697931461917</v>
      </c>
      <c r="CM110" s="73">
        <f>((((1-'Calcification Rates'!$H$46)*$A110)*(('Calcification Rates'!$D$46+'Calcification Rates'!$E$46)*0.1))+('Calcification Rates'!$H$46*$A110*('Calcification Rates'!$D$46+'Calcification Rates'!$E$46)))*('Calcification Rates'!$F$46+'Calcification Rates'!$G$46)</f>
        <v>94.389754865759798</v>
      </c>
      <c r="CN110" s="73">
        <f>((((1-'Calcification Rates'!$H$47)*$A110)*'Calcification Rates'!$D$47*0.1)+('Calcification Rates'!$H$47*$A110*'Calcification Rates'!$D$47))*'Calcification Rates'!$F$47</f>
        <v>115.65885534839998</v>
      </c>
      <c r="CO110" s="73">
        <f>((((1-'Calcification Rates'!$H$47)*$A110)*(('Calcification Rates'!$D$47-'Calcification Rates'!$E$47)*0.1))+('Calcification Rates'!$H$47*$A110*('Calcification Rates'!$D$47-'Calcification Rates'!$E$47)))*('Calcification Rates'!$F$47-'Calcification Rates'!$G$47)</f>
        <v>69.752077066172276</v>
      </c>
      <c r="CP110" s="73">
        <f>((((1-'Calcification Rates'!$H$47)*$A110)*(('Calcification Rates'!$D$47+'Calcification Rates'!$E$47)*0.1))+('Calcification Rates'!$H$47*$A110*('Calcification Rates'!$D$47+'Calcification Rates'!$E$47)))*('Calcification Rates'!$F$47+'Calcification Rates'!$G$47)</f>
        <v>168.21215464088942</v>
      </c>
      <c r="CQ110" s="73">
        <f>((((((((($A110*2)/PI())/2)+'Calcification Rates'!$D$48)^2)*PI())/2))-((((((($A110*2)/PI())/2)^2)*PI())/2)))*'Calcification Rates'!$F$48</f>
        <v>64.713737789317065</v>
      </c>
      <c r="CR110" s="73">
        <f>((((((((($A110*2)/PI())/2)+('Calcification Rates'!$D$48-'Calcification Rates'!$E$48))^2)*PI())/2))-((((((($A110*2)/PI())/2)^2)*PI())/2)))*('Calcification Rates'!$F$48-'Calcification Rates'!$G$48)</f>
        <v>58.361238217736044</v>
      </c>
      <c r="CS110" s="73">
        <f>((((((((($A110*2)/PI())/2)+('Calcification Rates'!$D$48+'Calcification Rates'!$E$48))^2)*PI())/2))-((((((($A110*2)/PI())/2)^2)*PI())/2)))*('Calcification Rates'!$F$48+'Calcification Rates'!$G$48)</f>
        <v>71.362716932216884</v>
      </c>
      <c r="CT110" s="73">
        <f>((((1-'Calcification Rates'!$H$49)*$A110)*'Calcification Rates'!$D$49*0.1)+('Calcification Rates'!$H$49*$A110*'Calcification Rates'!$D$49))*'Calcification Rates'!$F$49</f>
        <v>88.637527824299994</v>
      </c>
      <c r="CU110" s="73">
        <f>((((1-'Calcification Rates'!$H$49)*$A110)*(('Calcification Rates'!$D$49-'Calcification Rates'!$E$49)*0.1))+('Calcification Rates'!$H$49*$A110*('Calcification Rates'!$D$49-'Calcification Rates'!$E$49)))*('Calcification Rates'!$F$49-'Calcification Rates'!$G$49)</f>
        <v>53.455929968626421</v>
      </c>
      <c r="CV110" s="73">
        <f>((((1-'Calcification Rates'!$H$49)*$A110)*(('Calcification Rates'!$D$49+'Calcification Rates'!$E$49)*0.1))+('Calcification Rates'!$H$49*$A110*('Calcification Rates'!$D$49+'Calcification Rates'!$E$49)))*('Calcification Rates'!$F$49+'Calcification Rates'!$G$49)</f>
        <v>128.91282290883879</v>
      </c>
      <c r="CW110" s="73">
        <f>((((((((($A110*2)/PI())/2)+'Calcification Rates'!$D$50)^2)*PI())/2))-((((((($A110*2)/PI())/2)^2)*PI())/2)))*'Calcification Rates'!$F$50</f>
        <v>64.713737789317065</v>
      </c>
      <c r="CX110" s="73">
        <f>((((((((($A110*2)/PI())/2)+('Calcification Rates'!$D$50-'Calcification Rates'!$E$50))^2)*PI())/2))-((((((($A110*2)/PI())/2)^2)*PI())/2)))*('Calcification Rates'!$F$50-'Calcification Rates'!$G$50)</f>
        <v>58.361238217736044</v>
      </c>
      <c r="CY110" s="73">
        <f>((((((((($A110*2)/PI())/2)+('Calcification Rates'!$D$50+'Calcification Rates'!$E$50))^2)*PI())/2))-((((((($A110*2)/PI())/2)^2)*PI())/2)))*('Calcification Rates'!$F$50+'Calcification Rates'!$G$50)</f>
        <v>71.362716932216884</v>
      </c>
      <c r="CZ110" s="73">
        <f>((((((((($A110*2)/PI())/2)+'Calcification Rates'!$D$51)^2)*PI())/2))-((((((($A110*2)/PI())/2)^2)*PI())/2)))*'Calcification Rates'!$F$51</f>
        <v>64.713737789317065</v>
      </c>
      <c r="DA110" s="73">
        <f>((((((((($A110*2)/PI())/2)+('Calcification Rates'!$D$51-'Calcification Rates'!$E$51))^2)*PI())/2))-((((((($A110*2)/PI())/2)^2)*PI())/2)))*('Calcification Rates'!$F$51-'Calcification Rates'!$G$51)</f>
        <v>58.361238217736044</v>
      </c>
      <c r="DB110" s="73">
        <f>((((((((($A110*2)/PI())/2)+('Calcification Rates'!$D$51+'Calcification Rates'!$E$51))^2)*PI())/2))-((((((($A110*2)/PI())/2)^2)*PI())/2)))*('Calcification Rates'!$F$51+'Calcification Rates'!$G$51)</f>
        <v>71.362716932216884</v>
      </c>
      <c r="DC110" s="73">
        <f>((((((((($A110*2)/PI())/2)+'Calcification Rates'!$D$52)^2)*PI())/2))-((((((($A110*2)/PI())/2)^2)*PI())/2)))*'Calcification Rates'!$F$52</f>
        <v>142.67925842772073</v>
      </c>
      <c r="DD110" s="73">
        <f>((((((((($A110*2)/PI())/2)+('Calcification Rates'!$D$52-'Calcification Rates'!$E$52))^2)*PI())/2))-((((((($A110*2)/PI())/2)^2)*PI())/2)))*('Calcification Rates'!$F$52-'Calcification Rates'!$G$52)</f>
        <v>134.70248408721326</v>
      </c>
      <c r="DE110" s="73">
        <f>((((((((($A110*2)/PI())/2)+('Calcification Rates'!$D$52+'Calcification Rates'!$E$52))^2)*PI())/2))-((((((($A110*2)/PI())/2)^2)*PI())/2)))*('Calcification Rates'!$F$52+'Calcification Rates'!$G$52)</f>
        <v>150.85488648958392</v>
      </c>
      <c r="DF110" s="73">
        <f>((((((((($A110*2)/PI())/2)+'Calcification Rates'!$D$53)^2)*PI())/2))-((((((($A110*2)/PI())/2)^2)*PI())/2)))*'Calcification Rates'!$F$53</f>
        <v>19.208631740912892</v>
      </c>
      <c r="DG110" s="73">
        <f>((((((((($A110*2)/PI())/2)+('Calcification Rates'!$D$53-'Calcification Rates'!$E$53))^2)*PI())/2))-((((((($A110*2)/PI())/2)^2)*PI())/2)))*('Calcification Rates'!$F$53-'Calcification Rates'!$G$53)</f>
        <v>18.257854667147406</v>
      </c>
      <c r="DH110" s="73">
        <f>((((((((($A110*2)/PI())/2)+('Calcification Rates'!$D$53+'Calcification Rates'!$E$53))^2)*PI())/2))-((((((($A110*2)/PI())/2)^2)*PI())/2)))*('Calcification Rates'!$F$53+'Calcification Rates'!$G$53)</f>
        <v>20.17612644619836</v>
      </c>
      <c r="DI110" s="73">
        <f>((((((((($A110*2)/PI())/2)+'Calcification Rates'!$D$54)^2)*PI())/2))-((((((($A110*2)/PI())/2)^2)*PI())/2)))*'Calcification Rates'!$F$54</f>
        <v>19.208631740912892</v>
      </c>
      <c r="DJ110" s="73">
        <f>((((((((($A110*2)/PI())/2)+('Calcification Rates'!$D$54-'Calcification Rates'!$E$54))^2)*PI())/2))-((((((($A110*2)/PI())/2)^2)*PI())/2)))*('Calcification Rates'!$F$54-'Calcification Rates'!$G$54)</f>
        <v>18.257854667147406</v>
      </c>
      <c r="DK110" s="73">
        <f>((((((((($A110*2)/PI())/2)+('Calcification Rates'!$D$54+'Calcification Rates'!$E$54))^2)*PI())/2))-((((((($A110*2)/PI())/2)^2)*PI())/2)))*('Calcification Rates'!$F$54+'Calcification Rates'!$G$54)</f>
        <v>20.17612644619836</v>
      </c>
      <c r="DL110" s="73">
        <f>((((((((($A110*2)/PI())/2)+'Calcification Rates'!$D$55)^2)*PI())/2))-((((((($A110*2)/PI())/2)^2)*PI())/2)))*'Calcification Rates'!$F$55</f>
        <v>23.55511608702593</v>
      </c>
      <c r="DM110" s="73">
        <f>((((((((($A110*2)/PI())/2)+('Calcification Rates'!$D$55-'Calcification Rates'!$E$55))^2)*PI())/2))-((((((($A110*2)/PI())/2)^2)*PI())/2)))*('Calcification Rates'!$F$55-'Calcification Rates'!$G$55)</f>
        <v>23.29032236115297</v>
      </c>
      <c r="DN110" s="73">
        <f>((((((((($A110*2)/PI())/2)+('Calcification Rates'!$D$55+'Calcification Rates'!$E$55))^2)*PI())/2))-((((((($A110*2)/PI())/2)^2)*PI())/2)))*('Calcification Rates'!$F$55+'Calcification Rates'!$G$55)</f>
        <v>23.819919686820569</v>
      </c>
      <c r="DO110" s="73">
        <f>((((1-'Calcification Rates'!$H$56)*$A110)*'Calcification Rates'!$D$56*0.1)+('Calcification Rates'!$H$56*$A110*'Calcification Rates'!$D$56))*'Calcification Rates'!$F$56</f>
        <v>11.49771078</v>
      </c>
      <c r="DP110" s="73">
        <f>((((1-'Calcification Rates'!$H$56)*$A110)*(('Calcification Rates'!$D$56-'Calcification Rates'!$E$56)*0.1))+('Calcification Rates'!$H$56*$A110*('Calcification Rates'!$D$56-'Calcification Rates'!$E$56)))*('Calcification Rates'!$F$56-'Calcification Rates'!$G$56)</f>
        <v>11.49771078</v>
      </c>
      <c r="DQ110" s="73">
        <f>((((1-'Calcification Rates'!$H$56)*$A110)*(('Calcification Rates'!$D$56+'Calcification Rates'!$E$56)*0.1))+('Calcification Rates'!$H$56*$A110*('Calcification Rates'!$D$56+'Calcification Rates'!$E$56)))*('Calcification Rates'!$F$56+'Calcification Rates'!$G$56)</f>
        <v>11.49771078</v>
      </c>
      <c r="DR110" s="73">
        <f>((((1-'Calcification Rates'!$H$57)*$A110)*'Calcification Rates'!$D$57*0.1)+('Calcification Rates'!$H$57*$A110*'Calcification Rates'!$D$57))*'Calcification Rates'!$F$57</f>
        <v>48.750048000000007</v>
      </c>
      <c r="DS110" s="73">
        <f>((((1-'Calcification Rates'!$H$57)*$A110)*(('Calcification Rates'!$D$57-'Calcification Rates'!$E$57)*0.1))+('Calcification Rates'!$H$57*$A110*('Calcification Rates'!$D$57-'Calcification Rates'!$E$57)))*('Calcification Rates'!$F$57-'Calcification Rates'!$G$57)</f>
        <v>46.204814773879754</v>
      </c>
      <c r="DT110" s="73">
        <f>((((1-'Calcification Rates'!$H$57)*$A110)*(('Calcification Rates'!$D$57+'Calcification Rates'!$E$57)*0.1))+('Calcification Rates'!$H$57*$A110*('Calcification Rates'!$D$57+'Calcification Rates'!$E$57)))*('Calcification Rates'!$F$57+'Calcification Rates'!$G$57)</f>
        <v>51.295281226120274</v>
      </c>
      <c r="DU110" s="73">
        <f>((((1-'Calcification Rates'!$H$58)*$A110)*'Calcification Rates'!$D$58*0.1)+('Calcification Rates'!$H$58*$A110*'Calcification Rates'!$D$58))*'Calcification Rates'!$F$58</f>
        <v>48.750048000000007</v>
      </c>
      <c r="DV110" s="73">
        <f>((((1-'Calcification Rates'!$H$58)*$A110)*(('Calcification Rates'!$D$58-'Calcification Rates'!$E$58)*0.1))+('Calcification Rates'!$H$58*$A110*('Calcification Rates'!$D$58-'Calcification Rates'!$E$58)))*('Calcification Rates'!$F$58-'Calcification Rates'!$G$58)</f>
        <v>46.204814773879754</v>
      </c>
      <c r="DW110" s="73">
        <f>((((1-'Calcification Rates'!$H$58)*$A110)*(('Calcification Rates'!$D$58+'Calcification Rates'!$E$58)*0.1))+('Calcification Rates'!$H$58*$A110*('Calcification Rates'!$D$58+'Calcification Rates'!$E$58)))*('Calcification Rates'!$F$58+'Calcification Rates'!$G$58)</f>
        <v>51.295281226120274</v>
      </c>
      <c r="DX110" s="73">
        <f>(2*'Calcification Rates'!$D$59*'Calcification Rates'!$F$59)+0.1*'Calcification Rates'!$D$59*($A110+(2*'Calcification Rates'!$D$59))*'Calcification Rates'!$F$59</f>
        <v>31.156950755555556</v>
      </c>
      <c r="DY110" s="73">
        <f>(2*('Calcification Rates'!$D$59-'Calcification Rates'!$E$59)*('Calcification Rates'!$F$59-'Calcification Rates'!$G$59))+(0.1*('Calcification Rates'!$D$59-'Calcification Rates'!$E$59)*($A110+(2*'Calcification Rates'!$D$59-'Calcification Rates'!$E$59)))*('Calcification Rates'!$F$59-'Calcification Rates'!$G$59)</f>
        <v>29.511754462338146</v>
      </c>
      <c r="DZ110" s="73">
        <f>(2*('Calcification Rates'!$D$59+'Calcification Rates'!$E$59)*('Calcification Rates'!$F$59+'Calcification Rates'!$G$59))+(0.1*('Calcification Rates'!$D$59+'Calcification Rates'!$E$59)*($A110+(2*'Calcification Rates'!$D$59+'Calcification Rates'!$E$59)))*('Calcification Rates'!$F$59+'Calcification Rates'!$G$59)</f>
        <v>32.80418481098026</v>
      </c>
      <c r="EA110" s="73">
        <f>((((((((($A110*2)/PI())/2)+'Calcification Rates'!$D$60)^2)*PI())/2))-((((((($A110*2)/PI())/2)^2)*PI())/2)))*'Calcification Rates'!$F$60</f>
        <v>67.292726284714064</v>
      </c>
      <c r="EB110" s="73">
        <f>((((((((($A110*2)/PI())/2)+('Calcification Rates'!$D$60-'Calcification Rates'!$E$60))^2)*PI())/2))-((((((($A110*2)/PI())/2)^2)*PI())/2)))*('Calcification Rates'!$F$60-'Calcification Rates'!$G$60)</f>
        <v>62.824670687976671</v>
      </c>
      <c r="EC110" s="73">
        <f>((((((((($A110*2)/PI())/2)+('Calcification Rates'!$D$60+'Calcification Rates'!$E$60))^2)*PI())/2))-((((((($A110*2)/PI())/2)^2)*PI())/2)))*('Calcification Rates'!$F$60+'Calcification Rates'!$G$60)</f>
        <v>71.905330059394004</v>
      </c>
      <c r="ED110" s="73">
        <f>$A110*'Calcification Rates'!$D$61*'Calcification Rates'!$F$61</f>
        <v>84.755711415618975</v>
      </c>
      <c r="EE110" s="73">
        <f>$A110*('Calcification Rates'!$D$61-'Calcification Rates'!$E$61)*('Calcification Rates'!$F$61-'Calcification Rates'!$G$61)</f>
        <v>77.663689705745909</v>
      </c>
      <c r="EF110" s="73">
        <f>$A110*('Calcification Rates'!$D$61+'Calcification Rates'!$E$61)*('Calcification Rates'!$F$61+'Calcification Rates'!$G$61)</f>
        <v>92.15464501134079</v>
      </c>
      <c r="EG110" s="73">
        <f>(2*'Calcification Rates'!$D$62*'Calcification Rates'!$F$62)+0.1*'Calcification Rates'!$D$62*($A110+(2*'Calcification Rates'!$D$62))*'Calcification Rates'!$F$62</f>
        <v>150.79375694444445</v>
      </c>
      <c r="EH110" s="73">
        <f>(2*('Calcification Rates'!$D$62-'Calcification Rates'!$E$62)*('Calcification Rates'!$F$62-'Calcification Rates'!$G$62))+(0.1*('Calcification Rates'!$D$62-'Calcification Rates'!$E$62)*($A110+(2*'Calcification Rates'!$D$62-'Calcification Rates'!$E$62)))*('Calcification Rates'!$F$62-'Calcification Rates'!$G$62)</f>
        <v>123.7838169314085</v>
      </c>
      <c r="EI110" s="73">
        <f>(2*('Calcification Rates'!$D$62+'Calcification Rates'!$E$62)*('Calcification Rates'!$F$62+'Calcification Rates'!$G$62))+(0.1*('Calcification Rates'!$D$62+'Calcification Rates'!$E$62)*($A110+(2*'Calcification Rates'!$D$62+'Calcification Rates'!$E$62)))*('Calcification Rates'!$F$62+'Calcification Rates'!$G$62)</f>
        <v>179.95043409355878</v>
      </c>
      <c r="EJ110" s="73">
        <f>(2*'Calcification Rates'!$D$63*'Calcification Rates'!$F$63)+0.1*'Calcification Rates'!$D$63*($A110+(2*'Calcification Rates'!$D$63))*'Calcification Rates'!$F$63</f>
        <v>150.79375694444445</v>
      </c>
      <c r="EK110" s="73">
        <f>(2*('Calcification Rates'!$D$63-'Calcification Rates'!$E$63)*('Calcification Rates'!$F$63-'Calcification Rates'!$G$63))+(0.1*('Calcification Rates'!$D$63-'Calcification Rates'!$E$63)*($A110+(2*'Calcification Rates'!$D$63-'Calcification Rates'!$E$63)))*('Calcification Rates'!$F$63-'Calcification Rates'!$G$63)</f>
        <v>123.7838169314085</v>
      </c>
      <c r="EL110" s="73">
        <f>(2*('Calcification Rates'!$D$63+'Calcification Rates'!$E$63)*('Calcification Rates'!$F$63+'Calcification Rates'!$G$63))+(0.1*('Calcification Rates'!$D$63+'Calcification Rates'!$E$63)*($A110+(2*'Calcification Rates'!$D$63+'Calcification Rates'!$E$63)))*('Calcification Rates'!$F$63+'Calcification Rates'!$G$63)</f>
        <v>179.95043409355878</v>
      </c>
      <c r="EM110" s="73">
        <f>(2*'Calcification Rates'!$D$64*'Calcification Rates'!$F$64)+0.1*'Calcification Rates'!$D$64*($A110+(2*'Calcification Rates'!$D$64))*'Calcification Rates'!$F$64</f>
        <v>150.79375694444445</v>
      </c>
      <c r="EN110" s="73">
        <f>(2*('Calcification Rates'!$D$64-'Calcification Rates'!$E$64)*('Calcification Rates'!$F$64-'Calcification Rates'!$G$64))+(0.1*('Calcification Rates'!$D$64-'Calcification Rates'!$E$64)*($A110+(2*'Calcification Rates'!$D$64-'Calcification Rates'!$E$64)))*('Calcification Rates'!$F$64-'Calcification Rates'!$G$64)</f>
        <v>123.7838169314085</v>
      </c>
      <c r="EO110" s="73">
        <f>(2*('Calcification Rates'!$D$64+'Calcification Rates'!$E$64)*('Calcification Rates'!$F$64+'Calcification Rates'!$G$64))+(0.1*('Calcification Rates'!$D$64+'Calcification Rates'!$E$64)*($A110+(2*'Calcification Rates'!$D$64+'Calcification Rates'!$E$64)))*('Calcification Rates'!$F$64+'Calcification Rates'!$G$64)</f>
        <v>179.95043409355878</v>
      </c>
      <c r="EP110" s="73">
        <f>(2*'Calcification Rates'!$D$65*'Calcification Rates'!$F$65)+0.1*'Calcification Rates'!$D$65*($A110+(2*'Calcification Rates'!$D$65))*'Calcification Rates'!$F$65</f>
        <v>150.79375694444445</v>
      </c>
      <c r="EQ110" s="73">
        <f>(2*('Calcification Rates'!$D$65-'Calcification Rates'!$E$65)*('Calcification Rates'!$F$65-'Calcification Rates'!$G$65))+(0.1*('Calcification Rates'!$D$65-'Calcification Rates'!$E$65)*($A110+(2*'Calcification Rates'!$D$65-'Calcification Rates'!$E$65)))*('Calcification Rates'!$F$65-'Calcification Rates'!$G$65)</f>
        <v>123.7838169314085</v>
      </c>
      <c r="ER110" s="73">
        <f>(2*('Calcification Rates'!$D$65+'Calcification Rates'!$E$65)*('Calcification Rates'!$F$65+'Calcification Rates'!$G$65))+(0.1*('Calcification Rates'!$D$65+'Calcification Rates'!$E$65)*($A110+(2*'Calcification Rates'!$D$65+'Calcification Rates'!$E$65)))*('Calcification Rates'!$F$65+'Calcification Rates'!$G$65)</f>
        <v>179.95043409355878</v>
      </c>
      <c r="ES110" s="73">
        <f>$A110*'Calcification Rates'!$D$66*'Calcification Rates'!$F$66</f>
        <v>84.755711415618975</v>
      </c>
      <c r="ET110" s="73">
        <f>$A110*('Calcification Rates'!$D$66-'Calcification Rates'!$E$66)*('Calcification Rates'!$F$66-'Calcification Rates'!$G$66)</f>
        <v>77.663689705745909</v>
      </c>
      <c r="EU110" s="73">
        <f>$A110*('Calcification Rates'!$D$66+'Calcification Rates'!$E$66)*('Calcification Rates'!$F$66+'Calcification Rates'!$G$66)</f>
        <v>92.15464501134079</v>
      </c>
      <c r="EV110" s="73">
        <f>(2*'Calcification Rates'!$D$67*'Calcification Rates'!$F$67)+0.1*'Calcification Rates'!$D$67*($A110+(2*'Calcification Rates'!$D$67))*'Calcification Rates'!$F$67</f>
        <v>150.79375694444445</v>
      </c>
      <c r="EW110" s="73">
        <f>(2*('Calcification Rates'!$D$67-'Calcification Rates'!$E$67)*('Calcification Rates'!$F$67-'Calcification Rates'!$G$67))+(0.1*('Calcification Rates'!$D$67-'Calcification Rates'!$E$67)*($A110+(2*'Calcification Rates'!$D$67-'Calcification Rates'!$E$67)))*('Calcification Rates'!$F$67-'Calcification Rates'!$G$67)</f>
        <v>123.7838169314085</v>
      </c>
      <c r="EX110" s="73">
        <f>(2*('Calcification Rates'!$D$67+'Calcification Rates'!$E$67)*('Calcification Rates'!$F$67+'Calcification Rates'!$G$67))+(0.1*('Calcification Rates'!$D$67+'Calcification Rates'!$E$67)*($A110+(2*'Calcification Rates'!$D$67+'Calcification Rates'!$E$67)))*('Calcification Rates'!$F$67+'Calcification Rates'!$G$67)</f>
        <v>179.95043409355878</v>
      </c>
      <c r="EY110" s="73">
        <f>((((1-'Calcification Rates'!$H$68)*$A110)*'Calcification Rates'!$D$68*0.1)+('Calcification Rates'!$H$68*$A110*'Calcification Rates'!$D$68))*'Calcification Rates'!$F$68</f>
        <v>24.724062000000004</v>
      </c>
      <c r="EZ110" s="73">
        <f>((((1-'Calcification Rates'!$H$68)*$A110)*(('Calcification Rates'!$D$68-'Calcification Rates'!$E$68)*0.1))+('Calcification Rates'!$H$68*$A110*('Calcification Rates'!$D$68-'Calcification Rates'!$E$68)))*('Calcification Rates'!$F$68-'Calcification Rates'!$G$68)</f>
        <v>15.384892801481255</v>
      </c>
      <c r="FA110" s="73">
        <f>((((1-'Calcification Rates'!$H$68)*$A110)*(('Calcification Rates'!$D$68+'Calcification Rates'!$E$68)*0.1))+('Calcification Rates'!$H$68*$A110*('Calcification Rates'!$D$68+'Calcification Rates'!$E$68)))*('Calcification Rates'!$F$68+'Calcification Rates'!$G$68)</f>
        <v>34.99217555737907</v>
      </c>
      <c r="FB110" s="73">
        <f>((((((((($A110*2)/PI())/2)+'Calcification Rates'!$D$69)^2)*PI())/2))-((((((($A110*2)/PI())/2)^2)*PI())/2)))*'Calcification Rates'!$F$69</f>
        <v>164.15640343905537</v>
      </c>
      <c r="FC110" s="73">
        <f>((((((((($A110*2)/PI())/2)+('Calcification Rates'!$D$69-'Calcification Rates'!$E$69))^2)*PI())/2))-((((((($A110*2)/PI())/2)^2)*PI())/2)))*('Calcification Rates'!$F$69-'Calcification Rates'!$G$69)</f>
        <v>155.4060333580608</v>
      </c>
      <c r="FD110" s="73">
        <f>((((((((($A110*2)/PI())/2)+('Calcification Rates'!$D$69+'Calcification Rates'!$E$69))^2)*PI())/2))-((((((($A110*2)/PI())/2)^2)*PI())/2)))*('Calcification Rates'!$F$69+'Calcification Rates'!$G$69)</f>
        <v>173.03435160831785</v>
      </c>
      <c r="FE110" s="73">
        <f>((((((((($A110*2)/PI())/2)+'Calcification Rates'!$D$70)^2)*PI())/2))-((((((($A110*2)/PI())/2)^2)*PI())/2)))*'Calcification Rates'!$F$70</f>
        <v>127.83377406790225</v>
      </c>
      <c r="FF110" s="73">
        <f>((((((((($A110*2)/PI())/2)+('Calcification Rates'!$D$70-'Calcification Rates'!$E$70))^2)*PI())/2))-((((((($A110*2)/PI())/2)^2)*PI())/2)))*('Calcification Rates'!$F$70-'Calcification Rates'!$G$70)</f>
        <v>110.06785946743294</v>
      </c>
      <c r="FG110" s="73">
        <f>((((((((($A110*2)/PI())/2)+('Calcification Rates'!$D$70+'Calcification Rates'!$E$70))^2)*PI())/2))-((((((($A110*2)/PI())/2)^2)*PI())/2)))*('Calcification Rates'!$F$70+'Calcification Rates'!$G$70)</f>
        <v>145.94088817838676</v>
      </c>
      <c r="FH110" s="73">
        <f>((((((((($A110*2)/PI())/2)+'Calcification Rates'!$D$71)^2)*PI())/2))-((((((($A110*2)/PI())/2)^2)*PI())/2)))*'Calcification Rates'!$F$71</f>
        <v>73.265066028779671</v>
      </c>
      <c r="FI110" s="73">
        <f>((((((((($A110*2)/PI())/2)+('Calcification Rates'!$D$71-'Calcification Rates'!$E$71))^2)*PI())/2))-((((((($A110*2)/PI())/2)^2)*PI())/2)))*('Calcification Rates'!$F$71-'Calcification Rates'!$G$71)</f>
        <v>67.55981338451754</v>
      </c>
      <c r="FJ110" s="73">
        <f>((((((((($A110*2)/PI())/2)+('Calcification Rates'!$D$71+'Calcification Rates'!$E$71))^2)*PI())/2))-((((((($A110*2)/PI())/2)^2)*PI())/2)))*('Calcification Rates'!$F$71+'Calcification Rates'!$G$71)</f>
        <v>79.195867049027854</v>
      </c>
      <c r="FK110" s="73">
        <f>$A110*'Calcification Rates'!$D$72*'Calcification Rates'!$F$72</f>
        <v>2.5383037499999999</v>
      </c>
      <c r="FL110" s="73">
        <f>$A110*('Calcification Rates'!$D$72-'Calcification Rates'!$E$72)*('Calcification Rates'!$F$72-'Calcification Rates'!$G$72)</f>
        <v>1.6496405220034869</v>
      </c>
      <c r="FM110" s="73">
        <f>$A110*('Calcification Rates'!$D$72+'Calcification Rates'!$E$72)*('Calcification Rates'!$F$72+'Calcification Rates'!$G$72)</f>
        <v>3.4269669779965128</v>
      </c>
      <c r="FN110" s="73">
        <f>$A110*'Calcification Rates'!$D$74*'Calcification Rates'!$F$74</f>
        <v>2.5383037499999999</v>
      </c>
      <c r="FO110" s="73">
        <f>$A110*('Calcification Rates'!$D$74-'Calcification Rates'!$E$74)*('Calcification Rates'!$F$74-'Calcification Rates'!$G$74)</f>
        <v>1.6496405220034869</v>
      </c>
      <c r="FP110" s="73">
        <f>$A110*('Calcification Rates'!$D$74+'Calcification Rates'!$E$74)*('Calcification Rates'!$F$74+'Calcification Rates'!$G$74)</f>
        <v>3.4269669779965128</v>
      </c>
      <c r="FQ110" s="73">
        <f>$A110*'Calcification Rates'!$D$75*'Calcification Rates'!$F$75</f>
        <v>73.260779829545456</v>
      </c>
      <c r="FR110" s="73">
        <f>$A110*('Calcification Rates'!$D$75-'Calcification Rates'!$E$75)*('Calcification Rates'!$F$75-'Calcification Rates'!$G$75)</f>
        <v>68.224871254270511</v>
      </c>
      <c r="FS110" s="73">
        <f>$A110*('Calcification Rates'!$D$75+'Calcification Rates'!$E$75)*('Calcification Rates'!$F$75+'Calcification Rates'!$G$75)</f>
        <v>78.450030533133045</v>
      </c>
      <c r="FT110" s="73">
        <f>((((((((($A110*2)/PI())/2)+'Calcification Rates'!$D$76)^2)*PI())/2))-((((((($A110*2)/PI())/2)^2)*PI())/2)))*'Calcification Rates'!$F$76</f>
        <v>73.742351635027404</v>
      </c>
      <c r="FU110" s="73">
        <f>((((((((($A110*2)/PI())/2)+('Calcification Rates'!$D$76-'Calcification Rates'!$E$76))^2)*PI())/2))-((((((($A110*2)/PI())/2)^2)*PI())/2)))*('Calcification Rates'!$F$76-'Calcification Rates'!$G$76)</f>
        <v>68.663555654620652</v>
      </c>
      <c r="FV110" s="73">
        <f>((((((((($A110*2)/PI())/2)+('Calcification Rates'!$D$76+'Calcification Rates'!$E$76))^2)*PI())/2))-((((((($A110*2)/PI())/2)^2)*PI())/2)))*('Calcification Rates'!$F$76+'Calcification Rates'!$G$76)</f>
        <v>78.976964153156842</v>
      </c>
      <c r="FW110" s="73">
        <f>(2*'Calcification Rates'!$D$77*'Calcification Rates'!$F$77)+0.1*'Calcification Rates'!$D$77*($A110+(2*'Calcification Rates'!$D$77))*'Calcification Rates'!$F$77</f>
        <v>150.79375694444445</v>
      </c>
      <c r="FX110" s="73">
        <f>(2*('Calcification Rates'!$D$77-'Calcification Rates'!$E$77)*('Calcification Rates'!$F$77-'Calcification Rates'!$G$77))+(0.1*('Calcification Rates'!$D$77-'Calcification Rates'!$E$77)*($A110+(2*'Calcification Rates'!$D$77-'Calcification Rates'!$E$77)))*('Calcification Rates'!$F$77-'Calcification Rates'!$G$77)</f>
        <v>143.48668588746219</v>
      </c>
      <c r="FY110" s="73">
        <f>(2*('Calcification Rates'!$D$77+'Calcification Rates'!$E$77)*('Calcification Rates'!$F$77+'Calcification Rates'!$G$77))+(0.1*('Calcification Rates'!$D$77+'Calcification Rates'!$E$77)*($A110+(2*'Calcification Rates'!$D$77+'Calcification Rates'!$E$77)))*('Calcification Rates'!$F$77+'Calcification Rates'!$G$77)</f>
        <v>158.1326262531322</v>
      </c>
      <c r="FZ110" s="73">
        <f>((((1-'Calcification Rates'!$H$78)*$A110)*'Calcification Rates'!$D$78*0.1)+('Calcification Rates'!$H$78*$A110*'Calcification Rates'!$D$78))*'Calcification Rates'!$F$78</f>
        <v>38.513334950999997</v>
      </c>
      <c r="GA110" s="73">
        <f>((((1-'Calcification Rates'!$H$78)*$A110)*(('Calcification Rates'!$D$78-'Calcification Rates'!$E$78)*0.1))+('Calcification Rates'!$H$78*$A110*('Calcification Rates'!$D$78-'Calcification Rates'!$E$78)))*('Calcification Rates'!$F$78-'Calcification Rates'!$G$78)</f>
        <v>37.180003948793555</v>
      </c>
      <c r="GB110" s="73">
        <f>((((1-'Calcification Rates'!$H$78)*$A110)*(('Calcification Rates'!$D$78+'Calcification Rates'!$E$78)*0.1))+('Calcification Rates'!$H$78*$A110*('Calcification Rates'!$D$78+'Calcification Rates'!$E$78)))*('Calcification Rates'!$F$78+'Calcification Rates'!$G$78)</f>
        <v>39.846665953206447</v>
      </c>
      <c r="GC110" s="73">
        <f>((((1-'Calcification Rates'!$H$79)*$A110)*'Calcification Rates'!$D$79*0.1)+('Calcification Rates'!$H$79*$A110*'Calcification Rates'!$D$79))*'Calcification Rates'!$F$79</f>
        <v>43.80172524000001</v>
      </c>
      <c r="GD110" s="73">
        <f>((((1-'Calcification Rates'!$H$79)*$A110)*(('Calcification Rates'!$D$79-'Calcification Rates'!$E$79)*0.1))+('Calcification Rates'!$H$79*$A110*('Calcification Rates'!$D$79-'Calcification Rates'!$E$79)))*('Calcification Rates'!$F$79-'Calcification Rates'!$G$79)</f>
        <v>41.970627685981086</v>
      </c>
      <c r="GE110" s="73">
        <f>((((1-'Calcification Rates'!$H$79)*$A110)*(('Calcification Rates'!$D$79+'Calcification Rates'!$E$79)*0.1))+('Calcification Rates'!$H$79*$A110*('Calcification Rates'!$D$79+'Calcification Rates'!$E$79)))*('Calcification Rates'!$F$79+'Calcification Rates'!$G$79)</f>
        <v>45.632822794018935</v>
      </c>
      <c r="GF110" s="73">
        <f>((((1-'Calcification Rates'!$H$80)*$A110)*'Calcification Rates'!$D$80*0.1)+('Calcification Rates'!$H$80*$A110*'Calcification Rates'!$D$80))*'Calcification Rates'!$F$80</f>
        <v>51.544162565999983</v>
      </c>
      <c r="GG110" s="73">
        <f>((((1-'Calcification Rates'!$H$80)*$A110)*(('Calcification Rates'!$D$80-'Calcification Rates'!$E$80)*0.1))+('Calcification Rates'!$H$80*$A110*('Calcification Rates'!$D$80-'Calcification Rates'!$E$80)))*('Calcification Rates'!$F$80-'Calcification Rates'!$G$80)</f>
        <v>49.759704532971817</v>
      </c>
      <c r="GH110" s="73">
        <f>((((1-'Calcification Rates'!$H$80)*$A110)*(('Calcification Rates'!$D$80+'Calcification Rates'!$E$80)*0.1))+('Calcification Rates'!$H$80*$A110*('Calcification Rates'!$D$80+'Calcification Rates'!$E$80)))*('Calcification Rates'!$F$80+'Calcification Rates'!$G$80)</f>
        <v>53.328620599028163</v>
      </c>
      <c r="GI110" s="73">
        <f>((((((((($A110*2)/PI())/2)+'Calcification Rates'!$D$81)^2)*PI())/2))-((((((($A110*2)/PI())/2)^2)*PI())/2)))*'Calcification Rates'!$F$81</f>
        <v>62.445183673529208</v>
      </c>
      <c r="GJ110" s="73">
        <f>((((((((($A110*2)/PI())/2)+('Calcification Rates'!$D$81-'Calcification Rates'!$E$81))^2)*PI())/2))-((((((($A110*2)/PI())/2)^2)*PI())/2)))*('Calcification Rates'!$F$81-'Calcification Rates'!$G$81)</f>
        <v>60.423849453282855</v>
      </c>
      <c r="GK110" s="73">
        <f>((((((((($A110*2)/PI())/2)+('Calcification Rates'!$D$81+'Calcification Rates'!$E$81))^2)*PI())/2))-((((((($A110*2)/PI())/2)^2)*PI())/2)))*('Calcification Rates'!$F$81+'Calcification Rates'!$G$81)</f>
        <v>64.467410341065985</v>
      </c>
      <c r="GL110" s="73">
        <f>((((((((($A110*2)/PI())/2)+'Calcification Rates'!$D$82)^2)*PI())/2))-((((((($A110*2)/PI())/2)^2)*PI())/2)))*'Calcification Rates'!$F$82</f>
        <v>64.031691171160574</v>
      </c>
      <c r="GM110" s="73">
        <f>((((((((($A110*2)/PI())/2)+('Calcification Rates'!$D$82-'Calcification Rates'!$E$82))^2)*PI())/2))-((((((($A110*2)/PI())/2)^2)*PI())/2)))*('Calcification Rates'!$F$82-'Calcification Rates'!$G$82)</f>
        <v>62.458495003707867</v>
      </c>
      <c r="GN110" s="73">
        <f>((((((((($A110*2)/PI())/2)+('Calcification Rates'!$D$82+'Calcification Rates'!$E$82))^2)*PI())/2))-((((((($A110*2)/PI())/2)^2)*PI())/2)))*('Calcification Rates'!$F$82+'Calcification Rates'!$G$82)</f>
        <v>65.605427506418621</v>
      </c>
      <c r="GO110" s="73">
        <f>((((((((($A110*2)/PI())/2)+'Calcification Rates'!$D$87)^2)*PI())/2))-((((((($A110*2)/PI())/2)^2)*PI())/2)))*'Calcification Rates'!$F$87</f>
        <v>43.087109970122953</v>
      </c>
      <c r="GP110" s="73">
        <f>((((((((($A110*2)/PI())/2)+('Calcification Rates'!$D$87-'Calcification Rates'!$E$87))^2)*PI())/2))-((((((($A110*2)/PI())/2)^2)*PI())/2)))*('Calcification Rates'!$F$87-'Calcification Rates'!$G$87)</f>
        <v>37.487544230650151</v>
      </c>
      <c r="GQ110" s="73">
        <f>((((((((($A110*2)/PI())/2)+('Calcification Rates'!$D$87+'Calcification Rates'!$E$87))^2)*PI())/2))-((((((($A110*2)/PI())/2)^2)*PI())/2)))*('Calcification Rates'!$F$87+'Calcification Rates'!$G$87)</f>
        <v>48.982924726157378</v>
      </c>
      <c r="GR110" s="73">
        <f>((((((((($A110*2)/PI())/2)+'Calcification Rates'!$D$88)^2)*PI())/2))-((((((($A110*2)/PI())/2)^2)*PI())/2)))*'Calcification Rates'!$F$88</f>
        <v>43.087109970122953</v>
      </c>
      <c r="GS110" s="73">
        <f>((((((((($A110*2)/PI())/2)+('Calcification Rates'!$D$88-'Calcification Rates'!$E$88))^2)*PI())/2))-((((((($A110*2)/PI())/2)^2)*PI())/2)))*('Calcification Rates'!$F$88-'Calcification Rates'!$G$88)</f>
        <v>37.487544230650151</v>
      </c>
      <c r="GT110" s="73">
        <f>((((((((($A110*2)/PI())/2)+('Calcification Rates'!$D$88+'Calcification Rates'!$E$88))^2)*PI())/2))-((((((($A110*2)/PI())/2)^2)*PI())/2)))*('Calcification Rates'!$F$88+'Calcification Rates'!$G$88)</f>
        <v>48.982924726157378</v>
      </c>
      <c r="GU110" s="73">
        <f>((((((((($A110*2)/PI())/2)+'Calcification Rates'!$D$89)^2)*PI())/2))-((((((($A110*2)/PI())/2)^2)*PI())/2)))*'Calcification Rates'!$F$89</f>
        <v>60.171471509367834</v>
      </c>
      <c r="GV110" s="73">
        <f>((((((((($A110*2)/PI())/2)+('Calcification Rates'!$D$89-'Calcification Rates'!$E$89))^2)*PI())/2))-((((((($A110*2)/PI())/2)^2)*PI())/2)))*('Calcification Rates'!$F$89-'Calcification Rates'!$G$89)</f>
        <v>53.653076037332617</v>
      </c>
      <c r="GW110" s="73">
        <f>((((((((($A110*2)/PI())/2)+('Calcification Rates'!$D$89+'Calcification Rates'!$E$89))^2)*PI())/2))-((((((($A110*2)/PI())/2)^2)*PI())/2)))*('Calcification Rates'!$F$89+'Calcification Rates'!$G$89)</f>
        <v>66.931119302573777</v>
      </c>
      <c r="GX110" s="73">
        <f>((((((((($A110*2)/PI())/2)+'Calcification Rates'!$D$90)^2)*PI())/2))-((((((($A110*2)/PI())/2)^2)*PI())/2)))*'Calcification Rates'!$F$90</f>
        <v>60.171471509367834</v>
      </c>
      <c r="GY110" s="73">
        <f>((((((((($A110*2)/PI())/2)+('Calcification Rates'!$D$90-'Calcification Rates'!$E$90))^2)*PI())/2))-((((((($A110*2)/PI())/2)^2)*PI())/2)))*('Calcification Rates'!$F$90-'Calcification Rates'!$G$90)</f>
        <v>53.653076037332617</v>
      </c>
      <c r="GZ110" s="73">
        <f>((((((((($A110*2)/PI())/2)+('Calcification Rates'!$D$90+'Calcification Rates'!$E$90))^2)*PI())/2))-((((((($A110*2)/PI())/2)^2)*PI())/2)))*('Calcification Rates'!$F$90+'Calcification Rates'!$G$90)</f>
        <v>66.931119302573777</v>
      </c>
      <c r="HA110" s="73">
        <f>((((((((($A110*2)/PI())/2)+'Calcification Rates'!$D$92)^2)*PI())/2))-((((((($A110*2)/PI())/2)^2)*PI())/2)))*'Calcification Rates'!$F$92</f>
        <v>150.85656208339239</v>
      </c>
      <c r="HB110" s="73">
        <f>((((((((($A110*2)/PI())/2)+('Calcification Rates'!$D$92-'Calcification Rates'!$E$92))^2)*PI())/2))-((((((($A110*2)/PI())/2)^2)*PI())/2)))*('Calcification Rates'!$F$92-'Calcification Rates'!$G$92)</f>
        <v>145.01978961082889</v>
      </c>
      <c r="HC110" s="73">
        <f>((((((((($A110*2)/PI())/2)+('Calcification Rates'!$D$92+'Calcification Rates'!$E$92))^2)*PI())/2))-((((((($A110*2)/PI())/2)^2)*PI())/2)))*('Calcification Rates'!$F$92+'Calcification Rates'!$G$92)</f>
        <v>156.69333455595589</v>
      </c>
      <c r="HD110" s="73">
        <f>$A110*'Calcification Rates'!$D$93*'Calcification Rates'!$F$93</f>
        <v>44.622846475449698</v>
      </c>
      <c r="HE110" s="73">
        <f>$A110*('Calcification Rates'!$D$93-'Calcification Rates'!$E$93)*('Calcification Rates'!$F$93-'Calcification Rates'!$G$93)</f>
        <v>39.217987507396316</v>
      </c>
      <c r="HF110" s="73">
        <f>$A110*('Calcification Rates'!$D$93+'Calcification Rates'!$E$93)*('Calcification Rates'!$F$93+'Calcification Rates'!$G$93)</f>
        <v>50.323799679103153</v>
      </c>
      <c r="HG110" s="73">
        <f>$A110*'Calcification Rates'!$D$95*'Calcification Rates'!$F$95</f>
        <v>56.894129256198362</v>
      </c>
      <c r="HH110" s="73">
        <f>$A110*('Calcification Rates'!$D$95-'Calcification Rates'!$E$95)*('Calcification Rates'!$F$95-'Calcification Rates'!$G$95)</f>
        <v>49.648234882209998</v>
      </c>
      <c r="HI110" s="73">
        <f>$A110*('Calcification Rates'!$D$95+'Calcification Rates'!$E$95)*('Calcification Rates'!$F$95+'Calcification Rates'!$G$95)</f>
        <v>64.546095724723969</v>
      </c>
      <c r="HJ110" s="73">
        <f>((((1-'Calcification Rates'!$H$96)*$A110)*'Calcification Rates'!$D$96*0.1)+('Calcification Rates'!$H$96*$A110*'Calcification Rates'!$D$96))*'Calcification Rates'!$F$96</f>
        <v>27.048375900000003</v>
      </c>
      <c r="HK110" s="73">
        <f>((((1-'Calcification Rates'!$H$96)*$A110)*(('Calcification Rates'!$D$96-'Calcification Rates'!$E$96)*0.1))+('Calcification Rates'!$H$96*$A110*('Calcification Rates'!$D$96-'Calcification Rates'!$E$96)))*('Calcification Rates'!$F$96-'Calcification Rates'!$G$96)</f>
        <v>23.62736042631192</v>
      </c>
      <c r="HL110" s="73">
        <f>((((1-'Calcification Rates'!$H$96)*$A110)*(('Calcification Rates'!$D$96+'Calcification Rates'!$E$96)*0.1))+('Calcification Rates'!$H$96*$A110*('Calcification Rates'!$D$96+'Calcification Rates'!$E$96)))*('Calcification Rates'!$F$96+'Calcification Rates'!$G$96)</f>
        <v>30.679814663116421</v>
      </c>
      <c r="HM110" s="73">
        <f>((((1-'Calcification Rates'!$H$98)*$A110)*'Calcification Rates'!$D$98*0.1)+('Calcification Rates'!$H$98*$A110*'Calcification Rates'!$D$98))*'Calcification Rates'!$F$98</f>
        <v>27.048375900000003</v>
      </c>
      <c r="HN110" s="73">
        <f>((((1-'Calcification Rates'!$H$98)*$A110)*(('Calcification Rates'!$D$98-'Calcification Rates'!$E$98)*0.1))+('Calcification Rates'!$H$98*$A110*('Calcification Rates'!$D$98-'Calcification Rates'!$E$98)))*('Calcification Rates'!$F$98-'Calcification Rates'!$G$98)</f>
        <v>16.312459557102965</v>
      </c>
      <c r="HO110" s="73">
        <f>((((1-'Calcification Rates'!$H$98)*$A110)*(('Calcification Rates'!$D$98+'Calcification Rates'!$E$98)*0.1))+('Calcification Rates'!$H$98*$A110*('Calcification Rates'!$D$98+'Calcification Rates'!$E$98)))*('Calcification Rates'!$F$98+'Calcification Rates'!$G$98)</f>
        <v>39.338670402453097</v>
      </c>
    </row>
    <row r="111" spans="1:223" x14ac:dyDescent="0.3">
      <c r="A111" s="42">
        <v>109</v>
      </c>
      <c r="B111" s="73">
        <f>((((1-'Calcification Rates'!$H$11)*$A111)*'Calcification Rates'!$D$11*0.1)+('Calcification Rates'!$H$11*$A111*'Calcification Rates'!$D$11))*'Calcification Rates'!$F$11</f>
        <v>299.89228714666672</v>
      </c>
      <c r="C111" s="73">
        <f>((((1-'Calcification Rates'!$H$11)*$A111)*(('Calcification Rates'!$D$11-'Calcification Rates'!$E$11)*0.1))+('Calcification Rates'!$H$11*$A111*('Calcification Rates'!$D$11-'Calcification Rates'!$E$11)))*('Calcification Rates'!$F$11-'Calcification Rates'!$G$11)</f>
        <v>243.56503149734246</v>
      </c>
      <c r="D111" s="73">
        <f>((((1-'Calcification Rates'!$H$11)*$A111)*(('Calcification Rates'!$D$11+'Calcification Rates'!$E$11)*0.1))+('Calcification Rates'!$H$11*$A111*('Calcification Rates'!$D$11+'Calcification Rates'!$E$11)))*('Calcification Rates'!$F$11+'Calcification Rates'!$G$11)</f>
        <v>357.96932584503207</v>
      </c>
      <c r="E111" s="73">
        <f>(((((1-'Calcification Rates'!$H$12)*$A111)*'Calcification Rates'!$D$12*0.1)+('Calcification Rates'!$H$12*$A111*'Calcification Rates'!$D$12))*'Calcification Rates'!$F$12)*0.5</f>
        <v>157.9242908190476</v>
      </c>
      <c r="F111" s="73">
        <f>(((((1-'Calcification Rates'!$H$12)*$A111)*(('Calcification Rates'!$D$12-'Calcification Rates'!$E$12)*0.1))+('Calcification Rates'!$H$12*$A111*('Calcification Rates'!$D$12-'Calcification Rates'!$E$12)))*('Calcification Rates'!$F$12-'Calcification Rates'!$G$12))*0.5</f>
        <v>145.14457676129632</v>
      </c>
      <c r="G111" s="73">
        <f>(((((1-'Calcification Rates'!$H$12)*$A111)*(('Calcification Rates'!$D$12+'Calcification Rates'!$E$12)*0.1))+('Calcification Rates'!$H$12*$A111*('Calcification Rates'!$D$12+'Calcification Rates'!$E$12)))*('Calcification Rates'!$F$12+'Calcification Rates'!$G$12))*0.5</f>
        <v>170.92574472160473</v>
      </c>
      <c r="H111" s="73">
        <f>(((((1-'Calcification Rates'!$H$13)*$A111)*'Calcification Rates'!$D$13*0.1)+('Calcification Rates'!$H$13*$A111*'Calcification Rates'!$D$13))*'Calcification Rates'!$F$13)*0.5</f>
        <v>127.07397731039997</v>
      </c>
      <c r="I111" s="73">
        <f>(((((1-'Calcification Rates'!$H$13)*$A111)*(('Calcification Rates'!$D$13-'Calcification Rates'!$E$13)*0.1))+('Calcification Rates'!$H$13*$A111*('Calcification Rates'!$D$13-'Calcification Rates'!$E$13)))*('Calcification Rates'!$F$13-'Calcification Rates'!$G$13))*0.5</f>
        <v>107.54052561445494</v>
      </c>
      <c r="J111" s="73">
        <f>(((((1-'Calcification Rates'!$H$13)*$A111)*(('Calcification Rates'!$D$13+'Calcification Rates'!$E$13)*0.1))+('Calcification Rates'!$H$13*$A111*('Calcification Rates'!$D$13+'Calcification Rates'!$E$13)))*('Calcification Rates'!$F$13+'Calcification Rates'!$G$13))*0.5</f>
        <v>148.2181144029895</v>
      </c>
      <c r="K111" s="73">
        <f>((((((((($A111*2)/PI())/2)+'Calcification Rates'!$D$14)^2)*PI())/2))-((((((($A111*2)/PI())/2)^2)*PI())/2)))*'Calcification Rates'!$F$14</f>
        <v>64.388056613857913</v>
      </c>
      <c r="L111" s="73">
        <f>((((((((($A111*2)/PI())/2)+('Calcification Rates'!$D$14-'Calcification Rates'!$E$14))^2)*PI())/2))-((((((($A111*2)/PI())/2)^2)*PI())/2)))*('Calcification Rates'!$F$14-'Calcification Rates'!$G$14)</f>
        <v>62.1464654267524</v>
      </c>
      <c r="M111" s="73">
        <f>((((((((($A111*2)/PI())/2)+('Calcification Rates'!$D$14+'Calcification Rates'!$E$14))^2)*PI())/2))-((((((($A111*2)/PI())/2)^2)*PI())/2)))*('Calcification Rates'!$F$14+'Calcification Rates'!$G$14)</f>
        <v>66.630327952257787</v>
      </c>
      <c r="N111" s="73">
        <f>((((((((($A111*2)/PI())/2)+'Calcification Rates'!$D$15)^2)*PI())/2))-((((((($A111*2)/PI())/2)^2)*PI())/2)))*'Calcification Rates'!$F$15</f>
        <v>65.310281383066823</v>
      </c>
      <c r="O111" s="73">
        <f>((((((((($A111*2)/PI())/2)+('Calcification Rates'!$D$15-'Calcification Rates'!$E$15))^2)*PI())/2))-((((((($A111*2)/PI())/2)^2)*PI())/2)))*('Calcification Rates'!$F$15-'Calcification Rates'!$G$15)</f>
        <v>58.89930599044704</v>
      </c>
      <c r="P111" s="73">
        <f>((((((((($A111*2)/PI())/2)+('Calcification Rates'!$D$15+'Calcification Rates'!$E$15))^2)*PI())/2))-((((((($A111*2)/PI())/2)^2)*PI())/2)))*('Calcification Rates'!$F$15+'Calcification Rates'!$G$15)</f>
        <v>72.02045095245721</v>
      </c>
      <c r="Q111" s="73">
        <f>(2*'Calcification Rates'!$D$16*'Calcification Rates'!$F$16)+0.1*'Calcification Rates'!$D$16*($A111+(2*'Calcification Rates'!$D$16))*'Calcification Rates'!$F$16</f>
        <v>14.510778333333334</v>
      </c>
      <c r="R111" s="73">
        <f>(2*('Calcification Rates'!$D$16-'Calcification Rates'!$E$16)*('Calcification Rates'!$F$16-'Calcification Rates'!$G$16))+(0.1*('Calcification Rates'!$D$16-'Calcification Rates'!$E$16)*($A111+(2*'Calcification Rates'!$D$16-'Calcification Rates'!$E$16)))*('Calcification Rates'!$F$16-'Calcification Rates'!$G$16)</f>
        <v>12.465017671329731</v>
      </c>
      <c r="S111" s="73">
        <f>(2*('Calcification Rates'!$D$16+'Calcification Rates'!$E$16)*('Calcification Rates'!$F$16+'Calcification Rates'!$G$16))+(0.1*('Calcification Rates'!$D$16+'Calcification Rates'!$E$16)*($A111+(2*'Calcification Rates'!$D$16+'Calcification Rates'!$E$16)))*('Calcification Rates'!$F$16+'Calcification Rates'!$G$16)</f>
        <v>16.607418537855931</v>
      </c>
      <c r="T111" s="73">
        <f>(2*'Calcification Rates'!$D$17*'Calcification Rates'!$F$17)+0.1*'Calcification Rates'!$D$17*($A111+(2*'Calcification Rates'!$D$17))*'Calcification Rates'!$F$17</f>
        <v>13.411476944444443</v>
      </c>
      <c r="U111" s="73">
        <f>(2*('Calcification Rates'!$D$17-'Calcification Rates'!$E$17)*('Calcification Rates'!$F$17-'Calcification Rates'!$G$17))+(0.1*('Calcification Rates'!$D$17-'Calcification Rates'!$E$17)*($A111+(2*'Calcification Rates'!$D$17-'Calcification Rates'!$E$17)))*('Calcification Rates'!$F$17-'Calcification Rates'!$G$17)</f>
        <v>11.380630318796396</v>
      </c>
      <c r="V111" s="73">
        <f>(2*('Calcification Rates'!$D$17+'Calcification Rates'!$E$17)*('Calcification Rates'!$F$17+'Calcification Rates'!$G$17))+(0.1*('Calcification Rates'!$D$17+'Calcification Rates'!$E$17)*($A111+(2*'Calcification Rates'!$D$17+'Calcification Rates'!$E$17)))*('Calcification Rates'!$F$17+'Calcification Rates'!$G$17)</f>
        <v>15.493201618655927</v>
      </c>
      <c r="W111" s="73">
        <f>((((((((($A111*2)/PI())/2)+'Calcification Rates'!$D$18)^2)*PI())/2))-((((((($A111*2)/PI())/2)^2)*PI())/2)))*'Calcification Rates'!$F$18</f>
        <v>65.310281383066823</v>
      </c>
      <c r="X111" s="73">
        <f>((((((((($A111*2)/PI())/2)+('Calcification Rates'!$D$18-'Calcification Rates'!$E$18))^2)*PI())/2))-((((((($A111*2)/PI())/2)^2)*PI())/2)))*('Calcification Rates'!$F$18-'Calcification Rates'!$G$18)</f>
        <v>58.89930599044704</v>
      </c>
      <c r="Y111" s="73">
        <f>((((((((($A111*2)/PI())/2)+('Calcification Rates'!$D$18+'Calcification Rates'!$E$18))^2)*PI())/2))-((((((($A111*2)/PI())/2)^2)*PI())/2)))*('Calcification Rates'!$F$18+'Calcification Rates'!$G$18)</f>
        <v>72.02045095245721</v>
      </c>
      <c r="Z111" s="73">
        <f>(2*'Calcification Rates'!$D$19*'Calcification Rates'!$F$19)+0.1*'Calcification Rates'!$D$19*($A111+(2*'Calcification Rates'!$D$19))*'Calcification Rates'!$F$19</f>
        <v>13.411476944444443</v>
      </c>
      <c r="AA111" s="73">
        <f>(2*('Calcification Rates'!$D$19-'Calcification Rates'!$E$19)*('Calcification Rates'!$F$19-'Calcification Rates'!$G$19))+(0.1*('Calcification Rates'!$D$19-'Calcification Rates'!$E$19)*($A111+(2*'Calcification Rates'!$D$19-'Calcification Rates'!$E$19)))*('Calcification Rates'!$F$19-'Calcification Rates'!$G$19)</f>
        <v>11.380630318796396</v>
      </c>
      <c r="AB111" s="73">
        <f>(2*('Calcification Rates'!$D$19+'Calcification Rates'!$E$19)*('Calcification Rates'!$F$19+'Calcification Rates'!$G$19))+(0.1*('Calcification Rates'!$D$19+'Calcification Rates'!$E$19)*($A111+(2*'Calcification Rates'!$D$19+'Calcification Rates'!$E$19)))*('Calcification Rates'!$F$19+'Calcification Rates'!$G$19)</f>
        <v>15.493201618655927</v>
      </c>
      <c r="AC111" s="73">
        <f>(((((1-'Calcification Rates'!$H$20)*$A111)*'Calcification Rates'!$D$20*0.1)+('Calcification Rates'!$H$20*$A111*'Calcification Rates'!$D$20))*'Calcification Rates'!$F$20)*0.5</f>
        <v>8.812723120833331</v>
      </c>
      <c r="AD111" s="73">
        <f>(((((1-'Calcification Rates'!$H$20)*$A111)*(('Calcification Rates'!$D$20-'Calcification Rates'!$E$20)*0.1))+('Calcification Rates'!$H$20*$A111*('Calcification Rates'!$D$20-'Calcification Rates'!$E$20)))*('Calcification Rates'!$F$20-'Calcification Rates'!$G$20))*0.5</f>
        <v>7.4786234458363925</v>
      </c>
      <c r="AE111" s="73">
        <f>(((((1-'Calcification Rates'!$H$20)*$A111)*(('Calcification Rates'!$D$20+'Calcification Rates'!$E$20)*0.1))+('Calcification Rates'!$H$20*$A111*('Calcification Rates'!$D$20+'Calcification Rates'!$E$20)))*('Calcification Rates'!$F$20+'Calcification Rates'!$G$20))*0.5</f>
        <v>10.180119117138334</v>
      </c>
      <c r="AF111" s="73">
        <f>(2*'Calcification Rates'!$D$21*'Calcification Rates'!$F$21)+0.1*'Calcification Rates'!$D$21*($A111+(2*'Calcification Rates'!$D$21))*'Calcification Rates'!$F$21</f>
        <v>15.390219444444444</v>
      </c>
      <c r="AG111" s="73">
        <f>(2*('Calcification Rates'!$D$21-'Calcification Rates'!$E$21)*('Calcification Rates'!$F$21-'Calcification Rates'!$G$21))+(0.1*('Calcification Rates'!$D$21-'Calcification Rates'!$E$21)*($A111+(2*'Calcification Rates'!$D$21-'Calcification Rates'!$E$21)))*('Calcification Rates'!$F$21-'Calcification Rates'!$G$21)</f>
        <v>15.059971551982933</v>
      </c>
      <c r="AH111" s="73">
        <f>(2*('Calcification Rates'!$D$21+'Calcification Rates'!$E$21)*('Calcification Rates'!$F$21+'Calcification Rates'!$G$21))+(0.1*('Calcification Rates'!$D$21+'Calcification Rates'!$E$21)*($A111+(2*'Calcification Rates'!$D$21+'Calcification Rates'!$E$21)))*('Calcification Rates'!$F$21+'Calcification Rates'!$G$21)</f>
        <v>15.723829163750402</v>
      </c>
      <c r="AI111" s="73">
        <f>$A111*'Calcification Rates'!$D$23*'Calcification Rates'!$F$23</f>
        <v>2.5618065624999997</v>
      </c>
      <c r="AJ111" s="73">
        <f>$A111*('Calcification Rates'!$D$23-'Calcification Rates'!$E$23)*('Calcification Rates'!$F$23-'Calcification Rates'!$G$23)</f>
        <v>1.664914971281297</v>
      </c>
      <c r="AK111" s="73">
        <f>$A111*('Calcification Rates'!$D$23+'Calcification Rates'!$E$23)*('Calcification Rates'!$F$23+'Calcification Rates'!$G$23)</f>
        <v>3.4586981537187027</v>
      </c>
      <c r="AL111" s="73">
        <f>((((1-'Calcification Rates'!$H$24)*$A111)*'Calcification Rates'!$D$24*0.1)+('Calcification Rates'!$H$24*$A111*'Calcification Rates'!$D$24))*'Calcification Rates'!$F$24</f>
        <v>116.72977067570001</v>
      </c>
      <c r="AM111" s="73">
        <f>((((1-'Calcification Rates'!$H$24)*$A111)*(('Calcification Rates'!$D$24-'Calcification Rates'!$E$24)*0.1))+('Calcification Rates'!$H$24*$A111*('Calcification Rates'!$D$24-'Calcification Rates'!$E$24)))*('Calcification Rates'!$F$24-'Calcification Rates'!$G$24)</f>
        <v>70.397929631599808</v>
      </c>
      <c r="AN111" s="73">
        <f>((((1-'Calcification Rates'!$H$24)*$A111)*(('Calcification Rates'!$D$24+'Calcification Rates'!$E$24)*0.1))+('Calcification Rates'!$H$24*$A111*('Calcification Rates'!$D$24+'Calcification Rates'!$E$24)))*('Calcification Rates'!$F$24+'Calcification Rates'!$G$24)</f>
        <v>169.76967459126809</v>
      </c>
      <c r="AO111" s="73">
        <f>((((((((($A111*2)/PI())/2)+'Calcification Rates'!$D$25)^2)*PI())/2))-((((((($A111*2)/PI())/2)^2)*PI())/2)))*'Calcification Rates'!$F$25</f>
        <v>54.753210655838195</v>
      </c>
      <c r="AP111" s="73">
        <f>((((((((($A111*2)/PI())/2)+('Calcification Rates'!$D$25-'Calcification Rates'!$E$25))^2)*PI())/2))-((((((($A111*2)/PI())/2)^2)*PI())/2)))*('Calcification Rates'!$F$25-'Calcification Rates'!$G$25)</f>
        <v>44.763337923213825</v>
      </c>
      <c r="AQ111" s="73">
        <f>((((((((($A111*2)/PI())/2)+('Calcification Rates'!$D$25+'Calcification Rates'!$E$25))^2)*PI())/2))-((((((($A111*2)/PI())/2)^2)*PI())/2)))*('Calcification Rates'!$F$25+'Calcification Rates'!$G$25)</f>
        <v>65.074224832190097</v>
      </c>
      <c r="AR111" s="73">
        <f>((((1-'Calcification Rates'!$H$28)*$A111)*'Calcification Rates'!$D$28*0.1)+('Calcification Rates'!$H$28*$A111*'Calcification Rates'!$D$28))*'Calcification Rates'!$F$28</f>
        <v>18.788465002532011</v>
      </c>
      <c r="AS111" s="73">
        <f>((((1-'Calcification Rates'!$H$28)*$A111)*(('Calcification Rates'!$D$28-'Calcification Rates'!$E$28)*0.1))+('Calcification Rates'!$H$28*$A111*('Calcification Rates'!$D$28-'Calcification Rates'!$E$28)))*('Calcification Rates'!$F$28-'Calcification Rates'!$G$28)</f>
        <v>16.934411398442194</v>
      </c>
      <c r="AT111" s="73">
        <f>((((1-'Calcification Rates'!$H$28)*$A111)*(('Calcification Rates'!$D$28+'Calcification Rates'!$E$28)*0.1))+('Calcification Rates'!$H$28*$A111*('Calcification Rates'!$D$28+'Calcification Rates'!$E$28)))*('Calcification Rates'!$F$28+'Calcification Rates'!$G$28)</f>
        <v>20.733246817700369</v>
      </c>
      <c r="AU111" s="73">
        <f>((((((((($A111*2)/PI())/2)+'Calcification Rates'!$D$29)^2)*PI())/2))-((((((($A111*2)/PI())/2)^2)*PI())/2)))*'Calcification Rates'!$F$29</f>
        <v>267.35833478419522</v>
      </c>
      <c r="AV111" s="73">
        <f>((((((((($A111*2)/PI())/2)+('Calcification Rates'!$D$29-'Calcification Rates'!$E$29))^2)*PI())/2))-((((((($A111*2)/PI())/2)^2)*PI())/2)))*('Calcification Rates'!$F$29-'Calcification Rates'!$G$29)</f>
        <v>221.02225894188416</v>
      </c>
      <c r="AW111" s="73">
        <f>((((((((($A111*2)/PI())/2)+('Calcification Rates'!$D$29+'Calcification Rates'!$E$29))^2)*PI())/2))-((((((($A111*2)/PI())/2)^2)*PI())/2)))*('Calcification Rates'!$F$29+'Calcification Rates'!$G$29)</f>
        <v>317.70719633695785</v>
      </c>
      <c r="AX111" s="73">
        <f>((((((((($A111*2)/PI())/2)+'Calcification Rates'!$D$30)^2)*PI())/2))-((((((($A111*2)/PI())/2)^2)*PI())/2)))*'Calcification Rates'!$F$30</f>
        <v>63.968877886833582</v>
      </c>
      <c r="AY111" s="73">
        <f>((((((((($A111*2)/PI())/2)+('Calcification Rates'!$D$30-'Calcification Rates'!$E$30))^2)*PI())/2))-((((((($A111*2)/PI())/2)^2)*PI())/2)))*('Calcification Rates'!$F$30-'Calcification Rates'!$G$30)</f>
        <v>56.790072087316268</v>
      </c>
      <c r="AZ111" s="73">
        <f>((((((((($A111*2)/PI())/2)+('Calcification Rates'!$D$30+'Calcification Rates'!$E$30))^2)*PI())/2))-((((((($A111*2)/PI())/2)^2)*PI())/2)))*('Calcification Rates'!$F$30+'Calcification Rates'!$G$30)</f>
        <v>71.294936067237444</v>
      </c>
      <c r="BA111" s="73">
        <f>((((1-'Calcification Rates'!$H$31)*$A111)*'Calcification Rates'!$D$31*0.1)+('Calcification Rates'!$H$31*$A111*'Calcification Rates'!$D$31))*'Calcification Rates'!$F$31</f>
        <v>20.095894000000001</v>
      </c>
      <c r="BB111" s="73">
        <f>((((1-'Calcification Rates'!$H$31)*$A111)*(('Calcification Rates'!$D$31-'Calcification Rates'!$E$31)*0.1))+('Calcification Rates'!$H$31*$A111*('Calcification Rates'!$D$31-'Calcification Rates'!$E$31)))*('Calcification Rates'!$F$31-'Calcification Rates'!$G$31)</f>
        <v>20.095893999999998</v>
      </c>
      <c r="BC111" s="73">
        <f>((((1-'Calcification Rates'!$H$31)*$A111)*(('Calcification Rates'!$D$31+'Calcification Rates'!$E$31)*0.1))+('Calcification Rates'!$H$31*$A111*('Calcification Rates'!$D$31+'Calcification Rates'!$E$31)))*('Calcification Rates'!$F$31+'Calcification Rates'!$G$31)</f>
        <v>20.095893999999998</v>
      </c>
      <c r="BD111" s="73">
        <f>$A111*'Calcification Rates'!$D$32*'Calcification Rates'!$F$32</f>
        <v>84.442539337222513</v>
      </c>
      <c r="BE111" s="73">
        <f>$A111*('Calcification Rates'!$D$32-'Calcification Rates'!$E$32)*('Calcification Rates'!$F$32-'Calcification Rates'!$G$32)</f>
        <v>81.17538355486812</v>
      </c>
      <c r="BF111" s="73">
        <f>$A111*('Calcification Rates'!$D$32+'Calcification Rates'!$E$32)*('Calcification Rates'!$F$32+'Calcification Rates'!$G$32)</f>
        <v>87.709695119576907</v>
      </c>
      <c r="BG111" s="73">
        <f>((((1-'Calcification Rates'!$H$34)*$A111)*'Calcification Rates'!$D$34*0.1)+('Calcification Rates'!$H$34*$A111*'Calcification Rates'!$D$34))*'Calcification Rates'!$F$34</f>
        <v>27.298823824999999</v>
      </c>
      <c r="BH111" s="73">
        <f>((((1-'Calcification Rates'!$H$34)*$A111)*(('Calcification Rates'!$D$34-'Calcification Rates'!$E$34)*0.1))+('Calcification Rates'!$H$34*$A111*('Calcification Rates'!$D$34-'Calcification Rates'!$E$34)))*('Calcification Rates'!$F$34-'Calcification Rates'!$G$34)</f>
        <v>10.395749191313339</v>
      </c>
      <c r="BI111" s="73">
        <f>((((1-'Calcification Rates'!$H$34)*$A111)*(('Calcification Rates'!$D$34+'Calcification Rates'!$E$34)*0.1))+('Calcification Rates'!$H$34*$A111*('Calcification Rates'!$D$34+'Calcification Rates'!$E$34)))*('Calcification Rates'!$F$34+'Calcification Rates'!$G$34)</f>
        <v>52.064553819421405</v>
      </c>
      <c r="BJ111" s="73">
        <f>(2*'Calcification Rates'!$D$35*'Calcification Rates'!$F$35)+0.1*'Calcification Rates'!$D$35*($A111+(2*'Calcification Rates'!$D$35))*'Calcification Rates'!$F$35</f>
        <v>7.731958111287109</v>
      </c>
      <c r="BK111" s="73">
        <f>(2*('Calcification Rates'!$D$35-'Calcification Rates'!$E$35)*('Calcification Rates'!$F$35-'Calcification Rates'!$G$35))+(0.1*('Calcification Rates'!$D$35-'Calcification Rates'!$E$35)*($A111+(2*'Calcification Rates'!$D$35-'Calcification Rates'!$E$35)))*('Calcification Rates'!$F$35-'Calcification Rates'!$G$35)</f>
        <v>6.9734662791602036</v>
      </c>
      <c r="BL111" s="73">
        <f>(2*('Calcification Rates'!$D$35+'Calcification Rates'!$E$35)*('Calcification Rates'!$F$35+'Calcification Rates'!$G$35))+(0.1*('Calcification Rates'!$D$35+'Calcification Rates'!$E$35)*($A111+(2*'Calcification Rates'!$D$35+'Calcification Rates'!$E$35)))*('Calcification Rates'!$F$35+'Calcification Rates'!$G$35)</f>
        <v>8.5257617289664491</v>
      </c>
      <c r="BM111" s="73">
        <f>((((((((($A111*2)/PI())/2)+'Calcification Rates'!$D$36)^2)*PI())/2))-((((((($A111*2)/PI())/2)^2)*PI())/2)))*'Calcification Rates'!$F$36</f>
        <v>86.164861557364105</v>
      </c>
      <c r="BN111" s="73">
        <f>((((((((($A111*2)/PI())/2)+('Calcification Rates'!$D$36-'Calcification Rates'!$E$36))^2)*PI())/2))-((((((($A111*2)/PI())/2)^2)*PI())/2)))*('Calcification Rates'!$F$36-'Calcification Rates'!$G$36)</f>
        <v>78.928154524371422</v>
      </c>
      <c r="BO111" s="73">
        <f>((((((((($A111*2)/PI())/2)+('Calcification Rates'!$D$36+'Calcification Rates'!$E$36))^2)*PI())/2))-((((((($A111*2)/PI())/2)^2)*PI())/2)))*('Calcification Rates'!$F$36+'Calcification Rates'!$G$36)</f>
        <v>93.718578708418065</v>
      </c>
      <c r="BP111" s="73">
        <f>(2*'Calcification Rates'!$D$37*'Calcification Rates'!$F$37)+0.1*'Calcification Rates'!$D$37*($A111+(2*'Calcification Rates'!$D$37))*'Calcification Rates'!$F$37</f>
        <v>151.88911111111111</v>
      </c>
      <c r="BQ111" s="73">
        <f>(2*('Calcification Rates'!$D$37-'Calcification Rates'!$E$37)*('Calcification Rates'!$F$37-'Calcification Rates'!$G$37))+(0.1*('Calcification Rates'!$D$37-'Calcification Rates'!$E$37)*($A111+(2*'Calcification Rates'!$D$37-'Calcification Rates'!$E$37)))*('Calcification Rates'!$F$37-'Calcification Rates'!$G$37)</f>
        <v>124.68726051547384</v>
      </c>
      <c r="BR111" s="73">
        <f>(2*('Calcification Rates'!$D$37+'Calcification Rates'!$E$37)*('Calcification Rates'!$F$37+'Calcification Rates'!$G$37))+(0.1*('Calcification Rates'!$D$37+'Calcification Rates'!$E$37)*($A111+(2*'Calcification Rates'!$D$37+'Calcification Rates'!$E$37)))*('Calcification Rates'!$F$37+'Calcification Rates'!$G$37)</f>
        <v>181.25140599996101</v>
      </c>
      <c r="BS111" s="73">
        <f>(2*'Calcification Rates'!$D$38*'Calcification Rates'!$F$38)+0.1*'Calcification Rates'!$D$38*($A111+(2*'Calcification Rates'!$D$38))*'Calcification Rates'!$F$38</f>
        <v>145.43822222222224</v>
      </c>
      <c r="BT111" s="73">
        <f>(2*('Calcification Rates'!$D$38-'Calcification Rates'!$E$38)*('Calcification Rates'!$F$38-'Calcification Rates'!$G$38))+(0.1*('Calcification Rates'!$D$38-'Calcification Rates'!$E$38)*($A111+(2*'Calcification Rates'!$D$38-'Calcification Rates'!$E$38)))*('Calcification Rates'!$F$38-'Calcification Rates'!$G$38)</f>
        <v>117.10353662022769</v>
      </c>
      <c r="BU111" s="73">
        <f>(2*('Calcification Rates'!$D$38+'Calcification Rates'!$E$38)*('Calcification Rates'!$F$38+'Calcification Rates'!$G$38))+(0.1*('Calcification Rates'!$D$38+'Calcification Rates'!$E$38)*($A111+(2*'Calcification Rates'!$D$38+'Calcification Rates'!$E$38)))*('Calcification Rates'!$F$38+'Calcification Rates'!$G$38)</f>
        <v>176.58529842130781</v>
      </c>
      <c r="BV111" s="73">
        <f>((((((((($A111*2)/PI())/2)+'Calcification Rates'!$D$39)^2)*PI())/2))-((((((($A111*2)/PI())/2)^2)*PI())/2)))*'Calcification Rates'!$F$39</f>
        <v>46.627452664194152</v>
      </c>
      <c r="BW111" s="73">
        <f>((((((((($A111*2)/PI())/2)+('Calcification Rates'!$D$39-'Calcification Rates'!$E$39))^2)*PI())/2))-((((((($A111*2)/PI())/2)^2)*PI())/2)))*('Calcification Rates'!$F$39-'Calcification Rates'!$G$39)</f>
        <v>44.823395694993955</v>
      </c>
      <c r="BX111" s="73">
        <f>((((((((($A111*2)/PI())/2)+('Calcification Rates'!$D$39+'Calcification Rates'!$E$39))^2)*PI())/2))-((((((($A111*2)/PI())/2)^2)*PI())/2)))*('Calcification Rates'!$F$39+'Calcification Rates'!$G$39)</f>
        <v>48.431509633394342</v>
      </c>
      <c r="BY111" s="73">
        <f>((((((((($A111*2)/PI())/2)+'Calcification Rates'!$D$40)^2)*PI())/2))-((((((($A111*2)/PI())/2)^2)*PI())/2)))*'Calcification Rates'!$F$40</f>
        <v>85.050989018947647</v>
      </c>
      <c r="BZ111" s="73">
        <f>((((((((($A111*2)/PI())/2)+('Calcification Rates'!$D$40-'Calcification Rates'!$E$40))^2)*PI())/2))-((((((($A111*2)/PI())/2)^2)*PI())/2)))*('Calcification Rates'!$F$40-'Calcification Rates'!$G$40)</f>
        <v>81.760291785666709</v>
      </c>
      <c r="CA111" s="73">
        <f>((((((((($A111*2)/PI())/2)+('Calcification Rates'!$D$40+'Calcification Rates'!$E$40))^2)*PI())/2))-((((((($A111*2)/PI())/2)^2)*PI())/2)))*('Calcification Rates'!$F$40+'Calcification Rates'!$G$40)</f>
        <v>88.341686252228584</v>
      </c>
      <c r="CB111" s="73">
        <f>$A111*'Calcification Rates'!$D$23*'Calcification Rates'!$F$23</f>
        <v>2.5618065624999997</v>
      </c>
      <c r="CC111" s="73">
        <f>$A111*('Calcification Rates'!$D$23-'Calcification Rates'!$E$23)*('Calcification Rates'!$F$23-'Calcification Rates'!$G$23)</f>
        <v>1.664914971281297</v>
      </c>
      <c r="CD111" s="73">
        <f>$A111*('Calcification Rates'!$D$23+'Calcification Rates'!$E$23)*('Calcification Rates'!$F$23+'Calcification Rates'!$G$23)</f>
        <v>3.4586981537187027</v>
      </c>
      <c r="CE111" s="73">
        <f>((((1-'Calcification Rates'!$H$44)*$A111)*'Calcification Rates'!$D$44*0.1)+('Calcification Rates'!$H$44*$A111*'Calcification Rates'!$D$44))*'Calcification Rates'!$F$44</f>
        <v>89.458245674525017</v>
      </c>
      <c r="CF111" s="73">
        <f>((((1-'Calcification Rates'!$H$44)*$A111)*(('Calcification Rates'!$D$44-'Calcification Rates'!$E$44)*0.1))+('Calcification Rates'!$H$44*$A111*('Calcification Rates'!$D$44-'Calcification Rates'!$E$44)))*('Calcification Rates'!$F$44-'Calcification Rates'!$G$44)</f>
        <v>53.95089228315075</v>
      </c>
      <c r="CG111" s="73">
        <f>((((1-'Calcification Rates'!$H$44)*$A111)*(('Calcification Rates'!$D$44+'Calcification Rates'!$E$44)*0.1))+('Calcification Rates'!$H$44*$A111*('Calcification Rates'!$D$44+'Calcification Rates'!$E$44)))*('Calcification Rates'!$F$44+'Calcification Rates'!$G$44)</f>
        <v>130.10646015799472</v>
      </c>
      <c r="CH111" s="73">
        <f>((((1-'Calcification Rates'!$H$45)*$A111)*'Calcification Rates'!$D$45*0.1)+('Calcification Rates'!$H$45*$A111*'Calcification Rates'!$D$45))*'Calcification Rates'!$F$45</f>
        <v>111.1584616</v>
      </c>
      <c r="CI111" s="73">
        <f>((((1-'Calcification Rates'!$H$45)*$A111)*(('Calcification Rates'!$D$45-'Calcification Rates'!$E$45)*0.1))+('Calcification Rates'!$H$45*$A111*('Calcification Rates'!$D$45-'Calcification Rates'!$E$45)))*('Calcification Rates'!$F$45-'Calcification Rates'!$G$45)</f>
        <v>73.196346512695698</v>
      </c>
      <c r="CJ111" s="73">
        <f>((((1-'Calcification Rates'!$H$45)*$A111)*(('Calcification Rates'!$D$45+'Calcification Rates'!$E$45)*0.1))+('Calcification Rates'!$H$45*$A111*('Calcification Rates'!$D$45+'Calcification Rates'!$E$45)))*('Calcification Rates'!$F$45+'Calcification Rates'!$G$45)</f>
        <v>149.12057668730426</v>
      </c>
      <c r="CK111" s="73">
        <f>((((1-'Calcification Rates'!$H$46)*$A111)*'Calcification Rates'!$D$46*0.1)+('Calcification Rates'!$H$46*$A111*'Calcification Rates'!$D$46))*'Calcification Rates'!$F$46</f>
        <v>89.533997380000017</v>
      </c>
      <c r="CL111" s="73">
        <f>((((1-'Calcification Rates'!$H$46)*$A111)*(('Calcification Rates'!$D$46-'Calcification Rates'!$E$46)*0.1))+('Calcification Rates'!$H$46*$A111*('Calcification Rates'!$D$46-'Calcification Rates'!$E$46)))*('Calcification Rates'!$F$46-'Calcification Rates'!$G$46)</f>
        <v>83.971074764160647</v>
      </c>
      <c r="CM111" s="73">
        <f>((((1-'Calcification Rates'!$H$46)*$A111)*(('Calcification Rates'!$D$46+'Calcification Rates'!$E$46)*0.1))+('Calcification Rates'!$H$46*$A111*('Calcification Rates'!$D$46+'Calcification Rates'!$E$46)))*('Calcification Rates'!$F$46+'Calcification Rates'!$G$46)</f>
        <v>95.263734077479782</v>
      </c>
      <c r="CN111" s="73">
        <f>((((1-'Calcification Rates'!$H$47)*$A111)*'Calcification Rates'!$D$47*0.1)+('Calcification Rates'!$H$47*$A111*'Calcification Rates'!$D$47))*'Calcification Rates'!$F$47</f>
        <v>116.72977067570001</v>
      </c>
      <c r="CO111" s="73">
        <f>((((1-'Calcification Rates'!$H$47)*$A111)*(('Calcification Rates'!$D$47-'Calcification Rates'!$E$47)*0.1))+('Calcification Rates'!$H$47*$A111*('Calcification Rates'!$D$47-'Calcification Rates'!$E$47)))*('Calcification Rates'!$F$47-'Calcification Rates'!$G$47)</f>
        <v>70.397929631599808</v>
      </c>
      <c r="CP111" s="73">
        <f>((((1-'Calcification Rates'!$H$47)*$A111)*(('Calcification Rates'!$D$47+'Calcification Rates'!$E$47)*0.1))+('Calcification Rates'!$H$47*$A111*('Calcification Rates'!$D$47+'Calcification Rates'!$E$47)))*('Calcification Rates'!$F$47+'Calcification Rates'!$G$47)</f>
        <v>169.76967459126809</v>
      </c>
      <c r="CQ111" s="73">
        <f>((((((((($A111*2)/PI())/2)+'Calcification Rates'!$D$48)^2)*PI())/2))-((((((($A111*2)/PI())/2)^2)*PI())/2)))*'Calcification Rates'!$F$48</f>
        <v>65.310281383066823</v>
      </c>
      <c r="CR111" s="73">
        <f>((((((((($A111*2)/PI())/2)+('Calcification Rates'!$D$48-'Calcification Rates'!$E$48))^2)*PI())/2))-((((((($A111*2)/PI())/2)^2)*PI())/2)))*('Calcification Rates'!$F$48-'Calcification Rates'!$G$48)</f>
        <v>58.89930599044704</v>
      </c>
      <c r="CS111" s="73">
        <f>((((((((($A111*2)/PI())/2)+('Calcification Rates'!$D$48+'Calcification Rates'!$E$48))^2)*PI())/2))-((((((($A111*2)/PI())/2)^2)*PI())/2)))*('Calcification Rates'!$F$48+'Calcification Rates'!$G$48)</f>
        <v>72.02045095245721</v>
      </c>
      <c r="CT111" s="73">
        <f>((((1-'Calcification Rates'!$H$49)*$A111)*'Calcification Rates'!$D$49*0.1)+('Calcification Rates'!$H$49*$A111*'Calcification Rates'!$D$49))*'Calcification Rates'!$F$49</f>
        <v>89.458245674525017</v>
      </c>
      <c r="CU111" s="73">
        <f>((((1-'Calcification Rates'!$H$49)*$A111)*(('Calcification Rates'!$D$49-'Calcification Rates'!$E$49)*0.1))+('Calcification Rates'!$H$49*$A111*('Calcification Rates'!$D$49-'Calcification Rates'!$E$49)))*('Calcification Rates'!$F$49-'Calcification Rates'!$G$49)</f>
        <v>53.95089228315075</v>
      </c>
      <c r="CV111" s="73">
        <f>((((1-'Calcification Rates'!$H$49)*$A111)*(('Calcification Rates'!$D$49+'Calcification Rates'!$E$49)*0.1))+('Calcification Rates'!$H$49*$A111*('Calcification Rates'!$D$49+'Calcification Rates'!$E$49)))*('Calcification Rates'!$F$49+'Calcification Rates'!$G$49)</f>
        <v>130.10646015799472</v>
      </c>
      <c r="CW111" s="73">
        <f>((((((((($A111*2)/PI())/2)+'Calcification Rates'!$D$50)^2)*PI())/2))-((((((($A111*2)/PI())/2)^2)*PI())/2)))*'Calcification Rates'!$F$50</f>
        <v>65.310281383066823</v>
      </c>
      <c r="CX111" s="73">
        <f>((((((((($A111*2)/PI())/2)+('Calcification Rates'!$D$50-'Calcification Rates'!$E$50))^2)*PI())/2))-((((((($A111*2)/PI())/2)^2)*PI())/2)))*('Calcification Rates'!$F$50-'Calcification Rates'!$G$50)</f>
        <v>58.89930599044704</v>
      </c>
      <c r="CY111" s="73">
        <f>((((((((($A111*2)/PI())/2)+('Calcification Rates'!$D$50+'Calcification Rates'!$E$50))^2)*PI())/2))-((((((($A111*2)/PI())/2)^2)*PI())/2)))*('Calcification Rates'!$F$50+'Calcification Rates'!$G$50)</f>
        <v>72.02045095245721</v>
      </c>
      <c r="CZ111" s="73">
        <f>((((((((($A111*2)/PI())/2)+'Calcification Rates'!$D$51)^2)*PI())/2))-((((((($A111*2)/PI())/2)^2)*PI())/2)))*'Calcification Rates'!$F$51</f>
        <v>65.310281383066823</v>
      </c>
      <c r="DA111" s="73">
        <f>((((((((($A111*2)/PI())/2)+('Calcification Rates'!$D$51-'Calcification Rates'!$E$51))^2)*PI())/2))-((((((($A111*2)/PI())/2)^2)*PI())/2)))*('Calcification Rates'!$F$51-'Calcification Rates'!$G$51)</f>
        <v>58.89930599044704</v>
      </c>
      <c r="DB111" s="73">
        <f>((((((((($A111*2)/PI())/2)+('Calcification Rates'!$D$51+'Calcification Rates'!$E$51))^2)*PI())/2))-((((((($A111*2)/PI())/2)^2)*PI())/2)))*('Calcification Rates'!$F$51+'Calcification Rates'!$G$51)</f>
        <v>72.02045095245721</v>
      </c>
      <c r="DC111" s="73">
        <f>((((((((($A111*2)/PI())/2)+'Calcification Rates'!$D$52)^2)*PI())/2))-((((((($A111*2)/PI())/2)^2)*PI())/2)))*'Calcification Rates'!$F$52</f>
        <v>143.98437339350107</v>
      </c>
      <c r="DD111" s="73">
        <f>((((((((($A111*2)/PI())/2)+('Calcification Rates'!$D$52-'Calcification Rates'!$E$52))^2)*PI())/2))-((((((($A111*2)/PI())/2)^2)*PI())/2)))*('Calcification Rates'!$F$52-'Calcification Rates'!$G$52)</f>
        <v>135.93489793531327</v>
      </c>
      <c r="DE111" s="73">
        <f>((((((((($A111*2)/PI())/2)+('Calcification Rates'!$D$52+'Calcification Rates'!$E$52))^2)*PI())/2))-((((((($A111*2)/PI())/2)^2)*PI())/2)))*('Calcification Rates'!$F$52+'Calcification Rates'!$G$52)</f>
        <v>152.23448999781124</v>
      </c>
      <c r="DF111" s="73">
        <f>((((((((($A111*2)/PI())/2)+'Calcification Rates'!$D$53)^2)*PI())/2))-((((((($A111*2)/PI())/2)^2)*PI())/2)))*'Calcification Rates'!$F$53</f>
        <v>19.386193484180307</v>
      </c>
      <c r="DG111" s="73">
        <f>((((((((($A111*2)/PI())/2)+('Calcification Rates'!$D$53-'Calcification Rates'!$E$53))^2)*PI())/2))-((((((($A111*2)/PI())/2)^2)*PI())/2)))*('Calcification Rates'!$F$53-'Calcification Rates'!$G$53)</f>
        <v>18.4266307200715</v>
      </c>
      <c r="DH111" s="73">
        <f>((((((((($A111*2)/PI())/2)+('Calcification Rates'!$D$53+'Calcification Rates'!$E$53))^2)*PI())/2))-((((((($A111*2)/PI())/2)^2)*PI())/2)))*('Calcification Rates'!$F$53+'Calcification Rates'!$G$53)</f>
        <v>20.362628084085301</v>
      </c>
      <c r="DI111" s="73">
        <f>((((((((($A111*2)/PI())/2)+'Calcification Rates'!$D$54)^2)*PI())/2))-((((((($A111*2)/PI())/2)^2)*PI())/2)))*'Calcification Rates'!$F$54</f>
        <v>19.386193484180307</v>
      </c>
      <c r="DJ111" s="73">
        <f>((((((((($A111*2)/PI())/2)+('Calcification Rates'!$D$54-'Calcification Rates'!$E$54))^2)*PI())/2))-((((((($A111*2)/PI())/2)^2)*PI())/2)))*('Calcification Rates'!$F$54-'Calcification Rates'!$G$54)</f>
        <v>18.4266307200715</v>
      </c>
      <c r="DK111" s="73">
        <f>((((((((($A111*2)/PI())/2)+('Calcification Rates'!$D$54+'Calcification Rates'!$E$54))^2)*PI())/2))-((((((($A111*2)/PI())/2)^2)*PI())/2)))*('Calcification Rates'!$F$54+'Calcification Rates'!$G$54)</f>
        <v>20.362628084085301</v>
      </c>
      <c r="DL111" s="73">
        <f>((((((((($A111*2)/PI())/2)+'Calcification Rates'!$D$55)^2)*PI())/2))-((((((($A111*2)/PI())/2)^2)*PI())/2)))*'Calcification Rates'!$F$55</f>
        <v>23.772856087026568</v>
      </c>
      <c r="DM111" s="73">
        <f>((((((((($A111*2)/PI())/2)+('Calcification Rates'!$D$55-'Calcification Rates'!$E$55))^2)*PI())/2))-((((((($A111*2)/PI())/2)^2)*PI())/2)))*('Calcification Rates'!$F$55-'Calcification Rates'!$G$55)</f>
        <v>23.505618667926523</v>
      </c>
      <c r="DN111" s="73">
        <f>((((((((($A111*2)/PI())/2)+('Calcification Rates'!$D$55+'Calcification Rates'!$E$55))^2)*PI())/2))-((((((($A111*2)/PI())/2)^2)*PI())/2)))*('Calcification Rates'!$F$55+'Calcification Rates'!$G$55)</f>
        <v>24.040103380047</v>
      </c>
      <c r="DO111" s="73">
        <f>((((1-'Calcification Rates'!$H$56)*$A111)*'Calcification Rates'!$D$56*0.1)+('Calcification Rates'!$H$56*$A111*'Calcification Rates'!$D$56))*'Calcification Rates'!$F$56</f>
        <v>11.604171065000001</v>
      </c>
      <c r="DP111" s="73">
        <f>((((1-'Calcification Rates'!$H$56)*$A111)*(('Calcification Rates'!$D$56-'Calcification Rates'!$E$56)*0.1))+('Calcification Rates'!$H$56*$A111*('Calcification Rates'!$D$56-'Calcification Rates'!$E$56)))*('Calcification Rates'!$F$56-'Calcification Rates'!$G$56)</f>
        <v>11.604171065000001</v>
      </c>
      <c r="DQ111" s="73">
        <f>((((1-'Calcification Rates'!$H$56)*$A111)*(('Calcification Rates'!$D$56+'Calcification Rates'!$E$56)*0.1))+('Calcification Rates'!$H$56*$A111*('Calcification Rates'!$D$56+'Calcification Rates'!$E$56)))*('Calcification Rates'!$F$56+'Calcification Rates'!$G$56)</f>
        <v>11.604171065000001</v>
      </c>
      <c r="DR111" s="73">
        <f>((((1-'Calcification Rates'!$H$57)*$A111)*'Calcification Rates'!$D$57*0.1)+('Calcification Rates'!$H$57*$A111*'Calcification Rates'!$D$57))*'Calcification Rates'!$F$57</f>
        <v>49.201437333333345</v>
      </c>
      <c r="DS111" s="73">
        <f>((((1-'Calcification Rates'!$H$57)*$A111)*(('Calcification Rates'!$D$57-'Calcification Rates'!$E$57)*0.1))+('Calcification Rates'!$H$57*$A111*('Calcification Rates'!$D$57-'Calcification Rates'!$E$57)))*('Calcification Rates'!$F$57-'Calcification Rates'!$G$57)</f>
        <v>46.632637132897159</v>
      </c>
      <c r="DT111" s="73">
        <f>((((1-'Calcification Rates'!$H$57)*$A111)*(('Calcification Rates'!$D$57+'Calcification Rates'!$E$57)*0.1))+('Calcification Rates'!$H$57*$A111*('Calcification Rates'!$D$57+'Calcification Rates'!$E$57)))*('Calcification Rates'!$F$57+'Calcification Rates'!$G$57)</f>
        <v>51.770237533769524</v>
      </c>
      <c r="DU111" s="73">
        <f>((((1-'Calcification Rates'!$H$58)*$A111)*'Calcification Rates'!$D$58*0.1)+('Calcification Rates'!$H$58*$A111*'Calcification Rates'!$D$58))*'Calcification Rates'!$F$58</f>
        <v>49.201437333333345</v>
      </c>
      <c r="DV111" s="73">
        <f>((((1-'Calcification Rates'!$H$58)*$A111)*(('Calcification Rates'!$D$58-'Calcification Rates'!$E$58)*0.1))+('Calcification Rates'!$H$58*$A111*('Calcification Rates'!$D$58-'Calcification Rates'!$E$58)))*('Calcification Rates'!$F$58-'Calcification Rates'!$G$58)</f>
        <v>46.632637132897159</v>
      </c>
      <c r="DW111" s="73">
        <f>((((1-'Calcification Rates'!$H$58)*$A111)*(('Calcification Rates'!$D$58+'Calcification Rates'!$E$58)*0.1))+('Calcification Rates'!$H$58*$A111*('Calcification Rates'!$D$58+'Calcification Rates'!$E$58)))*('Calcification Rates'!$F$58+'Calcification Rates'!$G$58)</f>
        <v>51.770237533769524</v>
      </c>
      <c r="DX111" s="73">
        <f>(2*'Calcification Rates'!$D$59*'Calcification Rates'!$F$59)+0.1*'Calcification Rates'!$D$59*($A111+(2*'Calcification Rates'!$D$59))*'Calcification Rates'!$F$59</f>
        <v>31.394524088888893</v>
      </c>
      <c r="DY111" s="73">
        <f>(2*('Calcification Rates'!$D$59-'Calcification Rates'!$E$59)*('Calcification Rates'!$F$59-'Calcification Rates'!$G$59))+(0.1*('Calcification Rates'!$D$59-'Calcification Rates'!$E$59)*($A111+(2*'Calcification Rates'!$D$59-'Calcification Rates'!$E$59)))*('Calcification Rates'!$F$59-'Calcification Rates'!$G$59)</f>
        <v>29.736924124978891</v>
      </c>
      <c r="DZ111" s="73">
        <f>(2*('Calcification Rates'!$D$59+'Calcification Rates'!$E$59)*('Calcification Rates'!$F$59+'Calcification Rates'!$G$59))+(0.1*('Calcification Rates'!$D$59+'Calcification Rates'!$E$59)*($A111+(2*'Calcification Rates'!$D$59+'Calcification Rates'!$E$59)))*('Calcification Rates'!$F$59+'Calcification Rates'!$G$59)</f>
        <v>33.054161815006189</v>
      </c>
      <c r="EA111" s="73">
        <f>((((((((($A111*2)/PI())/2)+'Calcification Rates'!$D$60)^2)*PI())/2))-((((((($A111*2)/PI())/2)^2)*PI())/2)))*'Calcification Rates'!$F$60</f>
        <v>67.912391284713905</v>
      </c>
      <c r="EB111" s="73">
        <f>((((((((($A111*2)/PI())/2)+('Calcification Rates'!$D$60-'Calcification Rates'!$E$60))^2)*PI())/2))-((((((($A111*2)/PI())/2)^2)*PI())/2)))*('Calcification Rates'!$F$60-'Calcification Rates'!$G$60)</f>
        <v>63.403272090733537</v>
      </c>
      <c r="EC111" s="73">
        <f>((((((((($A111*2)/PI())/2)+('Calcification Rates'!$D$60+'Calcification Rates'!$E$60))^2)*PI())/2))-((((((($A111*2)/PI())/2)^2)*PI())/2)))*('Calcification Rates'!$F$60+'Calcification Rates'!$G$60)</f>
        <v>72.567378120288225</v>
      </c>
      <c r="ED111" s="73">
        <f>$A111*'Calcification Rates'!$D$61*'Calcification Rates'!$F$61</f>
        <v>85.540486521319153</v>
      </c>
      <c r="EE111" s="73">
        <f>$A111*('Calcification Rates'!$D$61-'Calcification Rates'!$E$61)*('Calcification Rates'!$F$61-'Calcification Rates'!$G$61)</f>
        <v>78.382797943762071</v>
      </c>
      <c r="EF111" s="73">
        <f>$A111*('Calcification Rates'!$D$61+'Calcification Rates'!$E$61)*('Calcification Rates'!$F$61+'Calcification Rates'!$G$61)</f>
        <v>93.007928761445811</v>
      </c>
      <c r="EG111" s="73">
        <f>(2*'Calcification Rates'!$D$62*'Calcification Rates'!$F$62)+0.1*'Calcification Rates'!$D$62*($A111+(2*'Calcification Rates'!$D$62))*'Calcification Rates'!$F$62</f>
        <v>151.88911111111111</v>
      </c>
      <c r="EH111" s="73">
        <f>(2*('Calcification Rates'!$D$62-'Calcification Rates'!$E$62)*('Calcification Rates'!$F$62-'Calcification Rates'!$G$62))+(0.1*('Calcification Rates'!$D$62-'Calcification Rates'!$E$62)*($A111+(2*'Calcification Rates'!$D$62-'Calcification Rates'!$E$62)))*('Calcification Rates'!$F$62-'Calcification Rates'!$G$62)</f>
        <v>124.68726051547384</v>
      </c>
      <c r="EI111" s="73">
        <f>(2*('Calcification Rates'!$D$62+'Calcification Rates'!$E$62)*('Calcification Rates'!$F$62+'Calcification Rates'!$G$62))+(0.1*('Calcification Rates'!$D$62+'Calcification Rates'!$E$62)*($A111+(2*'Calcification Rates'!$D$62+'Calcification Rates'!$E$62)))*('Calcification Rates'!$F$62+'Calcification Rates'!$G$62)</f>
        <v>181.25140599996101</v>
      </c>
      <c r="EJ111" s="73">
        <f>(2*'Calcification Rates'!$D$63*'Calcification Rates'!$F$63)+0.1*'Calcification Rates'!$D$63*($A111+(2*'Calcification Rates'!$D$63))*'Calcification Rates'!$F$63</f>
        <v>151.88911111111111</v>
      </c>
      <c r="EK111" s="73">
        <f>(2*('Calcification Rates'!$D$63-'Calcification Rates'!$E$63)*('Calcification Rates'!$F$63-'Calcification Rates'!$G$63))+(0.1*('Calcification Rates'!$D$63-'Calcification Rates'!$E$63)*($A111+(2*'Calcification Rates'!$D$63-'Calcification Rates'!$E$63)))*('Calcification Rates'!$F$63-'Calcification Rates'!$G$63)</f>
        <v>124.68726051547384</v>
      </c>
      <c r="EL111" s="73">
        <f>(2*('Calcification Rates'!$D$63+'Calcification Rates'!$E$63)*('Calcification Rates'!$F$63+'Calcification Rates'!$G$63))+(0.1*('Calcification Rates'!$D$63+'Calcification Rates'!$E$63)*($A111+(2*'Calcification Rates'!$D$63+'Calcification Rates'!$E$63)))*('Calcification Rates'!$F$63+'Calcification Rates'!$G$63)</f>
        <v>181.25140599996101</v>
      </c>
      <c r="EM111" s="73">
        <f>(2*'Calcification Rates'!$D$64*'Calcification Rates'!$F$64)+0.1*'Calcification Rates'!$D$64*($A111+(2*'Calcification Rates'!$D$64))*'Calcification Rates'!$F$64</f>
        <v>151.88911111111111</v>
      </c>
      <c r="EN111" s="73">
        <f>(2*('Calcification Rates'!$D$64-'Calcification Rates'!$E$64)*('Calcification Rates'!$F$64-'Calcification Rates'!$G$64))+(0.1*('Calcification Rates'!$D$64-'Calcification Rates'!$E$64)*($A111+(2*'Calcification Rates'!$D$64-'Calcification Rates'!$E$64)))*('Calcification Rates'!$F$64-'Calcification Rates'!$G$64)</f>
        <v>124.68726051547384</v>
      </c>
      <c r="EO111" s="73">
        <f>(2*('Calcification Rates'!$D$64+'Calcification Rates'!$E$64)*('Calcification Rates'!$F$64+'Calcification Rates'!$G$64))+(0.1*('Calcification Rates'!$D$64+'Calcification Rates'!$E$64)*($A111+(2*'Calcification Rates'!$D$64+'Calcification Rates'!$E$64)))*('Calcification Rates'!$F$64+'Calcification Rates'!$G$64)</f>
        <v>181.25140599996101</v>
      </c>
      <c r="EP111" s="73">
        <f>(2*'Calcification Rates'!$D$65*'Calcification Rates'!$F$65)+0.1*'Calcification Rates'!$D$65*($A111+(2*'Calcification Rates'!$D$65))*'Calcification Rates'!$F$65</f>
        <v>151.88911111111111</v>
      </c>
      <c r="EQ111" s="73">
        <f>(2*('Calcification Rates'!$D$65-'Calcification Rates'!$E$65)*('Calcification Rates'!$F$65-'Calcification Rates'!$G$65))+(0.1*('Calcification Rates'!$D$65-'Calcification Rates'!$E$65)*($A111+(2*'Calcification Rates'!$D$65-'Calcification Rates'!$E$65)))*('Calcification Rates'!$F$65-'Calcification Rates'!$G$65)</f>
        <v>124.68726051547384</v>
      </c>
      <c r="ER111" s="73">
        <f>(2*('Calcification Rates'!$D$65+'Calcification Rates'!$E$65)*('Calcification Rates'!$F$65+'Calcification Rates'!$G$65))+(0.1*('Calcification Rates'!$D$65+'Calcification Rates'!$E$65)*($A111+(2*'Calcification Rates'!$D$65+'Calcification Rates'!$E$65)))*('Calcification Rates'!$F$65+'Calcification Rates'!$G$65)</f>
        <v>181.25140599996101</v>
      </c>
      <c r="ES111" s="73">
        <f>$A111*'Calcification Rates'!$D$66*'Calcification Rates'!$F$66</f>
        <v>85.540486521319153</v>
      </c>
      <c r="ET111" s="73">
        <f>$A111*('Calcification Rates'!$D$66-'Calcification Rates'!$E$66)*('Calcification Rates'!$F$66-'Calcification Rates'!$G$66)</f>
        <v>78.382797943762071</v>
      </c>
      <c r="EU111" s="73">
        <f>$A111*('Calcification Rates'!$D$66+'Calcification Rates'!$E$66)*('Calcification Rates'!$F$66+'Calcification Rates'!$G$66)</f>
        <v>93.007928761445811</v>
      </c>
      <c r="EV111" s="73">
        <f>(2*'Calcification Rates'!$D$67*'Calcification Rates'!$F$67)+0.1*'Calcification Rates'!$D$67*($A111+(2*'Calcification Rates'!$D$67))*'Calcification Rates'!$F$67</f>
        <v>151.88911111111111</v>
      </c>
      <c r="EW111" s="73">
        <f>(2*('Calcification Rates'!$D$67-'Calcification Rates'!$E$67)*('Calcification Rates'!$F$67-'Calcification Rates'!$G$67))+(0.1*('Calcification Rates'!$D$67-'Calcification Rates'!$E$67)*($A111+(2*'Calcification Rates'!$D$67-'Calcification Rates'!$E$67)))*('Calcification Rates'!$F$67-'Calcification Rates'!$G$67)</f>
        <v>124.68726051547384</v>
      </c>
      <c r="EX111" s="73">
        <f>(2*('Calcification Rates'!$D$67+'Calcification Rates'!$E$67)*('Calcification Rates'!$F$67+'Calcification Rates'!$G$67))+(0.1*('Calcification Rates'!$D$67+'Calcification Rates'!$E$67)*($A111+(2*'Calcification Rates'!$D$67+'Calcification Rates'!$E$67)))*('Calcification Rates'!$F$67+'Calcification Rates'!$G$67)</f>
        <v>181.25140599996101</v>
      </c>
      <c r="EY111" s="73">
        <f>((((1-'Calcification Rates'!$H$68)*$A111)*'Calcification Rates'!$D$68*0.1)+('Calcification Rates'!$H$68*$A111*'Calcification Rates'!$D$68))*'Calcification Rates'!$F$68</f>
        <v>24.9529885</v>
      </c>
      <c r="EZ111" s="73">
        <f>((((1-'Calcification Rates'!$H$68)*$A111)*(('Calcification Rates'!$D$68-'Calcification Rates'!$E$68)*0.1))+('Calcification Rates'!$H$68*$A111*('Calcification Rates'!$D$68-'Calcification Rates'!$E$68)))*('Calcification Rates'!$F$68-'Calcification Rates'!$G$68)</f>
        <v>15.527345512606082</v>
      </c>
      <c r="FA111" s="73">
        <f>((((1-'Calcification Rates'!$H$68)*$A111)*(('Calcification Rates'!$D$68+'Calcification Rates'!$E$68)*0.1))+('Calcification Rates'!$H$68*$A111*('Calcification Rates'!$D$68+'Calcification Rates'!$E$68)))*('Calcification Rates'!$F$68+'Calcification Rates'!$G$68)</f>
        <v>35.316177182910359</v>
      </c>
      <c r="FB111" s="73">
        <f>((((((((($A111*2)/PI())/2)+'Calcification Rates'!$D$69)^2)*PI())/2))-((((((($A111*2)/PI())/2)^2)*PI())/2)))*'Calcification Rates'!$F$69</f>
        <v>165.65633952008517</v>
      </c>
      <c r="FC111" s="73">
        <f>((((((((($A111*2)/PI())/2)+('Calcification Rates'!$D$69-'Calcification Rates'!$E$69))^2)*PI())/2))-((((((($A111*2)/PI())/2)^2)*PI())/2)))*('Calcification Rates'!$F$69-'Calcification Rates'!$G$69)</f>
        <v>156.82617399941705</v>
      </c>
      <c r="FD111" s="73">
        <f>((((((((($A111*2)/PI())/2)+('Calcification Rates'!$D$69+'Calcification Rates'!$E$69))^2)*PI())/2))-((((((($A111*2)/PI())/2)^2)*PI())/2)))*('Calcification Rates'!$F$69+'Calcification Rates'!$G$69)</f>
        <v>174.61523086974572</v>
      </c>
      <c r="FE111" s="73">
        <f>((((((((($A111*2)/PI())/2)+'Calcification Rates'!$D$70)^2)*PI())/2))-((((((($A111*2)/PI())/2)^2)*PI())/2)))*'Calcification Rates'!$F$70</f>
        <v>129.00162157901329</v>
      </c>
      <c r="FF111" s="73">
        <f>((((((((($A111*2)/PI())/2)+('Calcification Rates'!$D$70-'Calcification Rates'!$E$70))^2)*PI())/2))-((((((($A111*2)/PI())/2)^2)*PI())/2)))*('Calcification Rates'!$F$70-'Calcification Rates'!$G$70)</f>
        <v>111.07353917972384</v>
      </c>
      <c r="FG111" s="73">
        <f>((((((((($A111*2)/PI())/2)+('Calcification Rates'!$D$70+'Calcification Rates'!$E$70))^2)*PI())/2))-((((((($A111*2)/PI())/2)^2)*PI())/2)))*('Calcification Rates'!$F$70+'Calcification Rates'!$G$70)</f>
        <v>147.27397637057413</v>
      </c>
      <c r="FH111" s="73">
        <f>((((((((($A111*2)/PI())/2)+'Calcification Rates'!$D$71)^2)*PI())/2))-((((((($A111*2)/PI())/2)^2)*PI())/2)))*'Calcification Rates'!$F$71</f>
        <v>73.940176740317852</v>
      </c>
      <c r="FI111" s="73">
        <f>((((((((($A111*2)/PI())/2)+('Calcification Rates'!$D$71-'Calcification Rates'!$E$71))^2)*PI())/2))-((((((($A111*2)/PI())/2)^2)*PI())/2)))*('Calcification Rates'!$F$71-'Calcification Rates'!$G$71)</f>
        <v>68.182451395341033</v>
      </c>
      <c r="FJ111" s="73">
        <f>((((((((($A111*2)/PI())/2)+('Calcification Rates'!$D$71+'Calcification Rates'!$E$71))^2)*PI())/2))-((((((($A111*2)/PI())/2)^2)*PI())/2)))*('Calcification Rates'!$F$71+'Calcification Rates'!$G$71)</f>
        <v>79.925511773798803</v>
      </c>
      <c r="FK111" s="73">
        <f>$A111*'Calcification Rates'!$D$72*'Calcification Rates'!$F$72</f>
        <v>2.5618065624999997</v>
      </c>
      <c r="FL111" s="73">
        <f>$A111*('Calcification Rates'!$D$72-'Calcification Rates'!$E$72)*('Calcification Rates'!$F$72-'Calcification Rates'!$G$72)</f>
        <v>1.664914971281297</v>
      </c>
      <c r="FM111" s="73">
        <f>$A111*('Calcification Rates'!$D$72+'Calcification Rates'!$E$72)*('Calcification Rates'!$F$72+'Calcification Rates'!$G$72)</f>
        <v>3.4586981537187027</v>
      </c>
      <c r="FN111" s="73">
        <f>$A111*'Calcification Rates'!$D$74*'Calcification Rates'!$F$74</f>
        <v>2.5618065624999997</v>
      </c>
      <c r="FO111" s="73">
        <f>$A111*('Calcification Rates'!$D$74-'Calcification Rates'!$E$74)*('Calcification Rates'!$F$74-'Calcification Rates'!$G$74)</f>
        <v>1.664914971281297</v>
      </c>
      <c r="FP111" s="73">
        <f>$A111*('Calcification Rates'!$D$74+'Calcification Rates'!$E$74)*('Calcification Rates'!$F$74+'Calcification Rates'!$G$74)</f>
        <v>3.4586981537187027</v>
      </c>
      <c r="FQ111" s="73">
        <f>$A111*'Calcification Rates'!$D$75*'Calcification Rates'!$F$75</f>
        <v>73.93912038352272</v>
      </c>
      <c r="FR111" s="73">
        <f>$A111*('Calcification Rates'!$D$75-'Calcification Rates'!$E$75)*('Calcification Rates'!$F$75-'Calcification Rates'!$G$75)</f>
        <v>68.856583025143379</v>
      </c>
      <c r="FS111" s="73">
        <f>$A111*('Calcification Rates'!$D$75+'Calcification Rates'!$E$75)*('Calcification Rates'!$F$75+'Calcification Rates'!$G$75)</f>
        <v>79.176419704736134</v>
      </c>
      <c r="FT111" s="73">
        <f>((((((((($A111*2)/PI())/2)+'Calcification Rates'!$D$76)^2)*PI())/2))-((((((($A111*2)/PI())/2)^2)*PI())/2)))*'Calcification Rates'!$F$76</f>
        <v>74.420692189004399</v>
      </c>
      <c r="FU111" s="73">
        <f>((((((((($A111*2)/PI())/2)+('Calcification Rates'!$D$76-'Calcification Rates'!$E$76))^2)*PI())/2))-((((((($A111*2)/PI())/2)^2)*PI())/2)))*('Calcification Rates'!$F$76-'Calcification Rates'!$G$76)</f>
        <v>69.295267425493407</v>
      </c>
      <c r="FV111" s="73">
        <f>((((((((($A111*2)/PI())/2)+('Calcification Rates'!$D$76+'Calcification Rates'!$E$76))^2)*PI())/2))-((((((($A111*2)/PI())/2)^2)*PI())/2)))*('Calcification Rates'!$F$76+'Calcification Rates'!$G$76)</f>
        <v>79.703353324759831</v>
      </c>
      <c r="FW111" s="73">
        <f>(2*'Calcification Rates'!$D$77*'Calcification Rates'!$F$77)+0.1*'Calcification Rates'!$D$77*($A111+(2*'Calcification Rates'!$D$77))*'Calcification Rates'!$F$77</f>
        <v>151.88911111111111</v>
      </c>
      <c r="FX111" s="73">
        <f>(2*('Calcification Rates'!$D$77-'Calcification Rates'!$E$77)*('Calcification Rates'!$F$77-'Calcification Rates'!$G$77))+(0.1*('Calcification Rates'!$D$77-'Calcification Rates'!$E$77)*($A111+(2*'Calcification Rates'!$D$77-'Calcification Rates'!$E$77)))*('Calcification Rates'!$F$77-'Calcification Rates'!$G$77)</f>
        <v>144.52904245774238</v>
      </c>
      <c r="FY111" s="73">
        <f>(2*('Calcification Rates'!$D$77+'Calcification Rates'!$E$77)*('Calcification Rates'!$F$77+'Calcification Rates'!$G$77))+(0.1*('Calcification Rates'!$D$77+'Calcification Rates'!$E$77)*($A111+(2*'Calcification Rates'!$D$77+'Calcification Rates'!$E$77)))*('Calcification Rates'!$F$77+'Calcification Rates'!$G$77)</f>
        <v>159.28120080315591</v>
      </c>
      <c r="FZ111" s="73">
        <f>((((1-'Calcification Rates'!$H$78)*$A111)*'Calcification Rates'!$D$78*0.1)+('Calcification Rates'!$H$78*$A111*'Calcification Rates'!$D$78))*'Calcification Rates'!$F$78</f>
        <v>38.869939904249996</v>
      </c>
      <c r="GA111" s="73">
        <f>((((1-'Calcification Rates'!$H$78)*$A111)*(('Calcification Rates'!$D$78-'Calcification Rates'!$E$78)*0.1))+('Calcification Rates'!$H$78*$A111*('Calcification Rates'!$D$78-'Calcification Rates'!$E$78)))*('Calcification Rates'!$F$78-'Calcification Rates'!$G$78)</f>
        <v>37.524263244615717</v>
      </c>
      <c r="GB111" s="73">
        <f>((((1-'Calcification Rates'!$H$78)*$A111)*(('Calcification Rates'!$D$78+'Calcification Rates'!$E$78)*0.1))+('Calcification Rates'!$H$78*$A111*('Calcification Rates'!$D$78+'Calcification Rates'!$E$78)))*('Calcification Rates'!$F$78+'Calcification Rates'!$G$78)</f>
        <v>40.215616563884282</v>
      </c>
      <c r="GC111" s="73">
        <f>((((1-'Calcification Rates'!$H$79)*$A111)*'Calcification Rates'!$D$79*0.1)+('Calcification Rates'!$H$79*$A111*'Calcification Rates'!$D$79))*'Calcification Rates'!$F$79</f>
        <v>44.207296770000006</v>
      </c>
      <c r="GD111" s="73">
        <f>((((1-'Calcification Rates'!$H$79)*$A111)*(('Calcification Rates'!$D$79-'Calcification Rates'!$E$79)*0.1))+('Calcification Rates'!$H$79*$A111*('Calcification Rates'!$D$79-'Calcification Rates'!$E$79)))*('Calcification Rates'!$F$79-'Calcification Rates'!$G$79)</f>
        <v>42.359244608999425</v>
      </c>
      <c r="GE111" s="73">
        <f>((((1-'Calcification Rates'!$H$79)*$A111)*(('Calcification Rates'!$D$79+'Calcification Rates'!$E$79)*0.1))+('Calcification Rates'!$H$79*$A111*('Calcification Rates'!$D$79+'Calcification Rates'!$E$79)))*('Calcification Rates'!$F$79+'Calcification Rates'!$G$79)</f>
        <v>46.055348931000594</v>
      </c>
      <c r="GF111" s="73">
        <f>((((1-'Calcification Rates'!$H$80)*$A111)*'Calcification Rates'!$D$80*0.1)+('Calcification Rates'!$H$80*$A111*'Calcification Rates'!$D$80))*'Calcification Rates'!$F$80</f>
        <v>52.021423330499999</v>
      </c>
      <c r="GG111" s="73">
        <f>((((1-'Calcification Rates'!$H$80)*$A111)*(('Calcification Rates'!$D$80-'Calcification Rates'!$E$80)*0.1))+('Calcification Rates'!$H$80*$A111*('Calcification Rates'!$D$80-'Calcification Rates'!$E$80)))*('Calcification Rates'!$F$80-'Calcification Rates'!$G$80)</f>
        <v>50.220442537906742</v>
      </c>
      <c r="GH111" s="73">
        <f>((((1-'Calcification Rates'!$H$80)*$A111)*(('Calcification Rates'!$D$80+'Calcification Rates'!$E$80)*0.1))+('Calcification Rates'!$H$80*$A111*('Calcification Rates'!$D$80+'Calcification Rates'!$E$80)))*('Calcification Rates'!$F$80+'Calcification Rates'!$G$80)</f>
        <v>53.822404123093243</v>
      </c>
      <c r="GI111" s="73">
        <f>((((((((($A111*2)/PI())/2)+'Calcification Rates'!$D$81)^2)*PI())/2))-((((((($A111*2)/PI())/2)^2)*PI())/2)))*'Calcification Rates'!$F$81</f>
        <v>63.019383673528864</v>
      </c>
      <c r="GJ111" s="73">
        <f>((((((((($A111*2)/PI())/2)+('Calcification Rates'!$D$81-'Calcification Rates'!$E$81))^2)*PI())/2))-((((((($A111*2)/PI())/2)^2)*PI())/2)))*('Calcification Rates'!$F$81-'Calcification Rates'!$G$81)</f>
        <v>60.97958625328301</v>
      </c>
      <c r="GK111" s="73">
        <f>((((((((($A111*2)/PI())/2)+('Calcification Rates'!$D$81+'Calcification Rates'!$E$81))^2)*PI())/2))-((((((($A111*2)/PI())/2)^2)*PI())/2)))*('Calcification Rates'!$F$81+'Calcification Rates'!$G$81)</f>
        <v>65.060073541065677</v>
      </c>
      <c r="GL111" s="73">
        <f>((((((((($A111*2)/PI())/2)+'Calcification Rates'!$D$82)^2)*PI())/2))-((((((($A111*2)/PI())/2)^2)*PI())/2)))*'Calcification Rates'!$F$82</f>
        <v>64.620376885446049</v>
      </c>
      <c r="GM111" s="73">
        <f>((((((((($A111*2)/PI())/2)+('Calcification Rates'!$D$82-'Calcification Rates'!$E$82))^2)*PI())/2))-((((((($A111*2)/PI())/2)^2)*PI())/2)))*('Calcification Rates'!$F$82-'Calcification Rates'!$G$82)</f>
        <v>63.032816564580202</v>
      </c>
      <c r="GN111" s="73">
        <f>((((((((($A111*2)/PI())/2)+('Calcification Rates'!$D$82+'Calcification Rates'!$E$82))^2)*PI())/2))-((((((($A111*2)/PI())/2)^2)*PI())/2)))*('Calcification Rates'!$F$82+'Calcification Rates'!$G$82)</f>
        <v>66.208477374117777</v>
      </c>
      <c r="GO111" s="73">
        <f>((((((((($A111*2)/PI())/2)+'Calcification Rates'!$D$87)^2)*PI())/2))-((((((($A111*2)/PI())/2)^2)*PI())/2)))*'Calcification Rates'!$F$87</f>
        <v>43.484295178456129</v>
      </c>
      <c r="GP111" s="73">
        <f>((((((((($A111*2)/PI())/2)+('Calcification Rates'!$D$87-'Calcification Rates'!$E$87))^2)*PI())/2))-((((((($A111*2)/PI())/2)^2)*PI())/2)))*('Calcification Rates'!$F$87-'Calcification Rates'!$G$87)</f>
        <v>37.83316471514599</v>
      </c>
      <c r="GQ111" s="73">
        <f>((((((((($A111*2)/PI())/2)+('Calcification Rates'!$D$87+'Calcification Rates'!$E$87))^2)*PI())/2))-((((((($A111*2)/PI())/2)^2)*PI())/2)))*('Calcification Rates'!$F$87+'Calcification Rates'!$G$87)</f>
        <v>49.434389263779543</v>
      </c>
      <c r="GR111" s="73">
        <f>((((((((($A111*2)/PI())/2)+'Calcification Rates'!$D$88)^2)*PI())/2))-((((((($A111*2)/PI())/2)^2)*PI())/2)))*'Calcification Rates'!$F$88</f>
        <v>43.484295178456129</v>
      </c>
      <c r="GS111" s="73">
        <f>((((((((($A111*2)/PI())/2)+('Calcification Rates'!$D$88-'Calcification Rates'!$E$88))^2)*PI())/2))-((((((($A111*2)/PI())/2)^2)*PI())/2)))*('Calcification Rates'!$F$88-'Calcification Rates'!$G$88)</f>
        <v>37.83316471514599</v>
      </c>
      <c r="GT111" s="73">
        <f>((((((((($A111*2)/PI())/2)+('Calcification Rates'!$D$88+'Calcification Rates'!$E$88))^2)*PI())/2))-((((((($A111*2)/PI())/2)^2)*PI())/2)))*('Calcification Rates'!$F$88+'Calcification Rates'!$G$88)</f>
        <v>49.434389263779543</v>
      </c>
      <c r="GU111" s="73">
        <f>((((((((($A111*2)/PI())/2)+'Calcification Rates'!$D$89)^2)*PI())/2))-((((((($A111*2)/PI())/2)^2)*PI())/2)))*'Calcification Rates'!$F$89</f>
        <v>60.725651701675581</v>
      </c>
      <c r="GV111" s="73">
        <f>((((((((($A111*2)/PI())/2)+('Calcification Rates'!$D$89-'Calcification Rates'!$E$89))^2)*PI())/2))-((((((($A111*2)/PI())/2)^2)*PI())/2)))*('Calcification Rates'!$F$89-'Calcification Rates'!$G$89)</f>
        <v>54.147281563622478</v>
      </c>
      <c r="GW111" s="73">
        <f>((((((((($A111*2)/PI())/2)+('Calcification Rates'!$D$89+'Calcification Rates'!$E$89))^2)*PI())/2))-((((((($A111*2)/PI())/2)^2)*PI())/2)))*('Calcification Rates'!$F$89+'Calcification Rates'!$G$89)</f>
        <v>67.547481302976024</v>
      </c>
      <c r="GX111" s="73">
        <f>((((((((($A111*2)/PI())/2)+'Calcification Rates'!$D$90)^2)*PI())/2))-((((((($A111*2)/PI())/2)^2)*PI())/2)))*'Calcification Rates'!$F$90</f>
        <v>60.725651701675581</v>
      </c>
      <c r="GY111" s="73">
        <f>((((((((($A111*2)/PI())/2)+('Calcification Rates'!$D$90-'Calcification Rates'!$E$90))^2)*PI())/2))-((((((($A111*2)/PI())/2)^2)*PI())/2)))*('Calcification Rates'!$F$90-'Calcification Rates'!$G$90)</f>
        <v>54.147281563622478</v>
      </c>
      <c r="GZ111" s="73">
        <f>((((((((($A111*2)/PI())/2)+('Calcification Rates'!$D$90+'Calcification Rates'!$E$90))^2)*PI())/2))-((((((($A111*2)/PI())/2)^2)*PI())/2)))*('Calcification Rates'!$F$90+'Calcification Rates'!$G$90)</f>
        <v>67.547481302976024</v>
      </c>
      <c r="HA111" s="73">
        <f>((((((((($A111*2)/PI())/2)+'Calcification Rates'!$D$92)^2)*PI())/2))-((((((($A111*2)/PI())/2)^2)*PI())/2)))*'Calcification Rates'!$F$92</f>
        <v>152.23553199183456</v>
      </c>
      <c r="HB111" s="73">
        <f>((((((((($A111*2)/PI())/2)+('Calcification Rates'!$D$92-'Calcification Rates'!$E$92))^2)*PI())/2))-((((((($A111*2)/PI())/2)^2)*PI())/2)))*('Calcification Rates'!$F$92-'Calcification Rates'!$G$92)</f>
        <v>146.34540596612806</v>
      </c>
      <c r="HC111" s="73">
        <f>((((((((($A111*2)/PI())/2)+('Calcification Rates'!$D$92+'Calcification Rates'!$E$92))^2)*PI())/2))-((((((($A111*2)/PI())/2)^2)*PI())/2)))*('Calcification Rates'!$F$92+'Calcification Rates'!$G$92)</f>
        <v>158.12565801754107</v>
      </c>
      <c r="HD111" s="73">
        <f>$A111*'Calcification Rates'!$D$93*'Calcification Rates'!$F$93</f>
        <v>45.036020979852005</v>
      </c>
      <c r="HE111" s="73">
        <f>$A111*('Calcification Rates'!$D$93-'Calcification Rates'!$E$93)*('Calcification Rates'!$F$93-'Calcification Rates'!$G$93)</f>
        <v>39.581117021353691</v>
      </c>
      <c r="HF111" s="73">
        <f>$A111*('Calcification Rates'!$D$93+'Calcification Rates'!$E$93)*('Calcification Rates'!$F$93+'Calcification Rates'!$G$93)</f>
        <v>50.789760787242997</v>
      </c>
      <c r="HG111" s="73">
        <f>$A111*'Calcification Rates'!$D$95*'Calcification Rates'!$F$95</f>
        <v>57.420926749311299</v>
      </c>
      <c r="HH111" s="73">
        <f>$A111*('Calcification Rates'!$D$95-'Calcification Rates'!$E$95)*('Calcification Rates'!$F$95-'Calcification Rates'!$G$95)</f>
        <v>50.107940760748988</v>
      </c>
      <c r="HI111" s="73">
        <f>$A111*('Calcification Rates'!$D$95+'Calcification Rates'!$E$95)*('Calcification Rates'!$F$95+'Calcification Rates'!$G$95)</f>
        <v>65.143744759212154</v>
      </c>
      <c r="HJ111" s="73">
        <f>((((1-'Calcification Rates'!$H$96)*$A111)*'Calcification Rates'!$D$96*0.1)+('Calcification Rates'!$H$96*$A111*'Calcification Rates'!$D$96))*'Calcification Rates'!$F$96</f>
        <v>27.298823824999999</v>
      </c>
      <c r="HK111" s="73">
        <f>((((1-'Calcification Rates'!$H$96)*$A111)*(('Calcification Rates'!$D$96-'Calcification Rates'!$E$96)*0.1))+('Calcification Rates'!$H$96*$A111*('Calcification Rates'!$D$96-'Calcification Rates'!$E$96)))*('Calcification Rates'!$F$96-'Calcification Rates'!$G$96)</f>
        <v>23.846132282111107</v>
      </c>
      <c r="HL111" s="73">
        <f>((((1-'Calcification Rates'!$H$96)*$A111)*(('Calcification Rates'!$D$96+'Calcification Rates'!$E$96)*0.1))+('Calcification Rates'!$H$96*$A111*('Calcification Rates'!$D$96+'Calcification Rates'!$E$96)))*('Calcification Rates'!$F$96+'Calcification Rates'!$G$96)</f>
        <v>30.963887021108242</v>
      </c>
      <c r="HM111" s="73">
        <f>((((1-'Calcification Rates'!$H$98)*$A111)*'Calcification Rates'!$D$98*0.1)+('Calcification Rates'!$H$98*$A111*'Calcification Rates'!$D$98))*'Calcification Rates'!$F$98</f>
        <v>27.298823824999999</v>
      </c>
      <c r="HN111" s="73">
        <f>((((1-'Calcification Rates'!$H$98)*$A111)*(('Calcification Rates'!$D$98-'Calcification Rates'!$E$98)*0.1))+('Calcification Rates'!$H$98*$A111*('Calcification Rates'!$D$98-'Calcification Rates'!$E$98)))*('Calcification Rates'!$F$98-'Calcification Rates'!$G$98)</f>
        <v>16.463500849298367</v>
      </c>
      <c r="HO111" s="73">
        <f>((((1-'Calcification Rates'!$H$98)*$A111)*(('Calcification Rates'!$D$98+'Calcification Rates'!$E$98)*0.1))+('Calcification Rates'!$H$98*$A111*('Calcification Rates'!$D$98+'Calcification Rates'!$E$98)))*('Calcification Rates'!$F$98+'Calcification Rates'!$G$98)</f>
        <v>39.702917350623963</v>
      </c>
    </row>
    <row r="112" spans="1:223" x14ac:dyDescent="0.3">
      <c r="A112" s="42">
        <v>110</v>
      </c>
      <c r="B112" s="73">
        <f>((((1-'Calcification Rates'!$H$11)*$A112)*'Calcification Rates'!$D$11*0.1)+('Calcification Rates'!$H$11*$A112*'Calcification Rates'!$D$11))*'Calcification Rates'!$F$11</f>
        <v>302.64359253333333</v>
      </c>
      <c r="C112" s="73">
        <f>((((1-'Calcification Rates'!$H$11)*$A112)*(('Calcification Rates'!$D$11-'Calcification Rates'!$E$11)*0.1))+('Calcification Rates'!$H$11*$A112*('Calcification Rates'!$D$11-'Calcification Rates'!$E$11)))*('Calcification Rates'!$F$11-'Calcification Rates'!$G$11)</f>
        <v>245.79957307071257</v>
      </c>
      <c r="D112" s="73">
        <f>((((1-'Calcification Rates'!$H$11)*$A112)*(('Calcification Rates'!$D$11+'Calcification Rates'!$E$11)*0.1))+('Calcification Rates'!$H$11*$A112*('Calcification Rates'!$D$11+'Calcification Rates'!$E$11)))*('Calcification Rates'!$F$11+'Calcification Rates'!$G$11)</f>
        <v>361.25344810049108</v>
      </c>
      <c r="E112" s="73">
        <f>(((((1-'Calcification Rates'!$H$12)*$A112)*'Calcification Rates'!$D$12*0.1)+('Calcification Rates'!$H$12*$A112*'Calcification Rates'!$D$12))*'Calcification Rates'!$F$12)*0.5</f>
        <v>159.3731375238095</v>
      </c>
      <c r="F112" s="73">
        <f>(((((1-'Calcification Rates'!$H$12)*$A112)*(('Calcification Rates'!$D$12-'Calcification Rates'!$E$12)*0.1))+('Calcification Rates'!$H$12*$A112*('Calcification Rates'!$D$12-'Calcification Rates'!$E$12)))*('Calcification Rates'!$F$12-'Calcification Rates'!$G$12))*0.5</f>
        <v>146.4761783829596</v>
      </c>
      <c r="G112" s="73">
        <f>(((((1-'Calcification Rates'!$H$12)*$A112)*(('Calcification Rates'!$D$12+'Calcification Rates'!$E$12)*0.1))+('Calcification Rates'!$H$12*$A112*('Calcification Rates'!$D$12+'Calcification Rates'!$E$12)))*('Calcification Rates'!$F$12+'Calcification Rates'!$G$12))*0.5</f>
        <v>172.49387081996807</v>
      </c>
      <c r="H112" s="73">
        <f>(((((1-'Calcification Rates'!$H$13)*$A112)*'Calcification Rates'!$D$13*0.1)+('Calcification Rates'!$H$13*$A112*'Calcification Rates'!$D$13))*'Calcification Rates'!$F$13)*0.5</f>
        <v>128.23979361599999</v>
      </c>
      <c r="I112" s="73">
        <f>(((((1-'Calcification Rates'!$H$13)*$A112)*(('Calcification Rates'!$D$13-'Calcification Rates'!$E$13)*0.1))+('Calcification Rates'!$H$13*$A112*('Calcification Rates'!$D$13-'Calcification Rates'!$E$13)))*('Calcification Rates'!$F$13-'Calcification Rates'!$G$13))*0.5</f>
        <v>108.52713594119305</v>
      </c>
      <c r="J112" s="73">
        <f>(((((1-'Calcification Rates'!$H$13)*$A112)*(('Calcification Rates'!$D$13+'Calcification Rates'!$E$13)*0.1))+('Calcification Rates'!$H$13*$A112*('Calcification Rates'!$D$13+'Calcification Rates'!$E$13)))*('Calcification Rates'!$F$13+'Calcification Rates'!$G$13))*0.5</f>
        <v>149.5779136176958</v>
      </c>
      <c r="K112" s="73">
        <f>((((((((($A112*2)/PI())/2)+'Calcification Rates'!$D$14)^2)*PI())/2))-((((((($A112*2)/PI())/2)^2)*PI())/2)))*'Calcification Rates'!$F$14</f>
        <v>64.976176613858556</v>
      </c>
      <c r="L112" s="73">
        <f>((((((((($A112*2)/PI())/2)+('Calcification Rates'!$D$14-'Calcification Rates'!$E$14))^2)*PI())/2))-((((((($A112*2)/PI())/2)^2)*PI())/2)))*('Calcification Rates'!$F$14-'Calcification Rates'!$G$14)</f>
        <v>62.714197247557017</v>
      </c>
      <c r="M112" s="73">
        <f>((((((((($A112*2)/PI())/2)+('Calcification Rates'!$D$14+'Calcification Rates'!$E$14))^2)*PI())/2))-((((((($A112*2)/PI())/2)^2)*PI())/2)))*('Calcification Rates'!$F$14+'Calcification Rates'!$G$14)</f>
        <v>67.238836131454448</v>
      </c>
      <c r="N112" s="73">
        <f>((((((((($A112*2)/PI())/2)+'Calcification Rates'!$D$15)^2)*PI())/2))-((((((($A112*2)/PI())/2)^2)*PI())/2)))*'Calcification Rates'!$F$15</f>
        <v>65.906824976817461</v>
      </c>
      <c r="O112" s="73">
        <f>((((((((($A112*2)/PI())/2)+('Calcification Rates'!$D$15-'Calcification Rates'!$E$15))^2)*PI())/2))-((((((($A112*2)/PI())/2)^2)*PI())/2)))*('Calcification Rates'!$F$15-'Calcification Rates'!$G$15)</f>
        <v>59.437373763158867</v>
      </c>
      <c r="P112" s="73">
        <f>((((((((($A112*2)/PI())/2)+('Calcification Rates'!$D$15+'Calcification Rates'!$E$15))^2)*PI())/2))-((((((($A112*2)/PI())/2)^2)*PI())/2)))*('Calcification Rates'!$F$15+'Calcification Rates'!$G$15)</f>
        <v>72.678184972698006</v>
      </c>
      <c r="Q112" s="73">
        <f>(2*'Calcification Rates'!$D$16*'Calcification Rates'!$F$16)+0.1*'Calcification Rates'!$D$16*($A112+(2*'Calcification Rates'!$D$16))*'Calcification Rates'!$F$16</f>
        <v>14.622428333333335</v>
      </c>
      <c r="R112" s="73">
        <f>(2*('Calcification Rates'!$D$16-'Calcification Rates'!$E$16)*('Calcification Rates'!$F$16-'Calcification Rates'!$G$16))+(0.1*('Calcification Rates'!$D$16-'Calcification Rates'!$E$16)*($A112+(2*'Calcification Rates'!$D$16-'Calcification Rates'!$E$16)))*('Calcification Rates'!$F$16-'Calcification Rates'!$G$16)</f>
        <v>12.560931836324917</v>
      </c>
      <c r="S112" s="73">
        <f>(2*('Calcification Rates'!$D$16+'Calcification Rates'!$E$16)*('Calcification Rates'!$F$16+'Calcification Rates'!$G$16))+(0.1*('Calcification Rates'!$D$16+'Calcification Rates'!$E$16)*($A112+(2*'Calcification Rates'!$D$16+'Calcification Rates'!$E$16)))*('Calcification Rates'!$F$16+'Calcification Rates'!$G$16)</f>
        <v>16.735194252679108</v>
      </c>
      <c r="T112" s="73">
        <f>(2*'Calcification Rates'!$D$17*'Calcification Rates'!$F$17)+0.1*'Calcification Rates'!$D$17*($A112+(2*'Calcification Rates'!$D$17))*'Calcification Rates'!$F$17</f>
        <v>13.514668611111111</v>
      </c>
      <c r="U112" s="73">
        <f>(2*('Calcification Rates'!$D$17-'Calcification Rates'!$E$17)*('Calcification Rates'!$F$17-'Calcification Rates'!$G$17))+(0.1*('Calcification Rates'!$D$17-'Calcification Rates'!$E$17)*($A112+(2*'Calcification Rates'!$D$17-'Calcification Rates'!$E$17)))*('Calcification Rates'!$F$17-'Calcification Rates'!$G$17)</f>
        <v>11.468200483791581</v>
      </c>
      <c r="V112" s="73">
        <f>(2*('Calcification Rates'!$D$17+'Calcification Rates'!$E$17)*('Calcification Rates'!$F$17+'Calcification Rates'!$G$17))+(0.1*('Calcification Rates'!$D$17+'Calcification Rates'!$E$17)*($A112+(2*'Calcification Rates'!$D$17+'Calcification Rates'!$E$17)))*('Calcification Rates'!$F$17+'Calcification Rates'!$G$17)</f>
        <v>15.612404666812441</v>
      </c>
      <c r="W112" s="73">
        <f>((((((((($A112*2)/PI())/2)+'Calcification Rates'!$D$18)^2)*PI())/2))-((((((($A112*2)/PI())/2)^2)*PI())/2)))*'Calcification Rates'!$F$18</f>
        <v>65.906824976817461</v>
      </c>
      <c r="X112" s="73">
        <f>((((((((($A112*2)/PI())/2)+('Calcification Rates'!$D$18-'Calcification Rates'!$E$18))^2)*PI())/2))-((((((($A112*2)/PI())/2)^2)*PI())/2)))*('Calcification Rates'!$F$18-'Calcification Rates'!$G$18)</f>
        <v>59.437373763158867</v>
      </c>
      <c r="Y112" s="73">
        <f>((((((((($A112*2)/PI())/2)+('Calcification Rates'!$D$18+'Calcification Rates'!$E$18))^2)*PI())/2))-((((((($A112*2)/PI())/2)^2)*PI())/2)))*('Calcification Rates'!$F$18+'Calcification Rates'!$G$18)</f>
        <v>72.678184972698006</v>
      </c>
      <c r="Z112" s="73">
        <f>(2*'Calcification Rates'!$D$19*'Calcification Rates'!$F$19)+0.1*'Calcification Rates'!$D$19*($A112+(2*'Calcification Rates'!$D$19))*'Calcification Rates'!$F$19</f>
        <v>13.514668611111111</v>
      </c>
      <c r="AA112" s="73">
        <f>(2*('Calcification Rates'!$D$19-'Calcification Rates'!$E$19)*('Calcification Rates'!$F$19-'Calcification Rates'!$G$19))+(0.1*('Calcification Rates'!$D$19-'Calcification Rates'!$E$19)*($A112+(2*'Calcification Rates'!$D$19-'Calcification Rates'!$E$19)))*('Calcification Rates'!$F$19-'Calcification Rates'!$G$19)</f>
        <v>11.468200483791581</v>
      </c>
      <c r="AB112" s="73">
        <f>(2*('Calcification Rates'!$D$19+'Calcification Rates'!$E$19)*('Calcification Rates'!$F$19+'Calcification Rates'!$G$19))+(0.1*('Calcification Rates'!$D$19+'Calcification Rates'!$E$19)*($A112+(2*'Calcification Rates'!$D$19+'Calcification Rates'!$E$19)))*('Calcification Rates'!$F$19+'Calcification Rates'!$G$19)</f>
        <v>15.612404666812441</v>
      </c>
      <c r="AC112" s="73">
        <f>(((((1-'Calcification Rates'!$H$20)*$A112)*'Calcification Rates'!$D$20*0.1)+('Calcification Rates'!$H$20*$A112*'Calcification Rates'!$D$20))*'Calcification Rates'!$F$20)*0.5</f>
        <v>8.8935737916666646</v>
      </c>
      <c r="AD112" s="73">
        <f>(((((1-'Calcification Rates'!$H$20)*$A112)*(('Calcification Rates'!$D$20-'Calcification Rates'!$E$20)*0.1))+('Calcification Rates'!$H$20*$A112*('Calcification Rates'!$D$20-'Calcification Rates'!$E$20)))*('Calcification Rates'!$F$20-'Calcification Rates'!$G$20))*0.5</f>
        <v>7.5472346701101207</v>
      </c>
      <c r="AE112" s="73">
        <f>(((((1-'Calcification Rates'!$H$20)*$A112)*(('Calcification Rates'!$D$20+'Calcification Rates'!$E$20)*0.1))+('Calcification Rates'!$H$20*$A112*('Calcification Rates'!$D$20+'Calcification Rates'!$E$20)))*('Calcification Rates'!$F$20+'Calcification Rates'!$G$20))*0.5</f>
        <v>10.273514705368962</v>
      </c>
      <c r="AF112" s="73">
        <f>(2*'Calcification Rates'!$D$21*'Calcification Rates'!$F$21)+0.1*'Calcification Rates'!$D$21*($A112+(2*'Calcification Rates'!$D$21))*'Calcification Rates'!$F$21</f>
        <v>15.508636111111112</v>
      </c>
      <c r="AG112" s="73">
        <f>(2*('Calcification Rates'!$D$21-'Calcification Rates'!$E$21)*('Calcification Rates'!$F$21-'Calcification Rates'!$G$21))+(0.1*('Calcification Rates'!$D$21-'Calcification Rates'!$E$21)*($A112+(2*'Calcification Rates'!$D$21-'Calcification Rates'!$E$21)))*('Calcification Rates'!$F$21-'Calcification Rates'!$G$21)</f>
        <v>15.175853023982933</v>
      </c>
      <c r="AH112" s="73">
        <f>(2*('Calcification Rates'!$D$21+'Calcification Rates'!$E$21)*('Calcification Rates'!$F$21+'Calcification Rates'!$G$21))+(0.1*('Calcification Rates'!$D$21+'Calcification Rates'!$E$21)*($A112+(2*'Calcification Rates'!$D$21+'Calcification Rates'!$E$21)))*('Calcification Rates'!$F$21+'Calcification Rates'!$G$21)</f>
        <v>15.844806635750402</v>
      </c>
      <c r="AI112" s="73">
        <f>$A112*'Calcification Rates'!$D$23*'Calcification Rates'!$F$23</f>
        <v>2.5853093749999996</v>
      </c>
      <c r="AJ112" s="73">
        <f>$A112*('Calcification Rates'!$D$23-'Calcification Rates'!$E$23)*('Calcification Rates'!$F$23-'Calcification Rates'!$G$23)</f>
        <v>1.680189420559107</v>
      </c>
      <c r="AK112" s="73">
        <f>$A112*('Calcification Rates'!$D$23+'Calcification Rates'!$E$23)*('Calcification Rates'!$F$23+'Calcification Rates'!$G$23)</f>
        <v>3.4904293294408926</v>
      </c>
      <c r="AL112" s="73">
        <f>((((1-'Calcification Rates'!$H$24)*$A112)*'Calcification Rates'!$D$24*0.1)+('Calcification Rates'!$H$24*$A112*'Calcification Rates'!$D$24))*'Calcification Rates'!$F$24</f>
        <v>117.800686003</v>
      </c>
      <c r="AM112" s="73">
        <f>((((1-'Calcification Rates'!$H$24)*$A112)*(('Calcification Rates'!$D$24-'Calcification Rates'!$E$24)*0.1))+('Calcification Rates'!$H$24*$A112*('Calcification Rates'!$D$24-'Calcification Rates'!$E$24)))*('Calcification Rates'!$F$24-'Calcification Rates'!$G$24)</f>
        <v>71.043782197027326</v>
      </c>
      <c r="AN112" s="73">
        <f>((((1-'Calcification Rates'!$H$24)*$A112)*(('Calcification Rates'!$D$24+'Calcification Rates'!$E$24)*0.1))+('Calcification Rates'!$H$24*$A112*('Calcification Rates'!$D$24+'Calcification Rates'!$E$24)))*('Calcification Rates'!$F$24+'Calcification Rates'!$G$24)</f>
        <v>171.32719454164666</v>
      </c>
      <c r="AO112" s="73">
        <f>((((((((($A112*2)/PI())/2)+'Calcification Rates'!$D$25)^2)*PI())/2))-((((((($A112*2)/PI())/2)^2)*PI())/2)))*'Calcification Rates'!$F$25</f>
        <v>55.250975470652953</v>
      </c>
      <c r="AP112" s="73">
        <f>((((((((($A112*2)/PI())/2)+('Calcification Rates'!$D$25-'Calcification Rates'!$E$25))^2)*PI())/2))-((((((($A112*2)/PI())/2)^2)*PI())/2)))*('Calcification Rates'!$F$25-'Calcification Rates'!$G$25)</f>
        <v>45.170350229793847</v>
      </c>
      <c r="AQ112" s="73">
        <f>((((((((($A112*2)/PI())/2)+('Calcification Rates'!$D$25+'Calcification Rates'!$E$25))^2)*PI())/2))-((((((($A112*2)/PI())/2)^2)*PI())/2)))*('Calcification Rates'!$F$25+'Calcification Rates'!$G$25)</f>
        <v>65.665722648336796</v>
      </c>
      <c r="AR112" s="73">
        <f>((((1-'Calcification Rates'!$H$28)*$A112)*'Calcification Rates'!$D$28*0.1)+('Calcification Rates'!$H$28*$A112*'Calcification Rates'!$D$28))*'Calcification Rates'!$F$28</f>
        <v>18.96083624108735</v>
      </c>
      <c r="AS112" s="73">
        <f>((((1-'Calcification Rates'!$H$28)*$A112)*(('Calcification Rates'!$D$28-'Calcification Rates'!$E$28)*0.1))+('Calcification Rates'!$H$28*$A112*('Calcification Rates'!$D$28-'Calcification Rates'!$E$28)))*('Calcification Rates'!$F$28-'Calcification Rates'!$G$28)</f>
        <v>17.089772970904967</v>
      </c>
      <c r="AT112" s="73">
        <f>((((1-'Calcification Rates'!$H$28)*$A112)*(('Calcification Rates'!$D$28+'Calcification Rates'!$E$28)*0.1))+('Calcification Rates'!$H$28*$A112*('Calcification Rates'!$D$28+'Calcification Rates'!$E$28)))*('Calcification Rates'!$F$28+'Calcification Rates'!$G$28)</f>
        <v>20.923460091257251</v>
      </c>
      <c r="AU112" s="73">
        <f>((((((((($A112*2)/PI())/2)+'Calcification Rates'!$D$29)^2)*PI())/2))-((((((($A112*2)/PI())/2)^2)*PI())/2)))*'Calcification Rates'!$F$29</f>
        <v>269.77245978419563</v>
      </c>
      <c r="AV112" s="73">
        <f>((((((((($A112*2)/PI())/2)+('Calcification Rates'!$D$29-'Calcification Rates'!$E$29))^2)*PI())/2))-((((((($A112*2)/PI())/2)^2)*PI())/2)))*('Calcification Rates'!$F$29-'Calcification Rates'!$G$29)</f>
        <v>223.01995721505534</v>
      </c>
      <c r="AW112" s="73">
        <f>((((((((($A112*2)/PI())/2)+('Calcification Rates'!$D$29+'Calcification Rates'!$E$29))^2)*PI())/2))-((((((($A112*2)/PI())/2)^2)*PI())/2)))*('Calcification Rates'!$F$29+'Calcification Rates'!$G$29)</f>
        <v>320.57312676888051</v>
      </c>
      <c r="AX112" s="73">
        <f>((((((((($A112*2)/PI())/2)+'Calcification Rates'!$D$30)^2)*PI())/2))-((((((($A112*2)/PI())/2)^2)*PI())/2)))*'Calcification Rates'!$F$30</f>
        <v>64.552317886834089</v>
      </c>
      <c r="AY112" s="73">
        <f>((((((((($A112*2)/PI())/2)+('Calcification Rates'!$D$30-'Calcification Rates'!$E$30))^2)*PI())/2))-((((((($A112*2)/PI())/2)^2)*PI())/2)))*('Calcification Rates'!$F$30-'Calcification Rates'!$G$30)</f>
        <v>57.308070369041232</v>
      </c>
      <c r="AZ112" s="73">
        <f>((((((((($A112*2)/PI())/2)+('Calcification Rates'!$D$30+'Calcification Rates'!$E$30))^2)*PI())/2))-((((((($A112*2)/PI())/2)^2)*PI())/2)))*('Calcification Rates'!$F$30+'Calcification Rates'!$G$30)</f>
        <v>71.945152172738787</v>
      </c>
      <c r="BA112" s="73">
        <f>((((1-'Calcification Rates'!$H$31)*$A112)*'Calcification Rates'!$D$31*0.1)+('Calcification Rates'!$H$31*$A112*'Calcification Rates'!$D$31))*'Calcification Rates'!$F$31</f>
        <v>20.280260000000002</v>
      </c>
      <c r="BB112" s="73">
        <f>((((1-'Calcification Rates'!$H$31)*$A112)*(('Calcification Rates'!$D$31-'Calcification Rates'!$E$31)*0.1))+('Calcification Rates'!$H$31*$A112*('Calcification Rates'!$D$31-'Calcification Rates'!$E$31)))*('Calcification Rates'!$F$31-'Calcification Rates'!$G$31)</f>
        <v>20.280260000000002</v>
      </c>
      <c r="BC112" s="73">
        <f>((((1-'Calcification Rates'!$H$31)*$A112)*(('Calcification Rates'!$D$31+'Calcification Rates'!$E$31)*0.1))+('Calcification Rates'!$H$31*$A112*('Calcification Rates'!$D$31+'Calcification Rates'!$E$31)))*('Calcification Rates'!$F$31+'Calcification Rates'!$G$31)</f>
        <v>20.280260000000002</v>
      </c>
      <c r="BD112" s="73">
        <f>$A112*'Calcification Rates'!$D$32*'Calcification Rates'!$F$32</f>
        <v>85.217241532976843</v>
      </c>
      <c r="BE112" s="73">
        <f>$A112*('Calcification Rates'!$D$32-'Calcification Rates'!$E$32)*('Calcification Rates'!$F$32-'Calcification Rates'!$G$32)</f>
        <v>81.920111844362324</v>
      </c>
      <c r="BF112" s="73">
        <f>$A112*('Calcification Rates'!$D$32+'Calcification Rates'!$E$32)*('Calcification Rates'!$F$32+'Calcification Rates'!$G$32)</f>
        <v>88.514371221591375</v>
      </c>
      <c r="BG112" s="73">
        <f>((((1-'Calcification Rates'!$H$34)*$A112)*'Calcification Rates'!$D$34*0.1)+('Calcification Rates'!$H$34*$A112*'Calcification Rates'!$D$34))*'Calcification Rates'!$F$34</f>
        <v>27.549271750000003</v>
      </c>
      <c r="BH112" s="73">
        <f>((((1-'Calcification Rates'!$H$34)*$A112)*(('Calcification Rates'!$D$34-'Calcification Rates'!$E$34)*0.1))+('Calcification Rates'!$H$34*$A112*('Calcification Rates'!$D$34-'Calcification Rates'!$E$34)))*('Calcification Rates'!$F$34-'Calcification Rates'!$G$34)</f>
        <v>10.491123037105202</v>
      </c>
      <c r="BI112" s="73">
        <f>((((1-'Calcification Rates'!$H$34)*$A112)*(('Calcification Rates'!$D$34+'Calcification Rates'!$E$34)*0.1))+('Calcification Rates'!$H$34*$A112*('Calcification Rates'!$D$34+'Calcification Rates'!$E$34)))*('Calcification Rates'!$F$34+'Calcification Rates'!$G$34)</f>
        <v>52.542210276480318</v>
      </c>
      <c r="BJ112" s="73">
        <f>(2*'Calcification Rates'!$D$35*'Calcification Rates'!$F$35)+0.1*'Calcification Rates'!$D$35*($A112+(2*'Calcification Rates'!$D$35))*'Calcification Rates'!$F$35</f>
        <v>7.7916124706621082</v>
      </c>
      <c r="BK112" s="73">
        <f>(2*('Calcification Rates'!$D$35-'Calcification Rates'!$E$35)*('Calcification Rates'!$F$35-'Calcification Rates'!$G$35))+(0.1*('Calcification Rates'!$D$35-'Calcification Rates'!$E$35)*($A112+(2*'Calcification Rates'!$D$35-'Calcification Rates'!$E$35)))*('Calcification Rates'!$F$35-'Calcification Rates'!$G$35)</f>
        <v>7.0272730564313077</v>
      </c>
      <c r="BL112" s="73">
        <f>(2*('Calcification Rates'!$D$35+'Calcification Rates'!$E$35)*('Calcification Rates'!$F$35+'Calcification Rates'!$G$35))+(0.1*('Calcification Rates'!$D$35+'Calcification Rates'!$E$35)*($A112+(2*'Calcification Rates'!$D$35+'Calcification Rates'!$E$35)))*('Calcification Rates'!$F$35+'Calcification Rates'!$G$35)</f>
        <v>8.5915351309904793</v>
      </c>
      <c r="BM112" s="73">
        <f>((((((((($A112*2)/PI())/2)+'Calcification Rates'!$D$36)^2)*PI())/2))-((((((($A112*2)/PI())/2)^2)*PI())/2)))*'Calcification Rates'!$F$36</f>
        <v>86.949636663064467</v>
      </c>
      <c r="BN112" s="73">
        <f>((((((((($A112*2)/PI())/2)+('Calcification Rates'!$D$36-'Calcification Rates'!$E$36))^2)*PI())/2))-((((((($A112*2)/PI())/2)^2)*PI())/2)))*('Calcification Rates'!$F$36-'Calcification Rates'!$G$36)</f>
        <v>79.647262762387598</v>
      </c>
      <c r="BO112" s="73">
        <f>((((((((($A112*2)/PI())/2)+('Calcification Rates'!$D$36+'Calcification Rates'!$E$36))^2)*PI())/2))-((((((($A112*2)/PI())/2)^2)*PI())/2)))*('Calcification Rates'!$F$36+'Calcification Rates'!$G$36)</f>
        <v>94.571862458523825</v>
      </c>
      <c r="BP112" s="73">
        <f>(2*'Calcification Rates'!$D$37*'Calcification Rates'!$F$37)+0.1*'Calcification Rates'!$D$37*($A112+(2*'Calcification Rates'!$D$37))*'Calcification Rates'!$F$37</f>
        <v>152.98446527777776</v>
      </c>
      <c r="BQ112" s="73">
        <f>(2*('Calcification Rates'!$D$37-'Calcification Rates'!$E$37)*('Calcification Rates'!$F$37-'Calcification Rates'!$G$37))+(0.1*('Calcification Rates'!$D$37-'Calcification Rates'!$E$37)*($A112+(2*'Calcification Rates'!$D$37-'Calcification Rates'!$E$37)))*('Calcification Rates'!$F$37-'Calcification Rates'!$G$37)</f>
        <v>125.59070409953921</v>
      </c>
      <c r="BR112" s="73">
        <f>(2*('Calcification Rates'!$D$37+'Calcification Rates'!$E$37)*('Calcification Rates'!$F$37+'Calcification Rates'!$G$37))+(0.1*('Calcification Rates'!$D$37+'Calcification Rates'!$E$37)*($A112+(2*'Calcification Rates'!$D$37+'Calcification Rates'!$E$37)))*('Calcification Rates'!$F$37+'Calcification Rates'!$G$37)</f>
        <v>182.55237790636326</v>
      </c>
      <c r="BS112" s="73">
        <f>(2*'Calcification Rates'!$D$38*'Calcification Rates'!$F$38)+0.1*'Calcification Rates'!$D$38*($A112+(2*'Calcification Rates'!$D$38))*'Calcification Rates'!$F$38</f>
        <v>146.48705555555554</v>
      </c>
      <c r="BT112" s="73">
        <f>(2*('Calcification Rates'!$D$38-'Calcification Rates'!$E$38)*('Calcification Rates'!$F$38-'Calcification Rates'!$G$38))+(0.1*('Calcification Rates'!$D$38-'Calcification Rates'!$E$38)*($A112+(2*'Calcification Rates'!$D$38-'Calcification Rates'!$E$38)))*('Calcification Rates'!$F$38-'Calcification Rates'!$G$38)</f>
        <v>117.95203099241562</v>
      </c>
      <c r="BU112" s="73">
        <f>(2*('Calcification Rates'!$D$38+'Calcification Rates'!$E$38)*('Calcification Rates'!$F$38+'Calcification Rates'!$G$38))+(0.1*('Calcification Rates'!$D$38+'Calcification Rates'!$E$38)*($A112+(2*'Calcification Rates'!$D$38+'Calcification Rates'!$E$38)))*('Calcification Rates'!$F$38+'Calcification Rates'!$G$38)</f>
        <v>177.85277831235939</v>
      </c>
      <c r="BV112" s="73">
        <f>((((((((($A112*2)/PI())/2)+'Calcification Rates'!$D$39)^2)*PI())/2))-((((((($A112*2)/PI())/2)^2)*PI())/2)))*'Calcification Rates'!$F$39</f>
        <v>47.053538871859175</v>
      </c>
      <c r="BW112" s="73">
        <f>((((((((($A112*2)/PI())/2)+('Calcification Rates'!$D$39-'Calcification Rates'!$E$39))^2)*PI())/2))-((((((($A112*2)/PI())/2)^2)*PI())/2)))*('Calcification Rates'!$F$39-'Calcification Rates'!$G$39)</f>
        <v>45.232996254215898</v>
      </c>
      <c r="BX112" s="73">
        <f>((((((((($A112*2)/PI())/2)+('Calcification Rates'!$D$39+'Calcification Rates'!$E$39))^2)*PI())/2))-((((((($A112*2)/PI())/2)^2)*PI())/2)))*('Calcification Rates'!$F$39+'Calcification Rates'!$G$39)</f>
        <v>48.874081489502444</v>
      </c>
      <c r="BY112" s="73">
        <f>((((((((($A112*2)/PI())/2)+'Calcification Rates'!$D$40)^2)*PI())/2))-((((((($A112*2)/PI())/2)^2)*PI())/2)))*'Calcification Rates'!$F$40</f>
        <v>85.825691214702687</v>
      </c>
      <c r="BZ112" s="73">
        <f>((((((((($A112*2)/PI())/2)+('Calcification Rates'!$D$40-'Calcification Rates'!$E$40))^2)*PI())/2))-((((((($A112*2)/PI())/2)^2)*PI())/2)))*('Calcification Rates'!$F$40-'Calcification Rates'!$G$40)</f>
        <v>82.505020075161582</v>
      </c>
      <c r="CA112" s="73">
        <f>((((((((($A112*2)/PI())/2)+('Calcification Rates'!$D$40+'Calcification Rates'!$E$40))^2)*PI())/2))-((((((($A112*2)/PI())/2)^2)*PI())/2)))*('Calcification Rates'!$F$40+'Calcification Rates'!$G$40)</f>
        <v>89.146362354243792</v>
      </c>
      <c r="CB112" s="73">
        <f>$A112*'Calcification Rates'!$D$23*'Calcification Rates'!$F$23</f>
        <v>2.5853093749999996</v>
      </c>
      <c r="CC112" s="73">
        <f>$A112*('Calcification Rates'!$D$23-'Calcification Rates'!$E$23)*('Calcification Rates'!$F$23-'Calcification Rates'!$G$23)</f>
        <v>1.680189420559107</v>
      </c>
      <c r="CD112" s="73">
        <f>$A112*('Calcification Rates'!$D$23+'Calcification Rates'!$E$23)*('Calcification Rates'!$F$23+'Calcification Rates'!$G$23)</f>
        <v>3.4904293294408926</v>
      </c>
      <c r="CE112" s="73">
        <f>((((1-'Calcification Rates'!$H$44)*$A112)*'Calcification Rates'!$D$44*0.1)+('Calcification Rates'!$H$44*$A112*'Calcification Rates'!$D$44))*'Calcification Rates'!$F$44</f>
        <v>90.278963524749997</v>
      </c>
      <c r="CF112" s="73">
        <f>((((1-'Calcification Rates'!$H$44)*$A112)*(('Calcification Rates'!$D$44-'Calcification Rates'!$E$44)*0.1))+('Calcification Rates'!$H$44*$A112*('Calcification Rates'!$D$44-'Calcification Rates'!$E$44)))*('Calcification Rates'!$F$44-'Calcification Rates'!$G$44)</f>
        <v>54.445854597675066</v>
      </c>
      <c r="CG112" s="73">
        <f>((((1-'Calcification Rates'!$H$44)*$A112)*(('Calcification Rates'!$D$44+'Calcification Rates'!$E$44)*0.1))+('Calcification Rates'!$H$44*$A112*('Calcification Rates'!$D$44+'Calcification Rates'!$E$44)))*('Calcification Rates'!$F$44+'Calcification Rates'!$G$44)</f>
        <v>131.30009740715064</v>
      </c>
      <c r="CH112" s="73">
        <f>((((1-'Calcification Rates'!$H$45)*$A112)*'Calcification Rates'!$D$45*0.1)+('Calcification Rates'!$H$45*$A112*'Calcification Rates'!$D$45))*'Calcification Rates'!$F$45</f>
        <v>112.178264</v>
      </c>
      <c r="CI112" s="73">
        <f>((((1-'Calcification Rates'!$H$45)*$A112)*(('Calcification Rates'!$D$45-'Calcification Rates'!$E$45)*0.1))+('Calcification Rates'!$H$45*$A112*('Calcification Rates'!$D$45-'Calcification Rates'!$E$45)))*('Calcification Rates'!$F$45-'Calcification Rates'!$G$45)</f>
        <v>73.867872627491082</v>
      </c>
      <c r="CJ112" s="73">
        <f>((((1-'Calcification Rates'!$H$45)*$A112)*(('Calcification Rates'!$D$45+'Calcification Rates'!$E$45)*0.1))+('Calcification Rates'!$H$45*$A112*('Calcification Rates'!$D$45+'Calcification Rates'!$E$45)))*('Calcification Rates'!$F$45+'Calcification Rates'!$G$45)</f>
        <v>150.4886553725089</v>
      </c>
      <c r="CK112" s="73">
        <f>((((1-'Calcification Rates'!$H$46)*$A112)*'Calcification Rates'!$D$46*0.1)+('Calcification Rates'!$H$46*$A112*'Calcification Rates'!$D$46))*'Calcification Rates'!$F$46</f>
        <v>90.355410200000009</v>
      </c>
      <c r="CL112" s="73">
        <f>((((1-'Calcification Rates'!$H$46)*$A112)*(('Calcification Rates'!$D$46-'Calcification Rates'!$E$46)*0.1))+('Calcification Rates'!$H$46*$A112*('Calcification Rates'!$D$46-'Calcification Rates'!$E$46)))*('Calcification Rates'!$F$46-'Calcification Rates'!$G$46)</f>
        <v>84.741451596859378</v>
      </c>
      <c r="CM112" s="73">
        <f>((((1-'Calcification Rates'!$H$46)*$A112)*(('Calcification Rates'!$D$46+'Calcification Rates'!$E$46)*0.1))+('Calcification Rates'!$H$46*$A112*('Calcification Rates'!$D$46+'Calcification Rates'!$E$46)))*('Calcification Rates'!$F$46+'Calcification Rates'!$G$46)</f>
        <v>96.13771328919978</v>
      </c>
      <c r="CN112" s="73">
        <f>((((1-'Calcification Rates'!$H$47)*$A112)*'Calcification Rates'!$D$47*0.1)+('Calcification Rates'!$H$47*$A112*'Calcification Rates'!$D$47))*'Calcification Rates'!$F$47</f>
        <v>117.800686003</v>
      </c>
      <c r="CO112" s="73">
        <f>((((1-'Calcification Rates'!$H$47)*$A112)*(('Calcification Rates'!$D$47-'Calcification Rates'!$E$47)*0.1))+('Calcification Rates'!$H$47*$A112*('Calcification Rates'!$D$47-'Calcification Rates'!$E$47)))*('Calcification Rates'!$F$47-'Calcification Rates'!$G$47)</f>
        <v>71.043782197027326</v>
      </c>
      <c r="CP112" s="73">
        <f>((((1-'Calcification Rates'!$H$47)*$A112)*(('Calcification Rates'!$D$47+'Calcification Rates'!$E$47)*0.1))+('Calcification Rates'!$H$47*$A112*('Calcification Rates'!$D$47+'Calcification Rates'!$E$47)))*('Calcification Rates'!$F$47+'Calcification Rates'!$G$47)</f>
        <v>171.32719454164666</v>
      </c>
      <c r="CQ112" s="73">
        <f>((((((((($A112*2)/PI())/2)+'Calcification Rates'!$D$48)^2)*PI())/2))-((((((($A112*2)/PI())/2)^2)*PI())/2)))*'Calcification Rates'!$F$48</f>
        <v>65.906824976817461</v>
      </c>
      <c r="CR112" s="73">
        <f>((((((((($A112*2)/PI())/2)+('Calcification Rates'!$D$48-'Calcification Rates'!$E$48))^2)*PI())/2))-((((((($A112*2)/PI())/2)^2)*PI())/2)))*('Calcification Rates'!$F$48-'Calcification Rates'!$G$48)</f>
        <v>59.437373763158867</v>
      </c>
      <c r="CS112" s="73">
        <f>((((((((($A112*2)/PI())/2)+('Calcification Rates'!$D$48+'Calcification Rates'!$E$48))^2)*PI())/2))-((((((($A112*2)/PI())/2)^2)*PI())/2)))*('Calcification Rates'!$F$48+'Calcification Rates'!$G$48)</f>
        <v>72.678184972698006</v>
      </c>
      <c r="CT112" s="73">
        <f>((((1-'Calcification Rates'!$H$49)*$A112)*'Calcification Rates'!$D$49*0.1)+('Calcification Rates'!$H$49*$A112*'Calcification Rates'!$D$49))*'Calcification Rates'!$F$49</f>
        <v>90.278963524749997</v>
      </c>
      <c r="CU112" s="73">
        <f>((((1-'Calcification Rates'!$H$49)*$A112)*(('Calcification Rates'!$D$49-'Calcification Rates'!$E$49)*0.1))+('Calcification Rates'!$H$49*$A112*('Calcification Rates'!$D$49-'Calcification Rates'!$E$49)))*('Calcification Rates'!$F$49-'Calcification Rates'!$G$49)</f>
        <v>54.445854597675066</v>
      </c>
      <c r="CV112" s="73">
        <f>((((1-'Calcification Rates'!$H$49)*$A112)*(('Calcification Rates'!$D$49+'Calcification Rates'!$E$49)*0.1))+('Calcification Rates'!$H$49*$A112*('Calcification Rates'!$D$49+'Calcification Rates'!$E$49)))*('Calcification Rates'!$F$49+'Calcification Rates'!$G$49)</f>
        <v>131.30009740715064</v>
      </c>
      <c r="CW112" s="73">
        <f>((((((((($A112*2)/PI())/2)+'Calcification Rates'!$D$50)^2)*PI())/2))-((((((($A112*2)/PI())/2)^2)*PI())/2)))*'Calcification Rates'!$F$50</f>
        <v>65.906824976817461</v>
      </c>
      <c r="CX112" s="73">
        <f>((((((((($A112*2)/PI())/2)+('Calcification Rates'!$D$50-'Calcification Rates'!$E$50))^2)*PI())/2))-((((((($A112*2)/PI())/2)^2)*PI())/2)))*('Calcification Rates'!$F$50-'Calcification Rates'!$G$50)</f>
        <v>59.437373763158867</v>
      </c>
      <c r="CY112" s="73">
        <f>((((((((($A112*2)/PI())/2)+('Calcification Rates'!$D$50+'Calcification Rates'!$E$50))^2)*PI())/2))-((((((($A112*2)/PI())/2)^2)*PI())/2)))*('Calcification Rates'!$F$50+'Calcification Rates'!$G$50)</f>
        <v>72.678184972698006</v>
      </c>
      <c r="CZ112" s="73">
        <f>((((((((($A112*2)/PI())/2)+'Calcification Rates'!$D$51)^2)*PI())/2))-((((((($A112*2)/PI())/2)^2)*PI())/2)))*'Calcification Rates'!$F$51</f>
        <v>65.906824976817461</v>
      </c>
      <c r="DA112" s="73">
        <f>((((((((($A112*2)/PI())/2)+('Calcification Rates'!$D$51-'Calcification Rates'!$E$51))^2)*PI())/2))-((((((($A112*2)/PI())/2)^2)*PI())/2)))*('Calcification Rates'!$F$51-'Calcification Rates'!$G$51)</f>
        <v>59.437373763158867</v>
      </c>
      <c r="DB112" s="73">
        <f>((((((((($A112*2)/PI())/2)+('Calcification Rates'!$D$51+'Calcification Rates'!$E$51))^2)*PI())/2))-((((((($A112*2)/PI())/2)^2)*PI())/2)))*('Calcification Rates'!$F$51+'Calcification Rates'!$G$51)</f>
        <v>72.678184972698006</v>
      </c>
      <c r="DC112" s="73">
        <f>((((((((($A112*2)/PI())/2)+'Calcification Rates'!$D$52)^2)*PI())/2))-((((((($A112*2)/PI())/2)^2)*PI())/2)))*'Calcification Rates'!$F$52</f>
        <v>145.28948835928213</v>
      </c>
      <c r="DD112" s="73">
        <f>((((((((($A112*2)/PI())/2)+('Calcification Rates'!$D$52-'Calcification Rates'!$E$52))^2)*PI())/2))-((((((($A112*2)/PI())/2)^2)*PI())/2)))*('Calcification Rates'!$F$52-'Calcification Rates'!$G$52)</f>
        <v>137.16731178341431</v>
      </c>
      <c r="DE112" s="73">
        <f>((((((((($A112*2)/PI())/2)+('Calcification Rates'!$D$52+'Calcification Rates'!$E$52))^2)*PI())/2))-((((((($A112*2)/PI())/2)^2)*PI())/2)))*('Calcification Rates'!$F$52+'Calcification Rates'!$G$52)</f>
        <v>153.61409350603927</v>
      </c>
      <c r="DF112" s="73">
        <f>((((((((($A112*2)/PI())/2)+'Calcification Rates'!$D$53)^2)*PI())/2))-((((((($A112*2)/PI())/2)^2)*PI())/2)))*'Calcification Rates'!$F$53</f>
        <v>19.56375522744737</v>
      </c>
      <c r="DG112" s="73">
        <f>((((((((($A112*2)/PI())/2)+('Calcification Rates'!$D$53-'Calcification Rates'!$E$53))^2)*PI())/2))-((((((($A112*2)/PI())/2)^2)*PI())/2)))*('Calcification Rates'!$F$53-'Calcification Rates'!$G$53)</f>
        <v>18.595406772995592</v>
      </c>
      <c r="DH112" s="73">
        <f>((((((((($A112*2)/PI())/2)+('Calcification Rates'!$D$53+'Calcification Rates'!$E$53))^2)*PI())/2))-((((((($A112*2)/PI())/2)^2)*PI())/2)))*('Calcification Rates'!$F$53+'Calcification Rates'!$G$53)</f>
        <v>20.549129721972974</v>
      </c>
      <c r="DI112" s="73">
        <f>((((((((($A112*2)/PI())/2)+'Calcification Rates'!$D$54)^2)*PI())/2))-((((((($A112*2)/PI())/2)^2)*PI())/2)))*'Calcification Rates'!$F$54</f>
        <v>19.56375522744737</v>
      </c>
      <c r="DJ112" s="73">
        <f>((((((((($A112*2)/PI())/2)+('Calcification Rates'!$D$54-'Calcification Rates'!$E$54))^2)*PI())/2))-((((((($A112*2)/PI())/2)^2)*PI())/2)))*('Calcification Rates'!$F$54-'Calcification Rates'!$G$54)</f>
        <v>18.595406772995592</v>
      </c>
      <c r="DK112" s="73">
        <f>((((((((($A112*2)/PI())/2)+('Calcification Rates'!$D$54+'Calcification Rates'!$E$54))^2)*PI())/2))-((((((($A112*2)/PI())/2)^2)*PI())/2)))*('Calcification Rates'!$F$54+'Calcification Rates'!$G$54)</f>
        <v>20.549129721972974</v>
      </c>
      <c r="DL112" s="73">
        <f>((((((((($A112*2)/PI())/2)+'Calcification Rates'!$D$55)^2)*PI())/2))-((((((($A112*2)/PI())/2)^2)*PI())/2)))*'Calcification Rates'!$F$55</f>
        <v>23.990596087026777</v>
      </c>
      <c r="DM112" s="73">
        <f>((((((((($A112*2)/PI())/2)+('Calcification Rates'!$D$55-'Calcification Rates'!$E$55))^2)*PI())/2))-((((((($A112*2)/PI())/2)^2)*PI())/2)))*('Calcification Rates'!$F$55-'Calcification Rates'!$G$55)</f>
        <v>23.720914974700076</v>
      </c>
      <c r="DN112" s="73">
        <f>((((((((($A112*2)/PI())/2)+('Calcification Rates'!$D$55+'Calcification Rates'!$E$55))^2)*PI())/2))-((((((($A112*2)/PI())/2)^2)*PI())/2)))*('Calcification Rates'!$F$55+'Calcification Rates'!$G$55)</f>
        <v>24.260287073274299</v>
      </c>
      <c r="DO112" s="73">
        <f>((((1-'Calcification Rates'!$H$56)*$A112)*'Calcification Rates'!$D$56*0.1)+('Calcification Rates'!$H$56*$A112*'Calcification Rates'!$D$56))*'Calcification Rates'!$F$56</f>
        <v>11.71063135</v>
      </c>
      <c r="DP112" s="73">
        <f>((((1-'Calcification Rates'!$H$56)*$A112)*(('Calcification Rates'!$D$56-'Calcification Rates'!$E$56)*0.1))+('Calcification Rates'!$H$56*$A112*('Calcification Rates'!$D$56-'Calcification Rates'!$E$56)))*('Calcification Rates'!$F$56-'Calcification Rates'!$G$56)</f>
        <v>11.71063135</v>
      </c>
      <c r="DQ112" s="73">
        <f>((((1-'Calcification Rates'!$H$56)*$A112)*(('Calcification Rates'!$D$56+'Calcification Rates'!$E$56)*0.1))+('Calcification Rates'!$H$56*$A112*('Calcification Rates'!$D$56+'Calcification Rates'!$E$56)))*('Calcification Rates'!$F$56+'Calcification Rates'!$G$56)</f>
        <v>11.71063135</v>
      </c>
      <c r="DR112" s="73">
        <f>((((1-'Calcification Rates'!$H$57)*$A112)*'Calcification Rates'!$D$57*0.1)+('Calcification Rates'!$H$57*$A112*'Calcification Rates'!$D$57))*'Calcification Rates'!$F$57</f>
        <v>49.652826666666677</v>
      </c>
      <c r="DS112" s="73">
        <f>((((1-'Calcification Rates'!$H$57)*$A112)*(('Calcification Rates'!$D$57-'Calcification Rates'!$E$57)*0.1))+('Calcification Rates'!$H$57*$A112*('Calcification Rates'!$D$57-'Calcification Rates'!$E$57)))*('Calcification Rates'!$F$57-'Calcification Rates'!$G$57)</f>
        <v>47.060459491914557</v>
      </c>
      <c r="DT112" s="73">
        <f>((((1-'Calcification Rates'!$H$57)*$A112)*(('Calcification Rates'!$D$57+'Calcification Rates'!$E$57)*0.1))+('Calcification Rates'!$H$57*$A112*('Calcification Rates'!$D$57+'Calcification Rates'!$E$57)))*('Calcification Rates'!$F$57+'Calcification Rates'!$G$57)</f>
        <v>52.245193841418796</v>
      </c>
      <c r="DU112" s="73">
        <f>((((1-'Calcification Rates'!$H$58)*$A112)*'Calcification Rates'!$D$58*0.1)+('Calcification Rates'!$H$58*$A112*'Calcification Rates'!$D$58))*'Calcification Rates'!$F$58</f>
        <v>49.652826666666677</v>
      </c>
      <c r="DV112" s="73">
        <f>((((1-'Calcification Rates'!$H$58)*$A112)*(('Calcification Rates'!$D$58-'Calcification Rates'!$E$58)*0.1))+('Calcification Rates'!$H$58*$A112*('Calcification Rates'!$D$58-'Calcification Rates'!$E$58)))*('Calcification Rates'!$F$58-'Calcification Rates'!$G$58)</f>
        <v>47.060459491914557</v>
      </c>
      <c r="DW112" s="73">
        <f>((((1-'Calcification Rates'!$H$58)*$A112)*(('Calcification Rates'!$D$58+'Calcification Rates'!$E$58)*0.1))+('Calcification Rates'!$H$58*$A112*('Calcification Rates'!$D$58+'Calcification Rates'!$E$58)))*('Calcification Rates'!$F$58+'Calcification Rates'!$G$58)</f>
        <v>52.245193841418796</v>
      </c>
      <c r="DX112" s="73">
        <f>(2*'Calcification Rates'!$D$59*'Calcification Rates'!$F$59)+0.1*'Calcification Rates'!$D$59*($A112+(2*'Calcification Rates'!$D$59))*'Calcification Rates'!$F$59</f>
        <v>31.632097422222223</v>
      </c>
      <c r="DY112" s="73">
        <f>(2*('Calcification Rates'!$D$59-'Calcification Rates'!$E$59)*('Calcification Rates'!$F$59-'Calcification Rates'!$G$59))+(0.1*('Calcification Rates'!$D$59-'Calcification Rates'!$E$59)*($A112+(2*'Calcification Rates'!$D$59-'Calcification Rates'!$E$59)))*('Calcification Rates'!$F$59-'Calcification Rates'!$G$59)</f>
        <v>29.962093787619629</v>
      </c>
      <c r="DZ112" s="73">
        <f>(2*('Calcification Rates'!$D$59+'Calcification Rates'!$E$59)*('Calcification Rates'!$F$59+'Calcification Rates'!$G$59))+(0.1*('Calcification Rates'!$D$59+'Calcification Rates'!$E$59)*($A112+(2*'Calcification Rates'!$D$59+'Calcification Rates'!$E$59)))*('Calcification Rates'!$F$59+'Calcification Rates'!$G$59)</f>
        <v>33.304138819032111</v>
      </c>
      <c r="EA112" s="73">
        <f>((((((((($A112*2)/PI())/2)+'Calcification Rates'!$D$60)^2)*PI())/2))-((((((($A112*2)/PI())/2)^2)*PI())/2)))*'Calcification Rates'!$F$60</f>
        <v>68.5320562847145</v>
      </c>
      <c r="EB112" s="73">
        <f>((((((((($A112*2)/PI())/2)+('Calcification Rates'!$D$60-'Calcification Rates'!$E$60))^2)*PI())/2))-((((((($A112*2)/PI())/2)^2)*PI())/2)))*('Calcification Rates'!$F$60-'Calcification Rates'!$G$60)</f>
        <v>63.981873493488983</v>
      </c>
      <c r="EC112" s="73">
        <f>((((((((($A112*2)/PI())/2)+('Calcification Rates'!$D$60+'Calcification Rates'!$E$60))^2)*PI())/2))-((((((($A112*2)/PI())/2)^2)*PI())/2)))*('Calcification Rates'!$F$60+'Calcification Rates'!$G$60)</f>
        <v>73.229426181182447</v>
      </c>
      <c r="ED112" s="73">
        <f>$A112*'Calcification Rates'!$D$61*'Calcification Rates'!$F$61</f>
        <v>86.32526162701933</v>
      </c>
      <c r="EE112" s="73">
        <f>$A112*('Calcification Rates'!$D$61-'Calcification Rates'!$E$61)*('Calcification Rates'!$F$61-'Calcification Rates'!$G$61)</f>
        <v>79.101906181778233</v>
      </c>
      <c r="EF112" s="73">
        <f>$A112*('Calcification Rates'!$D$61+'Calcification Rates'!$E$61)*('Calcification Rates'!$F$61+'Calcification Rates'!$G$61)</f>
        <v>93.861212511550804</v>
      </c>
      <c r="EG112" s="73">
        <f>(2*'Calcification Rates'!$D$62*'Calcification Rates'!$F$62)+0.1*'Calcification Rates'!$D$62*($A112+(2*'Calcification Rates'!$D$62))*'Calcification Rates'!$F$62</f>
        <v>152.98446527777776</v>
      </c>
      <c r="EH112" s="73">
        <f>(2*('Calcification Rates'!$D$62-'Calcification Rates'!$E$62)*('Calcification Rates'!$F$62-'Calcification Rates'!$G$62))+(0.1*('Calcification Rates'!$D$62-'Calcification Rates'!$E$62)*($A112+(2*'Calcification Rates'!$D$62-'Calcification Rates'!$E$62)))*('Calcification Rates'!$F$62-'Calcification Rates'!$G$62)</f>
        <v>125.59070409953921</v>
      </c>
      <c r="EI112" s="73">
        <f>(2*('Calcification Rates'!$D$62+'Calcification Rates'!$E$62)*('Calcification Rates'!$F$62+'Calcification Rates'!$G$62))+(0.1*('Calcification Rates'!$D$62+'Calcification Rates'!$E$62)*($A112+(2*'Calcification Rates'!$D$62+'Calcification Rates'!$E$62)))*('Calcification Rates'!$F$62+'Calcification Rates'!$G$62)</f>
        <v>182.55237790636326</v>
      </c>
      <c r="EJ112" s="73">
        <f>(2*'Calcification Rates'!$D$63*'Calcification Rates'!$F$63)+0.1*'Calcification Rates'!$D$63*($A112+(2*'Calcification Rates'!$D$63))*'Calcification Rates'!$F$63</f>
        <v>152.98446527777776</v>
      </c>
      <c r="EK112" s="73">
        <f>(2*('Calcification Rates'!$D$63-'Calcification Rates'!$E$63)*('Calcification Rates'!$F$63-'Calcification Rates'!$G$63))+(0.1*('Calcification Rates'!$D$63-'Calcification Rates'!$E$63)*($A112+(2*'Calcification Rates'!$D$63-'Calcification Rates'!$E$63)))*('Calcification Rates'!$F$63-'Calcification Rates'!$G$63)</f>
        <v>125.59070409953921</v>
      </c>
      <c r="EL112" s="73">
        <f>(2*('Calcification Rates'!$D$63+'Calcification Rates'!$E$63)*('Calcification Rates'!$F$63+'Calcification Rates'!$G$63))+(0.1*('Calcification Rates'!$D$63+'Calcification Rates'!$E$63)*($A112+(2*'Calcification Rates'!$D$63+'Calcification Rates'!$E$63)))*('Calcification Rates'!$F$63+'Calcification Rates'!$G$63)</f>
        <v>182.55237790636326</v>
      </c>
      <c r="EM112" s="73">
        <f>(2*'Calcification Rates'!$D$64*'Calcification Rates'!$F$64)+0.1*'Calcification Rates'!$D$64*($A112+(2*'Calcification Rates'!$D$64))*'Calcification Rates'!$F$64</f>
        <v>152.98446527777776</v>
      </c>
      <c r="EN112" s="73">
        <f>(2*('Calcification Rates'!$D$64-'Calcification Rates'!$E$64)*('Calcification Rates'!$F$64-'Calcification Rates'!$G$64))+(0.1*('Calcification Rates'!$D$64-'Calcification Rates'!$E$64)*($A112+(2*'Calcification Rates'!$D$64-'Calcification Rates'!$E$64)))*('Calcification Rates'!$F$64-'Calcification Rates'!$G$64)</f>
        <v>125.59070409953921</v>
      </c>
      <c r="EO112" s="73">
        <f>(2*('Calcification Rates'!$D$64+'Calcification Rates'!$E$64)*('Calcification Rates'!$F$64+'Calcification Rates'!$G$64))+(0.1*('Calcification Rates'!$D$64+'Calcification Rates'!$E$64)*($A112+(2*'Calcification Rates'!$D$64+'Calcification Rates'!$E$64)))*('Calcification Rates'!$F$64+'Calcification Rates'!$G$64)</f>
        <v>182.55237790636326</v>
      </c>
      <c r="EP112" s="73">
        <f>(2*'Calcification Rates'!$D$65*'Calcification Rates'!$F$65)+0.1*'Calcification Rates'!$D$65*($A112+(2*'Calcification Rates'!$D$65))*'Calcification Rates'!$F$65</f>
        <v>152.98446527777776</v>
      </c>
      <c r="EQ112" s="73">
        <f>(2*('Calcification Rates'!$D$65-'Calcification Rates'!$E$65)*('Calcification Rates'!$F$65-'Calcification Rates'!$G$65))+(0.1*('Calcification Rates'!$D$65-'Calcification Rates'!$E$65)*($A112+(2*'Calcification Rates'!$D$65-'Calcification Rates'!$E$65)))*('Calcification Rates'!$F$65-'Calcification Rates'!$G$65)</f>
        <v>125.59070409953921</v>
      </c>
      <c r="ER112" s="73">
        <f>(2*('Calcification Rates'!$D$65+'Calcification Rates'!$E$65)*('Calcification Rates'!$F$65+'Calcification Rates'!$G$65))+(0.1*('Calcification Rates'!$D$65+'Calcification Rates'!$E$65)*($A112+(2*'Calcification Rates'!$D$65+'Calcification Rates'!$E$65)))*('Calcification Rates'!$F$65+'Calcification Rates'!$G$65)</f>
        <v>182.55237790636326</v>
      </c>
      <c r="ES112" s="73">
        <f>$A112*'Calcification Rates'!$D$66*'Calcification Rates'!$F$66</f>
        <v>86.32526162701933</v>
      </c>
      <c r="ET112" s="73">
        <f>$A112*('Calcification Rates'!$D$66-'Calcification Rates'!$E$66)*('Calcification Rates'!$F$66-'Calcification Rates'!$G$66)</f>
        <v>79.101906181778233</v>
      </c>
      <c r="EU112" s="73">
        <f>$A112*('Calcification Rates'!$D$66+'Calcification Rates'!$E$66)*('Calcification Rates'!$F$66+'Calcification Rates'!$G$66)</f>
        <v>93.861212511550804</v>
      </c>
      <c r="EV112" s="73">
        <f>(2*'Calcification Rates'!$D$67*'Calcification Rates'!$F$67)+0.1*'Calcification Rates'!$D$67*($A112+(2*'Calcification Rates'!$D$67))*'Calcification Rates'!$F$67</f>
        <v>152.98446527777776</v>
      </c>
      <c r="EW112" s="73">
        <f>(2*('Calcification Rates'!$D$67-'Calcification Rates'!$E$67)*('Calcification Rates'!$F$67-'Calcification Rates'!$G$67))+(0.1*('Calcification Rates'!$D$67-'Calcification Rates'!$E$67)*($A112+(2*'Calcification Rates'!$D$67-'Calcification Rates'!$E$67)))*('Calcification Rates'!$F$67-'Calcification Rates'!$G$67)</f>
        <v>125.59070409953921</v>
      </c>
      <c r="EX112" s="73">
        <f>(2*('Calcification Rates'!$D$67+'Calcification Rates'!$E$67)*('Calcification Rates'!$F$67+'Calcification Rates'!$G$67))+(0.1*('Calcification Rates'!$D$67+'Calcification Rates'!$E$67)*($A112+(2*'Calcification Rates'!$D$67+'Calcification Rates'!$E$67)))*('Calcification Rates'!$F$67+'Calcification Rates'!$G$67)</f>
        <v>182.55237790636326</v>
      </c>
      <c r="EY112" s="73">
        <f>((((1-'Calcification Rates'!$H$68)*$A112)*'Calcification Rates'!$D$68*0.1)+('Calcification Rates'!$H$68*$A112*'Calcification Rates'!$D$68))*'Calcification Rates'!$F$68</f>
        <v>25.181915000000004</v>
      </c>
      <c r="EZ112" s="73">
        <f>((((1-'Calcification Rates'!$H$68)*$A112)*(('Calcification Rates'!$D$68-'Calcification Rates'!$E$68)*0.1))+('Calcification Rates'!$H$68*$A112*('Calcification Rates'!$D$68-'Calcification Rates'!$E$68)))*('Calcification Rates'!$F$68-'Calcification Rates'!$G$68)</f>
        <v>15.669798223730909</v>
      </c>
      <c r="FA112" s="73">
        <f>((((1-'Calcification Rates'!$H$68)*$A112)*(('Calcification Rates'!$D$68+'Calcification Rates'!$E$68)*0.1))+('Calcification Rates'!$H$68*$A112*('Calcification Rates'!$D$68+'Calcification Rates'!$E$68)))*('Calcification Rates'!$F$68+'Calcification Rates'!$G$68)</f>
        <v>35.64017880844164</v>
      </c>
      <c r="FB112" s="73">
        <f>((((((((($A112*2)/PI())/2)+'Calcification Rates'!$D$69)^2)*PI())/2))-((((((($A112*2)/PI())/2)^2)*PI())/2)))*'Calcification Rates'!$F$69</f>
        <v>167.15627560111463</v>
      </c>
      <c r="FC112" s="73">
        <f>((((((((($A112*2)/PI())/2)+('Calcification Rates'!$D$69-'Calcification Rates'!$E$69))^2)*PI())/2))-((((((($A112*2)/PI())/2)^2)*PI())/2)))*('Calcification Rates'!$F$69-'Calcification Rates'!$G$69)</f>
        <v>158.24631464077436</v>
      </c>
      <c r="FD112" s="73">
        <f>((((((((($A112*2)/PI())/2)+('Calcification Rates'!$D$69+'Calcification Rates'!$E$69))^2)*PI())/2))-((((((($A112*2)/PI())/2)^2)*PI())/2)))*('Calcification Rates'!$F$69+'Calcification Rates'!$G$69)</f>
        <v>176.19611013117361</v>
      </c>
      <c r="FE112" s="73">
        <f>((((((((($A112*2)/PI())/2)+'Calcification Rates'!$D$70)^2)*PI())/2))-((((((($A112*2)/PI())/2)^2)*PI())/2)))*'Calcification Rates'!$F$70</f>
        <v>130.16946909012489</v>
      </c>
      <c r="FF112" s="73">
        <f>((((((((($A112*2)/PI())/2)+('Calcification Rates'!$D$70-'Calcification Rates'!$E$70))^2)*PI())/2))-((((((($A112*2)/PI())/2)^2)*PI())/2)))*('Calcification Rates'!$F$70-'Calcification Rates'!$G$70)</f>
        <v>112.07921889201522</v>
      </c>
      <c r="FG112" s="73">
        <f>((((((((($A112*2)/PI())/2)+('Calcification Rates'!$D$70+'Calcification Rates'!$E$70))^2)*PI())/2))-((((((($A112*2)/PI())/2)^2)*PI())/2)))*('Calcification Rates'!$F$70+'Calcification Rates'!$G$70)</f>
        <v>148.60706456276151</v>
      </c>
      <c r="FH112" s="73">
        <f>((((((((($A112*2)/PI())/2)+'Calcification Rates'!$D$71)^2)*PI())/2))-((((((($A112*2)/PI())/2)^2)*PI())/2)))*'Calcification Rates'!$F$71</f>
        <v>74.615287451856958</v>
      </c>
      <c r="FI112" s="73">
        <f>((((((((($A112*2)/PI())/2)+('Calcification Rates'!$D$71-'Calcification Rates'!$E$71))^2)*PI())/2))-((((((($A112*2)/PI())/2)^2)*PI())/2)))*('Calcification Rates'!$F$71-'Calcification Rates'!$G$71)</f>
        <v>68.805089406164981</v>
      </c>
      <c r="FJ112" s="73">
        <f>((((((((($A112*2)/PI())/2)+('Calcification Rates'!$D$71+'Calcification Rates'!$E$71))^2)*PI())/2))-((((((($A112*2)/PI())/2)^2)*PI())/2)))*('Calcification Rates'!$F$71+'Calcification Rates'!$G$71)</f>
        <v>80.655156498569767</v>
      </c>
      <c r="FK112" s="73">
        <f>$A112*'Calcification Rates'!$D$72*'Calcification Rates'!$F$72</f>
        <v>2.5853093749999996</v>
      </c>
      <c r="FL112" s="73">
        <f>$A112*('Calcification Rates'!$D$72-'Calcification Rates'!$E$72)*('Calcification Rates'!$F$72-'Calcification Rates'!$G$72)</f>
        <v>1.680189420559107</v>
      </c>
      <c r="FM112" s="73">
        <f>$A112*('Calcification Rates'!$D$72+'Calcification Rates'!$E$72)*('Calcification Rates'!$F$72+'Calcification Rates'!$G$72)</f>
        <v>3.4904293294408926</v>
      </c>
      <c r="FN112" s="73">
        <f>$A112*'Calcification Rates'!$D$74*'Calcification Rates'!$F$74</f>
        <v>2.5853093749999996</v>
      </c>
      <c r="FO112" s="73">
        <f>$A112*('Calcification Rates'!$D$74-'Calcification Rates'!$E$74)*('Calcification Rates'!$F$74-'Calcification Rates'!$G$74)</f>
        <v>1.680189420559107</v>
      </c>
      <c r="FP112" s="73">
        <f>$A112*('Calcification Rates'!$D$74+'Calcification Rates'!$E$74)*('Calcification Rates'!$F$74+'Calcification Rates'!$G$74)</f>
        <v>3.4904293294408926</v>
      </c>
      <c r="FQ112" s="73">
        <f>$A112*'Calcification Rates'!$D$75*'Calcification Rates'!$F$75</f>
        <v>74.617460937499999</v>
      </c>
      <c r="FR112" s="73">
        <f>$A112*('Calcification Rates'!$D$75-'Calcification Rates'!$E$75)*('Calcification Rates'!$F$75-'Calcification Rates'!$G$75)</f>
        <v>69.488294796016262</v>
      </c>
      <c r="FS112" s="73">
        <f>$A112*('Calcification Rates'!$D$75+'Calcification Rates'!$E$75)*('Calcification Rates'!$F$75+'Calcification Rates'!$G$75)</f>
        <v>79.902808876339222</v>
      </c>
      <c r="FT112" s="73">
        <f>((((((((($A112*2)/PI())/2)+'Calcification Rates'!$D$76)^2)*PI())/2))-((((((($A112*2)/PI())/2)^2)*PI())/2)))*'Calcification Rates'!$F$76</f>
        <v>75.099032742982089</v>
      </c>
      <c r="FU112" s="73">
        <f>((((((((($A112*2)/PI())/2)+('Calcification Rates'!$D$76-'Calcification Rates'!$E$76))^2)*PI())/2))-((((((($A112*2)/PI())/2)^2)*PI())/2)))*('Calcification Rates'!$F$76-'Calcification Rates'!$G$76)</f>
        <v>69.926979196366815</v>
      </c>
      <c r="FV112" s="73">
        <f>((((((((($A112*2)/PI())/2)+('Calcification Rates'!$D$76+'Calcification Rates'!$E$76))^2)*PI())/2))-((((((($A112*2)/PI())/2)^2)*PI())/2)))*('Calcification Rates'!$F$76+'Calcification Rates'!$G$76)</f>
        <v>80.429742496362834</v>
      </c>
      <c r="FW112" s="73">
        <f>(2*'Calcification Rates'!$D$77*'Calcification Rates'!$F$77)+0.1*'Calcification Rates'!$D$77*($A112+(2*'Calcification Rates'!$D$77))*'Calcification Rates'!$F$77</f>
        <v>152.98446527777776</v>
      </c>
      <c r="FX112" s="73">
        <f>(2*('Calcification Rates'!$D$77-'Calcification Rates'!$E$77)*('Calcification Rates'!$F$77-'Calcification Rates'!$G$77))+(0.1*('Calcification Rates'!$D$77-'Calcification Rates'!$E$77)*($A112+(2*'Calcification Rates'!$D$77-'Calcification Rates'!$E$77)))*('Calcification Rates'!$F$77-'Calcification Rates'!$G$77)</f>
        <v>145.57139902802263</v>
      </c>
      <c r="FY112" s="73">
        <f>(2*('Calcification Rates'!$D$77+'Calcification Rates'!$E$77)*('Calcification Rates'!$F$77+'Calcification Rates'!$G$77))+(0.1*('Calcification Rates'!$D$77+'Calcification Rates'!$E$77)*($A112+(2*'Calcification Rates'!$D$77+'Calcification Rates'!$E$77)))*('Calcification Rates'!$F$77+'Calcification Rates'!$G$77)</f>
        <v>160.42977535317962</v>
      </c>
      <c r="FZ112" s="73">
        <f>((((1-'Calcification Rates'!$H$78)*$A112)*'Calcification Rates'!$D$78*0.1)+('Calcification Rates'!$H$78*$A112*'Calcification Rates'!$D$78))*'Calcification Rates'!$F$78</f>
        <v>39.226544857499995</v>
      </c>
      <c r="GA112" s="73">
        <f>((((1-'Calcification Rates'!$H$78)*$A112)*(('Calcification Rates'!$D$78-'Calcification Rates'!$E$78)*0.1))+('Calcification Rates'!$H$78*$A112*('Calcification Rates'!$D$78-'Calcification Rates'!$E$78)))*('Calcification Rates'!$F$78-'Calcification Rates'!$G$78)</f>
        <v>37.86852254043788</v>
      </c>
      <c r="GB112" s="73">
        <f>((((1-'Calcification Rates'!$H$78)*$A112)*(('Calcification Rates'!$D$78+'Calcification Rates'!$E$78)*0.1))+('Calcification Rates'!$H$78*$A112*('Calcification Rates'!$D$78+'Calcification Rates'!$E$78)))*('Calcification Rates'!$F$78+'Calcification Rates'!$G$78)</f>
        <v>40.584567174562117</v>
      </c>
      <c r="GC112" s="73">
        <f>((((1-'Calcification Rates'!$H$79)*$A112)*'Calcification Rates'!$D$79*0.1)+('Calcification Rates'!$H$79*$A112*'Calcification Rates'!$D$79))*'Calcification Rates'!$F$79</f>
        <v>44.612868299999995</v>
      </c>
      <c r="GD112" s="73">
        <f>((((1-'Calcification Rates'!$H$79)*$A112)*(('Calcification Rates'!$D$79-'Calcification Rates'!$E$79)*0.1))+('Calcification Rates'!$H$79*$A112*('Calcification Rates'!$D$79-'Calcification Rates'!$E$79)))*('Calcification Rates'!$F$79-'Calcification Rates'!$G$79)</f>
        <v>42.747861532017758</v>
      </c>
      <c r="GE112" s="73">
        <f>((((1-'Calcification Rates'!$H$79)*$A112)*(('Calcification Rates'!$D$79+'Calcification Rates'!$E$79)*0.1))+('Calcification Rates'!$H$79*$A112*('Calcification Rates'!$D$79+'Calcification Rates'!$E$79)))*('Calcification Rates'!$F$79+'Calcification Rates'!$G$79)</f>
        <v>46.477875067982239</v>
      </c>
      <c r="GF112" s="73">
        <f>((((1-'Calcification Rates'!$H$80)*$A112)*'Calcification Rates'!$D$80*0.1)+('Calcification Rates'!$H$80*$A112*'Calcification Rates'!$D$80))*'Calcification Rates'!$F$80</f>
        <v>52.498684094999994</v>
      </c>
      <c r="GG112" s="73">
        <f>((((1-'Calcification Rates'!$H$80)*$A112)*(('Calcification Rates'!$D$80-'Calcification Rates'!$E$80)*0.1))+('Calcification Rates'!$H$80*$A112*('Calcification Rates'!$D$80-'Calcification Rates'!$E$80)))*('Calcification Rates'!$F$80-'Calcification Rates'!$G$80)</f>
        <v>50.681180542841666</v>
      </c>
      <c r="GH112" s="73">
        <f>((((1-'Calcification Rates'!$H$80)*$A112)*(('Calcification Rates'!$D$80+'Calcification Rates'!$E$80)*0.1))+('Calcification Rates'!$H$80*$A112*('Calcification Rates'!$D$80+'Calcification Rates'!$E$80)))*('Calcification Rates'!$F$80+'Calcification Rates'!$G$80)</f>
        <v>54.316187647158316</v>
      </c>
      <c r="GI112" s="73">
        <f>((((((((($A112*2)/PI())/2)+'Calcification Rates'!$D$81)^2)*PI())/2))-((((((($A112*2)/PI())/2)^2)*PI())/2)))*'Calcification Rates'!$F$81</f>
        <v>63.593583673529338</v>
      </c>
      <c r="GJ112" s="73">
        <f>((((((((($A112*2)/PI())/2)+('Calcification Rates'!$D$81-'Calcification Rates'!$E$81))^2)*PI())/2))-((((((($A112*2)/PI())/2)^2)*PI())/2)))*('Calcification Rates'!$F$81-'Calcification Rates'!$G$81)</f>
        <v>61.535323053283172</v>
      </c>
      <c r="GK112" s="73">
        <f>((((((((($A112*2)/PI())/2)+('Calcification Rates'!$D$81+'Calcification Rates'!$E$81))^2)*PI())/2))-((((((($A112*2)/PI())/2)^2)*PI())/2)))*('Calcification Rates'!$F$81+'Calcification Rates'!$G$81)</f>
        <v>65.652736741065922</v>
      </c>
      <c r="GL112" s="73">
        <f>((((((((($A112*2)/PI())/2)+'Calcification Rates'!$D$82)^2)*PI())/2))-((((((($A112*2)/PI())/2)^2)*PI())/2)))*'Calcification Rates'!$F$82</f>
        <v>65.209062599732079</v>
      </c>
      <c r="GM112" s="73">
        <f>((((((((($A112*2)/PI())/2)+('Calcification Rates'!$D$82-'Calcification Rates'!$E$82))^2)*PI())/2))-((((((($A112*2)/PI())/2)^2)*PI())/2)))*('Calcification Rates'!$F$82-'Calcification Rates'!$G$82)</f>
        <v>63.607138125452821</v>
      </c>
      <c r="GN112" s="73">
        <f>((((((((($A112*2)/PI())/2)+('Calcification Rates'!$D$82+'Calcification Rates'!$E$82))^2)*PI())/2))-((((((($A112*2)/PI())/2)^2)*PI())/2)))*('Calcification Rates'!$F$82+'Calcification Rates'!$G$82)</f>
        <v>66.811527241816933</v>
      </c>
      <c r="GO112" s="73">
        <f>((((((((($A112*2)/PI())/2)+'Calcification Rates'!$D$87)^2)*PI())/2))-((((((($A112*2)/PI())/2)^2)*PI())/2)))*'Calcification Rates'!$F$87</f>
        <v>43.881480386789889</v>
      </c>
      <c r="GP112" s="73">
        <f>((((((((($A112*2)/PI())/2)+('Calcification Rates'!$D$87-'Calcification Rates'!$E$87))^2)*PI())/2))-((((((($A112*2)/PI())/2)^2)*PI())/2)))*('Calcification Rates'!$F$87-'Calcification Rates'!$G$87)</f>
        <v>38.178785199642356</v>
      </c>
      <c r="GQ112" s="73">
        <f>((((((((($A112*2)/PI())/2)+('Calcification Rates'!$D$87+'Calcification Rates'!$E$87))^2)*PI())/2))-((((((($A112*2)/PI())/2)^2)*PI())/2)))*('Calcification Rates'!$F$87+'Calcification Rates'!$G$87)</f>
        <v>49.885853801402035</v>
      </c>
      <c r="GR112" s="73">
        <f>((((((((($A112*2)/PI())/2)+'Calcification Rates'!$D$88)^2)*PI())/2))-((((((($A112*2)/PI())/2)^2)*PI())/2)))*'Calcification Rates'!$F$88</f>
        <v>43.881480386789889</v>
      </c>
      <c r="GS112" s="73">
        <f>((((((((($A112*2)/PI())/2)+('Calcification Rates'!$D$88-'Calcification Rates'!$E$88))^2)*PI())/2))-((((((($A112*2)/PI())/2)^2)*PI())/2)))*('Calcification Rates'!$F$88-'Calcification Rates'!$G$88)</f>
        <v>38.178785199642356</v>
      </c>
      <c r="GT112" s="73">
        <f>((((((((($A112*2)/PI())/2)+('Calcification Rates'!$D$88+'Calcification Rates'!$E$88))^2)*PI())/2))-((((((($A112*2)/PI())/2)^2)*PI())/2)))*('Calcification Rates'!$F$88+'Calcification Rates'!$G$88)</f>
        <v>49.885853801402035</v>
      </c>
      <c r="GU112" s="73">
        <f>((((((((($A112*2)/PI())/2)+'Calcification Rates'!$D$89)^2)*PI())/2))-((((((($A112*2)/PI())/2)^2)*PI())/2)))*'Calcification Rates'!$F$89</f>
        <v>61.279831893983328</v>
      </c>
      <c r="GV112" s="73">
        <f>((((((((($A112*2)/PI())/2)+('Calcification Rates'!$D$89-'Calcification Rates'!$E$89))^2)*PI())/2))-((((((($A112*2)/PI())/2)^2)*PI())/2)))*('Calcification Rates'!$F$89-'Calcification Rates'!$G$89)</f>
        <v>54.641487089912971</v>
      </c>
      <c r="GW112" s="73">
        <f>((((((((($A112*2)/PI())/2)+('Calcification Rates'!$D$89+'Calcification Rates'!$E$89))^2)*PI())/2))-((((((($A112*2)/PI())/2)^2)*PI())/2)))*('Calcification Rates'!$F$89+'Calcification Rates'!$G$89)</f>
        <v>68.163843303379011</v>
      </c>
      <c r="GX112" s="73">
        <f>((((((((($A112*2)/PI())/2)+'Calcification Rates'!$D$90)^2)*PI())/2))-((((((($A112*2)/PI())/2)^2)*PI())/2)))*'Calcification Rates'!$F$90</f>
        <v>61.279831893983328</v>
      </c>
      <c r="GY112" s="73">
        <f>((((((((($A112*2)/PI())/2)+('Calcification Rates'!$D$90-'Calcification Rates'!$E$90))^2)*PI())/2))-((((((($A112*2)/PI())/2)^2)*PI())/2)))*('Calcification Rates'!$F$90-'Calcification Rates'!$G$90)</f>
        <v>54.641487089912971</v>
      </c>
      <c r="GZ112" s="73">
        <f>((((((((($A112*2)/PI())/2)+('Calcification Rates'!$D$90+'Calcification Rates'!$E$90))^2)*PI())/2))-((((((($A112*2)/PI())/2)^2)*PI())/2)))*('Calcification Rates'!$F$90+'Calcification Rates'!$G$90)</f>
        <v>68.163843303379011</v>
      </c>
      <c r="HA112" s="73">
        <f>((((((((($A112*2)/PI())/2)+'Calcification Rates'!$D$92)^2)*PI())/2))-((((((($A112*2)/PI())/2)^2)*PI())/2)))*'Calcification Rates'!$F$92</f>
        <v>153.61450190027779</v>
      </c>
      <c r="HB112" s="73">
        <f>((((((((($A112*2)/PI())/2)+('Calcification Rates'!$D$92-'Calcification Rates'!$E$92))^2)*PI())/2))-((((((($A112*2)/PI())/2)^2)*PI())/2)))*('Calcification Rates'!$F$92-'Calcification Rates'!$G$92)</f>
        <v>147.67102232142821</v>
      </c>
      <c r="HC112" s="73">
        <f>((((((((($A112*2)/PI())/2)+('Calcification Rates'!$D$92+'Calcification Rates'!$E$92))^2)*PI())/2))-((((((($A112*2)/PI())/2)^2)*PI())/2)))*('Calcification Rates'!$F$92+'Calcification Rates'!$G$92)</f>
        <v>159.55798147912733</v>
      </c>
      <c r="HD112" s="73">
        <f>$A112*'Calcification Rates'!$D$93*'Calcification Rates'!$F$93</f>
        <v>45.449195484254318</v>
      </c>
      <c r="HE112" s="73">
        <f>$A112*('Calcification Rates'!$D$93-'Calcification Rates'!$E$93)*('Calcification Rates'!$F$93-'Calcification Rates'!$G$93)</f>
        <v>39.944246535311066</v>
      </c>
      <c r="HF112" s="73">
        <f>$A112*('Calcification Rates'!$D$93+'Calcification Rates'!$E$93)*('Calcification Rates'!$F$93+'Calcification Rates'!$G$93)</f>
        <v>51.255721895382841</v>
      </c>
      <c r="HG112" s="73">
        <f>$A112*'Calcification Rates'!$D$95*'Calcification Rates'!$F$95</f>
        <v>57.94772424242425</v>
      </c>
      <c r="HH112" s="73">
        <f>$A112*('Calcification Rates'!$D$95-'Calcification Rates'!$E$95)*('Calcification Rates'!$F$95-'Calcification Rates'!$G$95)</f>
        <v>50.567646639287965</v>
      </c>
      <c r="HI112" s="73">
        <f>$A112*('Calcification Rates'!$D$95+'Calcification Rates'!$E$95)*('Calcification Rates'!$F$95+'Calcification Rates'!$G$95)</f>
        <v>65.74139379370034</v>
      </c>
      <c r="HJ112" s="73">
        <f>((((1-'Calcification Rates'!$H$96)*$A112)*'Calcification Rates'!$D$96*0.1)+('Calcification Rates'!$H$96*$A112*'Calcification Rates'!$D$96))*'Calcification Rates'!$F$96</f>
        <v>27.549271750000003</v>
      </c>
      <c r="HK112" s="73">
        <f>((((1-'Calcification Rates'!$H$96)*$A112)*(('Calcification Rates'!$D$96-'Calcification Rates'!$E$96)*0.1))+('Calcification Rates'!$H$96*$A112*('Calcification Rates'!$D$96-'Calcification Rates'!$E$96)))*('Calcification Rates'!$F$96-'Calcification Rates'!$G$96)</f>
        <v>24.06490413791029</v>
      </c>
      <c r="HL112" s="73">
        <f>((((1-'Calcification Rates'!$H$96)*$A112)*(('Calcification Rates'!$D$96+'Calcification Rates'!$E$96)*0.1))+('Calcification Rates'!$H$96*$A112*('Calcification Rates'!$D$96+'Calcification Rates'!$E$96)))*('Calcification Rates'!$F$96+'Calcification Rates'!$G$96)</f>
        <v>31.24795937910006</v>
      </c>
      <c r="HM112" s="73">
        <f>((((1-'Calcification Rates'!$H$98)*$A112)*'Calcification Rates'!$D$98*0.1)+('Calcification Rates'!$H$98*$A112*'Calcification Rates'!$D$98))*'Calcification Rates'!$F$98</f>
        <v>27.549271750000003</v>
      </c>
      <c r="HN112" s="73">
        <f>((((1-'Calcification Rates'!$H$98)*$A112)*(('Calcification Rates'!$D$98-'Calcification Rates'!$E$98)*0.1))+('Calcification Rates'!$H$98*$A112*('Calcification Rates'!$D$98-'Calcification Rates'!$E$98)))*('Calcification Rates'!$F$98-'Calcification Rates'!$G$98)</f>
        <v>16.614542141493761</v>
      </c>
      <c r="HO112" s="73">
        <f>((((1-'Calcification Rates'!$H$98)*$A112)*(('Calcification Rates'!$D$98+'Calcification Rates'!$E$98)*0.1))+('Calcification Rates'!$H$98*$A112*('Calcification Rates'!$D$98+'Calcification Rates'!$E$98)))*('Calcification Rates'!$F$98+'Calcification Rates'!$G$98)</f>
        <v>40.067164298794822</v>
      </c>
    </row>
    <row r="113" spans="1:223" x14ac:dyDescent="0.3">
      <c r="A113" s="42">
        <v>111</v>
      </c>
      <c r="B113" s="73">
        <f>((((1-'Calcification Rates'!$H$11)*$A113)*'Calcification Rates'!$D$11*0.1)+('Calcification Rates'!$H$11*$A113*'Calcification Rates'!$D$11))*'Calcification Rates'!$F$11</f>
        <v>305.39489792000001</v>
      </c>
      <c r="C113" s="73">
        <f>((((1-'Calcification Rates'!$H$11)*$A113)*(('Calcification Rates'!$D$11-'Calcification Rates'!$E$11)*0.1))+('Calcification Rates'!$H$11*$A113*('Calcification Rates'!$D$11-'Calcification Rates'!$E$11)))*('Calcification Rates'!$F$11-'Calcification Rates'!$G$11)</f>
        <v>248.03411464408268</v>
      </c>
      <c r="D113" s="73">
        <f>((((1-'Calcification Rates'!$H$11)*$A113)*(('Calcification Rates'!$D$11+'Calcification Rates'!$E$11)*0.1))+('Calcification Rates'!$H$11*$A113*('Calcification Rates'!$D$11+'Calcification Rates'!$E$11)))*('Calcification Rates'!$F$11+'Calcification Rates'!$G$11)</f>
        <v>364.53757035595009</v>
      </c>
      <c r="E113" s="73">
        <f>(((((1-'Calcification Rates'!$H$12)*$A113)*'Calcification Rates'!$D$12*0.1)+('Calcification Rates'!$H$12*$A113*'Calcification Rates'!$D$12))*'Calcification Rates'!$F$12)*0.5</f>
        <v>160.82198422857141</v>
      </c>
      <c r="F113" s="73">
        <f>(((((1-'Calcification Rates'!$H$12)*$A113)*(('Calcification Rates'!$D$12-'Calcification Rates'!$E$12)*0.1))+('Calcification Rates'!$H$12*$A113*('Calcification Rates'!$D$12-'Calcification Rates'!$E$12)))*('Calcification Rates'!$F$12-'Calcification Rates'!$G$12))*0.5</f>
        <v>147.80778000462288</v>
      </c>
      <c r="G113" s="73">
        <f>(((((1-'Calcification Rates'!$H$12)*$A113)*(('Calcification Rates'!$D$12+'Calcification Rates'!$E$12)*0.1))+('Calcification Rates'!$H$12*$A113*('Calcification Rates'!$D$12+'Calcification Rates'!$E$12)))*('Calcification Rates'!$F$12+'Calcification Rates'!$G$12))*0.5</f>
        <v>174.06199691833143</v>
      </c>
      <c r="H113" s="73">
        <f>(((((1-'Calcification Rates'!$H$13)*$A113)*'Calcification Rates'!$D$13*0.1)+('Calcification Rates'!$H$13*$A113*'Calcification Rates'!$D$13))*'Calcification Rates'!$F$13)*0.5</f>
        <v>129.40560992159999</v>
      </c>
      <c r="I113" s="73">
        <f>(((((1-'Calcification Rates'!$H$13)*$A113)*(('Calcification Rates'!$D$13-'Calcification Rates'!$E$13)*0.1))+('Calcification Rates'!$H$13*$A113*('Calcification Rates'!$D$13-'Calcification Rates'!$E$13)))*('Calcification Rates'!$F$13-'Calcification Rates'!$G$13))*0.5</f>
        <v>109.51374626793117</v>
      </c>
      <c r="J113" s="73">
        <f>(((((1-'Calcification Rates'!$H$13)*$A113)*(('Calcification Rates'!$D$13+'Calcification Rates'!$E$13)*0.1))+('Calcification Rates'!$H$13*$A113*('Calcification Rates'!$D$13+'Calcification Rates'!$E$13)))*('Calcification Rates'!$F$13+'Calcification Rates'!$G$13))*0.5</f>
        <v>150.93771283240213</v>
      </c>
      <c r="K113" s="73">
        <f>((((((((($A113*2)/PI())/2)+'Calcification Rates'!$D$14)^2)*PI())/2))-((((((($A113*2)/PI())/2)^2)*PI())/2)))*'Calcification Rates'!$F$14</f>
        <v>65.564296613857877</v>
      </c>
      <c r="L113" s="73">
        <f>((((((((($A113*2)/PI())/2)+('Calcification Rates'!$D$14-'Calcification Rates'!$E$14))^2)*PI())/2))-((((((($A113*2)/PI())/2)^2)*PI())/2)))*('Calcification Rates'!$F$14-'Calcification Rates'!$G$14)</f>
        <v>63.281929068359894</v>
      </c>
      <c r="M113" s="73">
        <f>((((((((($A113*2)/PI())/2)+('Calcification Rates'!$D$14+'Calcification Rates'!$E$14))^2)*PI())/2))-((((((($A113*2)/PI())/2)^2)*PI())/2)))*('Calcification Rates'!$F$14+'Calcification Rates'!$G$14)</f>
        <v>67.847344310649788</v>
      </c>
      <c r="N113" s="73">
        <f>((((((((($A113*2)/PI())/2)+'Calcification Rates'!$D$15)^2)*PI())/2))-((((((($A113*2)/PI())/2)^2)*PI())/2)))*'Calcification Rates'!$F$15</f>
        <v>66.503368570566778</v>
      </c>
      <c r="O113" s="73">
        <f>((((((((($A113*2)/PI())/2)+('Calcification Rates'!$D$15-'Calcification Rates'!$E$15))^2)*PI())/2))-((((((($A113*2)/PI())/2)^2)*PI())/2)))*('Calcification Rates'!$F$15-'Calcification Rates'!$G$15)</f>
        <v>59.975441535869031</v>
      </c>
      <c r="P113" s="73">
        <f>((((((((($A113*2)/PI())/2)+('Calcification Rates'!$D$15+'Calcification Rates'!$E$15))^2)*PI())/2))-((((((($A113*2)/PI())/2)^2)*PI())/2)))*('Calcification Rates'!$F$15+'Calcification Rates'!$G$15)</f>
        <v>73.335918992937394</v>
      </c>
      <c r="Q113" s="73">
        <f>(2*'Calcification Rates'!$D$16*'Calcification Rates'!$F$16)+0.1*'Calcification Rates'!$D$16*($A113+(2*'Calcification Rates'!$D$16))*'Calcification Rates'!$F$16</f>
        <v>14.734078333333333</v>
      </c>
      <c r="R113" s="73">
        <f>(2*('Calcification Rates'!$D$16-'Calcification Rates'!$E$16)*('Calcification Rates'!$F$16-'Calcification Rates'!$G$16))+(0.1*('Calcification Rates'!$D$16-'Calcification Rates'!$E$16)*($A113+(2*'Calcification Rates'!$D$16-'Calcification Rates'!$E$16)))*('Calcification Rates'!$F$16-'Calcification Rates'!$G$16)</f>
        <v>12.656846001320103</v>
      </c>
      <c r="S113" s="73">
        <f>(2*('Calcification Rates'!$D$16+'Calcification Rates'!$E$16)*('Calcification Rates'!$F$16+'Calcification Rates'!$G$16))+(0.1*('Calcification Rates'!$D$16+'Calcification Rates'!$E$16)*($A113+(2*'Calcification Rates'!$D$16+'Calcification Rates'!$E$16)))*('Calcification Rates'!$F$16+'Calcification Rates'!$G$16)</f>
        <v>16.862969967502288</v>
      </c>
      <c r="T113" s="73">
        <f>(2*'Calcification Rates'!$D$17*'Calcification Rates'!$F$17)+0.1*'Calcification Rates'!$D$17*($A113+(2*'Calcification Rates'!$D$17))*'Calcification Rates'!$F$17</f>
        <v>13.617860277777776</v>
      </c>
      <c r="U113" s="73">
        <f>(2*('Calcification Rates'!$D$17-'Calcification Rates'!$E$17)*('Calcification Rates'!$F$17-'Calcification Rates'!$G$17))+(0.1*('Calcification Rates'!$D$17-'Calcification Rates'!$E$17)*($A113+(2*'Calcification Rates'!$D$17-'Calcification Rates'!$E$17)))*('Calcification Rates'!$F$17-'Calcification Rates'!$G$17)</f>
        <v>11.555770648786767</v>
      </c>
      <c r="V113" s="73">
        <f>(2*('Calcification Rates'!$D$17+'Calcification Rates'!$E$17)*('Calcification Rates'!$F$17+'Calcification Rates'!$G$17))+(0.1*('Calcification Rates'!$D$17+'Calcification Rates'!$E$17)*($A113+(2*'Calcification Rates'!$D$17+'Calcification Rates'!$E$17)))*('Calcification Rates'!$F$17+'Calcification Rates'!$G$17)</f>
        <v>15.731607714968952</v>
      </c>
      <c r="W113" s="73">
        <f>((((((((($A113*2)/PI())/2)+'Calcification Rates'!$D$18)^2)*PI())/2))-((((((($A113*2)/PI())/2)^2)*PI())/2)))*'Calcification Rates'!$F$18</f>
        <v>66.503368570566778</v>
      </c>
      <c r="X113" s="73">
        <f>((((((((($A113*2)/PI())/2)+('Calcification Rates'!$D$18-'Calcification Rates'!$E$18))^2)*PI())/2))-((((((($A113*2)/PI())/2)^2)*PI())/2)))*('Calcification Rates'!$F$18-'Calcification Rates'!$G$18)</f>
        <v>59.975441535869031</v>
      </c>
      <c r="Y113" s="73">
        <f>((((((((($A113*2)/PI())/2)+('Calcification Rates'!$D$18+'Calcification Rates'!$E$18))^2)*PI())/2))-((((((($A113*2)/PI())/2)^2)*PI())/2)))*('Calcification Rates'!$F$18+'Calcification Rates'!$G$18)</f>
        <v>73.335918992937394</v>
      </c>
      <c r="Z113" s="73">
        <f>(2*'Calcification Rates'!$D$19*'Calcification Rates'!$F$19)+0.1*'Calcification Rates'!$D$19*($A113+(2*'Calcification Rates'!$D$19))*'Calcification Rates'!$F$19</f>
        <v>13.617860277777776</v>
      </c>
      <c r="AA113" s="73">
        <f>(2*('Calcification Rates'!$D$19-'Calcification Rates'!$E$19)*('Calcification Rates'!$F$19-'Calcification Rates'!$G$19))+(0.1*('Calcification Rates'!$D$19-'Calcification Rates'!$E$19)*($A113+(2*'Calcification Rates'!$D$19-'Calcification Rates'!$E$19)))*('Calcification Rates'!$F$19-'Calcification Rates'!$G$19)</f>
        <v>11.555770648786767</v>
      </c>
      <c r="AB113" s="73">
        <f>(2*('Calcification Rates'!$D$19+'Calcification Rates'!$E$19)*('Calcification Rates'!$F$19+'Calcification Rates'!$G$19))+(0.1*('Calcification Rates'!$D$19+'Calcification Rates'!$E$19)*($A113+(2*'Calcification Rates'!$D$19+'Calcification Rates'!$E$19)))*('Calcification Rates'!$F$19+'Calcification Rates'!$G$19)</f>
        <v>15.731607714968952</v>
      </c>
      <c r="AC113" s="73">
        <f>(((((1-'Calcification Rates'!$H$20)*$A113)*'Calcification Rates'!$D$20*0.1)+('Calcification Rates'!$H$20*$A113*'Calcification Rates'!$D$20))*'Calcification Rates'!$F$20)*0.5</f>
        <v>8.9744244624999983</v>
      </c>
      <c r="AD113" s="73">
        <f>(((((1-'Calcification Rates'!$H$20)*$A113)*(('Calcification Rates'!$D$20-'Calcification Rates'!$E$20)*0.1))+('Calcification Rates'!$H$20*$A113*('Calcification Rates'!$D$20-'Calcification Rates'!$E$20)))*('Calcification Rates'!$F$20-'Calcification Rates'!$G$20))*0.5</f>
        <v>7.6158458943838498</v>
      </c>
      <c r="AE113" s="73">
        <f>(((((1-'Calcification Rates'!$H$20)*$A113)*(('Calcification Rates'!$D$20+'Calcification Rates'!$E$20)*0.1))+('Calcification Rates'!$H$20*$A113*('Calcification Rates'!$D$20+'Calcification Rates'!$E$20)))*('Calcification Rates'!$F$20+'Calcification Rates'!$G$20))*0.5</f>
        <v>10.36691029359959</v>
      </c>
      <c r="AF113" s="73">
        <f>(2*'Calcification Rates'!$D$21*'Calcification Rates'!$F$21)+0.1*'Calcification Rates'!$D$21*($A113+(2*'Calcification Rates'!$D$21))*'Calcification Rates'!$F$21</f>
        <v>15.627052777777777</v>
      </c>
      <c r="AG113" s="73">
        <f>(2*('Calcification Rates'!$D$21-'Calcification Rates'!$E$21)*('Calcification Rates'!$F$21-'Calcification Rates'!$G$21))+(0.1*('Calcification Rates'!$D$21-'Calcification Rates'!$E$21)*($A113+(2*'Calcification Rates'!$D$21-'Calcification Rates'!$E$21)))*('Calcification Rates'!$F$21-'Calcification Rates'!$G$21)</f>
        <v>15.291734495982933</v>
      </c>
      <c r="AH113" s="73">
        <f>(2*('Calcification Rates'!$D$21+'Calcification Rates'!$E$21)*('Calcification Rates'!$F$21+'Calcification Rates'!$G$21))+(0.1*('Calcification Rates'!$D$21+'Calcification Rates'!$E$21)*($A113+(2*'Calcification Rates'!$D$21+'Calcification Rates'!$E$21)))*('Calcification Rates'!$F$21+'Calcification Rates'!$G$21)</f>
        <v>15.965784107750402</v>
      </c>
      <c r="AI113" s="73">
        <f>$A113*'Calcification Rates'!$D$23*'Calcification Rates'!$F$23</f>
        <v>2.6088121874999999</v>
      </c>
      <c r="AJ113" s="73">
        <f>$A113*('Calcification Rates'!$D$23-'Calcification Rates'!$E$23)*('Calcification Rates'!$F$23-'Calcification Rates'!$G$23)</f>
        <v>1.6954638698369171</v>
      </c>
      <c r="AK113" s="73">
        <f>$A113*('Calcification Rates'!$D$23+'Calcification Rates'!$E$23)*('Calcification Rates'!$F$23+'Calcification Rates'!$G$23)</f>
        <v>3.5221605051630824</v>
      </c>
      <c r="AL113" s="73">
        <f>((((1-'Calcification Rates'!$H$24)*$A113)*'Calcification Rates'!$D$24*0.1)+('Calcification Rates'!$H$24*$A113*'Calcification Rates'!$D$24))*'Calcification Rates'!$F$24</f>
        <v>118.87160133029998</v>
      </c>
      <c r="AM113" s="73">
        <f>((((1-'Calcification Rates'!$H$24)*$A113)*(('Calcification Rates'!$D$24-'Calcification Rates'!$E$24)*0.1))+('Calcification Rates'!$H$24*$A113*('Calcification Rates'!$D$24-'Calcification Rates'!$E$24)))*('Calcification Rates'!$F$24-'Calcification Rates'!$G$24)</f>
        <v>71.68963476245483</v>
      </c>
      <c r="AN113" s="73">
        <f>((((1-'Calcification Rates'!$H$24)*$A113)*(('Calcification Rates'!$D$24+'Calcification Rates'!$E$24)*0.1))+('Calcification Rates'!$H$24*$A113*('Calcification Rates'!$D$24+'Calcification Rates'!$E$24)))*('Calcification Rates'!$F$24+'Calcification Rates'!$G$24)</f>
        <v>172.88471449202527</v>
      </c>
      <c r="AO113" s="73">
        <f>((((((((($A113*2)/PI())/2)+'Calcification Rates'!$D$25)^2)*PI())/2))-((((((($A113*2)/PI())/2)^2)*PI())/2)))*'Calcification Rates'!$F$25</f>
        <v>55.748740285467719</v>
      </c>
      <c r="AP113" s="73">
        <f>((((((((($A113*2)/PI())/2)+('Calcification Rates'!$D$25-'Calcification Rates'!$E$25))^2)*PI())/2))-((((((($A113*2)/PI())/2)^2)*PI())/2)))*('Calcification Rates'!$F$25-'Calcification Rates'!$G$25)</f>
        <v>45.577362536373428</v>
      </c>
      <c r="AQ113" s="73">
        <f>((((((((($A113*2)/PI())/2)+('Calcification Rates'!$D$25+'Calcification Rates'!$E$25))^2)*PI())/2))-((((((($A113*2)/PI())/2)^2)*PI())/2)))*('Calcification Rates'!$F$25+'Calcification Rates'!$G$25)</f>
        <v>66.257220464482046</v>
      </c>
      <c r="AR113" s="73">
        <f>((((1-'Calcification Rates'!$H$28)*$A113)*'Calcification Rates'!$D$28*0.1)+('Calcification Rates'!$H$28*$A113*'Calcification Rates'!$D$28))*'Calcification Rates'!$F$28</f>
        <v>19.133207479642692</v>
      </c>
      <c r="AS113" s="73">
        <f>((((1-'Calcification Rates'!$H$28)*$A113)*(('Calcification Rates'!$D$28-'Calcification Rates'!$E$28)*0.1))+('Calcification Rates'!$H$28*$A113*('Calcification Rates'!$D$28-'Calcification Rates'!$E$28)))*('Calcification Rates'!$F$28-'Calcification Rates'!$G$28)</f>
        <v>17.24513454336774</v>
      </c>
      <c r="AT113" s="73">
        <f>((((1-'Calcification Rates'!$H$28)*$A113)*(('Calcification Rates'!$D$28+'Calcification Rates'!$E$28)*0.1))+('Calcification Rates'!$H$28*$A113*('Calcification Rates'!$D$28+'Calcification Rates'!$E$28)))*('Calcification Rates'!$F$28+'Calcification Rates'!$G$28)</f>
        <v>21.113673364814137</v>
      </c>
      <c r="AU113" s="73">
        <f>((((((((($A113*2)/PI())/2)+'Calcification Rates'!$D$29)^2)*PI())/2))-((((((($A113*2)/PI())/2)^2)*PI())/2)))*'Calcification Rates'!$F$29</f>
        <v>272.18658478419508</v>
      </c>
      <c r="AV113" s="73">
        <f>((((((((($A113*2)/PI())/2)+('Calcification Rates'!$D$29-'Calcification Rates'!$E$29))^2)*PI())/2))-((((((($A113*2)/PI())/2)^2)*PI())/2)))*('Calcification Rates'!$F$29-'Calcification Rates'!$G$29)</f>
        <v>225.01765548822522</v>
      </c>
      <c r="AW113" s="73">
        <f>((((((((($A113*2)/PI())/2)+('Calcification Rates'!$D$29+'Calcification Rates'!$E$29))^2)*PI())/2))-((((((($A113*2)/PI())/2)^2)*PI())/2)))*('Calcification Rates'!$F$29+'Calcification Rates'!$G$29)</f>
        <v>323.4390572008021</v>
      </c>
      <c r="AX113" s="73">
        <f>((((((((($A113*2)/PI())/2)+'Calcification Rates'!$D$30)^2)*PI())/2))-((((((($A113*2)/PI())/2)^2)*PI())/2)))*'Calcification Rates'!$F$30</f>
        <v>65.13575788683363</v>
      </c>
      <c r="AY113" s="73">
        <f>((((((((($A113*2)/PI())/2)+('Calcification Rates'!$D$30-'Calcification Rates'!$E$30))^2)*PI())/2))-((((((($A113*2)/PI())/2)^2)*PI())/2)))*('Calcification Rates'!$F$30-'Calcification Rates'!$G$30)</f>
        <v>57.82606865076562</v>
      </c>
      <c r="AZ113" s="73">
        <f>((((((((($A113*2)/PI())/2)+('Calcification Rates'!$D$30+'Calcification Rates'!$E$30))^2)*PI())/2))-((((((($A113*2)/PI())/2)^2)*PI())/2)))*('Calcification Rates'!$F$30+'Calcification Rates'!$G$30)</f>
        <v>72.59536827823905</v>
      </c>
      <c r="BA113" s="73">
        <f>((((1-'Calcification Rates'!$H$31)*$A113)*'Calcification Rates'!$D$31*0.1)+('Calcification Rates'!$H$31*$A113*'Calcification Rates'!$D$31))*'Calcification Rates'!$F$31</f>
        <v>20.464625999999999</v>
      </c>
      <c r="BB113" s="73">
        <f>((((1-'Calcification Rates'!$H$31)*$A113)*(('Calcification Rates'!$D$31-'Calcification Rates'!$E$31)*0.1))+('Calcification Rates'!$H$31*$A113*('Calcification Rates'!$D$31-'Calcification Rates'!$E$31)))*('Calcification Rates'!$F$31-'Calcification Rates'!$G$31)</f>
        <v>20.464625999999999</v>
      </c>
      <c r="BC113" s="73">
        <f>((((1-'Calcification Rates'!$H$31)*$A113)*(('Calcification Rates'!$D$31+'Calcification Rates'!$E$31)*0.1))+('Calcification Rates'!$H$31*$A113*('Calcification Rates'!$D$31+'Calcification Rates'!$E$31)))*('Calcification Rates'!$F$31+'Calcification Rates'!$G$31)</f>
        <v>20.464625999999999</v>
      </c>
      <c r="BD113" s="73">
        <f>$A113*'Calcification Rates'!$D$32*'Calcification Rates'!$F$32</f>
        <v>85.991943728731187</v>
      </c>
      <c r="BE113" s="73">
        <f>$A113*('Calcification Rates'!$D$32-'Calcification Rates'!$E$32)*('Calcification Rates'!$F$32-'Calcification Rates'!$G$32)</f>
        <v>82.664840133856515</v>
      </c>
      <c r="BF113" s="73">
        <f>$A113*('Calcification Rates'!$D$32+'Calcification Rates'!$E$32)*('Calcification Rates'!$F$32+'Calcification Rates'!$G$32)</f>
        <v>89.319047323605844</v>
      </c>
      <c r="BG113" s="73">
        <f>((((1-'Calcification Rates'!$H$34)*$A113)*'Calcification Rates'!$D$34*0.1)+('Calcification Rates'!$H$34*$A113*'Calcification Rates'!$D$34))*'Calcification Rates'!$F$34</f>
        <v>27.799719675000006</v>
      </c>
      <c r="BH113" s="73">
        <f>((((1-'Calcification Rates'!$H$34)*$A113)*(('Calcification Rates'!$D$34-'Calcification Rates'!$E$34)*0.1))+('Calcification Rates'!$H$34*$A113*('Calcification Rates'!$D$34-'Calcification Rates'!$E$34)))*('Calcification Rates'!$F$34-'Calcification Rates'!$G$34)</f>
        <v>10.58649688289707</v>
      </c>
      <c r="BI113" s="73">
        <f>((((1-'Calcification Rates'!$H$34)*$A113)*(('Calcification Rates'!$D$34+'Calcification Rates'!$E$34)*0.1))+('Calcification Rates'!$H$34*$A113*('Calcification Rates'!$D$34+'Calcification Rates'!$E$34)))*('Calcification Rates'!$F$34+'Calcification Rates'!$G$34)</f>
        <v>53.019866733539232</v>
      </c>
      <c r="BJ113" s="73">
        <f>(2*'Calcification Rates'!$D$35*'Calcification Rates'!$F$35)+0.1*'Calcification Rates'!$D$35*($A113+(2*'Calcification Rates'!$D$35))*'Calcification Rates'!$F$35</f>
        <v>7.8512668300371082</v>
      </c>
      <c r="BK113" s="73">
        <f>(2*('Calcification Rates'!$D$35-'Calcification Rates'!$E$35)*('Calcification Rates'!$F$35-'Calcification Rates'!$G$35))+(0.1*('Calcification Rates'!$D$35-'Calcification Rates'!$E$35)*($A113+(2*'Calcification Rates'!$D$35-'Calcification Rates'!$E$35)))*('Calcification Rates'!$F$35-'Calcification Rates'!$G$35)</f>
        <v>7.0810798337024128</v>
      </c>
      <c r="BL113" s="73">
        <f>(2*('Calcification Rates'!$D$35+'Calcification Rates'!$E$35)*('Calcification Rates'!$F$35+'Calcification Rates'!$G$35))+(0.1*('Calcification Rates'!$D$35+'Calcification Rates'!$E$35)*($A113+(2*'Calcification Rates'!$D$35+'Calcification Rates'!$E$35)))*('Calcification Rates'!$F$35+'Calcification Rates'!$G$35)</f>
        <v>8.6573085330145094</v>
      </c>
      <c r="BM113" s="73">
        <f>((((((((($A113*2)/PI())/2)+'Calcification Rates'!$D$36)^2)*PI())/2))-((((((($A113*2)/PI())/2)^2)*PI())/2)))*'Calcification Rates'!$F$36</f>
        <v>87.734411768764133</v>
      </c>
      <c r="BN113" s="73">
        <f>((((((((($A113*2)/PI())/2)+('Calcification Rates'!$D$36-'Calcification Rates'!$E$36))^2)*PI())/2))-((((((($A113*2)/PI())/2)^2)*PI())/2)))*('Calcification Rates'!$F$36-'Calcification Rates'!$G$36)</f>
        <v>80.366371000403433</v>
      </c>
      <c r="BO113" s="73">
        <f>((((((((($A113*2)/PI())/2)+('Calcification Rates'!$D$36+'Calcification Rates'!$E$36))^2)*PI())/2))-((((((($A113*2)/PI())/2)^2)*PI())/2)))*('Calcification Rates'!$F$36+'Calcification Rates'!$G$36)</f>
        <v>95.425146208628107</v>
      </c>
      <c r="BP113" s="73">
        <f>(2*'Calcification Rates'!$D$37*'Calcification Rates'!$F$37)+0.1*'Calcification Rates'!$D$37*($A113+(2*'Calcification Rates'!$D$37))*'Calcification Rates'!$F$37</f>
        <v>154.07981944444444</v>
      </c>
      <c r="BQ113" s="73">
        <f>(2*('Calcification Rates'!$D$37-'Calcification Rates'!$E$37)*('Calcification Rates'!$F$37-'Calcification Rates'!$G$37))+(0.1*('Calcification Rates'!$D$37-'Calcification Rates'!$E$37)*($A113+(2*'Calcification Rates'!$D$37-'Calcification Rates'!$E$37)))*('Calcification Rates'!$F$37-'Calcification Rates'!$G$37)</f>
        <v>126.49414768360458</v>
      </c>
      <c r="BR113" s="73">
        <f>(2*('Calcification Rates'!$D$37+'Calcification Rates'!$E$37)*('Calcification Rates'!$F$37+'Calcification Rates'!$G$37))+(0.1*('Calcification Rates'!$D$37+'Calcification Rates'!$E$37)*($A113+(2*'Calcification Rates'!$D$37+'Calcification Rates'!$E$37)))*('Calcification Rates'!$F$37+'Calcification Rates'!$G$37)</f>
        <v>183.85334981276552</v>
      </c>
      <c r="BS113" s="73">
        <f>(2*'Calcification Rates'!$D$38*'Calcification Rates'!$F$38)+0.1*'Calcification Rates'!$D$38*($A113+(2*'Calcification Rates'!$D$38))*'Calcification Rates'!$F$38</f>
        <v>147.53588888888888</v>
      </c>
      <c r="BT113" s="73">
        <f>(2*('Calcification Rates'!$D$38-'Calcification Rates'!$E$38)*('Calcification Rates'!$F$38-'Calcification Rates'!$G$38))+(0.1*('Calcification Rates'!$D$38-'Calcification Rates'!$E$38)*($A113+(2*'Calcification Rates'!$D$38-'Calcification Rates'!$E$38)))*('Calcification Rates'!$F$38-'Calcification Rates'!$G$38)</f>
        <v>118.80052536460352</v>
      </c>
      <c r="BU113" s="73">
        <f>(2*('Calcification Rates'!$D$38+'Calcification Rates'!$E$38)*('Calcification Rates'!$F$38+'Calcification Rates'!$G$38))+(0.1*('Calcification Rates'!$D$38+'Calcification Rates'!$E$38)*($A113+(2*'Calcification Rates'!$D$38+'Calcification Rates'!$E$38)))*('Calcification Rates'!$F$38+'Calcification Rates'!$G$38)</f>
        <v>179.120258203411</v>
      </c>
      <c r="BV113" s="73">
        <f>((((((((($A113*2)/PI())/2)+'Calcification Rates'!$D$39)^2)*PI())/2))-((((((($A113*2)/PI())/2)^2)*PI())/2)))*'Calcification Rates'!$F$39</f>
        <v>47.479625079523494</v>
      </c>
      <c r="BW113" s="73">
        <f>((((((((($A113*2)/PI())/2)+('Calcification Rates'!$D$39-'Calcification Rates'!$E$39))^2)*PI())/2))-((((((($A113*2)/PI())/2)^2)*PI())/2)))*('Calcification Rates'!$F$39-'Calcification Rates'!$G$39)</f>
        <v>45.642596813437173</v>
      </c>
      <c r="BX113" s="73">
        <f>((((((((($A113*2)/PI())/2)+('Calcification Rates'!$D$39+'Calcification Rates'!$E$39))^2)*PI())/2))-((((((($A113*2)/PI())/2)^2)*PI())/2)))*('Calcification Rates'!$F$39+'Calcification Rates'!$G$39)</f>
        <v>49.316653345609815</v>
      </c>
      <c r="BY113" s="73">
        <f>((((((((($A113*2)/PI())/2)+'Calcification Rates'!$D$40)^2)*PI())/2))-((((((($A113*2)/PI())/2)^2)*PI())/2)))*'Calcification Rates'!$F$40</f>
        <v>86.60039341045632</v>
      </c>
      <c r="BZ113" s="73">
        <f>((((((((($A113*2)/PI())/2)+('Calcification Rates'!$D$40-'Calcification Rates'!$E$40))^2)*PI())/2))-((((((($A113*2)/PI())/2)^2)*PI())/2)))*('Calcification Rates'!$F$40-'Calcification Rates'!$G$40)</f>
        <v>83.249748364655119</v>
      </c>
      <c r="CA113" s="73">
        <f>((((((((($A113*2)/PI())/2)+('Calcification Rates'!$D$40+'Calcification Rates'!$E$40))^2)*PI())/2))-((((((($A113*2)/PI())/2)^2)*PI())/2)))*('Calcification Rates'!$F$40+'Calcification Rates'!$G$40)</f>
        <v>89.951038456257521</v>
      </c>
      <c r="CB113" s="73">
        <f>$A113*'Calcification Rates'!$D$23*'Calcification Rates'!$F$23</f>
        <v>2.6088121874999999</v>
      </c>
      <c r="CC113" s="73">
        <f>$A113*('Calcification Rates'!$D$23-'Calcification Rates'!$E$23)*('Calcification Rates'!$F$23-'Calcification Rates'!$G$23)</f>
        <v>1.6954638698369171</v>
      </c>
      <c r="CD113" s="73">
        <f>$A113*('Calcification Rates'!$D$23+'Calcification Rates'!$E$23)*('Calcification Rates'!$F$23+'Calcification Rates'!$G$23)</f>
        <v>3.5221605051630824</v>
      </c>
      <c r="CE113" s="73">
        <f>((((1-'Calcification Rates'!$H$44)*$A113)*'Calcification Rates'!$D$44*0.1)+('Calcification Rates'!$H$44*$A113*'Calcification Rates'!$D$44))*'Calcification Rates'!$F$44</f>
        <v>91.09968137497502</v>
      </c>
      <c r="CF113" s="73">
        <f>((((1-'Calcification Rates'!$H$44)*$A113)*(('Calcification Rates'!$D$44-'Calcification Rates'!$E$44)*0.1))+('Calcification Rates'!$H$44*$A113*('Calcification Rates'!$D$44-'Calcification Rates'!$E$44)))*('Calcification Rates'!$F$44-'Calcification Rates'!$G$44)</f>
        <v>54.940816912199381</v>
      </c>
      <c r="CG113" s="73">
        <f>((((1-'Calcification Rates'!$H$44)*$A113)*(('Calcification Rates'!$D$44+'Calcification Rates'!$E$44)*0.1))+('Calcification Rates'!$H$44*$A113*('Calcification Rates'!$D$44+'Calcification Rates'!$E$44)))*('Calcification Rates'!$F$44+'Calcification Rates'!$G$44)</f>
        <v>132.49373465630654</v>
      </c>
      <c r="CH113" s="73">
        <f>((((1-'Calcification Rates'!$H$45)*$A113)*'Calcification Rates'!$D$45*0.1)+('Calcification Rates'!$H$45*$A113*'Calcification Rates'!$D$45))*'Calcification Rates'!$F$45</f>
        <v>113.19806640000002</v>
      </c>
      <c r="CI113" s="73">
        <f>((((1-'Calcification Rates'!$H$45)*$A113)*(('Calcification Rates'!$D$45-'Calcification Rates'!$E$45)*0.1))+('Calcification Rates'!$H$45*$A113*('Calcification Rates'!$D$45-'Calcification Rates'!$E$45)))*('Calcification Rates'!$F$45-'Calcification Rates'!$G$45)</f>
        <v>74.539398742286465</v>
      </c>
      <c r="CJ113" s="73">
        <f>((((1-'Calcification Rates'!$H$45)*$A113)*(('Calcification Rates'!$D$45+'Calcification Rates'!$E$45)*0.1))+('Calcification Rates'!$H$45*$A113*('Calcification Rates'!$D$45+'Calcification Rates'!$E$45)))*('Calcification Rates'!$F$45+'Calcification Rates'!$G$45)</f>
        <v>151.85673405771357</v>
      </c>
      <c r="CK113" s="73">
        <f>((((1-'Calcification Rates'!$H$46)*$A113)*'Calcification Rates'!$D$46*0.1)+('Calcification Rates'!$H$46*$A113*'Calcification Rates'!$D$46))*'Calcification Rates'!$F$46</f>
        <v>91.176823020000015</v>
      </c>
      <c r="CL113" s="73">
        <f>((((1-'Calcification Rates'!$H$46)*$A113)*(('Calcification Rates'!$D$46-'Calcification Rates'!$E$46)*0.1))+('Calcification Rates'!$H$46*$A113*('Calcification Rates'!$D$46-'Calcification Rates'!$E$46)))*('Calcification Rates'!$F$46-'Calcification Rates'!$G$46)</f>
        <v>85.511828429558093</v>
      </c>
      <c r="CM113" s="73">
        <f>((((1-'Calcification Rates'!$H$46)*$A113)*(('Calcification Rates'!$D$46+'Calcification Rates'!$E$46)*0.1))+('Calcification Rates'!$H$46*$A113*('Calcification Rates'!$D$46+'Calcification Rates'!$E$46)))*('Calcification Rates'!$F$46+'Calcification Rates'!$G$46)</f>
        <v>97.011692500919779</v>
      </c>
      <c r="CN113" s="73">
        <f>((((1-'Calcification Rates'!$H$47)*$A113)*'Calcification Rates'!$D$47*0.1)+('Calcification Rates'!$H$47*$A113*'Calcification Rates'!$D$47))*'Calcification Rates'!$F$47</f>
        <v>118.87160133029998</v>
      </c>
      <c r="CO113" s="73">
        <f>((((1-'Calcification Rates'!$H$47)*$A113)*(('Calcification Rates'!$D$47-'Calcification Rates'!$E$47)*0.1))+('Calcification Rates'!$H$47*$A113*('Calcification Rates'!$D$47-'Calcification Rates'!$E$47)))*('Calcification Rates'!$F$47-'Calcification Rates'!$G$47)</f>
        <v>71.68963476245483</v>
      </c>
      <c r="CP113" s="73">
        <f>((((1-'Calcification Rates'!$H$47)*$A113)*(('Calcification Rates'!$D$47+'Calcification Rates'!$E$47)*0.1))+('Calcification Rates'!$H$47*$A113*('Calcification Rates'!$D$47+'Calcification Rates'!$E$47)))*('Calcification Rates'!$F$47+'Calcification Rates'!$G$47)</f>
        <v>172.88471449202527</v>
      </c>
      <c r="CQ113" s="73">
        <f>((((((((($A113*2)/PI())/2)+'Calcification Rates'!$D$48)^2)*PI())/2))-((((((($A113*2)/PI())/2)^2)*PI())/2)))*'Calcification Rates'!$F$48</f>
        <v>66.503368570566778</v>
      </c>
      <c r="CR113" s="73">
        <f>((((((((($A113*2)/PI())/2)+('Calcification Rates'!$D$48-'Calcification Rates'!$E$48))^2)*PI())/2))-((((((($A113*2)/PI())/2)^2)*PI())/2)))*('Calcification Rates'!$F$48-'Calcification Rates'!$G$48)</f>
        <v>59.975441535869031</v>
      </c>
      <c r="CS113" s="73">
        <f>((((((((($A113*2)/PI())/2)+('Calcification Rates'!$D$48+'Calcification Rates'!$E$48))^2)*PI())/2))-((((((($A113*2)/PI())/2)^2)*PI())/2)))*('Calcification Rates'!$F$48+'Calcification Rates'!$G$48)</f>
        <v>73.335918992937394</v>
      </c>
      <c r="CT113" s="73">
        <f>((((1-'Calcification Rates'!$H$49)*$A113)*'Calcification Rates'!$D$49*0.1)+('Calcification Rates'!$H$49*$A113*'Calcification Rates'!$D$49))*'Calcification Rates'!$F$49</f>
        <v>91.09968137497502</v>
      </c>
      <c r="CU113" s="73">
        <f>((((1-'Calcification Rates'!$H$49)*$A113)*(('Calcification Rates'!$D$49-'Calcification Rates'!$E$49)*0.1))+('Calcification Rates'!$H$49*$A113*('Calcification Rates'!$D$49-'Calcification Rates'!$E$49)))*('Calcification Rates'!$F$49-'Calcification Rates'!$G$49)</f>
        <v>54.940816912199381</v>
      </c>
      <c r="CV113" s="73">
        <f>((((1-'Calcification Rates'!$H$49)*$A113)*(('Calcification Rates'!$D$49+'Calcification Rates'!$E$49)*0.1))+('Calcification Rates'!$H$49*$A113*('Calcification Rates'!$D$49+'Calcification Rates'!$E$49)))*('Calcification Rates'!$F$49+'Calcification Rates'!$G$49)</f>
        <v>132.49373465630654</v>
      </c>
      <c r="CW113" s="73">
        <f>((((((((($A113*2)/PI())/2)+'Calcification Rates'!$D$50)^2)*PI())/2))-((((((($A113*2)/PI())/2)^2)*PI())/2)))*'Calcification Rates'!$F$50</f>
        <v>66.503368570566778</v>
      </c>
      <c r="CX113" s="73">
        <f>((((((((($A113*2)/PI())/2)+('Calcification Rates'!$D$50-'Calcification Rates'!$E$50))^2)*PI())/2))-((((((($A113*2)/PI())/2)^2)*PI())/2)))*('Calcification Rates'!$F$50-'Calcification Rates'!$G$50)</f>
        <v>59.975441535869031</v>
      </c>
      <c r="CY113" s="73">
        <f>((((((((($A113*2)/PI())/2)+('Calcification Rates'!$D$50+'Calcification Rates'!$E$50))^2)*PI())/2))-((((((($A113*2)/PI())/2)^2)*PI())/2)))*('Calcification Rates'!$F$50+'Calcification Rates'!$G$50)</f>
        <v>73.335918992937394</v>
      </c>
      <c r="CZ113" s="73">
        <f>((((((((($A113*2)/PI())/2)+'Calcification Rates'!$D$51)^2)*PI())/2))-((((((($A113*2)/PI())/2)^2)*PI())/2)))*'Calcification Rates'!$F$51</f>
        <v>66.503368570566778</v>
      </c>
      <c r="DA113" s="73">
        <f>((((((((($A113*2)/PI())/2)+('Calcification Rates'!$D$51-'Calcification Rates'!$E$51))^2)*PI())/2))-((((((($A113*2)/PI())/2)^2)*PI())/2)))*('Calcification Rates'!$F$51-'Calcification Rates'!$G$51)</f>
        <v>59.975441535869031</v>
      </c>
      <c r="DB113" s="73">
        <f>((((((((($A113*2)/PI())/2)+('Calcification Rates'!$D$51+'Calcification Rates'!$E$51))^2)*PI())/2))-((((((($A113*2)/PI())/2)^2)*PI())/2)))*('Calcification Rates'!$F$51+'Calcification Rates'!$G$51)</f>
        <v>73.335918992937394</v>
      </c>
      <c r="DC113" s="73">
        <f>((((((((($A113*2)/PI())/2)+'Calcification Rates'!$D$52)^2)*PI())/2))-((((((($A113*2)/PI())/2)^2)*PI())/2)))*'Calcification Rates'!$F$52</f>
        <v>146.59460332506285</v>
      </c>
      <c r="DD113" s="73">
        <f>((((((((($A113*2)/PI())/2)+('Calcification Rates'!$D$52-'Calcification Rates'!$E$52))^2)*PI())/2))-((((((($A113*2)/PI())/2)^2)*PI())/2)))*('Calcification Rates'!$F$52-'Calcification Rates'!$G$52)</f>
        <v>138.39972563151466</v>
      </c>
      <c r="DE113" s="73">
        <f>((((((((($A113*2)/PI())/2)+('Calcification Rates'!$D$52+'Calcification Rates'!$E$52))^2)*PI())/2))-((((((($A113*2)/PI())/2)^2)*PI())/2)))*('Calcification Rates'!$F$52+'Calcification Rates'!$G$52)</f>
        <v>154.99369701426622</v>
      </c>
      <c r="DF113" s="73">
        <f>((((((((($A113*2)/PI())/2)+'Calcification Rates'!$D$53)^2)*PI())/2))-((((((($A113*2)/PI())/2)^2)*PI())/2)))*'Calcification Rates'!$F$53</f>
        <v>19.741316970713378</v>
      </c>
      <c r="DG113" s="73">
        <f>((((((((($A113*2)/PI())/2)+('Calcification Rates'!$D$53-'Calcification Rates'!$E$53))^2)*PI())/2))-((((((($A113*2)/PI())/2)^2)*PI())/2)))*('Calcification Rates'!$F$53-'Calcification Rates'!$G$53)</f>
        <v>18.764182825919004</v>
      </c>
      <c r="DH113" s="73">
        <f>((((((((($A113*2)/PI())/2)+('Calcification Rates'!$D$53+'Calcification Rates'!$E$53))^2)*PI())/2))-((((((($A113*2)/PI())/2)^2)*PI())/2)))*('Calcification Rates'!$F$53+'Calcification Rates'!$G$53)</f>
        <v>20.735631359859184</v>
      </c>
      <c r="DI113" s="73">
        <f>((((((((($A113*2)/PI())/2)+'Calcification Rates'!$D$54)^2)*PI())/2))-((((((($A113*2)/PI())/2)^2)*PI())/2)))*'Calcification Rates'!$F$54</f>
        <v>19.741316970713378</v>
      </c>
      <c r="DJ113" s="73">
        <f>((((((((($A113*2)/PI())/2)+('Calcification Rates'!$D$54-'Calcification Rates'!$E$54))^2)*PI())/2))-((((((($A113*2)/PI())/2)^2)*PI())/2)))*('Calcification Rates'!$F$54-'Calcification Rates'!$G$54)</f>
        <v>18.764182825919004</v>
      </c>
      <c r="DK113" s="73">
        <f>((((((((($A113*2)/PI())/2)+('Calcification Rates'!$D$54+'Calcification Rates'!$E$54))^2)*PI())/2))-((((((($A113*2)/PI())/2)^2)*PI())/2)))*('Calcification Rates'!$F$54+'Calcification Rates'!$G$54)</f>
        <v>20.735631359859184</v>
      </c>
      <c r="DL113" s="73">
        <f>((((((((($A113*2)/PI())/2)+'Calcification Rates'!$D$55)^2)*PI())/2))-((((((($A113*2)/PI())/2)^2)*PI())/2)))*'Calcification Rates'!$F$55</f>
        <v>24.208336087025689</v>
      </c>
      <c r="DM113" s="73">
        <f>((((((((($A113*2)/PI())/2)+('Calcification Rates'!$D$55-'Calcification Rates'!$E$55))^2)*PI())/2))-((((((($A113*2)/PI())/2)^2)*PI())/2)))*('Calcification Rates'!$F$55-'Calcification Rates'!$G$55)</f>
        <v>23.936211281472765</v>
      </c>
      <c r="DN113" s="73">
        <f>((((((((($A113*2)/PI())/2)+('Calcification Rates'!$D$55+'Calcification Rates'!$E$55))^2)*PI())/2))-((((((($A113*2)/PI())/2)^2)*PI())/2)))*('Calcification Rates'!$F$55+'Calcification Rates'!$G$55)</f>
        <v>24.480470766499863</v>
      </c>
      <c r="DO113" s="73">
        <f>((((1-'Calcification Rates'!$H$56)*$A113)*'Calcification Rates'!$D$56*0.1)+('Calcification Rates'!$H$56*$A113*'Calcification Rates'!$D$56))*'Calcification Rates'!$F$56</f>
        <v>11.817091635000001</v>
      </c>
      <c r="DP113" s="73">
        <f>((((1-'Calcification Rates'!$H$56)*$A113)*(('Calcification Rates'!$D$56-'Calcification Rates'!$E$56)*0.1))+('Calcification Rates'!$H$56*$A113*('Calcification Rates'!$D$56-'Calcification Rates'!$E$56)))*('Calcification Rates'!$F$56-'Calcification Rates'!$G$56)</f>
        <v>11.817091635000001</v>
      </c>
      <c r="DQ113" s="73">
        <f>((((1-'Calcification Rates'!$H$56)*$A113)*(('Calcification Rates'!$D$56+'Calcification Rates'!$E$56)*0.1))+('Calcification Rates'!$H$56*$A113*('Calcification Rates'!$D$56+'Calcification Rates'!$E$56)))*('Calcification Rates'!$F$56+'Calcification Rates'!$G$56)</f>
        <v>11.817091635000001</v>
      </c>
      <c r="DR113" s="73">
        <f>((((1-'Calcification Rates'!$H$57)*$A113)*'Calcification Rates'!$D$57*0.1)+('Calcification Rates'!$H$57*$A113*'Calcification Rates'!$D$57))*'Calcification Rates'!$F$57</f>
        <v>50.104216000000008</v>
      </c>
      <c r="DS113" s="73">
        <f>((((1-'Calcification Rates'!$H$57)*$A113)*(('Calcification Rates'!$D$57-'Calcification Rates'!$E$57)*0.1))+('Calcification Rates'!$H$57*$A113*('Calcification Rates'!$D$57-'Calcification Rates'!$E$57)))*('Calcification Rates'!$F$57-'Calcification Rates'!$G$57)</f>
        <v>47.488281850931969</v>
      </c>
      <c r="DT113" s="73">
        <f>((((1-'Calcification Rates'!$H$57)*$A113)*(('Calcification Rates'!$D$57+'Calcification Rates'!$E$57)*0.1))+('Calcification Rates'!$H$57*$A113*('Calcification Rates'!$D$57+'Calcification Rates'!$E$57)))*('Calcification Rates'!$F$57+'Calcification Rates'!$G$57)</f>
        <v>52.720150149068054</v>
      </c>
      <c r="DU113" s="73">
        <f>((((1-'Calcification Rates'!$H$58)*$A113)*'Calcification Rates'!$D$58*0.1)+('Calcification Rates'!$H$58*$A113*'Calcification Rates'!$D$58))*'Calcification Rates'!$F$58</f>
        <v>50.104216000000008</v>
      </c>
      <c r="DV113" s="73">
        <f>((((1-'Calcification Rates'!$H$58)*$A113)*(('Calcification Rates'!$D$58-'Calcification Rates'!$E$58)*0.1))+('Calcification Rates'!$H$58*$A113*('Calcification Rates'!$D$58-'Calcification Rates'!$E$58)))*('Calcification Rates'!$F$58-'Calcification Rates'!$G$58)</f>
        <v>47.488281850931969</v>
      </c>
      <c r="DW113" s="73">
        <f>((((1-'Calcification Rates'!$H$58)*$A113)*(('Calcification Rates'!$D$58+'Calcification Rates'!$E$58)*0.1))+('Calcification Rates'!$H$58*$A113*('Calcification Rates'!$D$58+'Calcification Rates'!$E$58)))*('Calcification Rates'!$F$58+'Calcification Rates'!$G$58)</f>
        <v>52.720150149068054</v>
      </c>
      <c r="DX113" s="73">
        <f>(2*'Calcification Rates'!$D$59*'Calcification Rates'!$F$59)+0.1*'Calcification Rates'!$D$59*($A113+(2*'Calcification Rates'!$D$59))*'Calcification Rates'!$F$59</f>
        <v>31.869670755555561</v>
      </c>
      <c r="DY113" s="73">
        <f>(2*('Calcification Rates'!$D$59-'Calcification Rates'!$E$59)*('Calcification Rates'!$F$59-'Calcification Rates'!$G$59))+(0.1*('Calcification Rates'!$D$59-'Calcification Rates'!$E$59)*($A113+(2*'Calcification Rates'!$D$59-'Calcification Rates'!$E$59)))*('Calcification Rates'!$F$59-'Calcification Rates'!$G$59)</f>
        <v>30.187263450260367</v>
      </c>
      <c r="DZ113" s="73">
        <f>(2*('Calcification Rates'!$D$59+'Calcification Rates'!$E$59)*('Calcification Rates'!$F$59+'Calcification Rates'!$G$59))+(0.1*('Calcification Rates'!$D$59+'Calcification Rates'!$E$59)*($A113+(2*'Calcification Rates'!$D$59+'Calcification Rates'!$E$59)))*('Calcification Rates'!$F$59+'Calcification Rates'!$G$59)</f>
        <v>33.554115823058041</v>
      </c>
      <c r="EA113" s="73">
        <f>((((((((($A113*2)/PI())/2)+'Calcification Rates'!$D$60)^2)*PI())/2))-((((((($A113*2)/PI())/2)^2)*PI())/2)))*'Calcification Rates'!$F$60</f>
        <v>69.151721284713972</v>
      </c>
      <c r="EB113" s="73">
        <f>((((((((($A113*2)/PI())/2)+('Calcification Rates'!$D$60-'Calcification Rates'!$E$60))^2)*PI())/2))-((((((($A113*2)/PI())/2)^2)*PI())/2)))*('Calcification Rates'!$F$60-'Calcification Rates'!$G$60)</f>
        <v>64.56047489624585</v>
      </c>
      <c r="EC113" s="73">
        <f>((((((((($A113*2)/PI())/2)+('Calcification Rates'!$D$60+'Calcification Rates'!$E$60))^2)*PI())/2))-((((((($A113*2)/PI())/2)^2)*PI())/2)))*('Calcification Rates'!$F$60+'Calcification Rates'!$G$60)</f>
        <v>73.891474242075901</v>
      </c>
      <c r="ED113" s="73">
        <f>$A113*'Calcification Rates'!$D$61*'Calcification Rates'!$F$61</f>
        <v>87.110036732719507</v>
      </c>
      <c r="EE113" s="73">
        <f>$A113*('Calcification Rates'!$D$61-'Calcification Rates'!$E$61)*('Calcification Rates'!$F$61-'Calcification Rates'!$G$61)</f>
        <v>79.821014419794395</v>
      </c>
      <c r="EF113" s="73">
        <f>$A113*('Calcification Rates'!$D$61+'Calcification Rates'!$E$61)*('Calcification Rates'!$F$61+'Calcification Rates'!$G$61)</f>
        <v>94.71449626165581</v>
      </c>
      <c r="EG113" s="73">
        <f>(2*'Calcification Rates'!$D$62*'Calcification Rates'!$F$62)+0.1*'Calcification Rates'!$D$62*($A113+(2*'Calcification Rates'!$D$62))*'Calcification Rates'!$F$62</f>
        <v>154.07981944444444</v>
      </c>
      <c r="EH113" s="73">
        <f>(2*('Calcification Rates'!$D$62-'Calcification Rates'!$E$62)*('Calcification Rates'!$F$62-'Calcification Rates'!$G$62))+(0.1*('Calcification Rates'!$D$62-'Calcification Rates'!$E$62)*($A113+(2*'Calcification Rates'!$D$62-'Calcification Rates'!$E$62)))*('Calcification Rates'!$F$62-'Calcification Rates'!$G$62)</f>
        <v>126.49414768360458</v>
      </c>
      <c r="EI113" s="73">
        <f>(2*('Calcification Rates'!$D$62+'Calcification Rates'!$E$62)*('Calcification Rates'!$F$62+'Calcification Rates'!$G$62))+(0.1*('Calcification Rates'!$D$62+'Calcification Rates'!$E$62)*($A113+(2*'Calcification Rates'!$D$62+'Calcification Rates'!$E$62)))*('Calcification Rates'!$F$62+'Calcification Rates'!$G$62)</f>
        <v>183.85334981276552</v>
      </c>
      <c r="EJ113" s="73">
        <f>(2*'Calcification Rates'!$D$63*'Calcification Rates'!$F$63)+0.1*'Calcification Rates'!$D$63*($A113+(2*'Calcification Rates'!$D$63))*'Calcification Rates'!$F$63</f>
        <v>154.07981944444444</v>
      </c>
      <c r="EK113" s="73">
        <f>(2*('Calcification Rates'!$D$63-'Calcification Rates'!$E$63)*('Calcification Rates'!$F$63-'Calcification Rates'!$G$63))+(0.1*('Calcification Rates'!$D$63-'Calcification Rates'!$E$63)*($A113+(2*'Calcification Rates'!$D$63-'Calcification Rates'!$E$63)))*('Calcification Rates'!$F$63-'Calcification Rates'!$G$63)</f>
        <v>126.49414768360458</v>
      </c>
      <c r="EL113" s="73">
        <f>(2*('Calcification Rates'!$D$63+'Calcification Rates'!$E$63)*('Calcification Rates'!$F$63+'Calcification Rates'!$G$63))+(0.1*('Calcification Rates'!$D$63+'Calcification Rates'!$E$63)*($A113+(2*'Calcification Rates'!$D$63+'Calcification Rates'!$E$63)))*('Calcification Rates'!$F$63+'Calcification Rates'!$G$63)</f>
        <v>183.85334981276552</v>
      </c>
      <c r="EM113" s="73">
        <f>(2*'Calcification Rates'!$D$64*'Calcification Rates'!$F$64)+0.1*'Calcification Rates'!$D$64*($A113+(2*'Calcification Rates'!$D$64))*'Calcification Rates'!$F$64</f>
        <v>154.07981944444444</v>
      </c>
      <c r="EN113" s="73">
        <f>(2*('Calcification Rates'!$D$64-'Calcification Rates'!$E$64)*('Calcification Rates'!$F$64-'Calcification Rates'!$G$64))+(0.1*('Calcification Rates'!$D$64-'Calcification Rates'!$E$64)*($A113+(2*'Calcification Rates'!$D$64-'Calcification Rates'!$E$64)))*('Calcification Rates'!$F$64-'Calcification Rates'!$G$64)</f>
        <v>126.49414768360458</v>
      </c>
      <c r="EO113" s="73">
        <f>(2*('Calcification Rates'!$D$64+'Calcification Rates'!$E$64)*('Calcification Rates'!$F$64+'Calcification Rates'!$G$64))+(0.1*('Calcification Rates'!$D$64+'Calcification Rates'!$E$64)*($A113+(2*'Calcification Rates'!$D$64+'Calcification Rates'!$E$64)))*('Calcification Rates'!$F$64+'Calcification Rates'!$G$64)</f>
        <v>183.85334981276552</v>
      </c>
      <c r="EP113" s="73">
        <f>(2*'Calcification Rates'!$D$65*'Calcification Rates'!$F$65)+0.1*'Calcification Rates'!$D$65*($A113+(2*'Calcification Rates'!$D$65))*'Calcification Rates'!$F$65</f>
        <v>154.07981944444444</v>
      </c>
      <c r="EQ113" s="73">
        <f>(2*('Calcification Rates'!$D$65-'Calcification Rates'!$E$65)*('Calcification Rates'!$F$65-'Calcification Rates'!$G$65))+(0.1*('Calcification Rates'!$D$65-'Calcification Rates'!$E$65)*($A113+(2*'Calcification Rates'!$D$65-'Calcification Rates'!$E$65)))*('Calcification Rates'!$F$65-'Calcification Rates'!$G$65)</f>
        <v>126.49414768360458</v>
      </c>
      <c r="ER113" s="73">
        <f>(2*('Calcification Rates'!$D$65+'Calcification Rates'!$E$65)*('Calcification Rates'!$F$65+'Calcification Rates'!$G$65))+(0.1*('Calcification Rates'!$D$65+'Calcification Rates'!$E$65)*($A113+(2*'Calcification Rates'!$D$65+'Calcification Rates'!$E$65)))*('Calcification Rates'!$F$65+'Calcification Rates'!$G$65)</f>
        <v>183.85334981276552</v>
      </c>
      <c r="ES113" s="73">
        <f>$A113*'Calcification Rates'!$D$66*'Calcification Rates'!$F$66</f>
        <v>87.110036732719507</v>
      </c>
      <c r="ET113" s="73">
        <f>$A113*('Calcification Rates'!$D$66-'Calcification Rates'!$E$66)*('Calcification Rates'!$F$66-'Calcification Rates'!$G$66)</f>
        <v>79.821014419794395</v>
      </c>
      <c r="EU113" s="73">
        <f>$A113*('Calcification Rates'!$D$66+'Calcification Rates'!$E$66)*('Calcification Rates'!$F$66+'Calcification Rates'!$G$66)</f>
        <v>94.71449626165581</v>
      </c>
      <c r="EV113" s="73">
        <f>(2*'Calcification Rates'!$D$67*'Calcification Rates'!$F$67)+0.1*'Calcification Rates'!$D$67*($A113+(2*'Calcification Rates'!$D$67))*'Calcification Rates'!$F$67</f>
        <v>154.07981944444444</v>
      </c>
      <c r="EW113" s="73">
        <f>(2*('Calcification Rates'!$D$67-'Calcification Rates'!$E$67)*('Calcification Rates'!$F$67-'Calcification Rates'!$G$67))+(0.1*('Calcification Rates'!$D$67-'Calcification Rates'!$E$67)*($A113+(2*'Calcification Rates'!$D$67-'Calcification Rates'!$E$67)))*('Calcification Rates'!$F$67-'Calcification Rates'!$G$67)</f>
        <v>126.49414768360458</v>
      </c>
      <c r="EX113" s="73">
        <f>(2*('Calcification Rates'!$D$67+'Calcification Rates'!$E$67)*('Calcification Rates'!$F$67+'Calcification Rates'!$G$67))+(0.1*('Calcification Rates'!$D$67+'Calcification Rates'!$E$67)*($A113+(2*'Calcification Rates'!$D$67+'Calcification Rates'!$E$67)))*('Calcification Rates'!$F$67+'Calcification Rates'!$G$67)</f>
        <v>183.85334981276552</v>
      </c>
      <c r="EY113" s="73">
        <f>((((1-'Calcification Rates'!$H$68)*$A113)*'Calcification Rates'!$D$68*0.1)+('Calcification Rates'!$H$68*$A113*'Calcification Rates'!$D$68))*'Calcification Rates'!$F$68</f>
        <v>25.410841500000004</v>
      </c>
      <c r="EZ113" s="73">
        <f>((((1-'Calcification Rates'!$H$68)*$A113)*(('Calcification Rates'!$D$68-'Calcification Rates'!$E$68)*0.1))+('Calcification Rates'!$H$68*$A113*('Calcification Rates'!$D$68-'Calcification Rates'!$E$68)))*('Calcification Rates'!$F$68-'Calcification Rates'!$G$68)</f>
        <v>15.812250934855737</v>
      </c>
      <c r="FA113" s="73">
        <f>((((1-'Calcification Rates'!$H$68)*$A113)*(('Calcification Rates'!$D$68+'Calcification Rates'!$E$68)*0.1))+('Calcification Rates'!$H$68*$A113*('Calcification Rates'!$D$68+'Calcification Rates'!$E$68)))*('Calcification Rates'!$F$68+'Calcification Rates'!$G$68)</f>
        <v>35.964180433972928</v>
      </c>
      <c r="FB113" s="73">
        <f>((((((((($A113*2)/PI())/2)+'Calcification Rates'!$D$69)^2)*PI())/2))-((((((($A113*2)/PI())/2)^2)*PI())/2)))*'Calcification Rates'!$F$69</f>
        <v>168.65621168214406</v>
      </c>
      <c r="FC113" s="73">
        <f>((((((((($A113*2)/PI())/2)+('Calcification Rates'!$D$69-'Calcification Rates'!$E$69))^2)*PI())/2))-((((((($A113*2)/PI())/2)^2)*PI())/2)))*('Calcification Rates'!$F$69-'Calcification Rates'!$G$69)</f>
        <v>159.66645528213098</v>
      </c>
      <c r="FD113" s="73">
        <f>((((((((($A113*2)/PI())/2)+('Calcification Rates'!$D$69+'Calcification Rates'!$E$69))^2)*PI())/2))-((((((($A113*2)/PI())/2)^2)*PI())/2)))*('Calcification Rates'!$F$69+'Calcification Rates'!$G$69)</f>
        <v>177.77698939260071</v>
      </c>
      <c r="FE113" s="73">
        <f>((((((((($A113*2)/PI())/2)+'Calcification Rates'!$D$70)^2)*PI())/2))-((((((($A113*2)/PI())/2)^2)*PI())/2)))*'Calcification Rates'!$F$70</f>
        <v>131.33731660123507</v>
      </c>
      <c r="FF113" s="73">
        <f>((((((((($A113*2)/PI())/2)+('Calcification Rates'!$D$70-'Calcification Rates'!$E$70))^2)*PI())/2))-((((((($A113*2)/PI())/2)^2)*PI())/2)))*('Calcification Rates'!$F$70-'Calcification Rates'!$G$70)</f>
        <v>113.08489860430612</v>
      </c>
      <c r="FG113" s="73">
        <f>((((((((($A113*2)/PI())/2)+('Calcification Rates'!$D$70+'Calcification Rates'!$E$70))^2)*PI())/2))-((((((($A113*2)/PI())/2)^2)*PI())/2)))*('Calcification Rates'!$F$70+'Calcification Rates'!$G$70)</f>
        <v>149.94015275494826</v>
      </c>
      <c r="FH113" s="73">
        <f>((((((((($A113*2)/PI())/2)+'Calcification Rates'!$D$71)^2)*PI())/2))-((((((($A113*2)/PI())/2)^2)*PI())/2)))*'Calcification Rates'!$F$71</f>
        <v>75.290398163394229</v>
      </c>
      <c r="FI113" s="73">
        <f>((((((((($A113*2)/PI())/2)+('Calcification Rates'!$D$71-'Calcification Rates'!$E$71))^2)*PI())/2))-((((((($A113*2)/PI())/2)^2)*PI())/2)))*('Calcification Rates'!$F$71-'Calcification Rates'!$G$71)</f>
        <v>69.427727416987153</v>
      </c>
      <c r="FJ113" s="73">
        <f>((((((((($A113*2)/PI())/2)+('Calcification Rates'!$D$71+'Calcification Rates'!$E$71))^2)*PI())/2))-((((((($A113*2)/PI())/2)^2)*PI())/2)))*('Calcification Rates'!$F$71+'Calcification Rates'!$G$71)</f>
        <v>81.38480122333975</v>
      </c>
      <c r="FK113" s="73">
        <f>$A113*'Calcification Rates'!$D$72*'Calcification Rates'!$F$72</f>
        <v>2.6088121874999999</v>
      </c>
      <c r="FL113" s="73">
        <f>$A113*('Calcification Rates'!$D$72-'Calcification Rates'!$E$72)*('Calcification Rates'!$F$72-'Calcification Rates'!$G$72)</f>
        <v>1.6954638698369171</v>
      </c>
      <c r="FM113" s="73">
        <f>$A113*('Calcification Rates'!$D$72+'Calcification Rates'!$E$72)*('Calcification Rates'!$F$72+'Calcification Rates'!$G$72)</f>
        <v>3.5221605051630824</v>
      </c>
      <c r="FN113" s="73">
        <f>$A113*'Calcification Rates'!$D$74*'Calcification Rates'!$F$74</f>
        <v>2.6088121874999999</v>
      </c>
      <c r="FO113" s="73">
        <f>$A113*('Calcification Rates'!$D$74-'Calcification Rates'!$E$74)*('Calcification Rates'!$F$74-'Calcification Rates'!$G$74)</f>
        <v>1.6954638698369171</v>
      </c>
      <c r="FP113" s="73">
        <f>$A113*('Calcification Rates'!$D$74+'Calcification Rates'!$E$74)*('Calcification Rates'!$F$74+'Calcification Rates'!$G$74)</f>
        <v>3.5221605051630824</v>
      </c>
      <c r="FQ113" s="73">
        <f>$A113*'Calcification Rates'!$D$75*'Calcification Rates'!$F$75</f>
        <v>75.295801491477263</v>
      </c>
      <c r="FR113" s="73">
        <f>$A113*('Calcification Rates'!$D$75-'Calcification Rates'!$E$75)*('Calcification Rates'!$F$75-'Calcification Rates'!$G$75)</f>
        <v>70.120006566889131</v>
      </c>
      <c r="FS113" s="73">
        <f>$A113*('Calcification Rates'!$D$75+'Calcification Rates'!$E$75)*('Calcification Rates'!$F$75+'Calcification Rates'!$G$75)</f>
        <v>80.629198047942296</v>
      </c>
      <c r="FT113" s="73">
        <f>((((((((($A113*2)/PI())/2)+'Calcification Rates'!$D$76)^2)*PI())/2))-((((((($A113*2)/PI())/2)^2)*PI())/2)))*'Calcification Rates'!$F$76</f>
        <v>75.777373296959084</v>
      </c>
      <c r="FU113" s="73">
        <f>((((((((($A113*2)/PI())/2)+('Calcification Rates'!$D$76-'Calcification Rates'!$E$76))^2)*PI())/2))-((((((($A113*2)/PI())/2)^2)*PI())/2)))*('Calcification Rates'!$F$76-'Calcification Rates'!$G$76)</f>
        <v>70.558690967239244</v>
      </c>
      <c r="FV113" s="73">
        <f>((((((((($A113*2)/PI())/2)+('Calcification Rates'!$D$76+'Calcification Rates'!$E$76))^2)*PI())/2))-((((((($A113*2)/PI())/2)^2)*PI())/2)))*('Calcification Rates'!$F$76+'Calcification Rates'!$G$76)</f>
        <v>81.156131667965838</v>
      </c>
      <c r="FW113" s="73">
        <f>(2*'Calcification Rates'!$D$77*'Calcification Rates'!$F$77)+0.1*'Calcification Rates'!$D$77*($A113+(2*'Calcification Rates'!$D$77))*'Calcification Rates'!$F$77</f>
        <v>154.07981944444444</v>
      </c>
      <c r="FX113" s="73">
        <f>(2*('Calcification Rates'!$D$77-'Calcification Rates'!$E$77)*('Calcification Rates'!$F$77-'Calcification Rates'!$G$77))+(0.1*('Calcification Rates'!$D$77-'Calcification Rates'!$E$77)*($A113+(2*'Calcification Rates'!$D$77-'Calcification Rates'!$E$77)))*('Calcification Rates'!$F$77-'Calcification Rates'!$G$77)</f>
        <v>146.61375559830284</v>
      </c>
      <c r="FY113" s="73">
        <f>(2*('Calcification Rates'!$D$77+'Calcification Rates'!$E$77)*('Calcification Rates'!$F$77+'Calcification Rates'!$G$77))+(0.1*('Calcification Rates'!$D$77+'Calcification Rates'!$E$77)*($A113+(2*'Calcification Rates'!$D$77+'Calcification Rates'!$E$77)))*('Calcification Rates'!$F$77+'Calcification Rates'!$G$77)</f>
        <v>161.57834990320333</v>
      </c>
      <c r="FZ113" s="73">
        <f>((((1-'Calcification Rates'!$H$78)*$A113)*'Calcification Rates'!$D$78*0.1)+('Calcification Rates'!$H$78*$A113*'Calcification Rates'!$D$78))*'Calcification Rates'!$F$78</f>
        <v>39.583149810749987</v>
      </c>
      <c r="GA113" s="73">
        <f>((((1-'Calcification Rates'!$H$78)*$A113)*(('Calcification Rates'!$D$78-'Calcification Rates'!$E$78)*0.1))+('Calcification Rates'!$H$78*$A113*('Calcification Rates'!$D$78-'Calcification Rates'!$E$78)))*('Calcification Rates'!$F$78-'Calcification Rates'!$G$78)</f>
        <v>38.212781836260035</v>
      </c>
      <c r="GB113" s="73">
        <f>((((1-'Calcification Rates'!$H$78)*$A113)*(('Calcification Rates'!$D$78+'Calcification Rates'!$E$78)*0.1))+('Calcification Rates'!$H$78*$A113*('Calcification Rates'!$D$78+'Calcification Rates'!$E$78)))*('Calcification Rates'!$F$78+'Calcification Rates'!$G$78)</f>
        <v>40.953517785239953</v>
      </c>
      <c r="GC113" s="73">
        <f>((((1-'Calcification Rates'!$H$79)*$A113)*'Calcification Rates'!$D$79*0.1)+('Calcification Rates'!$H$79*$A113*'Calcification Rates'!$D$79))*'Calcification Rates'!$F$79</f>
        <v>45.018439830000005</v>
      </c>
      <c r="GD113" s="73">
        <f>((((1-'Calcification Rates'!$H$79)*$A113)*(('Calcification Rates'!$D$79-'Calcification Rates'!$E$79)*0.1))+('Calcification Rates'!$H$79*$A113*('Calcification Rates'!$D$79-'Calcification Rates'!$E$79)))*('Calcification Rates'!$F$79-'Calcification Rates'!$G$79)</f>
        <v>43.136478455036098</v>
      </c>
      <c r="GE113" s="73">
        <f>((((1-'Calcification Rates'!$H$79)*$A113)*(('Calcification Rates'!$D$79+'Calcification Rates'!$E$79)*0.1))+('Calcification Rates'!$H$79*$A113*('Calcification Rates'!$D$79+'Calcification Rates'!$E$79)))*('Calcification Rates'!$F$79+'Calcification Rates'!$G$79)</f>
        <v>46.900401204963892</v>
      </c>
      <c r="GF113" s="73">
        <f>((((1-'Calcification Rates'!$H$80)*$A113)*'Calcification Rates'!$D$80*0.1)+('Calcification Rates'!$H$80*$A113*'Calcification Rates'!$D$80))*'Calcification Rates'!$F$80</f>
        <v>52.97594485949999</v>
      </c>
      <c r="GG113" s="73">
        <f>((((1-'Calcification Rates'!$H$80)*$A113)*(('Calcification Rates'!$D$80-'Calcification Rates'!$E$80)*0.1))+('Calcification Rates'!$H$80*$A113*('Calcification Rates'!$D$80-'Calcification Rates'!$E$80)))*('Calcification Rates'!$F$80-'Calcification Rates'!$G$80)</f>
        <v>51.141918547776591</v>
      </c>
      <c r="GH113" s="73">
        <f>((((1-'Calcification Rates'!$H$80)*$A113)*(('Calcification Rates'!$D$80+'Calcification Rates'!$E$80)*0.1))+('Calcification Rates'!$H$80*$A113*('Calcification Rates'!$D$80+'Calcification Rates'!$E$80)))*('Calcification Rates'!$F$80+'Calcification Rates'!$G$80)</f>
        <v>54.809971171223395</v>
      </c>
      <c r="GI113" s="73">
        <f>((((((((($A113*2)/PI())/2)+'Calcification Rates'!$D$81)^2)*PI())/2))-((((((($A113*2)/PI())/2)^2)*PI())/2)))*'Calcification Rates'!$F$81</f>
        <v>64.167783673529257</v>
      </c>
      <c r="GJ113" s="73">
        <f>((((((((($A113*2)/PI())/2)+('Calcification Rates'!$D$81-'Calcification Rates'!$E$81))^2)*PI())/2))-((((((($A113*2)/PI())/2)^2)*PI())/2)))*('Calcification Rates'!$F$81-'Calcification Rates'!$G$81)</f>
        <v>62.091059853282786</v>
      </c>
      <c r="GK113" s="73">
        <f>((((((((($A113*2)/PI())/2)+('Calcification Rates'!$D$81+'Calcification Rates'!$E$81))^2)*PI())/2))-((((((($A113*2)/PI())/2)^2)*PI())/2)))*('Calcification Rates'!$F$81+'Calcification Rates'!$G$81)</f>
        <v>66.245399941065898</v>
      </c>
      <c r="GL113" s="73">
        <f>((((((((($A113*2)/PI())/2)+'Calcification Rates'!$D$82)^2)*PI())/2))-((((((($A113*2)/PI())/2)^2)*PI())/2)))*'Calcification Rates'!$F$82</f>
        <v>65.797748314017554</v>
      </c>
      <c r="GM113" s="73">
        <f>((((((((($A113*2)/PI())/2)+('Calcification Rates'!$D$82-'Calcification Rates'!$E$82))^2)*PI())/2))-((((((($A113*2)/PI())/2)^2)*PI())/2)))*('Calcification Rates'!$F$82-'Calcification Rates'!$G$82)</f>
        <v>64.181459686324615</v>
      </c>
      <c r="GN113" s="73">
        <f>((((((((($A113*2)/PI())/2)+('Calcification Rates'!$D$82+'Calcification Rates'!$E$82))^2)*PI())/2))-((((((($A113*2)/PI())/2)^2)*PI())/2)))*('Calcification Rates'!$F$82+'Calcification Rates'!$G$82)</f>
        <v>67.414577109515804</v>
      </c>
      <c r="GO113" s="73">
        <f>((((((((($A113*2)/PI())/2)+'Calcification Rates'!$D$87)^2)*PI())/2))-((((((($A113*2)/PI())/2)^2)*PI())/2)))*'Calcification Rates'!$F$87</f>
        <v>44.278665595122767</v>
      </c>
      <c r="GP113" s="73">
        <f>((((((((($A113*2)/PI())/2)+('Calcification Rates'!$D$87-'Calcification Rates'!$E$87))^2)*PI())/2))-((((((($A113*2)/PI())/2)^2)*PI())/2)))*('Calcification Rates'!$F$87-'Calcification Rates'!$G$87)</f>
        <v>38.524405684137662</v>
      </c>
      <c r="GQ113" s="73">
        <f>((((((((($A113*2)/PI())/2)+('Calcification Rates'!$D$87+'Calcification Rates'!$E$87))^2)*PI())/2))-((((((($A113*2)/PI())/2)^2)*PI())/2)))*('Calcification Rates'!$F$87+'Calcification Rates'!$G$87)</f>
        <v>50.337318339023554</v>
      </c>
      <c r="GR113" s="73">
        <f>((((((((($A113*2)/PI())/2)+'Calcification Rates'!$D$88)^2)*PI())/2))-((((((($A113*2)/PI())/2)^2)*PI())/2)))*'Calcification Rates'!$F$88</f>
        <v>44.278665595122767</v>
      </c>
      <c r="GS113" s="73">
        <f>((((((((($A113*2)/PI())/2)+('Calcification Rates'!$D$88-'Calcification Rates'!$E$88))^2)*PI())/2))-((((((($A113*2)/PI())/2)^2)*PI())/2)))*('Calcification Rates'!$F$88-'Calcification Rates'!$G$88)</f>
        <v>38.524405684137662</v>
      </c>
      <c r="GT113" s="73">
        <f>((((((((($A113*2)/PI())/2)+('Calcification Rates'!$D$88+'Calcification Rates'!$E$88))^2)*PI())/2))-((((((($A113*2)/PI())/2)^2)*PI())/2)))*('Calcification Rates'!$F$88+'Calcification Rates'!$G$88)</f>
        <v>50.337318339023554</v>
      </c>
      <c r="GU113" s="73">
        <f>((((((((($A113*2)/PI())/2)+'Calcification Rates'!$D$89)^2)*PI())/2))-((((((($A113*2)/PI())/2)^2)*PI())/2)))*'Calcification Rates'!$F$89</f>
        <v>61.834012086290727</v>
      </c>
      <c r="GV113" s="73">
        <f>((((((((($A113*2)/PI())/2)+('Calcification Rates'!$D$89-'Calcification Rates'!$E$89))^2)*PI())/2))-((((((($A113*2)/PI())/2)^2)*PI())/2)))*('Calcification Rates'!$F$89-'Calcification Rates'!$G$89)</f>
        <v>55.135692616202206</v>
      </c>
      <c r="GW113" s="73">
        <f>((((((((($A113*2)/PI())/2)+('Calcification Rates'!$D$89+'Calcification Rates'!$E$89))^2)*PI())/2))-((((((($A113*2)/PI())/2)^2)*PI())/2)))*('Calcification Rates'!$F$89+'Calcification Rates'!$G$89)</f>
        <v>68.780205303780519</v>
      </c>
      <c r="GX113" s="73">
        <f>((((((((($A113*2)/PI())/2)+'Calcification Rates'!$D$90)^2)*PI())/2))-((((((($A113*2)/PI())/2)^2)*PI())/2)))*'Calcification Rates'!$F$90</f>
        <v>61.834012086290727</v>
      </c>
      <c r="GY113" s="73">
        <f>((((((((($A113*2)/PI())/2)+('Calcification Rates'!$D$90-'Calcification Rates'!$E$90))^2)*PI())/2))-((((((($A113*2)/PI())/2)^2)*PI())/2)))*('Calcification Rates'!$F$90-'Calcification Rates'!$G$90)</f>
        <v>55.135692616202206</v>
      </c>
      <c r="GZ113" s="73">
        <f>((((((((($A113*2)/PI())/2)+('Calcification Rates'!$D$90+'Calcification Rates'!$E$90))^2)*PI())/2))-((((((($A113*2)/PI())/2)^2)*PI())/2)))*('Calcification Rates'!$F$90+'Calcification Rates'!$G$90)</f>
        <v>68.780205303780519</v>
      </c>
      <c r="HA113" s="73">
        <f>((((((((($A113*2)/PI())/2)+'Calcification Rates'!$D$92)^2)*PI())/2))-((((((($A113*2)/PI())/2)^2)*PI())/2)))*'Calcification Rates'!$F$92</f>
        <v>154.99347180871993</v>
      </c>
      <c r="HB113" s="73">
        <f>((((((((($A113*2)/PI())/2)+('Calcification Rates'!$D$92-'Calcification Rates'!$E$92))^2)*PI())/2))-((((((($A113*2)/PI())/2)^2)*PI())/2)))*('Calcification Rates'!$F$92-'Calcification Rates'!$G$92)</f>
        <v>148.99663867672737</v>
      </c>
      <c r="HC113" s="73">
        <f>((((((((($A113*2)/PI())/2)+('Calcification Rates'!$D$92+'Calcification Rates'!$E$92))^2)*PI())/2))-((((((($A113*2)/PI())/2)^2)*PI())/2)))*('Calcification Rates'!$F$92+'Calcification Rates'!$G$92)</f>
        <v>160.99030494071252</v>
      </c>
      <c r="HD113" s="73">
        <f>$A113*'Calcification Rates'!$D$93*'Calcification Rates'!$F$93</f>
        <v>45.862369988656624</v>
      </c>
      <c r="HE113" s="73">
        <f>$A113*('Calcification Rates'!$D$93-'Calcification Rates'!$E$93)*('Calcification Rates'!$F$93-'Calcification Rates'!$G$93)</f>
        <v>40.307376049268434</v>
      </c>
      <c r="HF113" s="73">
        <f>$A113*('Calcification Rates'!$D$93+'Calcification Rates'!$E$93)*('Calcification Rates'!$F$93+'Calcification Rates'!$G$93)</f>
        <v>51.721683003522685</v>
      </c>
      <c r="HG113" s="73">
        <f>$A113*'Calcification Rates'!$D$95*'Calcification Rates'!$F$95</f>
        <v>58.474521735537195</v>
      </c>
      <c r="HH113" s="73">
        <f>$A113*('Calcification Rates'!$D$95-'Calcification Rates'!$E$95)*('Calcification Rates'!$F$95-'Calcification Rates'!$G$95)</f>
        <v>51.027352517826948</v>
      </c>
      <c r="HI113" s="73">
        <f>$A113*('Calcification Rates'!$D$95+'Calcification Rates'!$E$95)*('Calcification Rates'!$F$95+'Calcification Rates'!$G$95)</f>
        <v>66.339042828188525</v>
      </c>
      <c r="HJ113" s="73">
        <f>((((1-'Calcification Rates'!$H$96)*$A113)*'Calcification Rates'!$D$96*0.1)+('Calcification Rates'!$H$96*$A113*'Calcification Rates'!$D$96))*'Calcification Rates'!$F$96</f>
        <v>27.799719675000006</v>
      </c>
      <c r="HK113" s="73">
        <f>((((1-'Calcification Rates'!$H$96)*$A113)*(('Calcification Rates'!$D$96-'Calcification Rates'!$E$96)*0.1))+('Calcification Rates'!$H$96*$A113*('Calcification Rates'!$D$96-'Calcification Rates'!$E$96)))*('Calcification Rates'!$F$96-'Calcification Rates'!$G$96)</f>
        <v>24.283675993709476</v>
      </c>
      <c r="HL113" s="73">
        <f>((((1-'Calcification Rates'!$H$96)*$A113)*(('Calcification Rates'!$D$96+'Calcification Rates'!$E$96)*0.1))+('Calcification Rates'!$H$96*$A113*('Calcification Rates'!$D$96+'Calcification Rates'!$E$96)))*('Calcification Rates'!$F$96+'Calcification Rates'!$G$96)</f>
        <v>31.532031737091881</v>
      </c>
      <c r="HM113" s="73">
        <f>((((1-'Calcification Rates'!$H$98)*$A113)*'Calcification Rates'!$D$98*0.1)+('Calcification Rates'!$H$98*$A113*'Calcification Rates'!$D$98))*'Calcification Rates'!$F$98</f>
        <v>27.799719675000006</v>
      </c>
      <c r="HN113" s="73">
        <f>((((1-'Calcification Rates'!$H$98)*$A113)*(('Calcification Rates'!$D$98-'Calcification Rates'!$E$98)*0.1))+('Calcification Rates'!$H$98*$A113*('Calcification Rates'!$D$98-'Calcification Rates'!$E$98)))*('Calcification Rates'!$F$98-'Calcification Rates'!$G$98)</f>
        <v>16.765583433689162</v>
      </c>
      <c r="HO113" s="73">
        <f>((((1-'Calcification Rates'!$H$98)*$A113)*(('Calcification Rates'!$D$98+'Calcification Rates'!$E$98)*0.1))+('Calcification Rates'!$H$98*$A113*('Calcification Rates'!$D$98+'Calcification Rates'!$E$98)))*('Calcification Rates'!$F$98+'Calcification Rates'!$G$98)</f>
        <v>40.431411246965688</v>
      </c>
    </row>
    <row r="114" spans="1:223" x14ac:dyDescent="0.3">
      <c r="A114" s="42">
        <v>112</v>
      </c>
      <c r="B114" s="73">
        <f>((((1-'Calcification Rates'!$H$11)*$A114)*'Calcification Rates'!$D$11*0.1)+('Calcification Rates'!$H$11*$A114*'Calcification Rates'!$D$11))*'Calcification Rates'!$F$11</f>
        <v>308.14620330666668</v>
      </c>
      <c r="C114" s="73">
        <f>((((1-'Calcification Rates'!$H$11)*$A114)*(('Calcification Rates'!$D$11-'Calcification Rates'!$E$11)*0.1))+('Calcification Rates'!$H$11*$A114*('Calcification Rates'!$D$11-'Calcification Rates'!$E$11)))*('Calcification Rates'!$F$11-'Calcification Rates'!$G$11)</f>
        <v>250.26865621745279</v>
      </c>
      <c r="D114" s="73">
        <f>((((1-'Calcification Rates'!$H$11)*$A114)*(('Calcification Rates'!$D$11+'Calcification Rates'!$E$11)*0.1))+('Calcification Rates'!$H$11*$A114*('Calcification Rates'!$D$11+'Calcification Rates'!$E$11)))*('Calcification Rates'!$F$11+'Calcification Rates'!$G$11)</f>
        <v>367.82169261140905</v>
      </c>
      <c r="E114" s="73">
        <f>(((((1-'Calcification Rates'!$H$12)*$A114)*'Calcification Rates'!$D$12*0.1)+('Calcification Rates'!$H$12*$A114*'Calcification Rates'!$D$12))*'Calcification Rates'!$F$12)*0.5</f>
        <v>162.27083093333331</v>
      </c>
      <c r="F114" s="73">
        <f>(((((1-'Calcification Rates'!$H$12)*$A114)*(('Calcification Rates'!$D$12-'Calcification Rates'!$E$12)*0.1))+('Calcification Rates'!$H$12*$A114*('Calcification Rates'!$D$12-'Calcification Rates'!$E$12)))*('Calcification Rates'!$F$12-'Calcification Rates'!$G$12))*0.5</f>
        <v>149.13938162628617</v>
      </c>
      <c r="G114" s="73">
        <f>(((((1-'Calcification Rates'!$H$12)*$A114)*(('Calcification Rates'!$D$12+'Calcification Rates'!$E$12)*0.1))+('Calcification Rates'!$H$12*$A114*('Calcification Rates'!$D$12+'Calcification Rates'!$E$12)))*('Calcification Rates'!$F$12+'Calcification Rates'!$G$12))*0.5</f>
        <v>175.6301230166948</v>
      </c>
      <c r="H114" s="73">
        <f>(((((1-'Calcification Rates'!$H$13)*$A114)*'Calcification Rates'!$D$13*0.1)+('Calcification Rates'!$H$13*$A114*'Calcification Rates'!$D$13))*'Calcification Rates'!$F$13)*0.5</f>
        <v>130.57142622719999</v>
      </c>
      <c r="I114" s="73">
        <f>(((((1-'Calcification Rates'!$H$13)*$A114)*(('Calcification Rates'!$D$13-'Calcification Rates'!$E$13)*0.1))+('Calcification Rates'!$H$13*$A114*('Calcification Rates'!$D$13-'Calcification Rates'!$E$13)))*('Calcification Rates'!$F$13-'Calcification Rates'!$G$13))*0.5</f>
        <v>110.50035659466928</v>
      </c>
      <c r="J114" s="73">
        <f>(((((1-'Calcification Rates'!$H$13)*$A114)*(('Calcification Rates'!$D$13+'Calcification Rates'!$E$13)*0.1))+('Calcification Rates'!$H$13*$A114*('Calcification Rates'!$D$13+'Calcification Rates'!$E$13)))*('Calcification Rates'!$F$13+'Calcification Rates'!$G$13))*0.5</f>
        <v>152.29751204710846</v>
      </c>
      <c r="K114" s="73">
        <f>((((((((($A114*2)/PI())/2)+'Calcification Rates'!$D$14)^2)*PI())/2))-((((((($A114*2)/PI())/2)^2)*PI())/2)))*'Calcification Rates'!$F$14</f>
        <v>66.152416613857639</v>
      </c>
      <c r="L114" s="73">
        <f>((((((((($A114*2)/PI())/2)+('Calcification Rates'!$D$14-'Calcification Rates'!$E$14))^2)*PI())/2))-((((((($A114*2)/PI())/2)^2)*PI())/2)))*('Calcification Rates'!$F$14-'Calcification Rates'!$G$14)</f>
        <v>63.849660889164078</v>
      </c>
      <c r="M114" s="73">
        <f>((((((((($A114*2)/PI())/2)+('Calcification Rates'!$D$14+'Calcification Rates'!$E$14))^2)*PI())/2))-((((((($A114*2)/PI())/2)^2)*PI())/2)))*('Calcification Rates'!$F$14+'Calcification Rates'!$G$14)</f>
        <v>68.455852489846876</v>
      </c>
      <c r="N114" s="73">
        <f>((((((((($A114*2)/PI())/2)+'Calcification Rates'!$D$15)^2)*PI())/2))-((((((($A114*2)/PI())/2)^2)*PI())/2)))*'Calcification Rates'!$F$15</f>
        <v>67.099912164316535</v>
      </c>
      <c r="O114" s="73">
        <f>((((((((($A114*2)/PI())/2)+('Calcification Rates'!$D$15-'Calcification Rates'!$E$15))^2)*PI())/2))-((((((($A114*2)/PI())/2)^2)*PI())/2)))*('Calcification Rates'!$F$15-'Calcification Rates'!$G$15)</f>
        <v>60.513509308580439</v>
      </c>
      <c r="P114" s="73">
        <f>((((((((($A114*2)/PI())/2)+('Calcification Rates'!$D$15+'Calcification Rates'!$E$15))^2)*PI())/2))-((((((($A114*2)/PI())/2)^2)*PI())/2)))*('Calcification Rates'!$F$15+'Calcification Rates'!$G$15)</f>
        <v>73.993653013178658</v>
      </c>
      <c r="Q114" s="73">
        <f>(2*'Calcification Rates'!$D$16*'Calcification Rates'!$F$16)+0.1*'Calcification Rates'!$D$16*($A114+(2*'Calcification Rates'!$D$16))*'Calcification Rates'!$F$16</f>
        <v>14.845728333333334</v>
      </c>
      <c r="R114" s="73">
        <f>(2*('Calcification Rates'!$D$16-'Calcification Rates'!$E$16)*('Calcification Rates'!$F$16-'Calcification Rates'!$G$16))+(0.1*('Calcification Rates'!$D$16-'Calcification Rates'!$E$16)*($A114+(2*'Calcification Rates'!$D$16-'Calcification Rates'!$E$16)))*('Calcification Rates'!$F$16-'Calcification Rates'!$G$16)</f>
        <v>12.752760166315289</v>
      </c>
      <c r="S114" s="73">
        <f>(2*('Calcification Rates'!$D$16+'Calcification Rates'!$E$16)*('Calcification Rates'!$F$16+'Calcification Rates'!$G$16))+(0.1*('Calcification Rates'!$D$16+'Calcification Rates'!$E$16)*($A114+(2*'Calcification Rates'!$D$16+'Calcification Rates'!$E$16)))*('Calcification Rates'!$F$16+'Calcification Rates'!$G$16)</f>
        <v>16.990745682325464</v>
      </c>
      <c r="T114" s="73">
        <f>(2*'Calcification Rates'!$D$17*'Calcification Rates'!$F$17)+0.1*'Calcification Rates'!$D$17*($A114+(2*'Calcification Rates'!$D$17))*'Calcification Rates'!$F$17</f>
        <v>13.721051944444444</v>
      </c>
      <c r="U114" s="73">
        <f>(2*('Calcification Rates'!$D$17-'Calcification Rates'!$E$17)*('Calcification Rates'!$F$17-'Calcification Rates'!$G$17))+(0.1*('Calcification Rates'!$D$17-'Calcification Rates'!$E$17)*($A114+(2*'Calcification Rates'!$D$17-'Calcification Rates'!$E$17)))*('Calcification Rates'!$F$17-'Calcification Rates'!$G$17)</f>
        <v>11.643340813781954</v>
      </c>
      <c r="V114" s="73">
        <f>(2*('Calcification Rates'!$D$17+'Calcification Rates'!$E$17)*('Calcification Rates'!$F$17+'Calcification Rates'!$G$17))+(0.1*('Calcification Rates'!$D$17+'Calcification Rates'!$E$17)*($A114+(2*'Calcification Rates'!$D$17+'Calcification Rates'!$E$17)))*('Calcification Rates'!$F$17+'Calcification Rates'!$G$17)</f>
        <v>15.850810763125462</v>
      </c>
      <c r="W114" s="73">
        <f>((((((((($A114*2)/PI())/2)+'Calcification Rates'!$D$18)^2)*PI())/2))-((((((($A114*2)/PI())/2)^2)*PI())/2)))*'Calcification Rates'!$F$18</f>
        <v>67.099912164316535</v>
      </c>
      <c r="X114" s="73">
        <f>((((((((($A114*2)/PI())/2)+('Calcification Rates'!$D$18-'Calcification Rates'!$E$18))^2)*PI())/2))-((((((($A114*2)/PI())/2)^2)*PI())/2)))*('Calcification Rates'!$F$18-'Calcification Rates'!$G$18)</f>
        <v>60.513509308580439</v>
      </c>
      <c r="Y114" s="73">
        <f>((((((((($A114*2)/PI())/2)+('Calcification Rates'!$D$18+'Calcification Rates'!$E$18))^2)*PI())/2))-((((((($A114*2)/PI())/2)^2)*PI())/2)))*('Calcification Rates'!$F$18+'Calcification Rates'!$G$18)</f>
        <v>73.993653013178658</v>
      </c>
      <c r="Z114" s="73">
        <f>(2*'Calcification Rates'!$D$19*'Calcification Rates'!$F$19)+0.1*'Calcification Rates'!$D$19*($A114+(2*'Calcification Rates'!$D$19))*'Calcification Rates'!$F$19</f>
        <v>13.721051944444444</v>
      </c>
      <c r="AA114" s="73">
        <f>(2*('Calcification Rates'!$D$19-'Calcification Rates'!$E$19)*('Calcification Rates'!$F$19-'Calcification Rates'!$G$19))+(0.1*('Calcification Rates'!$D$19-'Calcification Rates'!$E$19)*($A114+(2*'Calcification Rates'!$D$19-'Calcification Rates'!$E$19)))*('Calcification Rates'!$F$19-'Calcification Rates'!$G$19)</f>
        <v>11.643340813781954</v>
      </c>
      <c r="AB114" s="73">
        <f>(2*('Calcification Rates'!$D$19+'Calcification Rates'!$E$19)*('Calcification Rates'!$F$19+'Calcification Rates'!$G$19))+(0.1*('Calcification Rates'!$D$19+'Calcification Rates'!$E$19)*($A114+(2*'Calcification Rates'!$D$19+'Calcification Rates'!$E$19)))*('Calcification Rates'!$F$19+'Calcification Rates'!$G$19)</f>
        <v>15.850810763125462</v>
      </c>
      <c r="AC114" s="73">
        <f>(((((1-'Calcification Rates'!$H$20)*$A114)*'Calcification Rates'!$D$20*0.1)+('Calcification Rates'!$H$20*$A114*'Calcification Rates'!$D$20))*'Calcification Rates'!$F$20)*0.5</f>
        <v>9.0552751333333319</v>
      </c>
      <c r="AD114" s="73">
        <f>(((((1-'Calcification Rates'!$H$20)*$A114)*(('Calcification Rates'!$D$20-'Calcification Rates'!$E$20)*0.1))+('Calcification Rates'!$H$20*$A114*('Calcification Rates'!$D$20-'Calcification Rates'!$E$20)))*('Calcification Rates'!$F$20-'Calcification Rates'!$G$20))*0.5</f>
        <v>7.6844571186575781</v>
      </c>
      <c r="AE114" s="73">
        <f>(((((1-'Calcification Rates'!$H$20)*$A114)*(('Calcification Rates'!$D$20+'Calcification Rates'!$E$20)*0.1))+('Calcification Rates'!$H$20*$A114*('Calcification Rates'!$D$20+'Calcification Rates'!$E$20)))*('Calcification Rates'!$F$20+'Calcification Rates'!$G$20))*0.5</f>
        <v>10.460305881830216</v>
      </c>
      <c r="AF114" s="73">
        <f>(2*'Calcification Rates'!$D$21*'Calcification Rates'!$F$21)+0.1*'Calcification Rates'!$D$21*($A114+(2*'Calcification Rates'!$D$21))*'Calcification Rates'!$F$21</f>
        <v>15.745469444444446</v>
      </c>
      <c r="AG114" s="73">
        <f>(2*('Calcification Rates'!$D$21-'Calcification Rates'!$E$21)*('Calcification Rates'!$F$21-'Calcification Rates'!$G$21))+(0.1*('Calcification Rates'!$D$21-'Calcification Rates'!$E$21)*($A114+(2*'Calcification Rates'!$D$21-'Calcification Rates'!$E$21)))*('Calcification Rates'!$F$21-'Calcification Rates'!$G$21)</f>
        <v>15.407615967982933</v>
      </c>
      <c r="AH114" s="73">
        <f>(2*('Calcification Rates'!$D$21+'Calcification Rates'!$E$21)*('Calcification Rates'!$F$21+'Calcification Rates'!$G$21))+(0.1*('Calcification Rates'!$D$21+'Calcification Rates'!$E$21)*($A114+(2*'Calcification Rates'!$D$21+'Calcification Rates'!$E$21)))*('Calcification Rates'!$F$21+'Calcification Rates'!$G$21)</f>
        <v>16.086761579750402</v>
      </c>
      <c r="AI114" s="73">
        <f>$A114*'Calcification Rates'!$D$23*'Calcification Rates'!$F$23</f>
        <v>2.6323149999999997</v>
      </c>
      <c r="AJ114" s="73">
        <f>$A114*('Calcification Rates'!$D$23-'Calcification Rates'!$E$23)*('Calcification Rates'!$F$23-'Calcification Rates'!$G$23)</f>
        <v>1.7107383191147272</v>
      </c>
      <c r="AK114" s="73">
        <f>$A114*('Calcification Rates'!$D$23+'Calcification Rates'!$E$23)*('Calcification Rates'!$F$23+'Calcification Rates'!$G$23)</f>
        <v>3.5538916808852727</v>
      </c>
      <c r="AL114" s="73">
        <f>((((1-'Calcification Rates'!$H$24)*$A114)*'Calcification Rates'!$D$24*0.1)+('Calcification Rates'!$H$24*$A114*'Calcification Rates'!$D$24))*'Calcification Rates'!$F$24</f>
        <v>119.9425166576</v>
      </c>
      <c r="AM114" s="73">
        <f>((((1-'Calcification Rates'!$H$24)*$A114)*(('Calcification Rates'!$D$24-'Calcification Rates'!$E$24)*0.1))+('Calcification Rates'!$H$24*$A114*('Calcification Rates'!$D$24-'Calcification Rates'!$E$24)))*('Calcification Rates'!$F$24-'Calcification Rates'!$G$24)</f>
        <v>72.335487327882376</v>
      </c>
      <c r="AN114" s="73">
        <f>((((1-'Calcification Rates'!$H$24)*$A114)*(('Calcification Rates'!$D$24+'Calcification Rates'!$E$24)*0.1))+('Calcification Rates'!$H$24*$A114*('Calcification Rates'!$D$24+'Calcification Rates'!$E$24)))*('Calcification Rates'!$F$24+'Calcification Rates'!$G$24)</f>
        <v>174.44223444240387</v>
      </c>
      <c r="AO114" s="73">
        <f>((((((((($A114*2)/PI())/2)+'Calcification Rates'!$D$25)^2)*PI())/2))-((((((($A114*2)/PI())/2)^2)*PI())/2)))*'Calcification Rates'!$F$25</f>
        <v>56.246505100282654</v>
      </c>
      <c r="AP114" s="73">
        <f>((((((((($A114*2)/PI())/2)+('Calcification Rates'!$D$25-'Calcification Rates'!$E$25))^2)*PI())/2))-((((((($A114*2)/PI())/2)^2)*PI())/2)))*('Calcification Rates'!$F$25-'Calcification Rates'!$G$25)</f>
        <v>45.984374842953159</v>
      </c>
      <c r="AQ114" s="73">
        <f>((((((((($A114*2)/PI())/2)+('Calcification Rates'!$D$25+'Calcification Rates'!$E$25))^2)*PI())/2))-((((((($A114*2)/PI())/2)^2)*PI())/2)))*('Calcification Rates'!$F$25+'Calcification Rates'!$G$25)</f>
        <v>66.848718280627708</v>
      </c>
      <c r="AR114" s="73">
        <f>((((1-'Calcification Rates'!$H$28)*$A114)*'Calcification Rates'!$D$28*0.1)+('Calcification Rates'!$H$28*$A114*'Calcification Rates'!$D$28))*'Calcification Rates'!$F$28</f>
        <v>19.305578718198028</v>
      </c>
      <c r="AS114" s="73">
        <f>((((1-'Calcification Rates'!$H$28)*$A114)*(('Calcification Rates'!$D$28-'Calcification Rates'!$E$28)*0.1))+('Calcification Rates'!$H$28*$A114*('Calcification Rates'!$D$28-'Calcification Rates'!$E$28)))*('Calcification Rates'!$F$28-'Calcification Rates'!$G$28)</f>
        <v>17.40049611583051</v>
      </c>
      <c r="AT114" s="73">
        <f>((((1-'Calcification Rates'!$H$28)*$A114)*(('Calcification Rates'!$D$28+'Calcification Rates'!$E$28)*0.1))+('Calcification Rates'!$H$28*$A114*('Calcification Rates'!$D$28+'Calcification Rates'!$E$28)))*('Calcification Rates'!$F$28+'Calcification Rates'!$G$28)</f>
        <v>21.303886638371022</v>
      </c>
      <c r="AU114" s="73">
        <f>((((((((($A114*2)/PI())/2)+'Calcification Rates'!$D$29)^2)*PI())/2))-((((((($A114*2)/PI())/2)^2)*PI())/2)))*'Calcification Rates'!$F$29</f>
        <v>274.60070978419543</v>
      </c>
      <c r="AV114" s="73">
        <f>((((((((($A114*2)/PI())/2)+('Calcification Rates'!$D$29-'Calcification Rates'!$E$29))^2)*PI())/2))-((((((($A114*2)/PI())/2)^2)*PI())/2)))*('Calcification Rates'!$F$29-'Calcification Rates'!$G$29)</f>
        <v>227.01535376139555</v>
      </c>
      <c r="AW114" s="73">
        <f>((((((((($A114*2)/PI())/2)+('Calcification Rates'!$D$29+'Calcification Rates'!$E$29))^2)*PI())/2))-((((((($A114*2)/PI())/2)^2)*PI())/2)))*('Calcification Rates'!$F$29+'Calcification Rates'!$G$29)</f>
        <v>326.30498763272368</v>
      </c>
      <c r="AX114" s="73">
        <f>((((((((($A114*2)/PI())/2)+'Calcification Rates'!$D$30)^2)*PI())/2))-((((((($A114*2)/PI())/2)^2)*PI())/2)))*'Calcification Rates'!$F$30</f>
        <v>65.719197886833484</v>
      </c>
      <c r="AY114" s="73">
        <f>((((((((($A114*2)/PI())/2)+('Calcification Rates'!$D$30-'Calcification Rates'!$E$30))^2)*PI())/2))-((((((($A114*2)/PI())/2)^2)*PI())/2)))*('Calcification Rates'!$F$30-'Calcification Rates'!$G$30)</f>
        <v>58.344066932490882</v>
      </c>
      <c r="AZ114" s="73">
        <f>((((((((($A114*2)/PI())/2)+('Calcification Rates'!$D$30+'Calcification Rates'!$E$30))^2)*PI())/2))-((((((($A114*2)/PI())/2)^2)*PI())/2)))*('Calcification Rates'!$F$30+'Calcification Rates'!$G$30)</f>
        <v>73.245584383740393</v>
      </c>
      <c r="BA114" s="73">
        <f>((((1-'Calcification Rates'!$H$31)*$A114)*'Calcification Rates'!$D$31*0.1)+('Calcification Rates'!$H$31*$A114*'Calcification Rates'!$D$31))*'Calcification Rates'!$F$31</f>
        <v>20.648992</v>
      </c>
      <c r="BB114" s="73">
        <f>((((1-'Calcification Rates'!$H$31)*$A114)*(('Calcification Rates'!$D$31-'Calcification Rates'!$E$31)*0.1))+('Calcification Rates'!$H$31*$A114*('Calcification Rates'!$D$31-'Calcification Rates'!$E$31)))*('Calcification Rates'!$F$31-'Calcification Rates'!$G$31)</f>
        <v>20.648992</v>
      </c>
      <c r="BC114" s="73">
        <f>((((1-'Calcification Rates'!$H$31)*$A114)*(('Calcification Rates'!$D$31+'Calcification Rates'!$E$31)*0.1))+('Calcification Rates'!$H$31*$A114*('Calcification Rates'!$D$31+'Calcification Rates'!$E$31)))*('Calcification Rates'!$F$31+'Calcification Rates'!$G$31)</f>
        <v>20.648992</v>
      </c>
      <c r="BD114" s="73">
        <f>$A114*'Calcification Rates'!$D$32*'Calcification Rates'!$F$32</f>
        <v>86.766645924485516</v>
      </c>
      <c r="BE114" s="73">
        <f>$A114*('Calcification Rates'!$D$32-'Calcification Rates'!$E$32)*('Calcification Rates'!$F$32-'Calcification Rates'!$G$32)</f>
        <v>83.40956842335072</v>
      </c>
      <c r="BF114" s="73">
        <f>$A114*('Calcification Rates'!$D$32+'Calcification Rates'!$E$32)*('Calcification Rates'!$F$32+'Calcification Rates'!$G$32)</f>
        <v>90.123723425620312</v>
      </c>
      <c r="BG114" s="73">
        <f>((((1-'Calcification Rates'!$H$34)*$A114)*'Calcification Rates'!$D$34*0.1)+('Calcification Rates'!$H$34*$A114*'Calcification Rates'!$D$34))*'Calcification Rates'!$F$34</f>
        <v>28.050167599999998</v>
      </c>
      <c r="BH114" s="73">
        <f>((((1-'Calcification Rates'!$H$34)*$A114)*(('Calcification Rates'!$D$34-'Calcification Rates'!$E$34)*0.1))+('Calcification Rates'!$H$34*$A114*('Calcification Rates'!$D$34-'Calcification Rates'!$E$34)))*('Calcification Rates'!$F$34-'Calcification Rates'!$G$34)</f>
        <v>10.681870728688933</v>
      </c>
      <c r="BI114" s="73">
        <f>((((1-'Calcification Rates'!$H$34)*$A114)*(('Calcification Rates'!$D$34+'Calcification Rates'!$E$34)*0.1))+('Calcification Rates'!$H$34*$A114*('Calcification Rates'!$D$34+'Calcification Rates'!$E$34)))*('Calcification Rates'!$F$34+'Calcification Rates'!$G$34)</f>
        <v>53.497523190598145</v>
      </c>
      <c r="BJ114" s="73">
        <f>(2*'Calcification Rates'!$D$35*'Calcification Rates'!$F$35)+0.1*'Calcification Rates'!$D$35*($A114+(2*'Calcification Rates'!$D$35))*'Calcification Rates'!$F$35</f>
        <v>7.9109211894121092</v>
      </c>
      <c r="BK114" s="73">
        <f>(2*('Calcification Rates'!$D$35-'Calcification Rates'!$E$35)*('Calcification Rates'!$F$35-'Calcification Rates'!$G$35))+(0.1*('Calcification Rates'!$D$35-'Calcification Rates'!$E$35)*($A114+(2*'Calcification Rates'!$D$35-'Calcification Rates'!$E$35)))*('Calcification Rates'!$F$35-'Calcification Rates'!$G$35)</f>
        <v>7.1348866109735178</v>
      </c>
      <c r="BL114" s="73">
        <f>(2*('Calcification Rates'!$D$35+'Calcification Rates'!$E$35)*('Calcification Rates'!$F$35+'Calcification Rates'!$G$35))+(0.1*('Calcification Rates'!$D$35+'Calcification Rates'!$E$35)*($A114+(2*'Calcification Rates'!$D$35+'Calcification Rates'!$E$35)))*('Calcification Rates'!$F$35+'Calcification Rates'!$G$35)</f>
        <v>8.7230819350385413</v>
      </c>
      <c r="BM114" s="73">
        <f>((((((((($A114*2)/PI())/2)+'Calcification Rates'!$D$36)^2)*PI())/2))-((((((($A114*2)/PI())/2)^2)*PI())/2)))*'Calcification Rates'!$F$36</f>
        <v>88.519186874464495</v>
      </c>
      <c r="BN114" s="73">
        <f>((((((((($A114*2)/PI())/2)+('Calcification Rates'!$D$36-'Calcification Rates'!$E$36))^2)*PI())/2))-((((((($A114*2)/PI())/2)^2)*PI())/2)))*('Calcification Rates'!$F$36-'Calcification Rates'!$G$36)</f>
        <v>81.085479238419609</v>
      </c>
      <c r="BO114" s="73">
        <f>((((((((($A114*2)/PI())/2)+('Calcification Rates'!$D$36+'Calcification Rates'!$E$36))^2)*PI())/2))-((((((($A114*2)/PI())/2)^2)*PI())/2)))*('Calcification Rates'!$F$36+'Calcification Rates'!$G$36)</f>
        <v>96.278429958733511</v>
      </c>
      <c r="BP114" s="73">
        <f>(2*'Calcification Rates'!$D$37*'Calcification Rates'!$F$37)+0.1*'Calcification Rates'!$D$37*($A114+(2*'Calcification Rates'!$D$37))*'Calcification Rates'!$F$37</f>
        <v>155.17517361111112</v>
      </c>
      <c r="BQ114" s="73">
        <f>(2*('Calcification Rates'!$D$37-'Calcification Rates'!$E$37)*('Calcification Rates'!$F$37-'Calcification Rates'!$G$37))+(0.1*('Calcification Rates'!$D$37-'Calcification Rates'!$E$37)*($A114+(2*'Calcification Rates'!$D$37-'Calcification Rates'!$E$37)))*('Calcification Rates'!$F$37-'Calcification Rates'!$G$37)</f>
        <v>127.39759126766992</v>
      </c>
      <c r="BR114" s="73">
        <f>(2*('Calcification Rates'!$D$37+'Calcification Rates'!$E$37)*('Calcification Rates'!$F$37+'Calcification Rates'!$G$37))+(0.1*('Calcification Rates'!$D$37+'Calcification Rates'!$E$37)*($A114+(2*'Calcification Rates'!$D$37+'Calcification Rates'!$E$37)))*('Calcification Rates'!$F$37+'Calcification Rates'!$G$37)</f>
        <v>185.15432171916777</v>
      </c>
      <c r="BS114" s="73">
        <f>(2*'Calcification Rates'!$D$38*'Calcification Rates'!$F$38)+0.1*'Calcification Rates'!$D$38*($A114+(2*'Calcification Rates'!$D$38))*'Calcification Rates'!$F$38</f>
        <v>148.58472222222221</v>
      </c>
      <c r="BT114" s="73">
        <f>(2*('Calcification Rates'!$D$38-'Calcification Rates'!$E$38)*('Calcification Rates'!$F$38-'Calcification Rates'!$G$38))+(0.1*('Calcification Rates'!$D$38-'Calcification Rates'!$E$38)*($A114+(2*'Calcification Rates'!$D$38-'Calcification Rates'!$E$38)))*('Calcification Rates'!$F$38-'Calcification Rates'!$G$38)</f>
        <v>119.64901973679143</v>
      </c>
      <c r="BU114" s="73">
        <f>(2*('Calcification Rates'!$D$38+'Calcification Rates'!$E$38)*('Calcification Rates'!$F$38+'Calcification Rates'!$G$38))+(0.1*('Calcification Rates'!$D$38+'Calcification Rates'!$E$38)*($A114+(2*'Calcification Rates'!$D$38+'Calcification Rates'!$E$38)))*('Calcification Rates'!$F$38+'Calcification Rates'!$G$38)</f>
        <v>180.38773809446258</v>
      </c>
      <c r="BV114" s="73">
        <f>((((((((($A114*2)/PI())/2)+'Calcification Rates'!$D$39)^2)*PI())/2))-((((((($A114*2)/PI())/2)^2)*PI())/2)))*'Calcification Rates'!$F$39</f>
        <v>47.905711287188517</v>
      </c>
      <c r="BW114" s="73">
        <f>((((((((($A114*2)/PI())/2)+('Calcification Rates'!$D$39-'Calcification Rates'!$E$39))^2)*PI())/2))-((((((($A114*2)/PI())/2)^2)*PI())/2)))*('Calcification Rates'!$F$39-'Calcification Rates'!$G$39)</f>
        <v>46.052197372659116</v>
      </c>
      <c r="BX114" s="73">
        <f>((((((((($A114*2)/PI())/2)+('Calcification Rates'!$D$39+'Calcification Rates'!$E$39))^2)*PI())/2))-((((((($A114*2)/PI())/2)^2)*PI())/2)))*('Calcification Rates'!$F$39+'Calcification Rates'!$G$39)</f>
        <v>49.759225201717918</v>
      </c>
      <c r="BY114" s="73">
        <f>((((((((($A114*2)/PI())/2)+'Calcification Rates'!$D$40)^2)*PI())/2))-((((((($A114*2)/PI())/2)^2)*PI())/2)))*'Calcification Rates'!$F$40</f>
        <v>87.37509560621065</v>
      </c>
      <c r="BZ114" s="73">
        <f>((((((((($A114*2)/PI())/2)+('Calcification Rates'!$D$40-'Calcification Rates'!$E$40))^2)*PI())/2))-((((((($A114*2)/PI())/2)^2)*PI())/2)))*('Calcification Rates'!$F$40-'Calcification Rates'!$G$40)</f>
        <v>83.99447665414931</v>
      </c>
      <c r="CA114" s="73">
        <f>((((((((($A114*2)/PI())/2)+('Calcification Rates'!$D$40+'Calcification Rates'!$E$40))^2)*PI())/2))-((((((($A114*2)/PI())/2)^2)*PI())/2)))*('Calcification Rates'!$F$40+'Calcification Rates'!$G$40)</f>
        <v>90.75571455827199</v>
      </c>
      <c r="CB114" s="73">
        <f>$A114*'Calcification Rates'!$D$23*'Calcification Rates'!$F$23</f>
        <v>2.6323149999999997</v>
      </c>
      <c r="CC114" s="73">
        <f>$A114*('Calcification Rates'!$D$23-'Calcification Rates'!$E$23)*('Calcification Rates'!$F$23-'Calcification Rates'!$G$23)</f>
        <v>1.7107383191147272</v>
      </c>
      <c r="CD114" s="73">
        <f>$A114*('Calcification Rates'!$D$23+'Calcification Rates'!$E$23)*('Calcification Rates'!$F$23+'Calcification Rates'!$G$23)</f>
        <v>3.5538916808852727</v>
      </c>
      <c r="CE114" s="73">
        <f>((((1-'Calcification Rates'!$H$44)*$A114)*'Calcification Rates'!$D$44*0.1)+('Calcification Rates'!$H$44*$A114*'Calcification Rates'!$D$44))*'Calcification Rates'!$F$44</f>
        <v>91.920399225200001</v>
      </c>
      <c r="CF114" s="73">
        <f>((((1-'Calcification Rates'!$H$44)*$A114)*(('Calcification Rates'!$D$44-'Calcification Rates'!$E$44)*0.1))+('Calcification Rates'!$H$44*$A114*('Calcification Rates'!$D$44-'Calcification Rates'!$E$44)))*('Calcification Rates'!$F$44-'Calcification Rates'!$G$44)</f>
        <v>55.435779226723689</v>
      </c>
      <c r="CG114" s="73">
        <f>((((1-'Calcification Rates'!$H$44)*$A114)*(('Calcification Rates'!$D$44+'Calcification Rates'!$E$44)*0.1))+('Calcification Rates'!$H$44*$A114*('Calcification Rates'!$D$44+'Calcification Rates'!$E$44)))*('Calcification Rates'!$F$44+'Calcification Rates'!$G$44)</f>
        <v>133.68737190546247</v>
      </c>
      <c r="CH114" s="73">
        <f>((((1-'Calcification Rates'!$H$45)*$A114)*'Calcification Rates'!$D$45*0.1)+('Calcification Rates'!$H$45*$A114*'Calcification Rates'!$D$45))*'Calcification Rates'!$F$45</f>
        <v>114.21786879999999</v>
      </c>
      <c r="CI114" s="73">
        <f>((((1-'Calcification Rates'!$H$45)*$A114)*(('Calcification Rates'!$D$45-'Calcification Rates'!$E$45)*0.1))+('Calcification Rates'!$H$45*$A114*('Calcification Rates'!$D$45-'Calcification Rates'!$E$45)))*('Calcification Rates'!$F$45-'Calcification Rates'!$G$45)</f>
        <v>75.210924857081821</v>
      </c>
      <c r="CJ114" s="73">
        <f>((((1-'Calcification Rates'!$H$45)*$A114)*(('Calcification Rates'!$D$45+'Calcification Rates'!$E$45)*0.1))+('Calcification Rates'!$H$45*$A114*('Calcification Rates'!$D$45+'Calcification Rates'!$E$45)))*('Calcification Rates'!$F$45+'Calcification Rates'!$G$45)</f>
        <v>153.22481274291815</v>
      </c>
      <c r="CK114" s="73">
        <f>((((1-'Calcification Rates'!$H$46)*$A114)*'Calcification Rates'!$D$46*0.1)+('Calcification Rates'!$H$46*$A114*'Calcification Rates'!$D$46))*'Calcification Rates'!$F$46</f>
        <v>91.998235840000007</v>
      </c>
      <c r="CL114" s="73">
        <f>((((1-'Calcification Rates'!$H$46)*$A114)*(('Calcification Rates'!$D$46-'Calcification Rates'!$E$46)*0.1))+('Calcification Rates'!$H$46*$A114*('Calcification Rates'!$D$46-'Calcification Rates'!$E$46)))*('Calcification Rates'!$F$46-'Calcification Rates'!$G$46)</f>
        <v>86.282205262256795</v>
      </c>
      <c r="CM114" s="73">
        <f>((((1-'Calcification Rates'!$H$46)*$A114)*(('Calcification Rates'!$D$46+'Calcification Rates'!$E$46)*0.1))+('Calcification Rates'!$H$46*$A114*('Calcification Rates'!$D$46+'Calcification Rates'!$E$46)))*('Calcification Rates'!$F$46+'Calcification Rates'!$G$46)</f>
        <v>97.885671712639763</v>
      </c>
      <c r="CN114" s="73">
        <f>((((1-'Calcification Rates'!$H$47)*$A114)*'Calcification Rates'!$D$47*0.1)+('Calcification Rates'!$H$47*$A114*'Calcification Rates'!$D$47))*'Calcification Rates'!$F$47</f>
        <v>119.9425166576</v>
      </c>
      <c r="CO114" s="73">
        <f>((((1-'Calcification Rates'!$H$47)*$A114)*(('Calcification Rates'!$D$47-'Calcification Rates'!$E$47)*0.1))+('Calcification Rates'!$H$47*$A114*('Calcification Rates'!$D$47-'Calcification Rates'!$E$47)))*('Calcification Rates'!$F$47-'Calcification Rates'!$G$47)</f>
        <v>72.335487327882376</v>
      </c>
      <c r="CP114" s="73">
        <f>((((1-'Calcification Rates'!$H$47)*$A114)*(('Calcification Rates'!$D$47+'Calcification Rates'!$E$47)*0.1))+('Calcification Rates'!$H$47*$A114*('Calcification Rates'!$D$47+'Calcification Rates'!$E$47)))*('Calcification Rates'!$F$47+'Calcification Rates'!$G$47)</f>
        <v>174.44223444240387</v>
      </c>
      <c r="CQ114" s="73">
        <f>((((((((($A114*2)/PI())/2)+'Calcification Rates'!$D$48)^2)*PI())/2))-((((((($A114*2)/PI())/2)^2)*PI())/2)))*'Calcification Rates'!$F$48</f>
        <v>67.099912164316535</v>
      </c>
      <c r="CR114" s="73">
        <f>((((((((($A114*2)/PI())/2)+('Calcification Rates'!$D$48-'Calcification Rates'!$E$48))^2)*PI())/2))-((((((($A114*2)/PI())/2)^2)*PI())/2)))*('Calcification Rates'!$F$48-'Calcification Rates'!$G$48)</f>
        <v>60.513509308580439</v>
      </c>
      <c r="CS114" s="73">
        <f>((((((((($A114*2)/PI())/2)+('Calcification Rates'!$D$48+'Calcification Rates'!$E$48))^2)*PI())/2))-((((((($A114*2)/PI())/2)^2)*PI())/2)))*('Calcification Rates'!$F$48+'Calcification Rates'!$G$48)</f>
        <v>73.993653013178658</v>
      </c>
      <c r="CT114" s="73">
        <f>((((1-'Calcification Rates'!$H$49)*$A114)*'Calcification Rates'!$D$49*0.1)+('Calcification Rates'!$H$49*$A114*'Calcification Rates'!$D$49))*'Calcification Rates'!$F$49</f>
        <v>91.920399225200001</v>
      </c>
      <c r="CU114" s="73">
        <f>((((1-'Calcification Rates'!$H$49)*$A114)*(('Calcification Rates'!$D$49-'Calcification Rates'!$E$49)*0.1))+('Calcification Rates'!$H$49*$A114*('Calcification Rates'!$D$49-'Calcification Rates'!$E$49)))*('Calcification Rates'!$F$49-'Calcification Rates'!$G$49)</f>
        <v>55.435779226723689</v>
      </c>
      <c r="CV114" s="73">
        <f>((((1-'Calcification Rates'!$H$49)*$A114)*(('Calcification Rates'!$D$49+'Calcification Rates'!$E$49)*0.1))+('Calcification Rates'!$H$49*$A114*('Calcification Rates'!$D$49+'Calcification Rates'!$E$49)))*('Calcification Rates'!$F$49+'Calcification Rates'!$G$49)</f>
        <v>133.68737190546247</v>
      </c>
      <c r="CW114" s="73">
        <f>((((((((($A114*2)/PI())/2)+'Calcification Rates'!$D$50)^2)*PI())/2))-((((((($A114*2)/PI())/2)^2)*PI())/2)))*'Calcification Rates'!$F$50</f>
        <v>67.099912164316535</v>
      </c>
      <c r="CX114" s="73">
        <f>((((((((($A114*2)/PI())/2)+('Calcification Rates'!$D$50-'Calcification Rates'!$E$50))^2)*PI())/2))-((((((($A114*2)/PI())/2)^2)*PI())/2)))*('Calcification Rates'!$F$50-'Calcification Rates'!$G$50)</f>
        <v>60.513509308580439</v>
      </c>
      <c r="CY114" s="73">
        <f>((((((((($A114*2)/PI())/2)+('Calcification Rates'!$D$50+'Calcification Rates'!$E$50))^2)*PI())/2))-((((((($A114*2)/PI())/2)^2)*PI())/2)))*('Calcification Rates'!$F$50+'Calcification Rates'!$G$50)</f>
        <v>73.993653013178658</v>
      </c>
      <c r="CZ114" s="73">
        <f>((((((((($A114*2)/PI())/2)+'Calcification Rates'!$D$51)^2)*PI())/2))-((((((($A114*2)/PI())/2)^2)*PI())/2)))*'Calcification Rates'!$F$51</f>
        <v>67.099912164316535</v>
      </c>
      <c r="DA114" s="73">
        <f>((((((((($A114*2)/PI())/2)+('Calcification Rates'!$D$51-'Calcification Rates'!$E$51))^2)*PI())/2))-((((((($A114*2)/PI())/2)^2)*PI())/2)))*('Calcification Rates'!$F$51-'Calcification Rates'!$G$51)</f>
        <v>60.513509308580439</v>
      </c>
      <c r="DB114" s="73">
        <f>((((((((($A114*2)/PI())/2)+('Calcification Rates'!$D$51+'Calcification Rates'!$E$51))^2)*PI())/2))-((((((($A114*2)/PI())/2)^2)*PI())/2)))*('Calcification Rates'!$F$51+'Calcification Rates'!$G$51)</f>
        <v>73.993653013178658</v>
      </c>
      <c r="DC114" s="73">
        <f>((((((((($A114*2)/PI())/2)+'Calcification Rates'!$D$52)^2)*PI())/2))-((((((($A114*2)/PI())/2)^2)*PI())/2)))*'Calcification Rates'!$F$52</f>
        <v>147.89971829084391</v>
      </c>
      <c r="DD114" s="73">
        <f>((((((((($A114*2)/PI())/2)+('Calcification Rates'!$D$52-'Calcification Rates'!$E$52))^2)*PI())/2))-((((((($A114*2)/PI())/2)^2)*PI())/2)))*('Calcification Rates'!$F$52-'Calcification Rates'!$G$52)</f>
        <v>139.63213947961535</v>
      </c>
      <c r="DE114" s="73">
        <f>((((((((($A114*2)/PI())/2)+('Calcification Rates'!$D$52+'Calcification Rates'!$E$52))^2)*PI())/2))-((((((($A114*2)/PI())/2)^2)*PI())/2)))*('Calcification Rates'!$F$52+'Calcification Rates'!$G$52)</f>
        <v>156.37330052249428</v>
      </c>
      <c r="DF114" s="73">
        <f>((((((((($A114*2)/PI())/2)+'Calcification Rates'!$D$53)^2)*PI())/2))-((((((($A114*2)/PI())/2)^2)*PI())/2)))*'Calcification Rates'!$F$53</f>
        <v>19.918878713981144</v>
      </c>
      <c r="DG114" s="73">
        <f>((((((((($A114*2)/PI())/2)+('Calcification Rates'!$D$53-'Calcification Rates'!$E$53))^2)*PI())/2))-((((((($A114*2)/PI())/2)^2)*PI())/2)))*('Calcification Rates'!$F$53-'Calcification Rates'!$G$53)</f>
        <v>18.932958878843774</v>
      </c>
      <c r="DH114" s="73">
        <f>((((((((($A114*2)/PI())/2)+('Calcification Rates'!$D$53+'Calcification Rates'!$E$53))^2)*PI())/2))-((((((($A114*2)/PI())/2)^2)*PI())/2)))*('Calcification Rates'!$F$53+'Calcification Rates'!$G$53)</f>
        <v>20.922132997746125</v>
      </c>
      <c r="DI114" s="73">
        <f>((((((((($A114*2)/PI())/2)+'Calcification Rates'!$D$54)^2)*PI())/2))-((((((($A114*2)/PI())/2)^2)*PI())/2)))*'Calcification Rates'!$F$54</f>
        <v>19.918878713981144</v>
      </c>
      <c r="DJ114" s="73">
        <f>((((((((($A114*2)/PI())/2)+('Calcification Rates'!$D$54-'Calcification Rates'!$E$54))^2)*PI())/2))-((((((($A114*2)/PI())/2)^2)*PI())/2)))*('Calcification Rates'!$F$54-'Calcification Rates'!$G$54)</f>
        <v>18.932958878843774</v>
      </c>
      <c r="DK114" s="73">
        <f>((((((((($A114*2)/PI())/2)+('Calcification Rates'!$D$54+'Calcification Rates'!$E$54))^2)*PI())/2))-((((((($A114*2)/PI())/2)^2)*PI())/2)))*('Calcification Rates'!$F$54+'Calcification Rates'!$G$54)</f>
        <v>20.922132997746125</v>
      </c>
      <c r="DL114" s="73">
        <f>((((((((($A114*2)/PI())/2)+'Calcification Rates'!$D$55)^2)*PI())/2))-((((((($A114*2)/PI())/2)^2)*PI())/2)))*'Calcification Rates'!$F$55</f>
        <v>24.426076087026761</v>
      </c>
      <c r="DM114" s="73">
        <f>((((((((($A114*2)/PI())/2)+('Calcification Rates'!$D$55-'Calcification Rates'!$E$55))^2)*PI())/2))-((((((($A114*2)/PI())/2)^2)*PI())/2)))*('Calcification Rates'!$F$55-'Calcification Rates'!$G$55)</f>
        <v>24.151507588247181</v>
      </c>
      <c r="DN114" s="73">
        <f>((((((((($A114*2)/PI())/2)+('Calcification Rates'!$D$55+'Calcification Rates'!$E$55))^2)*PI())/2))-((((((($A114*2)/PI())/2)^2)*PI())/2)))*('Calcification Rates'!$F$55+'Calcification Rates'!$G$55)</f>
        <v>24.700654459726294</v>
      </c>
      <c r="DO114" s="73">
        <f>((((1-'Calcification Rates'!$H$56)*$A114)*'Calcification Rates'!$D$56*0.1)+('Calcification Rates'!$H$56*$A114*'Calcification Rates'!$D$56))*'Calcification Rates'!$F$56</f>
        <v>11.923551920000001</v>
      </c>
      <c r="DP114" s="73">
        <f>((((1-'Calcification Rates'!$H$56)*$A114)*(('Calcification Rates'!$D$56-'Calcification Rates'!$E$56)*0.1))+('Calcification Rates'!$H$56*$A114*('Calcification Rates'!$D$56-'Calcification Rates'!$E$56)))*('Calcification Rates'!$F$56-'Calcification Rates'!$G$56)</f>
        <v>11.923551920000001</v>
      </c>
      <c r="DQ114" s="73">
        <f>((((1-'Calcification Rates'!$H$56)*$A114)*(('Calcification Rates'!$D$56+'Calcification Rates'!$E$56)*0.1))+('Calcification Rates'!$H$56*$A114*('Calcification Rates'!$D$56+'Calcification Rates'!$E$56)))*('Calcification Rates'!$F$56+'Calcification Rates'!$G$56)</f>
        <v>11.923551920000001</v>
      </c>
      <c r="DR114" s="73">
        <f>((((1-'Calcification Rates'!$H$57)*$A114)*'Calcification Rates'!$D$57*0.1)+('Calcification Rates'!$H$57*$A114*'Calcification Rates'!$D$57))*'Calcification Rates'!$F$57</f>
        <v>50.555605333333347</v>
      </c>
      <c r="DS114" s="73">
        <f>((((1-'Calcification Rates'!$H$57)*$A114)*(('Calcification Rates'!$D$57-'Calcification Rates'!$E$57)*0.1))+('Calcification Rates'!$H$57*$A114*('Calcification Rates'!$D$57-'Calcification Rates'!$E$57)))*('Calcification Rates'!$F$57-'Calcification Rates'!$G$57)</f>
        <v>47.916104209949367</v>
      </c>
      <c r="DT114" s="73">
        <f>((((1-'Calcification Rates'!$H$57)*$A114)*(('Calcification Rates'!$D$57+'Calcification Rates'!$E$57)*0.1))+('Calcification Rates'!$H$57*$A114*('Calcification Rates'!$D$57+'Calcification Rates'!$E$57)))*('Calcification Rates'!$F$57+'Calcification Rates'!$G$57)</f>
        <v>53.195106456717319</v>
      </c>
      <c r="DU114" s="73">
        <f>((((1-'Calcification Rates'!$H$58)*$A114)*'Calcification Rates'!$D$58*0.1)+('Calcification Rates'!$H$58*$A114*'Calcification Rates'!$D$58))*'Calcification Rates'!$F$58</f>
        <v>50.555605333333347</v>
      </c>
      <c r="DV114" s="73">
        <f>((((1-'Calcification Rates'!$H$58)*$A114)*(('Calcification Rates'!$D$58-'Calcification Rates'!$E$58)*0.1))+('Calcification Rates'!$H$58*$A114*('Calcification Rates'!$D$58-'Calcification Rates'!$E$58)))*('Calcification Rates'!$F$58-'Calcification Rates'!$G$58)</f>
        <v>47.916104209949367</v>
      </c>
      <c r="DW114" s="73">
        <f>((((1-'Calcification Rates'!$H$58)*$A114)*(('Calcification Rates'!$D$58+'Calcification Rates'!$E$58)*0.1))+('Calcification Rates'!$H$58*$A114*('Calcification Rates'!$D$58+'Calcification Rates'!$E$58)))*('Calcification Rates'!$F$58+'Calcification Rates'!$G$58)</f>
        <v>53.195106456717319</v>
      </c>
      <c r="DX114" s="73">
        <f>(2*'Calcification Rates'!$D$59*'Calcification Rates'!$F$59)+0.1*'Calcification Rates'!$D$59*($A114+(2*'Calcification Rates'!$D$59))*'Calcification Rates'!$F$59</f>
        <v>32.107244088888891</v>
      </c>
      <c r="DY114" s="73">
        <f>(2*('Calcification Rates'!$D$59-'Calcification Rates'!$E$59)*('Calcification Rates'!$F$59-'Calcification Rates'!$G$59))+(0.1*('Calcification Rates'!$D$59-'Calcification Rates'!$E$59)*($A114+(2*'Calcification Rates'!$D$59-'Calcification Rates'!$E$59)))*('Calcification Rates'!$F$59-'Calcification Rates'!$G$59)</f>
        <v>30.412433112901113</v>
      </c>
      <c r="DZ114" s="73">
        <f>(2*('Calcification Rates'!$D$59+'Calcification Rates'!$E$59)*('Calcification Rates'!$F$59+'Calcification Rates'!$G$59))+(0.1*('Calcification Rates'!$D$59+'Calcification Rates'!$E$59)*($A114+(2*'Calcification Rates'!$D$59+'Calcification Rates'!$E$59)))*('Calcification Rates'!$F$59+'Calcification Rates'!$G$59)</f>
        <v>33.80409282708397</v>
      </c>
      <c r="EA114" s="73">
        <f>((((((((($A114*2)/PI())/2)+'Calcification Rates'!$D$60)^2)*PI())/2))-((((((($A114*2)/PI())/2)^2)*PI())/2)))*'Calcification Rates'!$F$60</f>
        <v>69.771386284714183</v>
      </c>
      <c r="EB114" s="73">
        <f>((((((((($A114*2)/PI())/2)+('Calcification Rates'!$D$60-'Calcification Rates'!$E$60))^2)*PI())/2))-((((((($A114*2)/PI())/2)^2)*PI())/2)))*('Calcification Rates'!$F$60-'Calcification Rates'!$G$60)</f>
        <v>65.139076299002724</v>
      </c>
      <c r="EC114" s="73">
        <f>((((((((($A114*2)/PI())/2)+('Calcification Rates'!$D$60+'Calcification Rates'!$E$60))^2)*PI())/2))-((((((($A114*2)/PI())/2)^2)*PI())/2)))*('Calcification Rates'!$F$60+'Calcification Rates'!$G$60)</f>
        <v>74.553522302970904</v>
      </c>
      <c r="ED114" s="73">
        <f>$A114*'Calcification Rates'!$D$61*'Calcification Rates'!$F$61</f>
        <v>87.894811838419685</v>
      </c>
      <c r="EE114" s="73">
        <f>$A114*('Calcification Rates'!$D$61-'Calcification Rates'!$E$61)*('Calcification Rates'!$F$61-'Calcification Rates'!$G$61)</f>
        <v>80.540122657810571</v>
      </c>
      <c r="EF114" s="73">
        <f>$A114*('Calcification Rates'!$D$61+'Calcification Rates'!$E$61)*('Calcification Rates'!$F$61+'Calcification Rates'!$G$61)</f>
        <v>95.567780011760831</v>
      </c>
      <c r="EG114" s="73">
        <f>(2*'Calcification Rates'!$D$62*'Calcification Rates'!$F$62)+0.1*'Calcification Rates'!$D$62*($A114+(2*'Calcification Rates'!$D$62))*'Calcification Rates'!$F$62</f>
        <v>155.17517361111112</v>
      </c>
      <c r="EH114" s="73">
        <f>(2*('Calcification Rates'!$D$62-'Calcification Rates'!$E$62)*('Calcification Rates'!$F$62-'Calcification Rates'!$G$62))+(0.1*('Calcification Rates'!$D$62-'Calcification Rates'!$E$62)*($A114+(2*'Calcification Rates'!$D$62-'Calcification Rates'!$E$62)))*('Calcification Rates'!$F$62-'Calcification Rates'!$G$62)</f>
        <v>127.39759126766992</v>
      </c>
      <c r="EI114" s="73">
        <f>(2*('Calcification Rates'!$D$62+'Calcification Rates'!$E$62)*('Calcification Rates'!$F$62+'Calcification Rates'!$G$62))+(0.1*('Calcification Rates'!$D$62+'Calcification Rates'!$E$62)*($A114+(2*'Calcification Rates'!$D$62+'Calcification Rates'!$E$62)))*('Calcification Rates'!$F$62+'Calcification Rates'!$G$62)</f>
        <v>185.15432171916777</v>
      </c>
      <c r="EJ114" s="73">
        <f>(2*'Calcification Rates'!$D$63*'Calcification Rates'!$F$63)+0.1*'Calcification Rates'!$D$63*($A114+(2*'Calcification Rates'!$D$63))*'Calcification Rates'!$F$63</f>
        <v>155.17517361111112</v>
      </c>
      <c r="EK114" s="73">
        <f>(2*('Calcification Rates'!$D$63-'Calcification Rates'!$E$63)*('Calcification Rates'!$F$63-'Calcification Rates'!$G$63))+(0.1*('Calcification Rates'!$D$63-'Calcification Rates'!$E$63)*($A114+(2*'Calcification Rates'!$D$63-'Calcification Rates'!$E$63)))*('Calcification Rates'!$F$63-'Calcification Rates'!$G$63)</f>
        <v>127.39759126766992</v>
      </c>
      <c r="EL114" s="73">
        <f>(2*('Calcification Rates'!$D$63+'Calcification Rates'!$E$63)*('Calcification Rates'!$F$63+'Calcification Rates'!$G$63))+(0.1*('Calcification Rates'!$D$63+'Calcification Rates'!$E$63)*($A114+(2*'Calcification Rates'!$D$63+'Calcification Rates'!$E$63)))*('Calcification Rates'!$F$63+'Calcification Rates'!$G$63)</f>
        <v>185.15432171916777</v>
      </c>
      <c r="EM114" s="73">
        <f>(2*'Calcification Rates'!$D$64*'Calcification Rates'!$F$64)+0.1*'Calcification Rates'!$D$64*($A114+(2*'Calcification Rates'!$D$64))*'Calcification Rates'!$F$64</f>
        <v>155.17517361111112</v>
      </c>
      <c r="EN114" s="73">
        <f>(2*('Calcification Rates'!$D$64-'Calcification Rates'!$E$64)*('Calcification Rates'!$F$64-'Calcification Rates'!$G$64))+(0.1*('Calcification Rates'!$D$64-'Calcification Rates'!$E$64)*($A114+(2*'Calcification Rates'!$D$64-'Calcification Rates'!$E$64)))*('Calcification Rates'!$F$64-'Calcification Rates'!$G$64)</f>
        <v>127.39759126766992</v>
      </c>
      <c r="EO114" s="73">
        <f>(2*('Calcification Rates'!$D$64+'Calcification Rates'!$E$64)*('Calcification Rates'!$F$64+'Calcification Rates'!$G$64))+(0.1*('Calcification Rates'!$D$64+'Calcification Rates'!$E$64)*($A114+(2*'Calcification Rates'!$D$64+'Calcification Rates'!$E$64)))*('Calcification Rates'!$F$64+'Calcification Rates'!$G$64)</f>
        <v>185.15432171916777</v>
      </c>
      <c r="EP114" s="73">
        <f>(2*'Calcification Rates'!$D$65*'Calcification Rates'!$F$65)+0.1*'Calcification Rates'!$D$65*($A114+(2*'Calcification Rates'!$D$65))*'Calcification Rates'!$F$65</f>
        <v>155.17517361111112</v>
      </c>
      <c r="EQ114" s="73">
        <f>(2*('Calcification Rates'!$D$65-'Calcification Rates'!$E$65)*('Calcification Rates'!$F$65-'Calcification Rates'!$G$65))+(0.1*('Calcification Rates'!$D$65-'Calcification Rates'!$E$65)*($A114+(2*'Calcification Rates'!$D$65-'Calcification Rates'!$E$65)))*('Calcification Rates'!$F$65-'Calcification Rates'!$G$65)</f>
        <v>127.39759126766992</v>
      </c>
      <c r="ER114" s="73">
        <f>(2*('Calcification Rates'!$D$65+'Calcification Rates'!$E$65)*('Calcification Rates'!$F$65+'Calcification Rates'!$G$65))+(0.1*('Calcification Rates'!$D$65+'Calcification Rates'!$E$65)*($A114+(2*'Calcification Rates'!$D$65+'Calcification Rates'!$E$65)))*('Calcification Rates'!$F$65+'Calcification Rates'!$G$65)</f>
        <v>185.15432171916777</v>
      </c>
      <c r="ES114" s="73">
        <f>$A114*'Calcification Rates'!$D$66*'Calcification Rates'!$F$66</f>
        <v>87.894811838419685</v>
      </c>
      <c r="ET114" s="73">
        <f>$A114*('Calcification Rates'!$D$66-'Calcification Rates'!$E$66)*('Calcification Rates'!$F$66-'Calcification Rates'!$G$66)</f>
        <v>80.540122657810571</v>
      </c>
      <c r="EU114" s="73">
        <f>$A114*('Calcification Rates'!$D$66+'Calcification Rates'!$E$66)*('Calcification Rates'!$F$66+'Calcification Rates'!$G$66)</f>
        <v>95.567780011760831</v>
      </c>
      <c r="EV114" s="73">
        <f>(2*'Calcification Rates'!$D$67*'Calcification Rates'!$F$67)+0.1*'Calcification Rates'!$D$67*($A114+(2*'Calcification Rates'!$D$67))*'Calcification Rates'!$F$67</f>
        <v>155.17517361111112</v>
      </c>
      <c r="EW114" s="73">
        <f>(2*('Calcification Rates'!$D$67-'Calcification Rates'!$E$67)*('Calcification Rates'!$F$67-'Calcification Rates'!$G$67))+(0.1*('Calcification Rates'!$D$67-'Calcification Rates'!$E$67)*($A114+(2*'Calcification Rates'!$D$67-'Calcification Rates'!$E$67)))*('Calcification Rates'!$F$67-'Calcification Rates'!$G$67)</f>
        <v>127.39759126766992</v>
      </c>
      <c r="EX114" s="73">
        <f>(2*('Calcification Rates'!$D$67+'Calcification Rates'!$E$67)*('Calcification Rates'!$F$67+'Calcification Rates'!$G$67))+(0.1*('Calcification Rates'!$D$67+'Calcification Rates'!$E$67)*($A114+(2*'Calcification Rates'!$D$67+'Calcification Rates'!$E$67)))*('Calcification Rates'!$F$67+'Calcification Rates'!$G$67)</f>
        <v>185.15432171916777</v>
      </c>
      <c r="EY114" s="73">
        <f>((((1-'Calcification Rates'!$H$68)*$A114)*'Calcification Rates'!$D$68*0.1)+('Calcification Rates'!$H$68*$A114*'Calcification Rates'!$D$68))*'Calcification Rates'!$F$68</f>
        <v>25.639768</v>
      </c>
      <c r="EZ114" s="73">
        <f>((((1-'Calcification Rates'!$H$68)*$A114)*(('Calcification Rates'!$D$68-'Calcification Rates'!$E$68)*0.1))+('Calcification Rates'!$H$68*$A114*('Calcification Rates'!$D$68-'Calcification Rates'!$E$68)))*('Calcification Rates'!$F$68-'Calcification Rates'!$G$68)</f>
        <v>15.954703645980564</v>
      </c>
      <c r="FA114" s="73">
        <f>((((1-'Calcification Rates'!$H$68)*$A114)*(('Calcification Rates'!$D$68+'Calcification Rates'!$E$68)*0.1))+('Calcification Rates'!$H$68*$A114*('Calcification Rates'!$D$68+'Calcification Rates'!$E$68)))*('Calcification Rates'!$F$68+'Calcification Rates'!$G$68)</f>
        <v>36.288182059504216</v>
      </c>
      <c r="FB114" s="73">
        <f>((((((((($A114*2)/PI())/2)+'Calcification Rates'!$D$69)^2)*PI())/2))-((((((($A114*2)/PI())/2)^2)*PI())/2)))*'Calcification Rates'!$F$69</f>
        <v>170.15614776317315</v>
      </c>
      <c r="FC114" s="73">
        <f>((((((((($A114*2)/PI())/2)+('Calcification Rates'!$D$69-'Calcification Rates'!$E$69))^2)*PI())/2))-((((((($A114*2)/PI())/2)^2)*PI())/2)))*('Calcification Rates'!$F$69-'Calcification Rates'!$G$69)</f>
        <v>161.08659592348795</v>
      </c>
      <c r="FD114" s="73">
        <f>((((((((($A114*2)/PI())/2)+('Calcification Rates'!$D$69+'Calcification Rates'!$E$69))^2)*PI())/2))-((((((($A114*2)/PI())/2)^2)*PI())/2)))*('Calcification Rates'!$F$69+'Calcification Rates'!$G$69)</f>
        <v>179.35786865402898</v>
      </c>
      <c r="FE114" s="73">
        <f>((((((((($A114*2)/PI())/2)+'Calcification Rates'!$D$70)^2)*PI())/2))-((((((($A114*2)/PI())/2)^2)*PI())/2)))*'Calcification Rates'!$F$70</f>
        <v>132.50516411234693</v>
      </c>
      <c r="FF114" s="73">
        <f>((((((((($A114*2)/PI())/2)+('Calcification Rates'!$D$70-'Calcification Rates'!$E$70))^2)*PI())/2))-((((((($A114*2)/PI())/2)^2)*PI())/2)))*('Calcification Rates'!$F$70-'Calcification Rates'!$G$70)</f>
        <v>114.09057831659774</v>
      </c>
      <c r="FG114" s="73">
        <f>((((((((($A114*2)/PI())/2)+('Calcification Rates'!$D$70+'Calcification Rates'!$E$70))^2)*PI())/2))-((((((($A114*2)/PI())/2)^2)*PI())/2)))*('Calcification Rates'!$F$70+'Calcification Rates'!$G$70)</f>
        <v>151.27324094713597</v>
      </c>
      <c r="FH114" s="73">
        <f>((((((((($A114*2)/PI())/2)+'Calcification Rates'!$D$71)^2)*PI())/2))-((((((($A114*2)/PI())/2)^2)*PI())/2)))*'Calcification Rates'!$F$71</f>
        <v>75.96550887493332</v>
      </c>
      <c r="FI114" s="73">
        <f>((((((((($A114*2)/PI())/2)+('Calcification Rates'!$D$71-'Calcification Rates'!$E$71))^2)*PI())/2))-((((((($A114*2)/PI())/2)^2)*PI())/2)))*('Calcification Rates'!$F$71-'Calcification Rates'!$G$71)</f>
        <v>70.050365427811542</v>
      </c>
      <c r="FJ114" s="73">
        <f>((((((((($A114*2)/PI())/2)+('Calcification Rates'!$D$71+'Calcification Rates'!$E$71))^2)*PI())/2))-((((((($A114*2)/PI())/2)^2)*PI())/2)))*('Calcification Rates'!$F$71+'Calcification Rates'!$G$71)</f>
        <v>82.114445948110699</v>
      </c>
      <c r="FK114" s="73">
        <f>$A114*'Calcification Rates'!$D$72*'Calcification Rates'!$F$72</f>
        <v>2.6323149999999997</v>
      </c>
      <c r="FL114" s="73">
        <f>$A114*('Calcification Rates'!$D$72-'Calcification Rates'!$E$72)*('Calcification Rates'!$F$72-'Calcification Rates'!$G$72)</f>
        <v>1.7107383191147272</v>
      </c>
      <c r="FM114" s="73">
        <f>$A114*('Calcification Rates'!$D$72+'Calcification Rates'!$E$72)*('Calcification Rates'!$F$72+'Calcification Rates'!$G$72)</f>
        <v>3.5538916808852727</v>
      </c>
      <c r="FN114" s="73">
        <f>$A114*'Calcification Rates'!$D$74*'Calcification Rates'!$F$74</f>
        <v>2.6323149999999997</v>
      </c>
      <c r="FO114" s="73">
        <f>$A114*('Calcification Rates'!$D$74-'Calcification Rates'!$E$74)*('Calcification Rates'!$F$74-'Calcification Rates'!$G$74)</f>
        <v>1.7107383191147272</v>
      </c>
      <c r="FP114" s="73">
        <f>$A114*('Calcification Rates'!$D$74+'Calcification Rates'!$E$74)*('Calcification Rates'!$F$74+'Calcification Rates'!$G$74)</f>
        <v>3.5538916808852727</v>
      </c>
      <c r="FQ114" s="73">
        <f>$A114*'Calcification Rates'!$D$75*'Calcification Rates'!$F$75</f>
        <v>75.974142045454542</v>
      </c>
      <c r="FR114" s="73">
        <f>$A114*('Calcification Rates'!$D$75-'Calcification Rates'!$E$75)*('Calcification Rates'!$F$75-'Calcification Rates'!$G$75)</f>
        <v>70.751718337762014</v>
      </c>
      <c r="FS114" s="73">
        <f>$A114*('Calcification Rates'!$D$75+'Calcification Rates'!$E$75)*('Calcification Rates'!$F$75+'Calcification Rates'!$G$75)</f>
        <v>81.355587219545384</v>
      </c>
      <c r="FT114" s="73">
        <f>((((((((($A114*2)/PI())/2)+'Calcification Rates'!$D$76)^2)*PI())/2))-((((((($A114*2)/PI())/2)^2)*PI())/2)))*'Calcification Rates'!$F$76</f>
        <v>76.455713850936419</v>
      </c>
      <c r="FU114" s="73">
        <f>((((((((($A114*2)/PI())/2)+('Calcification Rates'!$D$76-'Calcification Rates'!$E$76))^2)*PI())/2))-((((((($A114*2)/PI())/2)^2)*PI())/2)))*('Calcification Rates'!$F$76-'Calcification Rates'!$G$76)</f>
        <v>71.190402738112326</v>
      </c>
      <c r="FV114" s="73">
        <f>((((((((($A114*2)/PI())/2)+('Calcification Rates'!$D$76+'Calcification Rates'!$E$76))^2)*PI())/2))-((((((($A114*2)/PI())/2)^2)*PI())/2)))*('Calcification Rates'!$F$76+'Calcification Rates'!$G$76)</f>
        <v>81.882520839568826</v>
      </c>
      <c r="FW114" s="73">
        <f>(2*'Calcification Rates'!$D$77*'Calcification Rates'!$F$77)+0.1*'Calcification Rates'!$D$77*($A114+(2*'Calcification Rates'!$D$77))*'Calcification Rates'!$F$77</f>
        <v>155.17517361111112</v>
      </c>
      <c r="FX114" s="73">
        <f>(2*('Calcification Rates'!$D$77-'Calcification Rates'!$E$77)*('Calcification Rates'!$F$77-'Calcification Rates'!$G$77))+(0.1*('Calcification Rates'!$D$77-'Calcification Rates'!$E$77)*($A114+(2*'Calcification Rates'!$D$77-'Calcification Rates'!$E$77)))*('Calcification Rates'!$F$77-'Calcification Rates'!$G$77)</f>
        <v>147.65611216858306</v>
      </c>
      <c r="FY114" s="73">
        <f>(2*('Calcification Rates'!$D$77+'Calcification Rates'!$E$77)*('Calcification Rates'!$F$77+'Calcification Rates'!$G$77))+(0.1*('Calcification Rates'!$D$77+'Calcification Rates'!$E$77)*($A114+(2*'Calcification Rates'!$D$77+'Calcification Rates'!$E$77)))*('Calcification Rates'!$F$77+'Calcification Rates'!$G$77)</f>
        <v>162.72692445322707</v>
      </c>
      <c r="FZ114" s="73">
        <f>((((1-'Calcification Rates'!$H$78)*$A114)*'Calcification Rates'!$D$78*0.1)+('Calcification Rates'!$H$78*$A114*'Calcification Rates'!$D$78))*'Calcification Rates'!$F$78</f>
        <v>39.939754764</v>
      </c>
      <c r="GA114" s="73">
        <f>((((1-'Calcification Rates'!$H$78)*$A114)*(('Calcification Rates'!$D$78-'Calcification Rates'!$E$78)*0.1))+('Calcification Rates'!$H$78*$A114*('Calcification Rates'!$D$78-'Calcification Rates'!$E$78)))*('Calcification Rates'!$F$78-'Calcification Rates'!$G$78)</f>
        <v>38.557041132082205</v>
      </c>
      <c r="GB114" s="73">
        <f>((((1-'Calcification Rates'!$H$78)*$A114)*(('Calcification Rates'!$D$78+'Calcification Rates'!$E$78)*0.1))+('Calcification Rates'!$H$78*$A114*('Calcification Rates'!$D$78+'Calcification Rates'!$E$78)))*('Calcification Rates'!$F$78+'Calcification Rates'!$G$78)</f>
        <v>41.322468395917788</v>
      </c>
      <c r="GC114" s="73">
        <f>((((1-'Calcification Rates'!$H$79)*$A114)*'Calcification Rates'!$D$79*0.1)+('Calcification Rates'!$H$79*$A114*'Calcification Rates'!$D$79))*'Calcification Rates'!$F$79</f>
        <v>45.424011360000009</v>
      </c>
      <c r="GD114" s="73">
        <f>((((1-'Calcification Rates'!$H$79)*$A114)*(('Calcification Rates'!$D$79-'Calcification Rates'!$E$79)*0.1))+('Calcification Rates'!$H$79*$A114*('Calcification Rates'!$D$79-'Calcification Rates'!$E$79)))*('Calcification Rates'!$F$79-'Calcification Rates'!$G$79)</f>
        <v>43.525095378054452</v>
      </c>
      <c r="GE114" s="73">
        <f>((((1-'Calcification Rates'!$H$79)*$A114)*(('Calcification Rates'!$D$79+'Calcification Rates'!$E$79)*0.1))+('Calcification Rates'!$H$79*$A114*('Calcification Rates'!$D$79+'Calcification Rates'!$E$79)))*('Calcification Rates'!$F$79+'Calcification Rates'!$G$79)</f>
        <v>47.322927341945551</v>
      </c>
      <c r="GF114" s="73">
        <f>((((1-'Calcification Rates'!$H$80)*$A114)*'Calcification Rates'!$D$80*0.1)+('Calcification Rates'!$H$80*$A114*'Calcification Rates'!$D$80))*'Calcification Rates'!$F$80</f>
        <v>53.453205623999992</v>
      </c>
      <c r="GG114" s="73">
        <f>((((1-'Calcification Rates'!$H$80)*$A114)*(('Calcification Rates'!$D$80-'Calcification Rates'!$E$80)*0.1))+('Calcification Rates'!$H$80*$A114*('Calcification Rates'!$D$80-'Calcification Rates'!$E$80)))*('Calcification Rates'!$F$80-'Calcification Rates'!$G$80)</f>
        <v>51.602656552711515</v>
      </c>
      <c r="GH114" s="73">
        <f>((((1-'Calcification Rates'!$H$80)*$A114)*(('Calcification Rates'!$D$80+'Calcification Rates'!$E$80)*0.1))+('Calcification Rates'!$H$80*$A114*('Calcification Rates'!$D$80+'Calcification Rates'!$E$80)))*('Calcification Rates'!$F$80+'Calcification Rates'!$G$80)</f>
        <v>55.303754695288475</v>
      </c>
      <c r="GI114" s="73">
        <f>((((((((($A114*2)/PI())/2)+'Calcification Rates'!$D$81)^2)*PI())/2))-((((((($A114*2)/PI())/2)^2)*PI())/2)))*'Calcification Rates'!$F$81</f>
        <v>64.741983673529461</v>
      </c>
      <c r="GJ114" s="73">
        <f>((((((((($A114*2)/PI())/2)+('Calcification Rates'!$D$81-'Calcification Rates'!$E$81))^2)*PI())/2))-((((((($A114*2)/PI())/2)^2)*PI())/2)))*('Calcification Rates'!$F$81-'Calcification Rates'!$G$81)</f>
        <v>62.646796653282941</v>
      </c>
      <c r="GK114" s="73">
        <f>((((((((($A114*2)/PI())/2)+('Calcification Rates'!$D$81+'Calcification Rates'!$E$81))^2)*PI())/2))-((((((($A114*2)/PI())/2)^2)*PI())/2)))*('Calcification Rates'!$F$81+'Calcification Rates'!$G$81)</f>
        <v>66.838063141065859</v>
      </c>
      <c r="GL114" s="73">
        <f>((((((((($A114*2)/PI())/2)+'Calcification Rates'!$D$82)^2)*PI())/2))-((((((($A114*2)/PI())/2)^2)*PI())/2)))*'Calcification Rates'!$F$82</f>
        <v>66.386434028303299</v>
      </c>
      <c r="GM114" s="73">
        <f>((((((((($A114*2)/PI())/2)+('Calcification Rates'!$D$82-'Calcification Rates'!$E$82))^2)*PI())/2))-((((((($A114*2)/PI())/2)^2)*PI())/2)))*('Calcification Rates'!$F$82-'Calcification Rates'!$G$82)</f>
        <v>64.75578124719722</v>
      </c>
      <c r="GN114" s="73">
        <f>((((((((($A114*2)/PI())/2)+('Calcification Rates'!$D$82+'Calcification Rates'!$E$82))^2)*PI())/2))-((((((($A114*2)/PI())/2)^2)*PI())/2)))*('Calcification Rates'!$F$82+'Calcification Rates'!$G$82)</f>
        <v>68.017626977215514</v>
      </c>
      <c r="GO114" s="73">
        <f>((((((((($A114*2)/PI())/2)+'Calcification Rates'!$D$87)^2)*PI())/2))-((((((($A114*2)/PI())/2)^2)*PI())/2)))*'Calcification Rates'!$F$87</f>
        <v>44.675850803455937</v>
      </c>
      <c r="GP114" s="73">
        <f>((((((((($A114*2)/PI())/2)+('Calcification Rates'!$D$87-'Calcification Rates'!$E$87))^2)*PI())/2))-((((((($A114*2)/PI())/2)^2)*PI())/2)))*('Calcification Rates'!$F$87-'Calcification Rates'!$G$87)</f>
        <v>38.870026168633764</v>
      </c>
      <c r="GQ114" s="73">
        <f>((((((((($A114*2)/PI())/2)+('Calcification Rates'!$D$87+'Calcification Rates'!$E$87))^2)*PI())/2))-((((((($A114*2)/PI())/2)^2)*PI())/2)))*('Calcification Rates'!$F$87+'Calcification Rates'!$G$87)</f>
        <v>50.788782876646366</v>
      </c>
      <c r="GR114" s="73">
        <f>((((((((($A114*2)/PI())/2)+'Calcification Rates'!$D$88)^2)*PI())/2))-((((((($A114*2)/PI())/2)^2)*PI())/2)))*'Calcification Rates'!$F$88</f>
        <v>44.675850803455937</v>
      </c>
      <c r="GS114" s="73">
        <f>((((((((($A114*2)/PI())/2)+('Calcification Rates'!$D$88-'Calcification Rates'!$E$88))^2)*PI())/2))-((((((($A114*2)/PI())/2)^2)*PI())/2)))*('Calcification Rates'!$F$88-'Calcification Rates'!$G$88)</f>
        <v>38.870026168633764</v>
      </c>
      <c r="GT114" s="73">
        <f>((((((((($A114*2)/PI())/2)+('Calcification Rates'!$D$88+'Calcification Rates'!$E$88))^2)*PI())/2))-((((((($A114*2)/PI())/2)^2)*PI())/2)))*('Calcification Rates'!$F$88+'Calcification Rates'!$G$88)</f>
        <v>50.788782876646366</v>
      </c>
      <c r="GU114" s="73">
        <f>((((((((($A114*2)/PI())/2)+'Calcification Rates'!$D$89)^2)*PI())/2))-((((((($A114*2)/PI())/2)^2)*PI())/2)))*'Calcification Rates'!$F$89</f>
        <v>62.388192278599156</v>
      </c>
      <c r="GV114" s="73">
        <f>((((((((($A114*2)/PI())/2)+('Calcification Rates'!$D$89-'Calcification Rates'!$E$89))^2)*PI())/2))-((((((($A114*2)/PI())/2)^2)*PI())/2)))*('Calcification Rates'!$F$89-'Calcification Rates'!$G$89)</f>
        <v>55.629898142492699</v>
      </c>
      <c r="GW114" s="73">
        <f>((((((((($A114*2)/PI())/2)+('Calcification Rates'!$D$89+'Calcification Rates'!$E$89))^2)*PI())/2))-((((((($A114*2)/PI())/2)^2)*PI())/2)))*('Calcification Rates'!$F$89+'Calcification Rates'!$G$89)</f>
        <v>69.39656730418352</v>
      </c>
      <c r="GX114" s="73">
        <f>((((((((($A114*2)/PI())/2)+'Calcification Rates'!$D$90)^2)*PI())/2))-((((((($A114*2)/PI())/2)^2)*PI())/2)))*'Calcification Rates'!$F$90</f>
        <v>62.388192278599156</v>
      </c>
      <c r="GY114" s="73">
        <f>((((((((($A114*2)/PI())/2)+('Calcification Rates'!$D$90-'Calcification Rates'!$E$90))^2)*PI())/2))-((((((($A114*2)/PI())/2)^2)*PI())/2)))*('Calcification Rates'!$F$90-'Calcification Rates'!$G$90)</f>
        <v>55.629898142492699</v>
      </c>
      <c r="GZ114" s="73">
        <f>((((((((($A114*2)/PI())/2)+('Calcification Rates'!$D$90+'Calcification Rates'!$E$90))^2)*PI())/2))-((((((($A114*2)/PI())/2)^2)*PI())/2)))*('Calcification Rates'!$F$90+'Calcification Rates'!$G$90)</f>
        <v>69.39656730418352</v>
      </c>
      <c r="HA114" s="73">
        <f>((((((((($A114*2)/PI())/2)+'Calcification Rates'!$D$92)^2)*PI())/2))-((((((($A114*2)/PI())/2)^2)*PI())/2)))*'Calcification Rates'!$F$92</f>
        <v>156.37244171716316</v>
      </c>
      <c r="HB114" s="73">
        <f>((((((((($A114*2)/PI())/2)+('Calcification Rates'!$D$92-'Calcification Rates'!$E$92))^2)*PI())/2))-((((((($A114*2)/PI())/2)^2)*PI())/2)))*('Calcification Rates'!$F$92-'Calcification Rates'!$G$92)</f>
        <v>150.32225503202753</v>
      </c>
      <c r="HC114" s="73">
        <f>((((((((($A114*2)/PI())/2)+('Calcification Rates'!$D$92+'Calcification Rates'!$E$92))^2)*PI())/2))-((((((($A114*2)/PI())/2)^2)*PI())/2)))*('Calcification Rates'!$F$92+'Calcification Rates'!$G$92)</f>
        <v>162.42262840229878</v>
      </c>
      <c r="HD114" s="73">
        <f>$A114*'Calcification Rates'!$D$93*'Calcification Rates'!$F$93</f>
        <v>46.275544493058945</v>
      </c>
      <c r="HE114" s="73">
        <f>$A114*('Calcification Rates'!$D$93-'Calcification Rates'!$E$93)*('Calcification Rates'!$F$93-'Calcification Rates'!$G$93)</f>
        <v>40.670505563225809</v>
      </c>
      <c r="HF114" s="73">
        <f>$A114*('Calcification Rates'!$D$93+'Calcification Rates'!$E$93)*('Calcification Rates'!$F$93+'Calcification Rates'!$G$93)</f>
        <v>52.187644111662529</v>
      </c>
      <c r="HG114" s="73">
        <f>$A114*'Calcification Rates'!$D$95*'Calcification Rates'!$F$95</f>
        <v>59.001319228650146</v>
      </c>
      <c r="HH114" s="73">
        <f>$A114*('Calcification Rates'!$D$95-'Calcification Rates'!$E$95)*('Calcification Rates'!$F$95-'Calcification Rates'!$G$95)</f>
        <v>51.487058396365931</v>
      </c>
      <c r="HI114" s="73">
        <f>$A114*('Calcification Rates'!$D$95+'Calcification Rates'!$E$95)*('Calcification Rates'!$F$95+'Calcification Rates'!$G$95)</f>
        <v>66.93669186267671</v>
      </c>
      <c r="HJ114" s="73">
        <f>((((1-'Calcification Rates'!$H$96)*$A114)*'Calcification Rates'!$D$96*0.1)+('Calcification Rates'!$H$96*$A114*'Calcification Rates'!$D$96))*'Calcification Rates'!$F$96</f>
        <v>28.050167599999998</v>
      </c>
      <c r="HK114" s="73">
        <f>((((1-'Calcification Rates'!$H$96)*$A114)*(('Calcification Rates'!$D$96-'Calcification Rates'!$E$96)*0.1))+('Calcification Rates'!$H$96*$A114*('Calcification Rates'!$D$96-'Calcification Rates'!$E$96)))*('Calcification Rates'!$F$96-'Calcification Rates'!$G$96)</f>
        <v>24.502447849508659</v>
      </c>
      <c r="HL114" s="73">
        <f>((((1-'Calcification Rates'!$H$96)*$A114)*(('Calcification Rates'!$D$96+'Calcification Rates'!$E$96)*0.1))+('Calcification Rates'!$H$96*$A114*('Calcification Rates'!$D$96+'Calcification Rates'!$E$96)))*('Calcification Rates'!$F$96+'Calcification Rates'!$G$96)</f>
        <v>31.816104095083698</v>
      </c>
      <c r="HM114" s="73">
        <f>((((1-'Calcification Rates'!$H$98)*$A114)*'Calcification Rates'!$D$98*0.1)+('Calcification Rates'!$H$98*$A114*'Calcification Rates'!$D$98))*'Calcification Rates'!$F$98</f>
        <v>28.050167599999998</v>
      </c>
      <c r="HN114" s="73">
        <f>((((1-'Calcification Rates'!$H$98)*$A114)*(('Calcification Rates'!$D$98-'Calcification Rates'!$E$98)*0.1))+('Calcification Rates'!$H$98*$A114*('Calcification Rates'!$D$98-'Calcification Rates'!$E$98)))*('Calcification Rates'!$F$98-'Calcification Rates'!$G$98)</f>
        <v>16.91662472588456</v>
      </c>
      <c r="HO114" s="73">
        <f>((((1-'Calcification Rates'!$H$98)*$A114)*(('Calcification Rates'!$D$98+'Calcification Rates'!$E$98)*0.1))+('Calcification Rates'!$H$98*$A114*('Calcification Rates'!$D$98+'Calcification Rates'!$E$98)))*('Calcification Rates'!$F$98+'Calcification Rates'!$G$98)</f>
        <v>40.795658195136546</v>
      </c>
    </row>
    <row r="115" spans="1:223" x14ac:dyDescent="0.3">
      <c r="A115" s="42">
        <v>113</v>
      </c>
      <c r="B115" s="73">
        <f>((((1-'Calcification Rates'!$H$11)*$A115)*'Calcification Rates'!$D$11*0.1)+('Calcification Rates'!$H$11*$A115*'Calcification Rates'!$D$11))*'Calcification Rates'!$F$11</f>
        <v>310.89750869333335</v>
      </c>
      <c r="C115" s="73">
        <f>((((1-'Calcification Rates'!$H$11)*$A115)*(('Calcification Rates'!$D$11-'Calcification Rates'!$E$11)*0.1))+('Calcification Rates'!$H$11*$A115*('Calcification Rates'!$D$11-'Calcification Rates'!$E$11)))*('Calcification Rates'!$F$11-'Calcification Rates'!$G$11)</f>
        <v>252.50319779082292</v>
      </c>
      <c r="D115" s="73">
        <f>((((1-'Calcification Rates'!$H$11)*$A115)*(('Calcification Rates'!$D$11+'Calcification Rates'!$E$11)*0.1))+('Calcification Rates'!$H$11*$A115*('Calcification Rates'!$D$11+'Calcification Rates'!$E$11)))*('Calcification Rates'!$F$11+'Calcification Rates'!$G$11)</f>
        <v>371.10581486686812</v>
      </c>
      <c r="E115" s="73">
        <f>(((((1-'Calcification Rates'!$H$12)*$A115)*'Calcification Rates'!$D$12*0.1)+('Calcification Rates'!$H$12*$A115*'Calcification Rates'!$D$12))*'Calcification Rates'!$F$12)*0.5</f>
        <v>163.71967763809519</v>
      </c>
      <c r="F115" s="73">
        <f>(((((1-'Calcification Rates'!$H$12)*$A115)*(('Calcification Rates'!$D$12-'Calcification Rates'!$E$12)*0.1))+('Calcification Rates'!$H$12*$A115*('Calcification Rates'!$D$12-'Calcification Rates'!$E$12)))*('Calcification Rates'!$F$12-'Calcification Rates'!$G$12))*0.5</f>
        <v>150.47098324794942</v>
      </c>
      <c r="G115" s="73">
        <f>(((((1-'Calcification Rates'!$H$12)*$A115)*(('Calcification Rates'!$D$12+'Calcification Rates'!$E$12)*0.1))+('Calcification Rates'!$H$12*$A115*('Calcification Rates'!$D$12+'Calcification Rates'!$E$12)))*('Calcification Rates'!$F$12+'Calcification Rates'!$G$12))*0.5</f>
        <v>177.19824911505808</v>
      </c>
      <c r="H115" s="73">
        <f>(((((1-'Calcification Rates'!$H$13)*$A115)*'Calcification Rates'!$D$13*0.1)+('Calcification Rates'!$H$13*$A115*'Calcification Rates'!$D$13))*'Calcification Rates'!$F$13)*0.5</f>
        <v>131.73724253279997</v>
      </c>
      <c r="I115" s="73">
        <f>(((((1-'Calcification Rates'!$H$13)*$A115)*(('Calcification Rates'!$D$13-'Calcification Rates'!$E$13)*0.1))+('Calcification Rates'!$H$13*$A115*('Calcification Rates'!$D$13-'Calcification Rates'!$E$13)))*('Calcification Rates'!$F$13-'Calcification Rates'!$G$13))*0.5</f>
        <v>111.4869669214074</v>
      </c>
      <c r="J115" s="73">
        <f>(((((1-'Calcification Rates'!$H$13)*$A115)*(('Calcification Rates'!$D$13+'Calcification Rates'!$E$13)*0.1))+('Calcification Rates'!$H$13*$A115*('Calcification Rates'!$D$13+'Calcification Rates'!$E$13)))*('Calcification Rates'!$F$13+'Calcification Rates'!$G$13))*0.5</f>
        <v>153.65731126181478</v>
      </c>
      <c r="K115" s="73">
        <f>((((((((($A115*2)/PI())/2)+'Calcification Rates'!$D$14)^2)*PI())/2))-((((((($A115*2)/PI())/2)^2)*PI())/2)))*'Calcification Rates'!$F$14</f>
        <v>66.740536613857842</v>
      </c>
      <c r="L115" s="73">
        <f>((((((((($A115*2)/PI())/2)+('Calcification Rates'!$D$14-'Calcification Rates'!$E$14))^2)*PI())/2))-((((((($A115*2)/PI())/2)^2)*PI())/2)))*('Calcification Rates'!$F$14-'Calcification Rates'!$G$14)</f>
        <v>64.417392709967388</v>
      </c>
      <c r="M115" s="73">
        <f>((((((((($A115*2)/PI())/2)+('Calcification Rates'!$D$14+'Calcification Rates'!$E$14))^2)*PI())/2))-((((((($A115*2)/PI())/2)^2)*PI())/2)))*('Calcification Rates'!$F$14+'Calcification Rates'!$G$14)</f>
        <v>69.064360669042216</v>
      </c>
      <c r="N115" s="73">
        <f>((((((((($A115*2)/PI())/2)+'Calcification Rates'!$D$15)^2)*PI())/2))-((((((($A115*2)/PI())/2)^2)*PI())/2)))*'Calcification Rates'!$F$15</f>
        <v>67.696455758066747</v>
      </c>
      <c r="O115" s="73">
        <f>((((((((($A115*2)/PI())/2)+('Calcification Rates'!$D$15-'Calcification Rates'!$E$15))^2)*PI())/2))-((((((($A115*2)/PI())/2)^2)*PI())/2)))*('Calcification Rates'!$F$15-'Calcification Rates'!$G$15)</f>
        <v>61.051577081291022</v>
      </c>
      <c r="P115" s="73">
        <f>((((((((($A115*2)/PI())/2)+('Calcification Rates'!$D$15+'Calcification Rates'!$E$15))^2)*PI())/2))-((((((($A115*2)/PI())/2)^2)*PI())/2)))*('Calcification Rates'!$F$15+'Calcification Rates'!$G$15)</f>
        <v>74.651387033418047</v>
      </c>
      <c r="Q115" s="73">
        <f>(2*'Calcification Rates'!$D$16*'Calcification Rates'!$F$16)+0.1*'Calcification Rates'!$D$16*($A115+(2*'Calcification Rates'!$D$16))*'Calcification Rates'!$F$16</f>
        <v>14.957378333333335</v>
      </c>
      <c r="R115" s="73">
        <f>(2*('Calcification Rates'!$D$16-'Calcification Rates'!$E$16)*('Calcification Rates'!$F$16-'Calcification Rates'!$G$16))+(0.1*('Calcification Rates'!$D$16-'Calcification Rates'!$E$16)*($A115+(2*'Calcification Rates'!$D$16-'Calcification Rates'!$E$16)))*('Calcification Rates'!$F$16-'Calcification Rates'!$G$16)</f>
        <v>12.848674331310475</v>
      </c>
      <c r="S115" s="73">
        <f>(2*('Calcification Rates'!$D$16+'Calcification Rates'!$E$16)*('Calcification Rates'!$F$16+'Calcification Rates'!$G$16))+(0.1*('Calcification Rates'!$D$16+'Calcification Rates'!$E$16)*($A115+(2*'Calcification Rates'!$D$16+'Calcification Rates'!$E$16)))*('Calcification Rates'!$F$16+'Calcification Rates'!$G$16)</f>
        <v>17.118521397148644</v>
      </c>
      <c r="T115" s="73">
        <f>(2*'Calcification Rates'!$D$17*'Calcification Rates'!$F$17)+0.1*'Calcification Rates'!$D$17*($A115+(2*'Calcification Rates'!$D$17))*'Calcification Rates'!$F$17</f>
        <v>13.824243611111109</v>
      </c>
      <c r="U115" s="73">
        <f>(2*('Calcification Rates'!$D$17-'Calcification Rates'!$E$17)*('Calcification Rates'!$F$17-'Calcification Rates'!$G$17))+(0.1*('Calcification Rates'!$D$17-'Calcification Rates'!$E$17)*($A115+(2*'Calcification Rates'!$D$17-'Calcification Rates'!$E$17)))*('Calcification Rates'!$F$17-'Calcification Rates'!$G$17)</f>
        <v>11.730910978777139</v>
      </c>
      <c r="V115" s="73">
        <f>(2*('Calcification Rates'!$D$17+'Calcification Rates'!$E$17)*('Calcification Rates'!$F$17+'Calcification Rates'!$G$17))+(0.1*('Calcification Rates'!$D$17+'Calcification Rates'!$E$17)*($A115+(2*'Calcification Rates'!$D$17+'Calcification Rates'!$E$17)))*('Calcification Rates'!$F$17+'Calcification Rates'!$G$17)</f>
        <v>15.970013811281977</v>
      </c>
      <c r="W115" s="73">
        <f>((((((((($A115*2)/PI())/2)+'Calcification Rates'!$D$18)^2)*PI())/2))-((((((($A115*2)/PI())/2)^2)*PI())/2)))*'Calcification Rates'!$F$18</f>
        <v>67.696455758066747</v>
      </c>
      <c r="X115" s="73">
        <f>((((((((($A115*2)/PI())/2)+('Calcification Rates'!$D$18-'Calcification Rates'!$E$18))^2)*PI())/2))-((((((($A115*2)/PI())/2)^2)*PI())/2)))*('Calcification Rates'!$F$18-'Calcification Rates'!$G$18)</f>
        <v>61.051577081291022</v>
      </c>
      <c r="Y115" s="73">
        <f>((((((((($A115*2)/PI())/2)+('Calcification Rates'!$D$18+'Calcification Rates'!$E$18))^2)*PI())/2))-((((((($A115*2)/PI())/2)^2)*PI())/2)))*('Calcification Rates'!$F$18+'Calcification Rates'!$G$18)</f>
        <v>74.651387033418047</v>
      </c>
      <c r="Z115" s="73">
        <f>(2*'Calcification Rates'!$D$19*'Calcification Rates'!$F$19)+0.1*'Calcification Rates'!$D$19*($A115+(2*'Calcification Rates'!$D$19))*'Calcification Rates'!$F$19</f>
        <v>13.824243611111109</v>
      </c>
      <c r="AA115" s="73">
        <f>(2*('Calcification Rates'!$D$19-'Calcification Rates'!$E$19)*('Calcification Rates'!$F$19-'Calcification Rates'!$G$19))+(0.1*('Calcification Rates'!$D$19-'Calcification Rates'!$E$19)*($A115+(2*'Calcification Rates'!$D$19-'Calcification Rates'!$E$19)))*('Calcification Rates'!$F$19-'Calcification Rates'!$G$19)</f>
        <v>11.730910978777139</v>
      </c>
      <c r="AB115" s="73">
        <f>(2*('Calcification Rates'!$D$19+'Calcification Rates'!$E$19)*('Calcification Rates'!$F$19+'Calcification Rates'!$G$19))+(0.1*('Calcification Rates'!$D$19+'Calcification Rates'!$E$19)*($A115+(2*'Calcification Rates'!$D$19+'Calcification Rates'!$E$19)))*('Calcification Rates'!$F$19+'Calcification Rates'!$G$19)</f>
        <v>15.970013811281977</v>
      </c>
      <c r="AC115" s="73">
        <f>(((((1-'Calcification Rates'!$H$20)*$A115)*'Calcification Rates'!$D$20*0.1)+('Calcification Rates'!$H$20*$A115*'Calcification Rates'!$D$20))*'Calcification Rates'!$F$20)*0.5</f>
        <v>9.1361258041666638</v>
      </c>
      <c r="AD115" s="73">
        <f>(((((1-'Calcification Rates'!$H$20)*$A115)*(('Calcification Rates'!$D$20-'Calcification Rates'!$E$20)*0.1))+('Calcification Rates'!$H$20*$A115*('Calcification Rates'!$D$20-'Calcification Rates'!$E$20)))*('Calcification Rates'!$F$20-'Calcification Rates'!$G$20))*0.5</f>
        <v>7.7530683429313072</v>
      </c>
      <c r="AE115" s="73">
        <f>(((((1-'Calcification Rates'!$H$20)*$A115)*(('Calcification Rates'!$D$20+'Calcification Rates'!$E$20)*0.1))+('Calcification Rates'!$H$20*$A115*('Calcification Rates'!$D$20+'Calcification Rates'!$E$20)))*('Calcification Rates'!$F$20+'Calcification Rates'!$G$20))*0.5</f>
        <v>10.553701470060842</v>
      </c>
      <c r="AF115" s="73">
        <f>(2*'Calcification Rates'!$D$21*'Calcification Rates'!$F$21)+0.1*'Calcification Rates'!$D$21*($A115+(2*'Calcification Rates'!$D$21))*'Calcification Rates'!$F$21</f>
        <v>15.86388611111111</v>
      </c>
      <c r="AG115" s="73">
        <f>(2*('Calcification Rates'!$D$21-'Calcification Rates'!$E$21)*('Calcification Rates'!$F$21-'Calcification Rates'!$G$21))+(0.1*('Calcification Rates'!$D$21-'Calcification Rates'!$E$21)*($A115+(2*'Calcification Rates'!$D$21-'Calcification Rates'!$E$21)))*('Calcification Rates'!$F$21-'Calcification Rates'!$G$21)</f>
        <v>15.523497439982933</v>
      </c>
      <c r="AH115" s="73">
        <f>(2*('Calcification Rates'!$D$21+'Calcification Rates'!$E$21)*('Calcification Rates'!$F$21+'Calcification Rates'!$G$21))+(0.1*('Calcification Rates'!$D$21+'Calcification Rates'!$E$21)*($A115+(2*'Calcification Rates'!$D$21+'Calcification Rates'!$E$21)))*('Calcification Rates'!$F$21+'Calcification Rates'!$G$21)</f>
        <v>16.207739051750401</v>
      </c>
      <c r="AI115" s="73">
        <f>$A115*'Calcification Rates'!$D$23*'Calcification Rates'!$F$23</f>
        <v>2.6558178124999996</v>
      </c>
      <c r="AJ115" s="73">
        <f>$A115*('Calcification Rates'!$D$23-'Calcification Rates'!$E$23)*('Calcification Rates'!$F$23-'Calcification Rates'!$G$23)</f>
        <v>1.7260127683925373</v>
      </c>
      <c r="AK115" s="73">
        <f>$A115*('Calcification Rates'!$D$23+'Calcification Rates'!$E$23)*('Calcification Rates'!$F$23+'Calcification Rates'!$G$23)</f>
        <v>3.5856228566074626</v>
      </c>
      <c r="AL115" s="73">
        <f>((((1-'Calcification Rates'!$H$24)*$A115)*'Calcification Rates'!$D$24*0.1)+('Calcification Rates'!$H$24*$A115*'Calcification Rates'!$D$24))*'Calcification Rates'!$F$24</f>
        <v>121.0134319849</v>
      </c>
      <c r="AM115" s="73">
        <f>((((1-'Calcification Rates'!$H$24)*$A115)*(('Calcification Rates'!$D$24-'Calcification Rates'!$E$24)*0.1))+('Calcification Rates'!$H$24*$A115*('Calcification Rates'!$D$24-'Calcification Rates'!$E$24)))*('Calcification Rates'!$F$24-'Calcification Rates'!$G$24)</f>
        <v>72.98133989330988</v>
      </c>
      <c r="AN115" s="73">
        <f>((((1-'Calcification Rates'!$H$24)*$A115)*(('Calcification Rates'!$D$24+'Calcification Rates'!$E$24)*0.1))+('Calcification Rates'!$H$24*$A115*('Calcification Rates'!$D$24+'Calcification Rates'!$E$24)))*('Calcification Rates'!$F$24+'Calcification Rates'!$G$24)</f>
        <v>175.99975439278248</v>
      </c>
      <c r="AO115" s="73">
        <f>((((((((($A115*2)/PI())/2)+'Calcification Rates'!$D$25)^2)*PI())/2))-((((((($A115*2)/PI())/2)^2)*PI())/2)))*'Calcification Rates'!$F$25</f>
        <v>56.744269915097235</v>
      </c>
      <c r="AP115" s="73">
        <f>((((((((($A115*2)/PI())/2)+('Calcification Rates'!$D$25-'Calcification Rates'!$E$25))^2)*PI())/2))-((((((($A115*2)/PI())/2)^2)*PI())/2)))*('Calcification Rates'!$F$25-'Calcification Rates'!$G$25)</f>
        <v>46.39138714953318</v>
      </c>
      <c r="AQ115" s="73">
        <f>((((((((($A115*2)/PI())/2)+('Calcification Rates'!$D$25+'Calcification Rates'!$E$25))^2)*PI())/2))-((((((($A115*2)/PI())/2)^2)*PI())/2)))*('Calcification Rates'!$F$25+'Calcification Rates'!$G$25)</f>
        <v>67.440216096774819</v>
      </c>
      <c r="AR115" s="73">
        <f>((((1-'Calcification Rates'!$H$28)*$A115)*'Calcification Rates'!$D$28*0.1)+('Calcification Rates'!$H$28*$A115*'Calcification Rates'!$D$28))*'Calcification Rates'!$F$28</f>
        <v>19.477949956753367</v>
      </c>
      <c r="AS115" s="73">
        <f>((((1-'Calcification Rates'!$H$28)*$A115)*(('Calcification Rates'!$D$28-'Calcification Rates'!$E$28)*0.1))+('Calcification Rates'!$H$28*$A115*('Calcification Rates'!$D$28-'Calcification Rates'!$E$28)))*('Calcification Rates'!$F$28-'Calcification Rates'!$G$28)</f>
        <v>17.555857688293283</v>
      </c>
      <c r="AT115" s="73">
        <f>((((1-'Calcification Rates'!$H$28)*$A115)*(('Calcification Rates'!$D$28+'Calcification Rates'!$E$28)*0.1))+('Calcification Rates'!$H$28*$A115*('Calcification Rates'!$D$28+'Calcification Rates'!$E$28)))*('Calcification Rates'!$F$28+'Calcification Rates'!$G$28)</f>
        <v>21.494099911927904</v>
      </c>
      <c r="AU115" s="73">
        <f>((((((((($A115*2)/PI())/2)+'Calcification Rates'!$D$29)^2)*PI())/2))-((((((($A115*2)/PI())/2)^2)*PI())/2)))*'Calcification Rates'!$F$29</f>
        <v>277.01483478419584</v>
      </c>
      <c r="AV115" s="73">
        <f>((((((((($A115*2)/PI())/2)+('Calcification Rates'!$D$29-'Calcification Rates'!$E$29))^2)*PI())/2))-((((((($A115*2)/PI())/2)^2)*PI())/2)))*('Calcification Rates'!$F$29-'Calcification Rates'!$G$29)</f>
        <v>229.01305203456499</v>
      </c>
      <c r="AW115" s="73">
        <f>((((((((($A115*2)/PI())/2)+('Calcification Rates'!$D$29+'Calcification Rates'!$E$29))^2)*PI())/2))-((((((($A115*2)/PI())/2)^2)*PI())/2)))*('Calcification Rates'!$F$29+'Calcification Rates'!$G$29)</f>
        <v>329.17091806464634</v>
      </c>
      <c r="AX115" s="73">
        <f>((((((((($A115*2)/PI())/2)+'Calcification Rates'!$D$30)^2)*PI())/2))-((((((($A115*2)/PI())/2)^2)*PI())/2)))*'Calcification Rates'!$F$30</f>
        <v>66.302637886833665</v>
      </c>
      <c r="AY115" s="73">
        <f>((((((((($A115*2)/PI())/2)+('Calcification Rates'!$D$30-'Calcification Rates'!$E$30))^2)*PI())/2))-((((((($A115*2)/PI())/2)^2)*PI())/2)))*('Calcification Rates'!$F$30-'Calcification Rates'!$G$30)</f>
        <v>58.862065214215264</v>
      </c>
      <c r="AZ115" s="73">
        <f>((((((((($A115*2)/PI())/2)+('Calcification Rates'!$D$30+'Calcification Rates'!$E$30))^2)*PI())/2))-((((((($A115*2)/PI())/2)^2)*PI())/2)))*('Calcification Rates'!$F$30+'Calcification Rates'!$G$30)</f>
        <v>73.895800489240656</v>
      </c>
      <c r="BA115" s="73">
        <f>((((1-'Calcification Rates'!$H$31)*$A115)*'Calcification Rates'!$D$31*0.1)+('Calcification Rates'!$H$31*$A115*'Calcification Rates'!$D$31))*'Calcification Rates'!$F$31</f>
        <v>20.833358</v>
      </c>
      <c r="BB115" s="73">
        <f>((((1-'Calcification Rates'!$H$31)*$A115)*(('Calcification Rates'!$D$31-'Calcification Rates'!$E$31)*0.1))+('Calcification Rates'!$H$31*$A115*('Calcification Rates'!$D$31-'Calcification Rates'!$E$31)))*('Calcification Rates'!$F$31-'Calcification Rates'!$G$31)</f>
        <v>20.833358</v>
      </c>
      <c r="BC115" s="73">
        <f>((((1-'Calcification Rates'!$H$31)*$A115)*(('Calcification Rates'!$D$31+'Calcification Rates'!$E$31)*0.1))+('Calcification Rates'!$H$31*$A115*('Calcification Rates'!$D$31+'Calcification Rates'!$E$31)))*('Calcification Rates'!$F$31+'Calcification Rates'!$G$31)</f>
        <v>20.833358</v>
      </c>
      <c r="BD115" s="73">
        <f>$A115*'Calcification Rates'!$D$32*'Calcification Rates'!$F$32</f>
        <v>87.541348120239846</v>
      </c>
      <c r="BE115" s="73">
        <f>$A115*('Calcification Rates'!$D$32-'Calcification Rates'!$E$32)*('Calcification Rates'!$F$32-'Calcification Rates'!$G$32)</f>
        <v>84.154296712844925</v>
      </c>
      <c r="BF115" s="73">
        <f>$A115*('Calcification Rates'!$D$32+'Calcification Rates'!$E$32)*('Calcification Rates'!$F$32+'Calcification Rates'!$G$32)</f>
        <v>90.928399527634781</v>
      </c>
      <c r="BG115" s="73">
        <f>((((1-'Calcification Rates'!$H$34)*$A115)*'Calcification Rates'!$D$34*0.1)+('Calcification Rates'!$H$34*$A115*'Calcification Rates'!$D$34))*'Calcification Rates'!$F$34</f>
        <v>28.300615525000001</v>
      </c>
      <c r="BH115" s="73">
        <f>((((1-'Calcification Rates'!$H$34)*$A115)*(('Calcification Rates'!$D$34-'Calcification Rates'!$E$34)*0.1))+('Calcification Rates'!$H$34*$A115*('Calcification Rates'!$D$34-'Calcification Rates'!$E$34)))*('Calcification Rates'!$F$34-'Calcification Rates'!$G$34)</f>
        <v>10.7772445744808</v>
      </c>
      <c r="BI115" s="73">
        <f>((((1-'Calcification Rates'!$H$34)*$A115)*(('Calcification Rates'!$D$34+'Calcification Rates'!$E$34)*0.1))+('Calcification Rates'!$H$34*$A115*('Calcification Rates'!$D$34+'Calcification Rates'!$E$34)))*('Calcification Rates'!$F$34+'Calcification Rates'!$G$34)</f>
        <v>53.975179647657058</v>
      </c>
      <c r="BJ115" s="73">
        <f>(2*'Calcification Rates'!$D$35*'Calcification Rates'!$F$35)+0.1*'Calcification Rates'!$D$35*($A115+(2*'Calcification Rates'!$D$35))*'Calcification Rates'!$F$35</f>
        <v>7.9705755487871084</v>
      </c>
      <c r="BK115" s="73">
        <f>(2*('Calcification Rates'!$D$35-'Calcification Rates'!$E$35)*('Calcification Rates'!$F$35-'Calcification Rates'!$G$35))+(0.1*('Calcification Rates'!$D$35-'Calcification Rates'!$E$35)*($A115+(2*'Calcification Rates'!$D$35-'Calcification Rates'!$E$35)))*('Calcification Rates'!$F$35-'Calcification Rates'!$G$35)</f>
        <v>7.188693388244622</v>
      </c>
      <c r="BL115" s="73">
        <f>(2*('Calcification Rates'!$D$35+'Calcification Rates'!$E$35)*('Calcification Rates'!$F$35+'Calcification Rates'!$G$35))+(0.1*('Calcification Rates'!$D$35+'Calcification Rates'!$E$35)*($A115+(2*'Calcification Rates'!$D$35+'Calcification Rates'!$E$35)))*('Calcification Rates'!$F$35+'Calcification Rates'!$G$35)</f>
        <v>8.7888553370625733</v>
      </c>
      <c r="BM115" s="73">
        <f>((((((((($A115*2)/PI())/2)+'Calcification Rates'!$D$36)^2)*PI())/2))-((((((($A115*2)/PI())/2)^2)*PI())/2)))*'Calcification Rates'!$F$36</f>
        <v>89.303961980164516</v>
      </c>
      <c r="BN115" s="73">
        <f>((((((((($A115*2)/PI())/2)+('Calcification Rates'!$D$36-'Calcification Rates'!$E$36))^2)*PI())/2))-((((((($A115*2)/PI())/2)^2)*PI())/2)))*('Calcification Rates'!$F$36-'Calcification Rates'!$G$36)</f>
        <v>81.804587476436126</v>
      </c>
      <c r="BO115" s="73">
        <f>((((((((($A115*2)/PI())/2)+('Calcification Rates'!$D$36+'Calcification Rates'!$E$36))^2)*PI())/2))-((((((($A115*2)/PI())/2)^2)*PI())/2)))*('Calcification Rates'!$F$36+'Calcification Rates'!$G$36)</f>
        <v>97.131713708838532</v>
      </c>
      <c r="BP115" s="73">
        <f>(2*'Calcification Rates'!$D$37*'Calcification Rates'!$F$37)+0.1*'Calcification Rates'!$D$37*($A115+(2*'Calcification Rates'!$D$37))*'Calcification Rates'!$F$37</f>
        <v>156.27052777777777</v>
      </c>
      <c r="BQ115" s="73">
        <f>(2*('Calcification Rates'!$D$37-'Calcification Rates'!$E$37)*('Calcification Rates'!$F$37-'Calcification Rates'!$G$37))+(0.1*('Calcification Rates'!$D$37-'Calcification Rates'!$E$37)*($A115+(2*'Calcification Rates'!$D$37-'Calcification Rates'!$E$37)))*('Calcification Rates'!$F$37-'Calcification Rates'!$G$37)</f>
        <v>128.3010348517353</v>
      </c>
      <c r="BR115" s="73">
        <f>(2*('Calcification Rates'!$D$37+'Calcification Rates'!$E$37)*('Calcification Rates'!$F$37+'Calcification Rates'!$G$37))+(0.1*('Calcification Rates'!$D$37+'Calcification Rates'!$E$37)*($A115+(2*'Calcification Rates'!$D$37+'Calcification Rates'!$E$37)))*('Calcification Rates'!$F$37+'Calcification Rates'!$G$37)</f>
        <v>186.45529362556999</v>
      </c>
      <c r="BS115" s="73">
        <f>(2*'Calcification Rates'!$D$38*'Calcification Rates'!$F$38)+0.1*'Calcification Rates'!$D$38*($A115+(2*'Calcification Rates'!$D$38))*'Calcification Rates'!$F$38</f>
        <v>149.63355555555555</v>
      </c>
      <c r="BT115" s="73">
        <f>(2*('Calcification Rates'!$D$38-'Calcification Rates'!$E$38)*('Calcification Rates'!$F$38-'Calcification Rates'!$G$38))+(0.1*('Calcification Rates'!$D$38-'Calcification Rates'!$E$38)*($A115+(2*'Calcification Rates'!$D$38-'Calcification Rates'!$E$38)))*('Calcification Rates'!$F$38-'Calcification Rates'!$G$38)</f>
        <v>120.49751410897935</v>
      </c>
      <c r="BU115" s="73">
        <f>(2*('Calcification Rates'!$D$38+'Calcification Rates'!$E$38)*('Calcification Rates'!$F$38+'Calcification Rates'!$G$38))+(0.1*('Calcification Rates'!$D$38+'Calcification Rates'!$E$38)*($A115+(2*'Calcification Rates'!$D$38+'Calcification Rates'!$E$38)))*('Calcification Rates'!$F$38+'Calcification Rates'!$G$38)</f>
        <v>181.65521798551416</v>
      </c>
      <c r="BV115" s="73">
        <f>((((((((($A115*2)/PI())/2)+'Calcification Rates'!$D$39)^2)*PI())/2))-((((((($A115*2)/PI())/2)^2)*PI())/2)))*'Calcification Rates'!$F$39</f>
        <v>48.331797494853895</v>
      </c>
      <c r="BW115" s="73">
        <f>((((((((($A115*2)/PI())/2)+('Calcification Rates'!$D$39-'Calcification Rates'!$E$39))^2)*PI())/2))-((((((($A115*2)/PI())/2)^2)*PI())/2)))*('Calcification Rates'!$F$39-'Calcification Rates'!$G$39)</f>
        <v>46.461797931881406</v>
      </c>
      <c r="BX115" s="73">
        <f>((((((((($A115*2)/PI())/2)+('Calcification Rates'!$D$39+'Calcification Rates'!$E$39))^2)*PI())/2))-((((((($A115*2)/PI())/2)^2)*PI())/2)))*('Calcification Rates'!$F$39+'Calcification Rates'!$G$39)</f>
        <v>50.20179705782639</v>
      </c>
      <c r="BY115" s="73">
        <f>((((((((($A115*2)/PI())/2)+'Calcification Rates'!$D$40)^2)*PI())/2))-((((((($A115*2)/PI())/2)^2)*PI())/2)))*'Calcification Rates'!$F$40</f>
        <v>88.149797801964993</v>
      </c>
      <c r="BZ115" s="73">
        <f>((((((((($A115*2)/PI())/2)+('Calcification Rates'!$D$40-'Calcification Rates'!$E$40))^2)*PI())/2))-((((((($A115*2)/PI())/2)^2)*PI())/2)))*('Calcification Rates'!$F$40-'Calcification Rates'!$G$40)</f>
        <v>84.739204943643514</v>
      </c>
      <c r="CA115" s="73">
        <f>((((((((($A115*2)/PI())/2)+('Calcification Rates'!$D$40+'Calcification Rates'!$E$40))^2)*PI())/2))-((((((($A115*2)/PI())/2)^2)*PI())/2)))*('Calcification Rates'!$F$40+'Calcification Rates'!$G$40)</f>
        <v>91.560390660286458</v>
      </c>
      <c r="CB115" s="73">
        <f>$A115*'Calcification Rates'!$D$23*'Calcification Rates'!$F$23</f>
        <v>2.6558178124999996</v>
      </c>
      <c r="CC115" s="73">
        <f>$A115*('Calcification Rates'!$D$23-'Calcification Rates'!$E$23)*('Calcification Rates'!$F$23-'Calcification Rates'!$G$23)</f>
        <v>1.7260127683925373</v>
      </c>
      <c r="CD115" s="73">
        <f>$A115*('Calcification Rates'!$D$23+'Calcification Rates'!$E$23)*('Calcification Rates'!$F$23+'Calcification Rates'!$G$23)</f>
        <v>3.5856228566074626</v>
      </c>
      <c r="CE115" s="73">
        <f>((((1-'Calcification Rates'!$H$44)*$A115)*'Calcification Rates'!$D$44*0.1)+('Calcification Rates'!$H$44*$A115*'Calcification Rates'!$D$44))*'Calcification Rates'!$F$44</f>
        <v>92.741117075424995</v>
      </c>
      <c r="CF115" s="73">
        <f>((((1-'Calcification Rates'!$H$44)*$A115)*(('Calcification Rates'!$D$44-'Calcification Rates'!$E$44)*0.1))+('Calcification Rates'!$H$44*$A115*('Calcification Rates'!$D$44-'Calcification Rates'!$E$44)))*('Calcification Rates'!$F$44-'Calcification Rates'!$G$44)</f>
        <v>55.930741541248018</v>
      </c>
      <c r="CG115" s="73">
        <f>((((1-'Calcification Rates'!$H$44)*$A115)*(('Calcification Rates'!$D$44+'Calcification Rates'!$E$44)*0.1))+('Calcification Rates'!$H$44*$A115*('Calcification Rates'!$D$44+'Calcification Rates'!$E$44)))*('Calcification Rates'!$F$44+'Calcification Rates'!$G$44)</f>
        <v>134.88100915461837</v>
      </c>
      <c r="CH115" s="73">
        <f>((((1-'Calcification Rates'!$H$45)*$A115)*'Calcification Rates'!$D$45*0.1)+('Calcification Rates'!$H$45*$A115*'Calcification Rates'!$D$45))*'Calcification Rates'!$F$45</f>
        <v>115.23767119999998</v>
      </c>
      <c r="CI115" s="73">
        <f>((((1-'Calcification Rates'!$H$45)*$A115)*(('Calcification Rates'!$D$45-'Calcification Rates'!$E$45)*0.1))+('Calcification Rates'!$H$45*$A115*('Calcification Rates'!$D$45-'Calcification Rates'!$E$45)))*('Calcification Rates'!$F$45-'Calcification Rates'!$G$45)</f>
        <v>75.882450971877191</v>
      </c>
      <c r="CJ115" s="73">
        <f>((((1-'Calcification Rates'!$H$45)*$A115)*(('Calcification Rates'!$D$45+'Calcification Rates'!$E$45)*0.1))+('Calcification Rates'!$H$45*$A115*('Calcification Rates'!$D$45+'Calcification Rates'!$E$45)))*('Calcification Rates'!$F$45+'Calcification Rates'!$G$45)</f>
        <v>154.59289142812278</v>
      </c>
      <c r="CK115" s="73">
        <f>((((1-'Calcification Rates'!$H$46)*$A115)*'Calcification Rates'!$D$46*0.1)+('Calcification Rates'!$H$46*$A115*'Calcification Rates'!$D$46))*'Calcification Rates'!$F$46</f>
        <v>92.819648660000013</v>
      </c>
      <c r="CL115" s="73">
        <f>((((1-'Calcification Rates'!$H$46)*$A115)*(('Calcification Rates'!$D$46-'Calcification Rates'!$E$46)*0.1))+('Calcification Rates'!$H$46*$A115*('Calcification Rates'!$D$46-'Calcification Rates'!$E$46)))*('Calcification Rates'!$F$46-'Calcification Rates'!$G$46)</f>
        <v>87.052582094955525</v>
      </c>
      <c r="CM115" s="73">
        <f>((((1-'Calcification Rates'!$H$46)*$A115)*(('Calcification Rates'!$D$46+'Calcification Rates'!$E$46)*0.1))+('Calcification Rates'!$H$46*$A115*('Calcification Rates'!$D$46+'Calcification Rates'!$E$46)))*('Calcification Rates'!$F$46+'Calcification Rates'!$G$46)</f>
        <v>98.759650924359775</v>
      </c>
      <c r="CN115" s="73">
        <f>((((1-'Calcification Rates'!$H$47)*$A115)*'Calcification Rates'!$D$47*0.1)+('Calcification Rates'!$H$47*$A115*'Calcification Rates'!$D$47))*'Calcification Rates'!$F$47</f>
        <v>121.0134319849</v>
      </c>
      <c r="CO115" s="73">
        <f>((((1-'Calcification Rates'!$H$47)*$A115)*(('Calcification Rates'!$D$47-'Calcification Rates'!$E$47)*0.1))+('Calcification Rates'!$H$47*$A115*('Calcification Rates'!$D$47-'Calcification Rates'!$E$47)))*('Calcification Rates'!$F$47-'Calcification Rates'!$G$47)</f>
        <v>72.98133989330988</v>
      </c>
      <c r="CP115" s="73">
        <f>((((1-'Calcification Rates'!$H$47)*$A115)*(('Calcification Rates'!$D$47+'Calcification Rates'!$E$47)*0.1))+('Calcification Rates'!$H$47*$A115*('Calcification Rates'!$D$47+'Calcification Rates'!$E$47)))*('Calcification Rates'!$F$47+'Calcification Rates'!$G$47)</f>
        <v>175.99975439278248</v>
      </c>
      <c r="CQ115" s="73">
        <f>((((((((($A115*2)/PI())/2)+'Calcification Rates'!$D$48)^2)*PI())/2))-((((((($A115*2)/PI())/2)^2)*PI())/2)))*'Calcification Rates'!$F$48</f>
        <v>67.696455758066747</v>
      </c>
      <c r="CR115" s="73">
        <f>((((((((($A115*2)/PI())/2)+('Calcification Rates'!$D$48-'Calcification Rates'!$E$48))^2)*PI())/2))-((((((($A115*2)/PI())/2)^2)*PI())/2)))*('Calcification Rates'!$F$48-'Calcification Rates'!$G$48)</f>
        <v>61.051577081291022</v>
      </c>
      <c r="CS115" s="73">
        <f>((((((((($A115*2)/PI())/2)+('Calcification Rates'!$D$48+'Calcification Rates'!$E$48))^2)*PI())/2))-((((((($A115*2)/PI())/2)^2)*PI())/2)))*('Calcification Rates'!$F$48+'Calcification Rates'!$G$48)</f>
        <v>74.651387033418047</v>
      </c>
      <c r="CT115" s="73">
        <f>((((1-'Calcification Rates'!$H$49)*$A115)*'Calcification Rates'!$D$49*0.1)+('Calcification Rates'!$H$49*$A115*'Calcification Rates'!$D$49))*'Calcification Rates'!$F$49</f>
        <v>92.741117075424995</v>
      </c>
      <c r="CU115" s="73">
        <f>((((1-'Calcification Rates'!$H$49)*$A115)*(('Calcification Rates'!$D$49-'Calcification Rates'!$E$49)*0.1))+('Calcification Rates'!$H$49*$A115*('Calcification Rates'!$D$49-'Calcification Rates'!$E$49)))*('Calcification Rates'!$F$49-'Calcification Rates'!$G$49)</f>
        <v>55.930741541248018</v>
      </c>
      <c r="CV115" s="73">
        <f>((((1-'Calcification Rates'!$H$49)*$A115)*(('Calcification Rates'!$D$49+'Calcification Rates'!$E$49)*0.1))+('Calcification Rates'!$H$49*$A115*('Calcification Rates'!$D$49+'Calcification Rates'!$E$49)))*('Calcification Rates'!$F$49+'Calcification Rates'!$G$49)</f>
        <v>134.88100915461837</v>
      </c>
      <c r="CW115" s="73">
        <f>((((((((($A115*2)/PI())/2)+'Calcification Rates'!$D$50)^2)*PI())/2))-((((((($A115*2)/PI())/2)^2)*PI())/2)))*'Calcification Rates'!$F$50</f>
        <v>67.696455758066747</v>
      </c>
      <c r="CX115" s="73">
        <f>((((((((($A115*2)/PI())/2)+('Calcification Rates'!$D$50-'Calcification Rates'!$E$50))^2)*PI())/2))-((((((($A115*2)/PI())/2)^2)*PI())/2)))*('Calcification Rates'!$F$50-'Calcification Rates'!$G$50)</f>
        <v>61.051577081291022</v>
      </c>
      <c r="CY115" s="73">
        <f>((((((((($A115*2)/PI())/2)+('Calcification Rates'!$D$50+'Calcification Rates'!$E$50))^2)*PI())/2))-((((((($A115*2)/PI())/2)^2)*PI())/2)))*('Calcification Rates'!$F$50+'Calcification Rates'!$G$50)</f>
        <v>74.651387033418047</v>
      </c>
      <c r="CZ115" s="73">
        <f>((((((((($A115*2)/PI())/2)+'Calcification Rates'!$D$51)^2)*PI())/2))-((((((($A115*2)/PI())/2)^2)*PI())/2)))*'Calcification Rates'!$F$51</f>
        <v>67.696455758066747</v>
      </c>
      <c r="DA115" s="73">
        <f>((((((((($A115*2)/PI())/2)+('Calcification Rates'!$D$51-'Calcification Rates'!$E$51))^2)*PI())/2))-((((((($A115*2)/PI())/2)^2)*PI())/2)))*('Calcification Rates'!$F$51-'Calcification Rates'!$G$51)</f>
        <v>61.051577081291022</v>
      </c>
      <c r="DB115" s="73">
        <f>((((((((($A115*2)/PI())/2)+('Calcification Rates'!$D$51+'Calcification Rates'!$E$51))^2)*PI())/2))-((((((($A115*2)/PI())/2)^2)*PI())/2)))*('Calcification Rates'!$F$51+'Calcification Rates'!$G$51)</f>
        <v>74.651387033418047</v>
      </c>
      <c r="DC115" s="73">
        <f>((((((((($A115*2)/PI())/2)+'Calcification Rates'!$D$52)^2)*PI())/2))-((((((($A115*2)/PI())/2)^2)*PI())/2)))*'Calcification Rates'!$F$52</f>
        <v>149.20483325662426</v>
      </c>
      <c r="DD115" s="73">
        <f>((((((((($A115*2)/PI())/2)+('Calcification Rates'!$D$52-'Calcification Rates'!$E$52))^2)*PI())/2))-((((((($A115*2)/PI())/2)^2)*PI())/2)))*('Calcification Rates'!$F$52-'Calcification Rates'!$G$52)</f>
        <v>140.86455332771536</v>
      </c>
      <c r="DE115" s="73">
        <f>((((((((($A115*2)/PI())/2)+('Calcification Rates'!$D$52+'Calcification Rates'!$E$52))^2)*PI())/2))-((((((($A115*2)/PI())/2)^2)*PI())/2)))*('Calcification Rates'!$F$52+'Calcification Rates'!$G$52)</f>
        <v>157.75290403072233</v>
      </c>
      <c r="DF115" s="73">
        <f>((((((((($A115*2)/PI())/2)+'Calcification Rates'!$D$53)^2)*PI())/2))-((((((($A115*2)/PI())/2)^2)*PI())/2)))*'Calcification Rates'!$F$53</f>
        <v>20.096440457247855</v>
      </c>
      <c r="DG115" s="73">
        <f>((((((((($A115*2)/PI())/2)+('Calcification Rates'!$D$53-'Calcification Rates'!$E$53))^2)*PI())/2))-((((((($A115*2)/PI())/2)^2)*PI())/2)))*('Calcification Rates'!$F$53-'Calcification Rates'!$G$53)</f>
        <v>19.101734931767187</v>
      </c>
      <c r="DH115" s="73">
        <f>((((((((($A115*2)/PI())/2)+('Calcification Rates'!$D$53+'Calcification Rates'!$E$53))^2)*PI())/2))-((((((($A115*2)/PI())/2)^2)*PI())/2)))*('Calcification Rates'!$F$53+'Calcification Rates'!$G$53)</f>
        <v>21.108634635633432</v>
      </c>
      <c r="DI115" s="73">
        <f>((((((((($A115*2)/PI())/2)+'Calcification Rates'!$D$54)^2)*PI())/2))-((((((($A115*2)/PI())/2)^2)*PI())/2)))*'Calcification Rates'!$F$54</f>
        <v>20.096440457247855</v>
      </c>
      <c r="DJ115" s="73">
        <f>((((((((($A115*2)/PI())/2)+('Calcification Rates'!$D$54-'Calcification Rates'!$E$54))^2)*PI())/2))-((((((($A115*2)/PI())/2)^2)*PI())/2)))*('Calcification Rates'!$F$54-'Calcification Rates'!$G$54)</f>
        <v>19.101734931767187</v>
      </c>
      <c r="DK115" s="73">
        <f>((((((((($A115*2)/PI())/2)+('Calcification Rates'!$D$54+'Calcification Rates'!$E$54))^2)*PI())/2))-((((((($A115*2)/PI())/2)^2)*PI())/2)))*('Calcification Rates'!$F$54+'Calcification Rates'!$G$54)</f>
        <v>21.108634635633432</v>
      </c>
      <c r="DL115" s="73">
        <f>((((((((($A115*2)/PI())/2)+'Calcification Rates'!$D$55)^2)*PI())/2))-((((((($A115*2)/PI())/2)^2)*PI())/2)))*'Calcification Rates'!$F$55</f>
        <v>24.643816087026536</v>
      </c>
      <c r="DM115" s="73">
        <f>((((((((($A115*2)/PI())/2)+('Calcification Rates'!$D$55-'Calcification Rates'!$E$55))^2)*PI())/2))-((((((($A115*2)/PI())/2)^2)*PI())/2)))*('Calcification Rates'!$F$55-'Calcification Rates'!$G$55)</f>
        <v>24.366803895019871</v>
      </c>
      <c r="DN115" s="73">
        <f>((((((((($A115*2)/PI())/2)+('Calcification Rates'!$D$55+'Calcification Rates'!$E$55))^2)*PI())/2))-((((((($A115*2)/PI())/2)^2)*PI())/2)))*('Calcification Rates'!$F$55+'Calcification Rates'!$G$55)</f>
        <v>24.920838152953159</v>
      </c>
      <c r="DO115" s="73">
        <f>((((1-'Calcification Rates'!$H$56)*$A115)*'Calcification Rates'!$D$56*0.1)+('Calcification Rates'!$H$56*$A115*'Calcification Rates'!$D$56))*'Calcification Rates'!$F$56</f>
        <v>12.030012205</v>
      </c>
      <c r="DP115" s="73">
        <f>((((1-'Calcification Rates'!$H$56)*$A115)*(('Calcification Rates'!$D$56-'Calcification Rates'!$E$56)*0.1))+('Calcification Rates'!$H$56*$A115*('Calcification Rates'!$D$56-'Calcification Rates'!$E$56)))*('Calcification Rates'!$F$56-'Calcification Rates'!$G$56)</f>
        <v>12.030012205</v>
      </c>
      <c r="DQ115" s="73">
        <f>((((1-'Calcification Rates'!$H$56)*$A115)*(('Calcification Rates'!$D$56+'Calcification Rates'!$E$56)*0.1))+('Calcification Rates'!$H$56*$A115*('Calcification Rates'!$D$56+'Calcification Rates'!$E$56)))*('Calcification Rates'!$F$56+'Calcification Rates'!$G$56)</f>
        <v>12.030012205</v>
      </c>
      <c r="DR115" s="73">
        <f>((((1-'Calcification Rates'!$H$57)*$A115)*'Calcification Rates'!$D$57*0.1)+('Calcification Rates'!$H$57*$A115*'Calcification Rates'!$D$57))*'Calcification Rates'!$F$57</f>
        <v>51.006994666666671</v>
      </c>
      <c r="DS115" s="73">
        <f>((((1-'Calcification Rates'!$H$57)*$A115)*(('Calcification Rates'!$D$57-'Calcification Rates'!$E$57)*0.1))+('Calcification Rates'!$H$57*$A115*('Calcification Rates'!$D$57-'Calcification Rates'!$E$57)))*('Calcification Rates'!$F$57-'Calcification Rates'!$G$57)</f>
        <v>48.343926568966772</v>
      </c>
      <c r="DT115" s="73">
        <f>((((1-'Calcification Rates'!$H$57)*$A115)*(('Calcification Rates'!$D$57+'Calcification Rates'!$E$57)*0.1))+('Calcification Rates'!$H$57*$A115*('Calcification Rates'!$D$57+'Calcification Rates'!$E$57)))*('Calcification Rates'!$F$57+'Calcification Rates'!$G$57)</f>
        <v>53.670062764366563</v>
      </c>
      <c r="DU115" s="73">
        <f>((((1-'Calcification Rates'!$H$58)*$A115)*'Calcification Rates'!$D$58*0.1)+('Calcification Rates'!$H$58*$A115*'Calcification Rates'!$D$58))*'Calcification Rates'!$F$58</f>
        <v>51.006994666666671</v>
      </c>
      <c r="DV115" s="73">
        <f>((((1-'Calcification Rates'!$H$58)*$A115)*(('Calcification Rates'!$D$58-'Calcification Rates'!$E$58)*0.1))+('Calcification Rates'!$H$58*$A115*('Calcification Rates'!$D$58-'Calcification Rates'!$E$58)))*('Calcification Rates'!$F$58-'Calcification Rates'!$G$58)</f>
        <v>48.343926568966772</v>
      </c>
      <c r="DW115" s="73">
        <f>((((1-'Calcification Rates'!$H$58)*$A115)*(('Calcification Rates'!$D$58+'Calcification Rates'!$E$58)*0.1))+('Calcification Rates'!$H$58*$A115*('Calcification Rates'!$D$58+'Calcification Rates'!$E$58)))*('Calcification Rates'!$F$58+'Calcification Rates'!$G$58)</f>
        <v>53.670062764366563</v>
      </c>
      <c r="DX115" s="73">
        <f>(2*'Calcification Rates'!$D$59*'Calcification Rates'!$F$59)+0.1*'Calcification Rates'!$D$59*($A115+(2*'Calcification Rates'!$D$59))*'Calcification Rates'!$F$59</f>
        <v>32.344817422222228</v>
      </c>
      <c r="DY115" s="73">
        <f>(2*('Calcification Rates'!$D$59-'Calcification Rates'!$E$59)*('Calcification Rates'!$F$59-'Calcification Rates'!$G$59))+(0.1*('Calcification Rates'!$D$59-'Calcification Rates'!$E$59)*($A115+(2*'Calcification Rates'!$D$59-'Calcification Rates'!$E$59)))*('Calcification Rates'!$F$59-'Calcification Rates'!$G$59)</f>
        <v>30.637602775541851</v>
      </c>
      <c r="DZ115" s="73">
        <f>(2*('Calcification Rates'!$D$59+'Calcification Rates'!$E$59)*('Calcification Rates'!$F$59+'Calcification Rates'!$G$59))+(0.1*('Calcification Rates'!$D$59+'Calcification Rates'!$E$59)*($A115+(2*'Calcification Rates'!$D$59+'Calcification Rates'!$E$59)))*('Calcification Rates'!$F$59+'Calcification Rates'!$G$59)</f>
        <v>34.054069831109899</v>
      </c>
      <c r="EA115" s="73">
        <f>((((((((($A115*2)/PI())/2)+'Calcification Rates'!$D$60)^2)*PI())/2))-((((((($A115*2)/PI())/2)^2)*PI())/2)))*'Calcification Rates'!$F$60</f>
        <v>70.391051284714038</v>
      </c>
      <c r="EB115" s="73">
        <f>((((((((($A115*2)/PI())/2)+('Calcification Rates'!$D$60-'Calcification Rates'!$E$60))^2)*PI())/2))-((((((($A115*2)/PI())/2)^2)*PI())/2)))*('Calcification Rates'!$F$60-'Calcification Rates'!$G$60)</f>
        <v>65.717677701757452</v>
      </c>
      <c r="EC115" s="73">
        <f>((((((((($A115*2)/PI())/2)+('Calcification Rates'!$D$60+'Calcification Rates'!$E$60))^2)*PI())/2))-((((((($A115*2)/PI())/2)^2)*PI())/2)))*('Calcification Rates'!$F$60+'Calcification Rates'!$G$60)</f>
        <v>75.215570363864742</v>
      </c>
      <c r="ED115" s="73">
        <f>$A115*'Calcification Rates'!$D$61*'Calcification Rates'!$F$61</f>
        <v>88.679586944119862</v>
      </c>
      <c r="EE115" s="73">
        <f>$A115*('Calcification Rates'!$D$61-'Calcification Rates'!$E$61)*('Calcification Rates'!$F$61-'Calcification Rates'!$G$61)</f>
        <v>81.259230895826732</v>
      </c>
      <c r="EF115" s="73">
        <f>$A115*('Calcification Rates'!$D$61+'Calcification Rates'!$E$61)*('Calcification Rates'!$F$61+'Calcification Rates'!$G$61)</f>
        <v>96.421063761865824</v>
      </c>
      <c r="EG115" s="73">
        <f>(2*'Calcification Rates'!$D$62*'Calcification Rates'!$F$62)+0.1*'Calcification Rates'!$D$62*($A115+(2*'Calcification Rates'!$D$62))*'Calcification Rates'!$F$62</f>
        <v>156.27052777777777</v>
      </c>
      <c r="EH115" s="73">
        <f>(2*('Calcification Rates'!$D$62-'Calcification Rates'!$E$62)*('Calcification Rates'!$F$62-'Calcification Rates'!$G$62))+(0.1*('Calcification Rates'!$D$62-'Calcification Rates'!$E$62)*($A115+(2*'Calcification Rates'!$D$62-'Calcification Rates'!$E$62)))*('Calcification Rates'!$F$62-'Calcification Rates'!$G$62)</f>
        <v>128.3010348517353</v>
      </c>
      <c r="EI115" s="73">
        <f>(2*('Calcification Rates'!$D$62+'Calcification Rates'!$E$62)*('Calcification Rates'!$F$62+'Calcification Rates'!$G$62))+(0.1*('Calcification Rates'!$D$62+'Calcification Rates'!$E$62)*($A115+(2*'Calcification Rates'!$D$62+'Calcification Rates'!$E$62)))*('Calcification Rates'!$F$62+'Calcification Rates'!$G$62)</f>
        <v>186.45529362556999</v>
      </c>
      <c r="EJ115" s="73">
        <f>(2*'Calcification Rates'!$D$63*'Calcification Rates'!$F$63)+0.1*'Calcification Rates'!$D$63*($A115+(2*'Calcification Rates'!$D$63))*'Calcification Rates'!$F$63</f>
        <v>156.27052777777777</v>
      </c>
      <c r="EK115" s="73">
        <f>(2*('Calcification Rates'!$D$63-'Calcification Rates'!$E$63)*('Calcification Rates'!$F$63-'Calcification Rates'!$G$63))+(0.1*('Calcification Rates'!$D$63-'Calcification Rates'!$E$63)*($A115+(2*'Calcification Rates'!$D$63-'Calcification Rates'!$E$63)))*('Calcification Rates'!$F$63-'Calcification Rates'!$G$63)</f>
        <v>128.3010348517353</v>
      </c>
      <c r="EL115" s="73">
        <f>(2*('Calcification Rates'!$D$63+'Calcification Rates'!$E$63)*('Calcification Rates'!$F$63+'Calcification Rates'!$G$63))+(0.1*('Calcification Rates'!$D$63+'Calcification Rates'!$E$63)*($A115+(2*'Calcification Rates'!$D$63+'Calcification Rates'!$E$63)))*('Calcification Rates'!$F$63+'Calcification Rates'!$G$63)</f>
        <v>186.45529362556999</v>
      </c>
      <c r="EM115" s="73">
        <f>(2*'Calcification Rates'!$D$64*'Calcification Rates'!$F$64)+0.1*'Calcification Rates'!$D$64*($A115+(2*'Calcification Rates'!$D$64))*'Calcification Rates'!$F$64</f>
        <v>156.27052777777777</v>
      </c>
      <c r="EN115" s="73">
        <f>(2*('Calcification Rates'!$D$64-'Calcification Rates'!$E$64)*('Calcification Rates'!$F$64-'Calcification Rates'!$G$64))+(0.1*('Calcification Rates'!$D$64-'Calcification Rates'!$E$64)*($A115+(2*'Calcification Rates'!$D$64-'Calcification Rates'!$E$64)))*('Calcification Rates'!$F$64-'Calcification Rates'!$G$64)</f>
        <v>128.3010348517353</v>
      </c>
      <c r="EO115" s="73">
        <f>(2*('Calcification Rates'!$D$64+'Calcification Rates'!$E$64)*('Calcification Rates'!$F$64+'Calcification Rates'!$G$64))+(0.1*('Calcification Rates'!$D$64+'Calcification Rates'!$E$64)*($A115+(2*'Calcification Rates'!$D$64+'Calcification Rates'!$E$64)))*('Calcification Rates'!$F$64+'Calcification Rates'!$G$64)</f>
        <v>186.45529362556999</v>
      </c>
      <c r="EP115" s="73">
        <f>(2*'Calcification Rates'!$D$65*'Calcification Rates'!$F$65)+0.1*'Calcification Rates'!$D$65*($A115+(2*'Calcification Rates'!$D$65))*'Calcification Rates'!$F$65</f>
        <v>156.27052777777777</v>
      </c>
      <c r="EQ115" s="73">
        <f>(2*('Calcification Rates'!$D$65-'Calcification Rates'!$E$65)*('Calcification Rates'!$F$65-'Calcification Rates'!$G$65))+(0.1*('Calcification Rates'!$D$65-'Calcification Rates'!$E$65)*($A115+(2*'Calcification Rates'!$D$65-'Calcification Rates'!$E$65)))*('Calcification Rates'!$F$65-'Calcification Rates'!$G$65)</f>
        <v>128.3010348517353</v>
      </c>
      <c r="ER115" s="73">
        <f>(2*('Calcification Rates'!$D$65+'Calcification Rates'!$E$65)*('Calcification Rates'!$F$65+'Calcification Rates'!$G$65))+(0.1*('Calcification Rates'!$D$65+'Calcification Rates'!$E$65)*($A115+(2*'Calcification Rates'!$D$65+'Calcification Rates'!$E$65)))*('Calcification Rates'!$F$65+'Calcification Rates'!$G$65)</f>
        <v>186.45529362556999</v>
      </c>
      <c r="ES115" s="73">
        <f>$A115*'Calcification Rates'!$D$66*'Calcification Rates'!$F$66</f>
        <v>88.679586944119862</v>
      </c>
      <c r="ET115" s="73">
        <f>$A115*('Calcification Rates'!$D$66-'Calcification Rates'!$E$66)*('Calcification Rates'!$F$66-'Calcification Rates'!$G$66)</f>
        <v>81.259230895826732</v>
      </c>
      <c r="EU115" s="73">
        <f>$A115*('Calcification Rates'!$D$66+'Calcification Rates'!$E$66)*('Calcification Rates'!$F$66+'Calcification Rates'!$G$66)</f>
        <v>96.421063761865824</v>
      </c>
      <c r="EV115" s="73">
        <f>(2*'Calcification Rates'!$D$67*'Calcification Rates'!$F$67)+0.1*'Calcification Rates'!$D$67*($A115+(2*'Calcification Rates'!$D$67))*'Calcification Rates'!$F$67</f>
        <v>156.27052777777777</v>
      </c>
      <c r="EW115" s="73">
        <f>(2*('Calcification Rates'!$D$67-'Calcification Rates'!$E$67)*('Calcification Rates'!$F$67-'Calcification Rates'!$G$67))+(0.1*('Calcification Rates'!$D$67-'Calcification Rates'!$E$67)*($A115+(2*'Calcification Rates'!$D$67-'Calcification Rates'!$E$67)))*('Calcification Rates'!$F$67-'Calcification Rates'!$G$67)</f>
        <v>128.3010348517353</v>
      </c>
      <c r="EX115" s="73">
        <f>(2*('Calcification Rates'!$D$67+'Calcification Rates'!$E$67)*('Calcification Rates'!$F$67+'Calcification Rates'!$G$67))+(0.1*('Calcification Rates'!$D$67+'Calcification Rates'!$E$67)*($A115+(2*'Calcification Rates'!$D$67+'Calcification Rates'!$E$67)))*('Calcification Rates'!$F$67+'Calcification Rates'!$G$67)</f>
        <v>186.45529362556999</v>
      </c>
      <c r="EY115" s="73">
        <f>((((1-'Calcification Rates'!$H$68)*$A115)*'Calcification Rates'!$D$68*0.1)+('Calcification Rates'!$H$68*$A115*'Calcification Rates'!$D$68))*'Calcification Rates'!$F$68</f>
        <v>25.868694500000004</v>
      </c>
      <c r="EZ115" s="73">
        <f>((((1-'Calcification Rates'!$H$68)*$A115)*(('Calcification Rates'!$D$68-'Calcification Rates'!$E$68)*0.1))+('Calcification Rates'!$H$68*$A115*('Calcification Rates'!$D$68-'Calcification Rates'!$E$68)))*('Calcification Rates'!$F$68-'Calcification Rates'!$G$68)</f>
        <v>16.097156357105387</v>
      </c>
      <c r="FA115" s="73">
        <f>((((1-'Calcification Rates'!$H$68)*$A115)*(('Calcification Rates'!$D$68+'Calcification Rates'!$E$68)*0.1))+('Calcification Rates'!$H$68*$A115*('Calcification Rates'!$D$68+'Calcification Rates'!$E$68)))*('Calcification Rates'!$F$68+'Calcification Rates'!$G$68)</f>
        <v>36.612183685035504</v>
      </c>
      <c r="FB115" s="73">
        <f>((((((((($A115*2)/PI())/2)+'Calcification Rates'!$D$69)^2)*PI())/2))-((((((($A115*2)/PI())/2)^2)*PI())/2)))*'Calcification Rates'!$F$69</f>
        <v>171.65608384420221</v>
      </c>
      <c r="FC115" s="73">
        <f>((((((((($A115*2)/PI())/2)+('Calcification Rates'!$D$69-'Calcification Rates'!$E$69))^2)*PI())/2))-((((((($A115*2)/PI())/2)^2)*PI())/2)))*('Calcification Rates'!$F$69-'Calcification Rates'!$G$69)</f>
        <v>162.50673656484491</v>
      </c>
      <c r="FD115" s="73">
        <f>((((((((($A115*2)/PI())/2)+('Calcification Rates'!$D$69+'Calcification Rates'!$E$69))^2)*PI())/2))-((((((($A115*2)/PI())/2)^2)*PI())/2)))*('Calcification Rates'!$F$69+'Calcification Rates'!$G$69)</f>
        <v>180.93874791545568</v>
      </c>
      <c r="FE115" s="73">
        <f>((((((((($A115*2)/PI())/2)+'Calcification Rates'!$D$70)^2)*PI())/2))-((((((($A115*2)/PI())/2)^2)*PI())/2)))*'Calcification Rates'!$F$70</f>
        <v>133.67301162345768</v>
      </c>
      <c r="FF115" s="73">
        <f>((((((((($A115*2)/PI())/2)+('Calcification Rates'!$D$70-'Calcification Rates'!$E$70))^2)*PI())/2))-((((((($A115*2)/PI())/2)^2)*PI())/2)))*('Calcification Rates'!$F$70-'Calcification Rates'!$G$70)</f>
        <v>115.09625802888839</v>
      </c>
      <c r="FG115" s="73">
        <f>((((((((($A115*2)/PI())/2)+('Calcification Rates'!$D$70+'Calcification Rates'!$E$70))^2)*PI())/2))-((((((($A115*2)/PI())/2)^2)*PI())/2)))*('Calcification Rates'!$F$70+'Calcification Rates'!$G$70)</f>
        <v>152.60632913932366</v>
      </c>
      <c r="FH115" s="73">
        <f>((((((((($A115*2)/PI())/2)+'Calcification Rates'!$D$71)^2)*PI())/2))-((((((($A115*2)/PI())/2)^2)*PI())/2)))*'Calcification Rates'!$F$71</f>
        <v>76.640619586471502</v>
      </c>
      <c r="FI115" s="73">
        <f>((((((((($A115*2)/PI())/2)+('Calcification Rates'!$D$71-'Calcification Rates'!$E$71))^2)*PI())/2))-((((((($A115*2)/PI())/2)^2)*PI())/2)))*('Calcification Rates'!$F$71-'Calcification Rates'!$G$71)</f>
        <v>70.673003438634154</v>
      </c>
      <c r="FJ115" s="73">
        <f>((((((((($A115*2)/PI())/2)+('Calcification Rates'!$D$71+'Calcification Rates'!$E$71))^2)*PI())/2))-((((((($A115*2)/PI())/2)^2)*PI())/2)))*('Calcification Rates'!$F$71+'Calcification Rates'!$G$71)</f>
        <v>82.844090672881663</v>
      </c>
      <c r="FK115" s="73">
        <f>$A115*'Calcification Rates'!$D$72*'Calcification Rates'!$F$72</f>
        <v>2.6558178124999996</v>
      </c>
      <c r="FL115" s="73">
        <f>$A115*('Calcification Rates'!$D$72-'Calcification Rates'!$E$72)*('Calcification Rates'!$F$72-'Calcification Rates'!$G$72)</f>
        <v>1.7260127683925373</v>
      </c>
      <c r="FM115" s="73">
        <f>$A115*('Calcification Rates'!$D$72+'Calcification Rates'!$E$72)*('Calcification Rates'!$F$72+'Calcification Rates'!$G$72)</f>
        <v>3.5856228566074626</v>
      </c>
      <c r="FN115" s="73">
        <f>$A115*'Calcification Rates'!$D$74*'Calcification Rates'!$F$74</f>
        <v>2.6558178124999996</v>
      </c>
      <c r="FO115" s="73">
        <f>$A115*('Calcification Rates'!$D$74-'Calcification Rates'!$E$74)*('Calcification Rates'!$F$74-'Calcification Rates'!$G$74)</f>
        <v>1.7260127683925373</v>
      </c>
      <c r="FP115" s="73">
        <f>$A115*('Calcification Rates'!$D$74+'Calcification Rates'!$E$74)*('Calcification Rates'!$F$74+'Calcification Rates'!$G$74)</f>
        <v>3.5856228566074626</v>
      </c>
      <c r="FQ115" s="73">
        <f>$A115*'Calcification Rates'!$D$75*'Calcification Rates'!$F$75</f>
        <v>76.652482599431806</v>
      </c>
      <c r="FR115" s="73">
        <f>$A115*('Calcification Rates'!$D$75-'Calcification Rates'!$E$75)*('Calcification Rates'!$F$75-'Calcification Rates'!$G$75)</f>
        <v>71.383430108634883</v>
      </c>
      <c r="FS115" s="73">
        <f>$A115*('Calcification Rates'!$D$75+'Calcification Rates'!$E$75)*('Calcification Rates'!$F$75+'Calcification Rates'!$G$75)</f>
        <v>82.081976391148473</v>
      </c>
      <c r="FT115" s="73">
        <f>((((((((($A115*2)/PI())/2)+'Calcification Rates'!$D$76)^2)*PI())/2))-((((((($A115*2)/PI())/2)^2)*PI())/2)))*'Calcification Rates'!$F$76</f>
        <v>77.134054404913769</v>
      </c>
      <c r="FU115" s="73">
        <f>((((((((($A115*2)/PI())/2)+('Calcification Rates'!$D$76-'Calcification Rates'!$E$76))^2)*PI())/2))-((((((($A115*2)/PI())/2)^2)*PI())/2)))*('Calcification Rates'!$F$76-'Calcification Rates'!$G$76)</f>
        <v>71.822114508985734</v>
      </c>
      <c r="FV115" s="73">
        <f>((((((((($A115*2)/PI())/2)+('Calcification Rates'!$D$76+'Calcification Rates'!$E$76))^2)*PI())/2))-((((((($A115*2)/PI())/2)^2)*PI())/2)))*('Calcification Rates'!$F$76+'Calcification Rates'!$G$76)</f>
        <v>82.608910011172185</v>
      </c>
      <c r="FW115" s="73">
        <f>(2*'Calcification Rates'!$D$77*'Calcification Rates'!$F$77)+0.1*'Calcification Rates'!$D$77*($A115+(2*'Calcification Rates'!$D$77))*'Calcification Rates'!$F$77</f>
        <v>156.27052777777777</v>
      </c>
      <c r="FX115" s="73">
        <f>(2*('Calcification Rates'!$D$77-'Calcification Rates'!$E$77)*('Calcification Rates'!$F$77-'Calcification Rates'!$G$77))+(0.1*('Calcification Rates'!$D$77-'Calcification Rates'!$E$77)*($A115+(2*'Calcification Rates'!$D$77-'Calcification Rates'!$E$77)))*('Calcification Rates'!$F$77-'Calcification Rates'!$G$77)</f>
        <v>148.69846873886328</v>
      </c>
      <c r="FY115" s="73">
        <f>(2*('Calcification Rates'!$D$77+'Calcification Rates'!$E$77)*('Calcification Rates'!$F$77+'Calcification Rates'!$G$77))+(0.1*('Calcification Rates'!$D$77+'Calcification Rates'!$E$77)*($A115+(2*'Calcification Rates'!$D$77+'Calcification Rates'!$E$77)))*('Calcification Rates'!$F$77+'Calcification Rates'!$G$77)</f>
        <v>163.87549900325078</v>
      </c>
      <c r="FZ115" s="73">
        <f>((((1-'Calcification Rates'!$H$78)*$A115)*'Calcification Rates'!$D$78*0.1)+('Calcification Rates'!$H$78*$A115*'Calcification Rates'!$D$78))*'Calcification Rates'!$F$78</f>
        <v>40.296359717249999</v>
      </c>
      <c r="GA115" s="73">
        <f>((((1-'Calcification Rates'!$H$78)*$A115)*(('Calcification Rates'!$D$78-'Calcification Rates'!$E$78)*0.1))+('Calcification Rates'!$H$78*$A115*('Calcification Rates'!$D$78-'Calcification Rates'!$E$78)))*('Calcification Rates'!$F$78-'Calcification Rates'!$G$78)</f>
        <v>38.901300427904367</v>
      </c>
      <c r="GB115" s="73">
        <f>((((1-'Calcification Rates'!$H$78)*$A115)*(('Calcification Rates'!$D$78+'Calcification Rates'!$E$78)*0.1))+('Calcification Rates'!$H$78*$A115*('Calcification Rates'!$D$78+'Calcification Rates'!$E$78)))*('Calcification Rates'!$F$78+'Calcification Rates'!$G$78)</f>
        <v>41.69141900659563</v>
      </c>
      <c r="GC115" s="73">
        <f>((((1-'Calcification Rates'!$H$79)*$A115)*'Calcification Rates'!$D$79*0.1)+('Calcification Rates'!$H$79*$A115*'Calcification Rates'!$D$79))*'Calcification Rates'!$F$79</f>
        <v>45.829582889999998</v>
      </c>
      <c r="GD115" s="73">
        <f>((((1-'Calcification Rates'!$H$79)*$A115)*(('Calcification Rates'!$D$79-'Calcification Rates'!$E$79)*0.1))+('Calcification Rates'!$H$79*$A115*('Calcification Rates'!$D$79-'Calcification Rates'!$E$79)))*('Calcification Rates'!$F$79-'Calcification Rates'!$G$79)</f>
        <v>43.913712301072792</v>
      </c>
      <c r="GE115" s="73">
        <f>((((1-'Calcification Rates'!$H$79)*$A115)*(('Calcification Rates'!$D$79+'Calcification Rates'!$E$79)*0.1))+('Calcification Rates'!$H$79*$A115*('Calcification Rates'!$D$79+'Calcification Rates'!$E$79)))*('Calcification Rates'!$F$79+'Calcification Rates'!$G$79)</f>
        <v>47.745453478927217</v>
      </c>
      <c r="GF115" s="73">
        <f>((((1-'Calcification Rates'!$H$80)*$A115)*'Calcification Rates'!$D$80*0.1)+('Calcification Rates'!$H$80*$A115*'Calcification Rates'!$D$80))*'Calcification Rates'!$F$80</f>
        <v>53.930466388499987</v>
      </c>
      <c r="GG115" s="73">
        <f>((((1-'Calcification Rates'!$H$80)*$A115)*(('Calcification Rates'!$D$80-'Calcification Rates'!$E$80)*0.1))+('Calcification Rates'!$H$80*$A115*('Calcification Rates'!$D$80-'Calcification Rates'!$E$80)))*('Calcification Rates'!$F$80-'Calcification Rates'!$G$80)</f>
        <v>52.063394557646433</v>
      </c>
      <c r="GH115" s="73">
        <f>((((1-'Calcification Rates'!$H$80)*$A115)*(('Calcification Rates'!$D$80+'Calcification Rates'!$E$80)*0.1))+('Calcification Rates'!$H$80*$A115*('Calcification Rates'!$D$80+'Calcification Rates'!$E$80)))*('Calcification Rates'!$F$80+'Calcification Rates'!$G$80)</f>
        <v>55.797538219353541</v>
      </c>
      <c r="GI115" s="73">
        <f>((((((((($A115*2)/PI())/2)+'Calcification Rates'!$D$81)^2)*PI())/2))-((((((($A115*2)/PI())/2)^2)*PI())/2)))*'Calcification Rates'!$F$81</f>
        <v>65.316183673529125</v>
      </c>
      <c r="GJ115" s="73">
        <f>((((((((($A115*2)/PI())/2)+('Calcification Rates'!$D$81-'Calcification Rates'!$E$81))^2)*PI())/2))-((((((($A115*2)/PI())/2)^2)*PI())/2)))*('Calcification Rates'!$F$81-'Calcification Rates'!$G$81)</f>
        <v>63.202533453283102</v>
      </c>
      <c r="GK115" s="73">
        <f>((((((((($A115*2)/PI())/2)+('Calcification Rates'!$D$81+'Calcification Rates'!$E$81))^2)*PI())/2))-((((((($A115*2)/PI())/2)^2)*PI())/2)))*('Calcification Rates'!$F$81+'Calcification Rates'!$G$81)</f>
        <v>67.430726341066105</v>
      </c>
      <c r="GL115" s="73">
        <f>((((((((($A115*2)/PI())/2)+'Calcification Rates'!$D$82)^2)*PI())/2))-((((((($A115*2)/PI())/2)^2)*PI())/2)))*'Calcification Rates'!$F$82</f>
        <v>66.975119742589044</v>
      </c>
      <c r="GM115" s="73">
        <f>((((((((($A115*2)/PI())/2)+('Calcification Rates'!$D$82-'Calcification Rates'!$E$82))^2)*PI())/2))-((((((($A115*2)/PI())/2)^2)*PI())/2)))*('Calcification Rates'!$F$82-'Calcification Rates'!$G$82)</f>
        <v>65.330102808069014</v>
      </c>
      <c r="GN115" s="73">
        <f>((((((((($A115*2)/PI())/2)+('Calcification Rates'!$D$82+'Calcification Rates'!$E$82))^2)*PI())/2))-((((((($A115*2)/PI())/2)^2)*PI())/2)))*('Calcification Rates'!$F$82+'Calcification Rates'!$G$82)</f>
        <v>68.620676844914669</v>
      </c>
      <c r="GO115" s="73">
        <f>((((((((($A115*2)/PI())/2)+'Calcification Rates'!$D$87)^2)*PI())/2))-((((((($A115*2)/PI())/2)^2)*PI())/2)))*'Calcification Rates'!$F$87</f>
        <v>45.073036011789405</v>
      </c>
      <c r="GP115" s="73">
        <f>((((((((($A115*2)/PI())/2)+('Calcification Rates'!$D$87-'Calcification Rates'!$E$87))^2)*PI())/2))-((((((($A115*2)/PI())/2)^2)*PI())/2)))*('Calcification Rates'!$F$87-'Calcification Rates'!$G$87)</f>
        <v>39.215646653129333</v>
      </c>
      <c r="GQ115" s="73">
        <f>((((((((($A115*2)/PI())/2)+('Calcification Rates'!$D$87+'Calcification Rates'!$E$87))^2)*PI())/2))-((((((($A115*2)/PI())/2)^2)*PI())/2)))*('Calcification Rates'!$F$87+'Calcification Rates'!$G$87)</f>
        <v>51.240247414267884</v>
      </c>
      <c r="GR115" s="73">
        <f>((((((((($A115*2)/PI())/2)+'Calcification Rates'!$D$88)^2)*PI())/2))-((((((($A115*2)/PI())/2)^2)*PI())/2)))*'Calcification Rates'!$F$88</f>
        <v>45.073036011789405</v>
      </c>
      <c r="GS115" s="73">
        <f>((((((((($A115*2)/PI())/2)+('Calcification Rates'!$D$88-'Calcification Rates'!$E$88))^2)*PI())/2))-((((((($A115*2)/PI())/2)^2)*PI())/2)))*('Calcification Rates'!$F$88-'Calcification Rates'!$G$88)</f>
        <v>39.215646653129333</v>
      </c>
      <c r="GT115" s="73">
        <f>((((((((($A115*2)/PI())/2)+('Calcification Rates'!$D$88+'Calcification Rates'!$E$88))^2)*PI())/2))-((((((($A115*2)/PI())/2)^2)*PI())/2)))*('Calcification Rates'!$F$88+'Calcification Rates'!$G$88)</f>
        <v>51.240247414267884</v>
      </c>
      <c r="GU115" s="73">
        <f>((((((((($A115*2)/PI())/2)+'Calcification Rates'!$D$89)^2)*PI())/2))-((((((($A115*2)/PI())/2)^2)*PI())/2)))*'Calcification Rates'!$F$89</f>
        <v>62.942372470906214</v>
      </c>
      <c r="GV115" s="73">
        <f>((((((((($A115*2)/PI())/2)+('Calcification Rates'!$D$89-'Calcification Rates'!$E$89))^2)*PI())/2))-((((((($A115*2)/PI())/2)^2)*PI())/2)))*('Calcification Rates'!$F$89-'Calcification Rates'!$G$89)</f>
        <v>56.12410366878256</v>
      </c>
      <c r="GW115" s="73">
        <f>((((((((($A115*2)/PI())/2)+('Calcification Rates'!$D$89+'Calcification Rates'!$E$89))^2)*PI())/2))-((((((($A115*2)/PI())/2)^2)*PI())/2)))*('Calcification Rates'!$F$89+'Calcification Rates'!$G$89)</f>
        <v>70.012929304585029</v>
      </c>
      <c r="GX115" s="73">
        <f>((((((((($A115*2)/PI())/2)+'Calcification Rates'!$D$90)^2)*PI())/2))-((((((($A115*2)/PI())/2)^2)*PI())/2)))*'Calcification Rates'!$F$90</f>
        <v>62.942372470906214</v>
      </c>
      <c r="GY115" s="73">
        <f>((((((((($A115*2)/PI())/2)+('Calcification Rates'!$D$90-'Calcification Rates'!$E$90))^2)*PI())/2))-((((((($A115*2)/PI())/2)^2)*PI())/2)))*('Calcification Rates'!$F$90-'Calcification Rates'!$G$90)</f>
        <v>56.12410366878256</v>
      </c>
      <c r="GZ115" s="73">
        <f>((((((((($A115*2)/PI())/2)+('Calcification Rates'!$D$90+'Calcification Rates'!$E$90))^2)*PI())/2))-((((((($A115*2)/PI())/2)^2)*PI())/2)))*('Calcification Rates'!$F$90+'Calcification Rates'!$G$90)</f>
        <v>70.012929304585029</v>
      </c>
      <c r="HA115" s="73">
        <f>((((((((($A115*2)/PI())/2)+'Calcification Rates'!$D$92)^2)*PI())/2))-((((((($A115*2)/PI())/2)^2)*PI())/2)))*'Calcification Rates'!$F$92</f>
        <v>157.7514116256057</v>
      </c>
      <c r="HB115" s="73">
        <f>((((((((($A115*2)/PI())/2)+('Calcification Rates'!$D$92-'Calcification Rates'!$E$92))^2)*PI())/2))-((((((($A115*2)/PI())/2)^2)*PI())/2)))*('Calcification Rates'!$F$92-'Calcification Rates'!$G$92)</f>
        <v>151.64787138732703</v>
      </c>
      <c r="HC115" s="73">
        <f>((((((((($A115*2)/PI())/2)+('Calcification Rates'!$D$92+'Calcification Rates'!$E$92))^2)*PI())/2))-((((((($A115*2)/PI())/2)^2)*PI())/2)))*('Calcification Rates'!$F$92+'Calcification Rates'!$G$92)</f>
        <v>163.85495186388434</v>
      </c>
      <c r="HD115" s="73">
        <f>$A115*'Calcification Rates'!$D$93*'Calcification Rates'!$F$93</f>
        <v>46.688718997461251</v>
      </c>
      <c r="HE115" s="73">
        <f>$A115*('Calcification Rates'!$D$93-'Calcification Rates'!$E$93)*('Calcification Rates'!$F$93-'Calcification Rates'!$G$93)</f>
        <v>41.033635077183185</v>
      </c>
      <c r="HF115" s="73">
        <f>$A115*('Calcification Rates'!$D$93+'Calcification Rates'!$E$93)*('Calcification Rates'!$F$93+'Calcification Rates'!$G$93)</f>
        <v>52.65360521980238</v>
      </c>
      <c r="HG115" s="73">
        <f>$A115*'Calcification Rates'!$D$95*'Calcification Rates'!$F$95</f>
        <v>59.528116721763091</v>
      </c>
      <c r="HH115" s="73">
        <f>$A115*('Calcification Rates'!$D$95-'Calcification Rates'!$E$95)*('Calcification Rates'!$F$95-'Calcification Rates'!$G$95)</f>
        <v>51.946764274904915</v>
      </c>
      <c r="HI115" s="73">
        <f>$A115*('Calcification Rates'!$D$95+'Calcification Rates'!$E$95)*('Calcification Rates'!$F$95+'Calcification Rates'!$G$95)</f>
        <v>67.534340897164896</v>
      </c>
      <c r="HJ115" s="73">
        <f>((((1-'Calcification Rates'!$H$96)*$A115)*'Calcification Rates'!$D$96*0.1)+('Calcification Rates'!$H$96*$A115*'Calcification Rates'!$D$96))*'Calcification Rates'!$F$96</f>
        <v>28.300615525000001</v>
      </c>
      <c r="HK115" s="73">
        <f>((((1-'Calcification Rates'!$H$96)*$A115)*(('Calcification Rates'!$D$96-'Calcification Rates'!$E$96)*0.1))+('Calcification Rates'!$H$96*$A115*('Calcification Rates'!$D$96-'Calcification Rates'!$E$96)))*('Calcification Rates'!$F$96-'Calcification Rates'!$G$96)</f>
        <v>24.721219705307842</v>
      </c>
      <c r="HL115" s="73">
        <f>((((1-'Calcification Rates'!$H$96)*$A115)*(('Calcification Rates'!$D$96+'Calcification Rates'!$E$96)*0.1))+('Calcification Rates'!$H$96*$A115*('Calcification Rates'!$D$96+'Calcification Rates'!$E$96)))*('Calcification Rates'!$F$96+'Calcification Rates'!$G$96)</f>
        <v>32.10017645307552</v>
      </c>
      <c r="HM115" s="73">
        <f>((((1-'Calcification Rates'!$H$98)*$A115)*'Calcification Rates'!$D$98*0.1)+('Calcification Rates'!$H$98*$A115*'Calcification Rates'!$D$98))*'Calcification Rates'!$F$98</f>
        <v>28.300615525000001</v>
      </c>
      <c r="HN115" s="73">
        <f>((((1-'Calcification Rates'!$H$98)*$A115)*(('Calcification Rates'!$D$98-'Calcification Rates'!$E$98)*0.1))+('Calcification Rates'!$H$98*$A115*('Calcification Rates'!$D$98-'Calcification Rates'!$E$98)))*('Calcification Rates'!$F$98-'Calcification Rates'!$G$98)</f>
        <v>17.067666018079954</v>
      </c>
      <c r="HO115" s="73">
        <f>((((1-'Calcification Rates'!$H$98)*$A115)*(('Calcification Rates'!$D$98+'Calcification Rates'!$E$98)*0.1))+('Calcification Rates'!$H$98*$A115*('Calcification Rates'!$D$98+'Calcification Rates'!$E$98)))*('Calcification Rates'!$F$98+'Calcification Rates'!$G$98)</f>
        <v>41.159905143307412</v>
      </c>
    </row>
    <row r="116" spans="1:223" x14ac:dyDescent="0.3">
      <c r="A116" s="42">
        <v>114</v>
      </c>
      <c r="B116" s="73">
        <f>((((1-'Calcification Rates'!$H$11)*$A116)*'Calcification Rates'!$D$11*0.1)+('Calcification Rates'!$H$11*$A116*'Calcification Rates'!$D$11))*'Calcification Rates'!$F$11</f>
        <v>313.64881407999997</v>
      </c>
      <c r="C116" s="73">
        <f>((((1-'Calcification Rates'!$H$11)*$A116)*(('Calcification Rates'!$D$11-'Calcification Rates'!$E$11)*0.1))+('Calcification Rates'!$H$11*$A116*('Calcification Rates'!$D$11-'Calcification Rates'!$E$11)))*('Calcification Rates'!$F$11-'Calcification Rates'!$G$11)</f>
        <v>254.73773936419303</v>
      </c>
      <c r="D116" s="73">
        <f>((((1-'Calcification Rates'!$H$11)*$A116)*(('Calcification Rates'!$D$11+'Calcification Rates'!$E$11)*0.1))+('Calcification Rates'!$H$11*$A116*('Calcification Rates'!$D$11+'Calcification Rates'!$E$11)))*('Calcification Rates'!$F$11+'Calcification Rates'!$G$11)</f>
        <v>374.38993712232707</v>
      </c>
      <c r="E116" s="73">
        <f>(((((1-'Calcification Rates'!$H$12)*$A116)*'Calcification Rates'!$D$12*0.1)+('Calcification Rates'!$H$12*$A116*'Calcification Rates'!$D$12))*'Calcification Rates'!$F$12)*0.5</f>
        <v>165.16852434285713</v>
      </c>
      <c r="F116" s="73">
        <f>(((((1-'Calcification Rates'!$H$12)*$A116)*(('Calcification Rates'!$D$12-'Calcification Rates'!$E$12)*0.1))+('Calcification Rates'!$H$12*$A116*('Calcification Rates'!$D$12-'Calcification Rates'!$E$12)))*('Calcification Rates'!$F$12-'Calcification Rates'!$G$12))*0.5</f>
        <v>151.80258486961267</v>
      </c>
      <c r="G116" s="73">
        <f>(((((1-'Calcification Rates'!$H$12)*$A116)*(('Calcification Rates'!$D$12+'Calcification Rates'!$E$12)*0.1))+('Calcification Rates'!$H$12*$A116*('Calcification Rates'!$D$12+'Calcification Rates'!$E$12)))*('Calcification Rates'!$F$12+'Calcification Rates'!$G$12))*0.5</f>
        <v>178.76637521342147</v>
      </c>
      <c r="H116" s="73">
        <f>(((((1-'Calcification Rates'!$H$13)*$A116)*'Calcification Rates'!$D$13*0.1)+('Calcification Rates'!$H$13*$A116*'Calcification Rates'!$D$13))*'Calcification Rates'!$F$13)*0.5</f>
        <v>132.9030588384</v>
      </c>
      <c r="I116" s="73">
        <f>(((((1-'Calcification Rates'!$H$13)*$A116)*(('Calcification Rates'!$D$13-'Calcification Rates'!$E$13)*0.1))+('Calcification Rates'!$H$13*$A116*('Calcification Rates'!$D$13-'Calcification Rates'!$E$13)))*('Calcification Rates'!$F$13-'Calcification Rates'!$G$13))*0.5</f>
        <v>112.47357724814552</v>
      </c>
      <c r="J116" s="73">
        <f>(((((1-'Calcification Rates'!$H$13)*$A116)*(('Calcification Rates'!$D$13+'Calcification Rates'!$E$13)*0.1))+('Calcification Rates'!$H$13*$A116*('Calcification Rates'!$D$13+'Calcification Rates'!$E$13)))*('Calcification Rates'!$F$13+'Calcification Rates'!$G$13))*0.5</f>
        <v>155.01711047652111</v>
      </c>
      <c r="K116" s="73">
        <f>((((((((($A116*2)/PI())/2)+'Calcification Rates'!$D$14)^2)*PI())/2))-((((((($A116*2)/PI())/2)^2)*PI())/2)))*'Calcification Rates'!$F$14</f>
        <v>67.32865661385847</v>
      </c>
      <c r="L116" s="73">
        <f>((((((((($A116*2)/PI())/2)+('Calcification Rates'!$D$14-'Calcification Rates'!$E$14))^2)*PI())/2))-((((((($A116*2)/PI())/2)^2)*PI())/2)))*('Calcification Rates'!$F$14-'Calcification Rates'!$G$14)</f>
        <v>64.985124530771571</v>
      </c>
      <c r="M116" s="73">
        <f>((((((((($A116*2)/PI())/2)+('Calcification Rates'!$D$14+'Calcification Rates'!$E$14))^2)*PI())/2))-((((((($A116*2)/PI())/2)^2)*PI())/2)))*('Calcification Rates'!$F$14+'Calcification Rates'!$G$14)</f>
        <v>69.672868848239304</v>
      </c>
      <c r="N116" s="73">
        <f>((((((((($A116*2)/PI())/2)+'Calcification Rates'!$D$15)^2)*PI())/2))-((((((($A116*2)/PI())/2)^2)*PI())/2)))*'Calcification Rates'!$F$15</f>
        <v>68.292999351817386</v>
      </c>
      <c r="O116" s="73">
        <f>((((((((($A116*2)/PI())/2)+('Calcification Rates'!$D$15-'Calcification Rates'!$E$15))^2)*PI())/2))-((((((($A116*2)/PI())/2)^2)*PI())/2)))*('Calcification Rates'!$F$15-'Calcification Rates'!$G$15)</f>
        <v>61.589644854002429</v>
      </c>
      <c r="P116" s="73">
        <f>((((((((($A116*2)/PI())/2)+('Calcification Rates'!$D$15+'Calcification Rates'!$E$15))^2)*PI())/2))-((((((($A116*2)/PI())/2)^2)*PI())/2)))*('Calcification Rates'!$F$15+'Calcification Rates'!$G$15)</f>
        <v>75.309121053659325</v>
      </c>
      <c r="Q116" s="73">
        <f>(2*'Calcification Rates'!$D$16*'Calcification Rates'!$F$16)+0.1*'Calcification Rates'!$D$16*($A116+(2*'Calcification Rates'!$D$16))*'Calcification Rates'!$F$16</f>
        <v>15.069028333333335</v>
      </c>
      <c r="R116" s="73">
        <f>(2*('Calcification Rates'!$D$16-'Calcification Rates'!$E$16)*('Calcification Rates'!$F$16-'Calcification Rates'!$G$16))+(0.1*('Calcification Rates'!$D$16-'Calcification Rates'!$E$16)*($A116+(2*'Calcification Rates'!$D$16-'Calcification Rates'!$E$16)))*('Calcification Rates'!$F$16-'Calcification Rates'!$G$16)</f>
        <v>12.944588496305661</v>
      </c>
      <c r="S116" s="73">
        <f>(2*('Calcification Rates'!$D$16+'Calcification Rates'!$E$16)*('Calcification Rates'!$F$16+'Calcification Rates'!$G$16))+(0.1*('Calcification Rates'!$D$16+'Calcification Rates'!$E$16)*($A116+(2*'Calcification Rates'!$D$16+'Calcification Rates'!$E$16)))*('Calcification Rates'!$F$16+'Calcification Rates'!$G$16)</f>
        <v>17.246297111971824</v>
      </c>
      <c r="T116" s="73">
        <f>(2*'Calcification Rates'!$D$17*'Calcification Rates'!$F$17)+0.1*'Calcification Rates'!$D$17*($A116+(2*'Calcification Rates'!$D$17))*'Calcification Rates'!$F$17</f>
        <v>13.927435277777777</v>
      </c>
      <c r="U116" s="73">
        <f>(2*('Calcification Rates'!$D$17-'Calcification Rates'!$E$17)*('Calcification Rates'!$F$17-'Calcification Rates'!$G$17))+(0.1*('Calcification Rates'!$D$17-'Calcification Rates'!$E$17)*($A116+(2*'Calcification Rates'!$D$17-'Calcification Rates'!$E$17)))*('Calcification Rates'!$F$17-'Calcification Rates'!$G$17)</f>
        <v>11.818481143772326</v>
      </c>
      <c r="V116" s="73">
        <f>(2*('Calcification Rates'!$D$17+'Calcification Rates'!$E$17)*('Calcification Rates'!$F$17+'Calcification Rates'!$G$17))+(0.1*('Calcification Rates'!$D$17+'Calcification Rates'!$E$17)*($A116+(2*'Calcification Rates'!$D$17+'Calcification Rates'!$E$17)))*('Calcification Rates'!$F$17+'Calcification Rates'!$G$17)</f>
        <v>16.089216859438487</v>
      </c>
      <c r="W116" s="73">
        <f>((((((((($A116*2)/PI())/2)+'Calcification Rates'!$D$18)^2)*PI())/2))-((((((($A116*2)/PI())/2)^2)*PI())/2)))*'Calcification Rates'!$F$18</f>
        <v>68.292999351817386</v>
      </c>
      <c r="X116" s="73">
        <f>((((((((($A116*2)/PI())/2)+('Calcification Rates'!$D$18-'Calcification Rates'!$E$18))^2)*PI())/2))-((((((($A116*2)/PI())/2)^2)*PI())/2)))*('Calcification Rates'!$F$18-'Calcification Rates'!$G$18)</f>
        <v>61.589644854002429</v>
      </c>
      <c r="Y116" s="73">
        <f>((((((((($A116*2)/PI())/2)+('Calcification Rates'!$D$18+'Calcification Rates'!$E$18))^2)*PI())/2))-((((((($A116*2)/PI())/2)^2)*PI())/2)))*('Calcification Rates'!$F$18+'Calcification Rates'!$G$18)</f>
        <v>75.309121053659325</v>
      </c>
      <c r="Z116" s="73">
        <f>(2*'Calcification Rates'!$D$19*'Calcification Rates'!$F$19)+0.1*'Calcification Rates'!$D$19*($A116+(2*'Calcification Rates'!$D$19))*'Calcification Rates'!$F$19</f>
        <v>13.927435277777777</v>
      </c>
      <c r="AA116" s="73">
        <f>(2*('Calcification Rates'!$D$19-'Calcification Rates'!$E$19)*('Calcification Rates'!$F$19-'Calcification Rates'!$G$19))+(0.1*('Calcification Rates'!$D$19-'Calcification Rates'!$E$19)*($A116+(2*'Calcification Rates'!$D$19-'Calcification Rates'!$E$19)))*('Calcification Rates'!$F$19-'Calcification Rates'!$G$19)</f>
        <v>11.818481143772326</v>
      </c>
      <c r="AB116" s="73">
        <f>(2*('Calcification Rates'!$D$19+'Calcification Rates'!$E$19)*('Calcification Rates'!$F$19+'Calcification Rates'!$G$19))+(0.1*('Calcification Rates'!$D$19+'Calcification Rates'!$E$19)*($A116+(2*'Calcification Rates'!$D$19+'Calcification Rates'!$E$19)))*('Calcification Rates'!$F$19+'Calcification Rates'!$G$19)</f>
        <v>16.089216859438487</v>
      </c>
      <c r="AC116" s="73">
        <f>(((((1-'Calcification Rates'!$H$20)*$A116)*'Calcification Rates'!$D$20*0.1)+('Calcification Rates'!$H$20*$A116*'Calcification Rates'!$D$20))*'Calcification Rates'!$F$20)*0.5</f>
        <v>9.2169764750000009</v>
      </c>
      <c r="AD116" s="73">
        <f>(((((1-'Calcification Rates'!$H$20)*$A116)*(('Calcification Rates'!$D$20-'Calcification Rates'!$E$20)*0.1))+('Calcification Rates'!$H$20*$A116*('Calcification Rates'!$D$20-'Calcification Rates'!$E$20)))*('Calcification Rates'!$F$20-'Calcification Rates'!$G$20))*0.5</f>
        <v>7.8216795672050354</v>
      </c>
      <c r="AE116" s="73">
        <f>(((((1-'Calcification Rates'!$H$20)*$A116)*(('Calcification Rates'!$D$20+'Calcification Rates'!$E$20)*0.1))+('Calcification Rates'!$H$20*$A116*('Calcification Rates'!$D$20+'Calcification Rates'!$E$20)))*('Calcification Rates'!$F$20+'Calcification Rates'!$G$20))*0.5</f>
        <v>10.647097058291472</v>
      </c>
      <c r="AF116" s="73">
        <f>(2*'Calcification Rates'!$D$21*'Calcification Rates'!$F$21)+0.1*'Calcification Rates'!$D$21*($A116+(2*'Calcification Rates'!$D$21))*'Calcification Rates'!$F$21</f>
        <v>15.982302777777779</v>
      </c>
      <c r="AG116" s="73">
        <f>(2*('Calcification Rates'!$D$21-'Calcification Rates'!$E$21)*('Calcification Rates'!$F$21-'Calcification Rates'!$G$21))+(0.1*('Calcification Rates'!$D$21-'Calcification Rates'!$E$21)*($A116+(2*'Calcification Rates'!$D$21-'Calcification Rates'!$E$21)))*('Calcification Rates'!$F$21-'Calcification Rates'!$G$21)</f>
        <v>15.639378911982933</v>
      </c>
      <c r="AH116" s="73">
        <f>(2*('Calcification Rates'!$D$21+'Calcification Rates'!$E$21)*('Calcification Rates'!$F$21+'Calcification Rates'!$G$21))+(0.1*('Calcification Rates'!$D$21+'Calcification Rates'!$E$21)*($A116+(2*'Calcification Rates'!$D$21+'Calcification Rates'!$E$21)))*('Calcification Rates'!$F$21+'Calcification Rates'!$G$21)</f>
        <v>16.328716523750401</v>
      </c>
      <c r="AI116" s="73">
        <f>$A116*'Calcification Rates'!$D$23*'Calcification Rates'!$F$23</f>
        <v>2.6793206249999999</v>
      </c>
      <c r="AJ116" s="73">
        <f>$A116*('Calcification Rates'!$D$23-'Calcification Rates'!$E$23)*('Calcification Rates'!$F$23-'Calcification Rates'!$G$23)</f>
        <v>1.7412872176703473</v>
      </c>
      <c r="AK116" s="73">
        <f>$A116*('Calcification Rates'!$D$23+'Calcification Rates'!$E$23)*('Calcification Rates'!$F$23+'Calcification Rates'!$G$23)</f>
        <v>3.6173540323296525</v>
      </c>
      <c r="AL116" s="73">
        <f>((((1-'Calcification Rates'!$H$24)*$A116)*'Calcification Rates'!$D$24*0.1)+('Calcification Rates'!$H$24*$A116*'Calcification Rates'!$D$24))*'Calcification Rates'!$F$24</f>
        <v>122.08434731220002</v>
      </c>
      <c r="AM116" s="73">
        <f>((((1-'Calcification Rates'!$H$24)*$A116)*(('Calcification Rates'!$D$24-'Calcification Rates'!$E$24)*0.1))+('Calcification Rates'!$H$24*$A116*('Calcification Rates'!$D$24-'Calcification Rates'!$E$24)))*('Calcification Rates'!$F$24-'Calcification Rates'!$G$24)</f>
        <v>73.627192458737412</v>
      </c>
      <c r="AN116" s="73">
        <f>((((1-'Calcification Rates'!$H$24)*$A116)*(('Calcification Rates'!$D$24+'Calcification Rates'!$E$24)*0.1))+('Calcification Rates'!$H$24*$A116*('Calcification Rates'!$D$24+'Calcification Rates'!$E$24)))*('Calcification Rates'!$F$24+'Calcification Rates'!$G$24)</f>
        <v>177.55727434316108</v>
      </c>
      <c r="AO116" s="73">
        <f>((((((((($A116*2)/PI())/2)+'Calcification Rates'!$D$25)^2)*PI())/2))-((((((($A116*2)/PI())/2)^2)*PI())/2)))*'Calcification Rates'!$F$25</f>
        <v>57.24203472991217</v>
      </c>
      <c r="AP116" s="73">
        <f>((((((((($A116*2)/PI())/2)+('Calcification Rates'!$D$25-'Calcification Rates'!$E$25))^2)*PI())/2))-((((((($A116*2)/PI())/2)^2)*PI())/2)))*('Calcification Rates'!$F$25-'Calcification Rates'!$G$25)</f>
        <v>46.798399456112911</v>
      </c>
      <c r="AQ116" s="73">
        <f>((((((((($A116*2)/PI())/2)+('Calcification Rates'!$D$25+'Calcification Rates'!$E$25))^2)*PI())/2))-((((((($A116*2)/PI())/2)^2)*PI())/2)))*('Calcification Rates'!$F$25+'Calcification Rates'!$G$25)</f>
        <v>68.031713912919443</v>
      </c>
      <c r="AR116" s="73">
        <f>((((1-'Calcification Rates'!$H$28)*$A116)*'Calcification Rates'!$D$28*0.1)+('Calcification Rates'!$H$28*$A116*'Calcification Rates'!$D$28))*'Calcification Rates'!$F$28</f>
        <v>19.65032119530871</v>
      </c>
      <c r="AS116" s="73">
        <f>((((1-'Calcification Rates'!$H$28)*$A116)*(('Calcification Rates'!$D$28-'Calcification Rates'!$E$28)*0.1))+('Calcification Rates'!$H$28*$A116*('Calcification Rates'!$D$28-'Calcification Rates'!$E$28)))*('Calcification Rates'!$F$28-'Calcification Rates'!$G$28)</f>
        <v>17.711219260756057</v>
      </c>
      <c r="AT116" s="73">
        <f>((((1-'Calcification Rates'!$H$28)*$A116)*(('Calcification Rates'!$D$28+'Calcification Rates'!$E$28)*0.1))+('Calcification Rates'!$H$28*$A116*('Calcification Rates'!$D$28+'Calcification Rates'!$E$28)))*('Calcification Rates'!$F$28+'Calcification Rates'!$G$28)</f>
        <v>21.68431318548479</v>
      </c>
      <c r="AU116" s="73">
        <f>((((((((($A116*2)/PI())/2)+'Calcification Rates'!$D$29)^2)*PI())/2))-((((((($A116*2)/PI())/2)^2)*PI())/2)))*'Calcification Rates'!$F$29</f>
        <v>279.42895978419625</v>
      </c>
      <c r="AV116" s="73">
        <f>((((((((($A116*2)/PI())/2)+('Calcification Rates'!$D$29-'Calcification Rates'!$E$29))^2)*PI())/2))-((((((($A116*2)/PI())/2)^2)*PI())/2)))*('Calcification Rates'!$F$29-'Calcification Rates'!$G$29)</f>
        <v>231.01075030773532</v>
      </c>
      <c r="AW116" s="73">
        <f>((((((((($A116*2)/PI())/2)+('Calcification Rates'!$D$29+'Calcification Rates'!$E$29))^2)*PI())/2))-((((((($A116*2)/PI())/2)^2)*PI())/2)))*('Calcification Rates'!$F$29+'Calcification Rates'!$G$29)</f>
        <v>332.03684849656793</v>
      </c>
      <c r="AX116" s="73">
        <f>((((((((($A116*2)/PI())/2)+'Calcification Rates'!$D$30)^2)*PI())/2))-((((((($A116*2)/PI())/2)^2)*PI())/2)))*'Calcification Rates'!$F$30</f>
        <v>66.886077886833533</v>
      </c>
      <c r="AY116" s="73">
        <f>((((((((($A116*2)/PI())/2)+('Calcification Rates'!$D$30-'Calcification Rates'!$E$30))^2)*PI())/2))-((((((($A116*2)/PI())/2)^2)*PI())/2)))*('Calcification Rates'!$F$30-'Calcification Rates'!$G$30)</f>
        <v>59.380063495940234</v>
      </c>
      <c r="AZ116" s="73">
        <f>((((((((($A116*2)/PI())/2)+('Calcification Rates'!$D$30+'Calcification Rates'!$E$30))^2)*PI())/2))-((((((($A116*2)/PI())/2)^2)*PI())/2)))*('Calcification Rates'!$F$30+'Calcification Rates'!$G$30)</f>
        <v>74.54601659474163</v>
      </c>
      <c r="BA116" s="73">
        <f>((((1-'Calcification Rates'!$H$31)*$A116)*'Calcification Rates'!$D$31*0.1)+('Calcification Rates'!$H$31*$A116*'Calcification Rates'!$D$31))*'Calcification Rates'!$F$31</f>
        <v>21.017723999999998</v>
      </c>
      <c r="BB116" s="73">
        <f>((((1-'Calcification Rates'!$H$31)*$A116)*(('Calcification Rates'!$D$31-'Calcification Rates'!$E$31)*0.1))+('Calcification Rates'!$H$31*$A116*('Calcification Rates'!$D$31-'Calcification Rates'!$E$31)))*('Calcification Rates'!$F$31-'Calcification Rates'!$G$31)</f>
        <v>21.017723999999998</v>
      </c>
      <c r="BC116" s="73">
        <f>((((1-'Calcification Rates'!$H$31)*$A116)*(('Calcification Rates'!$D$31+'Calcification Rates'!$E$31)*0.1))+('Calcification Rates'!$H$31*$A116*('Calcification Rates'!$D$31+'Calcification Rates'!$E$31)))*('Calcification Rates'!$F$31+'Calcification Rates'!$G$31)</f>
        <v>21.017723999999998</v>
      </c>
      <c r="BD116" s="73">
        <f>$A116*'Calcification Rates'!$D$32*'Calcification Rates'!$F$32</f>
        <v>88.31605031599419</v>
      </c>
      <c r="BE116" s="73">
        <f>$A116*('Calcification Rates'!$D$32-'Calcification Rates'!$E$32)*('Calcification Rates'!$F$32-'Calcification Rates'!$G$32)</f>
        <v>84.89902500233913</v>
      </c>
      <c r="BF116" s="73">
        <f>$A116*('Calcification Rates'!$D$32+'Calcification Rates'!$E$32)*('Calcification Rates'!$F$32+'Calcification Rates'!$G$32)</f>
        <v>91.73307562964925</v>
      </c>
      <c r="BG116" s="73">
        <f>((((1-'Calcification Rates'!$H$34)*$A116)*'Calcification Rates'!$D$34*0.1)+('Calcification Rates'!$H$34*$A116*'Calcification Rates'!$D$34))*'Calcification Rates'!$F$34</f>
        <v>28.551063450000004</v>
      </c>
      <c r="BH116" s="73">
        <f>((((1-'Calcification Rates'!$H$34)*$A116)*(('Calcification Rates'!$D$34-'Calcification Rates'!$E$34)*0.1))+('Calcification Rates'!$H$34*$A116*('Calcification Rates'!$D$34-'Calcification Rates'!$E$34)))*('Calcification Rates'!$F$34-'Calcification Rates'!$G$34)</f>
        <v>10.872618420272666</v>
      </c>
      <c r="BI116" s="73">
        <f>((((1-'Calcification Rates'!$H$34)*$A116)*(('Calcification Rates'!$D$34+'Calcification Rates'!$E$34)*0.1))+('Calcification Rates'!$H$34*$A116*('Calcification Rates'!$D$34+'Calcification Rates'!$E$34)))*('Calcification Rates'!$F$34+'Calcification Rates'!$G$34)</f>
        <v>54.452836104715963</v>
      </c>
      <c r="BJ116" s="73">
        <f>(2*'Calcification Rates'!$D$35*'Calcification Rates'!$F$35)+0.1*'Calcification Rates'!$D$35*($A116+(2*'Calcification Rates'!$D$35))*'Calcification Rates'!$F$35</f>
        <v>8.0302299081621094</v>
      </c>
      <c r="BK116" s="73">
        <f>(2*('Calcification Rates'!$D$35-'Calcification Rates'!$E$35)*('Calcification Rates'!$F$35-'Calcification Rates'!$G$35))+(0.1*('Calcification Rates'!$D$35-'Calcification Rates'!$E$35)*($A116+(2*'Calcification Rates'!$D$35-'Calcification Rates'!$E$35)))*('Calcification Rates'!$F$35-'Calcification Rates'!$G$35)</f>
        <v>7.2425001655157271</v>
      </c>
      <c r="BL116" s="73">
        <f>(2*('Calcification Rates'!$D$35+'Calcification Rates'!$E$35)*('Calcification Rates'!$F$35+'Calcification Rates'!$G$35))+(0.1*('Calcification Rates'!$D$35+'Calcification Rates'!$E$35)*($A116+(2*'Calcification Rates'!$D$35+'Calcification Rates'!$E$35)))*('Calcification Rates'!$F$35+'Calcification Rates'!$G$35)</f>
        <v>8.8546287390866034</v>
      </c>
      <c r="BM116" s="73">
        <f>((((((((($A116*2)/PI())/2)+'Calcification Rates'!$D$36)^2)*PI())/2))-((((((($A116*2)/PI())/2)^2)*PI())/2)))*'Calcification Rates'!$F$36</f>
        <v>90.088737085865233</v>
      </c>
      <c r="BN116" s="73">
        <f>((((((((($A116*2)/PI())/2)+('Calcification Rates'!$D$36-'Calcification Rates'!$E$36))^2)*PI())/2))-((((((($A116*2)/PI())/2)^2)*PI())/2)))*('Calcification Rates'!$F$36-'Calcification Rates'!$G$36)</f>
        <v>82.523695714451961</v>
      </c>
      <c r="BO116" s="73">
        <f>((((((((($A116*2)/PI())/2)+('Calcification Rates'!$D$36+'Calcification Rates'!$E$36))^2)*PI())/2))-((((((($A116*2)/PI())/2)^2)*PI())/2)))*('Calcification Rates'!$F$36+'Calcification Rates'!$G$36)</f>
        <v>97.984997458943553</v>
      </c>
      <c r="BP116" s="73">
        <f>(2*'Calcification Rates'!$D$37*'Calcification Rates'!$F$37)+0.1*'Calcification Rates'!$D$37*($A116+(2*'Calcification Rates'!$D$37))*'Calcification Rates'!$F$37</f>
        <v>157.36588194444445</v>
      </c>
      <c r="BQ116" s="73">
        <f>(2*('Calcification Rates'!$D$37-'Calcification Rates'!$E$37)*('Calcification Rates'!$F$37-'Calcification Rates'!$G$37))+(0.1*('Calcification Rates'!$D$37-'Calcification Rates'!$E$37)*($A116+(2*'Calcification Rates'!$D$37-'Calcification Rates'!$E$37)))*('Calcification Rates'!$F$37-'Calcification Rates'!$G$37)</f>
        <v>129.20447843580064</v>
      </c>
      <c r="BR116" s="73">
        <f>(2*('Calcification Rates'!$D$37+'Calcification Rates'!$E$37)*('Calcification Rates'!$F$37+'Calcification Rates'!$G$37))+(0.1*('Calcification Rates'!$D$37+'Calcification Rates'!$E$37)*($A116+(2*'Calcification Rates'!$D$37+'Calcification Rates'!$E$37)))*('Calcification Rates'!$F$37+'Calcification Rates'!$G$37)</f>
        <v>187.75626553197228</v>
      </c>
      <c r="BS116" s="73">
        <f>(2*'Calcification Rates'!$D$38*'Calcification Rates'!$F$38)+0.1*'Calcification Rates'!$D$38*($A116+(2*'Calcification Rates'!$D$38))*'Calcification Rates'!$F$38</f>
        <v>150.68238888888888</v>
      </c>
      <c r="BT116" s="73">
        <f>(2*('Calcification Rates'!$D$38-'Calcification Rates'!$E$38)*('Calcification Rates'!$F$38-'Calcification Rates'!$G$38))+(0.1*('Calcification Rates'!$D$38-'Calcification Rates'!$E$38)*($A116+(2*'Calcification Rates'!$D$38-'Calcification Rates'!$E$38)))*('Calcification Rates'!$F$38-'Calcification Rates'!$G$38)</f>
        <v>121.34600848116726</v>
      </c>
      <c r="BU116" s="73">
        <f>(2*('Calcification Rates'!$D$38+'Calcification Rates'!$E$38)*('Calcification Rates'!$F$38+'Calcification Rates'!$G$38))+(0.1*('Calcification Rates'!$D$38+'Calcification Rates'!$E$38)*($A116+(2*'Calcification Rates'!$D$38+'Calcification Rates'!$E$38)))*('Calcification Rates'!$F$38+'Calcification Rates'!$G$38)</f>
        <v>182.92269787656579</v>
      </c>
      <c r="BV116" s="73">
        <f>((((((((($A116*2)/PI())/2)+'Calcification Rates'!$D$39)^2)*PI())/2))-((((((($A116*2)/PI())/2)^2)*PI())/2)))*'Calcification Rates'!$F$39</f>
        <v>48.757883702518221</v>
      </c>
      <c r="BW116" s="73">
        <f>((((((((($A116*2)/PI())/2)+('Calcification Rates'!$D$39-'Calcification Rates'!$E$39))^2)*PI())/2))-((((((($A116*2)/PI())/2)^2)*PI())/2)))*('Calcification Rates'!$F$39-'Calcification Rates'!$G$39)</f>
        <v>46.871398491102674</v>
      </c>
      <c r="BX116" s="73">
        <f>((((((((($A116*2)/PI())/2)+('Calcification Rates'!$D$39+'Calcification Rates'!$E$39))^2)*PI())/2))-((((((($A116*2)/PI())/2)^2)*PI())/2)))*('Calcification Rates'!$F$39+'Calcification Rates'!$G$39)</f>
        <v>50.644368913933761</v>
      </c>
      <c r="BY116" s="73">
        <f>((((((((($A116*2)/PI())/2)+'Calcification Rates'!$D$40)^2)*PI())/2))-((((((($A116*2)/PI())/2)^2)*PI())/2)))*'Calcification Rates'!$F$40</f>
        <v>88.924499997720034</v>
      </c>
      <c r="BZ116" s="73">
        <f>((((((((($A116*2)/PI())/2)+('Calcification Rates'!$D$40-'Calcification Rates'!$E$40))^2)*PI())/2))-((((((($A116*2)/PI())/2)^2)*PI())/2)))*('Calcification Rates'!$F$40-'Calcification Rates'!$G$40)</f>
        <v>85.483933233138401</v>
      </c>
      <c r="CA116" s="73">
        <f>((((((((($A116*2)/PI())/2)+('Calcification Rates'!$D$40+'Calcification Rates'!$E$40))^2)*PI())/2))-((((((($A116*2)/PI())/2)^2)*PI())/2)))*('Calcification Rates'!$F$40+'Calcification Rates'!$G$40)</f>
        <v>92.365066762301652</v>
      </c>
      <c r="CB116" s="73">
        <f>$A116*'Calcification Rates'!$D$23*'Calcification Rates'!$F$23</f>
        <v>2.6793206249999999</v>
      </c>
      <c r="CC116" s="73">
        <f>$A116*('Calcification Rates'!$D$23-'Calcification Rates'!$E$23)*('Calcification Rates'!$F$23-'Calcification Rates'!$G$23)</f>
        <v>1.7412872176703473</v>
      </c>
      <c r="CD116" s="73">
        <f>$A116*('Calcification Rates'!$D$23+'Calcification Rates'!$E$23)*('Calcification Rates'!$F$23+'Calcification Rates'!$G$23)</f>
        <v>3.6173540323296525</v>
      </c>
      <c r="CE116" s="73">
        <f>((((1-'Calcification Rates'!$H$44)*$A116)*'Calcification Rates'!$D$44*0.1)+('Calcification Rates'!$H$44*$A116*'Calcification Rates'!$D$44))*'Calcification Rates'!$F$44</f>
        <v>93.56183492564999</v>
      </c>
      <c r="CF116" s="73">
        <f>((((1-'Calcification Rates'!$H$44)*$A116)*(('Calcification Rates'!$D$44-'Calcification Rates'!$E$44)*0.1))+('Calcification Rates'!$H$44*$A116*('Calcification Rates'!$D$44-'Calcification Rates'!$E$44)))*('Calcification Rates'!$F$44-'Calcification Rates'!$G$44)</f>
        <v>56.42570385577234</v>
      </c>
      <c r="CG116" s="73">
        <f>((((1-'Calcification Rates'!$H$44)*$A116)*(('Calcification Rates'!$D$44+'Calcification Rates'!$E$44)*0.1))+('Calcification Rates'!$H$44*$A116*('Calcification Rates'!$D$44+'Calcification Rates'!$E$44)))*('Calcification Rates'!$F$44+'Calcification Rates'!$G$44)</f>
        <v>136.0746464037743</v>
      </c>
      <c r="CH116" s="73">
        <f>((((1-'Calcification Rates'!$H$45)*$A116)*'Calcification Rates'!$D$45*0.1)+('Calcification Rates'!$H$45*$A116*'Calcification Rates'!$D$45))*'Calcification Rates'!$F$45</f>
        <v>116.2574736</v>
      </c>
      <c r="CI116" s="73">
        <f>((((1-'Calcification Rates'!$H$45)*$A116)*(('Calcification Rates'!$D$45-'Calcification Rates'!$E$45)*0.1))+('Calcification Rates'!$H$45*$A116*('Calcification Rates'!$D$45-'Calcification Rates'!$E$45)))*('Calcification Rates'!$F$45-'Calcification Rates'!$G$45)</f>
        <v>76.55397708667256</v>
      </c>
      <c r="CJ116" s="73">
        <f>((((1-'Calcification Rates'!$H$45)*$A116)*(('Calcification Rates'!$D$45+'Calcification Rates'!$E$45)*0.1))+('Calcification Rates'!$H$45*$A116*('Calcification Rates'!$D$45+'Calcification Rates'!$E$45)))*('Calcification Rates'!$F$45+'Calcification Rates'!$G$45)</f>
        <v>155.96097011332739</v>
      </c>
      <c r="CK116" s="73">
        <f>((((1-'Calcification Rates'!$H$46)*$A116)*'Calcification Rates'!$D$46*0.1)+('Calcification Rates'!$H$46*$A116*'Calcification Rates'!$D$46))*'Calcification Rates'!$F$46</f>
        <v>93.641061480000005</v>
      </c>
      <c r="CL116" s="73">
        <f>((((1-'Calcification Rates'!$H$46)*$A116)*(('Calcification Rates'!$D$46-'Calcification Rates'!$E$46)*0.1))+('Calcification Rates'!$H$46*$A116*('Calcification Rates'!$D$46-'Calcification Rates'!$E$46)))*('Calcification Rates'!$F$46-'Calcification Rates'!$G$46)</f>
        <v>87.822958927654255</v>
      </c>
      <c r="CM116" s="73">
        <f>((((1-'Calcification Rates'!$H$46)*$A116)*(('Calcification Rates'!$D$46+'Calcification Rates'!$E$46)*0.1))+('Calcification Rates'!$H$46*$A116*('Calcification Rates'!$D$46+'Calcification Rates'!$E$46)))*('Calcification Rates'!$F$46+'Calcification Rates'!$G$46)</f>
        <v>99.633630136079773</v>
      </c>
      <c r="CN116" s="73">
        <f>((((1-'Calcification Rates'!$H$47)*$A116)*'Calcification Rates'!$D$47*0.1)+('Calcification Rates'!$H$47*$A116*'Calcification Rates'!$D$47))*'Calcification Rates'!$F$47</f>
        <v>122.08434731220002</v>
      </c>
      <c r="CO116" s="73">
        <f>((((1-'Calcification Rates'!$H$47)*$A116)*(('Calcification Rates'!$D$47-'Calcification Rates'!$E$47)*0.1))+('Calcification Rates'!$H$47*$A116*('Calcification Rates'!$D$47-'Calcification Rates'!$E$47)))*('Calcification Rates'!$F$47-'Calcification Rates'!$G$47)</f>
        <v>73.627192458737412</v>
      </c>
      <c r="CP116" s="73">
        <f>((((1-'Calcification Rates'!$H$47)*$A116)*(('Calcification Rates'!$D$47+'Calcification Rates'!$E$47)*0.1))+('Calcification Rates'!$H$47*$A116*('Calcification Rates'!$D$47+'Calcification Rates'!$E$47)))*('Calcification Rates'!$F$47+'Calcification Rates'!$G$47)</f>
        <v>177.55727434316108</v>
      </c>
      <c r="CQ116" s="73">
        <f>((((((((($A116*2)/PI())/2)+'Calcification Rates'!$D$48)^2)*PI())/2))-((((((($A116*2)/PI())/2)^2)*PI())/2)))*'Calcification Rates'!$F$48</f>
        <v>68.292999351817386</v>
      </c>
      <c r="CR116" s="73">
        <f>((((((((($A116*2)/PI())/2)+('Calcification Rates'!$D$48-'Calcification Rates'!$E$48))^2)*PI())/2))-((((((($A116*2)/PI())/2)^2)*PI())/2)))*('Calcification Rates'!$F$48-'Calcification Rates'!$G$48)</f>
        <v>61.589644854002429</v>
      </c>
      <c r="CS116" s="73">
        <f>((((((((($A116*2)/PI())/2)+('Calcification Rates'!$D$48+'Calcification Rates'!$E$48))^2)*PI())/2))-((((((($A116*2)/PI())/2)^2)*PI())/2)))*('Calcification Rates'!$F$48+'Calcification Rates'!$G$48)</f>
        <v>75.309121053659325</v>
      </c>
      <c r="CT116" s="73">
        <f>((((1-'Calcification Rates'!$H$49)*$A116)*'Calcification Rates'!$D$49*0.1)+('Calcification Rates'!$H$49*$A116*'Calcification Rates'!$D$49))*'Calcification Rates'!$F$49</f>
        <v>93.56183492564999</v>
      </c>
      <c r="CU116" s="73">
        <f>((((1-'Calcification Rates'!$H$49)*$A116)*(('Calcification Rates'!$D$49-'Calcification Rates'!$E$49)*0.1))+('Calcification Rates'!$H$49*$A116*('Calcification Rates'!$D$49-'Calcification Rates'!$E$49)))*('Calcification Rates'!$F$49-'Calcification Rates'!$G$49)</f>
        <v>56.42570385577234</v>
      </c>
      <c r="CV116" s="73">
        <f>((((1-'Calcification Rates'!$H$49)*$A116)*(('Calcification Rates'!$D$49+'Calcification Rates'!$E$49)*0.1))+('Calcification Rates'!$H$49*$A116*('Calcification Rates'!$D$49+'Calcification Rates'!$E$49)))*('Calcification Rates'!$F$49+'Calcification Rates'!$G$49)</f>
        <v>136.0746464037743</v>
      </c>
      <c r="CW116" s="73">
        <f>((((((((($A116*2)/PI())/2)+'Calcification Rates'!$D$50)^2)*PI())/2))-((((((($A116*2)/PI())/2)^2)*PI())/2)))*'Calcification Rates'!$F$50</f>
        <v>68.292999351817386</v>
      </c>
      <c r="CX116" s="73">
        <f>((((((((($A116*2)/PI())/2)+('Calcification Rates'!$D$50-'Calcification Rates'!$E$50))^2)*PI())/2))-((((((($A116*2)/PI())/2)^2)*PI())/2)))*('Calcification Rates'!$F$50-'Calcification Rates'!$G$50)</f>
        <v>61.589644854002429</v>
      </c>
      <c r="CY116" s="73">
        <f>((((((((($A116*2)/PI())/2)+('Calcification Rates'!$D$50+'Calcification Rates'!$E$50))^2)*PI())/2))-((((((($A116*2)/PI())/2)^2)*PI())/2)))*('Calcification Rates'!$F$50+'Calcification Rates'!$G$50)</f>
        <v>75.309121053659325</v>
      </c>
      <c r="CZ116" s="73">
        <f>((((((((($A116*2)/PI())/2)+'Calcification Rates'!$D$51)^2)*PI())/2))-((((((($A116*2)/PI())/2)^2)*PI())/2)))*'Calcification Rates'!$F$51</f>
        <v>68.292999351817386</v>
      </c>
      <c r="DA116" s="73">
        <f>((((((((($A116*2)/PI())/2)+('Calcification Rates'!$D$51-'Calcification Rates'!$E$51))^2)*PI())/2))-((((((($A116*2)/PI())/2)^2)*PI())/2)))*('Calcification Rates'!$F$51-'Calcification Rates'!$G$51)</f>
        <v>61.589644854002429</v>
      </c>
      <c r="DB116" s="73">
        <f>((((((((($A116*2)/PI())/2)+('Calcification Rates'!$D$51+'Calcification Rates'!$E$51))^2)*PI())/2))-((((((($A116*2)/PI())/2)^2)*PI())/2)))*('Calcification Rates'!$F$51+'Calcification Rates'!$G$51)</f>
        <v>75.309121053659325</v>
      </c>
      <c r="DC116" s="73">
        <f>((((((((($A116*2)/PI())/2)+'Calcification Rates'!$D$52)^2)*PI())/2))-((((((($A116*2)/PI())/2)^2)*PI())/2)))*'Calcification Rates'!$F$52</f>
        <v>150.50994822240531</v>
      </c>
      <c r="DD116" s="73">
        <f>((((((((($A116*2)/PI())/2)+('Calcification Rates'!$D$52-'Calcification Rates'!$E$52))^2)*PI())/2))-((((((($A116*2)/PI())/2)^2)*PI())/2)))*('Calcification Rates'!$F$52-'Calcification Rates'!$G$52)</f>
        <v>142.09696717581673</v>
      </c>
      <c r="DE116" s="73">
        <f>((((((((($A116*2)/PI())/2)+('Calcification Rates'!$D$52+'Calcification Rates'!$E$52))^2)*PI())/2))-((((((($A116*2)/PI())/2)^2)*PI())/2)))*('Calcification Rates'!$F$52+'Calcification Rates'!$G$52)</f>
        <v>159.13250753894965</v>
      </c>
      <c r="DF116" s="73">
        <f>((((((((($A116*2)/PI())/2)+'Calcification Rates'!$D$53)^2)*PI())/2))-((((((($A116*2)/PI())/2)^2)*PI())/2)))*'Calcification Rates'!$F$53</f>
        <v>20.274002200514918</v>
      </c>
      <c r="DG116" s="73">
        <f>((((((((($A116*2)/PI())/2)+('Calcification Rates'!$D$53-'Calcification Rates'!$E$53))^2)*PI())/2))-((((((($A116*2)/PI())/2)^2)*PI())/2)))*('Calcification Rates'!$F$53-'Calcification Rates'!$G$53)</f>
        <v>19.270510984691619</v>
      </c>
      <c r="DH116" s="73">
        <f>((((((((($A116*2)/PI())/2)+('Calcification Rates'!$D$53+'Calcification Rates'!$E$53))^2)*PI())/2))-((((((($A116*2)/PI())/2)^2)*PI())/2)))*('Calcification Rates'!$F$53+'Calcification Rates'!$G$53)</f>
        <v>21.295136273521106</v>
      </c>
      <c r="DI116" s="73">
        <f>((((((((($A116*2)/PI())/2)+'Calcification Rates'!$D$54)^2)*PI())/2))-((((((($A116*2)/PI())/2)^2)*PI())/2)))*'Calcification Rates'!$F$54</f>
        <v>20.274002200514918</v>
      </c>
      <c r="DJ116" s="73">
        <f>((((((((($A116*2)/PI())/2)+('Calcification Rates'!$D$54-'Calcification Rates'!$E$54))^2)*PI())/2))-((((((($A116*2)/PI())/2)^2)*PI())/2)))*('Calcification Rates'!$F$54-'Calcification Rates'!$G$54)</f>
        <v>19.270510984691619</v>
      </c>
      <c r="DK116" s="73">
        <f>((((((((($A116*2)/PI())/2)+('Calcification Rates'!$D$54+'Calcification Rates'!$E$54))^2)*PI())/2))-((((((($A116*2)/PI())/2)^2)*PI())/2)))*('Calcification Rates'!$F$54+'Calcification Rates'!$G$54)</f>
        <v>21.295136273521106</v>
      </c>
      <c r="DL116" s="73">
        <f>((((((((($A116*2)/PI())/2)+'Calcification Rates'!$D$55)^2)*PI())/2))-((((((($A116*2)/PI())/2)^2)*PI())/2)))*'Calcification Rates'!$F$55</f>
        <v>24.861556087026745</v>
      </c>
      <c r="DM116" s="73">
        <f>((((((((($A116*2)/PI())/2)+('Calcification Rates'!$D$55-'Calcification Rates'!$E$55))^2)*PI())/2))-((((((($A116*2)/PI())/2)^2)*PI())/2)))*('Calcification Rates'!$F$55-'Calcification Rates'!$G$55)</f>
        <v>24.582100201793853</v>
      </c>
      <c r="DN116" s="73">
        <f>((((((((($A116*2)/PI())/2)+('Calcification Rates'!$D$55+'Calcification Rates'!$E$55))^2)*PI())/2))-((((((($A116*2)/PI())/2)^2)*PI())/2)))*('Calcification Rates'!$F$55+'Calcification Rates'!$G$55)</f>
        <v>25.141021846180454</v>
      </c>
      <c r="DO116" s="73">
        <f>((((1-'Calcification Rates'!$H$56)*$A116)*'Calcification Rates'!$D$56*0.1)+('Calcification Rates'!$H$56*$A116*'Calcification Rates'!$D$56))*'Calcification Rates'!$F$56</f>
        <v>12.136472490000001</v>
      </c>
      <c r="DP116" s="73">
        <f>((((1-'Calcification Rates'!$H$56)*$A116)*(('Calcification Rates'!$D$56-'Calcification Rates'!$E$56)*0.1))+('Calcification Rates'!$H$56*$A116*('Calcification Rates'!$D$56-'Calcification Rates'!$E$56)))*('Calcification Rates'!$F$56-'Calcification Rates'!$G$56)</f>
        <v>12.136472490000001</v>
      </c>
      <c r="DQ116" s="73">
        <f>((((1-'Calcification Rates'!$H$56)*$A116)*(('Calcification Rates'!$D$56+'Calcification Rates'!$E$56)*0.1))+('Calcification Rates'!$H$56*$A116*('Calcification Rates'!$D$56+'Calcification Rates'!$E$56)))*('Calcification Rates'!$F$56+'Calcification Rates'!$G$56)</f>
        <v>12.136472490000001</v>
      </c>
      <c r="DR116" s="73">
        <f>((((1-'Calcification Rates'!$H$57)*$A116)*'Calcification Rates'!$D$57*0.1)+('Calcification Rates'!$H$57*$A116*'Calcification Rates'!$D$57))*'Calcification Rates'!$F$57</f>
        <v>51.458384000000017</v>
      </c>
      <c r="DS116" s="73">
        <f>((((1-'Calcification Rates'!$H$57)*$A116)*(('Calcification Rates'!$D$57-'Calcification Rates'!$E$57)*0.1))+('Calcification Rates'!$H$57*$A116*('Calcification Rates'!$D$57-'Calcification Rates'!$E$57)))*('Calcification Rates'!$F$57-'Calcification Rates'!$G$57)</f>
        <v>48.771748927984177</v>
      </c>
      <c r="DT116" s="73">
        <f>((((1-'Calcification Rates'!$H$57)*$A116)*(('Calcification Rates'!$D$57+'Calcification Rates'!$E$57)*0.1))+('Calcification Rates'!$H$57*$A116*('Calcification Rates'!$D$57+'Calcification Rates'!$E$57)))*('Calcification Rates'!$F$57+'Calcification Rates'!$G$57)</f>
        <v>54.145019072015835</v>
      </c>
      <c r="DU116" s="73">
        <f>((((1-'Calcification Rates'!$H$58)*$A116)*'Calcification Rates'!$D$58*0.1)+('Calcification Rates'!$H$58*$A116*'Calcification Rates'!$D$58))*'Calcification Rates'!$F$58</f>
        <v>51.458384000000017</v>
      </c>
      <c r="DV116" s="73">
        <f>((((1-'Calcification Rates'!$H$58)*$A116)*(('Calcification Rates'!$D$58-'Calcification Rates'!$E$58)*0.1))+('Calcification Rates'!$H$58*$A116*('Calcification Rates'!$D$58-'Calcification Rates'!$E$58)))*('Calcification Rates'!$F$58-'Calcification Rates'!$G$58)</f>
        <v>48.771748927984177</v>
      </c>
      <c r="DW116" s="73">
        <f>((((1-'Calcification Rates'!$H$58)*$A116)*(('Calcification Rates'!$D$58+'Calcification Rates'!$E$58)*0.1))+('Calcification Rates'!$H$58*$A116*('Calcification Rates'!$D$58+'Calcification Rates'!$E$58)))*('Calcification Rates'!$F$58+'Calcification Rates'!$G$58)</f>
        <v>54.145019072015835</v>
      </c>
      <c r="DX116" s="73">
        <f>(2*'Calcification Rates'!$D$59*'Calcification Rates'!$F$59)+0.1*'Calcification Rates'!$D$59*($A116+(2*'Calcification Rates'!$D$59))*'Calcification Rates'!$F$59</f>
        <v>32.582390755555558</v>
      </c>
      <c r="DY116" s="73">
        <f>(2*('Calcification Rates'!$D$59-'Calcification Rates'!$E$59)*('Calcification Rates'!$F$59-'Calcification Rates'!$G$59))+(0.1*('Calcification Rates'!$D$59-'Calcification Rates'!$E$59)*($A116+(2*'Calcification Rates'!$D$59-'Calcification Rates'!$E$59)))*('Calcification Rates'!$F$59-'Calcification Rates'!$G$59)</f>
        <v>30.862772438182589</v>
      </c>
      <c r="DZ116" s="73">
        <f>(2*('Calcification Rates'!$D$59+'Calcification Rates'!$E$59)*('Calcification Rates'!$F$59+'Calcification Rates'!$G$59))+(0.1*('Calcification Rates'!$D$59+'Calcification Rates'!$E$59)*($A116+(2*'Calcification Rates'!$D$59+'Calcification Rates'!$E$59)))*('Calcification Rates'!$F$59+'Calcification Rates'!$G$59)</f>
        <v>34.304046835135821</v>
      </c>
      <c r="EA116" s="73">
        <f>((((((((($A116*2)/PI())/2)+'Calcification Rates'!$D$60)^2)*PI())/2))-((((((($A116*2)/PI())/2)^2)*PI())/2)))*'Calcification Rates'!$F$60</f>
        <v>71.01071628471388</v>
      </c>
      <c r="EB116" s="73">
        <f>((((((((($A116*2)/PI())/2)+('Calcification Rates'!$D$60-'Calcification Rates'!$E$60))^2)*PI())/2))-((((((($A116*2)/PI())/2)^2)*PI())/2)))*('Calcification Rates'!$F$60-'Calcification Rates'!$G$60)</f>
        <v>66.296279104515037</v>
      </c>
      <c r="EC116" s="73">
        <f>((((((((($A116*2)/PI())/2)+('Calcification Rates'!$D$60+'Calcification Rates'!$E$60))^2)*PI())/2))-((((((($A116*2)/PI())/2)^2)*PI())/2)))*('Calcification Rates'!$F$60+'Calcification Rates'!$G$60)</f>
        <v>75.87761842475858</v>
      </c>
      <c r="ED116" s="73">
        <f>$A116*'Calcification Rates'!$D$61*'Calcification Rates'!$F$61</f>
        <v>89.464362049820039</v>
      </c>
      <c r="EE116" s="73">
        <f>$A116*('Calcification Rates'!$D$61-'Calcification Rates'!$E$61)*('Calcification Rates'!$F$61-'Calcification Rates'!$G$61)</f>
        <v>81.978339133842894</v>
      </c>
      <c r="EF116" s="73">
        <f>$A116*('Calcification Rates'!$D$61+'Calcification Rates'!$E$61)*('Calcification Rates'!$F$61+'Calcification Rates'!$G$61)</f>
        <v>97.274347511970845</v>
      </c>
      <c r="EG116" s="73">
        <f>(2*'Calcification Rates'!$D$62*'Calcification Rates'!$F$62)+0.1*'Calcification Rates'!$D$62*($A116+(2*'Calcification Rates'!$D$62))*'Calcification Rates'!$F$62</f>
        <v>157.36588194444445</v>
      </c>
      <c r="EH116" s="73">
        <f>(2*('Calcification Rates'!$D$62-'Calcification Rates'!$E$62)*('Calcification Rates'!$F$62-'Calcification Rates'!$G$62))+(0.1*('Calcification Rates'!$D$62-'Calcification Rates'!$E$62)*($A116+(2*'Calcification Rates'!$D$62-'Calcification Rates'!$E$62)))*('Calcification Rates'!$F$62-'Calcification Rates'!$G$62)</f>
        <v>129.20447843580064</v>
      </c>
      <c r="EI116" s="73">
        <f>(2*('Calcification Rates'!$D$62+'Calcification Rates'!$E$62)*('Calcification Rates'!$F$62+'Calcification Rates'!$G$62))+(0.1*('Calcification Rates'!$D$62+'Calcification Rates'!$E$62)*($A116+(2*'Calcification Rates'!$D$62+'Calcification Rates'!$E$62)))*('Calcification Rates'!$F$62+'Calcification Rates'!$G$62)</f>
        <v>187.75626553197228</v>
      </c>
      <c r="EJ116" s="73">
        <f>(2*'Calcification Rates'!$D$63*'Calcification Rates'!$F$63)+0.1*'Calcification Rates'!$D$63*($A116+(2*'Calcification Rates'!$D$63))*'Calcification Rates'!$F$63</f>
        <v>157.36588194444445</v>
      </c>
      <c r="EK116" s="73">
        <f>(2*('Calcification Rates'!$D$63-'Calcification Rates'!$E$63)*('Calcification Rates'!$F$63-'Calcification Rates'!$G$63))+(0.1*('Calcification Rates'!$D$63-'Calcification Rates'!$E$63)*($A116+(2*'Calcification Rates'!$D$63-'Calcification Rates'!$E$63)))*('Calcification Rates'!$F$63-'Calcification Rates'!$G$63)</f>
        <v>129.20447843580064</v>
      </c>
      <c r="EL116" s="73">
        <f>(2*('Calcification Rates'!$D$63+'Calcification Rates'!$E$63)*('Calcification Rates'!$F$63+'Calcification Rates'!$G$63))+(0.1*('Calcification Rates'!$D$63+'Calcification Rates'!$E$63)*($A116+(2*'Calcification Rates'!$D$63+'Calcification Rates'!$E$63)))*('Calcification Rates'!$F$63+'Calcification Rates'!$G$63)</f>
        <v>187.75626553197228</v>
      </c>
      <c r="EM116" s="73">
        <f>(2*'Calcification Rates'!$D$64*'Calcification Rates'!$F$64)+0.1*'Calcification Rates'!$D$64*($A116+(2*'Calcification Rates'!$D$64))*'Calcification Rates'!$F$64</f>
        <v>157.36588194444445</v>
      </c>
      <c r="EN116" s="73">
        <f>(2*('Calcification Rates'!$D$64-'Calcification Rates'!$E$64)*('Calcification Rates'!$F$64-'Calcification Rates'!$G$64))+(0.1*('Calcification Rates'!$D$64-'Calcification Rates'!$E$64)*($A116+(2*'Calcification Rates'!$D$64-'Calcification Rates'!$E$64)))*('Calcification Rates'!$F$64-'Calcification Rates'!$G$64)</f>
        <v>129.20447843580064</v>
      </c>
      <c r="EO116" s="73">
        <f>(2*('Calcification Rates'!$D$64+'Calcification Rates'!$E$64)*('Calcification Rates'!$F$64+'Calcification Rates'!$G$64))+(0.1*('Calcification Rates'!$D$64+'Calcification Rates'!$E$64)*($A116+(2*'Calcification Rates'!$D$64+'Calcification Rates'!$E$64)))*('Calcification Rates'!$F$64+'Calcification Rates'!$G$64)</f>
        <v>187.75626553197228</v>
      </c>
      <c r="EP116" s="73">
        <f>(2*'Calcification Rates'!$D$65*'Calcification Rates'!$F$65)+0.1*'Calcification Rates'!$D$65*($A116+(2*'Calcification Rates'!$D$65))*'Calcification Rates'!$F$65</f>
        <v>157.36588194444445</v>
      </c>
      <c r="EQ116" s="73">
        <f>(2*('Calcification Rates'!$D$65-'Calcification Rates'!$E$65)*('Calcification Rates'!$F$65-'Calcification Rates'!$G$65))+(0.1*('Calcification Rates'!$D$65-'Calcification Rates'!$E$65)*($A116+(2*'Calcification Rates'!$D$65-'Calcification Rates'!$E$65)))*('Calcification Rates'!$F$65-'Calcification Rates'!$G$65)</f>
        <v>129.20447843580064</v>
      </c>
      <c r="ER116" s="73">
        <f>(2*('Calcification Rates'!$D$65+'Calcification Rates'!$E$65)*('Calcification Rates'!$F$65+'Calcification Rates'!$G$65))+(0.1*('Calcification Rates'!$D$65+'Calcification Rates'!$E$65)*($A116+(2*'Calcification Rates'!$D$65+'Calcification Rates'!$E$65)))*('Calcification Rates'!$F$65+'Calcification Rates'!$G$65)</f>
        <v>187.75626553197228</v>
      </c>
      <c r="ES116" s="73">
        <f>$A116*'Calcification Rates'!$D$66*'Calcification Rates'!$F$66</f>
        <v>89.464362049820039</v>
      </c>
      <c r="ET116" s="73">
        <f>$A116*('Calcification Rates'!$D$66-'Calcification Rates'!$E$66)*('Calcification Rates'!$F$66-'Calcification Rates'!$G$66)</f>
        <v>81.978339133842894</v>
      </c>
      <c r="EU116" s="73">
        <f>$A116*('Calcification Rates'!$D$66+'Calcification Rates'!$E$66)*('Calcification Rates'!$F$66+'Calcification Rates'!$G$66)</f>
        <v>97.274347511970845</v>
      </c>
      <c r="EV116" s="73">
        <f>(2*'Calcification Rates'!$D$67*'Calcification Rates'!$F$67)+0.1*'Calcification Rates'!$D$67*($A116+(2*'Calcification Rates'!$D$67))*'Calcification Rates'!$F$67</f>
        <v>157.36588194444445</v>
      </c>
      <c r="EW116" s="73">
        <f>(2*('Calcification Rates'!$D$67-'Calcification Rates'!$E$67)*('Calcification Rates'!$F$67-'Calcification Rates'!$G$67))+(0.1*('Calcification Rates'!$D$67-'Calcification Rates'!$E$67)*($A116+(2*'Calcification Rates'!$D$67-'Calcification Rates'!$E$67)))*('Calcification Rates'!$F$67-'Calcification Rates'!$G$67)</f>
        <v>129.20447843580064</v>
      </c>
      <c r="EX116" s="73">
        <f>(2*('Calcification Rates'!$D$67+'Calcification Rates'!$E$67)*('Calcification Rates'!$F$67+'Calcification Rates'!$G$67))+(0.1*('Calcification Rates'!$D$67+'Calcification Rates'!$E$67)*($A116+(2*'Calcification Rates'!$D$67+'Calcification Rates'!$E$67)))*('Calcification Rates'!$F$67+'Calcification Rates'!$G$67)</f>
        <v>187.75626553197228</v>
      </c>
      <c r="EY116" s="73">
        <f>((((1-'Calcification Rates'!$H$68)*$A116)*'Calcification Rates'!$D$68*0.1)+('Calcification Rates'!$H$68*$A116*'Calcification Rates'!$D$68))*'Calcification Rates'!$F$68</f>
        <v>26.097621</v>
      </c>
      <c r="EZ116" s="73">
        <f>((((1-'Calcification Rates'!$H$68)*$A116)*(('Calcification Rates'!$D$68-'Calcification Rates'!$E$68)*0.1))+('Calcification Rates'!$H$68*$A116*('Calcification Rates'!$D$68-'Calcification Rates'!$E$68)))*('Calcification Rates'!$F$68-'Calcification Rates'!$G$68)</f>
        <v>16.239609068230216</v>
      </c>
      <c r="FA116" s="73">
        <f>((((1-'Calcification Rates'!$H$68)*$A116)*(('Calcification Rates'!$D$68+'Calcification Rates'!$E$68)*0.1))+('Calcification Rates'!$H$68*$A116*('Calcification Rates'!$D$68+'Calcification Rates'!$E$68)))*('Calcification Rates'!$F$68+'Calcification Rates'!$G$68)</f>
        <v>36.936185310566792</v>
      </c>
      <c r="FB116" s="73">
        <f>((((((((($A116*2)/PI())/2)+'Calcification Rates'!$D$69)^2)*PI())/2))-((((((($A116*2)/PI())/2)^2)*PI())/2)))*'Calcification Rates'!$F$69</f>
        <v>173.15601992523202</v>
      </c>
      <c r="FC116" s="73">
        <f>((((((((($A116*2)/PI())/2)+('Calcification Rates'!$D$69-'Calcification Rates'!$E$69))^2)*PI())/2))-((((((($A116*2)/PI())/2)^2)*PI())/2)))*('Calcification Rates'!$F$69-'Calcification Rates'!$G$69)</f>
        <v>163.92687720620117</v>
      </c>
      <c r="FD116" s="73">
        <f>((((((((($A116*2)/PI())/2)+('Calcification Rates'!$D$69+'Calcification Rates'!$E$69))^2)*PI())/2))-((((((($A116*2)/PI())/2)^2)*PI())/2)))*('Calcification Rates'!$F$69+'Calcification Rates'!$G$69)</f>
        <v>182.51962717688397</v>
      </c>
      <c r="FE116" s="73">
        <f>((((((((($A116*2)/PI())/2)+'Calcification Rates'!$D$70)^2)*PI())/2))-((((((($A116*2)/PI())/2)^2)*PI())/2)))*'Calcification Rates'!$F$70</f>
        <v>134.840859134569</v>
      </c>
      <c r="FF116" s="73">
        <f>((((((((($A116*2)/PI())/2)+('Calcification Rates'!$D$70-'Calcification Rates'!$E$70))^2)*PI())/2))-((((((($A116*2)/PI())/2)^2)*PI())/2)))*('Calcification Rates'!$F$70-'Calcification Rates'!$G$70)</f>
        <v>116.10193774117953</v>
      </c>
      <c r="FG116" s="73">
        <f>((((((((($A116*2)/PI())/2)+('Calcification Rates'!$D$70+'Calcification Rates'!$E$70))^2)*PI())/2))-((((((($A116*2)/PI())/2)^2)*PI())/2)))*('Calcification Rates'!$F$70+'Calcification Rates'!$G$70)</f>
        <v>153.93941733151073</v>
      </c>
      <c r="FH116" s="73">
        <f>((((((((($A116*2)/PI())/2)+'Calcification Rates'!$D$71)^2)*PI())/2))-((((((($A116*2)/PI())/2)^2)*PI())/2)))*'Calcification Rates'!$F$71</f>
        <v>77.315730298010607</v>
      </c>
      <c r="FI116" s="73">
        <f>((((((((($A116*2)/PI())/2)+('Calcification Rates'!$D$71-'Calcification Rates'!$E$71))^2)*PI())/2))-((((((($A116*2)/PI())/2)^2)*PI())/2)))*('Calcification Rates'!$F$71-'Calcification Rates'!$G$71)</f>
        <v>71.295641449458103</v>
      </c>
      <c r="FJ116" s="73">
        <f>((((((((($A116*2)/PI())/2)+('Calcification Rates'!$D$71+'Calcification Rates'!$E$71))^2)*PI())/2))-((((((($A116*2)/PI())/2)^2)*PI())/2)))*('Calcification Rates'!$F$71+'Calcification Rates'!$G$71)</f>
        <v>83.573735397652129</v>
      </c>
      <c r="FK116" s="73">
        <f>$A116*'Calcification Rates'!$D$72*'Calcification Rates'!$F$72</f>
        <v>2.6793206249999999</v>
      </c>
      <c r="FL116" s="73">
        <f>$A116*('Calcification Rates'!$D$72-'Calcification Rates'!$E$72)*('Calcification Rates'!$F$72-'Calcification Rates'!$G$72)</f>
        <v>1.7412872176703473</v>
      </c>
      <c r="FM116" s="73">
        <f>$A116*('Calcification Rates'!$D$72+'Calcification Rates'!$E$72)*('Calcification Rates'!$F$72+'Calcification Rates'!$G$72)</f>
        <v>3.6173540323296525</v>
      </c>
      <c r="FN116" s="73">
        <f>$A116*'Calcification Rates'!$D$74*'Calcification Rates'!$F$74</f>
        <v>2.6793206249999999</v>
      </c>
      <c r="FO116" s="73">
        <f>$A116*('Calcification Rates'!$D$74-'Calcification Rates'!$E$74)*('Calcification Rates'!$F$74-'Calcification Rates'!$G$74)</f>
        <v>1.7412872176703473</v>
      </c>
      <c r="FP116" s="73">
        <f>$A116*('Calcification Rates'!$D$74+'Calcification Rates'!$E$74)*('Calcification Rates'!$F$74+'Calcification Rates'!$G$74)</f>
        <v>3.6173540323296525</v>
      </c>
      <c r="FQ116" s="73">
        <f>$A116*'Calcification Rates'!$D$75*'Calcification Rates'!$F$75</f>
        <v>77.330823153409085</v>
      </c>
      <c r="FR116" s="73">
        <f>$A116*('Calcification Rates'!$D$75-'Calcification Rates'!$E$75)*('Calcification Rates'!$F$75-'Calcification Rates'!$G$75)</f>
        <v>72.015141879507766</v>
      </c>
      <c r="FS116" s="73">
        <f>$A116*('Calcification Rates'!$D$75+'Calcification Rates'!$E$75)*('Calcification Rates'!$F$75+'Calcification Rates'!$G$75)</f>
        <v>82.808365562751547</v>
      </c>
      <c r="FT116" s="73">
        <f>((((((((($A116*2)/PI())/2)+'Calcification Rates'!$D$76)^2)*PI())/2))-((((((($A116*2)/PI())/2)^2)*PI())/2)))*'Calcification Rates'!$F$76</f>
        <v>77.812394958891446</v>
      </c>
      <c r="FU116" s="73">
        <f>((((((((($A116*2)/PI())/2)+('Calcification Rates'!$D$76-'Calcification Rates'!$E$76))^2)*PI())/2))-((((((($A116*2)/PI())/2)^2)*PI())/2)))*('Calcification Rates'!$F$76-'Calcification Rates'!$G$76)</f>
        <v>72.45382627985785</v>
      </c>
      <c r="FV116" s="73">
        <f>((((((((($A116*2)/PI())/2)+('Calcification Rates'!$D$76+'Calcification Rates'!$E$76))^2)*PI())/2))-((((((($A116*2)/PI())/2)^2)*PI())/2)))*('Calcification Rates'!$F$76+'Calcification Rates'!$G$76)</f>
        <v>83.335299182775543</v>
      </c>
      <c r="FW116" s="73">
        <f>(2*'Calcification Rates'!$D$77*'Calcification Rates'!$F$77)+0.1*'Calcification Rates'!$D$77*($A116+(2*'Calcification Rates'!$D$77))*'Calcification Rates'!$F$77</f>
        <v>157.36588194444445</v>
      </c>
      <c r="FX116" s="73">
        <f>(2*('Calcification Rates'!$D$77-'Calcification Rates'!$E$77)*('Calcification Rates'!$F$77-'Calcification Rates'!$G$77))+(0.1*('Calcification Rates'!$D$77-'Calcification Rates'!$E$77)*($A116+(2*'Calcification Rates'!$D$77-'Calcification Rates'!$E$77)))*('Calcification Rates'!$F$77-'Calcification Rates'!$G$77)</f>
        <v>149.74082530914353</v>
      </c>
      <c r="FY116" s="73">
        <f>(2*('Calcification Rates'!$D$77+'Calcification Rates'!$E$77)*('Calcification Rates'!$F$77+'Calcification Rates'!$G$77))+(0.1*('Calcification Rates'!$D$77+'Calcification Rates'!$E$77)*($A116+(2*'Calcification Rates'!$D$77+'Calcification Rates'!$E$77)))*('Calcification Rates'!$F$77+'Calcification Rates'!$G$77)</f>
        <v>165.02407355327449</v>
      </c>
      <c r="FZ116" s="73">
        <f>((((1-'Calcification Rates'!$H$78)*$A116)*'Calcification Rates'!$D$78*0.1)+('Calcification Rates'!$H$78*$A116*'Calcification Rates'!$D$78))*'Calcification Rates'!$F$78</f>
        <v>40.652964670499998</v>
      </c>
      <c r="GA116" s="73">
        <f>((((1-'Calcification Rates'!$H$78)*$A116)*(('Calcification Rates'!$D$78-'Calcification Rates'!$E$78)*0.1))+('Calcification Rates'!$H$78*$A116*('Calcification Rates'!$D$78-'Calcification Rates'!$E$78)))*('Calcification Rates'!$F$78-'Calcification Rates'!$G$78)</f>
        <v>39.245559723726522</v>
      </c>
      <c r="GB116" s="73">
        <f>((((1-'Calcification Rates'!$H$78)*$A116)*(('Calcification Rates'!$D$78+'Calcification Rates'!$E$78)*0.1))+('Calcification Rates'!$H$78*$A116*('Calcification Rates'!$D$78+'Calcification Rates'!$E$78)))*('Calcification Rates'!$F$78+'Calcification Rates'!$G$78)</f>
        <v>42.060369617273466</v>
      </c>
      <c r="GC116" s="73">
        <f>((((1-'Calcification Rates'!$H$79)*$A116)*'Calcification Rates'!$D$79*0.1)+('Calcification Rates'!$H$79*$A116*'Calcification Rates'!$D$79))*'Calcification Rates'!$F$79</f>
        <v>46.235154420000001</v>
      </c>
      <c r="GD116" s="73">
        <f>((((1-'Calcification Rates'!$H$79)*$A116)*(('Calcification Rates'!$D$79-'Calcification Rates'!$E$79)*0.1))+('Calcification Rates'!$H$79*$A116*('Calcification Rates'!$D$79-'Calcification Rates'!$E$79)))*('Calcification Rates'!$F$79-'Calcification Rates'!$G$79)</f>
        <v>44.302329224091132</v>
      </c>
      <c r="GE116" s="73">
        <f>((((1-'Calcification Rates'!$H$79)*$A116)*(('Calcification Rates'!$D$79+'Calcification Rates'!$E$79)*0.1))+('Calcification Rates'!$H$79*$A116*('Calcification Rates'!$D$79+'Calcification Rates'!$E$79)))*('Calcification Rates'!$F$79+'Calcification Rates'!$G$79)</f>
        <v>48.16797961590887</v>
      </c>
      <c r="GF116" s="73">
        <f>((((1-'Calcification Rates'!$H$80)*$A116)*'Calcification Rates'!$D$80*0.1)+('Calcification Rates'!$H$80*$A116*'Calcification Rates'!$D$80))*'Calcification Rates'!$F$80</f>
        <v>54.407727152999989</v>
      </c>
      <c r="GG116" s="73">
        <f>((((1-'Calcification Rates'!$H$80)*$A116)*(('Calcification Rates'!$D$80-'Calcification Rates'!$E$80)*0.1))+('Calcification Rates'!$H$80*$A116*('Calcification Rates'!$D$80-'Calcification Rates'!$E$80)))*('Calcification Rates'!$F$80-'Calcification Rates'!$G$80)</f>
        <v>52.524132562581357</v>
      </c>
      <c r="GH116" s="73">
        <f>((((1-'Calcification Rates'!$H$80)*$A116)*(('Calcification Rates'!$D$80+'Calcification Rates'!$E$80)*0.1))+('Calcification Rates'!$H$80*$A116*('Calcification Rates'!$D$80+'Calcification Rates'!$E$80)))*('Calcification Rates'!$F$80+'Calcification Rates'!$G$80)</f>
        <v>56.291321743418614</v>
      </c>
      <c r="GI116" s="73">
        <f>((((((((($A116*2)/PI())/2)+'Calcification Rates'!$D$81)^2)*PI())/2))-((((((($A116*2)/PI())/2)^2)*PI())/2)))*'Calcification Rates'!$F$81</f>
        <v>65.890383673529314</v>
      </c>
      <c r="GJ116" s="73">
        <f>((((((((($A116*2)/PI())/2)+('Calcification Rates'!$D$81-'Calcification Rates'!$E$81))^2)*PI())/2))-((((((($A116*2)/PI())/2)^2)*PI())/2)))*('Calcification Rates'!$F$81-'Calcification Rates'!$G$81)</f>
        <v>63.758270253283257</v>
      </c>
      <c r="GK116" s="73">
        <f>((((((((($A116*2)/PI())/2)+('Calcification Rates'!$D$81+'Calcification Rates'!$E$81))^2)*PI())/2))-((((((($A116*2)/PI())/2)^2)*PI())/2)))*('Calcification Rates'!$F$81+'Calcification Rates'!$G$81)</f>
        <v>68.023389541065811</v>
      </c>
      <c r="GL116" s="73">
        <f>((((((((($A116*2)/PI())/2)+'Calcification Rates'!$D$82)^2)*PI())/2))-((((((($A116*2)/PI())/2)^2)*PI())/2)))*'Calcification Rates'!$F$82</f>
        <v>67.563805456874789</v>
      </c>
      <c r="GM116" s="73">
        <f>((((((((($A116*2)/PI())/2)+('Calcification Rates'!$D$82-'Calcification Rates'!$E$82))^2)*PI())/2))-((((((($A116*2)/PI())/2)^2)*PI())/2)))*('Calcification Rates'!$F$82-'Calcification Rates'!$G$82)</f>
        <v>65.904424368941363</v>
      </c>
      <c r="GN116" s="73">
        <f>((((((((($A116*2)/PI())/2)+('Calcification Rates'!$D$82+'Calcification Rates'!$E$82))^2)*PI())/2))-((((((($A116*2)/PI())/2)^2)*PI())/2)))*('Calcification Rates'!$F$82+'Calcification Rates'!$G$82)</f>
        <v>69.223726712613825</v>
      </c>
      <c r="GO116" s="73">
        <f>((((((((($A116*2)/PI())/2)+'Calcification Rates'!$D$87)^2)*PI())/2))-((((((($A116*2)/PI())/2)^2)*PI())/2)))*'Calcification Rates'!$F$87</f>
        <v>45.470221220123172</v>
      </c>
      <c r="GP116" s="73">
        <f>((((((((($A116*2)/PI())/2)+('Calcification Rates'!$D$87-'Calcification Rates'!$E$87))^2)*PI())/2))-((((((($A116*2)/PI())/2)^2)*PI())/2)))*('Calcification Rates'!$F$87-'Calcification Rates'!$G$87)</f>
        <v>39.561267137625435</v>
      </c>
      <c r="GQ116" s="73">
        <f>((((((((($A116*2)/PI())/2)+('Calcification Rates'!$D$87+'Calcification Rates'!$E$87))^2)*PI())/2))-((((((($A116*2)/PI())/2)^2)*PI())/2)))*('Calcification Rates'!$F$87+'Calcification Rates'!$G$87)</f>
        <v>51.691711951890703</v>
      </c>
      <c r="GR116" s="73">
        <f>((((((((($A116*2)/PI())/2)+'Calcification Rates'!$D$88)^2)*PI())/2))-((((((($A116*2)/PI())/2)^2)*PI())/2)))*'Calcification Rates'!$F$88</f>
        <v>45.470221220123172</v>
      </c>
      <c r="GS116" s="73">
        <f>((((((((($A116*2)/PI())/2)+('Calcification Rates'!$D$88-'Calcification Rates'!$E$88))^2)*PI())/2))-((((((($A116*2)/PI())/2)^2)*PI())/2)))*('Calcification Rates'!$F$88-'Calcification Rates'!$G$88)</f>
        <v>39.561267137625435</v>
      </c>
      <c r="GT116" s="73">
        <f>((((((((($A116*2)/PI())/2)+('Calcification Rates'!$D$88+'Calcification Rates'!$E$88))^2)*PI())/2))-((((((($A116*2)/PI())/2)^2)*PI())/2)))*('Calcification Rates'!$F$88+'Calcification Rates'!$G$88)</f>
        <v>51.691711951890703</v>
      </c>
      <c r="GU116" s="73">
        <f>((((((((($A116*2)/PI())/2)+'Calcification Rates'!$D$89)^2)*PI())/2))-((((((($A116*2)/PI())/2)^2)*PI())/2)))*'Calcification Rates'!$F$89</f>
        <v>63.496552663213961</v>
      </c>
      <c r="GV116" s="73">
        <f>((((((((($A116*2)/PI())/2)+('Calcification Rates'!$D$89-'Calcification Rates'!$E$89))^2)*PI())/2))-((((((($A116*2)/PI())/2)^2)*PI())/2)))*('Calcification Rates'!$F$89-'Calcification Rates'!$G$89)</f>
        <v>56.618309195073046</v>
      </c>
      <c r="GW116" s="73">
        <f>((((((((($A116*2)/PI())/2)+('Calcification Rates'!$D$89+'Calcification Rates'!$E$89))^2)*PI())/2))-((((((($A116*2)/PI())/2)^2)*PI())/2)))*('Calcification Rates'!$F$89+'Calcification Rates'!$G$89)</f>
        <v>70.629291304987646</v>
      </c>
      <c r="GX116" s="73">
        <f>((((((((($A116*2)/PI())/2)+'Calcification Rates'!$D$90)^2)*PI())/2))-((((((($A116*2)/PI())/2)^2)*PI())/2)))*'Calcification Rates'!$F$90</f>
        <v>63.496552663213961</v>
      </c>
      <c r="GY116" s="73">
        <f>((((((((($A116*2)/PI())/2)+('Calcification Rates'!$D$90-'Calcification Rates'!$E$90))^2)*PI())/2))-((((((($A116*2)/PI())/2)^2)*PI())/2)))*('Calcification Rates'!$F$90-'Calcification Rates'!$G$90)</f>
        <v>56.618309195073046</v>
      </c>
      <c r="GZ116" s="73">
        <f>((((((((($A116*2)/PI())/2)+('Calcification Rates'!$D$90+'Calcification Rates'!$E$90))^2)*PI())/2))-((((((($A116*2)/PI())/2)^2)*PI())/2)))*('Calcification Rates'!$F$90+'Calcification Rates'!$G$90)</f>
        <v>70.629291304987646</v>
      </c>
      <c r="HA116" s="73">
        <f>((((((((($A116*2)/PI())/2)+'Calcification Rates'!$D$92)^2)*PI())/2))-((((((($A116*2)/PI())/2)^2)*PI())/2)))*'Calcification Rates'!$F$92</f>
        <v>159.13038153404821</v>
      </c>
      <c r="HB116" s="73">
        <f>((((((((($A116*2)/PI())/2)+('Calcification Rates'!$D$92-'Calcification Rates'!$E$92))^2)*PI())/2))-((((((($A116*2)/PI())/2)^2)*PI())/2)))*('Calcification Rates'!$F$92-'Calcification Rates'!$G$92)</f>
        <v>152.9734877426265</v>
      </c>
      <c r="HC116" s="73">
        <f>((((((((($A116*2)/PI())/2)+('Calcification Rates'!$D$92+'Calcification Rates'!$E$92))^2)*PI())/2))-((((((($A116*2)/PI())/2)^2)*PI())/2)))*('Calcification Rates'!$F$92+'Calcification Rates'!$G$92)</f>
        <v>165.28727532546989</v>
      </c>
      <c r="HD116" s="73">
        <f>$A116*'Calcification Rates'!$D$93*'Calcification Rates'!$F$93</f>
        <v>47.101893501863564</v>
      </c>
      <c r="HE116" s="73">
        <f>$A116*('Calcification Rates'!$D$93-'Calcification Rates'!$E$93)*('Calcification Rates'!$F$93-'Calcification Rates'!$G$93)</f>
        <v>41.39676459114056</v>
      </c>
      <c r="HF116" s="73">
        <f>$A116*('Calcification Rates'!$D$93+'Calcification Rates'!$E$93)*('Calcification Rates'!$F$93+'Calcification Rates'!$G$93)</f>
        <v>53.119566327942216</v>
      </c>
      <c r="HG116" s="73">
        <f>$A116*'Calcification Rates'!$D$95*'Calcification Rates'!$F$95</f>
        <v>60.054914214876042</v>
      </c>
      <c r="HH116" s="73">
        <f>$A116*('Calcification Rates'!$D$95-'Calcification Rates'!$E$95)*('Calcification Rates'!$F$95-'Calcification Rates'!$G$95)</f>
        <v>52.406470153443891</v>
      </c>
      <c r="HI116" s="73">
        <f>$A116*('Calcification Rates'!$D$95+'Calcification Rates'!$E$95)*('Calcification Rates'!$F$95+'Calcification Rates'!$G$95)</f>
        <v>68.131989931653081</v>
      </c>
      <c r="HJ116" s="73">
        <f>((((1-'Calcification Rates'!$H$96)*$A116)*'Calcification Rates'!$D$96*0.1)+('Calcification Rates'!$H$96*$A116*'Calcification Rates'!$D$96))*'Calcification Rates'!$F$96</f>
        <v>28.551063450000004</v>
      </c>
      <c r="HK116" s="73">
        <f>((((1-'Calcification Rates'!$H$96)*$A116)*(('Calcification Rates'!$D$96-'Calcification Rates'!$E$96)*0.1))+('Calcification Rates'!$H$96*$A116*('Calcification Rates'!$D$96-'Calcification Rates'!$E$96)))*('Calcification Rates'!$F$96-'Calcification Rates'!$G$96)</f>
        <v>24.939991561107028</v>
      </c>
      <c r="HL116" s="73">
        <f>((((1-'Calcification Rates'!$H$96)*$A116)*(('Calcification Rates'!$D$96+'Calcification Rates'!$E$96)*0.1))+('Calcification Rates'!$H$96*$A116*('Calcification Rates'!$D$96+'Calcification Rates'!$E$96)))*('Calcification Rates'!$F$96+'Calcification Rates'!$G$96)</f>
        <v>32.384248811067337</v>
      </c>
      <c r="HM116" s="73">
        <f>((((1-'Calcification Rates'!$H$98)*$A116)*'Calcification Rates'!$D$98*0.1)+('Calcification Rates'!$H$98*$A116*'Calcification Rates'!$D$98))*'Calcification Rates'!$F$98</f>
        <v>28.551063450000004</v>
      </c>
      <c r="HN116" s="73">
        <f>((((1-'Calcification Rates'!$H$98)*$A116)*(('Calcification Rates'!$D$98-'Calcification Rates'!$E$98)*0.1))+('Calcification Rates'!$H$98*$A116*('Calcification Rates'!$D$98-'Calcification Rates'!$E$98)))*('Calcification Rates'!$F$98-'Calcification Rates'!$G$98)</f>
        <v>17.218707310275356</v>
      </c>
      <c r="HO116" s="73">
        <f>((((1-'Calcification Rates'!$H$98)*$A116)*(('Calcification Rates'!$D$98+'Calcification Rates'!$E$98)*0.1))+('Calcification Rates'!$H$98*$A116*('Calcification Rates'!$D$98+'Calcification Rates'!$E$98)))*('Calcification Rates'!$F$98+'Calcification Rates'!$G$98)</f>
        <v>41.524152091478271</v>
      </c>
    </row>
    <row r="117" spans="1:223" x14ac:dyDescent="0.3">
      <c r="A117" s="42">
        <v>115</v>
      </c>
      <c r="B117" s="73">
        <f>((((1-'Calcification Rates'!$H$11)*$A117)*'Calcification Rates'!$D$11*0.1)+('Calcification Rates'!$H$11*$A117*'Calcification Rates'!$D$11))*'Calcification Rates'!$F$11</f>
        <v>316.40011946666664</v>
      </c>
      <c r="C117" s="73">
        <f>((((1-'Calcification Rates'!$H$11)*$A117)*(('Calcification Rates'!$D$11-'Calcification Rates'!$E$11)*0.1))+('Calcification Rates'!$H$11*$A117*('Calcification Rates'!$D$11-'Calcification Rates'!$E$11)))*('Calcification Rates'!$F$11-'Calcification Rates'!$G$11)</f>
        <v>256.97228093756314</v>
      </c>
      <c r="D117" s="73">
        <f>((((1-'Calcification Rates'!$H$11)*$A117)*(('Calcification Rates'!$D$11+'Calcification Rates'!$E$11)*0.1))+('Calcification Rates'!$H$11*$A117*('Calcification Rates'!$D$11+'Calcification Rates'!$E$11)))*('Calcification Rates'!$F$11+'Calcification Rates'!$G$11)</f>
        <v>377.67405937778614</v>
      </c>
      <c r="E117" s="73">
        <f>(((((1-'Calcification Rates'!$H$12)*$A117)*'Calcification Rates'!$D$12*0.1)+('Calcification Rates'!$H$12*$A117*'Calcification Rates'!$D$12))*'Calcification Rates'!$F$12)*0.5</f>
        <v>166.61737104761903</v>
      </c>
      <c r="F117" s="73">
        <f>(((((1-'Calcification Rates'!$H$12)*$A117)*(('Calcification Rates'!$D$12-'Calcification Rates'!$E$12)*0.1))+('Calcification Rates'!$H$12*$A117*('Calcification Rates'!$D$12-'Calcification Rates'!$E$12)))*('Calcification Rates'!$F$12-'Calcification Rates'!$G$12))*0.5</f>
        <v>153.13418649127595</v>
      </c>
      <c r="G117" s="73">
        <f>(((((1-'Calcification Rates'!$H$12)*$A117)*(('Calcification Rates'!$D$12+'Calcification Rates'!$E$12)*0.1))+('Calcification Rates'!$H$12*$A117*('Calcification Rates'!$D$12+'Calcification Rates'!$E$12)))*('Calcification Rates'!$F$12+'Calcification Rates'!$G$12))*0.5</f>
        <v>180.33450131178481</v>
      </c>
      <c r="H117" s="73">
        <f>(((((1-'Calcification Rates'!$H$13)*$A117)*'Calcification Rates'!$D$13*0.1)+('Calcification Rates'!$H$13*$A117*'Calcification Rates'!$D$13))*'Calcification Rates'!$F$13)*0.5</f>
        <v>134.068875144</v>
      </c>
      <c r="I117" s="73">
        <f>(((((1-'Calcification Rates'!$H$13)*$A117)*(('Calcification Rates'!$D$13-'Calcification Rates'!$E$13)*0.1))+('Calcification Rates'!$H$13*$A117*('Calcification Rates'!$D$13-'Calcification Rates'!$E$13)))*('Calcification Rates'!$F$13-'Calcification Rates'!$G$13))*0.5</f>
        <v>113.46018757488363</v>
      </c>
      <c r="J117" s="73">
        <f>(((((1-'Calcification Rates'!$H$13)*$A117)*(('Calcification Rates'!$D$13+'Calcification Rates'!$E$13)*0.1))+('Calcification Rates'!$H$13*$A117*('Calcification Rates'!$D$13+'Calcification Rates'!$E$13)))*('Calcification Rates'!$F$13+'Calcification Rates'!$G$13))*0.5</f>
        <v>156.37690969122744</v>
      </c>
      <c r="K117" s="73">
        <f>((((((((($A117*2)/PI())/2)+'Calcification Rates'!$D$14)^2)*PI())/2))-((((((($A117*2)/PI())/2)^2)*PI())/2)))*'Calcification Rates'!$F$14</f>
        <v>67.916776613857365</v>
      </c>
      <c r="L117" s="73">
        <f>((((((((($A117*2)/PI())/2)+('Calcification Rates'!$D$14-'Calcification Rates'!$E$14))^2)*PI())/2))-((((((($A117*2)/PI())/2)^2)*PI())/2)))*('Calcification Rates'!$F$14-'Calcification Rates'!$G$14)</f>
        <v>65.552856351574874</v>
      </c>
      <c r="M117" s="73">
        <f>((((((((($A117*2)/PI())/2)+('Calcification Rates'!$D$14+'Calcification Rates'!$E$14))^2)*PI())/2))-((((((($A117*2)/PI())/2)^2)*PI())/2)))*('Calcification Rates'!$F$14+'Calcification Rates'!$G$14)</f>
        <v>70.281377027434644</v>
      </c>
      <c r="N117" s="73">
        <f>((((((((($A117*2)/PI())/2)+'Calcification Rates'!$D$15)^2)*PI())/2))-((((((($A117*2)/PI())/2)^2)*PI())/2)))*'Calcification Rates'!$F$15</f>
        <v>68.889542945566262</v>
      </c>
      <c r="O117" s="73">
        <f>((((((((($A117*2)/PI())/2)+('Calcification Rates'!$D$15-'Calcification Rates'!$E$15))^2)*PI())/2))-((((((($A117*2)/PI())/2)^2)*PI())/2)))*('Calcification Rates'!$F$15-'Calcification Rates'!$G$15)</f>
        <v>62.127712626713013</v>
      </c>
      <c r="P117" s="73">
        <f>((((((((($A117*2)/PI())/2)+('Calcification Rates'!$D$15+'Calcification Rates'!$E$15))^2)*PI())/2))-((((((($A117*2)/PI())/2)^2)*PI())/2)))*('Calcification Rates'!$F$15+'Calcification Rates'!$G$15)</f>
        <v>75.966855073898699</v>
      </c>
      <c r="Q117" s="73">
        <f>(2*'Calcification Rates'!$D$16*'Calcification Rates'!$F$16)+0.1*'Calcification Rates'!$D$16*($A117+(2*'Calcification Rates'!$D$16))*'Calcification Rates'!$F$16</f>
        <v>15.180678333333333</v>
      </c>
      <c r="R117" s="73">
        <f>(2*('Calcification Rates'!$D$16-'Calcification Rates'!$E$16)*('Calcification Rates'!$F$16-'Calcification Rates'!$G$16))+(0.1*('Calcification Rates'!$D$16-'Calcification Rates'!$E$16)*($A117+(2*'Calcification Rates'!$D$16-'Calcification Rates'!$E$16)))*('Calcification Rates'!$F$16-'Calcification Rates'!$G$16)</f>
        <v>13.040502661300849</v>
      </c>
      <c r="S117" s="73">
        <f>(2*('Calcification Rates'!$D$16+'Calcification Rates'!$E$16)*('Calcification Rates'!$F$16+'Calcification Rates'!$G$16))+(0.1*('Calcification Rates'!$D$16+'Calcification Rates'!$E$16)*($A117+(2*'Calcification Rates'!$D$16+'Calcification Rates'!$E$16)))*('Calcification Rates'!$F$16+'Calcification Rates'!$G$16)</f>
        <v>17.374072826795</v>
      </c>
      <c r="T117" s="73">
        <f>(2*'Calcification Rates'!$D$17*'Calcification Rates'!$F$17)+0.1*'Calcification Rates'!$D$17*($A117+(2*'Calcification Rates'!$D$17))*'Calcification Rates'!$F$17</f>
        <v>14.030626944444442</v>
      </c>
      <c r="U117" s="73">
        <f>(2*('Calcification Rates'!$D$17-'Calcification Rates'!$E$17)*('Calcification Rates'!$F$17-'Calcification Rates'!$G$17))+(0.1*('Calcification Rates'!$D$17-'Calcification Rates'!$E$17)*($A117+(2*'Calcification Rates'!$D$17-'Calcification Rates'!$E$17)))*('Calcification Rates'!$F$17-'Calcification Rates'!$G$17)</f>
        <v>11.906051308767513</v>
      </c>
      <c r="V117" s="73">
        <f>(2*('Calcification Rates'!$D$17+'Calcification Rates'!$E$17)*('Calcification Rates'!$F$17+'Calcification Rates'!$G$17))+(0.1*('Calcification Rates'!$D$17+'Calcification Rates'!$E$17)*($A117+(2*'Calcification Rates'!$D$17+'Calcification Rates'!$E$17)))*('Calcification Rates'!$F$17+'Calcification Rates'!$G$17)</f>
        <v>16.208419907594998</v>
      </c>
      <c r="W117" s="73">
        <f>((((((((($A117*2)/PI())/2)+'Calcification Rates'!$D$18)^2)*PI())/2))-((((((($A117*2)/PI())/2)^2)*PI())/2)))*'Calcification Rates'!$F$18</f>
        <v>68.889542945566262</v>
      </c>
      <c r="X117" s="73">
        <f>((((((((($A117*2)/PI())/2)+('Calcification Rates'!$D$18-'Calcification Rates'!$E$18))^2)*PI())/2))-((((((($A117*2)/PI())/2)^2)*PI())/2)))*('Calcification Rates'!$F$18-'Calcification Rates'!$G$18)</f>
        <v>62.127712626713013</v>
      </c>
      <c r="Y117" s="73">
        <f>((((((((($A117*2)/PI())/2)+('Calcification Rates'!$D$18+'Calcification Rates'!$E$18))^2)*PI())/2))-((((((($A117*2)/PI())/2)^2)*PI())/2)))*('Calcification Rates'!$F$18+'Calcification Rates'!$G$18)</f>
        <v>75.966855073898699</v>
      </c>
      <c r="Z117" s="73">
        <f>(2*'Calcification Rates'!$D$19*'Calcification Rates'!$F$19)+0.1*'Calcification Rates'!$D$19*($A117+(2*'Calcification Rates'!$D$19))*'Calcification Rates'!$F$19</f>
        <v>14.030626944444442</v>
      </c>
      <c r="AA117" s="73">
        <f>(2*('Calcification Rates'!$D$19-'Calcification Rates'!$E$19)*('Calcification Rates'!$F$19-'Calcification Rates'!$G$19))+(0.1*('Calcification Rates'!$D$19-'Calcification Rates'!$E$19)*($A117+(2*'Calcification Rates'!$D$19-'Calcification Rates'!$E$19)))*('Calcification Rates'!$F$19-'Calcification Rates'!$G$19)</f>
        <v>11.906051308767513</v>
      </c>
      <c r="AB117" s="73">
        <f>(2*('Calcification Rates'!$D$19+'Calcification Rates'!$E$19)*('Calcification Rates'!$F$19+'Calcification Rates'!$G$19))+(0.1*('Calcification Rates'!$D$19+'Calcification Rates'!$E$19)*($A117+(2*'Calcification Rates'!$D$19+'Calcification Rates'!$E$19)))*('Calcification Rates'!$F$19+'Calcification Rates'!$G$19)</f>
        <v>16.208419907594998</v>
      </c>
      <c r="AC117" s="73">
        <f>(((((1-'Calcification Rates'!$H$20)*$A117)*'Calcification Rates'!$D$20*0.1)+('Calcification Rates'!$H$20*$A117*'Calcification Rates'!$D$20))*'Calcification Rates'!$F$20)*0.5</f>
        <v>9.2978271458333328</v>
      </c>
      <c r="AD117" s="73">
        <f>(((((1-'Calcification Rates'!$H$20)*$A117)*(('Calcification Rates'!$D$20-'Calcification Rates'!$E$20)*0.1))+('Calcification Rates'!$H$20*$A117*('Calcification Rates'!$D$20-'Calcification Rates'!$E$20)))*('Calcification Rates'!$F$20-'Calcification Rates'!$G$20))*0.5</f>
        <v>7.8902907914787628</v>
      </c>
      <c r="AE117" s="73">
        <f>(((((1-'Calcification Rates'!$H$20)*$A117)*(('Calcification Rates'!$D$20+'Calcification Rates'!$E$20)*0.1))+('Calcification Rates'!$H$20*$A117*('Calcification Rates'!$D$20+'Calcification Rates'!$E$20)))*('Calcification Rates'!$F$20+'Calcification Rates'!$G$20))*0.5</f>
        <v>10.740492646522096</v>
      </c>
      <c r="AF117" s="73">
        <f>(2*'Calcification Rates'!$D$21*'Calcification Rates'!$F$21)+0.1*'Calcification Rates'!$D$21*($A117+(2*'Calcification Rates'!$D$21))*'Calcification Rates'!$F$21</f>
        <v>16.100719444444444</v>
      </c>
      <c r="AG117" s="73">
        <f>(2*('Calcification Rates'!$D$21-'Calcification Rates'!$E$21)*('Calcification Rates'!$F$21-'Calcification Rates'!$G$21))+(0.1*('Calcification Rates'!$D$21-'Calcification Rates'!$E$21)*($A117+(2*'Calcification Rates'!$D$21-'Calcification Rates'!$E$21)))*('Calcification Rates'!$F$21-'Calcification Rates'!$G$21)</f>
        <v>15.755260383982934</v>
      </c>
      <c r="AH117" s="73">
        <f>(2*('Calcification Rates'!$D$21+'Calcification Rates'!$E$21)*('Calcification Rates'!$F$21+'Calcification Rates'!$G$21))+(0.1*('Calcification Rates'!$D$21+'Calcification Rates'!$E$21)*($A117+(2*'Calcification Rates'!$D$21+'Calcification Rates'!$E$21)))*('Calcification Rates'!$F$21+'Calcification Rates'!$G$21)</f>
        <v>16.449693995750401</v>
      </c>
      <c r="AI117" s="73">
        <f>$A117*'Calcification Rates'!$D$23*'Calcification Rates'!$F$23</f>
        <v>2.7028234374999998</v>
      </c>
      <c r="AJ117" s="73">
        <f>$A117*('Calcification Rates'!$D$23-'Calcification Rates'!$E$23)*('Calcification Rates'!$F$23-'Calcification Rates'!$G$23)</f>
        <v>1.7565616669481574</v>
      </c>
      <c r="AK117" s="73">
        <f>$A117*('Calcification Rates'!$D$23+'Calcification Rates'!$E$23)*('Calcification Rates'!$F$23+'Calcification Rates'!$G$23)</f>
        <v>3.6490852080518423</v>
      </c>
      <c r="AL117" s="73">
        <f>((((1-'Calcification Rates'!$H$24)*$A117)*'Calcification Rates'!$D$24*0.1)+('Calcification Rates'!$H$24*$A117*'Calcification Rates'!$D$24))*'Calcification Rates'!$F$24</f>
        <v>123.15526263950001</v>
      </c>
      <c r="AM117" s="73">
        <f>((((1-'Calcification Rates'!$H$24)*$A117)*(('Calcification Rates'!$D$24-'Calcification Rates'!$E$24)*0.1))+('Calcification Rates'!$H$24*$A117*('Calcification Rates'!$D$24-'Calcification Rates'!$E$24)))*('Calcification Rates'!$F$24-'Calcification Rates'!$G$24)</f>
        <v>74.273045024164929</v>
      </c>
      <c r="AN117" s="73">
        <f>((((1-'Calcification Rates'!$H$24)*$A117)*(('Calcification Rates'!$D$24+'Calcification Rates'!$E$24)*0.1))+('Calcification Rates'!$H$24*$A117*('Calcification Rates'!$D$24+'Calcification Rates'!$E$24)))*('Calcification Rates'!$F$24+'Calcification Rates'!$G$24)</f>
        <v>179.11479429353966</v>
      </c>
      <c r="AO117" s="73">
        <f>((((((((($A117*2)/PI())/2)+'Calcification Rates'!$D$25)^2)*PI())/2))-((((((($A117*2)/PI())/2)^2)*PI())/2)))*'Calcification Rates'!$F$25</f>
        <v>57.739799544726758</v>
      </c>
      <c r="AP117" s="73">
        <f>((((((((($A117*2)/PI())/2)+('Calcification Rates'!$D$25-'Calcification Rates'!$E$25))^2)*PI())/2))-((((((($A117*2)/PI())/2)^2)*PI())/2)))*('Calcification Rates'!$F$25-'Calcification Rates'!$G$25)</f>
        <v>47.205411762692641</v>
      </c>
      <c r="AQ117" s="73">
        <f>((((((((($A117*2)/PI())/2)+('Calcification Rates'!$D$25+'Calcification Rates'!$E$25))^2)*PI())/2))-((((((($A117*2)/PI())/2)^2)*PI())/2)))*('Calcification Rates'!$F$25+'Calcification Rates'!$G$25)</f>
        <v>68.623211729066156</v>
      </c>
      <c r="AR117" s="73">
        <f>((((1-'Calcification Rates'!$H$28)*$A117)*'Calcification Rates'!$D$28*0.1)+('Calcification Rates'!$H$28*$A117*'Calcification Rates'!$D$28))*'Calcification Rates'!$F$28</f>
        <v>19.822692433864049</v>
      </c>
      <c r="AS117" s="73">
        <f>((((1-'Calcification Rates'!$H$28)*$A117)*(('Calcification Rates'!$D$28-'Calcification Rates'!$E$28)*0.1))+('Calcification Rates'!$H$28*$A117*('Calcification Rates'!$D$28-'Calcification Rates'!$E$28)))*('Calcification Rates'!$F$28-'Calcification Rates'!$G$28)</f>
        <v>17.86658083321883</v>
      </c>
      <c r="AT117" s="73">
        <f>((((1-'Calcification Rates'!$H$28)*$A117)*(('Calcification Rates'!$D$28+'Calcification Rates'!$E$28)*0.1))+('Calcification Rates'!$H$28*$A117*('Calcification Rates'!$D$28+'Calcification Rates'!$E$28)))*('Calcification Rates'!$F$28+'Calcification Rates'!$G$28)</f>
        <v>21.874526459041672</v>
      </c>
      <c r="AU117" s="73">
        <f>((((((((($A117*2)/PI())/2)+'Calcification Rates'!$D$29)^2)*PI())/2))-((((((($A117*2)/PI())/2)^2)*PI())/2)))*'Calcification Rates'!$F$29</f>
        <v>281.84308478419564</v>
      </c>
      <c r="AV117" s="73">
        <f>((((((((($A117*2)/PI())/2)+('Calcification Rates'!$D$29-'Calcification Rates'!$E$29))^2)*PI())/2))-((((((($A117*2)/PI())/2)^2)*PI())/2)))*('Calcification Rates'!$F$29-'Calcification Rates'!$G$29)</f>
        <v>233.00844858090477</v>
      </c>
      <c r="AW117" s="73">
        <f>((((((((($A117*2)/PI())/2)+('Calcification Rates'!$D$29+'Calcification Rates'!$E$29))^2)*PI())/2))-((((((($A117*2)/PI())/2)^2)*PI())/2)))*('Calcification Rates'!$F$29+'Calcification Rates'!$G$29)</f>
        <v>334.90277892849059</v>
      </c>
      <c r="AX117" s="73">
        <f>((((((((($A117*2)/PI())/2)+'Calcification Rates'!$D$30)^2)*PI())/2))-((((((($A117*2)/PI())/2)^2)*PI())/2)))*'Calcification Rates'!$F$30</f>
        <v>67.469517886832733</v>
      </c>
      <c r="AY117" s="73">
        <f>((((((((($A117*2)/PI())/2)+('Calcification Rates'!$D$30-'Calcification Rates'!$E$30))^2)*PI())/2))-((((((($A117*2)/PI())/2)^2)*PI())/2)))*('Calcification Rates'!$F$30-'Calcification Rates'!$G$30)</f>
        <v>59.898061777665198</v>
      </c>
      <c r="AZ117" s="73">
        <f>((((((((($A117*2)/PI())/2)+('Calcification Rates'!$D$30+'Calcification Rates'!$E$30))^2)*PI())/2))-((((((($A117*2)/PI())/2)^2)*PI())/2)))*('Calcification Rates'!$F$30+'Calcification Rates'!$G$30)</f>
        <v>75.196232700241893</v>
      </c>
      <c r="BA117" s="73">
        <f>((((1-'Calcification Rates'!$H$31)*$A117)*'Calcification Rates'!$D$31*0.1)+('Calcification Rates'!$H$31*$A117*'Calcification Rates'!$D$31))*'Calcification Rates'!$F$31</f>
        <v>21.202090000000002</v>
      </c>
      <c r="BB117" s="73">
        <f>((((1-'Calcification Rates'!$H$31)*$A117)*(('Calcification Rates'!$D$31-'Calcification Rates'!$E$31)*0.1))+('Calcification Rates'!$H$31*$A117*('Calcification Rates'!$D$31-'Calcification Rates'!$E$31)))*('Calcification Rates'!$F$31-'Calcification Rates'!$G$31)</f>
        <v>21.202090000000002</v>
      </c>
      <c r="BC117" s="73">
        <f>((((1-'Calcification Rates'!$H$31)*$A117)*(('Calcification Rates'!$D$31+'Calcification Rates'!$E$31)*0.1))+('Calcification Rates'!$H$31*$A117*('Calcification Rates'!$D$31+'Calcification Rates'!$E$31)))*('Calcification Rates'!$F$31+'Calcification Rates'!$G$31)</f>
        <v>21.202090000000002</v>
      </c>
      <c r="BD117" s="73">
        <f>$A117*'Calcification Rates'!$D$32*'Calcification Rates'!$F$32</f>
        <v>89.090752511748519</v>
      </c>
      <c r="BE117" s="73">
        <f>$A117*('Calcification Rates'!$D$32-'Calcification Rates'!$E$32)*('Calcification Rates'!$F$32-'Calcification Rates'!$G$32)</f>
        <v>85.643753291833335</v>
      </c>
      <c r="BF117" s="73">
        <f>$A117*('Calcification Rates'!$D$32+'Calcification Rates'!$E$32)*('Calcification Rates'!$F$32+'Calcification Rates'!$G$32)</f>
        <v>92.537751731663704</v>
      </c>
      <c r="BG117" s="73">
        <f>((((1-'Calcification Rates'!$H$34)*$A117)*'Calcification Rates'!$D$34*0.1)+('Calcification Rates'!$H$34*$A117*'Calcification Rates'!$D$34))*'Calcification Rates'!$F$34</f>
        <v>28.801511375</v>
      </c>
      <c r="BH117" s="73">
        <f>((((1-'Calcification Rates'!$H$34)*$A117)*(('Calcification Rates'!$D$34-'Calcification Rates'!$E$34)*0.1))+('Calcification Rates'!$H$34*$A117*('Calcification Rates'!$D$34-'Calcification Rates'!$E$34)))*('Calcification Rates'!$F$34-'Calcification Rates'!$G$34)</f>
        <v>10.967992266064531</v>
      </c>
      <c r="BI117" s="73">
        <f>((((1-'Calcification Rates'!$H$34)*$A117)*(('Calcification Rates'!$D$34+'Calcification Rates'!$E$34)*0.1))+('Calcification Rates'!$H$34*$A117*('Calcification Rates'!$D$34+'Calcification Rates'!$E$34)))*('Calcification Rates'!$F$34+'Calcification Rates'!$G$34)</f>
        <v>54.930492561774876</v>
      </c>
      <c r="BJ117" s="73">
        <f>(2*'Calcification Rates'!$D$35*'Calcification Rates'!$F$35)+0.1*'Calcification Rates'!$D$35*($A117+(2*'Calcification Rates'!$D$35))*'Calcification Rates'!$F$35</f>
        <v>8.0898842675371085</v>
      </c>
      <c r="BK117" s="73">
        <f>(2*('Calcification Rates'!$D$35-'Calcification Rates'!$E$35)*('Calcification Rates'!$F$35-'Calcification Rates'!$G$35))+(0.1*('Calcification Rates'!$D$35-'Calcification Rates'!$E$35)*($A117+(2*'Calcification Rates'!$D$35-'Calcification Rates'!$E$35)))*('Calcification Rates'!$F$35-'Calcification Rates'!$G$35)</f>
        <v>7.2963069427868312</v>
      </c>
      <c r="BL117" s="73">
        <f>(2*('Calcification Rates'!$D$35+'Calcification Rates'!$E$35)*('Calcification Rates'!$F$35+'Calcification Rates'!$G$35))+(0.1*('Calcification Rates'!$D$35+'Calcification Rates'!$E$35)*($A117+(2*'Calcification Rates'!$D$35+'Calcification Rates'!$E$35)))*('Calcification Rates'!$F$35+'Calcification Rates'!$G$35)</f>
        <v>8.9204021411106353</v>
      </c>
      <c r="BM117" s="73">
        <f>((((((((($A117*2)/PI())/2)+'Calcification Rates'!$D$36)^2)*PI())/2))-((((((($A117*2)/PI())/2)^2)*PI())/2)))*'Calcification Rates'!$F$36</f>
        <v>90.873512191564544</v>
      </c>
      <c r="BN117" s="73">
        <f>((((((((($A117*2)/PI())/2)+('Calcification Rates'!$D$36-'Calcification Rates'!$E$36))^2)*PI())/2))-((((((($A117*2)/PI())/2)^2)*PI())/2)))*('Calcification Rates'!$F$36-'Calcification Rates'!$G$36)</f>
        <v>83.242803952468464</v>
      </c>
      <c r="BO117" s="73">
        <f>((((((((($A117*2)/PI())/2)+('Calcification Rates'!$D$36+'Calcification Rates'!$E$36))^2)*PI())/2))-((((((($A117*2)/PI())/2)^2)*PI())/2)))*('Calcification Rates'!$F$36+'Calcification Rates'!$G$36)</f>
        <v>98.838281209048588</v>
      </c>
      <c r="BP117" s="73">
        <f>(2*'Calcification Rates'!$D$37*'Calcification Rates'!$F$37)+0.1*'Calcification Rates'!$D$37*($A117+(2*'Calcification Rates'!$D$37))*'Calcification Rates'!$F$37</f>
        <v>158.46123611111111</v>
      </c>
      <c r="BQ117" s="73">
        <f>(2*('Calcification Rates'!$D$37-'Calcification Rates'!$E$37)*('Calcification Rates'!$F$37-'Calcification Rates'!$G$37))+(0.1*('Calcification Rates'!$D$37-'Calcification Rates'!$E$37)*($A117+(2*'Calcification Rates'!$D$37-'Calcification Rates'!$E$37)))*('Calcification Rates'!$F$37-'Calcification Rates'!$G$37)</f>
        <v>130.10792201986601</v>
      </c>
      <c r="BR117" s="73">
        <f>(2*('Calcification Rates'!$D$37+'Calcification Rates'!$E$37)*('Calcification Rates'!$F$37+'Calcification Rates'!$G$37))+(0.1*('Calcification Rates'!$D$37+'Calcification Rates'!$E$37)*($A117+(2*'Calcification Rates'!$D$37+'Calcification Rates'!$E$37)))*('Calcification Rates'!$F$37+'Calcification Rates'!$G$37)</f>
        <v>189.0572374383745</v>
      </c>
      <c r="BS117" s="73">
        <f>(2*'Calcification Rates'!$D$38*'Calcification Rates'!$F$38)+0.1*'Calcification Rates'!$D$38*($A117+(2*'Calcification Rates'!$D$38))*'Calcification Rates'!$F$38</f>
        <v>151.73122222222221</v>
      </c>
      <c r="BT117" s="73">
        <f>(2*('Calcification Rates'!$D$38-'Calcification Rates'!$E$38)*('Calcification Rates'!$F$38-'Calcification Rates'!$G$38))+(0.1*('Calcification Rates'!$D$38-'Calcification Rates'!$E$38)*($A117+(2*'Calcification Rates'!$D$38-'Calcification Rates'!$E$38)))*('Calcification Rates'!$F$38-'Calcification Rates'!$G$38)</f>
        <v>122.19450285335516</v>
      </c>
      <c r="BU117" s="73">
        <f>(2*('Calcification Rates'!$D$38+'Calcification Rates'!$E$38)*('Calcification Rates'!$F$38+'Calcification Rates'!$G$38))+(0.1*('Calcification Rates'!$D$38+'Calcification Rates'!$E$38)*($A117+(2*'Calcification Rates'!$D$38+'Calcification Rates'!$E$38)))*('Calcification Rates'!$F$38+'Calcification Rates'!$G$38)</f>
        <v>184.19017776761737</v>
      </c>
      <c r="BV117" s="73">
        <f>((((((((($A117*2)/PI())/2)+'Calcification Rates'!$D$39)^2)*PI())/2))-((((((($A117*2)/PI())/2)^2)*PI())/2)))*'Calcification Rates'!$F$39</f>
        <v>49.183969910183244</v>
      </c>
      <c r="BW117" s="73">
        <f>((((((((($A117*2)/PI())/2)+('Calcification Rates'!$D$39-'Calcification Rates'!$E$39))^2)*PI())/2))-((((((($A117*2)/PI())/2)^2)*PI())/2)))*('Calcification Rates'!$F$39-'Calcification Rates'!$G$39)</f>
        <v>47.280999050324624</v>
      </c>
      <c r="BX117" s="73">
        <f>((((((((($A117*2)/PI())/2)+('Calcification Rates'!$D$39+'Calcification Rates'!$E$39))^2)*PI())/2))-((((((($A117*2)/PI())/2)^2)*PI())/2)))*('Calcification Rates'!$F$39+'Calcification Rates'!$G$39)</f>
        <v>51.086940770041863</v>
      </c>
      <c r="BY117" s="73">
        <f>((((((((($A117*2)/PI())/2)+'Calcification Rates'!$D$40)^2)*PI())/2))-((((((($A117*2)/PI())/2)^2)*PI())/2)))*'Calcification Rates'!$F$40</f>
        <v>89.699202193473653</v>
      </c>
      <c r="BZ117" s="73">
        <f>((((((((($A117*2)/PI())/2)+('Calcification Rates'!$D$40-'Calcification Rates'!$E$40))^2)*PI())/2))-((((((($A117*2)/PI())/2)^2)*PI())/2)))*('Calcification Rates'!$F$40-'Calcification Rates'!$G$40)</f>
        <v>86.228661522631924</v>
      </c>
      <c r="CA117" s="73">
        <f>((((((((($A117*2)/PI())/2)+('Calcification Rates'!$D$40+'Calcification Rates'!$E$40))^2)*PI())/2))-((((((($A117*2)/PI())/2)^2)*PI())/2)))*('Calcification Rates'!$F$40+'Calcification Rates'!$G$40)</f>
        <v>93.169742864315396</v>
      </c>
      <c r="CB117" s="73">
        <f>$A117*'Calcification Rates'!$D$23*'Calcification Rates'!$F$23</f>
        <v>2.7028234374999998</v>
      </c>
      <c r="CC117" s="73">
        <f>$A117*('Calcification Rates'!$D$23-'Calcification Rates'!$E$23)*('Calcification Rates'!$F$23-'Calcification Rates'!$G$23)</f>
        <v>1.7565616669481574</v>
      </c>
      <c r="CD117" s="73">
        <f>$A117*('Calcification Rates'!$D$23+'Calcification Rates'!$E$23)*('Calcification Rates'!$F$23+'Calcification Rates'!$G$23)</f>
        <v>3.6490852080518423</v>
      </c>
      <c r="CE117" s="73">
        <f>((((1-'Calcification Rates'!$H$44)*$A117)*'Calcification Rates'!$D$44*0.1)+('Calcification Rates'!$H$44*$A117*'Calcification Rates'!$D$44))*'Calcification Rates'!$F$44</f>
        <v>94.382552775874998</v>
      </c>
      <c r="CF117" s="73">
        <f>((((1-'Calcification Rates'!$H$44)*$A117)*(('Calcification Rates'!$D$44-'Calcification Rates'!$E$44)*0.1))+('Calcification Rates'!$H$44*$A117*('Calcification Rates'!$D$44-'Calcification Rates'!$E$44)))*('Calcification Rates'!$F$44-'Calcification Rates'!$G$44)</f>
        <v>56.920666170296649</v>
      </c>
      <c r="CG117" s="73">
        <f>((((1-'Calcification Rates'!$H$44)*$A117)*(('Calcification Rates'!$D$44+'Calcification Rates'!$E$44)*0.1))+('Calcification Rates'!$H$44*$A117*('Calcification Rates'!$D$44+'Calcification Rates'!$E$44)))*('Calcification Rates'!$F$44+'Calcification Rates'!$G$44)</f>
        <v>137.26828365293019</v>
      </c>
      <c r="CH117" s="73">
        <f>((((1-'Calcification Rates'!$H$45)*$A117)*'Calcification Rates'!$D$45*0.1)+('Calcification Rates'!$H$45*$A117*'Calcification Rates'!$D$45))*'Calcification Rates'!$F$45</f>
        <v>117.27727599999997</v>
      </c>
      <c r="CI117" s="73">
        <f>((((1-'Calcification Rates'!$H$45)*$A117)*(('Calcification Rates'!$D$45-'Calcification Rates'!$E$45)*0.1))+('Calcification Rates'!$H$45*$A117*('Calcification Rates'!$D$45-'Calcification Rates'!$E$45)))*('Calcification Rates'!$F$45-'Calcification Rates'!$G$45)</f>
        <v>77.22550320146793</v>
      </c>
      <c r="CJ117" s="73">
        <f>((((1-'Calcification Rates'!$H$45)*$A117)*(('Calcification Rates'!$D$45+'Calcification Rates'!$E$45)*0.1))+('Calcification Rates'!$H$45*$A117*('Calcification Rates'!$D$45+'Calcification Rates'!$E$45)))*('Calcification Rates'!$F$45+'Calcification Rates'!$G$45)</f>
        <v>157.32904879853203</v>
      </c>
      <c r="CK117" s="73">
        <f>((((1-'Calcification Rates'!$H$46)*$A117)*'Calcification Rates'!$D$46*0.1)+('Calcification Rates'!$H$46*$A117*'Calcification Rates'!$D$46))*'Calcification Rates'!$F$46</f>
        <v>94.462474300000011</v>
      </c>
      <c r="CL117" s="73">
        <f>((((1-'Calcification Rates'!$H$46)*$A117)*(('Calcification Rates'!$D$46-'Calcification Rates'!$E$46)*0.1))+('Calcification Rates'!$H$46*$A117*('Calcification Rates'!$D$46-'Calcification Rates'!$E$46)))*('Calcification Rates'!$F$46-'Calcification Rates'!$G$46)</f>
        <v>88.593335760352971</v>
      </c>
      <c r="CM117" s="73">
        <f>((((1-'Calcification Rates'!$H$46)*$A117)*(('Calcification Rates'!$D$46+'Calcification Rates'!$E$46)*0.1))+('Calcification Rates'!$H$46*$A117*('Calcification Rates'!$D$46+'Calcification Rates'!$E$46)))*('Calcification Rates'!$F$46+'Calcification Rates'!$G$46)</f>
        <v>100.50760934779977</v>
      </c>
      <c r="CN117" s="73">
        <f>((((1-'Calcification Rates'!$H$47)*$A117)*'Calcification Rates'!$D$47*0.1)+('Calcification Rates'!$H$47*$A117*'Calcification Rates'!$D$47))*'Calcification Rates'!$F$47</f>
        <v>123.15526263950001</v>
      </c>
      <c r="CO117" s="73">
        <f>((((1-'Calcification Rates'!$H$47)*$A117)*(('Calcification Rates'!$D$47-'Calcification Rates'!$E$47)*0.1))+('Calcification Rates'!$H$47*$A117*('Calcification Rates'!$D$47-'Calcification Rates'!$E$47)))*('Calcification Rates'!$F$47-'Calcification Rates'!$G$47)</f>
        <v>74.273045024164929</v>
      </c>
      <c r="CP117" s="73">
        <f>((((1-'Calcification Rates'!$H$47)*$A117)*(('Calcification Rates'!$D$47+'Calcification Rates'!$E$47)*0.1))+('Calcification Rates'!$H$47*$A117*('Calcification Rates'!$D$47+'Calcification Rates'!$E$47)))*('Calcification Rates'!$F$47+'Calcification Rates'!$G$47)</f>
        <v>179.11479429353966</v>
      </c>
      <c r="CQ117" s="73">
        <f>((((((((($A117*2)/PI())/2)+'Calcification Rates'!$D$48)^2)*PI())/2))-((((((($A117*2)/PI())/2)^2)*PI())/2)))*'Calcification Rates'!$F$48</f>
        <v>68.889542945566262</v>
      </c>
      <c r="CR117" s="73">
        <f>((((((((($A117*2)/PI())/2)+('Calcification Rates'!$D$48-'Calcification Rates'!$E$48))^2)*PI())/2))-((((((($A117*2)/PI())/2)^2)*PI())/2)))*('Calcification Rates'!$F$48-'Calcification Rates'!$G$48)</f>
        <v>62.127712626713013</v>
      </c>
      <c r="CS117" s="73">
        <f>((((((((($A117*2)/PI())/2)+('Calcification Rates'!$D$48+'Calcification Rates'!$E$48))^2)*PI())/2))-((((((($A117*2)/PI())/2)^2)*PI())/2)))*('Calcification Rates'!$F$48+'Calcification Rates'!$G$48)</f>
        <v>75.966855073898699</v>
      </c>
      <c r="CT117" s="73">
        <f>((((1-'Calcification Rates'!$H$49)*$A117)*'Calcification Rates'!$D$49*0.1)+('Calcification Rates'!$H$49*$A117*'Calcification Rates'!$D$49))*'Calcification Rates'!$F$49</f>
        <v>94.382552775874998</v>
      </c>
      <c r="CU117" s="73">
        <f>((((1-'Calcification Rates'!$H$49)*$A117)*(('Calcification Rates'!$D$49-'Calcification Rates'!$E$49)*0.1))+('Calcification Rates'!$H$49*$A117*('Calcification Rates'!$D$49-'Calcification Rates'!$E$49)))*('Calcification Rates'!$F$49-'Calcification Rates'!$G$49)</f>
        <v>56.920666170296649</v>
      </c>
      <c r="CV117" s="73">
        <f>((((1-'Calcification Rates'!$H$49)*$A117)*(('Calcification Rates'!$D$49+'Calcification Rates'!$E$49)*0.1))+('Calcification Rates'!$H$49*$A117*('Calcification Rates'!$D$49+'Calcification Rates'!$E$49)))*('Calcification Rates'!$F$49+'Calcification Rates'!$G$49)</f>
        <v>137.26828365293019</v>
      </c>
      <c r="CW117" s="73">
        <f>((((((((($A117*2)/PI())/2)+'Calcification Rates'!$D$50)^2)*PI())/2))-((((((($A117*2)/PI())/2)^2)*PI())/2)))*'Calcification Rates'!$F$50</f>
        <v>68.889542945566262</v>
      </c>
      <c r="CX117" s="73">
        <f>((((((((($A117*2)/PI())/2)+('Calcification Rates'!$D$50-'Calcification Rates'!$E$50))^2)*PI())/2))-((((((($A117*2)/PI())/2)^2)*PI())/2)))*('Calcification Rates'!$F$50-'Calcification Rates'!$G$50)</f>
        <v>62.127712626713013</v>
      </c>
      <c r="CY117" s="73">
        <f>((((((((($A117*2)/PI())/2)+('Calcification Rates'!$D$50+'Calcification Rates'!$E$50))^2)*PI())/2))-((((((($A117*2)/PI())/2)^2)*PI())/2)))*('Calcification Rates'!$F$50+'Calcification Rates'!$G$50)</f>
        <v>75.966855073898699</v>
      </c>
      <c r="CZ117" s="73">
        <f>((((((((($A117*2)/PI())/2)+'Calcification Rates'!$D$51)^2)*PI())/2))-((((((($A117*2)/PI())/2)^2)*PI())/2)))*'Calcification Rates'!$F$51</f>
        <v>68.889542945566262</v>
      </c>
      <c r="DA117" s="73">
        <f>((((((((($A117*2)/PI())/2)+('Calcification Rates'!$D$51-'Calcification Rates'!$E$51))^2)*PI())/2))-((((((($A117*2)/PI())/2)^2)*PI())/2)))*('Calcification Rates'!$F$51-'Calcification Rates'!$G$51)</f>
        <v>62.127712626713013</v>
      </c>
      <c r="DB117" s="73">
        <f>((((((((($A117*2)/PI())/2)+('Calcification Rates'!$D$51+'Calcification Rates'!$E$51))^2)*PI())/2))-((((((($A117*2)/PI())/2)^2)*PI())/2)))*('Calcification Rates'!$F$51+'Calcification Rates'!$G$51)</f>
        <v>75.966855073898699</v>
      </c>
      <c r="DC117" s="73">
        <f>((((((((($A117*2)/PI())/2)+'Calcification Rates'!$D$52)^2)*PI())/2))-((((((($A117*2)/PI())/2)^2)*PI())/2)))*'Calcification Rates'!$F$52</f>
        <v>151.81506318818569</v>
      </c>
      <c r="DD117" s="73">
        <f>((((((((($A117*2)/PI())/2)+('Calcification Rates'!$D$52-'Calcification Rates'!$E$52))^2)*PI())/2))-((((((($A117*2)/PI())/2)^2)*PI())/2)))*('Calcification Rates'!$F$52-'Calcification Rates'!$G$52)</f>
        <v>143.32938102391674</v>
      </c>
      <c r="DE117" s="73">
        <f>((((((((($A117*2)/PI())/2)+('Calcification Rates'!$D$52+'Calcification Rates'!$E$52))^2)*PI())/2))-((((((($A117*2)/PI())/2)^2)*PI())/2)))*('Calcification Rates'!$F$52+'Calcification Rates'!$G$52)</f>
        <v>160.51211104717697</v>
      </c>
      <c r="DF117" s="73">
        <f>((((((((($A117*2)/PI())/2)+'Calcification Rates'!$D$53)^2)*PI())/2))-((((((($A117*2)/PI())/2)^2)*PI())/2)))*'Calcification Rates'!$F$53</f>
        <v>20.451563943780926</v>
      </c>
      <c r="DG117" s="73">
        <f>((((((((($A117*2)/PI())/2)+('Calcification Rates'!$D$53-'Calcification Rates'!$E$53))^2)*PI())/2))-((((((($A117*2)/PI())/2)^2)*PI())/2)))*('Calcification Rates'!$F$53-'Calcification Rates'!$G$53)</f>
        <v>19.439287037615031</v>
      </c>
      <c r="DH117" s="73">
        <f>((((((((($A117*2)/PI())/2)+('Calcification Rates'!$D$53+'Calcification Rates'!$E$53))^2)*PI())/2))-((((((($A117*2)/PI())/2)^2)*PI())/2)))*('Calcification Rates'!$F$53+'Calcification Rates'!$G$53)</f>
        <v>21.481637911407681</v>
      </c>
      <c r="DI117" s="73">
        <f>((((((((($A117*2)/PI())/2)+'Calcification Rates'!$D$54)^2)*PI())/2))-((((((($A117*2)/PI())/2)^2)*PI())/2)))*'Calcification Rates'!$F$54</f>
        <v>20.451563943780926</v>
      </c>
      <c r="DJ117" s="73">
        <f>((((((((($A117*2)/PI())/2)+('Calcification Rates'!$D$54-'Calcification Rates'!$E$54))^2)*PI())/2))-((((((($A117*2)/PI())/2)^2)*PI())/2)))*('Calcification Rates'!$F$54-'Calcification Rates'!$G$54)</f>
        <v>19.439287037615031</v>
      </c>
      <c r="DK117" s="73">
        <f>((((((((($A117*2)/PI())/2)+('Calcification Rates'!$D$54+'Calcification Rates'!$E$54))^2)*PI())/2))-((((((($A117*2)/PI())/2)^2)*PI())/2)))*('Calcification Rates'!$F$54+'Calcification Rates'!$G$54)</f>
        <v>21.481637911407681</v>
      </c>
      <c r="DL117" s="73">
        <f>((((((((($A117*2)/PI())/2)+'Calcification Rates'!$D$55)^2)*PI())/2))-((((((($A117*2)/PI())/2)^2)*PI())/2)))*'Calcification Rates'!$F$55</f>
        <v>25.079296087025657</v>
      </c>
      <c r="DM117" s="73">
        <f>((((((((($A117*2)/PI())/2)+('Calcification Rates'!$D$55-'Calcification Rates'!$E$55))^2)*PI())/2))-((((((($A117*2)/PI())/2)^2)*PI())/2)))*('Calcification Rates'!$F$55-'Calcification Rates'!$G$55)</f>
        <v>24.797396508566543</v>
      </c>
      <c r="DN117" s="73">
        <f>((((((((($A117*2)/PI())/2)+('Calcification Rates'!$D$55+'Calcification Rates'!$E$55))^2)*PI())/2))-((((((($A117*2)/PI())/2)^2)*PI())/2)))*('Calcification Rates'!$F$55+'Calcification Rates'!$G$55)</f>
        <v>25.361205539406456</v>
      </c>
      <c r="DO117" s="73">
        <f>((((1-'Calcification Rates'!$H$56)*$A117)*'Calcification Rates'!$D$56*0.1)+('Calcification Rates'!$H$56*$A117*'Calcification Rates'!$D$56))*'Calcification Rates'!$F$56</f>
        <v>12.242932775</v>
      </c>
      <c r="DP117" s="73">
        <f>((((1-'Calcification Rates'!$H$56)*$A117)*(('Calcification Rates'!$D$56-'Calcification Rates'!$E$56)*0.1))+('Calcification Rates'!$H$56*$A117*('Calcification Rates'!$D$56-'Calcification Rates'!$E$56)))*('Calcification Rates'!$F$56-'Calcification Rates'!$G$56)</f>
        <v>12.242932775</v>
      </c>
      <c r="DQ117" s="73">
        <f>((((1-'Calcification Rates'!$H$56)*$A117)*(('Calcification Rates'!$D$56+'Calcification Rates'!$E$56)*0.1))+('Calcification Rates'!$H$56*$A117*('Calcification Rates'!$D$56+'Calcification Rates'!$E$56)))*('Calcification Rates'!$F$56+'Calcification Rates'!$G$56)</f>
        <v>12.242932775</v>
      </c>
      <c r="DR117" s="73">
        <f>((((1-'Calcification Rates'!$H$57)*$A117)*'Calcification Rates'!$D$57*0.1)+('Calcification Rates'!$H$57*$A117*'Calcification Rates'!$D$57))*'Calcification Rates'!$F$57</f>
        <v>51.909773333333341</v>
      </c>
      <c r="DS117" s="73">
        <f>((((1-'Calcification Rates'!$H$57)*$A117)*(('Calcification Rates'!$D$57-'Calcification Rates'!$E$57)*0.1))+('Calcification Rates'!$H$57*$A117*('Calcification Rates'!$D$57-'Calcification Rates'!$E$57)))*('Calcification Rates'!$F$57-'Calcification Rates'!$G$57)</f>
        <v>49.199571287001589</v>
      </c>
      <c r="DT117" s="73">
        <f>((((1-'Calcification Rates'!$H$57)*$A117)*(('Calcification Rates'!$D$57+'Calcification Rates'!$E$57)*0.1))+('Calcification Rates'!$H$57*$A117*('Calcification Rates'!$D$57+'Calcification Rates'!$E$57)))*('Calcification Rates'!$F$57+'Calcification Rates'!$G$57)</f>
        <v>54.619975379665085</v>
      </c>
      <c r="DU117" s="73">
        <f>((((1-'Calcification Rates'!$H$58)*$A117)*'Calcification Rates'!$D$58*0.1)+('Calcification Rates'!$H$58*$A117*'Calcification Rates'!$D$58))*'Calcification Rates'!$F$58</f>
        <v>51.909773333333341</v>
      </c>
      <c r="DV117" s="73">
        <f>((((1-'Calcification Rates'!$H$58)*$A117)*(('Calcification Rates'!$D$58-'Calcification Rates'!$E$58)*0.1))+('Calcification Rates'!$H$58*$A117*('Calcification Rates'!$D$58-'Calcification Rates'!$E$58)))*('Calcification Rates'!$F$58-'Calcification Rates'!$G$58)</f>
        <v>49.199571287001589</v>
      </c>
      <c r="DW117" s="73">
        <f>((((1-'Calcification Rates'!$H$58)*$A117)*(('Calcification Rates'!$D$58+'Calcification Rates'!$E$58)*0.1))+('Calcification Rates'!$H$58*$A117*('Calcification Rates'!$D$58+'Calcification Rates'!$E$58)))*('Calcification Rates'!$F$58+'Calcification Rates'!$G$58)</f>
        <v>54.619975379665085</v>
      </c>
      <c r="DX117" s="73">
        <f>(2*'Calcification Rates'!$D$59*'Calcification Rates'!$F$59)+0.1*'Calcification Rates'!$D$59*($A117+(2*'Calcification Rates'!$D$59))*'Calcification Rates'!$F$59</f>
        <v>32.819964088888888</v>
      </c>
      <c r="DY117" s="73">
        <f>(2*('Calcification Rates'!$D$59-'Calcification Rates'!$E$59)*('Calcification Rates'!$F$59-'Calcification Rates'!$G$59))+(0.1*('Calcification Rates'!$D$59-'Calcification Rates'!$E$59)*($A117+(2*'Calcification Rates'!$D$59-'Calcification Rates'!$E$59)))*('Calcification Rates'!$F$59-'Calcification Rates'!$G$59)</f>
        <v>31.087942100823327</v>
      </c>
      <c r="DZ117" s="73">
        <f>(2*('Calcification Rates'!$D$59+'Calcification Rates'!$E$59)*('Calcification Rates'!$F$59+'Calcification Rates'!$G$59))+(0.1*('Calcification Rates'!$D$59+'Calcification Rates'!$E$59)*($A117+(2*'Calcification Rates'!$D$59+'Calcification Rates'!$E$59)))*('Calcification Rates'!$F$59+'Calcification Rates'!$G$59)</f>
        <v>34.554023839161751</v>
      </c>
      <c r="EA117" s="73">
        <f>((((((((($A117*2)/PI())/2)+'Calcification Rates'!$D$60)^2)*PI())/2))-((((((($A117*2)/PI())/2)^2)*PI())/2)))*'Calcification Rates'!$F$60</f>
        <v>71.630381284713721</v>
      </c>
      <c r="EB117" s="73">
        <f>((((((((($A117*2)/PI())/2)+('Calcification Rates'!$D$60-'Calcification Rates'!$E$60))^2)*PI())/2))-((((((($A117*2)/PI())/2)^2)*PI())/2)))*('Calcification Rates'!$F$60-'Calcification Rates'!$G$60)</f>
        <v>66.874880507269765</v>
      </c>
      <c r="EC117" s="73">
        <f>((((((((($A117*2)/PI())/2)+('Calcification Rates'!$D$60+'Calcification Rates'!$E$60))^2)*PI())/2))-((((((($A117*2)/PI())/2)^2)*PI())/2)))*('Calcification Rates'!$F$60+'Calcification Rates'!$G$60)</f>
        <v>76.539666485651637</v>
      </c>
      <c r="ED117" s="73">
        <f>$A117*'Calcification Rates'!$D$61*'Calcification Rates'!$F$61</f>
        <v>90.249137155520216</v>
      </c>
      <c r="EE117" s="73">
        <f>$A117*('Calcification Rates'!$D$61-'Calcification Rates'!$E$61)*('Calcification Rates'!$F$61-'Calcification Rates'!$G$61)</f>
        <v>82.69744737185907</v>
      </c>
      <c r="EF117" s="73">
        <f>$A117*('Calcification Rates'!$D$61+'Calcification Rates'!$E$61)*('Calcification Rates'!$F$61+'Calcification Rates'!$G$61)</f>
        <v>98.127631262075852</v>
      </c>
      <c r="EG117" s="73">
        <f>(2*'Calcification Rates'!$D$62*'Calcification Rates'!$F$62)+0.1*'Calcification Rates'!$D$62*($A117+(2*'Calcification Rates'!$D$62))*'Calcification Rates'!$F$62</f>
        <v>158.46123611111111</v>
      </c>
      <c r="EH117" s="73">
        <f>(2*('Calcification Rates'!$D$62-'Calcification Rates'!$E$62)*('Calcification Rates'!$F$62-'Calcification Rates'!$G$62))+(0.1*('Calcification Rates'!$D$62-'Calcification Rates'!$E$62)*($A117+(2*'Calcification Rates'!$D$62-'Calcification Rates'!$E$62)))*('Calcification Rates'!$F$62-'Calcification Rates'!$G$62)</f>
        <v>130.10792201986601</v>
      </c>
      <c r="EI117" s="73">
        <f>(2*('Calcification Rates'!$D$62+'Calcification Rates'!$E$62)*('Calcification Rates'!$F$62+'Calcification Rates'!$G$62))+(0.1*('Calcification Rates'!$D$62+'Calcification Rates'!$E$62)*($A117+(2*'Calcification Rates'!$D$62+'Calcification Rates'!$E$62)))*('Calcification Rates'!$F$62+'Calcification Rates'!$G$62)</f>
        <v>189.0572374383745</v>
      </c>
      <c r="EJ117" s="73">
        <f>(2*'Calcification Rates'!$D$63*'Calcification Rates'!$F$63)+0.1*'Calcification Rates'!$D$63*($A117+(2*'Calcification Rates'!$D$63))*'Calcification Rates'!$F$63</f>
        <v>158.46123611111111</v>
      </c>
      <c r="EK117" s="73">
        <f>(2*('Calcification Rates'!$D$63-'Calcification Rates'!$E$63)*('Calcification Rates'!$F$63-'Calcification Rates'!$G$63))+(0.1*('Calcification Rates'!$D$63-'Calcification Rates'!$E$63)*($A117+(2*'Calcification Rates'!$D$63-'Calcification Rates'!$E$63)))*('Calcification Rates'!$F$63-'Calcification Rates'!$G$63)</f>
        <v>130.10792201986601</v>
      </c>
      <c r="EL117" s="73">
        <f>(2*('Calcification Rates'!$D$63+'Calcification Rates'!$E$63)*('Calcification Rates'!$F$63+'Calcification Rates'!$G$63))+(0.1*('Calcification Rates'!$D$63+'Calcification Rates'!$E$63)*($A117+(2*'Calcification Rates'!$D$63+'Calcification Rates'!$E$63)))*('Calcification Rates'!$F$63+'Calcification Rates'!$G$63)</f>
        <v>189.0572374383745</v>
      </c>
      <c r="EM117" s="73">
        <f>(2*'Calcification Rates'!$D$64*'Calcification Rates'!$F$64)+0.1*'Calcification Rates'!$D$64*($A117+(2*'Calcification Rates'!$D$64))*'Calcification Rates'!$F$64</f>
        <v>158.46123611111111</v>
      </c>
      <c r="EN117" s="73">
        <f>(2*('Calcification Rates'!$D$64-'Calcification Rates'!$E$64)*('Calcification Rates'!$F$64-'Calcification Rates'!$G$64))+(0.1*('Calcification Rates'!$D$64-'Calcification Rates'!$E$64)*($A117+(2*'Calcification Rates'!$D$64-'Calcification Rates'!$E$64)))*('Calcification Rates'!$F$64-'Calcification Rates'!$G$64)</f>
        <v>130.10792201986601</v>
      </c>
      <c r="EO117" s="73">
        <f>(2*('Calcification Rates'!$D$64+'Calcification Rates'!$E$64)*('Calcification Rates'!$F$64+'Calcification Rates'!$G$64))+(0.1*('Calcification Rates'!$D$64+'Calcification Rates'!$E$64)*($A117+(2*'Calcification Rates'!$D$64+'Calcification Rates'!$E$64)))*('Calcification Rates'!$F$64+'Calcification Rates'!$G$64)</f>
        <v>189.0572374383745</v>
      </c>
      <c r="EP117" s="73">
        <f>(2*'Calcification Rates'!$D$65*'Calcification Rates'!$F$65)+0.1*'Calcification Rates'!$D$65*($A117+(2*'Calcification Rates'!$D$65))*'Calcification Rates'!$F$65</f>
        <v>158.46123611111111</v>
      </c>
      <c r="EQ117" s="73">
        <f>(2*('Calcification Rates'!$D$65-'Calcification Rates'!$E$65)*('Calcification Rates'!$F$65-'Calcification Rates'!$G$65))+(0.1*('Calcification Rates'!$D$65-'Calcification Rates'!$E$65)*($A117+(2*'Calcification Rates'!$D$65-'Calcification Rates'!$E$65)))*('Calcification Rates'!$F$65-'Calcification Rates'!$G$65)</f>
        <v>130.10792201986601</v>
      </c>
      <c r="ER117" s="73">
        <f>(2*('Calcification Rates'!$D$65+'Calcification Rates'!$E$65)*('Calcification Rates'!$F$65+'Calcification Rates'!$G$65))+(0.1*('Calcification Rates'!$D$65+'Calcification Rates'!$E$65)*($A117+(2*'Calcification Rates'!$D$65+'Calcification Rates'!$E$65)))*('Calcification Rates'!$F$65+'Calcification Rates'!$G$65)</f>
        <v>189.0572374383745</v>
      </c>
      <c r="ES117" s="73">
        <f>$A117*'Calcification Rates'!$D$66*'Calcification Rates'!$F$66</f>
        <v>90.249137155520216</v>
      </c>
      <c r="ET117" s="73">
        <f>$A117*('Calcification Rates'!$D$66-'Calcification Rates'!$E$66)*('Calcification Rates'!$F$66-'Calcification Rates'!$G$66)</f>
        <v>82.69744737185907</v>
      </c>
      <c r="EU117" s="73">
        <f>$A117*('Calcification Rates'!$D$66+'Calcification Rates'!$E$66)*('Calcification Rates'!$F$66+'Calcification Rates'!$G$66)</f>
        <v>98.127631262075852</v>
      </c>
      <c r="EV117" s="73">
        <f>(2*'Calcification Rates'!$D$67*'Calcification Rates'!$F$67)+0.1*'Calcification Rates'!$D$67*($A117+(2*'Calcification Rates'!$D$67))*'Calcification Rates'!$F$67</f>
        <v>158.46123611111111</v>
      </c>
      <c r="EW117" s="73">
        <f>(2*('Calcification Rates'!$D$67-'Calcification Rates'!$E$67)*('Calcification Rates'!$F$67-'Calcification Rates'!$G$67))+(0.1*('Calcification Rates'!$D$67-'Calcification Rates'!$E$67)*($A117+(2*'Calcification Rates'!$D$67-'Calcification Rates'!$E$67)))*('Calcification Rates'!$F$67-'Calcification Rates'!$G$67)</f>
        <v>130.10792201986601</v>
      </c>
      <c r="EX117" s="73">
        <f>(2*('Calcification Rates'!$D$67+'Calcification Rates'!$E$67)*('Calcification Rates'!$F$67+'Calcification Rates'!$G$67))+(0.1*('Calcification Rates'!$D$67+'Calcification Rates'!$E$67)*($A117+(2*'Calcification Rates'!$D$67+'Calcification Rates'!$E$67)))*('Calcification Rates'!$F$67+'Calcification Rates'!$G$67)</f>
        <v>189.0572374383745</v>
      </c>
      <c r="EY117" s="73">
        <f>((((1-'Calcification Rates'!$H$68)*$A117)*'Calcification Rates'!$D$68*0.1)+('Calcification Rates'!$H$68*$A117*'Calcification Rates'!$D$68))*'Calcification Rates'!$F$68</f>
        <v>26.3265475</v>
      </c>
      <c r="EZ117" s="73">
        <f>((((1-'Calcification Rates'!$H$68)*$A117)*(('Calcification Rates'!$D$68-'Calcification Rates'!$E$68)*0.1))+('Calcification Rates'!$H$68*$A117*('Calcification Rates'!$D$68-'Calcification Rates'!$E$68)))*('Calcification Rates'!$F$68-'Calcification Rates'!$G$68)</f>
        <v>16.382061779355041</v>
      </c>
      <c r="FA117" s="73">
        <f>((((1-'Calcification Rates'!$H$68)*$A117)*(('Calcification Rates'!$D$68+'Calcification Rates'!$E$68)*0.1))+('Calcification Rates'!$H$68*$A117*('Calcification Rates'!$D$68+'Calcification Rates'!$E$68)))*('Calcification Rates'!$F$68+'Calcification Rates'!$G$68)</f>
        <v>37.26018693609808</v>
      </c>
      <c r="FB117" s="73">
        <f>((((((((($A117*2)/PI())/2)+'Calcification Rates'!$D$69)^2)*PI())/2))-((((((($A117*2)/PI())/2)^2)*PI())/2)))*'Calcification Rates'!$F$69</f>
        <v>174.65595600626111</v>
      </c>
      <c r="FC117" s="73">
        <f>((((((((($A117*2)/PI())/2)+('Calcification Rates'!$D$69-'Calcification Rates'!$E$69))^2)*PI())/2))-((((((($A117*2)/PI())/2)^2)*PI())/2)))*('Calcification Rates'!$F$69-'Calcification Rates'!$G$69)</f>
        <v>165.34701784755813</v>
      </c>
      <c r="FD117" s="73">
        <f>((((((((($A117*2)/PI())/2)+('Calcification Rates'!$D$69+'Calcification Rates'!$E$69))^2)*PI())/2))-((((((($A117*2)/PI())/2)^2)*PI())/2)))*('Calcification Rates'!$F$69+'Calcification Rates'!$G$69)</f>
        <v>184.10050643831067</v>
      </c>
      <c r="FE117" s="73">
        <f>((((((((($A117*2)/PI())/2)+'Calcification Rates'!$D$70)^2)*PI())/2))-((((((($A117*2)/PI())/2)^2)*PI())/2)))*'Calcification Rates'!$F$70</f>
        <v>136.00870664567975</v>
      </c>
      <c r="FF117" s="73">
        <f>((((((((($A117*2)/PI())/2)+('Calcification Rates'!$D$70-'Calcification Rates'!$E$70))^2)*PI())/2))-((((((($A117*2)/PI())/2)^2)*PI())/2)))*('Calcification Rates'!$F$70-'Calcification Rates'!$G$70)</f>
        <v>117.10761745347067</v>
      </c>
      <c r="FG117" s="73">
        <f>((((((((($A117*2)/PI())/2)+('Calcification Rates'!$D$70+'Calcification Rates'!$E$70))^2)*PI())/2))-((((((($A117*2)/PI())/2)^2)*PI())/2)))*('Calcification Rates'!$F$70+'Calcification Rates'!$G$70)</f>
        <v>155.27250552369779</v>
      </c>
      <c r="FH117" s="73">
        <f>((((((((($A117*2)/PI())/2)+'Calcification Rates'!$D$71)^2)*PI())/2))-((((((($A117*2)/PI())/2)^2)*PI())/2)))*'Calcification Rates'!$F$71</f>
        <v>77.990841009547879</v>
      </c>
      <c r="FI117" s="73">
        <f>((((((((($A117*2)/PI())/2)+('Calcification Rates'!$D$71-'Calcification Rates'!$E$71))^2)*PI())/2))-((((((($A117*2)/PI())/2)^2)*PI())/2)))*('Calcification Rates'!$F$71-'Calcification Rates'!$G$71)</f>
        <v>71.918279460281155</v>
      </c>
      <c r="FJ117" s="73">
        <f>((((((((($A117*2)/PI())/2)+('Calcification Rates'!$D$71+'Calcification Rates'!$E$71))^2)*PI())/2))-((((((($A117*2)/PI())/2)^2)*PI())/2)))*('Calcification Rates'!$F$71+'Calcification Rates'!$G$71)</f>
        <v>84.30338012242261</v>
      </c>
      <c r="FK117" s="73">
        <f>$A117*'Calcification Rates'!$D$72*'Calcification Rates'!$F$72</f>
        <v>2.7028234374999998</v>
      </c>
      <c r="FL117" s="73">
        <f>$A117*('Calcification Rates'!$D$72-'Calcification Rates'!$E$72)*('Calcification Rates'!$F$72-'Calcification Rates'!$G$72)</f>
        <v>1.7565616669481574</v>
      </c>
      <c r="FM117" s="73">
        <f>$A117*('Calcification Rates'!$D$72+'Calcification Rates'!$E$72)*('Calcification Rates'!$F$72+'Calcification Rates'!$G$72)</f>
        <v>3.6490852080518423</v>
      </c>
      <c r="FN117" s="73">
        <f>$A117*'Calcification Rates'!$D$74*'Calcification Rates'!$F$74</f>
        <v>2.7028234374999998</v>
      </c>
      <c r="FO117" s="73">
        <f>$A117*('Calcification Rates'!$D$74-'Calcification Rates'!$E$74)*('Calcification Rates'!$F$74-'Calcification Rates'!$G$74)</f>
        <v>1.7565616669481574</v>
      </c>
      <c r="FP117" s="73">
        <f>$A117*('Calcification Rates'!$D$74+'Calcification Rates'!$E$74)*('Calcification Rates'!$F$74+'Calcification Rates'!$G$74)</f>
        <v>3.6490852080518423</v>
      </c>
      <c r="FQ117" s="73">
        <f>$A117*'Calcification Rates'!$D$75*'Calcification Rates'!$F$75</f>
        <v>78.00916370738635</v>
      </c>
      <c r="FR117" s="73">
        <f>$A117*('Calcification Rates'!$D$75-'Calcification Rates'!$E$75)*('Calcification Rates'!$F$75-'Calcification Rates'!$G$75)</f>
        <v>72.646853650380649</v>
      </c>
      <c r="FS117" s="73">
        <f>$A117*('Calcification Rates'!$D$75+'Calcification Rates'!$E$75)*('Calcification Rates'!$F$75+'Calcification Rates'!$G$75)</f>
        <v>83.534754734354635</v>
      </c>
      <c r="FT117" s="73">
        <f>((((((((($A117*2)/PI())/2)+'Calcification Rates'!$D$76)^2)*PI())/2))-((((((($A117*2)/PI())/2)^2)*PI())/2)))*'Calcification Rates'!$F$76</f>
        <v>78.490735512867772</v>
      </c>
      <c r="FU117" s="73">
        <f>((((((((($A117*2)/PI())/2)+('Calcification Rates'!$D$76-'Calcification Rates'!$E$76))^2)*PI())/2))-((((((($A117*2)/PI())/2)^2)*PI())/2)))*('Calcification Rates'!$F$76-'Calcification Rates'!$G$76)</f>
        <v>73.085538050730605</v>
      </c>
      <c r="FV117" s="73">
        <f>((((((((($A117*2)/PI())/2)+('Calcification Rates'!$D$76+'Calcification Rates'!$E$76))^2)*PI())/2))-((((((($A117*2)/PI())/2)^2)*PI())/2)))*('Calcification Rates'!$F$76+'Calcification Rates'!$G$76)</f>
        <v>84.061688354378177</v>
      </c>
      <c r="FW117" s="73">
        <f>(2*'Calcification Rates'!$D$77*'Calcification Rates'!$F$77)+0.1*'Calcification Rates'!$D$77*($A117+(2*'Calcification Rates'!$D$77))*'Calcification Rates'!$F$77</f>
        <v>158.46123611111111</v>
      </c>
      <c r="FX117" s="73">
        <f>(2*('Calcification Rates'!$D$77-'Calcification Rates'!$E$77)*('Calcification Rates'!$F$77-'Calcification Rates'!$G$77))+(0.1*('Calcification Rates'!$D$77-'Calcification Rates'!$E$77)*($A117+(2*'Calcification Rates'!$D$77-'Calcification Rates'!$E$77)))*('Calcification Rates'!$F$77-'Calcification Rates'!$G$77)</f>
        <v>150.78318187942375</v>
      </c>
      <c r="FY117" s="73">
        <f>(2*('Calcification Rates'!$D$77+'Calcification Rates'!$E$77)*('Calcification Rates'!$F$77+'Calcification Rates'!$G$77))+(0.1*('Calcification Rates'!$D$77+'Calcification Rates'!$E$77)*($A117+(2*'Calcification Rates'!$D$77+'Calcification Rates'!$E$77)))*('Calcification Rates'!$F$77+'Calcification Rates'!$G$77)</f>
        <v>166.1726481032982</v>
      </c>
      <c r="FZ117" s="73">
        <f>((((1-'Calcification Rates'!$H$78)*$A117)*'Calcification Rates'!$D$78*0.1)+('Calcification Rates'!$H$78*$A117*'Calcification Rates'!$D$78))*'Calcification Rates'!$F$78</f>
        <v>41.009569623749989</v>
      </c>
      <c r="GA117" s="73">
        <f>((((1-'Calcification Rates'!$H$78)*$A117)*(('Calcification Rates'!$D$78-'Calcification Rates'!$E$78)*0.1))+('Calcification Rates'!$H$78*$A117*('Calcification Rates'!$D$78-'Calcification Rates'!$E$78)))*('Calcification Rates'!$F$78-'Calcification Rates'!$G$78)</f>
        <v>39.589819019548685</v>
      </c>
      <c r="GB117" s="73">
        <f>((((1-'Calcification Rates'!$H$78)*$A117)*(('Calcification Rates'!$D$78+'Calcification Rates'!$E$78)*0.1))+('Calcification Rates'!$H$78*$A117*('Calcification Rates'!$D$78+'Calcification Rates'!$E$78)))*('Calcification Rates'!$F$78+'Calcification Rates'!$G$78)</f>
        <v>42.429320227951301</v>
      </c>
      <c r="GC117" s="73">
        <f>((((1-'Calcification Rates'!$H$79)*$A117)*'Calcification Rates'!$D$79*0.1)+('Calcification Rates'!$H$79*$A117*'Calcification Rates'!$D$79))*'Calcification Rates'!$F$79</f>
        <v>46.640725950000004</v>
      </c>
      <c r="GD117" s="73">
        <f>((((1-'Calcification Rates'!$H$79)*$A117)*(('Calcification Rates'!$D$79-'Calcification Rates'!$E$79)*0.1))+('Calcification Rates'!$H$79*$A117*('Calcification Rates'!$D$79-'Calcification Rates'!$E$79)))*('Calcification Rates'!$F$79-'Calcification Rates'!$G$79)</f>
        <v>44.690946147109479</v>
      </c>
      <c r="GE117" s="73">
        <f>((((1-'Calcification Rates'!$H$79)*$A117)*(('Calcification Rates'!$D$79+'Calcification Rates'!$E$79)*0.1))+('Calcification Rates'!$H$79*$A117*('Calcification Rates'!$D$79+'Calcification Rates'!$E$79)))*('Calcification Rates'!$F$79+'Calcification Rates'!$G$79)</f>
        <v>48.590505752890522</v>
      </c>
      <c r="GF117" s="73">
        <f>((((1-'Calcification Rates'!$H$80)*$A117)*'Calcification Rates'!$D$80*0.1)+('Calcification Rates'!$H$80*$A117*'Calcification Rates'!$D$80))*'Calcification Rates'!$F$80</f>
        <v>54.884987917499984</v>
      </c>
      <c r="GG117" s="73">
        <f>((((1-'Calcification Rates'!$H$80)*$A117)*(('Calcification Rates'!$D$80-'Calcification Rates'!$E$80)*0.1))+('Calcification Rates'!$H$80*$A117*('Calcification Rates'!$D$80-'Calcification Rates'!$E$80)))*('Calcification Rates'!$F$80-'Calcification Rates'!$G$80)</f>
        <v>52.984870567516282</v>
      </c>
      <c r="GH117" s="73">
        <f>((((1-'Calcification Rates'!$H$80)*$A117)*(('Calcification Rates'!$D$80+'Calcification Rates'!$E$80)*0.1))+('Calcification Rates'!$H$80*$A117*('Calcification Rates'!$D$80+'Calcification Rates'!$E$80)))*('Calcification Rates'!$F$80+'Calcification Rates'!$G$80)</f>
        <v>56.785105267483694</v>
      </c>
      <c r="GI117" s="73">
        <f>((((((((($A117*2)/PI())/2)+'Calcification Rates'!$D$81)^2)*PI())/2))-((((((($A117*2)/PI())/2)^2)*PI())/2)))*'Calcification Rates'!$F$81</f>
        <v>66.464583673528978</v>
      </c>
      <c r="GJ117" s="73">
        <f>((((((((($A117*2)/PI())/2)+('Calcification Rates'!$D$81-'Calcification Rates'!$E$81))^2)*PI())/2))-((((((($A117*2)/PI())/2)^2)*PI())/2)))*('Calcification Rates'!$F$81-'Calcification Rates'!$G$81)</f>
        <v>64.314007053282879</v>
      </c>
      <c r="GK117" s="73">
        <f>((((((((($A117*2)/PI())/2)+('Calcification Rates'!$D$81+'Calcification Rates'!$E$81))^2)*PI())/2))-((((((($A117*2)/PI())/2)^2)*PI())/2)))*('Calcification Rates'!$F$81+'Calcification Rates'!$G$81)</f>
        <v>68.616052741065502</v>
      </c>
      <c r="GL117" s="73">
        <f>((((((((($A117*2)/PI())/2)+'Calcification Rates'!$D$82)^2)*PI())/2))-((((((($A117*2)/PI())/2)^2)*PI())/2)))*'Calcification Rates'!$F$82</f>
        <v>68.152491171160548</v>
      </c>
      <c r="GM117" s="73">
        <f>((((((((($A117*2)/PI())/2)+('Calcification Rates'!$D$82-'Calcification Rates'!$E$82))^2)*PI())/2))-((((((($A117*2)/PI())/2)^2)*PI())/2)))*('Calcification Rates'!$F$82-'Calcification Rates'!$G$82)</f>
        <v>66.478745929813698</v>
      </c>
      <c r="GN117" s="73">
        <f>((((((((($A117*2)/PI())/2)+('Calcification Rates'!$D$82+'Calcification Rates'!$E$82))^2)*PI())/2))-((((((($A117*2)/PI())/2)^2)*PI())/2)))*('Calcification Rates'!$F$82+'Calcification Rates'!$G$82)</f>
        <v>69.826776580312981</v>
      </c>
      <c r="GO117" s="73">
        <f>((((((((($A117*2)/PI())/2)+'Calcification Rates'!$D$87)^2)*PI())/2))-((((((($A117*2)/PI())/2)^2)*PI())/2)))*'Calcification Rates'!$F$87</f>
        <v>45.867406428455752</v>
      </c>
      <c r="GP117" s="73">
        <f>((((((((($A117*2)/PI())/2)+('Calcification Rates'!$D$87-'Calcification Rates'!$E$87))^2)*PI())/2))-((((((($A117*2)/PI())/2)^2)*PI())/2)))*('Calcification Rates'!$F$87-'Calcification Rates'!$G$87)</f>
        <v>39.906887622121005</v>
      </c>
      <c r="GQ117" s="73">
        <f>((((((((($A117*2)/PI())/2)+('Calcification Rates'!$D$87+'Calcification Rates'!$E$87))^2)*PI())/2))-((((((($A117*2)/PI())/2)^2)*PI())/2)))*('Calcification Rates'!$F$87+'Calcification Rates'!$G$87)</f>
        <v>52.143176489512221</v>
      </c>
      <c r="GR117" s="73">
        <f>((((((((($A117*2)/PI())/2)+'Calcification Rates'!$D$88)^2)*PI())/2))-((((((($A117*2)/PI())/2)^2)*PI())/2)))*'Calcification Rates'!$F$88</f>
        <v>45.867406428455752</v>
      </c>
      <c r="GS117" s="73">
        <f>((((((((($A117*2)/PI())/2)+('Calcification Rates'!$D$88-'Calcification Rates'!$E$88))^2)*PI())/2))-((((((($A117*2)/PI())/2)^2)*PI())/2)))*('Calcification Rates'!$F$88-'Calcification Rates'!$G$88)</f>
        <v>39.906887622121005</v>
      </c>
      <c r="GT117" s="73">
        <f>((((((((($A117*2)/PI())/2)+('Calcification Rates'!$D$88+'Calcification Rates'!$E$88))^2)*PI())/2))-((((((($A117*2)/PI())/2)^2)*PI())/2)))*('Calcification Rates'!$F$88+'Calcification Rates'!$G$88)</f>
        <v>52.143176489512221</v>
      </c>
      <c r="GU117" s="73">
        <f>((((((((($A117*2)/PI())/2)+'Calcification Rates'!$D$89)^2)*PI())/2))-((((((($A117*2)/PI())/2)^2)*PI())/2)))*'Calcification Rates'!$F$89</f>
        <v>64.050732855521701</v>
      </c>
      <c r="GV117" s="73">
        <f>((((((((($A117*2)/PI())/2)+('Calcification Rates'!$D$89-'Calcification Rates'!$E$89))^2)*PI())/2))-((((((($A117*2)/PI())/2)^2)*PI())/2)))*('Calcification Rates'!$F$89-'Calcification Rates'!$G$89)</f>
        <v>57.112514721362288</v>
      </c>
      <c r="GW117" s="73">
        <f>((((((((($A117*2)/PI())/2)+('Calcification Rates'!$D$89+'Calcification Rates'!$E$89))^2)*PI())/2))-((((((($A117*2)/PI())/2)^2)*PI())/2)))*('Calcification Rates'!$F$89+'Calcification Rates'!$G$89)</f>
        <v>71.245653305389524</v>
      </c>
      <c r="GX117" s="73">
        <f>((((((((($A117*2)/PI())/2)+'Calcification Rates'!$D$90)^2)*PI())/2))-((((((($A117*2)/PI())/2)^2)*PI())/2)))*'Calcification Rates'!$F$90</f>
        <v>64.050732855521701</v>
      </c>
      <c r="GY117" s="73">
        <f>((((((((($A117*2)/PI())/2)+('Calcification Rates'!$D$90-'Calcification Rates'!$E$90))^2)*PI())/2))-((((((($A117*2)/PI())/2)^2)*PI())/2)))*('Calcification Rates'!$F$90-'Calcification Rates'!$G$90)</f>
        <v>57.112514721362288</v>
      </c>
      <c r="GZ117" s="73">
        <f>((((((((($A117*2)/PI())/2)+('Calcification Rates'!$D$90+'Calcification Rates'!$E$90))^2)*PI())/2))-((((((($A117*2)/PI())/2)^2)*PI())/2)))*('Calcification Rates'!$F$90+'Calcification Rates'!$G$90)</f>
        <v>71.245653305389524</v>
      </c>
      <c r="HA117" s="73">
        <f>((((((((($A117*2)/PI())/2)+'Calcification Rates'!$D$92)^2)*PI())/2))-((((((($A117*2)/PI())/2)^2)*PI())/2)))*'Calcification Rates'!$F$92</f>
        <v>160.50935144249073</v>
      </c>
      <c r="HB117" s="73">
        <f>((((((((($A117*2)/PI())/2)+('Calcification Rates'!$D$92-'Calcification Rates'!$E$92))^2)*PI())/2))-((((((($A117*2)/PI())/2)^2)*PI())/2)))*('Calcification Rates'!$F$92-'Calcification Rates'!$G$92)</f>
        <v>154.299104097926</v>
      </c>
      <c r="HC117" s="73">
        <f>((((((((($A117*2)/PI())/2)+('Calcification Rates'!$D$92+'Calcification Rates'!$E$92))^2)*PI())/2))-((((((($A117*2)/PI())/2)^2)*PI())/2)))*('Calcification Rates'!$F$92+'Calcification Rates'!$G$92)</f>
        <v>166.71959878705545</v>
      </c>
      <c r="HD117" s="73">
        <f>$A117*'Calcification Rates'!$D$93*'Calcification Rates'!$F$93</f>
        <v>47.515068006265878</v>
      </c>
      <c r="HE117" s="73">
        <f>$A117*('Calcification Rates'!$D$93-'Calcification Rates'!$E$93)*('Calcification Rates'!$F$93-'Calcification Rates'!$G$93)</f>
        <v>41.759894105097935</v>
      </c>
      <c r="HF117" s="73">
        <f>$A117*('Calcification Rates'!$D$93+'Calcification Rates'!$E$93)*('Calcification Rates'!$F$93+'Calcification Rates'!$G$93)</f>
        <v>53.58552743608206</v>
      </c>
      <c r="HG117" s="73">
        <f>$A117*'Calcification Rates'!$D$95*'Calcification Rates'!$F$95</f>
        <v>60.581711707988987</v>
      </c>
      <c r="HH117" s="73">
        <f>$A117*('Calcification Rates'!$D$95-'Calcification Rates'!$E$95)*('Calcification Rates'!$F$95-'Calcification Rates'!$G$95)</f>
        <v>52.866176031982867</v>
      </c>
      <c r="HI117" s="73">
        <f>$A117*('Calcification Rates'!$D$95+'Calcification Rates'!$E$95)*('Calcification Rates'!$F$95+'Calcification Rates'!$G$95)</f>
        <v>68.729638966141266</v>
      </c>
      <c r="HJ117" s="73">
        <f>((((1-'Calcification Rates'!$H$96)*$A117)*'Calcification Rates'!$D$96*0.1)+('Calcification Rates'!$H$96*$A117*'Calcification Rates'!$D$96))*'Calcification Rates'!$F$96</f>
        <v>28.801511375</v>
      </c>
      <c r="HK117" s="73">
        <f>((((1-'Calcification Rates'!$H$96)*$A117)*(('Calcification Rates'!$D$96-'Calcification Rates'!$E$96)*0.1))+('Calcification Rates'!$H$96*$A117*('Calcification Rates'!$D$96-'Calcification Rates'!$E$96)))*('Calcification Rates'!$F$96-'Calcification Rates'!$G$96)</f>
        <v>25.158763416906211</v>
      </c>
      <c r="HL117" s="73">
        <f>((((1-'Calcification Rates'!$H$96)*$A117)*(('Calcification Rates'!$D$96+'Calcification Rates'!$E$96)*0.1))+('Calcification Rates'!$H$96*$A117*('Calcification Rates'!$D$96+'Calcification Rates'!$E$96)))*('Calcification Rates'!$F$96+'Calcification Rates'!$G$96)</f>
        <v>32.668321169059155</v>
      </c>
      <c r="HM117" s="73">
        <f>((((1-'Calcification Rates'!$H$98)*$A117)*'Calcification Rates'!$D$98*0.1)+('Calcification Rates'!$H$98*$A117*'Calcification Rates'!$D$98))*'Calcification Rates'!$F$98</f>
        <v>28.801511375</v>
      </c>
      <c r="HN117" s="73">
        <f>((((1-'Calcification Rates'!$H$98)*$A117)*(('Calcification Rates'!$D$98-'Calcification Rates'!$E$98)*0.1))+('Calcification Rates'!$H$98*$A117*('Calcification Rates'!$D$98-'Calcification Rates'!$E$98)))*('Calcification Rates'!$F$98-'Calcification Rates'!$G$98)</f>
        <v>17.36974860247075</v>
      </c>
      <c r="HO117" s="73">
        <f>((((1-'Calcification Rates'!$H$98)*$A117)*(('Calcification Rates'!$D$98+'Calcification Rates'!$E$98)*0.1))+('Calcification Rates'!$H$98*$A117*('Calcification Rates'!$D$98+'Calcification Rates'!$E$98)))*('Calcification Rates'!$F$98+'Calcification Rates'!$G$98)</f>
        <v>41.88839903964913</v>
      </c>
    </row>
    <row r="118" spans="1:223" x14ac:dyDescent="0.3">
      <c r="A118" s="42">
        <v>116</v>
      </c>
      <c r="B118" s="73">
        <f>((((1-'Calcification Rates'!$H$11)*$A118)*'Calcification Rates'!$D$11*0.1)+('Calcification Rates'!$H$11*$A118*'Calcification Rates'!$D$11))*'Calcification Rates'!$F$11</f>
        <v>319.15142485333331</v>
      </c>
      <c r="C118" s="73">
        <f>((((1-'Calcification Rates'!$H$11)*$A118)*(('Calcification Rates'!$D$11-'Calcification Rates'!$E$11)*0.1))+('Calcification Rates'!$H$11*$A118*('Calcification Rates'!$D$11-'Calcification Rates'!$E$11)))*('Calcification Rates'!$F$11-'Calcification Rates'!$G$11)</f>
        <v>259.20682251093325</v>
      </c>
      <c r="D118" s="73">
        <f>((((1-'Calcification Rates'!$H$11)*$A118)*(('Calcification Rates'!$D$11+'Calcification Rates'!$E$11)*0.1))+('Calcification Rates'!$H$11*$A118*('Calcification Rates'!$D$11+'Calcification Rates'!$E$11)))*('Calcification Rates'!$F$11+'Calcification Rates'!$G$11)</f>
        <v>380.95818163324509</v>
      </c>
      <c r="E118" s="73">
        <f>(((((1-'Calcification Rates'!$H$12)*$A118)*'Calcification Rates'!$D$12*0.1)+('Calcification Rates'!$H$12*$A118*'Calcification Rates'!$D$12))*'Calcification Rates'!$F$12)*0.5</f>
        <v>168.06621775238091</v>
      </c>
      <c r="F118" s="73">
        <f>(((((1-'Calcification Rates'!$H$12)*$A118)*(('Calcification Rates'!$D$12-'Calcification Rates'!$E$12)*0.1))+('Calcification Rates'!$H$12*$A118*('Calcification Rates'!$D$12-'Calcification Rates'!$E$12)))*('Calcification Rates'!$F$12-'Calcification Rates'!$G$12))*0.5</f>
        <v>154.46578811293921</v>
      </c>
      <c r="G118" s="73">
        <f>(((((1-'Calcification Rates'!$H$12)*$A118)*(('Calcification Rates'!$D$12+'Calcification Rates'!$E$12)*0.1))+('Calcification Rates'!$H$12*$A118*('Calcification Rates'!$D$12+'Calcification Rates'!$E$12)))*('Calcification Rates'!$F$12+'Calcification Rates'!$G$12))*0.5</f>
        <v>181.90262741014814</v>
      </c>
      <c r="H118" s="73">
        <f>(((((1-'Calcification Rates'!$H$13)*$A118)*'Calcification Rates'!$D$13*0.1)+('Calcification Rates'!$H$13*$A118*'Calcification Rates'!$D$13))*'Calcification Rates'!$F$13)*0.5</f>
        <v>135.23469144959998</v>
      </c>
      <c r="I118" s="73">
        <f>(((((1-'Calcification Rates'!$H$13)*$A118)*(('Calcification Rates'!$D$13-'Calcification Rates'!$E$13)*0.1))+('Calcification Rates'!$H$13*$A118*('Calcification Rates'!$D$13-'Calcification Rates'!$E$13)))*('Calcification Rates'!$F$13-'Calcification Rates'!$G$13))*0.5</f>
        <v>114.44679790162175</v>
      </c>
      <c r="J118" s="73">
        <f>(((((1-'Calcification Rates'!$H$13)*$A118)*(('Calcification Rates'!$D$13+'Calcification Rates'!$E$13)*0.1))+('Calcification Rates'!$H$13*$A118*('Calcification Rates'!$D$13+'Calcification Rates'!$E$13)))*('Calcification Rates'!$F$13+'Calcification Rates'!$G$13))*0.5</f>
        <v>157.73670890593374</v>
      </c>
      <c r="K118" s="73">
        <f>((((((((($A118*2)/PI())/2)+'Calcification Rates'!$D$14)^2)*PI())/2))-((((((($A118*2)/PI())/2)^2)*PI())/2)))*'Calcification Rates'!$F$14</f>
        <v>68.504896613857994</v>
      </c>
      <c r="L118" s="73">
        <f>((((((((($A118*2)/PI())/2)+('Calcification Rates'!$D$14-'Calcification Rates'!$E$14))^2)*PI())/2))-((((((($A118*2)/PI())/2)^2)*PI())/2)))*('Calcification Rates'!$F$14-'Calcification Rates'!$G$14)</f>
        <v>66.120588172379058</v>
      </c>
      <c r="M118" s="73">
        <f>((((((((($A118*2)/PI())/2)+('Calcification Rates'!$D$14+'Calcification Rates'!$E$14))^2)*PI())/2))-((((((($A118*2)/PI())/2)^2)*PI())/2)))*('Calcification Rates'!$F$14+'Calcification Rates'!$G$14)</f>
        <v>70.889885206631732</v>
      </c>
      <c r="N118" s="73">
        <f>((((((((($A118*2)/PI())/2)+'Calcification Rates'!$D$15)^2)*PI())/2))-((((((($A118*2)/PI())/2)^2)*PI())/2)))*'Calcification Rates'!$F$15</f>
        <v>69.486086539316901</v>
      </c>
      <c r="O118" s="73">
        <f>((((((((($A118*2)/PI())/2)+('Calcification Rates'!$D$15-'Calcification Rates'!$E$15))^2)*PI())/2))-((((((($A118*2)/PI())/2)^2)*PI())/2)))*('Calcification Rates'!$F$15-'Calcification Rates'!$G$15)</f>
        <v>62.66578039942442</v>
      </c>
      <c r="P118" s="73">
        <f>((((((((($A118*2)/PI())/2)+('Calcification Rates'!$D$15+'Calcification Rates'!$E$15))^2)*PI())/2))-((((((($A118*2)/PI())/2)^2)*PI())/2)))*('Calcification Rates'!$F$15+'Calcification Rates'!$G$15)</f>
        <v>76.624589094139978</v>
      </c>
      <c r="Q118" s="73">
        <f>(2*'Calcification Rates'!$D$16*'Calcification Rates'!$F$16)+0.1*'Calcification Rates'!$D$16*($A118+(2*'Calcification Rates'!$D$16))*'Calcification Rates'!$F$16</f>
        <v>15.292328333333334</v>
      </c>
      <c r="R118" s="73">
        <f>(2*('Calcification Rates'!$D$16-'Calcification Rates'!$E$16)*('Calcification Rates'!$F$16-'Calcification Rates'!$G$16))+(0.1*('Calcification Rates'!$D$16-'Calcification Rates'!$E$16)*($A118+(2*'Calcification Rates'!$D$16-'Calcification Rates'!$E$16)))*('Calcification Rates'!$F$16-'Calcification Rates'!$G$16)</f>
        <v>13.136416826296035</v>
      </c>
      <c r="S118" s="73">
        <f>(2*('Calcification Rates'!$D$16+'Calcification Rates'!$E$16)*('Calcification Rates'!$F$16+'Calcification Rates'!$G$16))+(0.1*('Calcification Rates'!$D$16+'Calcification Rates'!$E$16)*($A118+(2*'Calcification Rates'!$D$16+'Calcification Rates'!$E$16)))*('Calcification Rates'!$F$16+'Calcification Rates'!$G$16)</f>
        <v>17.50184854161818</v>
      </c>
      <c r="T118" s="73">
        <f>(2*'Calcification Rates'!$D$17*'Calcification Rates'!$F$17)+0.1*'Calcification Rates'!$D$17*($A118+(2*'Calcification Rates'!$D$17))*'Calcification Rates'!$F$17</f>
        <v>14.13381861111111</v>
      </c>
      <c r="U118" s="73">
        <f>(2*('Calcification Rates'!$D$17-'Calcification Rates'!$E$17)*('Calcification Rates'!$F$17-'Calcification Rates'!$G$17))+(0.1*('Calcification Rates'!$D$17-'Calcification Rates'!$E$17)*($A118+(2*'Calcification Rates'!$D$17-'Calcification Rates'!$E$17)))*('Calcification Rates'!$F$17-'Calcification Rates'!$G$17)</f>
        <v>11.993621473762698</v>
      </c>
      <c r="V118" s="73">
        <f>(2*('Calcification Rates'!$D$17+'Calcification Rates'!$E$17)*('Calcification Rates'!$F$17+'Calcification Rates'!$G$17))+(0.1*('Calcification Rates'!$D$17+'Calcification Rates'!$E$17)*($A118+(2*'Calcification Rates'!$D$17+'Calcification Rates'!$E$17)))*('Calcification Rates'!$F$17+'Calcification Rates'!$G$17)</f>
        <v>16.327622955751512</v>
      </c>
      <c r="W118" s="73">
        <f>((((((((($A118*2)/PI())/2)+'Calcification Rates'!$D$18)^2)*PI())/2))-((((((($A118*2)/PI())/2)^2)*PI())/2)))*'Calcification Rates'!$F$18</f>
        <v>69.486086539316901</v>
      </c>
      <c r="X118" s="73">
        <f>((((((((($A118*2)/PI())/2)+('Calcification Rates'!$D$18-'Calcification Rates'!$E$18))^2)*PI())/2))-((((((($A118*2)/PI())/2)^2)*PI())/2)))*('Calcification Rates'!$F$18-'Calcification Rates'!$G$18)</f>
        <v>62.66578039942442</v>
      </c>
      <c r="Y118" s="73">
        <f>((((((((($A118*2)/PI())/2)+('Calcification Rates'!$D$18+'Calcification Rates'!$E$18))^2)*PI())/2))-((((((($A118*2)/PI())/2)^2)*PI())/2)))*('Calcification Rates'!$F$18+'Calcification Rates'!$G$18)</f>
        <v>76.624589094139978</v>
      </c>
      <c r="Z118" s="73">
        <f>(2*'Calcification Rates'!$D$19*'Calcification Rates'!$F$19)+0.1*'Calcification Rates'!$D$19*($A118+(2*'Calcification Rates'!$D$19))*'Calcification Rates'!$F$19</f>
        <v>14.13381861111111</v>
      </c>
      <c r="AA118" s="73">
        <f>(2*('Calcification Rates'!$D$19-'Calcification Rates'!$E$19)*('Calcification Rates'!$F$19-'Calcification Rates'!$G$19))+(0.1*('Calcification Rates'!$D$19-'Calcification Rates'!$E$19)*($A118+(2*'Calcification Rates'!$D$19-'Calcification Rates'!$E$19)))*('Calcification Rates'!$F$19-'Calcification Rates'!$G$19)</f>
        <v>11.993621473762698</v>
      </c>
      <c r="AB118" s="73">
        <f>(2*('Calcification Rates'!$D$19+'Calcification Rates'!$E$19)*('Calcification Rates'!$F$19+'Calcification Rates'!$G$19))+(0.1*('Calcification Rates'!$D$19+'Calcification Rates'!$E$19)*($A118+(2*'Calcification Rates'!$D$19+'Calcification Rates'!$E$19)))*('Calcification Rates'!$F$19+'Calcification Rates'!$G$19)</f>
        <v>16.327622955751512</v>
      </c>
      <c r="AC118" s="73">
        <f>(((((1-'Calcification Rates'!$H$20)*$A118)*'Calcification Rates'!$D$20*0.1)+('Calcification Rates'!$H$20*$A118*'Calcification Rates'!$D$20))*'Calcification Rates'!$F$20)*0.5</f>
        <v>9.3786778166666664</v>
      </c>
      <c r="AD118" s="73">
        <f>(((((1-'Calcification Rates'!$H$20)*$A118)*(('Calcification Rates'!$D$20-'Calcification Rates'!$E$20)*0.1))+('Calcification Rates'!$H$20*$A118*('Calcification Rates'!$D$20-'Calcification Rates'!$E$20)))*('Calcification Rates'!$F$20-'Calcification Rates'!$G$20))*0.5</f>
        <v>7.9589020157524928</v>
      </c>
      <c r="AE118" s="73">
        <f>(((((1-'Calcification Rates'!$H$20)*$A118)*(('Calcification Rates'!$D$20+'Calcification Rates'!$E$20)*0.1))+('Calcification Rates'!$H$20*$A118*('Calcification Rates'!$D$20+'Calcification Rates'!$E$20)))*('Calcification Rates'!$F$20+'Calcification Rates'!$G$20))*0.5</f>
        <v>10.833888234752722</v>
      </c>
      <c r="AF118" s="73">
        <f>(2*'Calcification Rates'!$D$21*'Calcification Rates'!$F$21)+0.1*'Calcification Rates'!$D$21*($A118+(2*'Calcification Rates'!$D$21))*'Calcification Rates'!$F$21</f>
        <v>16.219136111111112</v>
      </c>
      <c r="AG118" s="73">
        <f>(2*('Calcification Rates'!$D$21-'Calcification Rates'!$E$21)*('Calcification Rates'!$F$21-'Calcification Rates'!$G$21))+(0.1*('Calcification Rates'!$D$21-'Calcification Rates'!$E$21)*($A118+(2*'Calcification Rates'!$D$21-'Calcification Rates'!$E$21)))*('Calcification Rates'!$F$21-'Calcification Rates'!$G$21)</f>
        <v>15.871141855982932</v>
      </c>
      <c r="AH118" s="73">
        <f>(2*('Calcification Rates'!$D$21+'Calcification Rates'!$E$21)*('Calcification Rates'!$F$21+'Calcification Rates'!$G$21))+(0.1*('Calcification Rates'!$D$21+'Calcification Rates'!$E$21)*($A118+(2*'Calcification Rates'!$D$21+'Calcification Rates'!$E$21)))*('Calcification Rates'!$F$21+'Calcification Rates'!$G$21)</f>
        <v>16.570671467750401</v>
      </c>
      <c r="AI118" s="73">
        <f>$A118*'Calcification Rates'!$D$23*'Calcification Rates'!$F$23</f>
        <v>2.7263262499999996</v>
      </c>
      <c r="AJ118" s="73">
        <f>$A118*('Calcification Rates'!$D$23-'Calcification Rates'!$E$23)*('Calcification Rates'!$F$23-'Calcification Rates'!$G$23)</f>
        <v>1.7718361162259675</v>
      </c>
      <c r="AK118" s="73">
        <f>$A118*('Calcification Rates'!$D$23+'Calcification Rates'!$E$23)*('Calcification Rates'!$F$23+'Calcification Rates'!$G$23)</f>
        <v>3.6808163837740322</v>
      </c>
      <c r="AL118" s="73">
        <f>((((1-'Calcification Rates'!$H$24)*$A118)*'Calcification Rates'!$D$24*0.1)+('Calcification Rates'!$H$24*$A118*'Calcification Rates'!$D$24))*'Calcification Rates'!$F$24</f>
        <v>124.22617796679999</v>
      </c>
      <c r="AM118" s="73">
        <f>((((1-'Calcification Rates'!$H$24)*$A118)*(('Calcification Rates'!$D$24-'Calcification Rates'!$E$24)*0.1))+('Calcification Rates'!$H$24*$A118*('Calcification Rates'!$D$24-'Calcification Rates'!$E$24)))*('Calcification Rates'!$F$24-'Calcification Rates'!$G$24)</f>
        <v>74.918897589592447</v>
      </c>
      <c r="AN118" s="73">
        <f>((((1-'Calcification Rates'!$H$24)*$A118)*(('Calcification Rates'!$D$24+'Calcification Rates'!$E$24)*0.1))+('Calcification Rates'!$H$24*$A118*('Calcification Rates'!$D$24+'Calcification Rates'!$E$24)))*('Calcification Rates'!$F$24+'Calcification Rates'!$G$24)</f>
        <v>180.67231424391829</v>
      </c>
      <c r="AO118" s="73">
        <f>((((((((($A118*2)/PI())/2)+'Calcification Rates'!$D$25)^2)*PI())/2))-((((((($A118*2)/PI())/2)^2)*PI())/2)))*'Calcification Rates'!$F$25</f>
        <v>58.237564359542048</v>
      </c>
      <c r="AP118" s="73">
        <f>((((((((($A118*2)/PI())/2)+('Calcification Rates'!$D$25-'Calcification Rates'!$E$25))^2)*PI())/2))-((((((($A118*2)/PI())/2)^2)*PI())/2)))*('Calcification Rates'!$F$25-'Calcification Rates'!$G$25)</f>
        <v>47.612424069272365</v>
      </c>
      <c r="AQ118" s="73">
        <f>((((((((($A118*2)/PI())/2)+('Calcification Rates'!$D$25+'Calcification Rates'!$E$25))^2)*PI())/2))-((((((($A118*2)/PI())/2)^2)*PI())/2)))*('Calcification Rates'!$F$25+'Calcification Rates'!$G$25)</f>
        <v>69.214709545211605</v>
      </c>
      <c r="AR118" s="73">
        <f>((((1-'Calcification Rates'!$H$28)*$A118)*'Calcification Rates'!$D$28*0.1)+('Calcification Rates'!$H$28*$A118*'Calcification Rates'!$D$28))*'Calcification Rates'!$F$28</f>
        <v>19.995063672419388</v>
      </c>
      <c r="AS118" s="73">
        <f>((((1-'Calcification Rates'!$H$28)*$A118)*(('Calcification Rates'!$D$28-'Calcification Rates'!$E$28)*0.1))+('Calcification Rates'!$H$28*$A118*('Calcification Rates'!$D$28-'Calcification Rates'!$E$28)))*('Calcification Rates'!$F$28-'Calcification Rates'!$G$28)</f>
        <v>18.021942405681603</v>
      </c>
      <c r="AT118" s="73">
        <f>((((1-'Calcification Rates'!$H$28)*$A118)*(('Calcification Rates'!$D$28+'Calcification Rates'!$E$28)*0.1))+('Calcification Rates'!$H$28*$A118*('Calcification Rates'!$D$28+'Calcification Rates'!$E$28)))*('Calcification Rates'!$F$28+'Calcification Rates'!$G$28)</f>
        <v>22.064739732598557</v>
      </c>
      <c r="AU118" s="73">
        <f>((((((((($A118*2)/PI())/2)+'Calcification Rates'!$D$29)^2)*PI())/2))-((((((($A118*2)/PI())/2)^2)*PI())/2)))*'Calcification Rates'!$F$29</f>
        <v>284.25720978419605</v>
      </c>
      <c r="AV118" s="73">
        <f>((((((((($A118*2)/PI())/2)+('Calcification Rates'!$D$29-'Calcification Rates'!$E$29))^2)*PI())/2))-((((((($A118*2)/PI())/2)^2)*PI())/2)))*('Calcification Rates'!$F$29-'Calcification Rates'!$G$29)</f>
        <v>235.00614685407595</v>
      </c>
      <c r="AW118" s="73">
        <f>((((((((($A118*2)/PI())/2)+('Calcification Rates'!$D$29+'Calcification Rates'!$E$29))^2)*PI())/2))-((((((($A118*2)/PI())/2)^2)*PI())/2)))*('Calcification Rates'!$F$29+'Calcification Rates'!$G$29)</f>
        <v>337.76870936041325</v>
      </c>
      <c r="AX118" s="73">
        <f>((((((((($A118*2)/PI())/2)+'Calcification Rates'!$D$30)^2)*PI())/2))-((((((($A118*2)/PI())/2)^2)*PI())/2)))*'Calcification Rates'!$F$30</f>
        <v>68.052957886833894</v>
      </c>
      <c r="AY118" s="73">
        <f>((((((((($A118*2)/PI())/2)+('Calcification Rates'!$D$30-'Calcification Rates'!$E$30))^2)*PI())/2))-((((((($A118*2)/PI())/2)^2)*PI())/2)))*('Calcification Rates'!$F$30-'Calcification Rates'!$G$30)</f>
        <v>60.416060059390752</v>
      </c>
      <c r="AZ118" s="73">
        <f>((((((((($A118*2)/PI())/2)+('Calcification Rates'!$D$30+'Calcification Rates'!$E$30))^2)*PI())/2))-((((((($A118*2)/PI())/2)^2)*PI())/2)))*('Calcification Rates'!$F$30+'Calcification Rates'!$G$30)</f>
        <v>75.846448805742881</v>
      </c>
      <c r="BA118" s="73">
        <f>((((1-'Calcification Rates'!$H$31)*$A118)*'Calcification Rates'!$D$31*0.1)+('Calcification Rates'!$H$31*$A118*'Calcification Rates'!$D$31))*'Calcification Rates'!$F$31</f>
        <v>21.386455999999999</v>
      </c>
      <c r="BB118" s="73">
        <f>((((1-'Calcification Rates'!$H$31)*$A118)*(('Calcification Rates'!$D$31-'Calcification Rates'!$E$31)*0.1))+('Calcification Rates'!$H$31*$A118*('Calcification Rates'!$D$31-'Calcification Rates'!$E$31)))*('Calcification Rates'!$F$31-'Calcification Rates'!$G$31)</f>
        <v>21.386455999999999</v>
      </c>
      <c r="BC118" s="73">
        <f>((((1-'Calcification Rates'!$H$31)*$A118)*(('Calcification Rates'!$D$31+'Calcification Rates'!$E$31)*0.1))+('Calcification Rates'!$H$31*$A118*('Calcification Rates'!$D$31+'Calcification Rates'!$E$31)))*('Calcification Rates'!$F$31+'Calcification Rates'!$G$31)</f>
        <v>21.386455999999999</v>
      </c>
      <c r="BD118" s="73">
        <f>$A118*'Calcification Rates'!$D$32*'Calcification Rates'!$F$32</f>
        <v>89.865454707502863</v>
      </c>
      <c r="BE118" s="73">
        <f>$A118*('Calcification Rates'!$D$32-'Calcification Rates'!$E$32)*('Calcification Rates'!$F$32-'Calcification Rates'!$G$32)</f>
        <v>86.38848158132754</v>
      </c>
      <c r="BF118" s="73">
        <f>$A118*('Calcification Rates'!$D$32+'Calcification Rates'!$E$32)*('Calcification Rates'!$F$32+'Calcification Rates'!$G$32)</f>
        <v>93.342427833678173</v>
      </c>
      <c r="BG118" s="73">
        <f>((((1-'Calcification Rates'!$H$34)*$A118)*'Calcification Rates'!$D$34*0.1)+('Calcification Rates'!$H$34*$A118*'Calcification Rates'!$D$34))*'Calcification Rates'!$F$34</f>
        <v>29.051959300000004</v>
      </c>
      <c r="BH118" s="73">
        <f>((((1-'Calcification Rates'!$H$34)*$A118)*(('Calcification Rates'!$D$34-'Calcification Rates'!$E$34)*0.1))+('Calcification Rates'!$H$34*$A118*('Calcification Rates'!$D$34-'Calcification Rates'!$E$34)))*('Calcification Rates'!$F$34-'Calcification Rates'!$G$34)</f>
        <v>11.063366111856396</v>
      </c>
      <c r="BI118" s="73">
        <f>((((1-'Calcification Rates'!$H$34)*$A118)*(('Calcification Rates'!$D$34+'Calcification Rates'!$E$34)*0.1))+('Calcification Rates'!$H$34*$A118*('Calcification Rates'!$D$34+'Calcification Rates'!$E$34)))*('Calcification Rates'!$F$34+'Calcification Rates'!$G$34)</f>
        <v>55.40814901883379</v>
      </c>
      <c r="BJ118" s="73">
        <f>(2*'Calcification Rates'!$D$35*'Calcification Rates'!$F$35)+0.1*'Calcification Rates'!$D$35*($A118+(2*'Calcification Rates'!$D$35))*'Calcification Rates'!$F$35</f>
        <v>8.1495386269121095</v>
      </c>
      <c r="BK118" s="73">
        <f>(2*('Calcification Rates'!$D$35-'Calcification Rates'!$E$35)*('Calcification Rates'!$F$35-'Calcification Rates'!$G$35))+(0.1*('Calcification Rates'!$D$35-'Calcification Rates'!$E$35)*($A118+(2*'Calcification Rates'!$D$35-'Calcification Rates'!$E$35)))*('Calcification Rates'!$F$35-'Calcification Rates'!$G$35)</f>
        <v>7.3501137200579363</v>
      </c>
      <c r="BL118" s="73">
        <f>(2*('Calcification Rates'!$D$35+'Calcification Rates'!$E$35)*('Calcification Rates'!$F$35+'Calcification Rates'!$G$35))+(0.1*('Calcification Rates'!$D$35+'Calcification Rates'!$E$35)*($A118+(2*'Calcification Rates'!$D$35+'Calcification Rates'!$E$35)))*('Calcification Rates'!$F$35+'Calcification Rates'!$G$35)</f>
        <v>8.9861755431346655</v>
      </c>
      <c r="BM118" s="73">
        <f>((((((((($A118*2)/PI())/2)+'Calcification Rates'!$D$36)^2)*PI())/2))-((((((($A118*2)/PI())/2)^2)*PI())/2)))*'Calcification Rates'!$F$36</f>
        <v>91.658287297265261</v>
      </c>
      <c r="BN118" s="73">
        <f>((((((((($A118*2)/PI())/2)+('Calcification Rates'!$D$36-'Calcification Rates'!$E$36))^2)*PI())/2))-((((((($A118*2)/PI())/2)^2)*PI())/2)))*('Calcification Rates'!$F$36-'Calcification Rates'!$G$36)</f>
        <v>83.961912190484981</v>
      </c>
      <c r="BO118" s="73">
        <f>((((((((($A118*2)/PI())/2)+('Calcification Rates'!$D$36+'Calcification Rates'!$E$36))^2)*PI())/2))-((((((($A118*2)/PI())/2)^2)*PI())/2)))*('Calcification Rates'!$F$36+'Calcification Rates'!$G$36)</f>
        <v>99.691564959154334</v>
      </c>
      <c r="BP118" s="73">
        <f>(2*'Calcification Rates'!$D$37*'Calcification Rates'!$F$37)+0.1*'Calcification Rates'!$D$37*($A118+(2*'Calcification Rates'!$D$37))*'Calcification Rates'!$F$37</f>
        <v>159.55659027777779</v>
      </c>
      <c r="BQ118" s="73">
        <f>(2*('Calcification Rates'!$D$37-'Calcification Rates'!$E$37)*('Calcification Rates'!$F$37-'Calcification Rates'!$G$37))+(0.1*('Calcification Rates'!$D$37-'Calcification Rates'!$E$37)*($A118+(2*'Calcification Rates'!$D$37-'Calcification Rates'!$E$37)))*('Calcification Rates'!$F$37-'Calcification Rates'!$G$37)</f>
        <v>131.01136560393135</v>
      </c>
      <c r="BR118" s="73">
        <f>(2*('Calcification Rates'!$D$37+'Calcification Rates'!$E$37)*('Calcification Rates'!$F$37+'Calcification Rates'!$G$37))+(0.1*('Calcification Rates'!$D$37+'Calcification Rates'!$E$37)*($A118+(2*'Calcification Rates'!$D$37+'Calcification Rates'!$E$37)))*('Calcification Rates'!$F$37+'Calcification Rates'!$G$37)</f>
        <v>190.35820934477672</v>
      </c>
      <c r="BS118" s="73">
        <f>(2*'Calcification Rates'!$D$38*'Calcification Rates'!$F$38)+0.1*'Calcification Rates'!$D$38*($A118+(2*'Calcification Rates'!$D$38))*'Calcification Rates'!$F$38</f>
        <v>152.78005555555555</v>
      </c>
      <c r="BT118" s="73">
        <f>(2*('Calcification Rates'!$D$38-'Calcification Rates'!$E$38)*('Calcification Rates'!$F$38-'Calcification Rates'!$G$38))+(0.1*('Calcification Rates'!$D$38-'Calcification Rates'!$E$38)*($A118+(2*'Calcification Rates'!$D$38-'Calcification Rates'!$E$38)))*('Calcification Rates'!$F$38-'Calcification Rates'!$G$38)</f>
        <v>123.04299722554308</v>
      </c>
      <c r="BU118" s="73">
        <f>(2*('Calcification Rates'!$D$38+'Calcification Rates'!$E$38)*('Calcification Rates'!$F$38+'Calcification Rates'!$G$38))+(0.1*('Calcification Rates'!$D$38+'Calcification Rates'!$E$38)*($A118+(2*'Calcification Rates'!$D$38+'Calcification Rates'!$E$38)))*('Calcification Rates'!$F$38+'Calcification Rates'!$G$38)</f>
        <v>185.45765765866895</v>
      </c>
      <c r="BV118" s="73">
        <f>((((((((($A118*2)/PI())/2)+'Calcification Rates'!$D$39)^2)*PI())/2))-((((((($A118*2)/PI())/2)^2)*PI())/2)))*'Calcification Rates'!$F$39</f>
        <v>49.610056117848266</v>
      </c>
      <c r="BW118" s="73">
        <f>((((((((($A118*2)/PI())/2)+('Calcification Rates'!$D$39-'Calcification Rates'!$E$39))^2)*PI())/2))-((((((($A118*2)/PI())/2)^2)*PI())/2)))*('Calcification Rates'!$F$39-'Calcification Rates'!$G$39)</f>
        <v>47.690599609546567</v>
      </c>
      <c r="BX118" s="73">
        <f>((((((((($A118*2)/PI())/2)+('Calcification Rates'!$D$39+'Calcification Rates'!$E$39))^2)*PI())/2))-((((((($A118*2)/PI())/2)^2)*PI())/2)))*('Calcification Rates'!$F$39+'Calcification Rates'!$G$39)</f>
        <v>51.529512626149966</v>
      </c>
      <c r="BY118" s="73">
        <f>((((((((($A118*2)/PI())/2)+'Calcification Rates'!$D$40)^2)*PI())/2))-((((((($A118*2)/PI())/2)^2)*PI())/2)))*'Calcification Rates'!$F$40</f>
        <v>90.473904389228693</v>
      </c>
      <c r="BZ118" s="73">
        <f>((((((((($A118*2)/PI())/2)+('Calcification Rates'!$D$40-'Calcification Rates'!$E$40))^2)*PI())/2))-((((((($A118*2)/PI())/2)^2)*PI())/2)))*('Calcification Rates'!$F$40-'Calcification Rates'!$G$40)</f>
        <v>86.973389812126811</v>
      </c>
      <c r="CA118" s="73">
        <f>((((((((($A118*2)/PI())/2)+('Calcification Rates'!$D$40+'Calcification Rates'!$E$40))^2)*PI())/2))-((((((($A118*2)/PI())/2)^2)*PI())/2)))*('Calcification Rates'!$F$40+'Calcification Rates'!$G$40)</f>
        <v>93.974418966330589</v>
      </c>
      <c r="CB118" s="73">
        <f>$A118*'Calcification Rates'!$D$23*'Calcification Rates'!$F$23</f>
        <v>2.7263262499999996</v>
      </c>
      <c r="CC118" s="73">
        <f>$A118*('Calcification Rates'!$D$23-'Calcification Rates'!$E$23)*('Calcification Rates'!$F$23-'Calcification Rates'!$G$23)</f>
        <v>1.7718361162259675</v>
      </c>
      <c r="CD118" s="73">
        <f>$A118*('Calcification Rates'!$D$23+'Calcification Rates'!$E$23)*('Calcification Rates'!$F$23+'Calcification Rates'!$G$23)</f>
        <v>3.6808163837740322</v>
      </c>
      <c r="CE118" s="73">
        <f>((((1-'Calcification Rates'!$H$44)*$A118)*'Calcification Rates'!$D$44*0.1)+('Calcification Rates'!$H$44*$A118*'Calcification Rates'!$D$44))*'Calcification Rates'!$F$44</f>
        <v>95.203270626099993</v>
      </c>
      <c r="CF118" s="73">
        <f>((((1-'Calcification Rates'!$H$44)*$A118)*(('Calcification Rates'!$D$44-'Calcification Rates'!$E$44)*0.1))+('Calcification Rates'!$H$44*$A118*('Calcification Rates'!$D$44-'Calcification Rates'!$E$44)))*('Calcification Rates'!$F$44-'Calcification Rates'!$G$44)</f>
        <v>57.415628484820971</v>
      </c>
      <c r="CG118" s="73">
        <f>((((1-'Calcification Rates'!$H$44)*$A118)*(('Calcification Rates'!$D$44+'Calcification Rates'!$E$44)*0.1))+('Calcification Rates'!$H$44*$A118*('Calcification Rates'!$D$44+'Calcification Rates'!$E$44)))*('Calcification Rates'!$F$44+'Calcification Rates'!$G$44)</f>
        <v>138.46192090208612</v>
      </c>
      <c r="CH118" s="73">
        <f>((((1-'Calcification Rates'!$H$45)*$A118)*'Calcification Rates'!$D$45*0.1)+('Calcification Rates'!$H$45*$A118*'Calcification Rates'!$D$45))*'Calcification Rates'!$F$45</f>
        <v>118.29707839999999</v>
      </c>
      <c r="CI118" s="73">
        <f>((((1-'Calcification Rates'!$H$45)*$A118)*(('Calcification Rates'!$D$45-'Calcification Rates'!$E$45)*0.1))+('Calcification Rates'!$H$45*$A118*('Calcification Rates'!$D$45-'Calcification Rates'!$E$45)))*('Calcification Rates'!$F$45-'Calcification Rates'!$G$45)</f>
        <v>77.897029316263314</v>
      </c>
      <c r="CJ118" s="73">
        <f>((((1-'Calcification Rates'!$H$45)*$A118)*(('Calcification Rates'!$D$45+'Calcification Rates'!$E$45)*0.1))+('Calcification Rates'!$H$45*$A118*('Calcification Rates'!$D$45+'Calcification Rates'!$E$45)))*('Calcification Rates'!$F$45+'Calcification Rates'!$G$45)</f>
        <v>158.69712748373666</v>
      </c>
      <c r="CK118" s="73">
        <f>((((1-'Calcification Rates'!$H$46)*$A118)*'Calcification Rates'!$D$46*0.1)+('Calcification Rates'!$H$46*$A118*'Calcification Rates'!$D$46))*'Calcification Rates'!$F$46</f>
        <v>95.283887120000003</v>
      </c>
      <c r="CL118" s="73">
        <f>((((1-'Calcification Rates'!$H$46)*$A118)*(('Calcification Rates'!$D$46-'Calcification Rates'!$E$46)*0.1))+('Calcification Rates'!$H$46*$A118*('Calcification Rates'!$D$46-'Calcification Rates'!$E$46)))*('Calcification Rates'!$F$46-'Calcification Rates'!$G$46)</f>
        <v>89.363712593051687</v>
      </c>
      <c r="CM118" s="73">
        <f>((((1-'Calcification Rates'!$H$46)*$A118)*(('Calcification Rates'!$D$46+'Calcification Rates'!$E$46)*0.1))+('Calcification Rates'!$H$46*$A118*('Calcification Rates'!$D$46+'Calcification Rates'!$E$46)))*('Calcification Rates'!$F$46+'Calcification Rates'!$G$46)</f>
        <v>101.38158855951977</v>
      </c>
      <c r="CN118" s="73">
        <f>((((1-'Calcification Rates'!$H$47)*$A118)*'Calcification Rates'!$D$47*0.1)+('Calcification Rates'!$H$47*$A118*'Calcification Rates'!$D$47))*'Calcification Rates'!$F$47</f>
        <v>124.22617796679999</v>
      </c>
      <c r="CO118" s="73">
        <f>((((1-'Calcification Rates'!$H$47)*$A118)*(('Calcification Rates'!$D$47-'Calcification Rates'!$E$47)*0.1))+('Calcification Rates'!$H$47*$A118*('Calcification Rates'!$D$47-'Calcification Rates'!$E$47)))*('Calcification Rates'!$F$47-'Calcification Rates'!$G$47)</f>
        <v>74.918897589592447</v>
      </c>
      <c r="CP118" s="73">
        <f>((((1-'Calcification Rates'!$H$47)*$A118)*(('Calcification Rates'!$D$47+'Calcification Rates'!$E$47)*0.1))+('Calcification Rates'!$H$47*$A118*('Calcification Rates'!$D$47+'Calcification Rates'!$E$47)))*('Calcification Rates'!$F$47+'Calcification Rates'!$G$47)</f>
        <v>180.67231424391829</v>
      </c>
      <c r="CQ118" s="73">
        <f>((((((((($A118*2)/PI())/2)+'Calcification Rates'!$D$48)^2)*PI())/2))-((((((($A118*2)/PI())/2)^2)*PI())/2)))*'Calcification Rates'!$F$48</f>
        <v>69.486086539316901</v>
      </c>
      <c r="CR118" s="73">
        <f>((((((((($A118*2)/PI())/2)+('Calcification Rates'!$D$48-'Calcification Rates'!$E$48))^2)*PI())/2))-((((((($A118*2)/PI())/2)^2)*PI())/2)))*('Calcification Rates'!$F$48-'Calcification Rates'!$G$48)</f>
        <v>62.66578039942442</v>
      </c>
      <c r="CS118" s="73">
        <f>((((((((($A118*2)/PI())/2)+('Calcification Rates'!$D$48+'Calcification Rates'!$E$48))^2)*PI())/2))-((((((($A118*2)/PI())/2)^2)*PI())/2)))*('Calcification Rates'!$F$48+'Calcification Rates'!$G$48)</f>
        <v>76.624589094139978</v>
      </c>
      <c r="CT118" s="73">
        <f>((((1-'Calcification Rates'!$H$49)*$A118)*'Calcification Rates'!$D$49*0.1)+('Calcification Rates'!$H$49*$A118*'Calcification Rates'!$D$49))*'Calcification Rates'!$F$49</f>
        <v>95.203270626099993</v>
      </c>
      <c r="CU118" s="73">
        <f>((((1-'Calcification Rates'!$H$49)*$A118)*(('Calcification Rates'!$D$49-'Calcification Rates'!$E$49)*0.1))+('Calcification Rates'!$H$49*$A118*('Calcification Rates'!$D$49-'Calcification Rates'!$E$49)))*('Calcification Rates'!$F$49-'Calcification Rates'!$G$49)</f>
        <v>57.415628484820971</v>
      </c>
      <c r="CV118" s="73">
        <f>((((1-'Calcification Rates'!$H$49)*$A118)*(('Calcification Rates'!$D$49+'Calcification Rates'!$E$49)*0.1))+('Calcification Rates'!$H$49*$A118*('Calcification Rates'!$D$49+'Calcification Rates'!$E$49)))*('Calcification Rates'!$F$49+'Calcification Rates'!$G$49)</f>
        <v>138.46192090208612</v>
      </c>
      <c r="CW118" s="73">
        <f>((((((((($A118*2)/PI())/2)+'Calcification Rates'!$D$50)^2)*PI())/2))-((((((($A118*2)/PI())/2)^2)*PI())/2)))*'Calcification Rates'!$F$50</f>
        <v>69.486086539316901</v>
      </c>
      <c r="CX118" s="73">
        <f>((((((((($A118*2)/PI())/2)+('Calcification Rates'!$D$50-'Calcification Rates'!$E$50))^2)*PI())/2))-((((((($A118*2)/PI())/2)^2)*PI())/2)))*('Calcification Rates'!$F$50-'Calcification Rates'!$G$50)</f>
        <v>62.66578039942442</v>
      </c>
      <c r="CY118" s="73">
        <f>((((((((($A118*2)/PI())/2)+('Calcification Rates'!$D$50+'Calcification Rates'!$E$50))^2)*PI())/2))-((((((($A118*2)/PI())/2)^2)*PI())/2)))*('Calcification Rates'!$F$50+'Calcification Rates'!$G$50)</f>
        <v>76.624589094139978</v>
      </c>
      <c r="CZ118" s="73">
        <f>((((((((($A118*2)/PI())/2)+'Calcification Rates'!$D$51)^2)*PI())/2))-((((((($A118*2)/PI())/2)^2)*PI())/2)))*'Calcification Rates'!$F$51</f>
        <v>69.486086539316901</v>
      </c>
      <c r="DA118" s="73">
        <f>((((((((($A118*2)/PI())/2)+('Calcification Rates'!$D$51-'Calcification Rates'!$E$51))^2)*PI())/2))-((((((($A118*2)/PI())/2)^2)*PI())/2)))*('Calcification Rates'!$F$51-'Calcification Rates'!$G$51)</f>
        <v>62.66578039942442</v>
      </c>
      <c r="DB118" s="73">
        <f>((((((((($A118*2)/PI())/2)+('Calcification Rates'!$D$51+'Calcification Rates'!$E$51))^2)*PI())/2))-((((((($A118*2)/PI())/2)^2)*PI())/2)))*('Calcification Rates'!$F$51+'Calcification Rates'!$G$51)</f>
        <v>76.624589094139978</v>
      </c>
      <c r="DC118" s="73">
        <f>((((((((($A118*2)/PI())/2)+'Calcification Rates'!$D$52)^2)*PI())/2))-((((((($A118*2)/PI())/2)^2)*PI())/2)))*'Calcification Rates'!$F$52</f>
        <v>153.12017815396743</v>
      </c>
      <c r="DD118" s="73">
        <f>((((((((($A118*2)/PI())/2)+('Calcification Rates'!$D$52-'Calcification Rates'!$E$52))^2)*PI())/2))-((((((($A118*2)/PI())/2)^2)*PI())/2)))*('Calcification Rates'!$F$52-'Calcification Rates'!$G$52)</f>
        <v>144.56179487201743</v>
      </c>
      <c r="DE118" s="73">
        <f>((((((((($A118*2)/PI())/2)+('Calcification Rates'!$D$52+'Calcification Rates'!$E$52))^2)*PI())/2))-((((((($A118*2)/PI())/2)^2)*PI())/2)))*('Calcification Rates'!$F$52+'Calcification Rates'!$G$52)</f>
        <v>161.89171455540503</v>
      </c>
      <c r="DF118" s="73">
        <f>((((((((($A118*2)/PI())/2)+'Calcification Rates'!$D$53)^2)*PI())/2))-((((((($A118*2)/PI())/2)^2)*PI())/2)))*'Calcification Rates'!$F$53</f>
        <v>20.62912568704834</v>
      </c>
      <c r="DG118" s="73">
        <f>((((((((($A118*2)/PI())/2)+('Calcification Rates'!$D$53-'Calcification Rates'!$E$53))^2)*PI())/2))-((((((($A118*2)/PI())/2)^2)*PI())/2)))*('Calcification Rates'!$F$53-'Calcification Rates'!$G$53)</f>
        <v>19.608063090539801</v>
      </c>
      <c r="DH118" s="73">
        <f>((((((((($A118*2)/PI())/2)+('Calcification Rates'!$D$53+'Calcification Rates'!$E$53))^2)*PI())/2))-((((((($A118*2)/PI())/2)^2)*PI())/2)))*('Calcification Rates'!$F$53+'Calcification Rates'!$G$53)</f>
        <v>21.668139549294988</v>
      </c>
      <c r="DI118" s="73">
        <f>((((((((($A118*2)/PI())/2)+'Calcification Rates'!$D$54)^2)*PI())/2))-((((((($A118*2)/PI())/2)^2)*PI())/2)))*'Calcification Rates'!$F$54</f>
        <v>20.62912568704834</v>
      </c>
      <c r="DJ118" s="73">
        <f>((((((((($A118*2)/PI())/2)+('Calcification Rates'!$D$54-'Calcification Rates'!$E$54))^2)*PI())/2))-((((((($A118*2)/PI())/2)^2)*PI())/2)))*('Calcification Rates'!$F$54-'Calcification Rates'!$G$54)</f>
        <v>19.608063090539801</v>
      </c>
      <c r="DK118" s="73">
        <f>((((((((($A118*2)/PI())/2)+('Calcification Rates'!$D$54+'Calcification Rates'!$E$54))^2)*PI())/2))-((((((($A118*2)/PI())/2)^2)*PI())/2)))*('Calcification Rates'!$F$54+'Calcification Rates'!$G$54)</f>
        <v>21.668139549294988</v>
      </c>
      <c r="DL118" s="73">
        <f>((((((((($A118*2)/PI())/2)+'Calcification Rates'!$D$55)^2)*PI())/2))-((((((($A118*2)/PI())/2)^2)*PI())/2)))*'Calcification Rates'!$F$55</f>
        <v>25.297036087026299</v>
      </c>
      <c r="DM118" s="73">
        <f>((((((((($A118*2)/PI())/2)+('Calcification Rates'!$D$55-'Calcification Rates'!$E$55))^2)*PI())/2))-((((((($A118*2)/PI())/2)^2)*PI())/2)))*('Calcification Rates'!$F$55-'Calcification Rates'!$G$55)</f>
        <v>25.012692815340959</v>
      </c>
      <c r="DN118" s="73">
        <f>((((((((($A118*2)/PI())/2)+('Calcification Rates'!$D$55+'Calcification Rates'!$E$55))^2)*PI())/2))-((((((($A118*2)/PI())/2)^2)*PI())/2)))*('Calcification Rates'!$F$55+'Calcification Rates'!$G$55)</f>
        <v>25.581389232633317</v>
      </c>
      <c r="DO118" s="73">
        <f>((((1-'Calcification Rates'!$H$56)*$A118)*'Calcification Rates'!$D$56*0.1)+('Calcification Rates'!$H$56*$A118*'Calcification Rates'!$D$56))*'Calcification Rates'!$F$56</f>
        <v>12.349393060000001</v>
      </c>
      <c r="DP118" s="73">
        <f>((((1-'Calcification Rates'!$H$56)*$A118)*(('Calcification Rates'!$D$56-'Calcification Rates'!$E$56)*0.1))+('Calcification Rates'!$H$56*$A118*('Calcification Rates'!$D$56-'Calcification Rates'!$E$56)))*('Calcification Rates'!$F$56-'Calcification Rates'!$G$56)</f>
        <v>12.349393060000001</v>
      </c>
      <c r="DQ118" s="73">
        <f>((((1-'Calcification Rates'!$H$56)*$A118)*(('Calcification Rates'!$D$56+'Calcification Rates'!$E$56)*0.1))+('Calcification Rates'!$H$56*$A118*('Calcification Rates'!$D$56+'Calcification Rates'!$E$56)))*('Calcification Rates'!$F$56+'Calcification Rates'!$G$56)</f>
        <v>12.349393060000001</v>
      </c>
      <c r="DR118" s="73">
        <f>((((1-'Calcification Rates'!$H$57)*$A118)*'Calcification Rates'!$D$57*0.1)+('Calcification Rates'!$H$57*$A118*'Calcification Rates'!$D$57))*'Calcification Rates'!$F$57</f>
        <v>52.361162666666687</v>
      </c>
      <c r="DS118" s="73">
        <f>((((1-'Calcification Rates'!$H$57)*$A118)*(('Calcification Rates'!$D$57-'Calcification Rates'!$E$57)*0.1))+('Calcification Rates'!$H$57*$A118*('Calcification Rates'!$D$57-'Calcification Rates'!$E$57)))*('Calcification Rates'!$F$57-'Calcification Rates'!$G$57)</f>
        <v>49.627393646018987</v>
      </c>
      <c r="DT118" s="73">
        <f>((((1-'Calcification Rates'!$H$57)*$A118)*(('Calcification Rates'!$D$57+'Calcification Rates'!$E$57)*0.1))+('Calcification Rates'!$H$57*$A118*('Calcification Rates'!$D$57+'Calcification Rates'!$E$57)))*('Calcification Rates'!$F$57+'Calcification Rates'!$G$57)</f>
        <v>55.094931687314357</v>
      </c>
      <c r="DU118" s="73">
        <f>((((1-'Calcification Rates'!$H$58)*$A118)*'Calcification Rates'!$D$58*0.1)+('Calcification Rates'!$H$58*$A118*'Calcification Rates'!$D$58))*'Calcification Rates'!$F$58</f>
        <v>52.361162666666687</v>
      </c>
      <c r="DV118" s="73">
        <f>((((1-'Calcification Rates'!$H$58)*$A118)*(('Calcification Rates'!$D$58-'Calcification Rates'!$E$58)*0.1))+('Calcification Rates'!$H$58*$A118*('Calcification Rates'!$D$58-'Calcification Rates'!$E$58)))*('Calcification Rates'!$F$58-'Calcification Rates'!$G$58)</f>
        <v>49.627393646018987</v>
      </c>
      <c r="DW118" s="73">
        <f>((((1-'Calcification Rates'!$H$58)*$A118)*(('Calcification Rates'!$D$58+'Calcification Rates'!$E$58)*0.1))+('Calcification Rates'!$H$58*$A118*('Calcification Rates'!$D$58+'Calcification Rates'!$E$58)))*('Calcification Rates'!$F$58+'Calcification Rates'!$G$58)</f>
        <v>55.094931687314357</v>
      </c>
      <c r="DX118" s="73">
        <f>(2*'Calcification Rates'!$D$59*'Calcification Rates'!$F$59)+0.1*'Calcification Rates'!$D$59*($A118+(2*'Calcification Rates'!$D$59))*'Calcification Rates'!$F$59</f>
        <v>33.057537422222225</v>
      </c>
      <c r="DY118" s="73">
        <f>(2*('Calcification Rates'!$D$59-'Calcification Rates'!$E$59)*('Calcification Rates'!$F$59-'Calcification Rates'!$G$59))+(0.1*('Calcification Rates'!$D$59-'Calcification Rates'!$E$59)*($A118+(2*'Calcification Rates'!$D$59-'Calcification Rates'!$E$59)))*('Calcification Rates'!$F$59-'Calcification Rates'!$G$59)</f>
        <v>31.313111763464065</v>
      </c>
      <c r="DZ118" s="73">
        <f>(2*('Calcification Rates'!$D$59+'Calcification Rates'!$E$59)*('Calcification Rates'!$F$59+'Calcification Rates'!$G$59))+(0.1*('Calcification Rates'!$D$59+'Calcification Rates'!$E$59)*($A118+(2*'Calcification Rates'!$D$59+'Calcification Rates'!$E$59)))*('Calcification Rates'!$F$59+'Calcification Rates'!$G$59)</f>
        <v>34.80400084318768</v>
      </c>
      <c r="EA118" s="73">
        <f>((((((((($A118*2)/PI())/2)+'Calcification Rates'!$D$60)^2)*PI())/2))-((((((($A118*2)/PI())/2)^2)*PI())/2)))*'Calcification Rates'!$F$60</f>
        <v>72.250046284714315</v>
      </c>
      <c r="EB118" s="73">
        <f>((((((((($A118*2)/PI())/2)+('Calcification Rates'!$D$60-'Calcification Rates'!$E$60))^2)*PI())/2))-((((((($A118*2)/PI())/2)^2)*PI())/2)))*('Calcification Rates'!$F$60-'Calcification Rates'!$G$60)</f>
        <v>67.453481910027349</v>
      </c>
      <c r="EC118" s="73">
        <f>((((((((($A118*2)/PI())/2)+('Calcification Rates'!$D$60+'Calcification Rates'!$E$60))^2)*PI())/2))-((((((($A118*2)/PI())/2)^2)*PI())/2)))*('Calcification Rates'!$F$60+'Calcification Rates'!$G$60)</f>
        <v>77.201714546547024</v>
      </c>
      <c r="ED118" s="73">
        <f>$A118*'Calcification Rates'!$D$61*'Calcification Rates'!$F$61</f>
        <v>91.033912261220394</v>
      </c>
      <c r="EE118" s="73">
        <f>$A118*('Calcification Rates'!$D$61-'Calcification Rates'!$E$61)*('Calcification Rates'!$F$61-'Calcification Rates'!$G$61)</f>
        <v>83.416555609875232</v>
      </c>
      <c r="EF118" s="73">
        <f>$A118*('Calcification Rates'!$D$61+'Calcification Rates'!$E$61)*('Calcification Rates'!$F$61+'Calcification Rates'!$G$61)</f>
        <v>98.980915012180844</v>
      </c>
      <c r="EG118" s="73">
        <f>(2*'Calcification Rates'!$D$62*'Calcification Rates'!$F$62)+0.1*'Calcification Rates'!$D$62*($A118+(2*'Calcification Rates'!$D$62))*'Calcification Rates'!$F$62</f>
        <v>159.55659027777779</v>
      </c>
      <c r="EH118" s="73">
        <f>(2*('Calcification Rates'!$D$62-'Calcification Rates'!$E$62)*('Calcification Rates'!$F$62-'Calcification Rates'!$G$62))+(0.1*('Calcification Rates'!$D$62-'Calcification Rates'!$E$62)*($A118+(2*'Calcification Rates'!$D$62-'Calcification Rates'!$E$62)))*('Calcification Rates'!$F$62-'Calcification Rates'!$G$62)</f>
        <v>131.01136560393135</v>
      </c>
      <c r="EI118" s="73">
        <f>(2*('Calcification Rates'!$D$62+'Calcification Rates'!$E$62)*('Calcification Rates'!$F$62+'Calcification Rates'!$G$62))+(0.1*('Calcification Rates'!$D$62+'Calcification Rates'!$E$62)*($A118+(2*'Calcification Rates'!$D$62+'Calcification Rates'!$E$62)))*('Calcification Rates'!$F$62+'Calcification Rates'!$G$62)</f>
        <v>190.35820934477672</v>
      </c>
      <c r="EJ118" s="73">
        <f>(2*'Calcification Rates'!$D$63*'Calcification Rates'!$F$63)+0.1*'Calcification Rates'!$D$63*($A118+(2*'Calcification Rates'!$D$63))*'Calcification Rates'!$F$63</f>
        <v>159.55659027777779</v>
      </c>
      <c r="EK118" s="73">
        <f>(2*('Calcification Rates'!$D$63-'Calcification Rates'!$E$63)*('Calcification Rates'!$F$63-'Calcification Rates'!$G$63))+(0.1*('Calcification Rates'!$D$63-'Calcification Rates'!$E$63)*($A118+(2*'Calcification Rates'!$D$63-'Calcification Rates'!$E$63)))*('Calcification Rates'!$F$63-'Calcification Rates'!$G$63)</f>
        <v>131.01136560393135</v>
      </c>
      <c r="EL118" s="73">
        <f>(2*('Calcification Rates'!$D$63+'Calcification Rates'!$E$63)*('Calcification Rates'!$F$63+'Calcification Rates'!$G$63))+(0.1*('Calcification Rates'!$D$63+'Calcification Rates'!$E$63)*($A118+(2*'Calcification Rates'!$D$63+'Calcification Rates'!$E$63)))*('Calcification Rates'!$F$63+'Calcification Rates'!$G$63)</f>
        <v>190.35820934477672</v>
      </c>
      <c r="EM118" s="73">
        <f>(2*'Calcification Rates'!$D$64*'Calcification Rates'!$F$64)+0.1*'Calcification Rates'!$D$64*($A118+(2*'Calcification Rates'!$D$64))*'Calcification Rates'!$F$64</f>
        <v>159.55659027777779</v>
      </c>
      <c r="EN118" s="73">
        <f>(2*('Calcification Rates'!$D$64-'Calcification Rates'!$E$64)*('Calcification Rates'!$F$64-'Calcification Rates'!$G$64))+(0.1*('Calcification Rates'!$D$64-'Calcification Rates'!$E$64)*($A118+(2*'Calcification Rates'!$D$64-'Calcification Rates'!$E$64)))*('Calcification Rates'!$F$64-'Calcification Rates'!$G$64)</f>
        <v>131.01136560393135</v>
      </c>
      <c r="EO118" s="73">
        <f>(2*('Calcification Rates'!$D$64+'Calcification Rates'!$E$64)*('Calcification Rates'!$F$64+'Calcification Rates'!$G$64))+(0.1*('Calcification Rates'!$D$64+'Calcification Rates'!$E$64)*($A118+(2*'Calcification Rates'!$D$64+'Calcification Rates'!$E$64)))*('Calcification Rates'!$F$64+'Calcification Rates'!$G$64)</f>
        <v>190.35820934477672</v>
      </c>
      <c r="EP118" s="73">
        <f>(2*'Calcification Rates'!$D$65*'Calcification Rates'!$F$65)+0.1*'Calcification Rates'!$D$65*($A118+(2*'Calcification Rates'!$D$65))*'Calcification Rates'!$F$65</f>
        <v>159.55659027777779</v>
      </c>
      <c r="EQ118" s="73">
        <f>(2*('Calcification Rates'!$D$65-'Calcification Rates'!$E$65)*('Calcification Rates'!$F$65-'Calcification Rates'!$G$65))+(0.1*('Calcification Rates'!$D$65-'Calcification Rates'!$E$65)*($A118+(2*'Calcification Rates'!$D$65-'Calcification Rates'!$E$65)))*('Calcification Rates'!$F$65-'Calcification Rates'!$G$65)</f>
        <v>131.01136560393135</v>
      </c>
      <c r="ER118" s="73">
        <f>(2*('Calcification Rates'!$D$65+'Calcification Rates'!$E$65)*('Calcification Rates'!$F$65+'Calcification Rates'!$G$65))+(0.1*('Calcification Rates'!$D$65+'Calcification Rates'!$E$65)*($A118+(2*'Calcification Rates'!$D$65+'Calcification Rates'!$E$65)))*('Calcification Rates'!$F$65+'Calcification Rates'!$G$65)</f>
        <v>190.35820934477672</v>
      </c>
      <c r="ES118" s="73">
        <f>$A118*'Calcification Rates'!$D$66*'Calcification Rates'!$F$66</f>
        <v>91.033912261220394</v>
      </c>
      <c r="ET118" s="73">
        <f>$A118*('Calcification Rates'!$D$66-'Calcification Rates'!$E$66)*('Calcification Rates'!$F$66-'Calcification Rates'!$G$66)</f>
        <v>83.416555609875232</v>
      </c>
      <c r="EU118" s="73">
        <f>$A118*('Calcification Rates'!$D$66+'Calcification Rates'!$E$66)*('Calcification Rates'!$F$66+'Calcification Rates'!$G$66)</f>
        <v>98.980915012180844</v>
      </c>
      <c r="EV118" s="73">
        <f>(2*'Calcification Rates'!$D$67*'Calcification Rates'!$F$67)+0.1*'Calcification Rates'!$D$67*($A118+(2*'Calcification Rates'!$D$67))*'Calcification Rates'!$F$67</f>
        <v>159.55659027777779</v>
      </c>
      <c r="EW118" s="73">
        <f>(2*('Calcification Rates'!$D$67-'Calcification Rates'!$E$67)*('Calcification Rates'!$F$67-'Calcification Rates'!$G$67))+(0.1*('Calcification Rates'!$D$67-'Calcification Rates'!$E$67)*($A118+(2*'Calcification Rates'!$D$67-'Calcification Rates'!$E$67)))*('Calcification Rates'!$F$67-'Calcification Rates'!$G$67)</f>
        <v>131.01136560393135</v>
      </c>
      <c r="EX118" s="73">
        <f>(2*('Calcification Rates'!$D$67+'Calcification Rates'!$E$67)*('Calcification Rates'!$F$67+'Calcification Rates'!$G$67))+(0.1*('Calcification Rates'!$D$67+'Calcification Rates'!$E$67)*($A118+(2*'Calcification Rates'!$D$67+'Calcification Rates'!$E$67)))*('Calcification Rates'!$F$67+'Calcification Rates'!$G$67)</f>
        <v>190.35820934477672</v>
      </c>
      <c r="EY118" s="73">
        <f>((((1-'Calcification Rates'!$H$68)*$A118)*'Calcification Rates'!$D$68*0.1)+('Calcification Rates'!$H$68*$A118*'Calcification Rates'!$D$68))*'Calcification Rates'!$F$68</f>
        <v>26.555474</v>
      </c>
      <c r="EZ118" s="73">
        <f>((((1-'Calcification Rates'!$H$68)*$A118)*(('Calcification Rates'!$D$68-'Calcification Rates'!$E$68)*0.1))+('Calcification Rates'!$H$68*$A118*('Calcification Rates'!$D$68-'Calcification Rates'!$E$68)))*('Calcification Rates'!$F$68-'Calcification Rates'!$G$68)</f>
        <v>16.52451449047987</v>
      </c>
      <c r="FA118" s="73">
        <f>((((1-'Calcification Rates'!$H$68)*$A118)*(('Calcification Rates'!$D$68+'Calcification Rates'!$E$68)*0.1))+('Calcification Rates'!$H$68*$A118*('Calcification Rates'!$D$68+'Calcification Rates'!$E$68)))*('Calcification Rates'!$F$68+'Calcification Rates'!$G$68)</f>
        <v>37.584188561629368</v>
      </c>
      <c r="FB118" s="73">
        <f>((((((((($A118*2)/PI())/2)+'Calcification Rates'!$D$69)^2)*PI())/2))-((((((($A118*2)/PI())/2)^2)*PI())/2)))*'Calcification Rates'!$F$69</f>
        <v>176.15589208729091</v>
      </c>
      <c r="FC118" s="73">
        <f>((((((((($A118*2)/PI())/2)+('Calcification Rates'!$D$69-'Calcification Rates'!$E$69))^2)*PI())/2))-((((((($A118*2)/PI())/2)^2)*PI())/2)))*('Calcification Rates'!$F$69-'Calcification Rates'!$G$69)</f>
        <v>166.7671584889151</v>
      </c>
      <c r="FD118" s="73">
        <f>((((((((($A118*2)/PI())/2)+('Calcification Rates'!$D$69+'Calcification Rates'!$E$69))^2)*PI())/2))-((((((($A118*2)/PI())/2)^2)*PI())/2)))*('Calcification Rates'!$F$69+'Calcification Rates'!$G$69)</f>
        <v>185.68138569973894</v>
      </c>
      <c r="FE118" s="73">
        <f>((((((((($A118*2)/PI())/2)+'Calcification Rates'!$D$70)^2)*PI())/2))-((((((($A118*2)/PI())/2)^2)*PI())/2)))*'Calcification Rates'!$F$70</f>
        <v>137.17655415679107</v>
      </c>
      <c r="FF118" s="73">
        <f>((((((((($A118*2)/PI())/2)+('Calcification Rates'!$D$70-'Calcification Rates'!$E$70))^2)*PI())/2))-((((((($A118*2)/PI())/2)^2)*PI())/2)))*('Calcification Rates'!$F$70-'Calcification Rates'!$G$70)</f>
        <v>118.11329716576181</v>
      </c>
      <c r="FG118" s="73">
        <f>((((((((($A118*2)/PI())/2)+('Calcification Rates'!$D$70+'Calcification Rates'!$E$70))^2)*PI())/2))-((((((($A118*2)/PI())/2)^2)*PI())/2)))*('Calcification Rates'!$F$70+'Calcification Rates'!$G$70)</f>
        <v>156.6055937158855</v>
      </c>
      <c r="FH118" s="73">
        <f>((((((((($A118*2)/PI())/2)+'Calcification Rates'!$D$71)^2)*PI())/2))-((((((($A118*2)/PI())/2)^2)*PI())/2)))*'Calcification Rates'!$F$71</f>
        <v>78.665951721086984</v>
      </c>
      <c r="FI118" s="73">
        <f>((((((((($A118*2)/PI())/2)+('Calcification Rates'!$D$71-'Calcification Rates'!$E$71))^2)*PI())/2))-((((((($A118*2)/PI())/2)^2)*PI())/2)))*('Calcification Rates'!$F$71-'Calcification Rates'!$G$71)</f>
        <v>72.540917471105104</v>
      </c>
      <c r="FJ118" s="73">
        <f>((((((((($A118*2)/PI())/2)+('Calcification Rates'!$D$71+'Calcification Rates'!$E$71))^2)*PI())/2))-((((((($A118*2)/PI())/2)^2)*PI())/2)))*('Calcification Rates'!$F$71+'Calcification Rates'!$G$71)</f>
        <v>85.033024847194042</v>
      </c>
      <c r="FK118" s="73">
        <f>$A118*'Calcification Rates'!$D$72*'Calcification Rates'!$F$72</f>
        <v>2.7263262499999996</v>
      </c>
      <c r="FL118" s="73">
        <f>$A118*('Calcification Rates'!$D$72-'Calcification Rates'!$E$72)*('Calcification Rates'!$F$72-'Calcification Rates'!$G$72)</f>
        <v>1.7718361162259675</v>
      </c>
      <c r="FM118" s="73">
        <f>$A118*('Calcification Rates'!$D$72+'Calcification Rates'!$E$72)*('Calcification Rates'!$F$72+'Calcification Rates'!$G$72)</f>
        <v>3.6808163837740322</v>
      </c>
      <c r="FN118" s="73">
        <f>$A118*'Calcification Rates'!$D$74*'Calcification Rates'!$F$74</f>
        <v>2.7263262499999996</v>
      </c>
      <c r="FO118" s="73">
        <f>$A118*('Calcification Rates'!$D$74-'Calcification Rates'!$E$74)*('Calcification Rates'!$F$74-'Calcification Rates'!$G$74)</f>
        <v>1.7718361162259675</v>
      </c>
      <c r="FP118" s="73">
        <f>$A118*('Calcification Rates'!$D$74+'Calcification Rates'!$E$74)*('Calcification Rates'!$F$74+'Calcification Rates'!$G$74)</f>
        <v>3.6808163837740322</v>
      </c>
      <c r="FQ118" s="73">
        <f>$A118*'Calcification Rates'!$D$75*'Calcification Rates'!$F$75</f>
        <v>78.687504261363628</v>
      </c>
      <c r="FR118" s="73">
        <f>$A118*('Calcification Rates'!$D$75-'Calcification Rates'!$E$75)*('Calcification Rates'!$F$75-'Calcification Rates'!$G$75)</f>
        <v>73.278565421253518</v>
      </c>
      <c r="FS118" s="73">
        <f>$A118*('Calcification Rates'!$D$75+'Calcification Rates'!$E$75)*('Calcification Rates'!$F$75+'Calcification Rates'!$G$75)</f>
        <v>84.261143905957709</v>
      </c>
      <c r="FT118" s="73">
        <f>((((((((($A118*2)/PI())/2)+'Calcification Rates'!$D$76)^2)*PI())/2))-((((((($A118*2)/PI())/2)^2)*PI())/2)))*'Calcification Rates'!$F$76</f>
        <v>79.169076066845449</v>
      </c>
      <c r="FU118" s="73">
        <f>((((((((($A118*2)/PI())/2)+('Calcification Rates'!$D$76-'Calcification Rates'!$E$76))^2)*PI())/2))-((((((($A118*2)/PI())/2)^2)*PI())/2)))*('Calcification Rates'!$F$76-'Calcification Rates'!$G$76)</f>
        <v>73.717249821604014</v>
      </c>
      <c r="FV118" s="73">
        <f>((((((((($A118*2)/PI())/2)+('Calcification Rates'!$D$76+'Calcification Rates'!$E$76))^2)*PI())/2))-((((((($A118*2)/PI())/2)^2)*PI())/2)))*('Calcification Rates'!$F$76+'Calcification Rates'!$G$76)</f>
        <v>84.788077525981535</v>
      </c>
      <c r="FW118" s="73">
        <f>(2*'Calcification Rates'!$D$77*'Calcification Rates'!$F$77)+0.1*'Calcification Rates'!$D$77*($A118+(2*'Calcification Rates'!$D$77))*'Calcification Rates'!$F$77</f>
        <v>159.55659027777779</v>
      </c>
      <c r="FX118" s="73">
        <f>(2*('Calcification Rates'!$D$77-'Calcification Rates'!$E$77)*('Calcification Rates'!$F$77-'Calcification Rates'!$G$77))+(0.1*('Calcification Rates'!$D$77-'Calcification Rates'!$E$77)*($A118+(2*'Calcification Rates'!$D$77-'Calcification Rates'!$E$77)))*('Calcification Rates'!$F$77-'Calcification Rates'!$G$77)</f>
        <v>151.82553844970397</v>
      </c>
      <c r="FY118" s="73">
        <f>(2*('Calcification Rates'!$D$77+'Calcification Rates'!$E$77)*('Calcification Rates'!$F$77+'Calcification Rates'!$G$77))+(0.1*('Calcification Rates'!$D$77+'Calcification Rates'!$E$77)*($A118+(2*'Calcification Rates'!$D$77+'Calcification Rates'!$E$77)))*('Calcification Rates'!$F$77+'Calcification Rates'!$G$77)</f>
        <v>167.32122265332191</v>
      </c>
      <c r="FZ118" s="73">
        <f>((((1-'Calcification Rates'!$H$78)*$A118)*'Calcification Rates'!$D$78*0.1)+('Calcification Rates'!$H$78*$A118*'Calcification Rates'!$D$78))*'Calcification Rates'!$F$78</f>
        <v>41.366174576999995</v>
      </c>
      <c r="GA118" s="73">
        <f>((((1-'Calcification Rates'!$H$78)*$A118)*(('Calcification Rates'!$D$78-'Calcification Rates'!$E$78)*0.1))+('Calcification Rates'!$H$78*$A118*('Calcification Rates'!$D$78-'Calcification Rates'!$E$78)))*('Calcification Rates'!$F$78-'Calcification Rates'!$G$78)</f>
        <v>39.934078315370854</v>
      </c>
      <c r="GB118" s="73">
        <f>((((1-'Calcification Rates'!$H$78)*$A118)*(('Calcification Rates'!$D$78+'Calcification Rates'!$E$78)*0.1))+('Calcification Rates'!$H$78*$A118*('Calcification Rates'!$D$78+'Calcification Rates'!$E$78)))*('Calcification Rates'!$F$78+'Calcification Rates'!$G$78)</f>
        <v>42.798270838629143</v>
      </c>
      <c r="GC118" s="73">
        <f>((((1-'Calcification Rates'!$H$79)*$A118)*'Calcification Rates'!$D$79*0.1)+('Calcification Rates'!$H$79*$A118*'Calcification Rates'!$D$79))*'Calcification Rates'!$F$79</f>
        <v>47.046297480000007</v>
      </c>
      <c r="GD118" s="73">
        <f>((((1-'Calcification Rates'!$H$79)*$A118)*(('Calcification Rates'!$D$79-'Calcification Rates'!$E$79)*0.1))+('Calcification Rates'!$H$79*$A118*('Calcification Rates'!$D$79-'Calcification Rates'!$E$79)))*('Calcification Rates'!$F$79-'Calcification Rates'!$G$79)</f>
        <v>45.079563070127818</v>
      </c>
      <c r="GE118" s="73">
        <f>((((1-'Calcification Rates'!$H$79)*$A118)*(('Calcification Rates'!$D$79+'Calcification Rates'!$E$79)*0.1))+('Calcification Rates'!$H$79*$A118*('Calcification Rates'!$D$79+'Calcification Rates'!$E$79)))*('Calcification Rates'!$F$79+'Calcification Rates'!$G$79)</f>
        <v>49.013031889872181</v>
      </c>
      <c r="GF118" s="73">
        <f>((((1-'Calcification Rates'!$H$80)*$A118)*'Calcification Rates'!$D$80*0.1)+('Calcification Rates'!$H$80*$A118*'Calcification Rates'!$D$80))*'Calcification Rates'!$F$80</f>
        <v>55.362248681999993</v>
      </c>
      <c r="GG118" s="73">
        <f>((((1-'Calcification Rates'!$H$80)*$A118)*(('Calcification Rates'!$D$80-'Calcification Rates'!$E$80)*0.1))+('Calcification Rates'!$H$80*$A118*('Calcification Rates'!$D$80-'Calcification Rates'!$E$80)))*('Calcification Rates'!$F$80-'Calcification Rates'!$G$80)</f>
        <v>53.445608572451214</v>
      </c>
      <c r="GH118" s="73">
        <f>((((1-'Calcification Rates'!$H$80)*$A118)*(('Calcification Rates'!$D$80+'Calcification Rates'!$E$80)*0.1))+('Calcification Rates'!$H$80*$A118*('Calcification Rates'!$D$80+'Calcification Rates'!$E$80)))*('Calcification Rates'!$F$80+'Calcification Rates'!$G$80)</f>
        <v>57.278888791548773</v>
      </c>
      <c r="GI118" s="73">
        <f>((((((((($A118*2)/PI())/2)+'Calcification Rates'!$D$81)^2)*PI())/2))-((((((($A118*2)/PI())/2)^2)*PI())/2)))*'Calcification Rates'!$F$81</f>
        <v>67.038783673529181</v>
      </c>
      <c r="GJ118" s="73">
        <f>((((((((($A118*2)/PI())/2)+('Calcification Rates'!$D$81-'Calcification Rates'!$E$81))^2)*PI())/2))-((((((($A118*2)/PI())/2)^2)*PI())/2)))*('Calcification Rates'!$F$81-'Calcification Rates'!$G$81)</f>
        <v>64.869743853283026</v>
      </c>
      <c r="GK118" s="73">
        <f>((((((((($A118*2)/PI())/2)+('Calcification Rates'!$D$81+'Calcification Rates'!$E$81))^2)*PI())/2))-((((((($A118*2)/PI())/2)^2)*PI())/2)))*('Calcification Rates'!$F$81+'Calcification Rates'!$G$81)</f>
        <v>69.208715941066288</v>
      </c>
      <c r="GL118" s="73">
        <f>((((((((($A118*2)/PI())/2)+'Calcification Rates'!$D$82)^2)*PI())/2))-((((((($A118*2)/PI())/2)^2)*PI())/2)))*'Calcification Rates'!$F$82</f>
        <v>68.741176885446293</v>
      </c>
      <c r="GM118" s="73">
        <f>((((((((($A118*2)/PI())/2)+('Calcification Rates'!$D$82-'Calcification Rates'!$E$82))^2)*PI())/2))-((((((($A118*2)/PI())/2)^2)*PI())/2)))*('Calcification Rates'!$F$82-'Calcification Rates'!$G$82)</f>
        <v>67.053067490686047</v>
      </c>
      <c r="GN118" s="73">
        <f>((((((((($A118*2)/PI())/2)+('Calcification Rates'!$D$82+'Calcification Rates'!$E$82))^2)*PI())/2))-((((((($A118*2)/PI())/2)^2)*PI())/2)))*('Calcification Rates'!$F$82+'Calcification Rates'!$G$82)</f>
        <v>70.429826448012136</v>
      </c>
      <c r="GO118" s="73">
        <f>((((((((($A118*2)/PI())/2)+'Calcification Rates'!$D$87)^2)*PI())/2))-((((((($A118*2)/PI())/2)^2)*PI())/2)))*'Calcification Rates'!$F$87</f>
        <v>46.264591636789518</v>
      </c>
      <c r="GP118" s="73">
        <f>((((((((($A118*2)/PI())/2)+('Calcification Rates'!$D$87-'Calcification Rates'!$E$87))^2)*PI())/2))-((((((($A118*2)/PI())/2)^2)*PI())/2)))*('Calcification Rates'!$F$87-'Calcification Rates'!$G$87)</f>
        <v>40.252508106617107</v>
      </c>
      <c r="GQ118" s="73">
        <f>((((((((($A118*2)/PI())/2)+('Calcification Rates'!$D$87+'Calcification Rates'!$E$87))^2)*PI())/2))-((((((($A118*2)/PI())/2)^2)*PI())/2)))*('Calcification Rates'!$F$87+'Calcification Rates'!$G$87)</f>
        <v>52.594641027135033</v>
      </c>
      <c r="GR118" s="73">
        <f>((((((((($A118*2)/PI())/2)+'Calcification Rates'!$D$88)^2)*PI())/2))-((((((($A118*2)/PI())/2)^2)*PI())/2)))*'Calcification Rates'!$F$88</f>
        <v>46.264591636789518</v>
      </c>
      <c r="GS118" s="73">
        <f>((((((((($A118*2)/PI())/2)+('Calcification Rates'!$D$88-'Calcification Rates'!$E$88))^2)*PI())/2))-((((((($A118*2)/PI())/2)^2)*PI())/2)))*('Calcification Rates'!$F$88-'Calcification Rates'!$G$88)</f>
        <v>40.252508106617107</v>
      </c>
      <c r="GT118" s="73">
        <f>((((((((($A118*2)/PI())/2)+('Calcification Rates'!$D$88+'Calcification Rates'!$E$88))^2)*PI())/2))-((((((($A118*2)/PI())/2)^2)*PI())/2)))*('Calcification Rates'!$F$88+'Calcification Rates'!$G$88)</f>
        <v>52.594641027135033</v>
      </c>
      <c r="GU118" s="73">
        <f>((((((((($A118*2)/PI())/2)+'Calcification Rates'!$D$89)^2)*PI())/2))-((((((($A118*2)/PI())/2)^2)*PI())/2)))*'Calcification Rates'!$F$89</f>
        <v>64.604913047829456</v>
      </c>
      <c r="GV118" s="73">
        <f>((((((((($A118*2)/PI())/2)+('Calcification Rates'!$D$89-'Calcification Rates'!$E$89))^2)*PI())/2))-((((((($A118*2)/PI())/2)^2)*PI())/2)))*('Calcification Rates'!$F$89-'Calcification Rates'!$G$89)</f>
        <v>57.606720247652774</v>
      </c>
      <c r="GW118" s="73">
        <f>((((((((($A118*2)/PI())/2)+('Calcification Rates'!$D$89+'Calcification Rates'!$E$89))^2)*PI())/2))-((((((($A118*2)/PI())/2)^2)*PI())/2)))*('Calcification Rates'!$F$89+'Calcification Rates'!$G$89)</f>
        <v>71.862015305792895</v>
      </c>
      <c r="GX118" s="73">
        <f>((((((((($A118*2)/PI())/2)+'Calcification Rates'!$D$90)^2)*PI())/2))-((((((($A118*2)/PI())/2)^2)*PI())/2)))*'Calcification Rates'!$F$90</f>
        <v>64.604913047829456</v>
      </c>
      <c r="GY118" s="73">
        <f>((((((((($A118*2)/PI())/2)+('Calcification Rates'!$D$90-'Calcification Rates'!$E$90))^2)*PI())/2))-((((((($A118*2)/PI())/2)^2)*PI())/2)))*('Calcification Rates'!$F$90-'Calcification Rates'!$G$90)</f>
        <v>57.606720247652774</v>
      </c>
      <c r="GZ118" s="73">
        <f>((((((((($A118*2)/PI())/2)+('Calcification Rates'!$D$90+'Calcification Rates'!$E$90))^2)*PI())/2))-((((((($A118*2)/PI())/2)^2)*PI())/2)))*('Calcification Rates'!$F$90+'Calcification Rates'!$G$90)</f>
        <v>71.862015305792895</v>
      </c>
      <c r="HA118" s="73">
        <f>((((((((($A118*2)/PI())/2)+'Calcification Rates'!$D$92)^2)*PI())/2))-((((((($A118*2)/PI())/2)^2)*PI())/2)))*'Calcification Rates'!$F$92</f>
        <v>161.88832135093395</v>
      </c>
      <c r="HB118" s="73">
        <f>((((((((($A118*2)/PI())/2)+('Calcification Rates'!$D$92-'Calcification Rates'!$E$92))^2)*PI())/2))-((((((($A118*2)/PI())/2)^2)*PI())/2)))*('Calcification Rates'!$F$92-'Calcification Rates'!$G$92)</f>
        <v>155.62472045322619</v>
      </c>
      <c r="HC118" s="73">
        <f>((((((((($A118*2)/PI())/2)+('Calcification Rates'!$D$92+'Calcification Rates'!$E$92))^2)*PI())/2))-((((((($A118*2)/PI())/2)^2)*PI())/2)))*('Calcification Rates'!$F$92+'Calcification Rates'!$G$92)</f>
        <v>168.15192224864171</v>
      </c>
      <c r="HD118" s="73">
        <f>$A118*'Calcification Rates'!$D$93*'Calcification Rates'!$F$93</f>
        <v>47.928242510668191</v>
      </c>
      <c r="HE118" s="73">
        <f>$A118*('Calcification Rates'!$D$93-'Calcification Rates'!$E$93)*('Calcification Rates'!$F$93-'Calcification Rates'!$G$93)</f>
        <v>42.123023619055303</v>
      </c>
      <c r="HF118" s="73">
        <f>$A118*('Calcification Rates'!$D$93+'Calcification Rates'!$E$93)*('Calcification Rates'!$F$93+'Calcification Rates'!$G$93)</f>
        <v>54.051488544221897</v>
      </c>
      <c r="HG118" s="73">
        <f>$A118*'Calcification Rates'!$D$95*'Calcification Rates'!$F$95</f>
        <v>61.108509201101938</v>
      </c>
      <c r="HH118" s="73">
        <f>$A118*('Calcification Rates'!$D$95-'Calcification Rates'!$E$95)*('Calcification Rates'!$F$95-'Calcification Rates'!$G$95)</f>
        <v>53.325881910521858</v>
      </c>
      <c r="HI118" s="73">
        <f>$A118*('Calcification Rates'!$D$95+'Calcification Rates'!$E$95)*('Calcification Rates'!$F$95+'Calcification Rates'!$G$95)</f>
        <v>69.327288000629451</v>
      </c>
      <c r="HJ118" s="73">
        <f>((((1-'Calcification Rates'!$H$96)*$A118)*'Calcification Rates'!$D$96*0.1)+('Calcification Rates'!$H$96*$A118*'Calcification Rates'!$D$96))*'Calcification Rates'!$F$96</f>
        <v>29.051959300000004</v>
      </c>
      <c r="HK118" s="73">
        <f>((((1-'Calcification Rates'!$H$96)*$A118)*(('Calcification Rates'!$D$96-'Calcification Rates'!$E$96)*0.1))+('Calcification Rates'!$H$96*$A118*('Calcification Rates'!$D$96-'Calcification Rates'!$E$96)))*('Calcification Rates'!$F$96-'Calcification Rates'!$G$96)</f>
        <v>25.377535272705398</v>
      </c>
      <c r="HL118" s="73">
        <f>((((1-'Calcification Rates'!$H$96)*$A118)*(('Calcification Rates'!$D$96+'Calcification Rates'!$E$96)*0.1))+('Calcification Rates'!$H$96*$A118*('Calcification Rates'!$D$96+'Calcification Rates'!$E$96)))*('Calcification Rates'!$F$96+'Calcification Rates'!$G$96)</f>
        <v>32.952393527050972</v>
      </c>
      <c r="HM118" s="73">
        <f>((((1-'Calcification Rates'!$H$98)*$A118)*'Calcification Rates'!$D$98*0.1)+('Calcification Rates'!$H$98*$A118*'Calcification Rates'!$D$98))*'Calcification Rates'!$F$98</f>
        <v>29.051959300000004</v>
      </c>
      <c r="HN118" s="73">
        <f>((((1-'Calcification Rates'!$H$98)*$A118)*(('Calcification Rates'!$D$98-'Calcification Rates'!$E$98)*0.1))+('Calcification Rates'!$H$98*$A118*('Calcification Rates'!$D$98-'Calcification Rates'!$E$98)))*('Calcification Rates'!$F$98-'Calcification Rates'!$G$98)</f>
        <v>17.520789894666152</v>
      </c>
      <c r="HO118" s="73">
        <f>((((1-'Calcification Rates'!$H$98)*$A118)*(('Calcification Rates'!$D$98+'Calcification Rates'!$E$98)*0.1))+('Calcification Rates'!$H$98*$A118*('Calcification Rates'!$D$98+'Calcification Rates'!$E$98)))*('Calcification Rates'!$F$98+'Calcification Rates'!$G$98)</f>
        <v>42.252645987819996</v>
      </c>
    </row>
    <row r="119" spans="1:223" x14ac:dyDescent="0.3">
      <c r="A119" s="42">
        <v>117</v>
      </c>
      <c r="B119" s="73">
        <f>((((1-'Calcification Rates'!$H$11)*$A119)*'Calcification Rates'!$D$11*0.1)+('Calcification Rates'!$H$11*$A119*'Calcification Rates'!$D$11))*'Calcification Rates'!$F$11</f>
        <v>321.90273023999998</v>
      </c>
      <c r="C119" s="73">
        <f>((((1-'Calcification Rates'!$H$11)*$A119)*(('Calcification Rates'!$D$11-'Calcification Rates'!$E$11)*0.1))+('Calcification Rates'!$H$11*$A119*('Calcification Rates'!$D$11-'Calcification Rates'!$E$11)))*('Calcification Rates'!$F$11-'Calcification Rates'!$G$11)</f>
        <v>261.44136408430336</v>
      </c>
      <c r="D119" s="73">
        <f>((((1-'Calcification Rates'!$H$11)*$A119)*(('Calcification Rates'!$D$11+'Calcification Rates'!$E$11)*0.1))+('Calcification Rates'!$H$11*$A119*('Calcification Rates'!$D$11+'Calcification Rates'!$E$11)))*('Calcification Rates'!$F$11+'Calcification Rates'!$G$11)</f>
        <v>384.24230388870416</v>
      </c>
      <c r="E119" s="73">
        <f>(((((1-'Calcification Rates'!$H$12)*$A119)*'Calcification Rates'!$D$12*0.1)+('Calcification Rates'!$H$12*$A119*'Calcification Rates'!$D$12))*'Calcification Rates'!$F$12)*0.5</f>
        <v>169.51506445714281</v>
      </c>
      <c r="F119" s="73">
        <f>(((((1-'Calcification Rates'!$H$12)*$A119)*(('Calcification Rates'!$D$12-'Calcification Rates'!$E$12)*0.1))+('Calcification Rates'!$H$12*$A119*('Calcification Rates'!$D$12-'Calcification Rates'!$E$12)))*('Calcification Rates'!$F$12-'Calcification Rates'!$G$12))*0.5</f>
        <v>155.79738973460249</v>
      </c>
      <c r="G119" s="73">
        <f>(((((1-'Calcification Rates'!$H$12)*$A119)*(('Calcification Rates'!$D$12+'Calcification Rates'!$E$12)*0.1))+('Calcification Rates'!$H$12*$A119*('Calcification Rates'!$D$12+'Calcification Rates'!$E$12)))*('Calcification Rates'!$F$12+'Calcification Rates'!$G$12))*0.5</f>
        <v>183.47075350851151</v>
      </c>
      <c r="H119" s="73">
        <f>(((((1-'Calcification Rates'!$H$13)*$A119)*'Calcification Rates'!$D$13*0.1)+('Calcification Rates'!$H$13*$A119*'Calcification Rates'!$D$13))*'Calcification Rates'!$F$13)*0.5</f>
        <v>136.40050775519998</v>
      </c>
      <c r="I119" s="73">
        <f>(((((1-'Calcification Rates'!$H$13)*$A119)*(('Calcification Rates'!$D$13-'Calcification Rates'!$E$13)*0.1))+('Calcification Rates'!$H$13*$A119*('Calcification Rates'!$D$13-'Calcification Rates'!$E$13)))*('Calcification Rates'!$F$13-'Calcification Rates'!$G$13))*0.5</f>
        <v>115.43340822835987</v>
      </c>
      <c r="J119" s="73">
        <f>(((((1-'Calcification Rates'!$H$13)*$A119)*(('Calcification Rates'!$D$13+'Calcification Rates'!$E$13)*0.1))+('Calcification Rates'!$H$13*$A119*('Calcification Rates'!$D$13+'Calcification Rates'!$E$13)))*('Calcification Rates'!$F$13+'Calcification Rates'!$G$13))*0.5</f>
        <v>159.09650812064007</v>
      </c>
      <c r="K119" s="73">
        <f>((((((((($A119*2)/PI())/2)+'Calcification Rates'!$D$14)^2)*PI())/2))-((((((($A119*2)/PI())/2)^2)*PI())/2)))*'Calcification Rates'!$F$14</f>
        <v>69.093016613858637</v>
      </c>
      <c r="L119" s="73">
        <f>((((((((($A119*2)/PI())/2)+('Calcification Rates'!$D$14-'Calcification Rates'!$E$14))^2)*PI())/2))-((((((($A119*2)/PI())/2)^2)*PI())/2)))*('Calcification Rates'!$F$14-'Calcification Rates'!$G$14)</f>
        <v>66.688319993183242</v>
      </c>
      <c r="M119" s="73">
        <f>((((((((($A119*2)/PI())/2)+('Calcification Rates'!$D$14+'Calcification Rates'!$E$14))^2)*PI())/2))-((((((($A119*2)/PI())/2)^2)*PI())/2)))*('Calcification Rates'!$F$14+'Calcification Rates'!$G$14)</f>
        <v>71.498393385827953</v>
      </c>
      <c r="N119" s="73">
        <f>((((((((($A119*2)/PI())/2)+'Calcification Rates'!$D$15)^2)*PI())/2))-((((((($A119*2)/PI())/2)^2)*PI())/2)))*'Calcification Rates'!$F$15</f>
        <v>70.082630133067553</v>
      </c>
      <c r="O119" s="73">
        <f>((((((((($A119*2)/PI())/2)+('Calcification Rates'!$D$15-'Calcification Rates'!$E$15))^2)*PI())/2))-((((((($A119*2)/PI())/2)^2)*PI())/2)))*('Calcification Rates'!$F$15-'Calcification Rates'!$G$15)</f>
        <v>63.203848172135828</v>
      </c>
      <c r="P119" s="73">
        <f>((((((((($A119*2)/PI())/2)+('Calcification Rates'!$D$15+'Calcification Rates'!$E$15))^2)*PI())/2))-((((((($A119*2)/PI())/2)^2)*PI())/2)))*('Calcification Rates'!$F$15+'Calcification Rates'!$G$15)</f>
        <v>77.282323114380304</v>
      </c>
      <c r="Q119" s="73">
        <f>(2*'Calcification Rates'!$D$16*'Calcification Rates'!$F$16)+0.1*'Calcification Rates'!$D$16*($A119+(2*'Calcification Rates'!$D$16))*'Calcification Rates'!$F$16</f>
        <v>15.403978333333335</v>
      </c>
      <c r="R119" s="73">
        <f>(2*('Calcification Rates'!$D$16-'Calcification Rates'!$E$16)*('Calcification Rates'!$F$16-'Calcification Rates'!$G$16))+(0.1*('Calcification Rates'!$D$16-'Calcification Rates'!$E$16)*($A119+(2*'Calcification Rates'!$D$16-'Calcification Rates'!$E$16)))*('Calcification Rates'!$F$16-'Calcification Rates'!$G$16)</f>
        <v>13.232330991291219</v>
      </c>
      <c r="S119" s="73">
        <f>(2*('Calcification Rates'!$D$16+'Calcification Rates'!$E$16)*('Calcification Rates'!$F$16+'Calcification Rates'!$G$16))+(0.1*('Calcification Rates'!$D$16+'Calcification Rates'!$E$16)*($A119+(2*'Calcification Rates'!$D$16+'Calcification Rates'!$E$16)))*('Calcification Rates'!$F$16+'Calcification Rates'!$G$16)</f>
        <v>17.629624256441357</v>
      </c>
      <c r="T119" s="73">
        <f>(2*'Calcification Rates'!$D$17*'Calcification Rates'!$F$17)+0.1*'Calcification Rates'!$D$17*($A119+(2*'Calcification Rates'!$D$17))*'Calcification Rates'!$F$17</f>
        <v>14.237010277777776</v>
      </c>
      <c r="U119" s="73">
        <f>(2*('Calcification Rates'!$D$17-'Calcification Rates'!$E$17)*('Calcification Rates'!$F$17-'Calcification Rates'!$G$17))+(0.1*('Calcification Rates'!$D$17-'Calcification Rates'!$E$17)*($A119+(2*'Calcification Rates'!$D$17-'Calcification Rates'!$E$17)))*('Calcification Rates'!$F$17-'Calcification Rates'!$G$17)</f>
        <v>12.081191638757884</v>
      </c>
      <c r="V119" s="73">
        <f>(2*('Calcification Rates'!$D$17+'Calcification Rates'!$E$17)*('Calcification Rates'!$F$17+'Calcification Rates'!$G$17))+(0.1*('Calcification Rates'!$D$17+'Calcification Rates'!$E$17)*($A119+(2*'Calcification Rates'!$D$17+'Calcification Rates'!$E$17)))*('Calcification Rates'!$F$17+'Calcification Rates'!$G$17)</f>
        <v>16.446826003908022</v>
      </c>
      <c r="W119" s="73">
        <f>((((((((($A119*2)/PI())/2)+'Calcification Rates'!$D$18)^2)*PI())/2))-((((((($A119*2)/PI())/2)^2)*PI())/2)))*'Calcification Rates'!$F$18</f>
        <v>70.082630133067553</v>
      </c>
      <c r="X119" s="73">
        <f>((((((((($A119*2)/PI())/2)+('Calcification Rates'!$D$18-'Calcification Rates'!$E$18))^2)*PI())/2))-((((((($A119*2)/PI())/2)^2)*PI())/2)))*('Calcification Rates'!$F$18-'Calcification Rates'!$G$18)</f>
        <v>63.203848172135828</v>
      </c>
      <c r="Y119" s="73">
        <f>((((((((($A119*2)/PI())/2)+('Calcification Rates'!$D$18+'Calcification Rates'!$E$18))^2)*PI())/2))-((((((($A119*2)/PI())/2)^2)*PI())/2)))*('Calcification Rates'!$F$18+'Calcification Rates'!$G$18)</f>
        <v>77.282323114380304</v>
      </c>
      <c r="Z119" s="73">
        <f>(2*'Calcification Rates'!$D$19*'Calcification Rates'!$F$19)+0.1*'Calcification Rates'!$D$19*($A119+(2*'Calcification Rates'!$D$19))*'Calcification Rates'!$F$19</f>
        <v>14.237010277777776</v>
      </c>
      <c r="AA119" s="73">
        <f>(2*('Calcification Rates'!$D$19-'Calcification Rates'!$E$19)*('Calcification Rates'!$F$19-'Calcification Rates'!$G$19))+(0.1*('Calcification Rates'!$D$19-'Calcification Rates'!$E$19)*($A119+(2*'Calcification Rates'!$D$19-'Calcification Rates'!$E$19)))*('Calcification Rates'!$F$19-'Calcification Rates'!$G$19)</f>
        <v>12.081191638757884</v>
      </c>
      <c r="AB119" s="73">
        <f>(2*('Calcification Rates'!$D$19+'Calcification Rates'!$E$19)*('Calcification Rates'!$F$19+'Calcification Rates'!$G$19))+(0.1*('Calcification Rates'!$D$19+'Calcification Rates'!$E$19)*($A119+(2*'Calcification Rates'!$D$19+'Calcification Rates'!$E$19)))*('Calcification Rates'!$F$19+'Calcification Rates'!$G$19)</f>
        <v>16.446826003908022</v>
      </c>
      <c r="AC119" s="73">
        <f>(((((1-'Calcification Rates'!$H$20)*$A119)*'Calcification Rates'!$D$20*0.1)+('Calcification Rates'!$H$20*$A119*'Calcification Rates'!$D$20))*'Calcification Rates'!$F$20)*0.5</f>
        <v>9.4595284875000001</v>
      </c>
      <c r="AD119" s="73">
        <f>(((((1-'Calcification Rates'!$H$20)*$A119)*(('Calcification Rates'!$D$20-'Calcification Rates'!$E$20)*0.1))+('Calcification Rates'!$H$20*$A119*('Calcification Rates'!$D$20-'Calcification Rates'!$E$20)))*('Calcification Rates'!$F$20-'Calcification Rates'!$G$20))*0.5</f>
        <v>8.0275132400262201</v>
      </c>
      <c r="AE119" s="73">
        <f>(((((1-'Calcification Rates'!$H$20)*$A119)*(('Calcification Rates'!$D$20+'Calcification Rates'!$E$20)*0.1))+('Calcification Rates'!$H$20*$A119*('Calcification Rates'!$D$20+'Calcification Rates'!$E$20)))*('Calcification Rates'!$F$20+'Calcification Rates'!$G$20))*0.5</f>
        <v>10.927283822983348</v>
      </c>
      <c r="AF119" s="73">
        <f>(2*'Calcification Rates'!$D$21*'Calcification Rates'!$F$21)+0.1*'Calcification Rates'!$D$21*($A119+(2*'Calcification Rates'!$D$21))*'Calcification Rates'!$F$21</f>
        <v>16.337552777777777</v>
      </c>
      <c r="AG119" s="73">
        <f>(2*('Calcification Rates'!$D$21-'Calcification Rates'!$E$21)*('Calcification Rates'!$F$21-'Calcification Rates'!$G$21))+(0.1*('Calcification Rates'!$D$21-'Calcification Rates'!$E$21)*($A119+(2*'Calcification Rates'!$D$21-'Calcification Rates'!$E$21)))*('Calcification Rates'!$F$21-'Calcification Rates'!$G$21)</f>
        <v>15.987023327982932</v>
      </c>
      <c r="AH119" s="73">
        <f>(2*('Calcification Rates'!$D$21+'Calcification Rates'!$E$21)*('Calcification Rates'!$F$21+'Calcification Rates'!$G$21))+(0.1*('Calcification Rates'!$D$21+'Calcification Rates'!$E$21)*($A119+(2*'Calcification Rates'!$D$21+'Calcification Rates'!$E$21)))*('Calcification Rates'!$F$21+'Calcification Rates'!$G$21)</f>
        <v>16.691648939750401</v>
      </c>
      <c r="AI119" s="73">
        <f>$A119*'Calcification Rates'!$D$23*'Calcification Rates'!$F$23</f>
        <v>2.7498290624999999</v>
      </c>
      <c r="AJ119" s="73">
        <f>$A119*('Calcification Rates'!$D$23-'Calcification Rates'!$E$23)*('Calcification Rates'!$F$23-'Calcification Rates'!$G$23)</f>
        <v>1.7871105655037776</v>
      </c>
      <c r="AK119" s="73">
        <f>$A119*('Calcification Rates'!$D$23+'Calcification Rates'!$E$23)*('Calcification Rates'!$F$23+'Calcification Rates'!$G$23)</f>
        <v>3.7125475594962221</v>
      </c>
      <c r="AL119" s="73">
        <f>((((1-'Calcification Rates'!$H$24)*$A119)*'Calcification Rates'!$D$24*0.1)+('Calcification Rates'!$H$24*$A119*'Calcification Rates'!$D$24))*'Calcification Rates'!$F$24</f>
        <v>125.29709329410002</v>
      </c>
      <c r="AM119" s="73">
        <f>((((1-'Calcification Rates'!$H$24)*$A119)*(('Calcification Rates'!$D$24-'Calcification Rates'!$E$24)*0.1))+('Calcification Rates'!$H$24*$A119*('Calcification Rates'!$D$24-'Calcification Rates'!$E$24)))*('Calcification Rates'!$F$24-'Calcification Rates'!$G$24)</f>
        <v>75.564750155019979</v>
      </c>
      <c r="AN119" s="73">
        <f>((((1-'Calcification Rates'!$H$24)*$A119)*(('Calcification Rates'!$D$24+'Calcification Rates'!$E$24)*0.1))+('Calcification Rates'!$H$24*$A119*('Calcification Rates'!$D$24+'Calcification Rates'!$E$24)))*('Calcification Rates'!$F$24+'Calcification Rates'!$G$24)</f>
        <v>182.2298341942969</v>
      </c>
      <c r="AO119" s="73">
        <f>((((((((($A119*2)/PI())/2)+'Calcification Rates'!$D$25)^2)*PI())/2))-((((((($A119*2)/PI())/2)^2)*PI())/2)))*'Calcification Rates'!$F$25</f>
        <v>58.735329174356629</v>
      </c>
      <c r="AP119" s="73">
        <f>((((((((($A119*2)/PI())/2)+('Calcification Rates'!$D$25-'Calcification Rates'!$E$25))^2)*PI())/2))-((((((($A119*2)/PI())/2)^2)*PI())/2)))*('Calcification Rates'!$F$25-'Calcification Rates'!$G$25)</f>
        <v>48.019436375852095</v>
      </c>
      <c r="AQ119" s="73">
        <f>((((((((($A119*2)/PI())/2)+('Calcification Rates'!$D$25+'Calcification Rates'!$E$25))^2)*PI())/2))-((((((($A119*2)/PI())/2)^2)*PI())/2)))*('Calcification Rates'!$F$25+'Calcification Rates'!$G$25)</f>
        <v>69.806207361358304</v>
      </c>
      <c r="AR119" s="73">
        <f>((((1-'Calcification Rates'!$H$28)*$A119)*'Calcification Rates'!$D$28*0.1)+('Calcification Rates'!$H$28*$A119*'Calcification Rates'!$D$28))*'Calcification Rates'!$F$28</f>
        <v>20.167434910974723</v>
      </c>
      <c r="AS119" s="73">
        <f>((((1-'Calcification Rates'!$H$28)*$A119)*(('Calcification Rates'!$D$28-'Calcification Rates'!$E$28)*0.1))+('Calcification Rates'!$H$28*$A119*('Calcification Rates'!$D$28-'Calcification Rates'!$E$28)))*('Calcification Rates'!$F$28-'Calcification Rates'!$G$28)</f>
        <v>18.177303978144376</v>
      </c>
      <c r="AT119" s="73">
        <f>((((1-'Calcification Rates'!$H$28)*$A119)*(('Calcification Rates'!$D$28+'Calcification Rates'!$E$28)*0.1))+('Calcification Rates'!$H$28*$A119*('Calcification Rates'!$D$28+'Calcification Rates'!$E$28)))*('Calcification Rates'!$F$28+'Calcification Rates'!$G$28)</f>
        <v>22.254953006155439</v>
      </c>
      <c r="AU119" s="73">
        <f>((((((((($A119*2)/PI())/2)+'Calcification Rates'!$D$29)^2)*PI())/2))-((((((($A119*2)/PI())/2)^2)*PI())/2)))*'Calcification Rates'!$F$29</f>
        <v>286.67133478419646</v>
      </c>
      <c r="AV119" s="73">
        <f>((((((((($A119*2)/PI())/2)+('Calcification Rates'!$D$29-'Calcification Rates'!$E$29))^2)*PI())/2))-((((((($A119*2)/PI())/2)^2)*PI())/2)))*('Calcification Rates'!$F$29-'Calcification Rates'!$G$29)</f>
        <v>237.00384512724625</v>
      </c>
      <c r="AW119" s="73">
        <f>((((((((($A119*2)/PI())/2)+('Calcification Rates'!$D$29+'Calcification Rates'!$E$29))^2)*PI())/2))-((((((($A119*2)/PI())/2)^2)*PI())/2)))*('Calcification Rates'!$F$29+'Calcification Rates'!$G$29)</f>
        <v>340.63463979233484</v>
      </c>
      <c r="AX119" s="73">
        <f>((((((((($A119*2)/PI())/2)+'Calcification Rates'!$D$30)^2)*PI())/2))-((((((($A119*2)/PI())/2)^2)*PI())/2)))*'Calcification Rates'!$F$30</f>
        <v>68.636397886833763</v>
      </c>
      <c r="AY119" s="73">
        <f>((((((((($A119*2)/PI())/2)+('Calcification Rates'!$D$30-'Calcification Rates'!$E$30))^2)*PI())/2))-((((((($A119*2)/PI())/2)^2)*PI())/2)))*('Calcification Rates'!$F$30-'Calcification Rates'!$G$30)</f>
        <v>60.93405834111514</v>
      </c>
      <c r="AZ119" s="73">
        <f>((((((((($A119*2)/PI())/2)+('Calcification Rates'!$D$30+'Calcification Rates'!$E$30))^2)*PI())/2))-((((((($A119*2)/PI())/2)^2)*PI())/2)))*('Calcification Rates'!$F$30+'Calcification Rates'!$G$30)</f>
        <v>76.496664911243855</v>
      </c>
      <c r="BA119" s="73">
        <f>((((1-'Calcification Rates'!$H$31)*$A119)*'Calcification Rates'!$D$31*0.1)+('Calcification Rates'!$H$31*$A119*'Calcification Rates'!$D$31))*'Calcification Rates'!$F$31</f>
        <v>21.570822000000003</v>
      </c>
      <c r="BB119" s="73">
        <f>((((1-'Calcification Rates'!$H$31)*$A119)*(('Calcification Rates'!$D$31-'Calcification Rates'!$E$31)*0.1))+('Calcification Rates'!$H$31*$A119*('Calcification Rates'!$D$31-'Calcification Rates'!$E$31)))*('Calcification Rates'!$F$31-'Calcification Rates'!$G$31)</f>
        <v>21.570822</v>
      </c>
      <c r="BC119" s="73">
        <f>((((1-'Calcification Rates'!$H$31)*$A119)*(('Calcification Rates'!$D$31+'Calcification Rates'!$E$31)*0.1))+('Calcification Rates'!$H$31*$A119*('Calcification Rates'!$D$31+'Calcification Rates'!$E$31)))*('Calcification Rates'!$F$31+'Calcification Rates'!$G$31)</f>
        <v>21.570822</v>
      </c>
      <c r="BD119" s="73">
        <f>$A119*'Calcification Rates'!$D$32*'Calcification Rates'!$F$32</f>
        <v>90.640156903257193</v>
      </c>
      <c r="BE119" s="73">
        <f>$A119*('Calcification Rates'!$D$32-'Calcification Rates'!$E$32)*('Calcification Rates'!$F$32-'Calcification Rates'!$G$32)</f>
        <v>87.133209870821744</v>
      </c>
      <c r="BF119" s="73">
        <f>$A119*('Calcification Rates'!$D$32+'Calcification Rates'!$E$32)*('Calcification Rates'!$F$32+'Calcification Rates'!$G$32)</f>
        <v>94.147103935692641</v>
      </c>
      <c r="BG119" s="73">
        <f>((((1-'Calcification Rates'!$H$34)*$A119)*'Calcification Rates'!$D$34*0.1)+('Calcification Rates'!$H$34*$A119*'Calcification Rates'!$D$34))*'Calcification Rates'!$F$34</f>
        <v>29.302407225000003</v>
      </c>
      <c r="BH119" s="73">
        <f>((((1-'Calcification Rates'!$H$34)*$A119)*(('Calcification Rates'!$D$34-'Calcification Rates'!$E$34)*0.1))+('Calcification Rates'!$H$34*$A119*('Calcification Rates'!$D$34-'Calcification Rates'!$E$34)))*('Calcification Rates'!$F$34-'Calcification Rates'!$G$34)</f>
        <v>11.158739957648262</v>
      </c>
      <c r="BI119" s="73">
        <f>((((1-'Calcification Rates'!$H$34)*$A119)*(('Calcification Rates'!$D$34+'Calcification Rates'!$E$34)*0.1))+('Calcification Rates'!$H$34*$A119*('Calcification Rates'!$D$34+'Calcification Rates'!$E$34)))*('Calcification Rates'!$F$34+'Calcification Rates'!$G$34)</f>
        <v>55.885805475892703</v>
      </c>
      <c r="BJ119" s="73">
        <f>(2*'Calcification Rates'!$D$35*'Calcification Rates'!$F$35)+0.1*'Calcification Rates'!$D$35*($A119+(2*'Calcification Rates'!$D$35))*'Calcification Rates'!$F$35</f>
        <v>8.2091929862871087</v>
      </c>
      <c r="BK119" s="73">
        <f>(2*('Calcification Rates'!$D$35-'Calcification Rates'!$E$35)*('Calcification Rates'!$F$35-'Calcification Rates'!$G$35))+(0.1*('Calcification Rates'!$D$35-'Calcification Rates'!$E$35)*($A119+(2*'Calcification Rates'!$D$35-'Calcification Rates'!$E$35)))*('Calcification Rates'!$F$35-'Calcification Rates'!$G$35)</f>
        <v>7.4039204973290405</v>
      </c>
      <c r="BL119" s="73">
        <f>(2*('Calcification Rates'!$D$35+'Calcification Rates'!$E$35)*('Calcification Rates'!$F$35+'Calcification Rates'!$G$35))+(0.1*('Calcification Rates'!$D$35+'Calcification Rates'!$E$35)*($A119+(2*'Calcification Rates'!$D$35+'Calcification Rates'!$E$35)))*('Calcification Rates'!$F$35+'Calcification Rates'!$G$35)</f>
        <v>9.0519489451586974</v>
      </c>
      <c r="BM119" s="73">
        <f>((((((((($A119*2)/PI())/2)+'Calcification Rates'!$D$36)^2)*PI())/2))-((((((($A119*2)/PI())/2)^2)*PI())/2)))*'Calcification Rates'!$F$36</f>
        <v>92.443062402965268</v>
      </c>
      <c r="BN119" s="73">
        <f>((((((((($A119*2)/PI())/2)+('Calcification Rates'!$D$36-'Calcification Rates'!$E$36))^2)*PI())/2))-((((((($A119*2)/PI())/2)^2)*PI())/2)))*('Calcification Rates'!$F$36-'Calcification Rates'!$G$36)</f>
        <v>84.681020428500815</v>
      </c>
      <c r="BO119" s="73">
        <f>((((((((($A119*2)/PI())/2)+('Calcification Rates'!$D$36+'Calcification Rates'!$E$36))^2)*PI())/2))-((((((($A119*2)/PI())/2)^2)*PI())/2)))*('Calcification Rates'!$F$36+'Calcification Rates'!$G$36)</f>
        <v>100.54484870925863</v>
      </c>
      <c r="BP119" s="73">
        <f>(2*'Calcification Rates'!$D$37*'Calcification Rates'!$F$37)+0.1*'Calcification Rates'!$D$37*($A119+(2*'Calcification Rates'!$D$37))*'Calcification Rates'!$F$37</f>
        <v>160.65194444444444</v>
      </c>
      <c r="BQ119" s="73">
        <f>(2*('Calcification Rates'!$D$37-'Calcification Rates'!$E$37)*('Calcification Rates'!$F$37-'Calcification Rates'!$G$37))+(0.1*('Calcification Rates'!$D$37-'Calcification Rates'!$E$37)*($A119+(2*'Calcification Rates'!$D$37-'Calcification Rates'!$E$37)))*('Calcification Rates'!$F$37-'Calcification Rates'!$G$37)</f>
        <v>131.91480918799672</v>
      </c>
      <c r="BR119" s="73">
        <f>(2*('Calcification Rates'!$D$37+'Calcification Rates'!$E$37)*('Calcification Rates'!$F$37+'Calcification Rates'!$G$37))+(0.1*('Calcification Rates'!$D$37+'Calcification Rates'!$E$37)*($A119+(2*'Calcification Rates'!$D$37+'Calcification Rates'!$E$37)))*('Calcification Rates'!$F$37+'Calcification Rates'!$G$37)</f>
        <v>191.65918125117898</v>
      </c>
      <c r="BS119" s="73">
        <f>(2*'Calcification Rates'!$D$38*'Calcification Rates'!$F$38)+0.1*'Calcification Rates'!$D$38*($A119+(2*'Calcification Rates'!$D$38))*'Calcification Rates'!$F$38</f>
        <v>153.82888888888888</v>
      </c>
      <c r="BT119" s="73">
        <f>(2*('Calcification Rates'!$D$38-'Calcification Rates'!$E$38)*('Calcification Rates'!$F$38-'Calcification Rates'!$G$38))+(0.1*('Calcification Rates'!$D$38-'Calcification Rates'!$E$38)*($A119+(2*'Calcification Rates'!$D$38-'Calcification Rates'!$E$38)))*('Calcification Rates'!$F$38-'Calcification Rates'!$G$38)</f>
        <v>123.89149159773099</v>
      </c>
      <c r="BU119" s="73">
        <f>(2*('Calcification Rates'!$D$38+'Calcification Rates'!$E$38)*('Calcification Rates'!$F$38+'Calcification Rates'!$G$38))+(0.1*('Calcification Rates'!$D$38+'Calcification Rates'!$E$38)*($A119+(2*'Calcification Rates'!$D$38+'Calcification Rates'!$E$38)))*('Calcification Rates'!$F$38+'Calcification Rates'!$G$38)</f>
        <v>186.72513754972053</v>
      </c>
      <c r="BV119" s="73">
        <f>((((((((($A119*2)/PI())/2)+'Calcification Rates'!$D$39)^2)*PI())/2))-((((((($A119*2)/PI())/2)^2)*PI())/2)))*'Calcification Rates'!$F$39</f>
        <v>50.036142325513296</v>
      </c>
      <c r="BW119" s="73">
        <f>((((((((($A119*2)/PI())/2)+('Calcification Rates'!$D$39-'Calcification Rates'!$E$39))^2)*PI())/2))-((((((($A119*2)/PI())/2)^2)*PI())/2)))*('Calcification Rates'!$F$39-'Calcification Rates'!$G$39)</f>
        <v>48.100200168768517</v>
      </c>
      <c r="BX119" s="73">
        <f>((((((((($A119*2)/PI())/2)+('Calcification Rates'!$D$39+'Calcification Rates'!$E$39))^2)*PI())/2))-((((((($A119*2)/PI())/2)^2)*PI())/2)))*('Calcification Rates'!$F$39+'Calcification Rates'!$G$39)</f>
        <v>51.972084482258069</v>
      </c>
      <c r="BY119" s="73">
        <f>((((((((($A119*2)/PI())/2)+'Calcification Rates'!$D$40)^2)*PI())/2))-((((((($A119*2)/PI())/2)^2)*PI())/2)))*'Calcification Rates'!$F$40</f>
        <v>91.248606584982326</v>
      </c>
      <c r="BZ119" s="73">
        <f>((((((((($A119*2)/PI())/2)+('Calcification Rates'!$D$40-'Calcification Rates'!$E$40))^2)*PI())/2))-((((((($A119*2)/PI())/2)^2)*PI())/2)))*('Calcification Rates'!$F$40-'Calcification Rates'!$G$40)</f>
        <v>87.718118101620334</v>
      </c>
      <c r="CA119" s="73">
        <f>((((((((($A119*2)/PI())/2)+('Calcification Rates'!$D$40+'Calcification Rates'!$E$40))^2)*PI())/2))-((((((($A119*2)/PI())/2)^2)*PI())/2)))*('Calcification Rates'!$F$40+'Calcification Rates'!$G$40)</f>
        <v>94.779095068344319</v>
      </c>
      <c r="CB119" s="73">
        <f>$A119*'Calcification Rates'!$D$23*'Calcification Rates'!$F$23</f>
        <v>2.7498290624999999</v>
      </c>
      <c r="CC119" s="73">
        <f>$A119*('Calcification Rates'!$D$23-'Calcification Rates'!$E$23)*('Calcification Rates'!$F$23-'Calcification Rates'!$G$23)</f>
        <v>1.7871105655037776</v>
      </c>
      <c r="CD119" s="73">
        <f>$A119*('Calcification Rates'!$D$23+'Calcification Rates'!$E$23)*('Calcification Rates'!$F$23+'Calcification Rates'!$G$23)</f>
        <v>3.7125475594962221</v>
      </c>
      <c r="CE119" s="73">
        <f>((((1-'Calcification Rates'!$H$44)*$A119)*'Calcification Rates'!$D$44*0.1)+('Calcification Rates'!$H$44*$A119*'Calcification Rates'!$D$44))*'Calcification Rates'!$F$44</f>
        <v>96.023988476325002</v>
      </c>
      <c r="CF119" s="73">
        <f>((((1-'Calcification Rates'!$H$44)*$A119)*(('Calcification Rates'!$D$44-'Calcification Rates'!$E$44)*0.1))+('Calcification Rates'!$H$44*$A119*('Calcification Rates'!$D$44-'Calcification Rates'!$E$44)))*('Calcification Rates'!$F$44-'Calcification Rates'!$G$44)</f>
        <v>57.910590799345286</v>
      </c>
      <c r="CG119" s="73">
        <f>((((1-'Calcification Rates'!$H$44)*$A119)*(('Calcification Rates'!$D$44+'Calcification Rates'!$E$44)*0.1))+('Calcification Rates'!$H$44*$A119*('Calcification Rates'!$D$44+'Calcification Rates'!$E$44)))*('Calcification Rates'!$F$44+'Calcification Rates'!$G$44)</f>
        <v>139.65555815124205</v>
      </c>
      <c r="CH119" s="73">
        <f>((((1-'Calcification Rates'!$H$45)*$A119)*'Calcification Rates'!$D$45*0.1)+('Calcification Rates'!$H$45*$A119*'Calcification Rates'!$D$45))*'Calcification Rates'!$F$45</f>
        <v>119.31688079999999</v>
      </c>
      <c r="CI119" s="73">
        <f>((((1-'Calcification Rates'!$H$45)*$A119)*(('Calcification Rates'!$D$45-'Calcification Rates'!$E$45)*0.1))+('Calcification Rates'!$H$45*$A119*('Calcification Rates'!$D$45-'Calcification Rates'!$E$45)))*('Calcification Rates'!$F$45-'Calcification Rates'!$G$45)</f>
        <v>78.568555431058684</v>
      </c>
      <c r="CJ119" s="73">
        <f>((((1-'Calcification Rates'!$H$45)*$A119)*(('Calcification Rates'!$D$45+'Calcification Rates'!$E$45)*0.1))+('Calcification Rates'!$H$45*$A119*('Calcification Rates'!$D$45+'Calcification Rates'!$E$45)))*('Calcification Rates'!$F$45+'Calcification Rates'!$G$45)</f>
        <v>160.0652061689413</v>
      </c>
      <c r="CK119" s="73">
        <f>((((1-'Calcification Rates'!$H$46)*$A119)*'Calcification Rates'!$D$46*0.1)+('Calcification Rates'!$H$46*$A119*'Calcification Rates'!$D$46))*'Calcification Rates'!$F$46</f>
        <v>96.105299940000009</v>
      </c>
      <c r="CL119" s="73">
        <f>((((1-'Calcification Rates'!$H$46)*$A119)*(('Calcification Rates'!$D$46-'Calcification Rates'!$E$46)*0.1))+('Calcification Rates'!$H$46*$A119*('Calcification Rates'!$D$46-'Calcification Rates'!$E$46)))*('Calcification Rates'!$F$46-'Calcification Rates'!$G$46)</f>
        <v>90.134089425750403</v>
      </c>
      <c r="CM119" s="73">
        <f>((((1-'Calcification Rates'!$H$46)*$A119)*(('Calcification Rates'!$D$46+'Calcification Rates'!$E$46)*0.1))+('Calcification Rates'!$H$46*$A119*('Calcification Rates'!$D$46+'Calcification Rates'!$E$46)))*('Calcification Rates'!$F$46+'Calcification Rates'!$G$46)</f>
        <v>102.25556777123977</v>
      </c>
      <c r="CN119" s="73">
        <f>((((1-'Calcification Rates'!$H$47)*$A119)*'Calcification Rates'!$D$47*0.1)+('Calcification Rates'!$H$47*$A119*'Calcification Rates'!$D$47))*'Calcification Rates'!$F$47</f>
        <v>125.29709329410002</v>
      </c>
      <c r="CO119" s="73">
        <f>((((1-'Calcification Rates'!$H$47)*$A119)*(('Calcification Rates'!$D$47-'Calcification Rates'!$E$47)*0.1))+('Calcification Rates'!$H$47*$A119*('Calcification Rates'!$D$47-'Calcification Rates'!$E$47)))*('Calcification Rates'!$F$47-'Calcification Rates'!$G$47)</f>
        <v>75.564750155019979</v>
      </c>
      <c r="CP119" s="73">
        <f>((((1-'Calcification Rates'!$H$47)*$A119)*(('Calcification Rates'!$D$47+'Calcification Rates'!$E$47)*0.1))+('Calcification Rates'!$H$47*$A119*('Calcification Rates'!$D$47+'Calcification Rates'!$E$47)))*('Calcification Rates'!$F$47+'Calcification Rates'!$G$47)</f>
        <v>182.2298341942969</v>
      </c>
      <c r="CQ119" s="73">
        <f>((((((((($A119*2)/PI())/2)+'Calcification Rates'!$D$48)^2)*PI())/2))-((((((($A119*2)/PI())/2)^2)*PI())/2)))*'Calcification Rates'!$F$48</f>
        <v>70.082630133067553</v>
      </c>
      <c r="CR119" s="73">
        <f>((((((((($A119*2)/PI())/2)+('Calcification Rates'!$D$48-'Calcification Rates'!$E$48))^2)*PI())/2))-((((((($A119*2)/PI())/2)^2)*PI())/2)))*('Calcification Rates'!$F$48-'Calcification Rates'!$G$48)</f>
        <v>63.203848172135828</v>
      </c>
      <c r="CS119" s="73">
        <f>((((((((($A119*2)/PI())/2)+('Calcification Rates'!$D$48+'Calcification Rates'!$E$48))^2)*PI())/2))-((((((($A119*2)/PI())/2)^2)*PI())/2)))*('Calcification Rates'!$F$48+'Calcification Rates'!$G$48)</f>
        <v>77.282323114380304</v>
      </c>
      <c r="CT119" s="73">
        <f>((((1-'Calcification Rates'!$H$49)*$A119)*'Calcification Rates'!$D$49*0.1)+('Calcification Rates'!$H$49*$A119*'Calcification Rates'!$D$49))*'Calcification Rates'!$F$49</f>
        <v>96.023988476325002</v>
      </c>
      <c r="CU119" s="73">
        <f>((((1-'Calcification Rates'!$H$49)*$A119)*(('Calcification Rates'!$D$49-'Calcification Rates'!$E$49)*0.1))+('Calcification Rates'!$H$49*$A119*('Calcification Rates'!$D$49-'Calcification Rates'!$E$49)))*('Calcification Rates'!$F$49-'Calcification Rates'!$G$49)</f>
        <v>57.910590799345286</v>
      </c>
      <c r="CV119" s="73">
        <f>((((1-'Calcification Rates'!$H$49)*$A119)*(('Calcification Rates'!$D$49+'Calcification Rates'!$E$49)*0.1))+('Calcification Rates'!$H$49*$A119*('Calcification Rates'!$D$49+'Calcification Rates'!$E$49)))*('Calcification Rates'!$F$49+'Calcification Rates'!$G$49)</f>
        <v>139.65555815124205</v>
      </c>
      <c r="CW119" s="73">
        <f>((((((((($A119*2)/PI())/2)+'Calcification Rates'!$D$50)^2)*PI())/2))-((((((($A119*2)/PI())/2)^2)*PI())/2)))*'Calcification Rates'!$F$50</f>
        <v>70.082630133067553</v>
      </c>
      <c r="CX119" s="73">
        <f>((((((((($A119*2)/PI())/2)+('Calcification Rates'!$D$50-'Calcification Rates'!$E$50))^2)*PI())/2))-((((((($A119*2)/PI())/2)^2)*PI())/2)))*('Calcification Rates'!$F$50-'Calcification Rates'!$G$50)</f>
        <v>63.203848172135828</v>
      </c>
      <c r="CY119" s="73">
        <f>((((((((($A119*2)/PI())/2)+('Calcification Rates'!$D$50+'Calcification Rates'!$E$50))^2)*PI())/2))-((((((($A119*2)/PI())/2)^2)*PI())/2)))*('Calcification Rates'!$F$50+'Calcification Rates'!$G$50)</f>
        <v>77.282323114380304</v>
      </c>
      <c r="CZ119" s="73">
        <f>((((((((($A119*2)/PI())/2)+'Calcification Rates'!$D$51)^2)*PI())/2))-((((((($A119*2)/PI())/2)^2)*PI())/2)))*'Calcification Rates'!$F$51</f>
        <v>70.082630133067553</v>
      </c>
      <c r="DA119" s="73">
        <f>((((((((($A119*2)/PI())/2)+('Calcification Rates'!$D$51-'Calcification Rates'!$E$51))^2)*PI())/2))-((((((($A119*2)/PI())/2)^2)*PI())/2)))*('Calcification Rates'!$F$51-'Calcification Rates'!$G$51)</f>
        <v>63.203848172135828</v>
      </c>
      <c r="DB119" s="73">
        <f>((((((((($A119*2)/PI())/2)+('Calcification Rates'!$D$51+'Calcification Rates'!$E$51))^2)*PI())/2))-((((((($A119*2)/PI())/2)^2)*PI())/2)))*('Calcification Rates'!$F$51+'Calcification Rates'!$G$51)</f>
        <v>77.282323114380304</v>
      </c>
      <c r="DC119" s="73">
        <f>((((((((($A119*2)/PI())/2)+'Calcification Rates'!$D$52)^2)*PI())/2))-((((((($A119*2)/PI())/2)^2)*PI())/2)))*'Calcification Rates'!$F$52</f>
        <v>154.42529311974781</v>
      </c>
      <c r="DD119" s="73">
        <f>((((((((($A119*2)/PI())/2)+('Calcification Rates'!$D$52-'Calcification Rates'!$E$52))^2)*PI())/2))-((((((($A119*2)/PI())/2)^2)*PI())/2)))*('Calcification Rates'!$F$52-'Calcification Rates'!$G$52)</f>
        <v>145.79420872011812</v>
      </c>
      <c r="DE119" s="73">
        <f>((((((((($A119*2)/PI())/2)+('Calcification Rates'!$D$52+'Calcification Rates'!$E$52))^2)*PI())/2))-((((((($A119*2)/PI())/2)^2)*PI())/2)))*('Calcification Rates'!$F$52+'Calcification Rates'!$G$52)</f>
        <v>163.27131806363309</v>
      </c>
      <c r="DF119" s="73">
        <f>((((((((($A119*2)/PI())/2)+'Calcification Rates'!$D$53)^2)*PI())/2))-((((((($A119*2)/PI())/2)^2)*PI())/2)))*'Calcification Rates'!$F$53</f>
        <v>20.806687430315758</v>
      </c>
      <c r="DG119" s="73">
        <f>((((((((($A119*2)/PI())/2)+('Calcification Rates'!$D$53-'Calcification Rates'!$E$53))^2)*PI())/2))-((((((($A119*2)/PI())/2)^2)*PI())/2)))*('Calcification Rates'!$F$53-'Calcification Rates'!$G$53)</f>
        <v>19.776839143463217</v>
      </c>
      <c r="DH119" s="73">
        <f>((((((((($A119*2)/PI())/2)+('Calcification Rates'!$D$53+'Calcification Rates'!$E$53))^2)*PI())/2))-((((((($A119*2)/PI())/2)^2)*PI())/2)))*('Calcification Rates'!$F$53+'Calcification Rates'!$G$53)</f>
        <v>21.854641187182292</v>
      </c>
      <c r="DI119" s="73">
        <f>((((((((($A119*2)/PI())/2)+'Calcification Rates'!$D$54)^2)*PI())/2))-((((((($A119*2)/PI())/2)^2)*PI())/2)))*'Calcification Rates'!$F$54</f>
        <v>20.806687430315758</v>
      </c>
      <c r="DJ119" s="73">
        <f>((((((((($A119*2)/PI())/2)+('Calcification Rates'!$D$54-'Calcification Rates'!$E$54))^2)*PI())/2))-((((((($A119*2)/PI())/2)^2)*PI())/2)))*('Calcification Rates'!$F$54-'Calcification Rates'!$G$54)</f>
        <v>19.776839143463217</v>
      </c>
      <c r="DK119" s="73">
        <f>((((((((($A119*2)/PI())/2)+('Calcification Rates'!$D$54+'Calcification Rates'!$E$54))^2)*PI())/2))-((((((($A119*2)/PI())/2)^2)*PI())/2)))*('Calcification Rates'!$F$54+'Calcification Rates'!$G$54)</f>
        <v>21.854641187182292</v>
      </c>
      <c r="DL119" s="73">
        <f>((((((((($A119*2)/PI())/2)+'Calcification Rates'!$D$55)^2)*PI())/2))-((((((($A119*2)/PI())/2)^2)*PI())/2)))*'Calcification Rates'!$F$55</f>
        <v>25.514776087026938</v>
      </c>
      <c r="DM119" s="73">
        <f>((((((((($A119*2)/PI())/2)+('Calcification Rates'!$D$55-'Calcification Rates'!$E$55))^2)*PI())/2))-((((((($A119*2)/PI())/2)^2)*PI())/2)))*('Calcification Rates'!$F$55-'Calcification Rates'!$G$55)</f>
        <v>25.227989122113648</v>
      </c>
      <c r="DN119" s="73">
        <f>((((((((($A119*2)/PI())/2)+('Calcification Rates'!$D$55+'Calcification Rates'!$E$55))^2)*PI())/2))-((((((($A119*2)/PI())/2)^2)*PI())/2)))*('Calcification Rates'!$F$55+'Calcification Rates'!$G$55)</f>
        <v>25.801572925860182</v>
      </c>
      <c r="DO119" s="73">
        <f>((((1-'Calcification Rates'!$H$56)*$A119)*'Calcification Rates'!$D$56*0.1)+('Calcification Rates'!$H$56*$A119*'Calcification Rates'!$D$56))*'Calcification Rates'!$F$56</f>
        <v>12.455853345</v>
      </c>
      <c r="DP119" s="73">
        <f>((((1-'Calcification Rates'!$H$56)*$A119)*(('Calcification Rates'!$D$56-'Calcification Rates'!$E$56)*0.1))+('Calcification Rates'!$H$56*$A119*('Calcification Rates'!$D$56-'Calcification Rates'!$E$56)))*('Calcification Rates'!$F$56-'Calcification Rates'!$G$56)</f>
        <v>12.455853345</v>
      </c>
      <c r="DQ119" s="73">
        <f>((((1-'Calcification Rates'!$H$56)*$A119)*(('Calcification Rates'!$D$56+'Calcification Rates'!$E$56)*0.1))+('Calcification Rates'!$H$56*$A119*('Calcification Rates'!$D$56+'Calcification Rates'!$E$56)))*('Calcification Rates'!$F$56+'Calcification Rates'!$G$56)</f>
        <v>12.455853345</v>
      </c>
      <c r="DR119" s="73">
        <f>((((1-'Calcification Rates'!$H$57)*$A119)*'Calcification Rates'!$D$57*0.1)+('Calcification Rates'!$H$57*$A119*'Calcification Rates'!$D$57))*'Calcification Rates'!$F$57</f>
        <v>52.812552000000004</v>
      </c>
      <c r="DS119" s="73">
        <f>((((1-'Calcification Rates'!$H$57)*$A119)*(('Calcification Rates'!$D$57-'Calcification Rates'!$E$57)*0.1))+('Calcification Rates'!$H$57*$A119*('Calcification Rates'!$D$57-'Calcification Rates'!$E$57)))*('Calcification Rates'!$F$57-'Calcification Rates'!$G$57)</f>
        <v>50.055216005036392</v>
      </c>
      <c r="DT119" s="73">
        <f>((((1-'Calcification Rates'!$H$57)*$A119)*(('Calcification Rates'!$D$57+'Calcification Rates'!$E$57)*0.1))+('Calcification Rates'!$H$57*$A119*('Calcification Rates'!$D$57+'Calcification Rates'!$E$57)))*('Calcification Rates'!$F$57+'Calcification Rates'!$G$57)</f>
        <v>55.569887994963622</v>
      </c>
      <c r="DU119" s="73">
        <f>((((1-'Calcification Rates'!$H$58)*$A119)*'Calcification Rates'!$D$58*0.1)+('Calcification Rates'!$H$58*$A119*'Calcification Rates'!$D$58))*'Calcification Rates'!$F$58</f>
        <v>52.812552000000004</v>
      </c>
      <c r="DV119" s="73">
        <f>((((1-'Calcification Rates'!$H$58)*$A119)*(('Calcification Rates'!$D$58-'Calcification Rates'!$E$58)*0.1))+('Calcification Rates'!$H$58*$A119*('Calcification Rates'!$D$58-'Calcification Rates'!$E$58)))*('Calcification Rates'!$F$58-'Calcification Rates'!$G$58)</f>
        <v>50.055216005036392</v>
      </c>
      <c r="DW119" s="73">
        <f>((((1-'Calcification Rates'!$H$58)*$A119)*(('Calcification Rates'!$D$58+'Calcification Rates'!$E$58)*0.1))+('Calcification Rates'!$H$58*$A119*('Calcification Rates'!$D$58+'Calcification Rates'!$E$58)))*('Calcification Rates'!$F$58+'Calcification Rates'!$G$58)</f>
        <v>55.569887994963622</v>
      </c>
      <c r="DX119" s="73">
        <f>(2*'Calcification Rates'!$D$59*'Calcification Rates'!$F$59)+0.1*'Calcification Rates'!$D$59*($A119+(2*'Calcification Rates'!$D$59))*'Calcification Rates'!$F$59</f>
        <v>33.295110755555555</v>
      </c>
      <c r="DY119" s="73">
        <f>(2*('Calcification Rates'!$D$59-'Calcification Rates'!$E$59)*('Calcification Rates'!$F$59-'Calcification Rates'!$G$59))+(0.1*('Calcification Rates'!$D$59-'Calcification Rates'!$E$59)*($A119+(2*'Calcification Rates'!$D$59-'Calcification Rates'!$E$59)))*('Calcification Rates'!$F$59-'Calcification Rates'!$G$59)</f>
        <v>31.538281426104803</v>
      </c>
      <c r="DZ119" s="73">
        <f>(2*('Calcification Rates'!$D$59+'Calcification Rates'!$E$59)*('Calcification Rates'!$F$59+'Calcification Rates'!$G$59))+(0.1*('Calcification Rates'!$D$59+'Calcification Rates'!$E$59)*($A119+(2*'Calcification Rates'!$D$59+'Calcification Rates'!$E$59)))*('Calcification Rates'!$F$59+'Calcification Rates'!$G$59)</f>
        <v>35.053977847213609</v>
      </c>
      <c r="EA119" s="73">
        <f>((((((((($A119*2)/PI())/2)+'Calcification Rates'!$D$60)^2)*PI())/2))-((((((($A119*2)/PI())/2)^2)*PI())/2)))*'Calcification Rates'!$F$60</f>
        <v>72.869711284714157</v>
      </c>
      <c r="EB119" s="73">
        <f>((((((((($A119*2)/PI())/2)+('Calcification Rates'!$D$60-'Calcification Rates'!$E$60))^2)*PI())/2))-((((((($A119*2)/PI())/2)^2)*PI())/2)))*('Calcification Rates'!$F$60-'Calcification Rates'!$G$60)</f>
        <v>68.032083312782078</v>
      </c>
      <c r="EC119" s="73">
        <f>((((((((($A119*2)/PI())/2)+('Calcification Rates'!$D$60+'Calcification Rates'!$E$60))^2)*PI())/2))-((((((($A119*2)/PI())/2)^2)*PI())/2)))*('Calcification Rates'!$F$60+'Calcification Rates'!$G$60)</f>
        <v>77.863762607440862</v>
      </c>
      <c r="ED119" s="73">
        <f>$A119*'Calcification Rates'!$D$61*'Calcification Rates'!$F$61</f>
        <v>91.818687366920571</v>
      </c>
      <c r="EE119" s="73">
        <f>$A119*('Calcification Rates'!$D$61-'Calcification Rates'!$E$61)*('Calcification Rates'!$F$61-'Calcification Rates'!$G$61)</f>
        <v>84.135663847891394</v>
      </c>
      <c r="EF119" s="73">
        <f>$A119*('Calcification Rates'!$D$61+'Calcification Rates'!$E$61)*('Calcification Rates'!$F$61+'Calcification Rates'!$G$61)</f>
        <v>99.834198762285865</v>
      </c>
      <c r="EG119" s="73">
        <f>(2*'Calcification Rates'!$D$62*'Calcification Rates'!$F$62)+0.1*'Calcification Rates'!$D$62*($A119+(2*'Calcification Rates'!$D$62))*'Calcification Rates'!$F$62</f>
        <v>160.65194444444444</v>
      </c>
      <c r="EH119" s="73">
        <f>(2*('Calcification Rates'!$D$62-'Calcification Rates'!$E$62)*('Calcification Rates'!$F$62-'Calcification Rates'!$G$62))+(0.1*('Calcification Rates'!$D$62-'Calcification Rates'!$E$62)*($A119+(2*'Calcification Rates'!$D$62-'Calcification Rates'!$E$62)))*('Calcification Rates'!$F$62-'Calcification Rates'!$G$62)</f>
        <v>131.91480918799672</v>
      </c>
      <c r="EI119" s="73">
        <f>(2*('Calcification Rates'!$D$62+'Calcification Rates'!$E$62)*('Calcification Rates'!$F$62+'Calcification Rates'!$G$62))+(0.1*('Calcification Rates'!$D$62+'Calcification Rates'!$E$62)*($A119+(2*'Calcification Rates'!$D$62+'Calcification Rates'!$E$62)))*('Calcification Rates'!$F$62+'Calcification Rates'!$G$62)</f>
        <v>191.65918125117898</v>
      </c>
      <c r="EJ119" s="73">
        <f>(2*'Calcification Rates'!$D$63*'Calcification Rates'!$F$63)+0.1*'Calcification Rates'!$D$63*($A119+(2*'Calcification Rates'!$D$63))*'Calcification Rates'!$F$63</f>
        <v>160.65194444444444</v>
      </c>
      <c r="EK119" s="73">
        <f>(2*('Calcification Rates'!$D$63-'Calcification Rates'!$E$63)*('Calcification Rates'!$F$63-'Calcification Rates'!$G$63))+(0.1*('Calcification Rates'!$D$63-'Calcification Rates'!$E$63)*($A119+(2*'Calcification Rates'!$D$63-'Calcification Rates'!$E$63)))*('Calcification Rates'!$F$63-'Calcification Rates'!$G$63)</f>
        <v>131.91480918799672</v>
      </c>
      <c r="EL119" s="73">
        <f>(2*('Calcification Rates'!$D$63+'Calcification Rates'!$E$63)*('Calcification Rates'!$F$63+'Calcification Rates'!$G$63))+(0.1*('Calcification Rates'!$D$63+'Calcification Rates'!$E$63)*($A119+(2*'Calcification Rates'!$D$63+'Calcification Rates'!$E$63)))*('Calcification Rates'!$F$63+'Calcification Rates'!$G$63)</f>
        <v>191.65918125117898</v>
      </c>
      <c r="EM119" s="73">
        <f>(2*'Calcification Rates'!$D$64*'Calcification Rates'!$F$64)+0.1*'Calcification Rates'!$D$64*($A119+(2*'Calcification Rates'!$D$64))*'Calcification Rates'!$F$64</f>
        <v>160.65194444444444</v>
      </c>
      <c r="EN119" s="73">
        <f>(2*('Calcification Rates'!$D$64-'Calcification Rates'!$E$64)*('Calcification Rates'!$F$64-'Calcification Rates'!$G$64))+(0.1*('Calcification Rates'!$D$64-'Calcification Rates'!$E$64)*($A119+(2*'Calcification Rates'!$D$64-'Calcification Rates'!$E$64)))*('Calcification Rates'!$F$64-'Calcification Rates'!$G$64)</f>
        <v>131.91480918799672</v>
      </c>
      <c r="EO119" s="73">
        <f>(2*('Calcification Rates'!$D$64+'Calcification Rates'!$E$64)*('Calcification Rates'!$F$64+'Calcification Rates'!$G$64))+(0.1*('Calcification Rates'!$D$64+'Calcification Rates'!$E$64)*($A119+(2*'Calcification Rates'!$D$64+'Calcification Rates'!$E$64)))*('Calcification Rates'!$F$64+'Calcification Rates'!$G$64)</f>
        <v>191.65918125117898</v>
      </c>
      <c r="EP119" s="73">
        <f>(2*'Calcification Rates'!$D$65*'Calcification Rates'!$F$65)+0.1*'Calcification Rates'!$D$65*($A119+(2*'Calcification Rates'!$D$65))*'Calcification Rates'!$F$65</f>
        <v>160.65194444444444</v>
      </c>
      <c r="EQ119" s="73">
        <f>(2*('Calcification Rates'!$D$65-'Calcification Rates'!$E$65)*('Calcification Rates'!$F$65-'Calcification Rates'!$G$65))+(0.1*('Calcification Rates'!$D$65-'Calcification Rates'!$E$65)*($A119+(2*'Calcification Rates'!$D$65-'Calcification Rates'!$E$65)))*('Calcification Rates'!$F$65-'Calcification Rates'!$G$65)</f>
        <v>131.91480918799672</v>
      </c>
      <c r="ER119" s="73">
        <f>(2*('Calcification Rates'!$D$65+'Calcification Rates'!$E$65)*('Calcification Rates'!$F$65+'Calcification Rates'!$G$65))+(0.1*('Calcification Rates'!$D$65+'Calcification Rates'!$E$65)*($A119+(2*'Calcification Rates'!$D$65+'Calcification Rates'!$E$65)))*('Calcification Rates'!$F$65+'Calcification Rates'!$G$65)</f>
        <v>191.65918125117898</v>
      </c>
      <c r="ES119" s="73">
        <f>$A119*'Calcification Rates'!$D$66*'Calcification Rates'!$F$66</f>
        <v>91.818687366920571</v>
      </c>
      <c r="ET119" s="73">
        <f>$A119*('Calcification Rates'!$D$66-'Calcification Rates'!$E$66)*('Calcification Rates'!$F$66-'Calcification Rates'!$G$66)</f>
        <v>84.135663847891394</v>
      </c>
      <c r="EU119" s="73">
        <f>$A119*('Calcification Rates'!$D$66+'Calcification Rates'!$E$66)*('Calcification Rates'!$F$66+'Calcification Rates'!$G$66)</f>
        <v>99.834198762285865</v>
      </c>
      <c r="EV119" s="73">
        <f>(2*'Calcification Rates'!$D$67*'Calcification Rates'!$F$67)+0.1*'Calcification Rates'!$D$67*($A119+(2*'Calcification Rates'!$D$67))*'Calcification Rates'!$F$67</f>
        <v>160.65194444444444</v>
      </c>
      <c r="EW119" s="73">
        <f>(2*('Calcification Rates'!$D$67-'Calcification Rates'!$E$67)*('Calcification Rates'!$F$67-'Calcification Rates'!$G$67))+(0.1*('Calcification Rates'!$D$67-'Calcification Rates'!$E$67)*($A119+(2*'Calcification Rates'!$D$67-'Calcification Rates'!$E$67)))*('Calcification Rates'!$F$67-'Calcification Rates'!$G$67)</f>
        <v>131.91480918799672</v>
      </c>
      <c r="EX119" s="73">
        <f>(2*('Calcification Rates'!$D$67+'Calcification Rates'!$E$67)*('Calcification Rates'!$F$67+'Calcification Rates'!$G$67))+(0.1*('Calcification Rates'!$D$67+'Calcification Rates'!$E$67)*($A119+(2*'Calcification Rates'!$D$67+'Calcification Rates'!$E$67)))*('Calcification Rates'!$F$67+'Calcification Rates'!$G$67)</f>
        <v>191.65918125117898</v>
      </c>
      <c r="EY119" s="73">
        <f>((((1-'Calcification Rates'!$H$68)*$A119)*'Calcification Rates'!$D$68*0.1)+('Calcification Rates'!$H$68*$A119*'Calcification Rates'!$D$68))*'Calcification Rates'!$F$68</f>
        <v>26.784400500000004</v>
      </c>
      <c r="EZ119" s="73">
        <f>((((1-'Calcification Rates'!$H$68)*$A119)*(('Calcification Rates'!$D$68-'Calcification Rates'!$E$68)*0.1))+('Calcification Rates'!$H$68*$A119*('Calcification Rates'!$D$68-'Calcification Rates'!$E$68)))*('Calcification Rates'!$F$68-'Calcification Rates'!$G$68)</f>
        <v>16.666967201604692</v>
      </c>
      <c r="FA119" s="73">
        <f>((((1-'Calcification Rates'!$H$68)*$A119)*(('Calcification Rates'!$D$68+'Calcification Rates'!$E$68)*0.1))+('Calcification Rates'!$H$68*$A119*('Calcification Rates'!$D$68+'Calcification Rates'!$E$68)))*('Calcification Rates'!$F$68+'Calcification Rates'!$G$68)</f>
        <v>37.908190187160649</v>
      </c>
      <c r="FB119" s="73">
        <f>((((((((($A119*2)/PI())/2)+'Calcification Rates'!$D$69)^2)*PI())/2))-((((((($A119*2)/PI())/2)^2)*PI())/2)))*'Calcification Rates'!$F$69</f>
        <v>177.65582816832</v>
      </c>
      <c r="FC119" s="73">
        <f>((((((((($A119*2)/PI())/2)+('Calcification Rates'!$D$69-'Calcification Rates'!$E$69))^2)*PI())/2))-((((((($A119*2)/PI())/2)^2)*PI())/2)))*('Calcification Rates'!$F$69-'Calcification Rates'!$G$69)</f>
        <v>168.18729913027207</v>
      </c>
      <c r="FD119" s="73">
        <f>((((((((($A119*2)/PI())/2)+('Calcification Rates'!$D$69+'Calcification Rates'!$E$69))^2)*PI())/2))-((((((($A119*2)/PI())/2)^2)*PI())/2)))*('Calcification Rates'!$F$69+'Calcification Rates'!$G$69)</f>
        <v>187.26226496116644</v>
      </c>
      <c r="FE119" s="73">
        <f>((((((((($A119*2)/PI())/2)+'Calcification Rates'!$D$70)^2)*PI())/2))-((((((($A119*2)/PI())/2)^2)*PI())/2)))*'Calcification Rates'!$F$70</f>
        <v>138.34440166790239</v>
      </c>
      <c r="FF119" s="73">
        <f>((((((((($A119*2)/PI())/2)+('Calcification Rates'!$D$70-'Calcification Rates'!$E$70))^2)*PI())/2))-((((((($A119*2)/PI())/2)^2)*PI())/2)))*('Calcification Rates'!$F$70-'Calcification Rates'!$G$70)</f>
        <v>119.11897687805295</v>
      </c>
      <c r="FG119" s="73">
        <f>((((((((($A119*2)/PI())/2)+('Calcification Rates'!$D$70+'Calcification Rates'!$E$70))^2)*PI())/2))-((((((($A119*2)/PI())/2)^2)*PI())/2)))*('Calcification Rates'!$F$70+'Calcification Rates'!$G$70)</f>
        <v>157.93868190807257</v>
      </c>
      <c r="FH119" s="73">
        <f>((((((((($A119*2)/PI())/2)+'Calcification Rates'!$D$71)^2)*PI())/2))-((((((($A119*2)/PI())/2)^2)*PI())/2)))*'Calcification Rates'!$F$71</f>
        <v>79.341062432625165</v>
      </c>
      <c r="FI119" s="73">
        <f>((((((((($A119*2)/PI())/2)+('Calcification Rates'!$D$71-'Calcification Rates'!$E$71))^2)*PI())/2))-((((((($A119*2)/PI())/2)^2)*PI())/2)))*('Calcification Rates'!$F$71-'Calcification Rates'!$G$71)</f>
        <v>73.163555481928157</v>
      </c>
      <c r="FJ119" s="73">
        <f>((((((((($A119*2)/PI())/2)+('Calcification Rates'!$D$71+'Calcification Rates'!$E$71))^2)*PI())/2))-((((((($A119*2)/PI())/2)^2)*PI())/2)))*('Calcification Rates'!$F$71+'Calcification Rates'!$G$71)</f>
        <v>85.762669571965475</v>
      </c>
      <c r="FK119" s="73">
        <f>$A119*'Calcification Rates'!$D$72*'Calcification Rates'!$F$72</f>
        <v>2.7498290624999999</v>
      </c>
      <c r="FL119" s="73">
        <f>$A119*('Calcification Rates'!$D$72-'Calcification Rates'!$E$72)*('Calcification Rates'!$F$72-'Calcification Rates'!$G$72)</f>
        <v>1.7871105655037776</v>
      </c>
      <c r="FM119" s="73">
        <f>$A119*('Calcification Rates'!$D$72+'Calcification Rates'!$E$72)*('Calcification Rates'!$F$72+'Calcification Rates'!$G$72)</f>
        <v>3.7125475594962221</v>
      </c>
      <c r="FN119" s="73">
        <f>$A119*'Calcification Rates'!$D$74*'Calcification Rates'!$F$74</f>
        <v>2.7498290624999999</v>
      </c>
      <c r="FO119" s="73">
        <f>$A119*('Calcification Rates'!$D$74-'Calcification Rates'!$E$74)*('Calcification Rates'!$F$74-'Calcification Rates'!$G$74)</f>
        <v>1.7871105655037776</v>
      </c>
      <c r="FP119" s="73">
        <f>$A119*('Calcification Rates'!$D$74+'Calcification Rates'!$E$74)*('Calcification Rates'!$F$74+'Calcification Rates'!$G$74)</f>
        <v>3.7125475594962221</v>
      </c>
      <c r="FQ119" s="73">
        <f>$A119*'Calcification Rates'!$D$75*'Calcification Rates'!$F$75</f>
        <v>79.365844815340893</v>
      </c>
      <c r="FR119" s="73">
        <f>$A119*('Calcification Rates'!$D$75-'Calcification Rates'!$E$75)*('Calcification Rates'!$F$75-'Calcification Rates'!$G$75)</f>
        <v>73.910277192126387</v>
      </c>
      <c r="FS119" s="73">
        <f>$A119*('Calcification Rates'!$D$75+'Calcification Rates'!$E$75)*('Calcification Rates'!$F$75+'Calcification Rates'!$G$75)</f>
        <v>84.987533077560798</v>
      </c>
      <c r="FT119" s="73">
        <f>((((((((($A119*2)/PI())/2)+'Calcification Rates'!$D$76)^2)*PI())/2))-((((((($A119*2)/PI())/2)^2)*PI())/2)))*'Calcification Rates'!$F$76</f>
        <v>79.847416620823125</v>
      </c>
      <c r="FU119" s="73">
        <f>((((((((($A119*2)/PI())/2)+('Calcification Rates'!$D$76-'Calcification Rates'!$E$76))^2)*PI())/2))-((((((($A119*2)/PI())/2)^2)*PI())/2)))*('Calcification Rates'!$F$76-'Calcification Rates'!$G$76)</f>
        <v>74.348961592476769</v>
      </c>
      <c r="FV119" s="73">
        <f>((((((((($A119*2)/PI())/2)+('Calcification Rates'!$D$76+'Calcification Rates'!$E$76))^2)*PI())/2))-((((((($A119*2)/PI())/2)^2)*PI())/2)))*('Calcification Rates'!$F$76+'Calcification Rates'!$G$76)</f>
        <v>85.514466697584183</v>
      </c>
      <c r="FW119" s="73">
        <f>(2*'Calcification Rates'!$D$77*'Calcification Rates'!$F$77)+0.1*'Calcification Rates'!$D$77*($A119+(2*'Calcification Rates'!$D$77))*'Calcification Rates'!$F$77</f>
        <v>160.65194444444444</v>
      </c>
      <c r="FX119" s="73">
        <f>(2*('Calcification Rates'!$D$77-'Calcification Rates'!$E$77)*('Calcification Rates'!$F$77-'Calcification Rates'!$G$77))+(0.1*('Calcification Rates'!$D$77-'Calcification Rates'!$E$77)*($A119+(2*'Calcification Rates'!$D$77-'Calcification Rates'!$E$77)))*('Calcification Rates'!$F$77-'Calcification Rates'!$G$77)</f>
        <v>152.86789501998419</v>
      </c>
      <c r="FY119" s="73">
        <f>(2*('Calcification Rates'!$D$77+'Calcification Rates'!$E$77)*('Calcification Rates'!$F$77+'Calcification Rates'!$G$77))+(0.1*('Calcification Rates'!$D$77+'Calcification Rates'!$E$77)*($A119+(2*'Calcification Rates'!$D$77+'Calcification Rates'!$E$77)))*('Calcification Rates'!$F$77+'Calcification Rates'!$G$77)</f>
        <v>168.46979720334562</v>
      </c>
      <c r="FZ119" s="73">
        <f>((((1-'Calcification Rates'!$H$78)*$A119)*'Calcification Rates'!$D$78*0.1)+('Calcification Rates'!$H$78*$A119*'Calcification Rates'!$D$78))*'Calcification Rates'!$F$78</f>
        <v>41.722779530249994</v>
      </c>
      <c r="GA119" s="73">
        <f>((((1-'Calcification Rates'!$H$78)*$A119)*(('Calcification Rates'!$D$78-'Calcification Rates'!$E$78)*0.1))+('Calcification Rates'!$H$78*$A119*('Calcification Rates'!$D$78-'Calcification Rates'!$E$78)))*('Calcification Rates'!$F$78-'Calcification Rates'!$G$78)</f>
        <v>40.278337611193017</v>
      </c>
      <c r="GB119" s="73">
        <f>((((1-'Calcification Rates'!$H$78)*$A119)*(('Calcification Rates'!$D$78+'Calcification Rates'!$E$78)*0.1))+('Calcification Rates'!$H$78*$A119*('Calcification Rates'!$D$78+'Calcification Rates'!$E$78)))*('Calcification Rates'!$F$78+'Calcification Rates'!$G$78)</f>
        <v>43.167221449306979</v>
      </c>
      <c r="GC119" s="73">
        <f>((((1-'Calcification Rates'!$H$79)*$A119)*'Calcification Rates'!$D$79*0.1)+('Calcification Rates'!$H$79*$A119*'Calcification Rates'!$D$79))*'Calcification Rates'!$F$79</f>
        <v>47.451869010000003</v>
      </c>
      <c r="GD119" s="73">
        <f>((((1-'Calcification Rates'!$H$79)*$A119)*(('Calcification Rates'!$D$79-'Calcification Rates'!$E$79)*0.1))+('Calcification Rates'!$H$79*$A119*('Calcification Rates'!$D$79-'Calcification Rates'!$E$79)))*('Calcification Rates'!$F$79-'Calcification Rates'!$G$79)</f>
        <v>45.468179993146173</v>
      </c>
      <c r="GE119" s="73">
        <f>((((1-'Calcification Rates'!$H$79)*$A119)*(('Calcification Rates'!$D$79+'Calcification Rates'!$E$79)*0.1))+('Calcification Rates'!$H$79*$A119*('Calcification Rates'!$D$79+'Calcification Rates'!$E$79)))*('Calcification Rates'!$F$79+'Calcification Rates'!$G$79)</f>
        <v>49.43555802685384</v>
      </c>
      <c r="GF119" s="73">
        <f>((((1-'Calcification Rates'!$H$80)*$A119)*'Calcification Rates'!$D$80*0.1)+('Calcification Rates'!$H$80*$A119*'Calcification Rates'!$D$80))*'Calcification Rates'!$F$80</f>
        <v>55.839509446499989</v>
      </c>
      <c r="GG119" s="73">
        <f>((((1-'Calcification Rates'!$H$80)*$A119)*(('Calcification Rates'!$D$80-'Calcification Rates'!$E$80)*0.1))+('Calcification Rates'!$H$80*$A119*('Calcification Rates'!$D$80-'Calcification Rates'!$E$80)))*('Calcification Rates'!$F$80-'Calcification Rates'!$G$80)</f>
        <v>53.906346577386131</v>
      </c>
      <c r="GH119" s="73">
        <f>((((1-'Calcification Rates'!$H$80)*$A119)*(('Calcification Rates'!$D$80+'Calcification Rates'!$E$80)*0.1))+('Calcification Rates'!$H$80*$A119*('Calcification Rates'!$D$80+'Calcification Rates'!$E$80)))*('Calcification Rates'!$F$80+'Calcification Rates'!$G$80)</f>
        <v>57.772672315613839</v>
      </c>
      <c r="GI119" s="73">
        <f>((((((((($A119*2)/PI())/2)+'Calcification Rates'!$D$81)^2)*PI())/2))-((((((($A119*2)/PI())/2)^2)*PI())/2)))*'Calcification Rates'!$F$81</f>
        <v>67.612983673529371</v>
      </c>
      <c r="GJ119" s="73">
        <f>((((((((($A119*2)/PI())/2)+('Calcification Rates'!$D$81-'Calcification Rates'!$E$81))^2)*PI())/2))-((((((($A119*2)/PI())/2)^2)*PI())/2)))*('Calcification Rates'!$F$81-'Calcification Rates'!$G$81)</f>
        <v>65.425480653283188</v>
      </c>
      <c r="GK119" s="73">
        <f>((((((((($A119*2)/PI())/2)+('Calcification Rates'!$D$81+'Calcification Rates'!$E$81))^2)*PI())/2))-((((((($A119*2)/PI())/2)^2)*PI())/2)))*('Calcification Rates'!$F$81+'Calcification Rates'!$G$81)</f>
        <v>69.801379141065993</v>
      </c>
      <c r="GL119" s="73">
        <f>((((((((($A119*2)/PI())/2)+'Calcification Rates'!$D$82)^2)*PI())/2))-((((((($A119*2)/PI())/2)^2)*PI())/2)))*'Calcification Rates'!$F$82</f>
        <v>69.329862599732039</v>
      </c>
      <c r="GM119" s="73">
        <f>((((((((($A119*2)/PI())/2)+('Calcification Rates'!$D$82-'Calcification Rates'!$E$82))^2)*PI())/2))-((((((($A119*2)/PI())/2)^2)*PI())/2)))*('Calcification Rates'!$F$82-'Calcification Rates'!$G$82)</f>
        <v>67.627389051558382</v>
      </c>
      <c r="GN119" s="73">
        <f>((((((((($A119*2)/PI())/2)+('Calcification Rates'!$D$82+'Calcification Rates'!$E$82))^2)*PI())/2))-((((((($A119*2)/PI())/2)^2)*PI())/2)))*('Calcification Rates'!$F$82+'Calcification Rates'!$G$82)</f>
        <v>71.032876315711292</v>
      </c>
      <c r="GO119" s="73">
        <f>((((((((($A119*2)/PI())/2)+'Calcification Rates'!$D$87)^2)*PI())/2))-((((((($A119*2)/PI())/2)^2)*PI())/2)))*'Calcification Rates'!$F$87</f>
        <v>46.661776845123278</v>
      </c>
      <c r="GP119" s="73">
        <f>((((((((($A119*2)/PI())/2)+('Calcification Rates'!$D$87-'Calcification Rates'!$E$87))^2)*PI())/2))-((((((($A119*2)/PI())/2)^2)*PI())/2)))*('Calcification Rates'!$F$87-'Calcification Rates'!$G$87)</f>
        <v>40.598128591113209</v>
      </c>
      <c r="GQ119" s="73">
        <f>((((((((($A119*2)/PI())/2)+('Calcification Rates'!$D$87+'Calcification Rates'!$E$87))^2)*PI())/2))-((((((($A119*2)/PI())/2)^2)*PI())/2)))*('Calcification Rates'!$F$87+'Calcification Rates'!$G$87)</f>
        <v>53.046105564757205</v>
      </c>
      <c r="GR119" s="73">
        <f>((((((((($A119*2)/PI())/2)+'Calcification Rates'!$D$88)^2)*PI())/2))-((((((($A119*2)/PI())/2)^2)*PI())/2)))*'Calcification Rates'!$F$88</f>
        <v>46.661776845123278</v>
      </c>
      <c r="GS119" s="73">
        <f>((((((((($A119*2)/PI())/2)+('Calcification Rates'!$D$88-'Calcification Rates'!$E$88))^2)*PI())/2))-((((((($A119*2)/PI())/2)^2)*PI())/2)))*('Calcification Rates'!$F$88-'Calcification Rates'!$G$88)</f>
        <v>40.598128591113209</v>
      </c>
      <c r="GT119" s="73">
        <f>((((((((($A119*2)/PI())/2)+('Calcification Rates'!$D$88+'Calcification Rates'!$E$88))^2)*PI())/2))-((((((($A119*2)/PI())/2)^2)*PI())/2)))*('Calcification Rates'!$F$88+'Calcification Rates'!$G$88)</f>
        <v>53.046105564757205</v>
      </c>
      <c r="GU119" s="73">
        <f>((((((((($A119*2)/PI())/2)+'Calcification Rates'!$D$89)^2)*PI())/2))-((((((($A119*2)/PI())/2)^2)*PI())/2)))*'Calcification Rates'!$F$89</f>
        <v>65.159093240137196</v>
      </c>
      <c r="GV119" s="73">
        <f>((((((((($A119*2)/PI())/2)+('Calcification Rates'!$D$89-'Calcification Rates'!$E$89))^2)*PI())/2))-((((((($A119*2)/PI())/2)^2)*PI())/2)))*('Calcification Rates'!$F$89-'Calcification Rates'!$G$89)</f>
        <v>58.100925773942635</v>
      </c>
      <c r="GW119" s="73">
        <f>((((((((($A119*2)/PI())/2)+('Calcification Rates'!$D$89+'Calcification Rates'!$E$89))^2)*PI())/2))-((((((($A119*2)/PI())/2)^2)*PI())/2)))*('Calcification Rates'!$F$89+'Calcification Rates'!$G$89)</f>
        <v>72.478377306194773</v>
      </c>
      <c r="GX119" s="73">
        <f>((((((((($A119*2)/PI())/2)+'Calcification Rates'!$D$90)^2)*PI())/2))-((((((($A119*2)/PI())/2)^2)*PI())/2)))*'Calcification Rates'!$F$90</f>
        <v>65.159093240137196</v>
      </c>
      <c r="GY119" s="73">
        <f>((((((((($A119*2)/PI())/2)+('Calcification Rates'!$D$90-'Calcification Rates'!$E$90))^2)*PI())/2))-((((((($A119*2)/PI())/2)^2)*PI())/2)))*('Calcification Rates'!$F$90-'Calcification Rates'!$G$90)</f>
        <v>58.100925773942635</v>
      </c>
      <c r="GZ119" s="73">
        <f>((((((((($A119*2)/PI())/2)+('Calcification Rates'!$D$90+'Calcification Rates'!$E$90))^2)*PI())/2))-((((((($A119*2)/PI())/2)^2)*PI())/2)))*('Calcification Rates'!$F$90+'Calcification Rates'!$G$90)</f>
        <v>72.478377306194773</v>
      </c>
      <c r="HA119" s="73">
        <f>((((((((($A119*2)/PI())/2)+'Calcification Rates'!$D$92)^2)*PI())/2))-((((((($A119*2)/PI())/2)^2)*PI())/2)))*'Calcification Rates'!$F$92</f>
        <v>163.26729125937646</v>
      </c>
      <c r="HB119" s="73">
        <f>((((((((($A119*2)/PI())/2)+('Calcification Rates'!$D$92-'Calcification Rates'!$E$92))^2)*PI())/2))-((((((($A119*2)/PI())/2)^2)*PI())/2)))*('Calcification Rates'!$F$92-'Calcification Rates'!$G$92)</f>
        <v>156.95033680852566</v>
      </c>
      <c r="HC119" s="73">
        <f>((((((((($A119*2)/PI())/2)+('Calcification Rates'!$D$92+'Calcification Rates'!$E$92))^2)*PI())/2))-((((((($A119*2)/PI())/2)^2)*PI())/2)))*('Calcification Rates'!$F$92+'Calcification Rates'!$G$92)</f>
        <v>169.58424571022726</v>
      </c>
      <c r="HD119" s="73">
        <f>$A119*'Calcification Rates'!$D$93*'Calcification Rates'!$F$93</f>
        <v>48.341417015070498</v>
      </c>
      <c r="HE119" s="73">
        <f>$A119*('Calcification Rates'!$D$93-'Calcification Rates'!$E$93)*('Calcification Rates'!$F$93-'Calcification Rates'!$G$93)</f>
        <v>42.486153133012678</v>
      </c>
      <c r="HF119" s="73">
        <f>$A119*('Calcification Rates'!$D$93+'Calcification Rates'!$E$93)*('Calcification Rates'!$F$93+'Calcification Rates'!$G$93)</f>
        <v>54.517449652361755</v>
      </c>
      <c r="HG119" s="73">
        <f>$A119*'Calcification Rates'!$D$95*'Calcification Rates'!$F$95</f>
        <v>61.635306694214883</v>
      </c>
      <c r="HH119" s="73">
        <f>$A119*('Calcification Rates'!$D$95-'Calcification Rates'!$E$95)*('Calcification Rates'!$F$95-'Calcification Rates'!$G$95)</f>
        <v>53.785587789060834</v>
      </c>
      <c r="HI119" s="73">
        <f>$A119*('Calcification Rates'!$D$95+'Calcification Rates'!$E$95)*('Calcification Rates'!$F$95+'Calcification Rates'!$G$95)</f>
        <v>69.924937035117637</v>
      </c>
      <c r="HJ119" s="73">
        <f>((((1-'Calcification Rates'!$H$96)*$A119)*'Calcification Rates'!$D$96*0.1)+('Calcification Rates'!$H$96*$A119*'Calcification Rates'!$D$96))*'Calcification Rates'!$F$96</f>
        <v>29.302407225000003</v>
      </c>
      <c r="HK119" s="73">
        <f>((((1-'Calcification Rates'!$H$96)*$A119)*(('Calcification Rates'!$D$96-'Calcification Rates'!$E$96)*0.1))+('Calcification Rates'!$H$96*$A119*('Calcification Rates'!$D$96-'Calcification Rates'!$E$96)))*('Calcification Rates'!$F$96-'Calcification Rates'!$G$96)</f>
        <v>25.596307128504581</v>
      </c>
      <c r="HL119" s="73">
        <f>((((1-'Calcification Rates'!$H$96)*$A119)*(('Calcification Rates'!$D$96+'Calcification Rates'!$E$96)*0.1))+('Calcification Rates'!$H$96*$A119*('Calcification Rates'!$D$96+'Calcification Rates'!$E$96)))*('Calcification Rates'!$F$96+'Calcification Rates'!$G$96)</f>
        <v>33.23646588504279</v>
      </c>
      <c r="HM119" s="73">
        <f>((((1-'Calcification Rates'!$H$98)*$A119)*'Calcification Rates'!$D$98*0.1)+('Calcification Rates'!$H$98*$A119*'Calcification Rates'!$D$98))*'Calcification Rates'!$F$98</f>
        <v>29.302407225000003</v>
      </c>
      <c r="HN119" s="73">
        <f>((((1-'Calcification Rates'!$H$98)*$A119)*(('Calcification Rates'!$D$98-'Calcification Rates'!$E$98)*0.1))+('Calcification Rates'!$H$98*$A119*('Calcification Rates'!$D$98-'Calcification Rates'!$E$98)))*('Calcification Rates'!$F$98-'Calcification Rates'!$G$98)</f>
        <v>17.671831186861546</v>
      </c>
      <c r="HO119" s="73">
        <f>((((1-'Calcification Rates'!$H$98)*$A119)*(('Calcification Rates'!$D$98+'Calcification Rates'!$E$98)*0.1))+('Calcification Rates'!$H$98*$A119*('Calcification Rates'!$D$98+'Calcification Rates'!$E$98)))*('Calcification Rates'!$F$98+'Calcification Rates'!$G$98)</f>
        <v>42.616892935990855</v>
      </c>
    </row>
    <row r="120" spans="1:223" x14ac:dyDescent="0.3">
      <c r="A120" s="42">
        <v>118</v>
      </c>
      <c r="B120" s="73">
        <f>((((1-'Calcification Rates'!$H$11)*$A120)*'Calcification Rates'!$D$11*0.1)+('Calcification Rates'!$H$11*$A120*'Calcification Rates'!$D$11))*'Calcification Rates'!$F$11</f>
        <v>324.65403562666665</v>
      </c>
      <c r="C120" s="73">
        <f>((((1-'Calcification Rates'!$H$11)*$A120)*(('Calcification Rates'!$D$11-'Calcification Rates'!$E$11)*0.1))+('Calcification Rates'!$H$11*$A120*('Calcification Rates'!$D$11-'Calcification Rates'!$E$11)))*('Calcification Rates'!$F$11-'Calcification Rates'!$G$11)</f>
        <v>263.67590565767347</v>
      </c>
      <c r="D120" s="73">
        <f>((((1-'Calcification Rates'!$H$11)*$A120)*(('Calcification Rates'!$D$11+'Calcification Rates'!$E$11)*0.1))+('Calcification Rates'!$H$11*$A120*('Calcification Rates'!$D$11+'Calcification Rates'!$E$11)))*('Calcification Rates'!$F$11+'Calcification Rates'!$G$11)</f>
        <v>387.52642614416311</v>
      </c>
      <c r="E120" s="73">
        <f>(((((1-'Calcification Rates'!$H$12)*$A120)*'Calcification Rates'!$D$12*0.1)+('Calcification Rates'!$H$12*$A120*'Calcification Rates'!$D$12))*'Calcification Rates'!$F$12)*0.5</f>
        <v>170.96391116190475</v>
      </c>
      <c r="F120" s="73">
        <f>(((((1-'Calcification Rates'!$H$12)*$A120)*(('Calcification Rates'!$D$12-'Calcification Rates'!$E$12)*0.1))+('Calcification Rates'!$H$12*$A120*('Calcification Rates'!$D$12-'Calcification Rates'!$E$12)))*('Calcification Rates'!$F$12-'Calcification Rates'!$G$12))*0.5</f>
        <v>157.12899135626577</v>
      </c>
      <c r="G120" s="73">
        <f>(((((1-'Calcification Rates'!$H$12)*$A120)*(('Calcification Rates'!$D$12+'Calcification Rates'!$E$12)*0.1))+('Calcification Rates'!$H$12*$A120*('Calcification Rates'!$D$12+'Calcification Rates'!$E$12)))*('Calcification Rates'!$F$12+'Calcification Rates'!$G$12))*0.5</f>
        <v>185.03887960687484</v>
      </c>
      <c r="H120" s="73">
        <f>(((((1-'Calcification Rates'!$H$13)*$A120)*'Calcification Rates'!$D$13*0.1)+('Calcification Rates'!$H$13*$A120*'Calcification Rates'!$D$13))*'Calcification Rates'!$F$13)*0.5</f>
        <v>137.56632406079999</v>
      </c>
      <c r="I120" s="73">
        <f>(((((1-'Calcification Rates'!$H$13)*$A120)*(('Calcification Rates'!$D$13-'Calcification Rates'!$E$13)*0.1))+('Calcification Rates'!$H$13*$A120*('Calcification Rates'!$D$13-'Calcification Rates'!$E$13)))*('Calcification Rates'!$F$13-'Calcification Rates'!$G$13))*0.5</f>
        <v>116.42001855509801</v>
      </c>
      <c r="J120" s="73">
        <f>(((((1-'Calcification Rates'!$H$13)*$A120)*(('Calcification Rates'!$D$13+'Calcification Rates'!$E$13)*0.1))+('Calcification Rates'!$H$13*$A120*('Calcification Rates'!$D$13+'Calcification Rates'!$E$13)))*('Calcification Rates'!$F$13+'Calcification Rates'!$G$13))*0.5</f>
        <v>160.45630733534642</v>
      </c>
      <c r="K120" s="73">
        <f>((((((((($A120*2)/PI())/2)+'Calcification Rates'!$D$14)^2)*PI())/2))-((((((($A120*2)/PI())/2)^2)*PI())/2)))*'Calcification Rates'!$F$14</f>
        <v>69.681136613858399</v>
      </c>
      <c r="L120" s="73">
        <f>((((((((($A120*2)/PI())/2)+('Calcification Rates'!$D$14-'Calcification Rates'!$E$14))^2)*PI())/2))-((((((($A120*2)/PI())/2)^2)*PI())/2)))*('Calcification Rates'!$F$14-'Calcification Rates'!$G$14)</f>
        <v>67.256051813986559</v>
      </c>
      <c r="M120" s="73">
        <f>((((((((($A120*2)/PI())/2)+('Calcification Rates'!$D$14+'Calcification Rates'!$E$14))^2)*PI())/2))-((((((($A120*2)/PI())/2)^2)*PI())/2)))*('Calcification Rates'!$F$14+'Calcification Rates'!$G$14)</f>
        <v>72.10690156502416</v>
      </c>
      <c r="N120" s="73">
        <f>((((((((($A120*2)/PI())/2)+'Calcification Rates'!$D$15)^2)*PI())/2))-((((((($A120*2)/PI())/2)^2)*PI())/2)))*'Calcification Rates'!$F$15</f>
        <v>70.679173726817311</v>
      </c>
      <c r="O120" s="73">
        <f>((((((((($A120*2)/PI())/2)+('Calcification Rates'!$D$15-'Calcification Rates'!$E$15))^2)*PI())/2))-((((((($A120*2)/PI())/2)^2)*PI())/2)))*('Calcification Rates'!$F$15-'Calcification Rates'!$G$15)</f>
        <v>63.741915944846411</v>
      </c>
      <c r="P120" s="73">
        <f>((((((((($A120*2)/PI())/2)+('Calcification Rates'!$D$15+'Calcification Rates'!$E$15))^2)*PI())/2))-((((((($A120*2)/PI())/2)^2)*PI())/2)))*('Calcification Rates'!$F$15+'Calcification Rates'!$G$15)</f>
        <v>77.940057134620631</v>
      </c>
      <c r="Q120" s="73">
        <f>(2*'Calcification Rates'!$D$16*'Calcification Rates'!$F$16)+0.1*'Calcification Rates'!$D$16*($A120+(2*'Calcification Rates'!$D$16))*'Calcification Rates'!$F$16</f>
        <v>15.515628333333336</v>
      </c>
      <c r="R120" s="73">
        <f>(2*('Calcification Rates'!$D$16-'Calcification Rates'!$E$16)*('Calcification Rates'!$F$16-'Calcification Rates'!$G$16))+(0.1*('Calcification Rates'!$D$16-'Calcification Rates'!$E$16)*($A120+(2*'Calcification Rates'!$D$16-'Calcification Rates'!$E$16)))*('Calcification Rates'!$F$16-'Calcification Rates'!$G$16)</f>
        <v>13.328245156286407</v>
      </c>
      <c r="S120" s="73">
        <f>(2*('Calcification Rates'!$D$16+'Calcification Rates'!$E$16)*('Calcification Rates'!$F$16+'Calcification Rates'!$G$16))+(0.1*('Calcification Rates'!$D$16+'Calcification Rates'!$E$16)*($A120+(2*'Calcification Rates'!$D$16+'Calcification Rates'!$E$16)))*('Calcification Rates'!$F$16+'Calcification Rates'!$G$16)</f>
        <v>17.757399971264537</v>
      </c>
      <c r="T120" s="73">
        <f>(2*'Calcification Rates'!$D$17*'Calcification Rates'!$F$17)+0.1*'Calcification Rates'!$D$17*($A120+(2*'Calcification Rates'!$D$17))*'Calcification Rates'!$F$17</f>
        <v>14.340201944444443</v>
      </c>
      <c r="U120" s="73">
        <f>(2*('Calcification Rates'!$D$17-'Calcification Rates'!$E$17)*('Calcification Rates'!$F$17-'Calcification Rates'!$G$17))+(0.1*('Calcification Rates'!$D$17-'Calcification Rates'!$E$17)*($A120+(2*'Calcification Rates'!$D$17-'Calcification Rates'!$E$17)))*('Calcification Rates'!$F$17-'Calcification Rates'!$G$17)</f>
        <v>12.168761803753071</v>
      </c>
      <c r="V120" s="73">
        <f>(2*('Calcification Rates'!$D$17+'Calcification Rates'!$E$17)*('Calcification Rates'!$F$17+'Calcification Rates'!$G$17))+(0.1*('Calcification Rates'!$D$17+'Calcification Rates'!$E$17)*($A120+(2*'Calcification Rates'!$D$17+'Calcification Rates'!$E$17)))*('Calcification Rates'!$F$17+'Calcification Rates'!$G$17)</f>
        <v>16.566029052064533</v>
      </c>
      <c r="W120" s="73">
        <f>((((((((($A120*2)/PI())/2)+'Calcification Rates'!$D$18)^2)*PI())/2))-((((((($A120*2)/PI())/2)^2)*PI())/2)))*'Calcification Rates'!$F$18</f>
        <v>70.679173726817311</v>
      </c>
      <c r="X120" s="73">
        <f>((((((((($A120*2)/PI())/2)+('Calcification Rates'!$D$18-'Calcification Rates'!$E$18))^2)*PI())/2))-((((((($A120*2)/PI())/2)^2)*PI())/2)))*('Calcification Rates'!$F$18-'Calcification Rates'!$G$18)</f>
        <v>63.741915944846411</v>
      </c>
      <c r="Y120" s="73">
        <f>((((((((($A120*2)/PI())/2)+('Calcification Rates'!$D$18+'Calcification Rates'!$E$18))^2)*PI())/2))-((((((($A120*2)/PI())/2)^2)*PI())/2)))*('Calcification Rates'!$F$18+'Calcification Rates'!$G$18)</f>
        <v>77.940057134620631</v>
      </c>
      <c r="Z120" s="73">
        <f>(2*'Calcification Rates'!$D$19*'Calcification Rates'!$F$19)+0.1*'Calcification Rates'!$D$19*($A120+(2*'Calcification Rates'!$D$19))*'Calcification Rates'!$F$19</f>
        <v>14.340201944444443</v>
      </c>
      <c r="AA120" s="73">
        <f>(2*('Calcification Rates'!$D$19-'Calcification Rates'!$E$19)*('Calcification Rates'!$F$19-'Calcification Rates'!$G$19))+(0.1*('Calcification Rates'!$D$19-'Calcification Rates'!$E$19)*($A120+(2*'Calcification Rates'!$D$19-'Calcification Rates'!$E$19)))*('Calcification Rates'!$F$19-'Calcification Rates'!$G$19)</f>
        <v>12.168761803753071</v>
      </c>
      <c r="AB120" s="73">
        <f>(2*('Calcification Rates'!$D$19+'Calcification Rates'!$E$19)*('Calcification Rates'!$F$19+'Calcification Rates'!$G$19))+(0.1*('Calcification Rates'!$D$19+'Calcification Rates'!$E$19)*($A120+(2*'Calcification Rates'!$D$19+'Calcification Rates'!$E$19)))*('Calcification Rates'!$F$19+'Calcification Rates'!$G$19)</f>
        <v>16.566029052064533</v>
      </c>
      <c r="AC120" s="73">
        <f>(((((1-'Calcification Rates'!$H$20)*$A120)*'Calcification Rates'!$D$20*0.1)+('Calcification Rates'!$H$20*$A120*'Calcification Rates'!$D$20))*'Calcification Rates'!$F$20)*0.5</f>
        <v>9.5403791583333319</v>
      </c>
      <c r="AD120" s="73">
        <f>(((((1-'Calcification Rates'!$H$20)*$A120)*(('Calcification Rates'!$D$20-'Calcification Rates'!$E$20)*0.1))+('Calcification Rates'!$H$20*$A120*('Calcification Rates'!$D$20-'Calcification Rates'!$E$20)))*('Calcification Rates'!$F$20-'Calcification Rates'!$G$20))*0.5</f>
        <v>8.0961244642999493</v>
      </c>
      <c r="AE120" s="73">
        <f>(((((1-'Calcification Rates'!$H$20)*$A120)*(('Calcification Rates'!$D$20+'Calcification Rates'!$E$20)*0.1))+('Calcification Rates'!$H$20*$A120*('Calcification Rates'!$D$20+'Calcification Rates'!$E$20)))*('Calcification Rates'!$F$20+'Calcification Rates'!$G$20))*0.5</f>
        <v>11.020679411213976</v>
      </c>
      <c r="AF120" s="73">
        <f>(2*'Calcification Rates'!$D$21*'Calcification Rates'!$F$21)+0.1*'Calcification Rates'!$D$21*($A120+(2*'Calcification Rates'!$D$21))*'Calcification Rates'!$F$21</f>
        <v>16.455969444444445</v>
      </c>
      <c r="AG120" s="73">
        <f>(2*('Calcification Rates'!$D$21-'Calcification Rates'!$E$21)*('Calcification Rates'!$F$21-'Calcification Rates'!$G$21))+(0.1*('Calcification Rates'!$D$21-'Calcification Rates'!$E$21)*($A120+(2*'Calcification Rates'!$D$21-'Calcification Rates'!$E$21)))*('Calcification Rates'!$F$21-'Calcification Rates'!$G$21)</f>
        <v>16.102904799982934</v>
      </c>
      <c r="AH120" s="73">
        <f>(2*('Calcification Rates'!$D$21+'Calcification Rates'!$E$21)*('Calcification Rates'!$F$21+'Calcification Rates'!$G$21))+(0.1*('Calcification Rates'!$D$21+'Calcification Rates'!$E$21)*($A120+(2*'Calcification Rates'!$D$21+'Calcification Rates'!$E$21)))*('Calcification Rates'!$F$21+'Calcification Rates'!$G$21)</f>
        <v>16.812626411750401</v>
      </c>
      <c r="AI120" s="73">
        <f>$A120*'Calcification Rates'!$D$23*'Calcification Rates'!$F$23</f>
        <v>2.7733318749999998</v>
      </c>
      <c r="AJ120" s="73">
        <f>$A120*('Calcification Rates'!$D$23-'Calcification Rates'!$E$23)*('Calcification Rates'!$F$23-'Calcification Rates'!$G$23)</f>
        <v>1.8023850147815876</v>
      </c>
      <c r="AK120" s="73">
        <f>$A120*('Calcification Rates'!$D$23+'Calcification Rates'!$E$23)*('Calcification Rates'!$F$23+'Calcification Rates'!$G$23)</f>
        <v>3.7442787352184119</v>
      </c>
      <c r="AL120" s="73">
        <f>((((1-'Calcification Rates'!$H$24)*$A120)*'Calcification Rates'!$D$24*0.1)+('Calcification Rates'!$H$24*$A120*'Calcification Rates'!$D$24))*'Calcification Rates'!$F$24</f>
        <v>126.36800862140001</v>
      </c>
      <c r="AM120" s="73">
        <f>((((1-'Calcification Rates'!$H$24)*$A120)*(('Calcification Rates'!$D$24-'Calcification Rates'!$E$24)*0.1))+('Calcification Rates'!$H$24*$A120*('Calcification Rates'!$D$24-'Calcification Rates'!$E$24)))*('Calcification Rates'!$F$24-'Calcification Rates'!$G$24)</f>
        <v>76.210602720447483</v>
      </c>
      <c r="AN120" s="73">
        <f>((((1-'Calcification Rates'!$H$24)*$A120)*(('Calcification Rates'!$D$24+'Calcification Rates'!$E$24)*0.1))+('Calcification Rates'!$H$24*$A120*('Calcification Rates'!$D$24+'Calcification Rates'!$E$24)))*('Calcification Rates'!$F$24+'Calcification Rates'!$G$24)</f>
        <v>183.7873541446755</v>
      </c>
      <c r="AO120" s="73">
        <f>((((((((($A120*2)/PI())/2)+'Calcification Rates'!$D$25)^2)*PI())/2))-((((((($A120*2)/PI())/2)^2)*PI())/2)))*'Calcification Rates'!$F$25</f>
        <v>59.233093989171572</v>
      </c>
      <c r="AP120" s="73">
        <f>((((((((($A120*2)/PI())/2)+('Calcification Rates'!$D$25-'Calcification Rates'!$E$25))^2)*PI())/2))-((((((($A120*2)/PI())/2)^2)*PI())/2)))*('Calcification Rates'!$F$25-'Calcification Rates'!$G$25)</f>
        <v>48.426448682432124</v>
      </c>
      <c r="AQ120" s="73">
        <f>((((((((($A120*2)/PI())/2)+('Calcification Rates'!$D$25+'Calcification Rates'!$E$25))^2)*PI())/2))-((((((($A120*2)/PI())/2)^2)*PI())/2)))*('Calcification Rates'!$F$25+'Calcification Rates'!$G$25)</f>
        <v>70.397705177503354</v>
      </c>
      <c r="AR120" s="73">
        <f>((((1-'Calcification Rates'!$H$28)*$A120)*'Calcification Rates'!$D$28*0.1)+('Calcification Rates'!$H$28*$A120*'Calcification Rates'!$D$28))*'Calcification Rates'!$F$28</f>
        <v>20.339806149530066</v>
      </c>
      <c r="AS120" s="73">
        <f>((((1-'Calcification Rates'!$H$28)*$A120)*(('Calcification Rates'!$D$28-'Calcification Rates'!$E$28)*0.1))+('Calcification Rates'!$H$28*$A120*('Calcification Rates'!$D$28-'Calcification Rates'!$E$28)))*('Calcification Rates'!$F$28-'Calcification Rates'!$G$28)</f>
        <v>18.332665550607146</v>
      </c>
      <c r="AT120" s="73">
        <f>((((1-'Calcification Rates'!$H$28)*$A120)*(('Calcification Rates'!$D$28+'Calcification Rates'!$E$28)*0.1))+('Calcification Rates'!$H$28*$A120*('Calcification Rates'!$D$28+'Calcification Rates'!$E$28)))*('Calcification Rates'!$F$28+'Calcification Rates'!$G$28)</f>
        <v>22.445166279712325</v>
      </c>
      <c r="AU120" s="73">
        <f>((((((((($A120*2)/PI())/2)+'Calcification Rates'!$D$29)^2)*PI())/2))-((((((($A120*2)/PI())/2)^2)*PI())/2)))*'Calcification Rates'!$F$29</f>
        <v>289.08545978419585</v>
      </c>
      <c r="AV120" s="73">
        <f>((((((((($A120*2)/PI())/2)+('Calcification Rates'!$D$29-'Calcification Rates'!$E$29))^2)*PI())/2))-((((((($A120*2)/PI())/2)^2)*PI())/2)))*('Calcification Rates'!$F$29-'Calcification Rates'!$G$29)</f>
        <v>239.00154340041573</v>
      </c>
      <c r="AW120" s="73">
        <f>((((((((($A120*2)/PI())/2)+('Calcification Rates'!$D$29+'Calcification Rates'!$E$29))^2)*PI())/2))-((((((($A120*2)/PI())/2)^2)*PI())/2)))*('Calcification Rates'!$F$29+'Calcification Rates'!$G$29)</f>
        <v>343.50057022425636</v>
      </c>
      <c r="AX120" s="73">
        <f>((((((((($A120*2)/PI())/2)+'Calcification Rates'!$D$30)^2)*PI())/2))-((((((($A120*2)/PI())/2)^2)*PI())/2)))*'Calcification Rates'!$F$30</f>
        <v>69.219837886833616</v>
      </c>
      <c r="AY120" s="73">
        <f>((((((((($A120*2)/PI())/2)+('Calcification Rates'!$D$30-'Calcification Rates'!$E$30))^2)*PI())/2))-((((((($A120*2)/PI())/2)^2)*PI())/2)))*('Calcification Rates'!$F$30-'Calcification Rates'!$G$30)</f>
        <v>61.452056622840104</v>
      </c>
      <c r="AZ120" s="73">
        <f>((((((((($A120*2)/PI())/2)+('Calcification Rates'!$D$30+'Calcification Rates'!$E$30))^2)*PI())/2))-((((((($A120*2)/PI())/2)^2)*PI())/2)))*('Calcification Rates'!$F$30+'Calcification Rates'!$G$30)</f>
        <v>77.146881016744842</v>
      </c>
      <c r="BA120" s="73">
        <f>((((1-'Calcification Rates'!$H$31)*$A120)*'Calcification Rates'!$D$31*0.1)+('Calcification Rates'!$H$31*$A120*'Calcification Rates'!$D$31))*'Calcification Rates'!$F$31</f>
        <v>21.755188000000004</v>
      </c>
      <c r="BB120" s="73">
        <f>((((1-'Calcification Rates'!$H$31)*$A120)*(('Calcification Rates'!$D$31-'Calcification Rates'!$E$31)*0.1))+('Calcification Rates'!$H$31*$A120*('Calcification Rates'!$D$31-'Calcification Rates'!$E$31)))*('Calcification Rates'!$F$31-'Calcification Rates'!$G$31)</f>
        <v>21.755187999999997</v>
      </c>
      <c r="BC120" s="73">
        <f>((((1-'Calcification Rates'!$H$31)*$A120)*(('Calcification Rates'!$D$31+'Calcification Rates'!$E$31)*0.1))+('Calcification Rates'!$H$31*$A120*('Calcification Rates'!$D$31+'Calcification Rates'!$E$31)))*('Calcification Rates'!$F$31+'Calcification Rates'!$G$31)</f>
        <v>21.755187999999997</v>
      </c>
      <c r="BD120" s="73">
        <f>$A120*'Calcification Rates'!$D$32*'Calcification Rates'!$F$32</f>
        <v>91.414859099011522</v>
      </c>
      <c r="BE120" s="73">
        <f>$A120*('Calcification Rates'!$D$32-'Calcification Rates'!$E$32)*('Calcification Rates'!$F$32-'Calcification Rates'!$G$32)</f>
        <v>87.877938160315935</v>
      </c>
      <c r="BF120" s="73">
        <f>$A120*('Calcification Rates'!$D$32+'Calcification Rates'!$E$32)*('Calcification Rates'!$F$32+'Calcification Rates'!$G$32)</f>
        <v>94.95178003770711</v>
      </c>
      <c r="BG120" s="73">
        <f>((((1-'Calcification Rates'!$H$34)*$A120)*'Calcification Rates'!$D$34*0.1)+('Calcification Rates'!$H$34*$A120*'Calcification Rates'!$D$34))*'Calcification Rates'!$F$34</f>
        <v>29.552855149999999</v>
      </c>
      <c r="BH120" s="73">
        <f>((((1-'Calcification Rates'!$H$34)*$A120)*(('Calcification Rates'!$D$34-'Calcification Rates'!$E$34)*0.1))+('Calcification Rates'!$H$34*$A120*('Calcification Rates'!$D$34-'Calcification Rates'!$E$34)))*('Calcification Rates'!$F$34-'Calcification Rates'!$G$34)</f>
        <v>11.254113803440127</v>
      </c>
      <c r="BI120" s="73">
        <f>((((1-'Calcification Rates'!$H$34)*$A120)*(('Calcification Rates'!$D$34+'Calcification Rates'!$E$34)*0.1))+('Calcification Rates'!$H$34*$A120*('Calcification Rates'!$D$34+'Calcification Rates'!$E$34)))*('Calcification Rates'!$F$34+'Calcification Rates'!$G$34)</f>
        <v>56.363461932951623</v>
      </c>
      <c r="BJ120" s="73">
        <f>(2*'Calcification Rates'!$D$35*'Calcification Rates'!$F$35)+0.1*'Calcification Rates'!$D$35*($A120+(2*'Calcification Rates'!$D$35))*'Calcification Rates'!$F$35</f>
        <v>8.2688473456621097</v>
      </c>
      <c r="BK120" s="73">
        <f>(2*('Calcification Rates'!$D$35-'Calcification Rates'!$E$35)*('Calcification Rates'!$F$35-'Calcification Rates'!$G$35))+(0.1*('Calcification Rates'!$D$35-'Calcification Rates'!$E$35)*($A120+(2*'Calcification Rates'!$D$35-'Calcification Rates'!$E$35)))*('Calcification Rates'!$F$35-'Calcification Rates'!$G$35)</f>
        <v>7.4577272746001455</v>
      </c>
      <c r="BL120" s="73">
        <f>(2*('Calcification Rates'!$D$35+'Calcification Rates'!$E$35)*('Calcification Rates'!$F$35+'Calcification Rates'!$G$35))+(0.1*('Calcification Rates'!$D$35+'Calcification Rates'!$E$35)*($A120+(2*'Calcification Rates'!$D$35+'Calcification Rates'!$E$35)))*('Calcification Rates'!$F$35+'Calcification Rates'!$G$35)</f>
        <v>9.1177223471827276</v>
      </c>
      <c r="BM120" s="73">
        <f>((((((((($A120*2)/PI())/2)+'Calcification Rates'!$D$36)^2)*PI())/2))-((((((($A120*2)/PI())/2)^2)*PI())/2)))*'Calcification Rates'!$F$36</f>
        <v>93.227837508665985</v>
      </c>
      <c r="BN120" s="73">
        <f>((((((((($A120*2)/PI())/2)+('Calcification Rates'!$D$36-'Calcification Rates'!$E$36))^2)*PI())/2))-((((((($A120*2)/PI())/2)^2)*PI())/2)))*('Calcification Rates'!$F$36-'Calcification Rates'!$G$36)</f>
        <v>85.400128666517332</v>
      </c>
      <c r="BO120" s="73">
        <f>((((((((($A120*2)/PI())/2)+('Calcification Rates'!$D$36+'Calcification Rates'!$E$36))^2)*PI())/2))-((((((($A120*2)/PI())/2)^2)*PI())/2)))*('Calcification Rates'!$F$36+'Calcification Rates'!$G$36)</f>
        <v>101.39813245936367</v>
      </c>
      <c r="BP120" s="73">
        <f>(2*'Calcification Rates'!$D$37*'Calcification Rates'!$F$37)+0.1*'Calcification Rates'!$D$37*($A120+(2*'Calcification Rates'!$D$37))*'Calcification Rates'!$F$37</f>
        <v>161.74729861111109</v>
      </c>
      <c r="BQ120" s="73">
        <f>(2*('Calcification Rates'!$D$37-'Calcification Rates'!$E$37)*('Calcification Rates'!$F$37-'Calcification Rates'!$G$37))+(0.1*('Calcification Rates'!$D$37-'Calcification Rates'!$E$37)*($A120+(2*'Calcification Rates'!$D$37-'Calcification Rates'!$E$37)))*('Calcification Rates'!$F$37-'Calcification Rates'!$G$37)</f>
        <v>132.81825277206207</v>
      </c>
      <c r="BR120" s="73">
        <f>(2*('Calcification Rates'!$D$37+'Calcification Rates'!$E$37)*('Calcification Rates'!$F$37+'Calcification Rates'!$G$37))+(0.1*('Calcification Rates'!$D$37+'Calcification Rates'!$E$37)*($A120+(2*'Calcification Rates'!$D$37+'Calcification Rates'!$E$37)))*('Calcification Rates'!$F$37+'Calcification Rates'!$G$37)</f>
        <v>192.96015315758123</v>
      </c>
      <c r="BS120" s="73">
        <f>(2*'Calcification Rates'!$D$38*'Calcification Rates'!$F$38)+0.1*'Calcification Rates'!$D$38*($A120+(2*'Calcification Rates'!$D$38))*'Calcification Rates'!$F$38</f>
        <v>154.87772222222222</v>
      </c>
      <c r="BT120" s="73">
        <f>(2*('Calcification Rates'!$D$38-'Calcification Rates'!$E$38)*('Calcification Rates'!$F$38-'Calcification Rates'!$G$38))+(0.1*('Calcification Rates'!$D$38-'Calcification Rates'!$E$38)*($A120+(2*'Calcification Rates'!$D$38-'Calcification Rates'!$E$38)))*('Calcification Rates'!$F$38-'Calcification Rates'!$G$38)</f>
        <v>124.73998596991889</v>
      </c>
      <c r="BU120" s="73">
        <f>(2*('Calcification Rates'!$D$38+'Calcification Rates'!$E$38)*('Calcification Rates'!$F$38+'Calcification Rates'!$G$38))+(0.1*('Calcification Rates'!$D$38+'Calcification Rates'!$E$38)*($A120+(2*'Calcification Rates'!$D$38+'Calcification Rates'!$E$38)))*('Calcification Rates'!$F$38+'Calcification Rates'!$G$38)</f>
        <v>187.99261744077214</v>
      </c>
      <c r="BV120" s="73">
        <f>((((((((($A120*2)/PI())/2)+'Calcification Rates'!$D$39)^2)*PI())/2))-((((((($A120*2)/PI())/2)^2)*PI())/2)))*'Calcification Rates'!$F$39</f>
        <v>50.462228533178319</v>
      </c>
      <c r="BW120" s="73">
        <f>((((((((($A120*2)/PI())/2)+('Calcification Rates'!$D$39-'Calcification Rates'!$E$39))^2)*PI())/2))-((((((($A120*2)/PI())/2)^2)*PI())/2)))*('Calcification Rates'!$F$39-'Calcification Rates'!$G$39)</f>
        <v>48.509800727990459</v>
      </c>
      <c r="BX120" s="73">
        <f>((((((((($A120*2)/PI())/2)+('Calcification Rates'!$D$39+'Calcification Rates'!$E$39))^2)*PI())/2))-((((((($A120*2)/PI())/2)^2)*PI())/2)))*('Calcification Rates'!$F$39+'Calcification Rates'!$G$39)</f>
        <v>52.414656338366171</v>
      </c>
      <c r="BY120" s="73">
        <f>((((((((($A120*2)/PI())/2)+'Calcification Rates'!$D$40)^2)*PI())/2))-((((((($A120*2)/PI())/2)^2)*PI())/2)))*'Calcification Rates'!$F$40</f>
        <v>92.023308780737366</v>
      </c>
      <c r="BZ120" s="73">
        <f>((((((((($A120*2)/PI())/2)+('Calcification Rates'!$D$40-'Calcification Rates'!$E$40))^2)*PI())/2))-((((((($A120*2)/PI())/2)^2)*PI())/2)))*('Calcification Rates'!$F$40-'Calcification Rates'!$G$40)</f>
        <v>88.462846391115207</v>
      </c>
      <c r="CA120" s="73">
        <f>((((((((($A120*2)/PI())/2)+('Calcification Rates'!$D$40+'Calcification Rates'!$E$40))^2)*PI())/2))-((((((($A120*2)/PI())/2)^2)*PI())/2)))*('Calcification Rates'!$F$40+'Calcification Rates'!$G$40)</f>
        <v>95.583771170359526</v>
      </c>
      <c r="CB120" s="73">
        <f>$A120*'Calcification Rates'!$D$23*'Calcification Rates'!$F$23</f>
        <v>2.7733318749999998</v>
      </c>
      <c r="CC120" s="73">
        <f>$A120*('Calcification Rates'!$D$23-'Calcification Rates'!$E$23)*('Calcification Rates'!$F$23-'Calcification Rates'!$G$23)</f>
        <v>1.8023850147815876</v>
      </c>
      <c r="CD120" s="73">
        <f>$A120*('Calcification Rates'!$D$23+'Calcification Rates'!$E$23)*('Calcification Rates'!$F$23+'Calcification Rates'!$G$23)</f>
        <v>3.7442787352184119</v>
      </c>
      <c r="CE120" s="73">
        <f>((((1-'Calcification Rates'!$H$44)*$A120)*'Calcification Rates'!$D$44*0.1)+('Calcification Rates'!$H$44*$A120*'Calcification Rates'!$D$44))*'Calcification Rates'!$F$44</f>
        <v>96.844706326549996</v>
      </c>
      <c r="CF120" s="73">
        <f>((((1-'Calcification Rates'!$H$44)*$A120)*(('Calcification Rates'!$D$44-'Calcification Rates'!$E$44)*0.1))+('Calcification Rates'!$H$44*$A120*('Calcification Rates'!$D$44-'Calcification Rates'!$E$44)))*('Calcification Rates'!$F$44-'Calcification Rates'!$G$44)</f>
        <v>58.405553113869608</v>
      </c>
      <c r="CG120" s="73">
        <f>((((1-'Calcification Rates'!$H$44)*$A120)*(('Calcification Rates'!$D$44+'Calcification Rates'!$E$44)*0.1))+('Calcification Rates'!$H$44*$A120*('Calcification Rates'!$D$44+'Calcification Rates'!$E$44)))*('Calcification Rates'!$F$44+'Calcification Rates'!$G$44)</f>
        <v>140.84919540039795</v>
      </c>
      <c r="CH120" s="73">
        <f>((((1-'Calcification Rates'!$H$45)*$A120)*'Calcification Rates'!$D$45*0.1)+('Calcification Rates'!$H$45*$A120*'Calcification Rates'!$D$45))*'Calcification Rates'!$F$45</f>
        <v>120.33668319999998</v>
      </c>
      <c r="CI120" s="73">
        <f>((((1-'Calcification Rates'!$H$45)*$A120)*(('Calcification Rates'!$D$45-'Calcification Rates'!$E$45)*0.1))+('Calcification Rates'!$H$45*$A120*('Calcification Rates'!$D$45-'Calcification Rates'!$E$45)))*('Calcification Rates'!$F$45-'Calcification Rates'!$G$45)</f>
        <v>79.240081545854054</v>
      </c>
      <c r="CJ120" s="73">
        <f>((((1-'Calcification Rates'!$H$45)*$A120)*(('Calcification Rates'!$D$45+'Calcification Rates'!$E$45)*0.1))+('Calcification Rates'!$H$45*$A120*('Calcification Rates'!$D$45+'Calcification Rates'!$E$45)))*('Calcification Rates'!$F$45+'Calcification Rates'!$G$45)</f>
        <v>161.43328485414591</v>
      </c>
      <c r="CK120" s="73">
        <f>((((1-'Calcification Rates'!$H$46)*$A120)*'Calcification Rates'!$D$46*0.1)+('Calcification Rates'!$H$46*$A120*'Calcification Rates'!$D$46))*'Calcification Rates'!$F$46</f>
        <v>96.926712760000015</v>
      </c>
      <c r="CL120" s="73">
        <f>((((1-'Calcification Rates'!$H$46)*$A120)*(('Calcification Rates'!$D$46-'Calcification Rates'!$E$46)*0.1))+('Calcification Rates'!$H$46*$A120*('Calcification Rates'!$D$46-'Calcification Rates'!$E$46)))*('Calcification Rates'!$F$46-'Calcification Rates'!$G$46)</f>
        <v>90.904466258449133</v>
      </c>
      <c r="CM120" s="73">
        <f>((((1-'Calcification Rates'!$H$46)*$A120)*(('Calcification Rates'!$D$46+'Calcification Rates'!$E$46)*0.1))+('Calcification Rates'!$H$46*$A120*('Calcification Rates'!$D$46+'Calcification Rates'!$E$46)))*('Calcification Rates'!$F$46+'Calcification Rates'!$G$46)</f>
        <v>103.12954698295975</v>
      </c>
      <c r="CN120" s="73">
        <f>((((1-'Calcification Rates'!$H$47)*$A120)*'Calcification Rates'!$D$47*0.1)+('Calcification Rates'!$H$47*$A120*'Calcification Rates'!$D$47))*'Calcification Rates'!$F$47</f>
        <v>126.36800862140001</v>
      </c>
      <c r="CO120" s="73">
        <f>((((1-'Calcification Rates'!$H$47)*$A120)*(('Calcification Rates'!$D$47-'Calcification Rates'!$E$47)*0.1))+('Calcification Rates'!$H$47*$A120*('Calcification Rates'!$D$47-'Calcification Rates'!$E$47)))*('Calcification Rates'!$F$47-'Calcification Rates'!$G$47)</f>
        <v>76.210602720447483</v>
      </c>
      <c r="CP120" s="73">
        <f>((((1-'Calcification Rates'!$H$47)*$A120)*(('Calcification Rates'!$D$47+'Calcification Rates'!$E$47)*0.1))+('Calcification Rates'!$H$47*$A120*('Calcification Rates'!$D$47+'Calcification Rates'!$E$47)))*('Calcification Rates'!$F$47+'Calcification Rates'!$G$47)</f>
        <v>183.7873541446755</v>
      </c>
      <c r="CQ120" s="73">
        <f>((((((((($A120*2)/PI())/2)+'Calcification Rates'!$D$48)^2)*PI())/2))-((((((($A120*2)/PI())/2)^2)*PI())/2)))*'Calcification Rates'!$F$48</f>
        <v>70.679173726817311</v>
      </c>
      <c r="CR120" s="73">
        <f>((((((((($A120*2)/PI())/2)+('Calcification Rates'!$D$48-'Calcification Rates'!$E$48))^2)*PI())/2))-((((((($A120*2)/PI())/2)^2)*PI())/2)))*('Calcification Rates'!$F$48-'Calcification Rates'!$G$48)</f>
        <v>63.741915944846411</v>
      </c>
      <c r="CS120" s="73">
        <f>((((((((($A120*2)/PI())/2)+('Calcification Rates'!$D$48+'Calcification Rates'!$E$48))^2)*PI())/2))-((((((($A120*2)/PI())/2)^2)*PI())/2)))*('Calcification Rates'!$F$48+'Calcification Rates'!$G$48)</f>
        <v>77.940057134620631</v>
      </c>
      <c r="CT120" s="73">
        <f>((((1-'Calcification Rates'!$H$49)*$A120)*'Calcification Rates'!$D$49*0.1)+('Calcification Rates'!$H$49*$A120*'Calcification Rates'!$D$49))*'Calcification Rates'!$F$49</f>
        <v>96.844706326549996</v>
      </c>
      <c r="CU120" s="73">
        <f>((((1-'Calcification Rates'!$H$49)*$A120)*(('Calcification Rates'!$D$49-'Calcification Rates'!$E$49)*0.1))+('Calcification Rates'!$H$49*$A120*('Calcification Rates'!$D$49-'Calcification Rates'!$E$49)))*('Calcification Rates'!$F$49-'Calcification Rates'!$G$49)</f>
        <v>58.405553113869608</v>
      </c>
      <c r="CV120" s="73">
        <f>((((1-'Calcification Rates'!$H$49)*$A120)*(('Calcification Rates'!$D$49+'Calcification Rates'!$E$49)*0.1))+('Calcification Rates'!$H$49*$A120*('Calcification Rates'!$D$49+'Calcification Rates'!$E$49)))*('Calcification Rates'!$F$49+'Calcification Rates'!$G$49)</f>
        <v>140.84919540039795</v>
      </c>
      <c r="CW120" s="73">
        <f>((((((((($A120*2)/PI())/2)+'Calcification Rates'!$D$50)^2)*PI())/2))-((((((($A120*2)/PI())/2)^2)*PI())/2)))*'Calcification Rates'!$F$50</f>
        <v>70.679173726817311</v>
      </c>
      <c r="CX120" s="73">
        <f>((((((((($A120*2)/PI())/2)+('Calcification Rates'!$D$50-'Calcification Rates'!$E$50))^2)*PI())/2))-((((((($A120*2)/PI())/2)^2)*PI())/2)))*('Calcification Rates'!$F$50-'Calcification Rates'!$G$50)</f>
        <v>63.741915944846411</v>
      </c>
      <c r="CY120" s="73">
        <f>((((((((($A120*2)/PI())/2)+('Calcification Rates'!$D$50+'Calcification Rates'!$E$50))^2)*PI())/2))-((((((($A120*2)/PI())/2)^2)*PI())/2)))*('Calcification Rates'!$F$50+'Calcification Rates'!$G$50)</f>
        <v>77.940057134620631</v>
      </c>
      <c r="CZ120" s="73">
        <f>((((((((($A120*2)/PI())/2)+'Calcification Rates'!$D$51)^2)*PI())/2))-((((((($A120*2)/PI())/2)^2)*PI())/2)))*'Calcification Rates'!$F$51</f>
        <v>70.679173726817311</v>
      </c>
      <c r="DA120" s="73">
        <f>((((((((($A120*2)/PI())/2)+('Calcification Rates'!$D$51-'Calcification Rates'!$E$51))^2)*PI())/2))-((((((($A120*2)/PI())/2)^2)*PI())/2)))*('Calcification Rates'!$F$51-'Calcification Rates'!$G$51)</f>
        <v>63.741915944846411</v>
      </c>
      <c r="DB120" s="73">
        <f>((((((((($A120*2)/PI())/2)+('Calcification Rates'!$D$51+'Calcification Rates'!$E$51))^2)*PI())/2))-((((((($A120*2)/PI())/2)^2)*PI())/2)))*('Calcification Rates'!$F$51+'Calcification Rates'!$G$51)</f>
        <v>77.940057134620631</v>
      </c>
      <c r="DC120" s="73">
        <f>((((((((($A120*2)/PI())/2)+'Calcification Rates'!$D$52)^2)*PI())/2))-((((((($A120*2)/PI())/2)^2)*PI())/2)))*'Calcification Rates'!$F$52</f>
        <v>155.73040808552886</v>
      </c>
      <c r="DD120" s="73">
        <f>((((((((($A120*2)/PI())/2)+('Calcification Rates'!$D$52-'Calcification Rates'!$E$52))^2)*PI())/2))-((((((($A120*2)/PI())/2)^2)*PI())/2)))*('Calcification Rates'!$F$52-'Calcification Rates'!$G$52)</f>
        <v>147.02662256821881</v>
      </c>
      <c r="DE120" s="73">
        <f>((((((((($A120*2)/PI())/2)+('Calcification Rates'!$D$52+'Calcification Rates'!$E$52))^2)*PI())/2))-((((((($A120*2)/PI())/2)^2)*PI())/2)))*('Calcification Rates'!$F$52+'Calcification Rates'!$G$52)</f>
        <v>164.65092157186041</v>
      </c>
      <c r="DF120" s="73">
        <f>((((((((($A120*2)/PI())/2)+'Calcification Rates'!$D$53)^2)*PI())/2))-((((((($A120*2)/PI())/2)^2)*PI())/2)))*'Calcification Rates'!$F$53</f>
        <v>20.984249173582466</v>
      </c>
      <c r="DG120" s="73">
        <f>((((((((($A120*2)/PI())/2)+('Calcification Rates'!$D$53-'Calcification Rates'!$E$53))^2)*PI())/2))-((((((($A120*2)/PI())/2)^2)*PI())/2)))*('Calcification Rates'!$F$53-'Calcification Rates'!$G$53)</f>
        <v>19.945615196387987</v>
      </c>
      <c r="DH120" s="73">
        <f>((((((((($A120*2)/PI())/2)+('Calcification Rates'!$D$53+'Calcification Rates'!$E$53))^2)*PI())/2))-((((((($A120*2)/PI())/2)^2)*PI())/2)))*('Calcification Rates'!$F$53+'Calcification Rates'!$G$53)</f>
        <v>22.041142825069599</v>
      </c>
      <c r="DI120" s="73">
        <f>((((((((($A120*2)/PI())/2)+'Calcification Rates'!$D$54)^2)*PI())/2))-((((((($A120*2)/PI())/2)^2)*PI())/2)))*'Calcification Rates'!$F$54</f>
        <v>20.984249173582466</v>
      </c>
      <c r="DJ120" s="73">
        <f>((((((((($A120*2)/PI())/2)+('Calcification Rates'!$D$54-'Calcification Rates'!$E$54))^2)*PI())/2))-((((((($A120*2)/PI())/2)^2)*PI())/2)))*('Calcification Rates'!$F$54-'Calcification Rates'!$G$54)</f>
        <v>19.945615196387987</v>
      </c>
      <c r="DK120" s="73">
        <f>((((((((($A120*2)/PI())/2)+('Calcification Rates'!$D$54+'Calcification Rates'!$E$54))^2)*PI())/2))-((((((($A120*2)/PI())/2)^2)*PI())/2)))*('Calcification Rates'!$F$54+'Calcification Rates'!$G$54)</f>
        <v>22.041142825069599</v>
      </c>
      <c r="DL120" s="73">
        <f>((((((((($A120*2)/PI())/2)+'Calcification Rates'!$D$55)^2)*PI())/2))-((((((($A120*2)/PI())/2)^2)*PI())/2)))*'Calcification Rates'!$F$55</f>
        <v>25.732516087026713</v>
      </c>
      <c r="DM120" s="73">
        <f>((((((((($A120*2)/PI())/2)+('Calcification Rates'!$D$55-'Calcification Rates'!$E$55))^2)*PI())/2))-((((((($A120*2)/PI())/2)^2)*PI())/2)))*('Calcification Rates'!$F$55-'Calcification Rates'!$G$55)</f>
        <v>25.443285428888064</v>
      </c>
      <c r="DN120" s="73">
        <f>((((((((($A120*2)/PI())/2)+('Calcification Rates'!$D$55+'Calcification Rates'!$E$55))^2)*PI())/2))-((((((($A120*2)/PI())/2)^2)*PI())/2)))*('Calcification Rates'!$F$55+'Calcification Rates'!$G$55)</f>
        <v>26.021756619087043</v>
      </c>
      <c r="DO120" s="73">
        <f>((((1-'Calcification Rates'!$H$56)*$A120)*'Calcification Rates'!$D$56*0.1)+('Calcification Rates'!$H$56*$A120*'Calcification Rates'!$D$56))*'Calcification Rates'!$F$56</f>
        <v>12.562313630000002</v>
      </c>
      <c r="DP120" s="73">
        <f>((((1-'Calcification Rates'!$H$56)*$A120)*(('Calcification Rates'!$D$56-'Calcification Rates'!$E$56)*0.1))+('Calcification Rates'!$H$56*$A120*('Calcification Rates'!$D$56-'Calcification Rates'!$E$56)))*('Calcification Rates'!$F$56-'Calcification Rates'!$G$56)</f>
        <v>12.562313630000002</v>
      </c>
      <c r="DQ120" s="73">
        <f>((((1-'Calcification Rates'!$H$56)*$A120)*(('Calcification Rates'!$D$56+'Calcification Rates'!$E$56)*0.1))+('Calcification Rates'!$H$56*$A120*('Calcification Rates'!$D$56+'Calcification Rates'!$E$56)))*('Calcification Rates'!$F$56+'Calcification Rates'!$G$56)</f>
        <v>12.562313630000002</v>
      </c>
      <c r="DR120" s="73">
        <f>((((1-'Calcification Rates'!$H$57)*$A120)*'Calcification Rates'!$D$57*0.1)+('Calcification Rates'!$H$57*$A120*'Calcification Rates'!$D$57))*'Calcification Rates'!$F$57</f>
        <v>53.263941333333342</v>
      </c>
      <c r="DS120" s="73">
        <f>((((1-'Calcification Rates'!$H$57)*$A120)*(('Calcification Rates'!$D$57-'Calcification Rates'!$E$57)*0.1))+('Calcification Rates'!$H$57*$A120*('Calcification Rates'!$D$57-'Calcification Rates'!$E$57)))*('Calcification Rates'!$F$57-'Calcification Rates'!$G$57)</f>
        <v>50.483038364053805</v>
      </c>
      <c r="DT120" s="73">
        <f>((((1-'Calcification Rates'!$H$57)*$A120)*(('Calcification Rates'!$D$57+'Calcification Rates'!$E$57)*0.1))+('Calcification Rates'!$H$57*$A120*('Calcification Rates'!$D$57+'Calcification Rates'!$E$57)))*('Calcification Rates'!$F$57+'Calcification Rates'!$G$57)</f>
        <v>56.04484430261288</v>
      </c>
      <c r="DU120" s="73">
        <f>((((1-'Calcification Rates'!$H$58)*$A120)*'Calcification Rates'!$D$58*0.1)+('Calcification Rates'!$H$58*$A120*'Calcification Rates'!$D$58))*'Calcification Rates'!$F$58</f>
        <v>53.263941333333342</v>
      </c>
      <c r="DV120" s="73">
        <f>((((1-'Calcification Rates'!$H$58)*$A120)*(('Calcification Rates'!$D$58-'Calcification Rates'!$E$58)*0.1))+('Calcification Rates'!$H$58*$A120*('Calcification Rates'!$D$58-'Calcification Rates'!$E$58)))*('Calcification Rates'!$F$58-'Calcification Rates'!$G$58)</f>
        <v>50.483038364053805</v>
      </c>
      <c r="DW120" s="73">
        <f>((((1-'Calcification Rates'!$H$58)*$A120)*(('Calcification Rates'!$D$58+'Calcification Rates'!$E$58)*0.1))+('Calcification Rates'!$H$58*$A120*('Calcification Rates'!$D$58+'Calcification Rates'!$E$58)))*('Calcification Rates'!$F$58+'Calcification Rates'!$G$58)</f>
        <v>56.04484430261288</v>
      </c>
      <c r="DX120" s="73">
        <f>(2*'Calcification Rates'!$D$59*'Calcification Rates'!$F$59)+0.1*'Calcification Rates'!$D$59*($A120+(2*'Calcification Rates'!$D$59))*'Calcification Rates'!$F$59</f>
        <v>33.532684088888892</v>
      </c>
      <c r="DY120" s="73">
        <f>(2*('Calcification Rates'!$D$59-'Calcification Rates'!$E$59)*('Calcification Rates'!$F$59-'Calcification Rates'!$G$59))+(0.1*('Calcification Rates'!$D$59-'Calcification Rates'!$E$59)*($A120+(2*'Calcification Rates'!$D$59-'Calcification Rates'!$E$59)))*('Calcification Rates'!$F$59-'Calcification Rates'!$G$59)</f>
        <v>31.763451088745541</v>
      </c>
      <c r="DZ120" s="73">
        <f>(2*('Calcification Rates'!$D$59+'Calcification Rates'!$E$59)*('Calcification Rates'!$F$59+'Calcification Rates'!$G$59))+(0.1*('Calcification Rates'!$D$59+'Calcification Rates'!$E$59)*($A120+(2*'Calcification Rates'!$D$59+'Calcification Rates'!$E$59)))*('Calcification Rates'!$F$59+'Calcification Rates'!$G$59)</f>
        <v>35.303954851239531</v>
      </c>
      <c r="EA120" s="73">
        <f>((((((((($A120*2)/PI())/2)+'Calcification Rates'!$D$60)^2)*PI())/2))-((((((($A120*2)/PI())/2)^2)*PI())/2)))*'Calcification Rates'!$F$60</f>
        <v>73.489376284713998</v>
      </c>
      <c r="EB120" s="73">
        <f>((((((((($A120*2)/PI())/2)+('Calcification Rates'!$D$60-'Calcification Rates'!$E$60))^2)*PI())/2))-((((((($A120*2)/PI())/2)^2)*PI())/2)))*('Calcification Rates'!$F$60-'Calcification Rates'!$G$60)</f>
        <v>68.610684715540373</v>
      </c>
      <c r="EC120" s="73">
        <f>((((((((($A120*2)/PI())/2)+('Calcification Rates'!$D$60+'Calcification Rates'!$E$60))^2)*PI())/2))-((((((($A120*2)/PI())/2)^2)*PI())/2)))*('Calcification Rates'!$F$60+'Calcification Rates'!$G$60)</f>
        <v>78.525810668334699</v>
      </c>
      <c r="ED120" s="73">
        <f>$A120*'Calcification Rates'!$D$61*'Calcification Rates'!$F$61</f>
        <v>92.603462472620748</v>
      </c>
      <c r="EE120" s="73">
        <f>$A120*('Calcification Rates'!$D$61-'Calcification Rates'!$E$61)*('Calcification Rates'!$F$61-'Calcification Rates'!$G$61)</f>
        <v>84.854772085907555</v>
      </c>
      <c r="EF120" s="73">
        <f>$A120*('Calcification Rates'!$D$61+'Calcification Rates'!$E$61)*('Calcification Rates'!$F$61+'Calcification Rates'!$G$61)</f>
        <v>100.68748251239087</v>
      </c>
      <c r="EG120" s="73">
        <f>(2*'Calcification Rates'!$D$62*'Calcification Rates'!$F$62)+0.1*'Calcification Rates'!$D$62*($A120+(2*'Calcification Rates'!$D$62))*'Calcification Rates'!$F$62</f>
        <v>161.74729861111109</v>
      </c>
      <c r="EH120" s="73">
        <f>(2*('Calcification Rates'!$D$62-'Calcification Rates'!$E$62)*('Calcification Rates'!$F$62-'Calcification Rates'!$G$62))+(0.1*('Calcification Rates'!$D$62-'Calcification Rates'!$E$62)*($A120+(2*'Calcification Rates'!$D$62-'Calcification Rates'!$E$62)))*('Calcification Rates'!$F$62-'Calcification Rates'!$G$62)</f>
        <v>132.81825277206207</v>
      </c>
      <c r="EI120" s="73">
        <f>(2*('Calcification Rates'!$D$62+'Calcification Rates'!$E$62)*('Calcification Rates'!$F$62+'Calcification Rates'!$G$62))+(0.1*('Calcification Rates'!$D$62+'Calcification Rates'!$E$62)*($A120+(2*'Calcification Rates'!$D$62+'Calcification Rates'!$E$62)))*('Calcification Rates'!$F$62+'Calcification Rates'!$G$62)</f>
        <v>192.96015315758123</v>
      </c>
      <c r="EJ120" s="73">
        <f>(2*'Calcification Rates'!$D$63*'Calcification Rates'!$F$63)+0.1*'Calcification Rates'!$D$63*($A120+(2*'Calcification Rates'!$D$63))*'Calcification Rates'!$F$63</f>
        <v>161.74729861111109</v>
      </c>
      <c r="EK120" s="73">
        <f>(2*('Calcification Rates'!$D$63-'Calcification Rates'!$E$63)*('Calcification Rates'!$F$63-'Calcification Rates'!$G$63))+(0.1*('Calcification Rates'!$D$63-'Calcification Rates'!$E$63)*($A120+(2*'Calcification Rates'!$D$63-'Calcification Rates'!$E$63)))*('Calcification Rates'!$F$63-'Calcification Rates'!$G$63)</f>
        <v>132.81825277206207</v>
      </c>
      <c r="EL120" s="73">
        <f>(2*('Calcification Rates'!$D$63+'Calcification Rates'!$E$63)*('Calcification Rates'!$F$63+'Calcification Rates'!$G$63))+(0.1*('Calcification Rates'!$D$63+'Calcification Rates'!$E$63)*($A120+(2*'Calcification Rates'!$D$63+'Calcification Rates'!$E$63)))*('Calcification Rates'!$F$63+'Calcification Rates'!$G$63)</f>
        <v>192.96015315758123</v>
      </c>
      <c r="EM120" s="73">
        <f>(2*'Calcification Rates'!$D$64*'Calcification Rates'!$F$64)+0.1*'Calcification Rates'!$D$64*($A120+(2*'Calcification Rates'!$D$64))*'Calcification Rates'!$F$64</f>
        <v>161.74729861111109</v>
      </c>
      <c r="EN120" s="73">
        <f>(2*('Calcification Rates'!$D$64-'Calcification Rates'!$E$64)*('Calcification Rates'!$F$64-'Calcification Rates'!$G$64))+(0.1*('Calcification Rates'!$D$64-'Calcification Rates'!$E$64)*($A120+(2*'Calcification Rates'!$D$64-'Calcification Rates'!$E$64)))*('Calcification Rates'!$F$64-'Calcification Rates'!$G$64)</f>
        <v>132.81825277206207</v>
      </c>
      <c r="EO120" s="73">
        <f>(2*('Calcification Rates'!$D$64+'Calcification Rates'!$E$64)*('Calcification Rates'!$F$64+'Calcification Rates'!$G$64))+(0.1*('Calcification Rates'!$D$64+'Calcification Rates'!$E$64)*($A120+(2*'Calcification Rates'!$D$64+'Calcification Rates'!$E$64)))*('Calcification Rates'!$F$64+'Calcification Rates'!$G$64)</f>
        <v>192.96015315758123</v>
      </c>
      <c r="EP120" s="73">
        <f>(2*'Calcification Rates'!$D$65*'Calcification Rates'!$F$65)+0.1*'Calcification Rates'!$D$65*($A120+(2*'Calcification Rates'!$D$65))*'Calcification Rates'!$F$65</f>
        <v>161.74729861111109</v>
      </c>
      <c r="EQ120" s="73">
        <f>(2*('Calcification Rates'!$D$65-'Calcification Rates'!$E$65)*('Calcification Rates'!$F$65-'Calcification Rates'!$G$65))+(0.1*('Calcification Rates'!$D$65-'Calcification Rates'!$E$65)*($A120+(2*'Calcification Rates'!$D$65-'Calcification Rates'!$E$65)))*('Calcification Rates'!$F$65-'Calcification Rates'!$G$65)</f>
        <v>132.81825277206207</v>
      </c>
      <c r="ER120" s="73">
        <f>(2*('Calcification Rates'!$D$65+'Calcification Rates'!$E$65)*('Calcification Rates'!$F$65+'Calcification Rates'!$G$65))+(0.1*('Calcification Rates'!$D$65+'Calcification Rates'!$E$65)*($A120+(2*'Calcification Rates'!$D$65+'Calcification Rates'!$E$65)))*('Calcification Rates'!$F$65+'Calcification Rates'!$G$65)</f>
        <v>192.96015315758123</v>
      </c>
      <c r="ES120" s="73">
        <f>$A120*'Calcification Rates'!$D$66*'Calcification Rates'!$F$66</f>
        <v>92.603462472620748</v>
      </c>
      <c r="ET120" s="73">
        <f>$A120*('Calcification Rates'!$D$66-'Calcification Rates'!$E$66)*('Calcification Rates'!$F$66-'Calcification Rates'!$G$66)</f>
        <v>84.854772085907555</v>
      </c>
      <c r="EU120" s="73">
        <f>$A120*('Calcification Rates'!$D$66+'Calcification Rates'!$E$66)*('Calcification Rates'!$F$66+'Calcification Rates'!$G$66)</f>
        <v>100.68748251239087</v>
      </c>
      <c r="EV120" s="73">
        <f>(2*'Calcification Rates'!$D$67*'Calcification Rates'!$F$67)+0.1*'Calcification Rates'!$D$67*($A120+(2*'Calcification Rates'!$D$67))*'Calcification Rates'!$F$67</f>
        <v>161.74729861111109</v>
      </c>
      <c r="EW120" s="73">
        <f>(2*('Calcification Rates'!$D$67-'Calcification Rates'!$E$67)*('Calcification Rates'!$F$67-'Calcification Rates'!$G$67))+(0.1*('Calcification Rates'!$D$67-'Calcification Rates'!$E$67)*($A120+(2*'Calcification Rates'!$D$67-'Calcification Rates'!$E$67)))*('Calcification Rates'!$F$67-'Calcification Rates'!$G$67)</f>
        <v>132.81825277206207</v>
      </c>
      <c r="EX120" s="73">
        <f>(2*('Calcification Rates'!$D$67+'Calcification Rates'!$E$67)*('Calcification Rates'!$F$67+'Calcification Rates'!$G$67))+(0.1*('Calcification Rates'!$D$67+'Calcification Rates'!$E$67)*($A120+(2*'Calcification Rates'!$D$67+'Calcification Rates'!$E$67)))*('Calcification Rates'!$F$67+'Calcification Rates'!$G$67)</f>
        <v>192.96015315758123</v>
      </c>
      <c r="EY120" s="73">
        <f>((((1-'Calcification Rates'!$H$68)*$A120)*'Calcification Rates'!$D$68*0.1)+('Calcification Rates'!$H$68*$A120*'Calcification Rates'!$D$68))*'Calcification Rates'!$F$68</f>
        <v>27.013327000000004</v>
      </c>
      <c r="EZ120" s="73">
        <f>((((1-'Calcification Rates'!$H$68)*$A120)*(('Calcification Rates'!$D$68-'Calcification Rates'!$E$68)*0.1))+('Calcification Rates'!$H$68*$A120*('Calcification Rates'!$D$68-'Calcification Rates'!$E$68)))*('Calcification Rates'!$F$68-'Calcification Rates'!$G$68)</f>
        <v>16.809419912729521</v>
      </c>
      <c r="FA120" s="73">
        <f>((((1-'Calcification Rates'!$H$68)*$A120)*(('Calcification Rates'!$D$68+'Calcification Rates'!$E$68)*0.1))+('Calcification Rates'!$H$68*$A120*('Calcification Rates'!$D$68+'Calcification Rates'!$E$68)))*('Calcification Rates'!$F$68+'Calcification Rates'!$G$68)</f>
        <v>38.232191812691944</v>
      </c>
      <c r="FB120" s="73">
        <f>((((((((($A120*2)/PI())/2)+'Calcification Rates'!$D$69)^2)*PI())/2))-((((((($A120*2)/PI())/2)^2)*PI())/2)))*'Calcification Rates'!$F$69</f>
        <v>179.15576424935054</v>
      </c>
      <c r="FC120" s="73">
        <f>((((((((($A120*2)/PI())/2)+('Calcification Rates'!$D$69-'Calcification Rates'!$E$69))^2)*PI())/2))-((((((($A120*2)/PI())/2)^2)*PI())/2)))*('Calcification Rates'!$F$69-'Calcification Rates'!$G$69)</f>
        <v>169.60743977162903</v>
      </c>
      <c r="FD120" s="73">
        <f>((((((((($A120*2)/PI())/2)+('Calcification Rates'!$D$69+'Calcification Rates'!$E$69))^2)*PI())/2))-((((((($A120*2)/PI())/2)^2)*PI())/2)))*('Calcification Rates'!$F$69+'Calcification Rates'!$G$69)</f>
        <v>188.8431442225947</v>
      </c>
      <c r="FE120" s="73">
        <f>((((((((($A120*2)/PI())/2)+'Calcification Rates'!$D$70)^2)*PI())/2))-((((((($A120*2)/PI())/2)^2)*PI())/2)))*'Calcification Rates'!$F$70</f>
        <v>139.51224917901368</v>
      </c>
      <c r="FF120" s="73">
        <f>((((((((($A120*2)/PI())/2)+('Calcification Rates'!$D$70-'Calcification Rates'!$E$70))^2)*PI())/2))-((((((($A120*2)/PI())/2)^2)*PI())/2)))*('Calcification Rates'!$F$70-'Calcification Rates'!$G$70)</f>
        <v>120.12465659034409</v>
      </c>
      <c r="FG120" s="73">
        <f>((((((((($A120*2)/PI())/2)+('Calcification Rates'!$D$70+'Calcification Rates'!$E$70))^2)*PI())/2))-((((((($A120*2)/PI())/2)^2)*PI())/2)))*('Calcification Rates'!$F$70+'Calcification Rates'!$G$70)</f>
        <v>159.27177010025963</v>
      </c>
      <c r="FH120" s="73">
        <f>((((((((($A120*2)/PI())/2)+'Calcification Rates'!$D$71)^2)*PI())/2))-((((((($A120*2)/PI())/2)^2)*PI())/2)))*'Calcification Rates'!$F$71</f>
        <v>80.016173144164256</v>
      </c>
      <c r="FI120" s="73">
        <f>((((((((($A120*2)/PI())/2)+('Calcification Rates'!$D$71-'Calcification Rates'!$E$71))^2)*PI())/2))-((((((($A120*2)/PI())/2)^2)*PI())/2)))*('Calcification Rates'!$F$71-'Calcification Rates'!$G$71)</f>
        <v>73.786193492752105</v>
      </c>
      <c r="FJ120" s="73">
        <f>((((((((($A120*2)/PI())/2)+('Calcification Rates'!$D$71+'Calcification Rates'!$E$71))^2)*PI())/2))-((((((($A120*2)/PI())/2)^2)*PI())/2)))*('Calcification Rates'!$F$71+'Calcification Rates'!$G$71)</f>
        <v>86.492314296735955</v>
      </c>
      <c r="FK120" s="73">
        <f>$A120*'Calcification Rates'!$D$72*'Calcification Rates'!$F$72</f>
        <v>2.7733318749999998</v>
      </c>
      <c r="FL120" s="73">
        <f>$A120*('Calcification Rates'!$D$72-'Calcification Rates'!$E$72)*('Calcification Rates'!$F$72-'Calcification Rates'!$G$72)</f>
        <v>1.8023850147815876</v>
      </c>
      <c r="FM120" s="73">
        <f>$A120*('Calcification Rates'!$D$72+'Calcification Rates'!$E$72)*('Calcification Rates'!$F$72+'Calcification Rates'!$G$72)</f>
        <v>3.7442787352184119</v>
      </c>
      <c r="FN120" s="73">
        <f>$A120*'Calcification Rates'!$D$74*'Calcification Rates'!$F$74</f>
        <v>2.7733318749999998</v>
      </c>
      <c r="FO120" s="73">
        <f>$A120*('Calcification Rates'!$D$74-'Calcification Rates'!$E$74)*('Calcification Rates'!$F$74-'Calcification Rates'!$G$74)</f>
        <v>1.8023850147815876</v>
      </c>
      <c r="FP120" s="73">
        <f>$A120*('Calcification Rates'!$D$74+'Calcification Rates'!$E$74)*('Calcification Rates'!$F$74+'Calcification Rates'!$G$74)</f>
        <v>3.7442787352184119</v>
      </c>
      <c r="FQ120" s="73">
        <f>$A120*'Calcification Rates'!$D$75*'Calcification Rates'!$F$75</f>
        <v>80.044185369318171</v>
      </c>
      <c r="FR120" s="73">
        <f>$A120*('Calcification Rates'!$D$75-'Calcification Rates'!$E$75)*('Calcification Rates'!$F$75-'Calcification Rates'!$G$75)</f>
        <v>74.541988962999255</v>
      </c>
      <c r="FS120" s="73">
        <f>$A120*('Calcification Rates'!$D$75+'Calcification Rates'!$E$75)*('Calcification Rates'!$F$75+'Calcification Rates'!$G$75)</f>
        <v>85.713922249163886</v>
      </c>
      <c r="FT120" s="73">
        <f>((((((((($A120*2)/PI())/2)+'Calcification Rates'!$D$76)^2)*PI())/2))-((((((($A120*2)/PI())/2)^2)*PI())/2)))*'Calcification Rates'!$F$76</f>
        <v>80.525757174800134</v>
      </c>
      <c r="FU120" s="73">
        <f>((((((((($A120*2)/PI())/2)+('Calcification Rates'!$D$76-'Calcification Rates'!$E$76))^2)*PI())/2))-((((((($A120*2)/PI())/2)^2)*PI())/2)))*('Calcification Rates'!$F$76-'Calcification Rates'!$G$76)</f>
        <v>74.980673363350178</v>
      </c>
      <c r="FV120" s="73">
        <f>((((((((($A120*2)/PI())/2)+('Calcification Rates'!$D$76+'Calcification Rates'!$E$76))^2)*PI())/2))-((((((($A120*2)/PI())/2)^2)*PI())/2)))*('Calcification Rates'!$F$76+'Calcification Rates'!$G$76)</f>
        <v>86.240855869187541</v>
      </c>
      <c r="FW120" s="73">
        <f>(2*'Calcification Rates'!$D$77*'Calcification Rates'!$F$77)+0.1*'Calcification Rates'!$D$77*($A120+(2*'Calcification Rates'!$D$77))*'Calcification Rates'!$F$77</f>
        <v>161.74729861111109</v>
      </c>
      <c r="FX120" s="73">
        <f>(2*('Calcification Rates'!$D$77-'Calcification Rates'!$E$77)*('Calcification Rates'!$F$77-'Calcification Rates'!$G$77))+(0.1*('Calcification Rates'!$D$77-'Calcification Rates'!$E$77)*($A120+(2*'Calcification Rates'!$D$77-'Calcification Rates'!$E$77)))*('Calcification Rates'!$F$77-'Calcification Rates'!$G$77)</f>
        <v>153.91025159026441</v>
      </c>
      <c r="FY120" s="73">
        <f>(2*('Calcification Rates'!$D$77+'Calcification Rates'!$E$77)*('Calcification Rates'!$F$77+'Calcification Rates'!$G$77))+(0.1*('Calcification Rates'!$D$77+'Calcification Rates'!$E$77)*($A120+(2*'Calcification Rates'!$D$77+'Calcification Rates'!$E$77)))*('Calcification Rates'!$F$77+'Calcification Rates'!$G$77)</f>
        <v>169.61837175336933</v>
      </c>
      <c r="FZ120" s="73">
        <f>((((1-'Calcification Rates'!$H$78)*$A120)*'Calcification Rates'!$D$78*0.1)+('Calcification Rates'!$H$78*$A120*'Calcification Rates'!$D$78))*'Calcification Rates'!$F$78</f>
        <v>42.0793844835</v>
      </c>
      <c r="GA120" s="73">
        <f>((((1-'Calcification Rates'!$H$78)*$A120)*(('Calcification Rates'!$D$78-'Calcification Rates'!$E$78)*0.1))+('Calcification Rates'!$H$78*$A120*('Calcification Rates'!$D$78-'Calcification Rates'!$E$78)))*('Calcification Rates'!$F$78-'Calcification Rates'!$G$78)</f>
        <v>40.622596907015179</v>
      </c>
      <c r="GB120" s="73">
        <f>((((1-'Calcification Rates'!$H$78)*$A120)*(('Calcification Rates'!$D$78+'Calcification Rates'!$E$78)*0.1))+('Calcification Rates'!$H$78*$A120*('Calcification Rates'!$D$78+'Calcification Rates'!$E$78)))*('Calcification Rates'!$F$78+'Calcification Rates'!$G$78)</f>
        <v>43.536172059984814</v>
      </c>
      <c r="GC120" s="73">
        <f>((((1-'Calcification Rates'!$H$79)*$A120)*'Calcification Rates'!$D$79*0.1)+('Calcification Rates'!$H$79*$A120*'Calcification Rates'!$D$79))*'Calcification Rates'!$F$79</f>
        <v>47.857440540000006</v>
      </c>
      <c r="GD120" s="73">
        <f>((((1-'Calcification Rates'!$H$79)*$A120)*(('Calcification Rates'!$D$79-'Calcification Rates'!$E$79)*0.1))+('Calcification Rates'!$H$79*$A120*('Calcification Rates'!$D$79-'Calcification Rates'!$E$79)))*('Calcification Rates'!$F$79-'Calcification Rates'!$G$79)</f>
        <v>45.856796916164505</v>
      </c>
      <c r="GE120" s="73">
        <f>((((1-'Calcification Rates'!$H$79)*$A120)*(('Calcification Rates'!$D$79+'Calcification Rates'!$E$79)*0.1))+('Calcification Rates'!$H$79*$A120*('Calcification Rates'!$D$79+'Calcification Rates'!$E$79)))*('Calcification Rates'!$F$79+'Calcification Rates'!$G$79)</f>
        <v>49.8580841638355</v>
      </c>
      <c r="GF120" s="73">
        <f>((((1-'Calcification Rates'!$H$80)*$A120)*'Calcification Rates'!$D$80*0.1)+('Calcification Rates'!$H$80*$A120*'Calcification Rates'!$D$80))*'Calcification Rates'!$F$80</f>
        <v>56.316770210999991</v>
      </c>
      <c r="GG120" s="73">
        <f>((((1-'Calcification Rates'!$H$80)*$A120)*(('Calcification Rates'!$D$80-'Calcification Rates'!$E$80)*0.1))+('Calcification Rates'!$H$80*$A120*('Calcification Rates'!$D$80-'Calcification Rates'!$E$80)))*('Calcification Rates'!$F$80-'Calcification Rates'!$G$80)</f>
        <v>54.367084582321056</v>
      </c>
      <c r="GH120" s="73">
        <f>((((1-'Calcification Rates'!$H$80)*$A120)*(('Calcification Rates'!$D$80+'Calcification Rates'!$E$80)*0.1))+('Calcification Rates'!$H$80*$A120*('Calcification Rates'!$D$80+'Calcification Rates'!$E$80)))*('Calcification Rates'!$F$80+'Calcification Rates'!$G$80)</f>
        <v>58.266455839678919</v>
      </c>
      <c r="GI120" s="73">
        <f>((((((((($A120*2)/PI())/2)+'Calcification Rates'!$D$81)^2)*PI())/2))-((((((($A120*2)/PI())/2)^2)*PI())/2)))*'Calcification Rates'!$F$81</f>
        <v>68.187183673529574</v>
      </c>
      <c r="GJ120" s="73">
        <f>((((((((($A120*2)/PI())/2)+('Calcification Rates'!$D$81-'Calcification Rates'!$E$81))^2)*PI())/2))-((((((($A120*2)/PI())/2)^2)*PI())/2)))*('Calcification Rates'!$F$81-'Calcification Rates'!$G$81)</f>
        <v>65.98121745328335</v>
      </c>
      <c r="GK120" s="73">
        <f>((((((((($A120*2)/PI())/2)+('Calcification Rates'!$D$81+'Calcification Rates'!$E$81))^2)*PI())/2))-((((((($A120*2)/PI())/2)^2)*PI())/2)))*('Calcification Rates'!$F$81+'Calcification Rates'!$G$81)</f>
        <v>70.394042341066225</v>
      </c>
      <c r="GL120" s="73">
        <f>((((((((($A120*2)/PI())/2)+'Calcification Rates'!$D$82)^2)*PI())/2))-((((((($A120*2)/PI())/2)^2)*PI())/2)))*'Calcification Rates'!$F$82</f>
        <v>69.918548314017784</v>
      </c>
      <c r="GM120" s="73">
        <f>((((((((($A120*2)/PI())/2)+('Calcification Rates'!$D$82-'Calcification Rates'!$E$82))^2)*PI())/2))-((((((($A120*2)/PI())/2)^2)*PI())/2)))*('Calcification Rates'!$F$82-'Calcification Rates'!$G$82)</f>
        <v>68.201710612430716</v>
      </c>
      <c r="GN120" s="73">
        <f>((((((((($A120*2)/PI())/2)+('Calcification Rates'!$D$82+'Calcification Rates'!$E$82))^2)*PI())/2))-((((((($A120*2)/PI())/2)^2)*PI())/2)))*('Calcification Rates'!$F$82+'Calcification Rates'!$G$82)</f>
        <v>71.635926183410987</v>
      </c>
      <c r="GO120" s="73">
        <f>((((((((($A120*2)/PI())/2)+'Calcification Rates'!$D$87)^2)*PI())/2))-((((((($A120*2)/PI())/2)^2)*PI())/2)))*'Calcification Rates'!$F$87</f>
        <v>47.058962053456455</v>
      </c>
      <c r="GP120" s="73">
        <f>((((((((($A120*2)/PI())/2)+('Calcification Rates'!$D$87-'Calcification Rates'!$E$87))^2)*PI())/2))-((((((($A120*2)/PI())/2)^2)*PI())/2)))*('Calcification Rates'!$F$87-'Calcification Rates'!$G$87)</f>
        <v>40.943749075608778</v>
      </c>
      <c r="GQ120" s="73">
        <f>((((((((($A120*2)/PI())/2)+('Calcification Rates'!$D$87+'Calcification Rates'!$E$87))^2)*PI())/2))-((((((($A120*2)/PI())/2)^2)*PI())/2)))*('Calcification Rates'!$F$87+'Calcification Rates'!$G$87)</f>
        <v>53.49757010237937</v>
      </c>
      <c r="GR120" s="73">
        <f>((((((((($A120*2)/PI())/2)+'Calcification Rates'!$D$88)^2)*PI())/2))-((((((($A120*2)/PI())/2)^2)*PI())/2)))*'Calcification Rates'!$F$88</f>
        <v>47.058962053456455</v>
      </c>
      <c r="GS120" s="73">
        <f>((((((((($A120*2)/PI())/2)+('Calcification Rates'!$D$88-'Calcification Rates'!$E$88))^2)*PI())/2))-((((((($A120*2)/PI())/2)^2)*PI())/2)))*('Calcification Rates'!$F$88-'Calcification Rates'!$G$88)</f>
        <v>40.943749075608778</v>
      </c>
      <c r="GT120" s="73">
        <f>((((((((($A120*2)/PI())/2)+('Calcification Rates'!$D$88+'Calcification Rates'!$E$88))^2)*PI())/2))-((((((($A120*2)/PI())/2)^2)*PI())/2)))*('Calcification Rates'!$F$88+'Calcification Rates'!$G$88)</f>
        <v>53.49757010237937</v>
      </c>
      <c r="GU120" s="73">
        <f>((((((((($A120*2)/PI())/2)+'Calcification Rates'!$D$89)^2)*PI())/2))-((((((($A120*2)/PI())/2)^2)*PI())/2)))*'Calcification Rates'!$F$89</f>
        <v>65.713273432444936</v>
      </c>
      <c r="GV120" s="73">
        <f>((((((((($A120*2)/PI())/2)+('Calcification Rates'!$D$89-'Calcification Rates'!$E$89))^2)*PI())/2))-((((((($A120*2)/PI())/2)^2)*PI())/2)))*('Calcification Rates'!$F$89-'Calcification Rates'!$G$89)</f>
        <v>58.595131300233128</v>
      </c>
      <c r="GW120" s="73">
        <f>((((((((($A120*2)/PI())/2)+('Calcification Rates'!$D$89+'Calcification Rates'!$E$89))^2)*PI())/2))-((((((($A120*2)/PI())/2)^2)*PI())/2)))*('Calcification Rates'!$F$89+'Calcification Rates'!$G$89)</f>
        <v>73.09473930659739</v>
      </c>
      <c r="GX120" s="73">
        <f>((((((((($A120*2)/PI())/2)+'Calcification Rates'!$D$90)^2)*PI())/2))-((((((($A120*2)/PI())/2)^2)*PI())/2)))*'Calcification Rates'!$F$90</f>
        <v>65.713273432444936</v>
      </c>
      <c r="GY120" s="73">
        <f>((((((((($A120*2)/PI())/2)+('Calcification Rates'!$D$90-'Calcification Rates'!$E$90))^2)*PI())/2))-((((((($A120*2)/PI())/2)^2)*PI())/2)))*('Calcification Rates'!$F$90-'Calcification Rates'!$G$90)</f>
        <v>58.595131300233128</v>
      </c>
      <c r="GZ120" s="73">
        <f>((((((((($A120*2)/PI())/2)+('Calcification Rates'!$D$90+'Calcification Rates'!$E$90))^2)*PI())/2))-((((((($A120*2)/PI())/2)^2)*PI())/2)))*('Calcification Rates'!$F$90+'Calcification Rates'!$G$90)</f>
        <v>73.09473930659739</v>
      </c>
      <c r="HA120" s="73">
        <f>((((((((($A120*2)/PI())/2)+'Calcification Rates'!$D$92)^2)*PI())/2))-((((((($A120*2)/PI())/2)^2)*PI())/2)))*'Calcification Rates'!$F$92</f>
        <v>164.64626116781969</v>
      </c>
      <c r="HB120" s="73">
        <f>((((((((($A120*2)/PI())/2)+('Calcification Rates'!$D$92-'Calcification Rates'!$E$92))^2)*PI())/2))-((((((($A120*2)/PI())/2)^2)*PI())/2)))*('Calcification Rates'!$F$92-'Calcification Rates'!$G$92)</f>
        <v>158.27595316382585</v>
      </c>
      <c r="HC120" s="73">
        <f>((((((((($A120*2)/PI())/2)+('Calcification Rates'!$D$92+'Calcification Rates'!$E$92))^2)*PI())/2))-((((((($A120*2)/PI())/2)^2)*PI())/2)))*('Calcification Rates'!$F$92+'Calcification Rates'!$G$92)</f>
        <v>171.01656917181353</v>
      </c>
      <c r="HD120" s="73">
        <f>$A120*'Calcification Rates'!$D$93*'Calcification Rates'!$F$93</f>
        <v>48.754591519472811</v>
      </c>
      <c r="HE120" s="73">
        <f>$A120*('Calcification Rates'!$D$93-'Calcification Rates'!$E$93)*('Calcification Rates'!$F$93-'Calcification Rates'!$G$93)</f>
        <v>42.849282646970053</v>
      </c>
      <c r="HF120" s="73">
        <f>$A120*('Calcification Rates'!$D$93+'Calcification Rates'!$E$93)*('Calcification Rates'!$F$93+'Calcification Rates'!$G$93)</f>
        <v>54.983410760501592</v>
      </c>
      <c r="HG120" s="73">
        <f>$A120*'Calcification Rates'!$D$95*'Calcification Rates'!$F$95</f>
        <v>62.162104187327834</v>
      </c>
      <c r="HH120" s="73">
        <f>$A120*('Calcification Rates'!$D$95-'Calcification Rates'!$E$95)*('Calcification Rates'!$F$95-'Calcification Rates'!$G$95)</f>
        <v>54.245293667599825</v>
      </c>
      <c r="HI120" s="73">
        <f>$A120*('Calcification Rates'!$D$95+'Calcification Rates'!$E$95)*('Calcification Rates'!$F$95+'Calcification Rates'!$G$95)</f>
        <v>70.522586069605822</v>
      </c>
      <c r="HJ120" s="73">
        <f>((((1-'Calcification Rates'!$H$96)*$A120)*'Calcification Rates'!$D$96*0.1)+('Calcification Rates'!$H$96*$A120*'Calcification Rates'!$D$96))*'Calcification Rates'!$F$96</f>
        <v>29.552855149999999</v>
      </c>
      <c r="HK120" s="73">
        <f>((((1-'Calcification Rates'!$H$96)*$A120)*(('Calcification Rates'!$D$96-'Calcification Rates'!$E$96)*0.1))+('Calcification Rates'!$H$96*$A120*('Calcification Rates'!$D$96-'Calcification Rates'!$E$96)))*('Calcification Rates'!$F$96-'Calcification Rates'!$G$96)</f>
        <v>25.815078984303767</v>
      </c>
      <c r="HL120" s="73">
        <f>((((1-'Calcification Rates'!$H$96)*$A120)*(('Calcification Rates'!$D$96+'Calcification Rates'!$E$96)*0.1))+('Calcification Rates'!$H$96*$A120*('Calcification Rates'!$D$96+'Calcification Rates'!$E$96)))*('Calcification Rates'!$F$96+'Calcification Rates'!$G$96)</f>
        <v>33.520538243034615</v>
      </c>
      <c r="HM120" s="73">
        <f>((((1-'Calcification Rates'!$H$98)*$A120)*'Calcification Rates'!$D$98*0.1)+('Calcification Rates'!$H$98*$A120*'Calcification Rates'!$D$98))*'Calcification Rates'!$F$98</f>
        <v>29.552855149999999</v>
      </c>
      <c r="HN120" s="73">
        <f>((((1-'Calcification Rates'!$H$98)*$A120)*(('Calcification Rates'!$D$98-'Calcification Rates'!$E$98)*0.1))+('Calcification Rates'!$H$98*$A120*('Calcification Rates'!$D$98-'Calcification Rates'!$E$98)))*('Calcification Rates'!$F$98-'Calcification Rates'!$G$98)</f>
        <v>17.822872479056947</v>
      </c>
      <c r="HO120" s="73">
        <f>((((1-'Calcification Rates'!$H$98)*$A120)*(('Calcification Rates'!$D$98+'Calcification Rates'!$E$98)*0.1))+('Calcification Rates'!$H$98*$A120*('Calcification Rates'!$D$98+'Calcification Rates'!$E$98)))*('Calcification Rates'!$F$98+'Calcification Rates'!$G$98)</f>
        <v>42.98113988416172</v>
      </c>
    </row>
    <row r="121" spans="1:223" x14ac:dyDescent="0.3">
      <c r="A121" s="42">
        <v>119</v>
      </c>
      <c r="B121" s="73">
        <f>((((1-'Calcification Rates'!$H$11)*$A121)*'Calcification Rates'!$D$11*0.1)+('Calcification Rates'!$H$11*$A121*'Calcification Rates'!$D$11))*'Calcification Rates'!$F$11</f>
        <v>327.40534101333333</v>
      </c>
      <c r="C121" s="73">
        <f>((((1-'Calcification Rates'!$H$11)*$A121)*(('Calcification Rates'!$D$11-'Calcification Rates'!$E$11)*0.1))+('Calcification Rates'!$H$11*$A121*('Calcification Rates'!$D$11-'Calcification Rates'!$E$11)))*('Calcification Rates'!$F$11-'Calcification Rates'!$G$11)</f>
        <v>265.91044723104358</v>
      </c>
      <c r="D121" s="73">
        <f>((((1-'Calcification Rates'!$H$11)*$A121)*(('Calcification Rates'!$D$11+'Calcification Rates'!$E$11)*0.1))+('Calcification Rates'!$H$11*$A121*('Calcification Rates'!$D$11+'Calcification Rates'!$E$11)))*('Calcification Rates'!$F$11+'Calcification Rates'!$G$11)</f>
        <v>390.81054839962218</v>
      </c>
      <c r="E121" s="73">
        <f>(((((1-'Calcification Rates'!$H$12)*$A121)*'Calcification Rates'!$D$12*0.1)+('Calcification Rates'!$H$12*$A121*'Calcification Rates'!$D$12))*'Calcification Rates'!$F$12)*0.5</f>
        <v>172.41275786666665</v>
      </c>
      <c r="F121" s="73">
        <f>(((((1-'Calcification Rates'!$H$12)*$A121)*(('Calcification Rates'!$D$12-'Calcification Rates'!$E$12)*0.1))+('Calcification Rates'!$H$12*$A121*('Calcification Rates'!$D$12-'Calcification Rates'!$E$12)))*('Calcification Rates'!$F$12-'Calcification Rates'!$G$12))*0.5</f>
        <v>158.46059297792902</v>
      </c>
      <c r="G121" s="73">
        <f>(((((1-'Calcification Rates'!$H$12)*$A121)*(('Calcification Rates'!$D$12+'Calcification Rates'!$E$12)*0.1))+('Calcification Rates'!$H$12*$A121*('Calcification Rates'!$D$12+'Calcification Rates'!$E$12)))*('Calcification Rates'!$F$12+'Calcification Rates'!$G$12))*0.5</f>
        <v>186.60700570523821</v>
      </c>
      <c r="H121" s="73">
        <f>(((((1-'Calcification Rates'!$H$13)*$A121)*'Calcification Rates'!$D$13*0.1)+('Calcification Rates'!$H$13*$A121*'Calcification Rates'!$D$13))*'Calcification Rates'!$F$13)*0.5</f>
        <v>138.73214036640002</v>
      </c>
      <c r="I121" s="73">
        <f>(((((1-'Calcification Rates'!$H$13)*$A121)*(('Calcification Rates'!$D$13-'Calcification Rates'!$E$13)*0.1))+('Calcification Rates'!$H$13*$A121*('Calcification Rates'!$D$13-'Calcification Rates'!$E$13)))*('Calcification Rates'!$F$13-'Calcification Rates'!$G$13))*0.5</f>
        <v>117.40662888183613</v>
      </c>
      <c r="J121" s="73">
        <f>(((((1-'Calcification Rates'!$H$13)*$A121)*(('Calcification Rates'!$D$13+'Calcification Rates'!$E$13)*0.1))+('Calcification Rates'!$H$13*$A121*('Calcification Rates'!$D$13+'Calcification Rates'!$E$13)))*('Calcification Rates'!$F$13+'Calcification Rates'!$G$13))*0.5</f>
        <v>161.81610655005272</v>
      </c>
      <c r="K121" s="73">
        <f>((((((((($A121*2)/PI())/2)+'Calcification Rates'!$D$14)^2)*PI())/2))-((((((($A121*2)/PI())/2)^2)*PI())/2)))*'Calcification Rates'!$F$14</f>
        <v>70.26925661385728</v>
      </c>
      <c r="L121" s="73">
        <f>((((((((($A121*2)/PI())/2)+('Calcification Rates'!$D$14-'Calcification Rates'!$E$14))^2)*PI())/2))-((((((($A121*2)/PI())/2)^2)*PI())/2)))*('Calcification Rates'!$F$14-'Calcification Rates'!$G$14)</f>
        <v>67.823783634789862</v>
      </c>
      <c r="M121" s="73">
        <f>((((((((($A121*2)/PI())/2)+('Calcification Rates'!$D$14+'Calcification Rates'!$E$14))^2)*PI())/2))-((((((($A121*2)/PI())/2)^2)*PI())/2)))*('Calcification Rates'!$F$14+'Calcification Rates'!$G$14)</f>
        <v>72.7154097442195</v>
      </c>
      <c r="N121" s="73">
        <f>((((((((($A121*2)/PI())/2)+'Calcification Rates'!$D$15)^2)*PI())/2))-((((((($A121*2)/PI())/2)^2)*PI())/2)))*'Calcification Rates'!$F$15</f>
        <v>71.275717320566187</v>
      </c>
      <c r="O121" s="73">
        <f>((((((((($A121*2)/PI())/2)+('Calcification Rates'!$D$15-'Calcification Rates'!$E$15))^2)*PI())/2))-((((((($A121*2)/PI())/2)^2)*PI())/2)))*('Calcification Rates'!$F$15-'Calcification Rates'!$G$15)</f>
        <v>64.279983717556988</v>
      </c>
      <c r="P121" s="73">
        <f>((((((((($A121*2)/PI())/2)+('Calcification Rates'!$D$15+'Calcification Rates'!$E$15))^2)*PI())/2))-((((((($A121*2)/PI())/2)^2)*PI())/2)))*('Calcification Rates'!$F$15+'Calcification Rates'!$G$15)</f>
        <v>78.597791154860019</v>
      </c>
      <c r="Q121" s="73">
        <f>(2*'Calcification Rates'!$D$16*'Calcification Rates'!$F$16)+0.1*'Calcification Rates'!$D$16*($A121+(2*'Calcification Rates'!$D$16))*'Calcification Rates'!$F$16</f>
        <v>15.627278333333333</v>
      </c>
      <c r="R121" s="73">
        <f>(2*('Calcification Rates'!$D$16-'Calcification Rates'!$E$16)*('Calcification Rates'!$F$16-'Calcification Rates'!$G$16))+(0.1*('Calcification Rates'!$D$16-'Calcification Rates'!$E$16)*($A121+(2*'Calcification Rates'!$D$16-'Calcification Rates'!$E$16)))*('Calcification Rates'!$F$16-'Calcification Rates'!$G$16)</f>
        <v>13.424159321281593</v>
      </c>
      <c r="S121" s="73">
        <f>(2*('Calcification Rates'!$D$16+'Calcification Rates'!$E$16)*('Calcification Rates'!$F$16+'Calcification Rates'!$G$16))+(0.1*('Calcification Rates'!$D$16+'Calcification Rates'!$E$16)*($A121+(2*'Calcification Rates'!$D$16+'Calcification Rates'!$E$16)))*('Calcification Rates'!$F$16+'Calcification Rates'!$G$16)</f>
        <v>17.885175686087713</v>
      </c>
      <c r="T121" s="73">
        <f>(2*'Calcification Rates'!$D$17*'Calcification Rates'!$F$17)+0.1*'Calcification Rates'!$D$17*($A121+(2*'Calcification Rates'!$D$17))*'Calcification Rates'!$F$17</f>
        <v>14.443393611111109</v>
      </c>
      <c r="U121" s="73">
        <f>(2*('Calcification Rates'!$D$17-'Calcification Rates'!$E$17)*('Calcification Rates'!$F$17-'Calcification Rates'!$G$17))+(0.1*('Calcification Rates'!$D$17-'Calcification Rates'!$E$17)*($A121+(2*'Calcification Rates'!$D$17-'Calcification Rates'!$E$17)))*('Calcification Rates'!$F$17-'Calcification Rates'!$G$17)</f>
        <v>12.256331968748256</v>
      </c>
      <c r="V121" s="73">
        <f>(2*('Calcification Rates'!$D$17+'Calcification Rates'!$E$17)*('Calcification Rates'!$F$17+'Calcification Rates'!$G$17))+(0.1*('Calcification Rates'!$D$17+'Calcification Rates'!$E$17)*($A121+(2*'Calcification Rates'!$D$17+'Calcification Rates'!$E$17)))*('Calcification Rates'!$F$17+'Calcification Rates'!$G$17)</f>
        <v>16.685232100221047</v>
      </c>
      <c r="W121" s="73">
        <f>((((((((($A121*2)/PI())/2)+'Calcification Rates'!$D$18)^2)*PI())/2))-((((((($A121*2)/PI())/2)^2)*PI())/2)))*'Calcification Rates'!$F$18</f>
        <v>71.275717320566187</v>
      </c>
      <c r="X121" s="73">
        <f>((((((((($A121*2)/PI())/2)+('Calcification Rates'!$D$18-'Calcification Rates'!$E$18))^2)*PI())/2))-((((((($A121*2)/PI())/2)^2)*PI())/2)))*('Calcification Rates'!$F$18-'Calcification Rates'!$G$18)</f>
        <v>64.279983717556988</v>
      </c>
      <c r="Y121" s="73">
        <f>((((((((($A121*2)/PI())/2)+('Calcification Rates'!$D$18+'Calcification Rates'!$E$18))^2)*PI())/2))-((((((($A121*2)/PI())/2)^2)*PI())/2)))*('Calcification Rates'!$F$18+'Calcification Rates'!$G$18)</f>
        <v>78.597791154860019</v>
      </c>
      <c r="Z121" s="73">
        <f>(2*'Calcification Rates'!$D$19*'Calcification Rates'!$F$19)+0.1*'Calcification Rates'!$D$19*($A121+(2*'Calcification Rates'!$D$19))*'Calcification Rates'!$F$19</f>
        <v>14.443393611111109</v>
      </c>
      <c r="AA121" s="73">
        <f>(2*('Calcification Rates'!$D$19-'Calcification Rates'!$E$19)*('Calcification Rates'!$F$19-'Calcification Rates'!$G$19))+(0.1*('Calcification Rates'!$D$19-'Calcification Rates'!$E$19)*($A121+(2*'Calcification Rates'!$D$19-'Calcification Rates'!$E$19)))*('Calcification Rates'!$F$19-'Calcification Rates'!$G$19)</f>
        <v>12.256331968748256</v>
      </c>
      <c r="AB121" s="73">
        <f>(2*('Calcification Rates'!$D$19+'Calcification Rates'!$E$19)*('Calcification Rates'!$F$19+'Calcification Rates'!$G$19))+(0.1*('Calcification Rates'!$D$19+'Calcification Rates'!$E$19)*($A121+(2*'Calcification Rates'!$D$19+'Calcification Rates'!$E$19)))*('Calcification Rates'!$F$19+'Calcification Rates'!$G$19)</f>
        <v>16.685232100221047</v>
      </c>
      <c r="AC121" s="73">
        <f>(((((1-'Calcification Rates'!$H$20)*$A121)*'Calcification Rates'!$D$20*0.1)+('Calcification Rates'!$H$20*$A121*'Calcification Rates'!$D$20))*'Calcification Rates'!$F$20)*0.5</f>
        <v>9.6212298291666656</v>
      </c>
      <c r="AD121" s="73">
        <f>(((((1-'Calcification Rates'!$H$20)*$A121)*(('Calcification Rates'!$D$20-'Calcification Rates'!$E$20)*0.1))+('Calcification Rates'!$H$20*$A121*('Calcification Rates'!$D$20-'Calcification Rates'!$E$20)))*('Calcification Rates'!$F$20-'Calcification Rates'!$G$20))*0.5</f>
        <v>8.1647356885736748</v>
      </c>
      <c r="AE121" s="73">
        <f>(((((1-'Calcification Rates'!$H$20)*$A121)*(('Calcification Rates'!$D$20+'Calcification Rates'!$E$20)*0.1))+('Calcification Rates'!$H$20*$A121*('Calcification Rates'!$D$20+'Calcification Rates'!$E$20)))*('Calcification Rates'!$F$20+'Calcification Rates'!$G$20))*0.5</f>
        <v>11.114074999444604</v>
      </c>
      <c r="AF121" s="73">
        <f>(2*'Calcification Rates'!$D$21*'Calcification Rates'!$F$21)+0.1*'Calcification Rates'!$D$21*($A121+(2*'Calcification Rates'!$D$21))*'Calcification Rates'!$F$21</f>
        <v>16.57438611111111</v>
      </c>
      <c r="AG121" s="73">
        <f>(2*('Calcification Rates'!$D$21-'Calcification Rates'!$E$21)*('Calcification Rates'!$F$21-'Calcification Rates'!$G$21))+(0.1*('Calcification Rates'!$D$21-'Calcification Rates'!$E$21)*($A121+(2*'Calcification Rates'!$D$21-'Calcification Rates'!$E$21)))*('Calcification Rates'!$F$21-'Calcification Rates'!$G$21)</f>
        <v>16.218786271982935</v>
      </c>
      <c r="AH121" s="73">
        <f>(2*('Calcification Rates'!$D$21+'Calcification Rates'!$E$21)*('Calcification Rates'!$F$21+'Calcification Rates'!$G$21))+(0.1*('Calcification Rates'!$D$21+'Calcification Rates'!$E$21)*($A121+(2*'Calcification Rates'!$D$21+'Calcification Rates'!$E$21)))*('Calcification Rates'!$F$21+'Calcification Rates'!$G$21)</f>
        <v>16.933603883750401</v>
      </c>
      <c r="AI121" s="73">
        <f>$A121*'Calcification Rates'!$D$23*'Calcification Rates'!$F$23</f>
        <v>2.7968346874999996</v>
      </c>
      <c r="AJ121" s="73">
        <f>$A121*('Calcification Rates'!$D$23-'Calcification Rates'!$E$23)*('Calcification Rates'!$F$23-'Calcification Rates'!$G$23)</f>
        <v>1.8176594640593975</v>
      </c>
      <c r="AK121" s="73">
        <f>$A121*('Calcification Rates'!$D$23+'Calcification Rates'!$E$23)*('Calcification Rates'!$F$23+'Calcification Rates'!$G$23)</f>
        <v>3.7760099109406022</v>
      </c>
      <c r="AL121" s="73">
        <f>((((1-'Calcification Rates'!$H$24)*$A121)*'Calcification Rates'!$D$24*0.1)+('Calcification Rates'!$H$24*$A121*'Calcification Rates'!$D$24))*'Calcification Rates'!$F$24</f>
        <v>127.43892394869999</v>
      </c>
      <c r="AM121" s="73">
        <f>((((1-'Calcification Rates'!$H$24)*$A121)*(('Calcification Rates'!$D$24-'Calcification Rates'!$E$24)*0.1))+('Calcification Rates'!$H$24*$A121*('Calcification Rates'!$D$24-'Calcification Rates'!$E$24)))*('Calcification Rates'!$F$24-'Calcification Rates'!$G$24)</f>
        <v>76.856455285875015</v>
      </c>
      <c r="AN121" s="73">
        <f>((((1-'Calcification Rates'!$H$24)*$A121)*(('Calcification Rates'!$D$24+'Calcification Rates'!$E$24)*0.1))+('Calcification Rates'!$H$24*$A121*('Calcification Rates'!$D$24+'Calcification Rates'!$E$24)))*('Calcification Rates'!$F$24+'Calcification Rates'!$G$24)</f>
        <v>185.34487409505408</v>
      </c>
      <c r="AO121" s="73">
        <f>((((((((($A121*2)/PI())/2)+'Calcification Rates'!$D$25)^2)*PI())/2))-((((((($A121*2)/PI())/2)^2)*PI())/2)))*'Calcification Rates'!$F$25</f>
        <v>59.730858803986152</v>
      </c>
      <c r="AP121" s="73">
        <f>((((((((($A121*2)/PI())/2)+('Calcification Rates'!$D$25-'Calcification Rates'!$E$25))^2)*PI())/2))-((((((($A121*2)/PI())/2)^2)*PI())/2)))*('Calcification Rates'!$F$25-'Calcification Rates'!$G$25)</f>
        <v>48.833460989011847</v>
      </c>
      <c r="AQ121" s="73">
        <f>((((((((($A121*2)/PI())/2)+('Calcification Rates'!$D$25+'Calcification Rates'!$E$25))^2)*PI())/2))-((((((($A121*2)/PI())/2)^2)*PI())/2)))*('Calcification Rates'!$F$25+'Calcification Rates'!$G$25)</f>
        <v>70.989202993649641</v>
      </c>
      <c r="AR121" s="73">
        <f>((((1-'Calcification Rates'!$H$28)*$A121)*'Calcification Rates'!$D$28*0.1)+('Calcification Rates'!$H$28*$A121*'Calcification Rates'!$D$28))*'Calcification Rates'!$F$28</f>
        <v>20.512177388085409</v>
      </c>
      <c r="AS121" s="73">
        <f>((((1-'Calcification Rates'!$H$28)*$A121)*(('Calcification Rates'!$D$28-'Calcification Rates'!$E$28)*0.1))+('Calcification Rates'!$H$28*$A121*('Calcification Rates'!$D$28-'Calcification Rates'!$E$28)))*('Calcification Rates'!$F$28-'Calcification Rates'!$G$28)</f>
        <v>18.488027123069919</v>
      </c>
      <c r="AT121" s="73">
        <f>((((1-'Calcification Rates'!$H$28)*$A121)*(('Calcification Rates'!$D$28+'Calcification Rates'!$E$28)*0.1))+('Calcification Rates'!$H$28*$A121*('Calcification Rates'!$D$28+'Calcification Rates'!$E$28)))*('Calcification Rates'!$F$28+'Calcification Rates'!$G$28)</f>
        <v>22.635379553269207</v>
      </c>
      <c r="AU121" s="73">
        <f>((((((((($A121*2)/PI())/2)+'Calcification Rates'!$D$29)^2)*PI())/2))-((((((($A121*2)/PI())/2)^2)*PI())/2)))*'Calcification Rates'!$F$29</f>
        <v>291.49958478419626</v>
      </c>
      <c r="AV121" s="73">
        <f>((((((((($A121*2)/PI())/2)+('Calcification Rates'!$D$29-'Calcification Rates'!$E$29))^2)*PI())/2))-((((((($A121*2)/PI())/2)^2)*PI())/2)))*('Calcification Rates'!$F$29-'Calcification Rates'!$G$29)</f>
        <v>240.99924167358603</v>
      </c>
      <c r="AW121" s="73">
        <f>((((((((($A121*2)/PI())/2)+('Calcification Rates'!$D$29+'Calcification Rates'!$E$29))^2)*PI())/2))-((((((($A121*2)/PI())/2)^2)*PI())/2)))*('Calcification Rates'!$F$29+'Calcification Rates'!$G$29)</f>
        <v>346.36650065617908</v>
      </c>
      <c r="AX121" s="73">
        <f>((((((((($A121*2)/PI())/2)+'Calcification Rates'!$D$30)^2)*PI())/2))-((((((($A121*2)/PI())/2)^2)*PI())/2)))*'Calcification Rates'!$F$30</f>
        <v>69.80327788683347</v>
      </c>
      <c r="AY121" s="73">
        <f>((((((((($A121*2)/PI())/2)+('Calcification Rates'!$D$30-'Calcification Rates'!$E$30))^2)*PI())/2))-((((((($A121*2)/PI())/2)^2)*PI())/2)))*('Calcification Rates'!$F$30-'Calcification Rates'!$G$30)</f>
        <v>61.970054904565075</v>
      </c>
      <c r="AZ121" s="73">
        <f>((((((((($A121*2)/PI())/2)+('Calcification Rates'!$D$30+'Calcification Rates'!$E$30))^2)*PI())/2))-((((((($A121*2)/PI())/2)^2)*PI())/2)))*('Calcification Rates'!$F$30+'Calcification Rates'!$G$30)</f>
        <v>77.797097122245106</v>
      </c>
      <c r="BA121" s="73">
        <f>((((1-'Calcification Rates'!$H$31)*$A121)*'Calcification Rates'!$D$31*0.1)+('Calcification Rates'!$H$31*$A121*'Calcification Rates'!$D$31))*'Calcification Rates'!$F$31</f>
        <v>21.939554000000001</v>
      </c>
      <c r="BB121" s="73">
        <f>((((1-'Calcification Rates'!$H$31)*$A121)*(('Calcification Rates'!$D$31-'Calcification Rates'!$E$31)*0.1))+('Calcification Rates'!$H$31*$A121*('Calcification Rates'!$D$31-'Calcification Rates'!$E$31)))*('Calcification Rates'!$F$31-'Calcification Rates'!$G$31)</f>
        <v>21.939553999999998</v>
      </c>
      <c r="BC121" s="73">
        <f>((((1-'Calcification Rates'!$H$31)*$A121)*(('Calcification Rates'!$D$31+'Calcification Rates'!$E$31)*0.1))+('Calcification Rates'!$H$31*$A121*('Calcification Rates'!$D$31+'Calcification Rates'!$E$31)))*('Calcification Rates'!$F$31+'Calcification Rates'!$G$31)</f>
        <v>21.939553999999998</v>
      </c>
      <c r="BD121" s="73">
        <f>$A121*'Calcification Rates'!$D$32*'Calcification Rates'!$F$32</f>
        <v>92.189561294765866</v>
      </c>
      <c r="BE121" s="73">
        <f>$A121*('Calcification Rates'!$D$32-'Calcification Rates'!$E$32)*('Calcification Rates'!$F$32-'Calcification Rates'!$G$32)</f>
        <v>88.62266644981014</v>
      </c>
      <c r="BF121" s="73">
        <f>$A121*('Calcification Rates'!$D$32+'Calcification Rates'!$E$32)*('Calcification Rates'!$F$32+'Calcification Rates'!$G$32)</f>
        <v>95.756456139721578</v>
      </c>
      <c r="BG121" s="73">
        <f>((((1-'Calcification Rates'!$H$34)*$A121)*'Calcification Rates'!$D$34*0.1)+('Calcification Rates'!$H$34*$A121*'Calcification Rates'!$D$34))*'Calcification Rates'!$F$34</f>
        <v>29.803303075000002</v>
      </c>
      <c r="BH121" s="73">
        <f>((((1-'Calcification Rates'!$H$34)*$A121)*(('Calcification Rates'!$D$34-'Calcification Rates'!$E$34)*0.1))+('Calcification Rates'!$H$34*$A121*('Calcification Rates'!$D$34-'Calcification Rates'!$E$34)))*('Calcification Rates'!$F$34-'Calcification Rates'!$G$34)</f>
        <v>11.349487649231992</v>
      </c>
      <c r="BI121" s="73">
        <f>((((1-'Calcification Rates'!$H$34)*$A121)*(('Calcification Rates'!$D$34+'Calcification Rates'!$E$34)*0.1))+('Calcification Rates'!$H$34*$A121*('Calcification Rates'!$D$34+'Calcification Rates'!$E$34)))*('Calcification Rates'!$F$34+'Calcification Rates'!$G$34)</f>
        <v>56.841118390010521</v>
      </c>
      <c r="BJ121" s="73">
        <f>(2*'Calcification Rates'!$D$35*'Calcification Rates'!$F$35)+0.1*'Calcification Rates'!$D$35*($A121+(2*'Calcification Rates'!$D$35))*'Calcification Rates'!$F$35</f>
        <v>8.3285017050371088</v>
      </c>
      <c r="BK121" s="73">
        <f>(2*('Calcification Rates'!$D$35-'Calcification Rates'!$E$35)*('Calcification Rates'!$F$35-'Calcification Rates'!$G$35))+(0.1*('Calcification Rates'!$D$35-'Calcification Rates'!$E$35)*($A121+(2*'Calcification Rates'!$D$35-'Calcification Rates'!$E$35)))*('Calcification Rates'!$F$35-'Calcification Rates'!$G$35)</f>
        <v>7.5115340518712506</v>
      </c>
      <c r="BL121" s="73">
        <f>(2*('Calcification Rates'!$D$35+'Calcification Rates'!$E$35)*('Calcification Rates'!$F$35+'Calcification Rates'!$G$35))+(0.1*('Calcification Rates'!$D$35+'Calcification Rates'!$E$35)*($A121+(2*'Calcification Rates'!$D$35+'Calcification Rates'!$E$35)))*('Calcification Rates'!$F$35+'Calcification Rates'!$G$35)</f>
        <v>9.1834957492067595</v>
      </c>
      <c r="BM121" s="73">
        <f>((((((((($A121*2)/PI())/2)+'Calcification Rates'!$D$36)^2)*PI())/2))-((((((($A121*2)/PI())/2)^2)*PI())/2)))*'Calcification Rates'!$F$36</f>
        <v>94.012612614365295</v>
      </c>
      <c r="BN121" s="73">
        <f>((((((((($A121*2)/PI())/2)+('Calcification Rates'!$D$36-'Calcification Rates'!$E$36))^2)*PI())/2))-((((((($A121*2)/PI())/2)^2)*PI())/2)))*('Calcification Rates'!$F$36-'Calcification Rates'!$G$36)</f>
        <v>86.119236904533167</v>
      </c>
      <c r="BO121" s="73">
        <f>((((((((($A121*2)/PI())/2)+('Calcification Rates'!$D$36+'Calcification Rates'!$E$36))^2)*PI())/2))-((((((($A121*2)/PI())/2)^2)*PI())/2)))*('Calcification Rates'!$F$36+'Calcification Rates'!$G$36)</f>
        <v>102.25141620946795</v>
      </c>
      <c r="BP121" s="73">
        <f>(2*'Calcification Rates'!$D$37*'Calcification Rates'!$F$37)+0.1*'Calcification Rates'!$D$37*($A121+(2*'Calcification Rates'!$D$37))*'Calcification Rates'!$F$37</f>
        <v>162.84265277777774</v>
      </c>
      <c r="BQ121" s="73">
        <f>(2*('Calcification Rates'!$D$37-'Calcification Rates'!$E$37)*('Calcification Rates'!$F$37-'Calcification Rates'!$G$37))+(0.1*('Calcification Rates'!$D$37-'Calcification Rates'!$E$37)*($A121+(2*'Calcification Rates'!$D$37-'Calcification Rates'!$E$37)))*('Calcification Rates'!$F$37-'Calcification Rates'!$G$37)</f>
        <v>133.72169635612744</v>
      </c>
      <c r="BR121" s="73">
        <f>(2*('Calcification Rates'!$D$37+'Calcification Rates'!$E$37)*('Calcification Rates'!$F$37+'Calcification Rates'!$G$37))+(0.1*('Calcification Rates'!$D$37+'Calcification Rates'!$E$37)*($A121+(2*'Calcification Rates'!$D$37+'Calcification Rates'!$E$37)))*('Calcification Rates'!$F$37+'Calcification Rates'!$G$37)</f>
        <v>194.26112506398349</v>
      </c>
      <c r="BS121" s="73">
        <f>(2*'Calcification Rates'!$D$38*'Calcification Rates'!$F$38)+0.1*'Calcification Rates'!$D$38*($A121+(2*'Calcification Rates'!$D$38))*'Calcification Rates'!$F$38</f>
        <v>155.92655555555552</v>
      </c>
      <c r="BT121" s="73">
        <f>(2*('Calcification Rates'!$D$38-'Calcification Rates'!$E$38)*('Calcification Rates'!$F$38-'Calcification Rates'!$G$38))+(0.1*('Calcification Rates'!$D$38-'Calcification Rates'!$E$38)*($A121+(2*'Calcification Rates'!$D$38-'Calcification Rates'!$E$38)))*('Calcification Rates'!$F$38-'Calcification Rates'!$G$38)</f>
        <v>125.58848034210681</v>
      </c>
      <c r="BU121" s="73">
        <f>(2*('Calcification Rates'!$D$38+'Calcification Rates'!$E$38)*('Calcification Rates'!$F$38+'Calcification Rates'!$G$38))+(0.1*('Calcification Rates'!$D$38+'Calcification Rates'!$E$38)*($A121+(2*'Calcification Rates'!$D$38+'Calcification Rates'!$E$38)))*('Calcification Rates'!$F$38+'Calcification Rates'!$G$38)</f>
        <v>189.26009733182372</v>
      </c>
      <c r="BV121" s="73">
        <f>((((((((($A121*2)/PI())/2)+'Calcification Rates'!$D$39)^2)*PI())/2))-((((((($A121*2)/PI())/2)^2)*PI())/2)))*'Calcification Rates'!$F$39</f>
        <v>50.888314740842638</v>
      </c>
      <c r="BW121" s="73">
        <f>((((((((($A121*2)/PI())/2)+('Calcification Rates'!$D$39-'Calcification Rates'!$E$39))^2)*PI())/2))-((((((($A121*2)/PI())/2)^2)*PI())/2)))*('Calcification Rates'!$F$39-'Calcification Rates'!$G$39)</f>
        <v>48.919401287211734</v>
      </c>
      <c r="BX121" s="73">
        <f>((((((((($A121*2)/PI())/2)+('Calcification Rates'!$D$39+'Calcification Rates'!$E$39))^2)*PI())/2))-((((((($A121*2)/PI())/2)^2)*PI())/2)))*('Calcification Rates'!$F$39+'Calcification Rates'!$G$39)</f>
        <v>52.857228194473542</v>
      </c>
      <c r="BY121" s="73">
        <f>((((((((($A121*2)/PI())/2)+'Calcification Rates'!$D$40)^2)*PI())/2))-((((((($A121*2)/PI())/2)^2)*PI())/2)))*'Calcification Rates'!$F$40</f>
        <v>92.798010976491</v>
      </c>
      <c r="BZ121" s="73">
        <f>((((((((($A121*2)/PI())/2)+('Calcification Rates'!$D$40-'Calcification Rates'!$E$40))^2)*PI())/2))-((((((($A121*2)/PI())/2)^2)*PI())/2)))*('Calcification Rates'!$F$40-'Calcification Rates'!$G$40)</f>
        <v>89.207574680608744</v>
      </c>
      <c r="CA121" s="73">
        <f>((((((((($A121*2)/PI())/2)+('Calcification Rates'!$D$40+'Calcification Rates'!$E$40))^2)*PI())/2))-((((((($A121*2)/PI())/2)^2)*PI())/2)))*('Calcification Rates'!$F$40+'Calcification Rates'!$G$40)</f>
        <v>96.388447272373256</v>
      </c>
      <c r="CB121" s="73">
        <f>$A121*'Calcification Rates'!$D$23*'Calcification Rates'!$F$23</f>
        <v>2.7968346874999996</v>
      </c>
      <c r="CC121" s="73">
        <f>$A121*('Calcification Rates'!$D$23-'Calcification Rates'!$E$23)*('Calcification Rates'!$F$23-'Calcification Rates'!$G$23)</f>
        <v>1.8176594640593975</v>
      </c>
      <c r="CD121" s="73">
        <f>$A121*('Calcification Rates'!$D$23+'Calcification Rates'!$E$23)*('Calcification Rates'!$F$23+'Calcification Rates'!$G$23)</f>
        <v>3.7760099109406022</v>
      </c>
      <c r="CE121" s="73">
        <f>((((1-'Calcification Rates'!$H$44)*$A121)*'Calcification Rates'!$D$44*0.1)+('Calcification Rates'!$H$44*$A121*'Calcification Rates'!$D$44))*'Calcification Rates'!$F$44</f>
        <v>97.665424176775005</v>
      </c>
      <c r="CF121" s="73">
        <f>((((1-'Calcification Rates'!$H$44)*$A121)*(('Calcification Rates'!$D$44-'Calcification Rates'!$E$44)*0.1))+('Calcification Rates'!$H$44*$A121*('Calcification Rates'!$D$44-'Calcification Rates'!$E$44)))*('Calcification Rates'!$F$44-'Calcification Rates'!$G$44)</f>
        <v>58.900515428393931</v>
      </c>
      <c r="CG121" s="73">
        <f>((((1-'Calcification Rates'!$H$44)*$A121)*(('Calcification Rates'!$D$44+'Calcification Rates'!$E$44)*0.1))+('Calcification Rates'!$H$44*$A121*('Calcification Rates'!$D$44+'Calcification Rates'!$E$44)))*('Calcification Rates'!$F$44+'Calcification Rates'!$G$44)</f>
        <v>142.04283264955387</v>
      </c>
      <c r="CH121" s="73">
        <f>((((1-'Calcification Rates'!$H$45)*$A121)*'Calcification Rates'!$D$45*0.1)+('Calcification Rates'!$H$45*$A121*'Calcification Rates'!$D$45))*'Calcification Rates'!$F$45</f>
        <v>121.3564856</v>
      </c>
      <c r="CI121" s="73">
        <f>((((1-'Calcification Rates'!$H$45)*$A121)*(('Calcification Rates'!$D$45-'Calcification Rates'!$E$45)*0.1))+('Calcification Rates'!$H$45*$A121*('Calcification Rates'!$D$45-'Calcification Rates'!$E$45)))*('Calcification Rates'!$F$45-'Calcification Rates'!$G$45)</f>
        <v>79.911607660649423</v>
      </c>
      <c r="CJ121" s="73">
        <f>((((1-'Calcification Rates'!$H$45)*$A121)*(('Calcification Rates'!$D$45+'Calcification Rates'!$E$45)*0.1))+('Calcification Rates'!$H$45*$A121*('Calcification Rates'!$D$45+'Calcification Rates'!$E$45)))*('Calcification Rates'!$F$45+'Calcification Rates'!$G$45)</f>
        <v>162.80136353935055</v>
      </c>
      <c r="CK121" s="73">
        <f>((((1-'Calcification Rates'!$H$46)*$A121)*'Calcification Rates'!$D$46*0.1)+('Calcification Rates'!$H$46*$A121*'Calcification Rates'!$D$46))*'Calcification Rates'!$F$46</f>
        <v>97.748125580000007</v>
      </c>
      <c r="CL121" s="73">
        <f>((((1-'Calcification Rates'!$H$46)*$A121)*(('Calcification Rates'!$D$46-'Calcification Rates'!$E$46)*0.1))+('Calcification Rates'!$H$46*$A121*('Calcification Rates'!$D$46-'Calcification Rates'!$E$46)))*('Calcification Rates'!$F$46-'Calcification Rates'!$G$46)</f>
        <v>91.674843091147864</v>
      </c>
      <c r="CM121" s="73">
        <f>((((1-'Calcification Rates'!$H$46)*$A121)*(('Calcification Rates'!$D$46+'Calcification Rates'!$E$46)*0.1))+('Calcification Rates'!$H$46*$A121*('Calcification Rates'!$D$46+'Calcification Rates'!$E$46)))*('Calcification Rates'!$F$46+'Calcification Rates'!$G$46)</f>
        <v>104.00352619467978</v>
      </c>
      <c r="CN121" s="73">
        <f>((((1-'Calcification Rates'!$H$47)*$A121)*'Calcification Rates'!$D$47*0.1)+('Calcification Rates'!$H$47*$A121*'Calcification Rates'!$D$47))*'Calcification Rates'!$F$47</f>
        <v>127.43892394869999</v>
      </c>
      <c r="CO121" s="73">
        <f>((((1-'Calcification Rates'!$H$47)*$A121)*(('Calcification Rates'!$D$47-'Calcification Rates'!$E$47)*0.1))+('Calcification Rates'!$H$47*$A121*('Calcification Rates'!$D$47-'Calcification Rates'!$E$47)))*('Calcification Rates'!$F$47-'Calcification Rates'!$G$47)</f>
        <v>76.856455285875015</v>
      </c>
      <c r="CP121" s="73">
        <f>((((1-'Calcification Rates'!$H$47)*$A121)*(('Calcification Rates'!$D$47+'Calcification Rates'!$E$47)*0.1))+('Calcification Rates'!$H$47*$A121*('Calcification Rates'!$D$47+'Calcification Rates'!$E$47)))*('Calcification Rates'!$F$47+'Calcification Rates'!$G$47)</f>
        <v>185.34487409505408</v>
      </c>
      <c r="CQ121" s="73">
        <f>((((((((($A121*2)/PI())/2)+'Calcification Rates'!$D$48)^2)*PI())/2))-((((((($A121*2)/PI())/2)^2)*PI())/2)))*'Calcification Rates'!$F$48</f>
        <v>71.275717320566187</v>
      </c>
      <c r="CR121" s="73">
        <f>((((((((($A121*2)/PI())/2)+('Calcification Rates'!$D$48-'Calcification Rates'!$E$48))^2)*PI())/2))-((((((($A121*2)/PI())/2)^2)*PI())/2)))*('Calcification Rates'!$F$48-'Calcification Rates'!$G$48)</f>
        <v>64.279983717556988</v>
      </c>
      <c r="CS121" s="73">
        <f>((((((((($A121*2)/PI())/2)+('Calcification Rates'!$D$48+'Calcification Rates'!$E$48))^2)*PI())/2))-((((((($A121*2)/PI())/2)^2)*PI())/2)))*('Calcification Rates'!$F$48+'Calcification Rates'!$G$48)</f>
        <v>78.597791154860019</v>
      </c>
      <c r="CT121" s="73">
        <f>((((1-'Calcification Rates'!$H$49)*$A121)*'Calcification Rates'!$D$49*0.1)+('Calcification Rates'!$H$49*$A121*'Calcification Rates'!$D$49))*'Calcification Rates'!$F$49</f>
        <v>97.665424176775005</v>
      </c>
      <c r="CU121" s="73">
        <f>((((1-'Calcification Rates'!$H$49)*$A121)*(('Calcification Rates'!$D$49-'Calcification Rates'!$E$49)*0.1))+('Calcification Rates'!$H$49*$A121*('Calcification Rates'!$D$49-'Calcification Rates'!$E$49)))*('Calcification Rates'!$F$49-'Calcification Rates'!$G$49)</f>
        <v>58.900515428393931</v>
      </c>
      <c r="CV121" s="73">
        <f>((((1-'Calcification Rates'!$H$49)*$A121)*(('Calcification Rates'!$D$49+'Calcification Rates'!$E$49)*0.1))+('Calcification Rates'!$H$49*$A121*('Calcification Rates'!$D$49+'Calcification Rates'!$E$49)))*('Calcification Rates'!$F$49+'Calcification Rates'!$G$49)</f>
        <v>142.04283264955387</v>
      </c>
      <c r="CW121" s="73">
        <f>((((((((($A121*2)/PI())/2)+'Calcification Rates'!$D$50)^2)*PI())/2))-((((((($A121*2)/PI())/2)^2)*PI())/2)))*'Calcification Rates'!$F$50</f>
        <v>71.275717320566187</v>
      </c>
      <c r="CX121" s="73">
        <f>((((((((($A121*2)/PI())/2)+('Calcification Rates'!$D$50-'Calcification Rates'!$E$50))^2)*PI())/2))-((((((($A121*2)/PI())/2)^2)*PI())/2)))*('Calcification Rates'!$F$50-'Calcification Rates'!$G$50)</f>
        <v>64.279983717556988</v>
      </c>
      <c r="CY121" s="73">
        <f>((((((((($A121*2)/PI())/2)+('Calcification Rates'!$D$50+'Calcification Rates'!$E$50))^2)*PI())/2))-((((((($A121*2)/PI())/2)^2)*PI())/2)))*('Calcification Rates'!$F$50+'Calcification Rates'!$G$50)</f>
        <v>78.597791154860019</v>
      </c>
      <c r="CZ121" s="73">
        <f>((((((((($A121*2)/PI())/2)+'Calcification Rates'!$D$51)^2)*PI())/2))-((((((($A121*2)/PI())/2)^2)*PI())/2)))*'Calcification Rates'!$F$51</f>
        <v>71.275717320566187</v>
      </c>
      <c r="DA121" s="73">
        <f>((((((((($A121*2)/PI())/2)+('Calcification Rates'!$D$51-'Calcification Rates'!$E$51))^2)*PI())/2))-((((((($A121*2)/PI())/2)^2)*PI())/2)))*('Calcification Rates'!$F$51-'Calcification Rates'!$G$51)</f>
        <v>64.279983717556988</v>
      </c>
      <c r="DB121" s="73">
        <f>((((((((($A121*2)/PI())/2)+('Calcification Rates'!$D$51+'Calcification Rates'!$E$51))^2)*PI())/2))-((((((($A121*2)/PI())/2)^2)*PI())/2)))*('Calcification Rates'!$F$51+'Calcification Rates'!$G$51)</f>
        <v>78.597791154860019</v>
      </c>
      <c r="DC121" s="73">
        <f>((((((((($A121*2)/PI())/2)+'Calcification Rates'!$D$52)^2)*PI())/2))-((((((($A121*2)/PI())/2)^2)*PI())/2)))*'Calcification Rates'!$F$52</f>
        <v>157.03552305130921</v>
      </c>
      <c r="DD121" s="73">
        <f>((((((((($A121*2)/PI())/2)+('Calcification Rates'!$D$52-'Calcification Rates'!$E$52))^2)*PI())/2))-((((((($A121*2)/PI())/2)^2)*PI())/2)))*('Calcification Rates'!$F$52-'Calcification Rates'!$G$52)</f>
        <v>148.25903641631882</v>
      </c>
      <c r="DE121" s="73">
        <f>((((((((($A121*2)/PI())/2)+('Calcification Rates'!$D$52+'Calcification Rates'!$E$52))^2)*PI())/2))-((((((($A121*2)/PI())/2)^2)*PI())/2)))*('Calcification Rates'!$F$52+'Calcification Rates'!$G$52)</f>
        <v>166.03052508008773</v>
      </c>
      <c r="DF121" s="73">
        <f>((((((((($A121*2)/PI())/2)+'Calcification Rates'!$D$53)^2)*PI())/2))-((((((($A121*2)/PI())/2)^2)*PI())/2)))*'Calcification Rates'!$F$53</f>
        <v>21.161810916848474</v>
      </c>
      <c r="DG121" s="73">
        <f>((((((((($A121*2)/PI())/2)+('Calcification Rates'!$D$53-'Calcification Rates'!$E$53))^2)*PI())/2))-((((((($A121*2)/PI())/2)^2)*PI())/2)))*('Calcification Rates'!$F$53-'Calcification Rates'!$G$53)</f>
        <v>20.114391249311399</v>
      </c>
      <c r="DH121" s="73">
        <f>((((((((($A121*2)/PI())/2)+('Calcification Rates'!$D$53+'Calcification Rates'!$E$53))^2)*PI())/2))-((((((($A121*2)/PI())/2)^2)*PI())/2)))*('Calcification Rates'!$F$53+'Calcification Rates'!$G$53)</f>
        <v>22.227644462956174</v>
      </c>
      <c r="DI121" s="73">
        <f>((((((((($A121*2)/PI())/2)+'Calcification Rates'!$D$54)^2)*PI())/2))-((((((($A121*2)/PI())/2)^2)*PI())/2)))*'Calcification Rates'!$F$54</f>
        <v>21.161810916848474</v>
      </c>
      <c r="DJ121" s="73">
        <f>((((((((($A121*2)/PI())/2)+('Calcification Rates'!$D$54-'Calcification Rates'!$E$54))^2)*PI())/2))-((((((($A121*2)/PI())/2)^2)*PI())/2)))*('Calcification Rates'!$F$54-'Calcification Rates'!$G$54)</f>
        <v>20.114391249311399</v>
      </c>
      <c r="DK121" s="73">
        <f>((((((((($A121*2)/PI())/2)+('Calcification Rates'!$D$54+'Calcification Rates'!$E$54))^2)*PI())/2))-((((((($A121*2)/PI())/2)^2)*PI())/2)))*('Calcification Rates'!$F$54+'Calcification Rates'!$G$54)</f>
        <v>22.227644462956174</v>
      </c>
      <c r="DL121" s="73">
        <f>((((((((($A121*2)/PI())/2)+'Calcification Rates'!$D$55)^2)*PI())/2))-((((((($A121*2)/PI())/2)^2)*PI())/2)))*'Calcification Rates'!$F$55</f>
        <v>25.950256087025625</v>
      </c>
      <c r="DM121" s="73">
        <f>((((((((($A121*2)/PI())/2)+('Calcification Rates'!$D$55-'Calcification Rates'!$E$55))^2)*PI())/2))-((((((($A121*2)/PI())/2)^2)*PI())/2)))*('Calcification Rates'!$F$55-'Calcification Rates'!$G$55)</f>
        <v>25.658581735660754</v>
      </c>
      <c r="DN121" s="73">
        <f>((((((((($A121*2)/PI())/2)+('Calcification Rates'!$D$55+'Calcification Rates'!$E$55))^2)*PI())/2))-((((((($A121*2)/PI())/2)^2)*PI())/2)))*('Calcification Rates'!$F$55+'Calcification Rates'!$G$55)</f>
        <v>26.241940312313044</v>
      </c>
      <c r="DO121" s="73">
        <f>((((1-'Calcification Rates'!$H$56)*$A121)*'Calcification Rates'!$D$56*0.1)+('Calcification Rates'!$H$56*$A121*'Calcification Rates'!$D$56))*'Calcification Rates'!$F$56</f>
        <v>12.668773915000003</v>
      </c>
      <c r="DP121" s="73">
        <f>((((1-'Calcification Rates'!$H$56)*$A121)*(('Calcification Rates'!$D$56-'Calcification Rates'!$E$56)*0.1))+('Calcification Rates'!$H$56*$A121*('Calcification Rates'!$D$56-'Calcification Rates'!$E$56)))*('Calcification Rates'!$F$56-'Calcification Rates'!$G$56)</f>
        <v>12.668773915000003</v>
      </c>
      <c r="DQ121" s="73">
        <f>((((1-'Calcification Rates'!$H$56)*$A121)*(('Calcification Rates'!$D$56+'Calcification Rates'!$E$56)*0.1))+('Calcification Rates'!$H$56*$A121*('Calcification Rates'!$D$56+'Calcification Rates'!$E$56)))*('Calcification Rates'!$F$56+'Calcification Rates'!$G$56)</f>
        <v>12.668773915000003</v>
      </c>
      <c r="DR121" s="73">
        <f>((((1-'Calcification Rates'!$H$57)*$A121)*'Calcification Rates'!$D$57*0.1)+('Calcification Rates'!$H$57*$A121*'Calcification Rates'!$D$57))*'Calcification Rates'!$F$57</f>
        <v>53.715330666666681</v>
      </c>
      <c r="DS121" s="73">
        <f>((((1-'Calcification Rates'!$H$57)*$A121)*(('Calcification Rates'!$D$57-'Calcification Rates'!$E$57)*0.1))+('Calcification Rates'!$H$57*$A121*('Calcification Rates'!$D$57-'Calcification Rates'!$E$57)))*('Calcification Rates'!$F$57-'Calcification Rates'!$G$57)</f>
        <v>50.91086072307121</v>
      </c>
      <c r="DT121" s="73">
        <f>((((1-'Calcification Rates'!$H$57)*$A121)*(('Calcification Rates'!$D$57+'Calcification Rates'!$E$57)*0.1))+('Calcification Rates'!$H$57*$A121*('Calcification Rates'!$D$57+'Calcification Rates'!$E$57)))*('Calcification Rates'!$F$57+'Calcification Rates'!$G$57)</f>
        <v>56.519800610262145</v>
      </c>
      <c r="DU121" s="73">
        <f>((((1-'Calcification Rates'!$H$58)*$A121)*'Calcification Rates'!$D$58*0.1)+('Calcification Rates'!$H$58*$A121*'Calcification Rates'!$D$58))*'Calcification Rates'!$F$58</f>
        <v>53.715330666666681</v>
      </c>
      <c r="DV121" s="73">
        <f>((((1-'Calcification Rates'!$H$58)*$A121)*(('Calcification Rates'!$D$58-'Calcification Rates'!$E$58)*0.1))+('Calcification Rates'!$H$58*$A121*('Calcification Rates'!$D$58-'Calcification Rates'!$E$58)))*('Calcification Rates'!$F$58-'Calcification Rates'!$G$58)</f>
        <v>50.91086072307121</v>
      </c>
      <c r="DW121" s="73">
        <f>((((1-'Calcification Rates'!$H$58)*$A121)*(('Calcification Rates'!$D$58+'Calcification Rates'!$E$58)*0.1))+('Calcification Rates'!$H$58*$A121*('Calcification Rates'!$D$58+'Calcification Rates'!$E$58)))*('Calcification Rates'!$F$58+'Calcification Rates'!$G$58)</f>
        <v>56.519800610262145</v>
      </c>
      <c r="DX121" s="73">
        <f>(2*'Calcification Rates'!$D$59*'Calcification Rates'!$F$59)+0.1*'Calcification Rates'!$D$59*($A121+(2*'Calcification Rates'!$D$59))*'Calcification Rates'!$F$59</f>
        <v>33.770257422222222</v>
      </c>
      <c r="DY121" s="73">
        <f>(2*('Calcification Rates'!$D$59-'Calcification Rates'!$E$59)*('Calcification Rates'!$F$59-'Calcification Rates'!$G$59))+(0.1*('Calcification Rates'!$D$59-'Calcification Rates'!$E$59)*($A121+(2*'Calcification Rates'!$D$59-'Calcification Rates'!$E$59)))*('Calcification Rates'!$F$59-'Calcification Rates'!$G$59)</f>
        <v>31.988620751386279</v>
      </c>
      <c r="DZ121" s="73">
        <f>(2*('Calcification Rates'!$D$59+'Calcification Rates'!$E$59)*('Calcification Rates'!$F$59+'Calcification Rates'!$G$59))+(0.1*('Calcification Rates'!$D$59+'Calcification Rates'!$E$59)*($A121+(2*'Calcification Rates'!$D$59+'Calcification Rates'!$E$59)))*('Calcification Rates'!$F$59+'Calcification Rates'!$G$59)</f>
        <v>35.553931855265461</v>
      </c>
      <c r="EA121" s="73">
        <f>((((((((($A121*2)/PI())/2)+'Calcification Rates'!$D$60)^2)*PI())/2))-((((((($A121*2)/PI())/2)^2)*PI())/2)))*'Calcification Rates'!$F$60</f>
        <v>74.109041284713854</v>
      </c>
      <c r="EB121" s="73">
        <f>((((((((($A121*2)/PI())/2)+('Calcification Rates'!$D$60-'Calcification Rates'!$E$60))^2)*PI())/2))-((((((($A121*2)/PI())/2)^2)*PI())/2)))*('Calcification Rates'!$F$60-'Calcification Rates'!$G$60)</f>
        <v>69.189286118295101</v>
      </c>
      <c r="EC121" s="73">
        <f>((((((((($A121*2)/PI())/2)+('Calcification Rates'!$D$60+'Calcification Rates'!$E$60))^2)*PI())/2))-((((((($A121*2)/PI())/2)^2)*PI())/2)))*('Calcification Rates'!$F$60+'Calcification Rates'!$G$60)</f>
        <v>79.187858729228537</v>
      </c>
      <c r="ED121" s="73">
        <f>$A121*'Calcification Rates'!$D$61*'Calcification Rates'!$F$61</f>
        <v>93.388237578320926</v>
      </c>
      <c r="EE121" s="73">
        <f>$A121*('Calcification Rates'!$D$61-'Calcification Rates'!$E$61)*('Calcification Rates'!$F$61-'Calcification Rates'!$G$61)</f>
        <v>85.573880323923731</v>
      </c>
      <c r="EF121" s="73">
        <f>$A121*('Calcification Rates'!$D$61+'Calcification Rates'!$E$61)*('Calcification Rates'!$F$61+'Calcification Rates'!$G$61)</f>
        <v>101.54076626249586</v>
      </c>
      <c r="EG121" s="73">
        <f>(2*'Calcification Rates'!$D$62*'Calcification Rates'!$F$62)+0.1*'Calcification Rates'!$D$62*($A121+(2*'Calcification Rates'!$D$62))*'Calcification Rates'!$F$62</f>
        <v>162.84265277777774</v>
      </c>
      <c r="EH121" s="73">
        <f>(2*('Calcification Rates'!$D$62-'Calcification Rates'!$E$62)*('Calcification Rates'!$F$62-'Calcification Rates'!$G$62))+(0.1*('Calcification Rates'!$D$62-'Calcification Rates'!$E$62)*($A121+(2*'Calcification Rates'!$D$62-'Calcification Rates'!$E$62)))*('Calcification Rates'!$F$62-'Calcification Rates'!$G$62)</f>
        <v>133.72169635612744</v>
      </c>
      <c r="EI121" s="73">
        <f>(2*('Calcification Rates'!$D$62+'Calcification Rates'!$E$62)*('Calcification Rates'!$F$62+'Calcification Rates'!$G$62))+(0.1*('Calcification Rates'!$D$62+'Calcification Rates'!$E$62)*($A121+(2*'Calcification Rates'!$D$62+'Calcification Rates'!$E$62)))*('Calcification Rates'!$F$62+'Calcification Rates'!$G$62)</f>
        <v>194.26112506398349</v>
      </c>
      <c r="EJ121" s="73">
        <f>(2*'Calcification Rates'!$D$63*'Calcification Rates'!$F$63)+0.1*'Calcification Rates'!$D$63*($A121+(2*'Calcification Rates'!$D$63))*'Calcification Rates'!$F$63</f>
        <v>162.84265277777774</v>
      </c>
      <c r="EK121" s="73">
        <f>(2*('Calcification Rates'!$D$63-'Calcification Rates'!$E$63)*('Calcification Rates'!$F$63-'Calcification Rates'!$G$63))+(0.1*('Calcification Rates'!$D$63-'Calcification Rates'!$E$63)*($A121+(2*'Calcification Rates'!$D$63-'Calcification Rates'!$E$63)))*('Calcification Rates'!$F$63-'Calcification Rates'!$G$63)</f>
        <v>133.72169635612744</v>
      </c>
      <c r="EL121" s="73">
        <f>(2*('Calcification Rates'!$D$63+'Calcification Rates'!$E$63)*('Calcification Rates'!$F$63+'Calcification Rates'!$G$63))+(0.1*('Calcification Rates'!$D$63+'Calcification Rates'!$E$63)*($A121+(2*'Calcification Rates'!$D$63+'Calcification Rates'!$E$63)))*('Calcification Rates'!$F$63+'Calcification Rates'!$G$63)</f>
        <v>194.26112506398349</v>
      </c>
      <c r="EM121" s="73">
        <f>(2*'Calcification Rates'!$D$64*'Calcification Rates'!$F$64)+0.1*'Calcification Rates'!$D$64*($A121+(2*'Calcification Rates'!$D$64))*'Calcification Rates'!$F$64</f>
        <v>162.84265277777774</v>
      </c>
      <c r="EN121" s="73">
        <f>(2*('Calcification Rates'!$D$64-'Calcification Rates'!$E$64)*('Calcification Rates'!$F$64-'Calcification Rates'!$G$64))+(0.1*('Calcification Rates'!$D$64-'Calcification Rates'!$E$64)*($A121+(2*'Calcification Rates'!$D$64-'Calcification Rates'!$E$64)))*('Calcification Rates'!$F$64-'Calcification Rates'!$G$64)</f>
        <v>133.72169635612744</v>
      </c>
      <c r="EO121" s="73">
        <f>(2*('Calcification Rates'!$D$64+'Calcification Rates'!$E$64)*('Calcification Rates'!$F$64+'Calcification Rates'!$G$64))+(0.1*('Calcification Rates'!$D$64+'Calcification Rates'!$E$64)*($A121+(2*'Calcification Rates'!$D$64+'Calcification Rates'!$E$64)))*('Calcification Rates'!$F$64+'Calcification Rates'!$G$64)</f>
        <v>194.26112506398349</v>
      </c>
      <c r="EP121" s="73">
        <f>(2*'Calcification Rates'!$D$65*'Calcification Rates'!$F$65)+0.1*'Calcification Rates'!$D$65*($A121+(2*'Calcification Rates'!$D$65))*'Calcification Rates'!$F$65</f>
        <v>162.84265277777774</v>
      </c>
      <c r="EQ121" s="73">
        <f>(2*('Calcification Rates'!$D$65-'Calcification Rates'!$E$65)*('Calcification Rates'!$F$65-'Calcification Rates'!$G$65))+(0.1*('Calcification Rates'!$D$65-'Calcification Rates'!$E$65)*($A121+(2*'Calcification Rates'!$D$65-'Calcification Rates'!$E$65)))*('Calcification Rates'!$F$65-'Calcification Rates'!$G$65)</f>
        <v>133.72169635612744</v>
      </c>
      <c r="ER121" s="73">
        <f>(2*('Calcification Rates'!$D$65+'Calcification Rates'!$E$65)*('Calcification Rates'!$F$65+'Calcification Rates'!$G$65))+(0.1*('Calcification Rates'!$D$65+'Calcification Rates'!$E$65)*($A121+(2*'Calcification Rates'!$D$65+'Calcification Rates'!$E$65)))*('Calcification Rates'!$F$65+'Calcification Rates'!$G$65)</f>
        <v>194.26112506398349</v>
      </c>
      <c r="ES121" s="73">
        <f>$A121*'Calcification Rates'!$D$66*'Calcification Rates'!$F$66</f>
        <v>93.388237578320926</v>
      </c>
      <c r="ET121" s="73">
        <f>$A121*('Calcification Rates'!$D$66-'Calcification Rates'!$E$66)*('Calcification Rates'!$F$66-'Calcification Rates'!$G$66)</f>
        <v>85.573880323923731</v>
      </c>
      <c r="EU121" s="73">
        <f>$A121*('Calcification Rates'!$D$66+'Calcification Rates'!$E$66)*('Calcification Rates'!$F$66+'Calcification Rates'!$G$66)</f>
        <v>101.54076626249586</v>
      </c>
      <c r="EV121" s="73">
        <f>(2*'Calcification Rates'!$D$67*'Calcification Rates'!$F$67)+0.1*'Calcification Rates'!$D$67*($A121+(2*'Calcification Rates'!$D$67))*'Calcification Rates'!$F$67</f>
        <v>162.84265277777774</v>
      </c>
      <c r="EW121" s="73">
        <f>(2*('Calcification Rates'!$D$67-'Calcification Rates'!$E$67)*('Calcification Rates'!$F$67-'Calcification Rates'!$G$67))+(0.1*('Calcification Rates'!$D$67-'Calcification Rates'!$E$67)*($A121+(2*'Calcification Rates'!$D$67-'Calcification Rates'!$E$67)))*('Calcification Rates'!$F$67-'Calcification Rates'!$G$67)</f>
        <v>133.72169635612744</v>
      </c>
      <c r="EX121" s="73">
        <f>(2*('Calcification Rates'!$D$67+'Calcification Rates'!$E$67)*('Calcification Rates'!$F$67+'Calcification Rates'!$G$67))+(0.1*('Calcification Rates'!$D$67+'Calcification Rates'!$E$67)*($A121+(2*'Calcification Rates'!$D$67+'Calcification Rates'!$E$67)))*('Calcification Rates'!$F$67+'Calcification Rates'!$G$67)</f>
        <v>194.26112506398349</v>
      </c>
      <c r="EY121" s="73">
        <f>((((1-'Calcification Rates'!$H$68)*$A121)*'Calcification Rates'!$D$68*0.1)+('Calcification Rates'!$H$68*$A121*'Calcification Rates'!$D$68))*'Calcification Rates'!$F$68</f>
        <v>27.2422535</v>
      </c>
      <c r="EZ121" s="73">
        <f>((((1-'Calcification Rates'!$H$68)*$A121)*(('Calcification Rates'!$D$68-'Calcification Rates'!$E$68)*0.1))+('Calcification Rates'!$H$68*$A121*('Calcification Rates'!$D$68-'Calcification Rates'!$E$68)))*('Calcification Rates'!$F$68-'Calcification Rates'!$G$68)</f>
        <v>16.951872623854346</v>
      </c>
      <c r="FA121" s="73">
        <f>((((1-'Calcification Rates'!$H$68)*$A121)*(('Calcification Rates'!$D$68+'Calcification Rates'!$E$68)*0.1))+('Calcification Rates'!$H$68*$A121*('Calcification Rates'!$D$68+'Calcification Rates'!$E$68)))*('Calcification Rates'!$F$68+'Calcification Rates'!$G$68)</f>
        <v>38.556193438223232</v>
      </c>
      <c r="FB121" s="73">
        <f>((((((((($A121*2)/PI())/2)+'Calcification Rates'!$D$69)^2)*PI())/2))-((((((($A121*2)/PI())/2)^2)*PI())/2)))*'Calcification Rates'!$F$69</f>
        <v>180.65570033037886</v>
      </c>
      <c r="FC121" s="73">
        <f>((((((((($A121*2)/PI())/2)+('Calcification Rates'!$D$69-'Calcification Rates'!$E$69))^2)*PI())/2))-((((((($A121*2)/PI())/2)^2)*PI())/2)))*('Calcification Rates'!$F$69-'Calcification Rates'!$G$69)</f>
        <v>171.02758041298529</v>
      </c>
      <c r="FD121" s="73">
        <f>((((((((($A121*2)/PI())/2)+('Calcification Rates'!$D$69+'Calcification Rates'!$E$69))^2)*PI())/2))-((((((($A121*2)/PI())/2)^2)*PI())/2)))*('Calcification Rates'!$F$69+'Calcification Rates'!$G$69)</f>
        <v>190.42402348402143</v>
      </c>
      <c r="FE121" s="73">
        <f>((((((((($A121*2)/PI())/2)+'Calcification Rates'!$D$70)^2)*PI())/2))-((((((($A121*2)/PI())/2)^2)*PI())/2)))*'Calcification Rates'!$F$70</f>
        <v>140.68009669012443</v>
      </c>
      <c r="FF121" s="73">
        <f>((((((((($A121*2)/PI())/2)+('Calcification Rates'!$D$70-'Calcification Rates'!$E$70))^2)*PI())/2))-((((((($A121*2)/PI())/2)^2)*PI())/2)))*('Calcification Rates'!$F$70-'Calcification Rates'!$G$70)</f>
        <v>121.13033630263473</v>
      </c>
      <c r="FG121" s="73">
        <f>((((((((($A121*2)/PI())/2)+('Calcification Rates'!$D$70+'Calcification Rates'!$E$70))^2)*PI())/2))-((((((($A121*2)/PI())/2)^2)*PI())/2)))*('Calcification Rates'!$F$70+'Calcification Rates'!$G$70)</f>
        <v>160.60485829244669</v>
      </c>
      <c r="FH121" s="73">
        <f>((((((((($A121*2)/PI())/2)+'Calcification Rates'!$D$71)^2)*PI())/2))-((((((($A121*2)/PI())/2)^2)*PI())/2)))*'Calcification Rates'!$F$71</f>
        <v>80.691283855702451</v>
      </c>
      <c r="FI121" s="73">
        <f>((((((((($A121*2)/PI())/2)+('Calcification Rates'!$D$71-'Calcification Rates'!$E$71))^2)*PI())/2))-((((((($A121*2)/PI())/2)^2)*PI())/2)))*('Calcification Rates'!$F$71-'Calcification Rates'!$G$71)</f>
        <v>74.408831503574277</v>
      </c>
      <c r="FJ121" s="73">
        <f>((((((((($A121*2)/PI())/2)+('Calcification Rates'!$D$71+'Calcification Rates'!$E$71))^2)*PI())/2))-((((((($A121*2)/PI())/2)^2)*PI())/2)))*('Calcification Rates'!$F$71+'Calcification Rates'!$G$71)</f>
        <v>87.221959021506422</v>
      </c>
      <c r="FK121" s="73">
        <f>$A121*'Calcification Rates'!$D$72*'Calcification Rates'!$F$72</f>
        <v>2.7968346874999996</v>
      </c>
      <c r="FL121" s="73">
        <f>$A121*('Calcification Rates'!$D$72-'Calcification Rates'!$E$72)*('Calcification Rates'!$F$72-'Calcification Rates'!$G$72)</f>
        <v>1.8176594640593975</v>
      </c>
      <c r="FM121" s="73">
        <f>$A121*('Calcification Rates'!$D$72+'Calcification Rates'!$E$72)*('Calcification Rates'!$F$72+'Calcification Rates'!$G$72)</f>
        <v>3.7760099109406022</v>
      </c>
      <c r="FN121" s="73">
        <f>$A121*'Calcification Rates'!$D$74*'Calcification Rates'!$F$74</f>
        <v>2.7968346874999996</v>
      </c>
      <c r="FO121" s="73">
        <f>$A121*('Calcification Rates'!$D$74-'Calcification Rates'!$E$74)*('Calcification Rates'!$F$74-'Calcification Rates'!$G$74)</f>
        <v>1.8176594640593975</v>
      </c>
      <c r="FP121" s="73">
        <f>$A121*('Calcification Rates'!$D$74+'Calcification Rates'!$E$74)*('Calcification Rates'!$F$74+'Calcification Rates'!$G$74)</f>
        <v>3.7760099109406022</v>
      </c>
      <c r="FQ121" s="73">
        <f>$A121*'Calcification Rates'!$D$75*'Calcification Rates'!$F$75</f>
        <v>80.72252592329545</v>
      </c>
      <c r="FR121" s="73">
        <f>$A121*('Calcification Rates'!$D$75-'Calcification Rates'!$E$75)*('Calcification Rates'!$F$75-'Calcification Rates'!$G$75)</f>
        <v>75.173700733872138</v>
      </c>
      <c r="FS121" s="73">
        <f>$A121*('Calcification Rates'!$D$75+'Calcification Rates'!$E$75)*('Calcification Rates'!$F$75+'Calcification Rates'!$G$75)</f>
        <v>86.44031142076696</v>
      </c>
      <c r="FT121" s="73">
        <f>((((((((($A121*2)/PI())/2)+'Calcification Rates'!$D$76)^2)*PI())/2))-((((((($A121*2)/PI())/2)^2)*PI())/2)))*'Calcification Rates'!$F$76</f>
        <v>81.204097728777811</v>
      </c>
      <c r="FU121" s="73">
        <f>((((((((($A121*2)/PI())/2)+('Calcification Rates'!$D$76-'Calcification Rates'!$E$76))^2)*PI())/2))-((((((($A121*2)/PI())/2)^2)*PI())/2)))*('Calcification Rates'!$F$76-'Calcification Rates'!$G$76)</f>
        <v>75.612385134222279</v>
      </c>
      <c r="FV121" s="73">
        <f>((((((((($A121*2)/PI())/2)+('Calcification Rates'!$D$76+'Calcification Rates'!$E$76))^2)*PI())/2))-((((((($A121*2)/PI())/2)^2)*PI())/2)))*('Calcification Rates'!$F$76+'Calcification Rates'!$G$76)</f>
        <v>86.967245040790175</v>
      </c>
      <c r="FW121" s="73">
        <f>(2*'Calcification Rates'!$D$77*'Calcification Rates'!$F$77)+0.1*'Calcification Rates'!$D$77*($A121+(2*'Calcification Rates'!$D$77))*'Calcification Rates'!$F$77</f>
        <v>162.84265277777774</v>
      </c>
      <c r="FX121" s="73">
        <f>(2*('Calcification Rates'!$D$77-'Calcification Rates'!$E$77)*('Calcification Rates'!$F$77-'Calcification Rates'!$G$77))+(0.1*('Calcification Rates'!$D$77-'Calcification Rates'!$E$77)*($A121+(2*'Calcification Rates'!$D$77-'Calcification Rates'!$E$77)))*('Calcification Rates'!$F$77-'Calcification Rates'!$G$77)</f>
        <v>154.95260816054463</v>
      </c>
      <c r="FY121" s="73">
        <f>(2*('Calcification Rates'!$D$77+'Calcification Rates'!$E$77)*('Calcification Rates'!$F$77+'Calcification Rates'!$G$77))+(0.1*('Calcification Rates'!$D$77+'Calcification Rates'!$E$77)*($A121+(2*'Calcification Rates'!$D$77+'Calcification Rates'!$E$77)))*('Calcification Rates'!$F$77+'Calcification Rates'!$G$77)</f>
        <v>170.76694630339307</v>
      </c>
      <c r="FZ121" s="73">
        <f>((((1-'Calcification Rates'!$H$78)*$A121)*'Calcification Rates'!$D$78*0.1)+('Calcification Rates'!$H$78*$A121*'Calcification Rates'!$D$78))*'Calcification Rates'!$F$78</f>
        <v>42.435989436749999</v>
      </c>
      <c r="GA121" s="73">
        <f>((((1-'Calcification Rates'!$H$78)*$A121)*(('Calcification Rates'!$D$78-'Calcification Rates'!$E$78)*0.1))+('Calcification Rates'!$H$78*$A121*('Calcification Rates'!$D$78-'Calcification Rates'!$E$78)))*('Calcification Rates'!$F$78-'Calcification Rates'!$G$78)</f>
        <v>40.966856202837342</v>
      </c>
      <c r="GB121" s="73">
        <f>((((1-'Calcification Rates'!$H$78)*$A121)*(('Calcification Rates'!$D$78+'Calcification Rates'!$E$78)*0.1))+('Calcification Rates'!$H$78*$A121*('Calcification Rates'!$D$78+'Calcification Rates'!$E$78)))*('Calcification Rates'!$F$78+'Calcification Rates'!$G$78)</f>
        <v>43.905122670662649</v>
      </c>
      <c r="GC121" s="73">
        <f>((((1-'Calcification Rates'!$H$79)*$A121)*'Calcification Rates'!$D$79*0.1)+('Calcification Rates'!$H$79*$A121*'Calcification Rates'!$D$79))*'Calcification Rates'!$F$79</f>
        <v>48.263012070000009</v>
      </c>
      <c r="GD121" s="73">
        <f>((((1-'Calcification Rates'!$H$79)*$A121)*(('Calcification Rates'!$D$79-'Calcification Rates'!$E$79)*0.1))+('Calcification Rates'!$H$79*$A121*('Calcification Rates'!$D$79-'Calcification Rates'!$E$79)))*('Calcification Rates'!$F$79-'Calcification Rates'!$G$79)</f>
        <v>46.245413839182852</v>
      </c>
      <c r="GE121" s="73">
        <f>((((1-'Calcification Rates'!$H$79)*$A121)*(('Calcification Rates'!$D$79+'Calcification Rates'!$E$79)*0.1))+('Calcification Rates'!$H$79*$A121*('Calcification Rates'!$D$79+'Calcification Rates'!$E$79)))*('Calcification Rates'!$F$79+'Calcification Rates'!$G$79)</f>
        <v>50.280610300817159</v>
      </c>
      <c r="GF121" s="73">
        <f>((((1-'Calcification Rates'!$H$80)*$A121)*'Calcification Rates'!$D$80*0.1)+('Calcification Rates'!$H$80*$A121*'Calcification Rates'!$D$80))*'Calcification Rates'!$F$80</f>
        <v>56.794030975499986</v>
      </c>
      <c r="GG121" s="73">
        <f>((((1-'Calcification Rates'!$H$80)*$A121)*(('Calcification Rates'!$D$80-'Calcification Rates'!$E$80)*0.1))+('Calcification Rates'!$H$80*$A121*('Calcification Rates'!$D$80-'Calcification Rates'!$E$80)))*('Calcification Rates'!$F$80-'Calcification Rates'!$G$80)</f>
        <v>54.827822587255987</v>
      </c>
      <c r="GH121" s="73">
        <f>((((1-'Calcification Rates'!$H$80)*$A121)*(('Calcification Rates'!$D$80+'Calcification Rates'!$E$80)*0.1))+('Calcification Rates'!$H$80*$A121*('Calcification Rates'!$D$80+'Calcification Rates'!$E$80)))*('Calcification Rates'!$F$80+'Calcification Rates'!$G$80)</f>
        <v>58.760239363743999</v>
      </c>
      <c r="GI121" s="73">
        <f>((((((((($A121*2)/PI())/2)+'Calcification Rates'!$D$81)^2)*PI())/2))-((((((($A121*2)/PI())/2)^2)*PI())/2)))*'Calcification Rates'!$F$81</f>
        <v>68.761383673529238</v>
      </c>
      <c r="GJ121" s="73">
        <f>((((((((($A121*2)/PI())/2)+('Calcification Rates'!$D$81-'Calcification Rates'!$E$81))^2)*PI())/2))-((((((($A121*2)/PI())/2)^2)*PI())/2)))*('Calcification Rates'!$F$81-'Calcification Rates'!$G$81)</f>
        <v>66.536954253282957</v>
      </c>
      <c r="GK121" s="73">
        <f>((((((((($A121*2)/PI())/2)+('Calcification Rates'!$D$81+'Calcification Rates'!$E$81))^2)*PI())/2))-((((((($A121*2)/PI())/2)^2)*PI())/2)))*('Calcification Rates'!$F$81+'Calcification Rates'!$G$81)</f>
        <v>70.98670554106593</v>
      </c>
      <c r="GL121" s="73">
        <f>((((((((($A121*2)/PI())/2)+'Calcification Rates'!$D$82)^2)*PI())/2))-((((((($A121*2)/PI())/2)^2)*PI())/2)))*'Calcification Rates'!$F$82</f>
        <v>70.507234028303529</v>
      </c>
      <c r="GM121" s="73">
        <f>((((((((($A121*2)/PI())/2)+('Calcification Rates'!$D$82-'Calcification Rates'!$E$82))^2)*PI())/2))-((((((($A121*2)/PI())/2)^2)*PI())/2)))*('Calcification Rates'!$F$82-'Calcification Rates'!$G$82)</f>
        <v>68.776032173302511</v>
      </c>
      <c r="GN121" s="73">
        <f>((((((((($A121*2)/PI())/2)+('Calcification Rates'!$D$82+'Calcification Rates'!$E$82))^2)*PI())/2))-((((((($A121*2)/PI())/2)^2)*PI())/2)))*('Calcification Rates'!$F$82+'Calcification Rates'!$G$82)</f>
        <v>72.238976051109603</v>
      </c>
      <c r="GO121" s="73">
        <f>((((((((($A121*2)/PI())/2)+'Calcification Rates'!$D$87)^2)*PI())/2))-((((((($A121*2)/PI())/2)^2)*PI())/2)))*'Calcification Rates'!$F$87</f>
        <v>47.456147261789035</v>
      </c>
      <c r="GP121" s="73">
        <f>((((((((($A121*2)/PI())/2)+('Calcification Rates'!$D$87-'Calcification Rates'!$E$87))^2)*PI())/2))-((((((($A121*2)/PI())/2)^2)*PI())/2)))*('Calcification Rates'!$F$87-'Calcification Rates'!$G$87)</f>
        <v>41.289369560104348</v>
      </c>
      <c r="GQ121" s="73">
        <f>((((((((($A121*2)/PI())/2)+('Calcification Rates'!$D$87+'Calcification Rates'!$E$87))^2)*PI())/2))-((((((($A121*2)/PI())/2)^2)*PI())/2)))*('Calcification Rates'!$F$87+'Calcification Rates'!$G$87)</f>
        <v>53.949034640000889</v>
      </c>
      <c r="GR121" s="73">
        <f>((((((((($A121*2)/PI())/2)+'Calcification Rates'!$D$88)^2)*PI())/2))-((((((($A121*2)/PI())/2)^2)*PI())/2)))*'Calcification Rates'!$F$88</f>
        <v>47.456147261789035</v>
      </c>
      <c r="GS121" s="73">
        <f>((((((((($A121*2)/PI())/2)+('Calcification Rates'!$D$88-'Calcification Rates'!$E$88))^2)*PI())/2))-((((((($A121*2)/PI())/2)^2)*PI())/2)))*('Calcification Rates'!$F$88-'Calcification Rates'!$G$88)</f>
        <v>41.289369560104348</v>
      </c>
      <c r="GT121" s="73">
        <f>((((((((($A121*2)/PI())/2)+('Calcification Rates'!$D$88+'Calcification Rates'!$E$88))^2)*PI())/2))-((((((($A121*2)/PI())/2)^2)*PI())/2)))*('Calcification Rates'!$F$88+'Calcification Rates'!$G$88)</f>
        <v>53.949034640000889</v>
      </c>
      <c r="GU121" s="73">
        <f>((((((((($A121*2)/PI())/2)+'Calcification Rates'!$D$89)^2)*PI())/2))-((((((($A121*2)/PI())/2)^2)*PI())/2)))*'Calcification Rates'!$F$89</f>
        <v>66.267453624751994</v>
      </c>
      <c r="GV121" s="73">
        <f>((((((((($A121*2)/PI())/2)+('Calcification Rates'!$D$89-'Calcification Rates'!$E$89))^2)*PI())/2))-((((((($A121*2)/PI())/2)^2)*PI())/2)))*('Calcification Rates'!$F$89-'Calcification Rates'!$G$89)</f>
        <v>59.089336826522363</v>
      </c>
      <c r="GW121" s="73">
        <f>((((((((($A121*2)/PI())/2)+('Calcification Rates'!$D$89+'Calcification Rates'!$E$89))^2)*PI())/2))-((((((($A121*2)/PI())/2)^2)*PI())/2)))*('Calcification Rates'!$F$89+'Calcification Rates'!$G$89)</f>
        <v>73.711101307000007</v>
      </c>
      <c r="GX121" s="73">
        <f>((((((((($A121*2)/PI())/2)+'Calcification Rates'!$D$90)^2)*PI())/2))-((((((($A121*2)/PI())/2)^2)*PI())/2)))*'Calcification Rates'!$F$90</f>
        <v>66.267453624751994</v>
      </c>
      <c r="GY121" s="73">
        <f>((((((((($A121*2)/PI())/2)+('Calcification Rates'!$D$90-'Calcification Rates'!$E$90))^2)*PI())/2))-((((((($A121*2)/PI())/2)^2)*PI())/2)))*('Calcification Rates'!$F$90-'Calcification Rates'!$G$90)</f>
        <v>59.089336826522363</v>
      </c>
      <c r="GZ121" s="73">
        <f>((((((((($A121*2)/PI())/2)+('Calcification Rates'!$D$90+'Calcification Rates'!$E$90))^2)*PI())/2))-((((((($A121*2)/PI())/2)^2)*PI())/2)))*('Calcification Rates'!$F$90+'Calcification Rates'!$G$90)</f>
        <v>73.711101307000007</v>
      </c>
      <c r="HA121" s="73">
        <f>((((((((($A121*2)/PI())/2)+'Calcification Rates'!$D$92)^2)*PI())/2))-((((((($A121*2)/PI())/2)^2)*PI())/2)))*'Calcification Rates'!$F$92</f>
        <v>166.0252310762622</v>
      </c>
      <c r="HB121" s="73">
        <f>((((((((($A121*2)/PI())/2)+('Calcification Rates'!$D$92-'Calcification Rates'!$E$92))^2)*PI())/2))-((((((($A121*2)/PI())/2)^2)*PI())/2)))*('Calcification Rates'!$F$92-'Calcification Rates'!$G$92)</f>
        <v>159.60156951912532</v>
      </c>
      <c r="HC121" s="73">
        <f>((((((((($A121*2)/PI())/2)+('Calcification Rates'!$D$92+'Calcification Rates'!$E$92))^2)*PI())/2))-((((((($A121*2)/PI())/2)^2)*PI())/2)))*('Calcification Rates'!$F$92+'Calcification Rates'!$G$92)</f>
        <v>172.44889263339908</v>
      </c>
      <c r="HD121" s="73">
        <f>$A121*'Calcification Rates'!$D$93*'Calcification Rates'!$F$93</f>
        <v>49.167766023875124</v>
      </c>
      <c r="HE121" s="73">
        <f>$A121*('Calcification Rates'!$D$93-'Calcification Rates'!$E$93)*('Calcification Rates'!$F$93-'Calcification Rates'!$G$93)</f>
        <v>43.212412160927428</v>
      </c>
      <c r="HF121" s="73">
        <f>$A121*('Calcification Rates'!$D$93+'Calcification Rates'!$E$93)*('Calcification Rates'!$F$93+'Calcification Rates'!$G$93)</f>
        <v>55.449371868641435</v>
      </c>
      <c r="HG121" s="73">
        <f>$A121*'Calcification Rates'!$D$95*'Calcification Rates'!$F$95</f>
        <v>62.688901680440779</v>
      </c>
      <c r="HH121" s="73">
        <f>$A121*('Calcification Rates'!$D$95-'Calcification Rates'!$E$95)*('Calcification Rates'!$F$95-'Calcification Rates'!$G$95)</f>
        <v>54.704999546138801</v>
      </c>
      <c r="HI121" s="73">
        <f>$A121*('Calcification Rates'!$D$95+'Calcification Rates'!$E$95)*('Calcification Rates'!$F$95+'Calcification Rates'!$G$95)</f>
        <v>71.120235104094007</v>
      </c>
      <c r="HJ121" s="73">
        <f>((((1-'Calcification Rates'!$H$96)*$A121)*'Calcification Rates'!$D$96*0.1)+('Calcification Rates'!$H$96*$A121*'Calcification Rates'!$D$96))*'Calcification Rates'!$F$96</f>
        <v>29.803303075000002</v>
      </c>
      <c r="HK121" s="73">
        <f>((((1-'Calcification Rates'!$H$96)*$A121)*(('Calcification Rates'!$D$96-'Calcification Rates'!$E$96)*0.1))+('Calcification Rates'!$H$96*$A121*('Calcification Rates'!$D$96-'Calcification Rates'!$E$96)))*('Calcification Rates'!$F$96-'Calcification Rates'!$G$96)</f>
        <v>26.03385084010295</v>
      </c>
      <c r="HL121" s="73">
        <f>((((1-'Calcification Rates'!$H$96)*$A121)*(('Calcification Rates'!$D$96+'Calcification Rates'!$E$96)*0.1))+('Calcification Rates'!$H$96*$A121*('Calcification Rates'!$D$96+'Calcification Rates'!$E$96)))*('Calcification Rates'!$F$96+'Calcification Rates'!$G$96)</f>
        <v>33.804610601026425</v>
      </c>
      <c r="HM121" s="73">
        <f>((((1-'Calcification Rates'!$H$98)*$A121)*'Calcification Rates'!$D$98*0.1)+('Calcification Rates'!$H$98*$A121*'Calcification Rates'!$D$98))*'Calcification Rates'!$F$98</f>
        <v>29.803303075000002</v>
      </c>
      <c r="HN121" s="73">
        <f>((((1-'Calcification Rates'!$H$98)*$A121)*(('Calcification Rates'!$D$98-'Calcification Rates'!$E$98)*0.1))+('Calcification Rates'!$H$98*$A121*('Calcification Rates'!$D$98-'Calcification Rates'!$E$98)))*('Calcification Rates'!$F$98-'Calcification Rates'!$G$98)</f>
        <v>17.973913771252345</v>
      </c>
      <c r="HO121" s="73">
        <f>((((1-'Calcification Rates'!$H$98)*$A121)*(('Calcification Rates'!$D$98+'Calcification Rates'!$E$98)*0.1))+('Calcification Rates'!$H$98*$A121*('Calcification Rates'!$D$98+'Calcification Rates'!$E$98)))*('Calcification Rates'!$F$98+'Calcification Rates'!$G$98)</f>
        <v>43.345386832332579</v>
      </c>
    </row>
    <row r="122" spans="1:223" x14ac:dyDescent="0.3">
      <c r="A122" s="42">
        <v>120</v>
      </c>
      <c r="B122" s="73">
        <f>((((1-'Calcification Rates'!$H$11)*$A122)*'Calcification Rates'!$D$11*0.1)+('Calcification Rates'!$H$11*$A122*'Calcification Rates'!$D$11))*'Calcification Rates'!$F$11</f>
        <v>330.1566464</v>
      </c>
      <c r="C122" s="73">
        <f>((((1-'Calcification Rates'!$H$11)*$A122)*(('Calcification Rates'!$D$11-'Calcification Rates'!$E$11)*0.1))+('Calcification Rates'!$H$11*$A122*('Calcification Rates'!$D$11-'Calcification Rates'!$E$11)))*('Calcification Rates'!$F$11-'Calcification Rates'!$G$11)</f>
        <v>268.14498880441374</v>
      </c>
      <c r="D122" s="73">
        <f>((((1-'Calcification Rates'!$H$11)*$A122)*(('Calcification Rates'!$D$11+'Calcification Rates'!$E$11)*0.1))+('Calcification Rates'!$H$11*$A122*('Calcification Rates'!$D$11+'Calcification Rates'!$E$11)))*('Calcification Rates'!$F$11+'Calcification Rates'!$G$11)</f>
        <v>394.09467065508119</v>
      </c>
      <c r="E122" s="73">
        <f>(((((1-'Calcification Rates'!$H$12)*$A122)*'Calcification Rates'!$D$12*0.1)+('Calcification Rates'!$H$12*$A122*'Calcification Rates'!$D$12))*'Calcification Rates'!$F$12)*0.5</f>
        <v>173.86160457142853</v>
      </c>
      <c r="F122" s="73">
        <f>(((((1-'Calcification Rates'!$H$12)*$A122)*(('Calcification Rates'!$D$12-'Calcification Rates'!$E$12)*0.1))+('Calcification Rates'!$H$12*$A122*('Calcification Rates'!$D$12-'Calcification Rates'!$E$12)))*('Calcification Rates'!$F$12-'Calcification Rates'!$G$12))*0.5</f>
        <v>159.79219459959231</v>
      </c>
      <c r="G122" s="73">
        <f>(((((1-'Calcification Rates'!$H$12)*$A122)*(('Calcification Rates'!$D$12+'Calcification Rates'!$E$12)*0.1))+('Calcification Rates'!$H$12*$A122*('Calcification Rates'!$D$12+'Calcification Rates'!$E$12)))*('Calcification Rates'!$F$12+'Calcification Rates'!$G$12))*0.5</f>
        <v>188.17513180360152</v>
      </c>
      <c r="H122" s="73">
        <f>(((((1-'Calcification Rates'!$H$13)*$A122)*'Calcification Rates'!$D$13*0.1)+('Calcification Rates'!$H$13*$A122*'Calcification Rates'!$D$13))*'Calcification Rates'!$F$13)*0.5</f>
        <v>139.89795667199999</v>
      </c>
      <c r="I122" s="73">
        <f>(((((1-'Calcification Rates'!$H$13)*$A122)*(('Calcification Rates'!$D$13-'Calcification Rates'!$E$13)*0.1))+('Calcification Rates'!$H$13*$A122*('Calcification Rates'!$D$13-'Calcification Rates'!$E$13)))*('Calcification Rates'!$F$13-'Calcification Rates'!$G$13))*0.5</f>
        <v>118.39323920857424</v>
      </c>
      <c r="J122" s="73">
        <f>(((((1-'Calcification Rates'!$H$13)*$A122)*(('Calcification Rates'!$D$13+'Calcification Rates'!$E$13)*0.1))+('Calcification Rates'!$H$13*$A122*('Calcification Rates'!$D$13+'Calcification Rates'!$E$13)))*('Calcification Rates'!$F$13+'Calcification Rates'!$G$13))*0.5</f>
        <v>163.17590576475905</v>
      </c>
      <c r="K122" s="73">
        <f>((((((((($A122*2)/PI())/2)+'Calcification Rates'!$D$14)^2)*PI())/2))-((((((($A122*2)/PI())/2)^2)*PI())/2)))*'Calcification Rates'!$F$14</f>
        <v>70.857376613857923</v>
      </c>
      <c r="L122" s="73">
        <f>((((((((($A122*2)/PI())/2)+('Calcification Rates'!$D$14-'Calcification Rates'!$E$14))^2)*PI())/2))-((((((($A122*2)/PI())/2)^2)*PI())/2)))*('Calcification Rates'!$F$14-'Calcification Rates'!$G$14)</f>
        <v>68.391515455594046</v>
      </c>
      <c r="M122" s="73">
        <f>((((((((($A122*2)/PI())/2)+('Calcification Rates'!$D$14+'Calcification Rates'!$E$14))^2)*PI())/2))-((((((($A122*2)/PI())/2)^2)*PI())/2)))*('Calcification Rates'!$F$14+'Calcification Rates'!$G$14)</f>
        <v>73.323917923415721</v>
      </c>
      <c r="N122" s="73">
        <f>((((((((($A122*2)/PI())/2)+'Calcification Rates'!$D$15)^2)*PI())/2))-((((((($A122*2)/PI())/2)^2)*PI())/2)))*'Calcification Rates'!$F$15</f>
        <v>71.872260914316826</v>
      </c>
      <c r="O122" s="73">
        <f>((((((((($A122*2)/PI())/2)+('Calcification Rates'!$D$15-'Calcification Rates'!$E$15))^2)*PI())/2))-((((((($A122*2)/PI())/2)^2)*PI())/2)))*('Calcification Rates'!$F$15-'Calcification Rates'!$G$15)</f>
        <v>64.818051490268402</v>
      </c>
      <c r="P122" s="73">
        <f>((((((((($A122*2)/PI())/2)+('Calcification Rates'!$D$15+'Calcification Rates'!$E$15))^2)*PI())/2))-((((((($A122*2)/PI())/2)^2)*PI())/2)))*('Calcification Rates'!$F$15+'Calcification Rates'!$G$15)</f>
        <v>79.255525175100345</v>
      </c>
      <c r="Q122" s="73">
        <f>(2*'Calcification Rates'!$D$16*'Calcification Rates'!$F$16)+0.1*'Calcification Rates'!$D$16*($A122+(2*'Calcification Rates'!$D$16))*'Calcification Rates'!$F$16</f>
        <v>15.738928333333334</v>
      </c>
      <c r="R122" s="73">
        <f>(2*('Calcification Rates'!$D$16-'Calcification Rates'!$E$16)*('Calcification Rates'!$F$16-'Calcification Rates'!$G$16))+(0.1*('Calcification Rates'!$D$16-'Calcification Rates'!$E$16)*($A122+(2*'Calcification Rates'!$D$16-'Calcification Rates'!$E$16)))*('Calcification Rates'!$F$16-'Calcification Rates'!$G$16)</f>
        <v>13.520073486276779</v>
      </c>
      <c r="S122" s="73">
        <f>(2*('Calcification Rates'!$D$16+'Calcification Rates'!$E$16)*('Calcification Rates'!$F$16+'Calcification Rates'!$G$16))+(0.1*('Calcification Rates'!$D$16+'Calcification Rates'!$E$16)*($A122+(2*'Calcification Rates'!$D$16+'Calcification Rates'!$E$16)))*('Calcification Rates'!$F$16+'Calcification Rates'!$G$16)</f>
        <v>18.012951400910893</v>
      </c>
      <c r="T122" s="73">
        <f>(2*'Calcification Rates'!$D$17*'Calcification Rates'!$F$17)+0.1*'Calcification Rates'!$D$17*($A122+(2*'Calcification Rates'!$D$17))*'Calcification Rates'!$F$17</f>
        <v>14.546585277777778</v>
      </c>
      <c r="U122" s="73">
        <f>(2*('Calcification Rates'!$D$17-'Calcification Rates'!$E$17)*('Calcification Rates'!$F$17-'Calcification Rates'!$G$17))+(0.1*('Calcification Rates'!$D$17-'Calcification Rates'!$E$17)*($A122+(2*'Calcification Rates'!$D$17-'Calcification Rates'!$E$17)))*('Calcification Rates'!$F$17-'Calcification Rates'!$G$17)</f>
        <v>12.343902133743443</v>
      </c>
      <c r="V122" s="73">
        <f>(2*('Calcification Rates'!$D$17+'Calcification Rates'!$E$17)*('Calcification Rates'!$F$17+'Calcification Rates'!$G$17))+(0.1*('Calcification Rates'!$D$17+'Calcification Rates'!$E$17)*($A122+(2*'Calcification Rates'!$D$17+'Calcification Rates'!$E$17)))*('Calcification Rates'!$F$17+'Calcification Rates'!$G$17)</f>
        <v>16.804435148377557</v>
      </c>
      <c r="W122" s="73">
        <f>((((((((($A122*2)/PI())/2)+'Calcification Rates'!$D$18)^2)*PI())/2))-((((((($A122*2)/PI())/2)^2)*PI())/2)))*'Calcification Rates'!$F$18</f>
        <v>71.872260914316826</v>
      </c>
      <c r="X122" s="73">
        <f>((((((((($A122*2)/PI())/2)+('Calcification Rates'!$D$18-'Calcification Rates'!$E$18))^2)*PI())/2))-((((((($A122*2)/PI())/2)^2)*PI())/2)))*('Calcification Rates'!$F$18-'Calcification Rates'!$G$18)</f>
        <v>64.818051490268402</v>
      </c>
      <c r="Y122" s="73">
        <f>((((((((($A122*2)/PI())/2)+('Calcification Rates'!$D$18+'Calcification Rates'!$E$18))^2)*PI())/2))-((((((($A122*2)/PI())/2)^2)*PI())/2)))*('Calcification Rates'!$F$18+'Calcification Rates'!$G$18)</f>
        <v>79.255525175100345</v>
      </c>
      <c r="Z122" s="73">
        <f>(2*'Calcification Rates'!$D$19*'Calcification Rates'!$F$19)+0.1*'Calcification Rates'!$D$19*($A122+(2*'Calcification Rates'!$D$19))*'Calcification Rates'!$F$19</f>
        <v>14.546585277777778</v>
      </c>
      <c r="AA122" s="73">
        <f>(2*('Calcification Rates'!$D$19-'Calcification Rates'!$E$19)*('Calcification Rates'!$F$19-'Calcification Rates'!$G$19))+(0.1*('Calcification Rates'!$D$19-'Calcification Rates'!$E$19)*($A122+(2*'Calcification Rates'!$D$19-'Calcification Rates'!$E$19)))*('Calcification Rates'!$F$19-'Calcification Rates'!$G$19)</f>
        <v>12.343902133743443</v>
      </c>
      <c r="AB122" s="73">
        <f>(2*('Calcification Rates'!$D$19+'Calcification Rates'!$E$19)*('Calcification Rates'!$F$19+'Calcification Rates'!$G$19))+(0.1*('Calcification Rates'!$D$19+'Calcification Rates'!$E$19)*($A122+(2*'Calcification Rates'!$D$19+'Calcification Rates'!$E$19)))*('Calcification Rates'!$F$19+'Calcification Rates'!$G$19)</f>
        <v>16.804435148377557</v>
      </c>
      <c r="AC122" s="73">
        <f>(((((1-'Calcification Rates'!$H$20)*$A122)*'Calcification Rates'!$D$20*0.1)+('Calcification Rates'!$H$20*$A122*'Calcification Rates'!$D$20))*'Calcification Rates'!$F$20)*0.5</f>
        <v>9.7020804999999992</v>
      </c>
      <c r="AD122" s="73">
        <f>(((((1-'Calcification Rates'!$H$20)*$A122)*(('Calcification Rates'!$D$20-'Calcification Rates'!$E$20)*0.1))+('Calcification Rates'!$H$20*$A122*('Calcification Rates'!$D$20-'Calcification Rates'!$E$20)))*('Calcification Rates'!$F$20-'Calcification Rates'!$G$20))*0.5</f>
        <v>8.2333469128474039</v>
      </c>
      <c r="AE122" s="73">
        <f>(((((1-'Calcification Rates'!$H$20)*$A122)*(('Calcification Rates'!$D$20+'Calcification Rates'!$E$20)*0.1))+('Calcification Rates'!$H$20*$A122*('Calcification Rates'!$D$20+'Calcification Rates'!$E$20)))*('Calcification Rates'!$F$20+'Calcification Rates'!$G$20))*0.5</f>
        <v>11.207470587675232</v>
      </c>
      <c r="AF122" s="73">
        <f>(2*'Calcification Rates'!$D$21*'Calcification Rates'!$F$21)+0.1*'Calcification Rates'!$D$21*($A122+(2*'Calcification Rates'!$D$21))*'Calcification Rates'!$F$21</f>
        <v>16.692802777777779</v>
      </c>
      <c r="AG122" s="73">
        <f>(2*('Calcification Rates'!$D$21-'Calcification Rates'!$E$21)*('Calcification Rates'!$F$21-'Calcification Rates'!$G$21))+(0.1*('Calcification Rates'!$D$21-'Calcification Rates'!$E$21)*($A122+(2*'Calcification Rates'!$D$21-'Calcification Rates'!$E$21)))*('Calcification Rates'!$F$21-'Calcification Rates'!$G$21)</f>
        <v>16.334667743982934</v>
      </c>
      <c r="AH122" s="73">
        <f>(2*('Calcification Rates'!$D$21+'Calcification Rates'!$E$21)*('Calcification Rates'!$F$21+'Calcification Rates'!$G$21))+(0.1*('Calcification Rates'!$D$21+'Calcification Rates'!$E$21)*($A122+(2*'Calcification Rates'!$D$21+'Calcification Rates'!$E$21)))*('Calcification Rates'!$F$21+'Calcification Rates'!$G$21)</f>
        <v>17.054581355750404</v>
      </c>
      <c r="AI122" s="73">
        <f>$A122*'Calcification Rates'!$D$23*'Calcification Rates'!$F$23</f>
        <v>2.8203374999999999</v>
      </c>
      <c r="AJ122" s="73">
        <f>$A122*('Calcification Rates'!$D$23-'Calcification Rates'!$E$23)*('Calcification Rates'!$F$23-'Calcification Rates'!$G$23)</f>
        <v>1.8329339133372076</v>
      </c>
      <c r="AK122" s="73">
        <f>$A122*('Calcification Rates'!$D$23+'Calcification Rates'!$E$23)*('Calcification Rates'!$F$23+'Calcification Rates'!$G$23)</f>
        <v>3.8077410866627921</v>
      </c>
      <c r="AL122" s="73">
        <f>((((1-'Calcification Rates'!$H$24)*$A122)*'Calcification Rates'!$D$24*0.1)+('Calcification Rates'!$H$24*$A122*'Calcification Rates'!$D$24))*'Calcification Rates'!$F$24</f>
        <v>128.50983927600001</v>
      </c>
      <c r="AM122" s="73">
        <f>((((1-'Calcification Rates'!$H$24)*$A122)*(('Calcification Rates'!$D$24-'Calcification Rates'!$E$24)*0.1))+('Calcification Rates'!$H$24*$A122*('Calcification Rates'!$D$24-'Calcification Rates'!$E$24)))*('Calcification Rates'!$F$24-'Calcification Rates'!$G$24)</f>
        <v>77.502307851302533</v>
      </c>
      <c r="AN122" s="73">
        <f>((((1-'Calcification Rates'!$H$24)*$A122)*(('Calcification Rates'!$D$24+'Calcification Rates'!$E$24)*0.1))+('Calcification Rates'!$H$24*$A122*('Calcification Rates'!$D$24+'Calcification Rates'!$E$24)))*('Calcification Rates'!$F$24+'Calcification Rates'!$G$24)</f>
        <v>186.90239404543271</v>
      </c>
      <c r="AO122" s="73">
        <f>((((((((($A122*2)/PI())/2)+'Calcification Rates'!$D$25)^2)*PI())/2))-((((((($A122*2)/PI())/2)^2)*PI())/2)))*'Calcification Rates'!$F$25</f>
        <v>60.228623618801088</v>
      </c>
      <c r="AP122" s="73">
        <f>((((((((($A122*2)/PI())/2)+('Calcification Rates'!$D$25-'Calcification Rates'!$E$25))^2)*PI())/2))-((((((($A122*2)/PI())/2)^2)*PI())/2)))*('Calcification Rates'!$F$25-'Calcification Rates'!$G$25)</f>
        <v>49.240473295591578</v>
      </c>
      <c r="AQ122" s="73">
        <f>((((((((($A122*2)/PI())/2)+('Calcification Rates'!$D$25+'Calcification Rates'!$E$25))^2)*PI())/2))-((((((($A122*2)/PI())/2)^2)*PI())/2)))*('Calcification Rates'!$F$25+'Calcification Rates'!$G$25)</f>
        <v>71.580700809794678</v>
      </c>
      <c r="AR122" s="73">
        <f>((((1-'Calcification Rates'!$H$28)*$A122)*'Calcification Rates'!$D$28*0.1)+('Calcification Rates'!$H$28*$A122*'Calcification Rates'!$D$28))*'Calcification Rates'!$F$28</f>
        <v>20.684548626640744</v>
      </c>
      <c r="AS122" s="73">
        <f>((((1-'Calcification Rates'!$H$28)*$A122)*(('Calcification Rates'!$D$28-'Calcification Rates'!$E$28)*0.1))+('Calcification Rates'!$H$28*$A122*('Calcification Rates'!$D$28-'Calcification Rates'!$E$28)))*('Calcification Rates'!$F$28-'Calcification Rates'!$G$28)</f>
        <v>18.643388695532693</v>
      </c>
      <c r="AT122" s="73">
        <f>((((1-'Calcification Rates'!$H$28)*$A122)*(('Calcification Rates'!$D$28+'Calcification Rates'!$E$28)*0.1))+('Calcification Rates'!$H$28*$A122*('Calcification Rates'!$D$28+'Calcification Rates'!$E$28)))*('Calcification Rates'!$F$28+'Calcification Rates'!$G$28)</f>
        <v>22.825592826826092</v>
      </c>
      <c r="AU122" s="73">
        <f>((((((((($A122*2)/PI())/2)+'Calcification Rates'!$D$29)^2)*PI())/2))-((((((($A122*2)/PI())/2)^2)*PI())/2)))*'Calcification Rates'!$F$29</f>
        <v>293.91370978419565</v>
      </c>
      <c r="AV122" s="73">
        <f>((((((((($A122*2)/PI())/2)+('Calcification Rates'!$D$29-'Calcification Rates'!$E$29))^2)*PI())/2))-((((((($A122*2)/PI())/2)^2)*PI())/2)))*('Calcification Rates'!$F$29-'Calcification Rates'!$G$29)</f>
        <v>242.99693994675636</v>
      </c>
      <c r="AW122" s="73">
        <f>((((((((($A122*2)/PI())/2)+('Calcification Rates'!$D$29+'Calcification Rates'!$E$29))^2)*PI())/2))-((((((($A122*2)/PI())/2)^2)*PI())/2)))*('Calcification Rates'!$F$29+'Calcification Rates'!$G$29)</f>
        <v>349.23243108809953</v>
      </c>
      <c r="AX122" s="73">
        <f>((((((((($A122*2)/PI())/2)+'Calcification Rates'!$D$30)^2)*PI())/2))-((((((($A122*2)/PI())/2)^2)*PI())/2)))*'Calcification Rates'!$F$30</f>
        <v>70.386717886833338</v>
      </c>
      <c r="AY122" s="73">
        <f>((((((((($A122*2)/PI())/2)+('Calcification Rates'!$D$30-'Calcification Rates'!$E$30))^2)*PI())/2))-((((((($A122*2)/PI())/2)^2)*PI())/2)))*('Calcification Rates'!$F$30-'Calcification Rates'!$G$30)</f>
        <v>62.488053186289456</v>
      </c>
      <c r="AZ122" s="73">
        <f>((((((((($A122*2)/PI())/2)+('Calcification Rates'!$D$30+'Calcification Rates'!$E$30))^2)*PI())/2))-((((((($A122*2)/PI())/2)^2)*PI())/2)))*('Calcification Rates'!$F$30+'Calcification Rates'!$G$30)</f>
        <v>78.447313227746079</v>
      </c>
      <c r="BA122" s="73">
        <f>((((1-'Calcification Rates'!$H$31)*$A122)*'Calcification Rates'!$D$31*0.1)+('Calcification Rates'!$H$31*$A122*'Calcification Rates'!$D$31))*'Calcification Rates'!$F$31</f>
        <v>22.123920000000002</v>
      </c>
      <c r="BB122" s="73">
        <f>((((1-'Calcification Rates'!$H$31)*$A122)*(('Calcification Rates'!$D$31-'Calcification Rates'!$E$31)*0.1))+('Calcification Rates'!$H$31*$A122*('Calcification Rates'!$D$31-'Calcification Rates'!$E$31)))*('Calcification Rates'!$F$31-'Calcification Rates'!$G$31)</f>
        <v>22.123920000000002</v>
      </c>
      <c r="BC122" s="73">
        <f>((((1-'Calcification Rates'!$H$31)*$A122)*(('Calcification Rates'!$D$31+'Calcification Rates'!$E$31)*0.1))+('Calcification Rates'!$H$31*$A122*('Calcification Rates'!$D$31+'Calcification Rates'!$E$31)))*('Calcification Rates'!$F$31+'Calcification Rates'!$G$31)</f>
        <v>22.123920000000002</v>
      </c>
      <c r="BD122" s="73">
        <f>$A122*'Calcification Rates'!$D$32*'Calcification Rates'!$F$32</f>
        <v>92.964263490520196</v>
      </c>
      <c r="BE122" s="73">
        <f>$A122*('Calcification Rates'!$D$32-'Calcification Rates'!$E$32)*('Calcification Rates'!$F$32-'Calcification Rates'!$G$32)</f>
        <v>89.367394739304345</v>
      </c>
      <c r="BF122" s="73">
        <f>$A122*('Calcification Rates'!$D$32+'Calcification Rates'!$E$32)*('Calcification Rates'!$F$32+'Calcification Rates'!$G$32)</f>
        <v>96.561132241736047</v>
      </c>
      <c r="BG122" s="73">
        <f>((((1-'Calcification Rates'!$H$34)*$A122)*'Calcification Rates'!$D$34*0.1)+('Calcification Rates'!$H$34*$A122*'Calcification Rates'!$D$34))*'Calcification Rates'!$F$34</f>
        <v>30.053751000000002</v>
      </c>
      <c r="BH122" s="73">
        <f>((((1-'Calcification Rates'!$H$34)*$A122)*(('Calcification Rates'!$D$34-'Calcification Rates'!$E$34)*0.1))+('Calcification Rates'!$H$34*$A122*('Calcification Rates'!$D$34-'Calcification Rates'!$E$34)))*('Calcification Rates'!$F$34-'Calcification Rates'!$G$34)</f>
        <v>11.444861495023858</v>
      </c>
      <c r="BI122" s="73">
        <f>((((1-'Calcification Rates'!$H$34)*$A122)*(('Calcification Rates'!$D$34+'Calcification Rates'!$E$34)*0.1))+('Calcification Rates'!$H$34*$A122*('Calcification Rates'!$D$34+'Calcification Rates'!$E$34)))*('Calcification Rates'!$F$34+'Calcification Rates'!$G$34)</f>
        <v>57.318774847069442</v>
      </c>
      <c r="BJ122" s="73">
        <f>(2*'Calcification Rates'!$D$35*'Calcification Rates'!$F$35)+0.1*'Calcification Rates'!$D$35*($A122+(2*'Calcification Rates'!$D$35))*'Calcification Rates'!$F$35</f>
        <v>8.3881560644121098</v>
      </c>
      <c r="BK122" s="73">
        <f>(2*('Calcification Rates'!$D$35-'Calcification Rates'!$E$35)*('Calcification Rates'!$F$35-'Calcification Rates'!$G$35))+(0.1*('Calcification Rates'!$D$35-'Calcification Rates'!$E$35)*($A122+(2*'Calcification Rates'!$D$35-'Calcification Rates'!$E$35)))*('Calcification Rates'!$F$35-'Calcification Rates'!$G$35)</f>
        <v>7.5653408291423547</v>
      </c>
      <c r="BL122" s="73">
        <f>(2*('Calcification Rates'!$D$35+'Calcification Rates'!$E$35)*('Calcification Rates'!$F$35+'Calcification Rates'!$G$35))+(0.1*('Calcification Rates'!$D$35+'Calcification Rates'!$E$35)*($A122+(2*'Calcification Rates'!$D$35+'Calcification Rates'!$E$35)))*('Calcification Rates'!$F$35+'Calcification Rates'!$G$35)</f>
        <v>9.2492691512307896</v>
      </c>
      <c r="BM122" s="73">
        <f>((((((((($A122*2)/PI())/2)+'Calcification Rates'!$D$36)^2)*PI())/2))-((((((($A122*2)/PI())/2)^2)*PI())/2)))*'Calcification Rates'!$F$36</f>
        <v>94.797387720066013</v>
      </c>
      <c r="BN122" s="73">
        <f>((((((((($A122*2)/PI())/2)+('Calcification Rates'!$D$36-'Calcification Rates'!$E$36))^2)*PI())/2))-((((((($A122*2)/PI())/2)^2)*PI())/2)))*('Calcification Rates'!$F$36-'Calcification Rates'!$G$36)</f>
        <v>86.838345142549002</v>
      </c>
      <c r="BO122" s="73">
        <f>((((((((($A122*2)/PI())/2)+('Calcification Rates'!$D$36+'Calcification Rates'!$E$36))^2)*PI())/2))-((((((($A122*2)/PI())/2)^2)*PI())/2)))*('Calcification Rates'!$F$36+'Calcification Rates'!$G$36)</f>
        <v>103.10469995957298</v>
      </c>
      <c r="BP122" s="73">
        <f>(2*'Calcification Rates'!$D$37*'Calcification Rates'!$F$37)+0.1*'Calcification Rates'!$D$37*($A122+(2*'Calcification Rates'!$D$37))*'Calcification Rates'!$F$37</f>
        <v>163.93800694444442</v>
      </c>
      <c r="BQ122" s="73">
        <f>(2*('Calcification Rates'!$D$37-'Calcification Rates'!$E$37)*('Calcification Rates'!$F$37-'Calcification Rates'!$G$37))+(0.1*('Calcification Rates'!$D$37-'Calcification Rates'!$E$37)*($A122+(2*'Calcification Rates'!$D$37-'Calcification Rates'!$E$37)))*('Calcification Rates'!$F$37-'Calcification Rates'!$G$37)</f>
        <v>134.62513994019281</v>
      </c>
      <c r="BR122" s="73">
        <f>(2*('Calcification Rates'!$D$37+'Calcification Rates'!$E$37)*('Calcification Rates'!$F$37+'Calcification Rates'!$G$37))+(0.1*('Calcification Rates'!$D$37+'Calcification Rates'!$E$37)*($A122+(2*'Calcification Rates'!$D$37+'Calcification Rates'!$E$37)))*('Calcification Rates'!$F$37+'Calcification Rates'!$G$37)</f>
        <v>195.56209697038571</v>
      </c>
      <c r="BS122" s="73">
        <f>(2*'Calcification Rates'!$D$38*'Calcification Rates'!$F$38)+0.1*'Calcification Rates'!$D$38*($A122+(2*'Calcification Rates'!$D$38))*'Calcification Rates'!$F$38</f>
        <v>156.97538888888886</v>
      </c>
      <c r="BT122" s="73">
        <f>(2*('Calcification Rates'!$D$38-'Calcification Rates'!$E$38)*('Calcification Rates'!$F$38-'Calcification Rates'!$G$38))+(0.1*('Calcification Rates'!$D$38-'Calcification Rates'!$E$38)*($A122+(2*'Calcification Rates'!$D$38-'Calcification Rates'!$E$38)))*('Calcification Rates'!$F$38-'Calcification Rates'!$G$38)</f>
        <v>126.43697471429472</v>
      </c>
      <c r="BU122" s="73">
        <f>(2*('Calcification Rates'!$D$38+'Calcification Rates'!$E$38)*('Calcification Rates'!$F$38+'Calcification Rates'!$G$38))+(0.1*('Calcification Rates'!$D$38+'Calcification Rates'!$E$38)*($A122+(2*'Calcification Rates'!$D$38+'Calcification Rates'!$E$38)))*('Calcification Rates'!$F$38+'Calcification Rates'!$G$38)</f>
        <v>190.52757722287532</v>
      </c>
      <c r="BV122" s="73">
        <f>((((((((($A122*2)/PI())/2)+'Calcification Rates'!$D$39)^2)*PI())/2))-((((((($A122*2)/PI())/2)^2)*PI())/2)))*'Calcification Rates'!$F$39</f>
        <v>51.314400948507661</v>
      </c>
      <c r="BW122" s="73">
        <f>((((((((($A122*2)/PI())/2)+('Calcification Rates'!$D$39-'Calcification Rates'!$E$39))^2)*PI())/2))-((((((($A122*2)/PI())/2)^2)*PI())/2)))*('Calcification Rates'!$F$39-'Calcification Rates'!$G$39)</f>
        <v>49.329001846433677</v>
      </c>
      <c r="BX122" s="73">
        <f>((((((((($A122*2)/PI())/2)+('Calcification Rates'!$D$39+'Calcification Rates'!$E$39))^2)*PI())/2))-((((((($A122*2)/PI())/2)^2)*PI())/2)))*('Calcification Rates'!$F$39+'Calcification Rates'!$G$39)</f>
        <v>53.299800050581652</v>
      </c>
      <c r="BY122" s="73">
        <f>((((((((($A122*2)/PI())/2)+'Calcification Rates'!$D$40)^2)*PI())/2))-((((((($A122*2)/PI())/2)^2)*PI())/2)))*'Calcification Rates'!$F$40</f>
        <v>93.572713172245329</v>
      </c>
      <c r="BZ122" s="73">
        <f>((((((((($A122*2)/PI())/2)+('Calcification Rates'!$D$40-'Calcification Rates'!$E$40))^2)*PI())/2))-((((((($A122*2)/PI())/2)^2)*PI())/2)))*('Calcification Rates'!$F$40-'Calcification Rates'!$G$40)</f>
        <v>89.952302970102934</v>
      </c>
      <c r="CA122" s="73">
        <f>((((((((($A122*2)/PI())/2)+('Calcification Rates'!$D$40+'Calcification Rates'!$E$40))^2)*PI())/2))-((((((($A122*2)/PI())/2)^2)*PI())/2)))*('Calcification Rates'!$F$40+'Calcification Rates'!$G$40)</f>
        <v>97.193123374387724</v>
      </c>
      <c r="CB122" s="73">
        <f>$A122*'Calcification Rates'!$D$23*'Calcification Rates'!$F$23</f>
        <v>2.8203374999999999</v>
      </c>
      <c r="CC122" s="73">
        <f>$A122*('Calcification Rates'!$D$23-'Calcification Rates'!$E$23)*('Calcification Rates'!$F$23-'Calcification Rates'!$G$23)</f>
        <v>1.8329339133372076</v>
      </c>
      <c r="CD122" s="73">
        <f>$A122*('Calcification Rates'!$D$23+'Calcification Rates'!$E$23)*('Calcification Rates'!$F$23+'Calcification Rates'!$G$23)</f>
        <v>3.8077410866627921</v>
      </c>
      <c r="CE122" s="73">
        <f>((((1-'Calcification Rates'!$H$44)*$A122)*'Calcification Rates'!$D$44*0.1)+('Calcification Rates'!$H$44*$A122*'Calcification Rates'!$D$44))*'Calcification Rates'!$F$44</f>
        <v>98.486142027</v>
      </c>
      <c r="CF122" s="73">
        <f>((((1-'Calcification Rates'!$H$44)*$A122)*(('Calcification Rates'!$D$44-'Calcification Rates'!$E$44)*0.1))+('Calcification Rates'!$H$44*$A122*('Calcification Rates'!$D$44-'Calcification Rates'!$E$44)))*('Calcification Rates'!$F$44-'Calcification Rates'!$G$44)</f>
        <v>59.395477742918253</v>
      </c>
      <c r="CG122" s="73">
        <f>((((1-'Calcification Rates'!$H$44)*$A122)*(('Calcification Rates'!$D$44+'Calcification Rates'!$E$44)*0.1))+('Calcification Rates'!$H$44*$A122*('Calcification Rates'!$D$44+'Calcification Rates'!$E$44)))*('Calcification Rates'!$F$44+'Calcification Rates'!$G$44)</f>
        <v>143.2364698987098</v>
      </c>
      <c r="CH122" s="73">
        <f>((((1-'Calcification Rates'!$H$45)*$A122)*'Calcification Rates'!$D$45*0.1)+('Calcification Rates'!$H$45*$A122*'Calcification Rates'!$D$45))*'Calcification Rates'!$F$45</f>
        <v>122.37628799999997</v>
      </c>
      <c r="CI122" s="73">
        <f>((((1-'Calcification Rates'!$H$45)*$A122)*(('Calcification Rates'!$D$45-'Calcification Rates'!$E$45)*0.1))+('Calcification Rates'!$H$45*$A122*('Calcification Rates'!$D$45-'Calcification Rates'!$E$45)))*('Calcification Rates'!$F$45-'Calcification Rates'!$G$45)</f>
        <v>80.583133775444793</v>
      </c>
      <c r="CJ122" s="73">
        <f>((((1-'Calcification Rates'!$H$45)*$A122)*(('Calcification Rates'!$D$45+'Calcification Rates'!$E$45)*0.1))+('Calcification Rates'!$H$45*$A122*('Calcification Rates'!$D$45+'Calcification Rates'!$E$45)))*('Calcification Rates'!$F$45+'Calcification Rates'!$G$45)</f>
        <v>164.16944222455516</v>
      </c>
      <c r="CK122" s="73">
        <f>((((1-'Calcification Rates'!$H$46)*$A122)*'Calcification Rates'!$D$46*0.1)+('Calcification Rates'!$H$46*$A122*'Calcification Rates'!$D$46))*'Calcification Rates'!$F$46</f>
        <v>98.569538400000013</v>
      </c>
      <c r="CL122" s="73">
        <f>((((1-'Calcification Rates'!$H$46)*$A122)*(('Calcification Rates'!$D$46-'Calcification Rates'!$E$46)*0.1))+('Calcification Rates'!$H$46*$A122*('Calcification Rates'!$D$46-'Calcification Rates'!$E$46)))*('Calcification Rates'!$F$46-'Calcification Rates'!$G$46)</f>
        <v>92.445219923846579</v>
      </c>
      <c r="CM122" s="73">
        <f>((((1-'Calcification Rates'!$H$46)*$A122)*(('Calcification Rates'!$D$46+'Calcification Rates'!$E$46)*0.1))+('Calcification Rates'!$H$46*$A122*('Calcification Rates'!$D$46+'Calcification Rates'!$E$46)))*('Calcification Rates'!$F$46+'Calcification Rates'!$G$46)</f>
        <v>104.87750540639976</v>
      </c>
      <c r="CN122" s="73">
        <f>((((1-'Calcification Rates'!$H$47)*$A122)*'Calcification Rates'!$D$47*0.1)+('Calcification Rates'!$H$47*$A122*'Calcification Rates'!$D$47))*'Calcification Rates'!$F$47</f>
        <v>128.50983927600001</v>
      </c>
      <c r="CO122" s="73">
        <f>((((1-'Calcification Rates'!$H$47)*$A122)*(('Calcification Rates'!$D$47-'Calcification Rates'!$E$47)*0.1))+('Calcification Rates'!$H$47*$A122*('Calcification Rates'!$D$47-'Calcification Rates'!$E$47)))*('Calcification Rates'!$F$47-'Calcification Rates'!$G$47)</f>
        <v>77.502307851302533</v>
      </c>
      <c r="CP122" s="73">
        <f>((((1-'Calcification Rates'!$H$47)*$A122)*(('Calcification Rates'!$D$47+'Calcification Rates'!$E$47)*0.1))+('Calcification Rates'!$H$47*$A122*('Calcification Rates'!$D$47+'Calcification Rates'!$E$47)))*('Calcification Rates'!$F$47+'Calcification Rates'!$G$47)</f>
        <v>186.90239404543271</v>
      </c>
      <c r="CQ122" s="73">
        <f>((((((((($A122*2)/PI())/2)+'Calcification Rates'!$D$48)^2)*PI())/2))-((((((($A122*2)/PI())/2)^2)*PI())/2)))*'Calcification Rates'!$F$48</f>
        <v>71.872260914316826</v>
      </c>
      <c r="CR122" s="73">
        <f>((((((((($A122*2)/PI())/2)+('Calcification Rates'!$D$48-'Calcification Rates'!$E$48))^2)*PI())/2))-((((((($A122*2)/PI())/2)^2)*PI())/2)))*('Calcification Rates'!$F$48-'Calcification Rates'!$G$48)</f>
        <v>64.818051490268402</v>
      </c>
      <c r="CS122" s="73">
        <f>((((((((($A122*2)/PI())/2)+('Calcification Rates'!$D$48+'Calcification Rates'!$E$48))^2)*PI())/2))-((((((($A122*2)/PI())/2)^2)*PI())/2)))*('Calcification Rates'!$F$48+'Calcification Rates'!$G$48)</f>
        <v>79.255525175100345</v>
      </c>
      <c r="CT122" s="73">
        <f>((((1-'Calcification Rates'!$H$49)*$A122)*'Calcification Rates'!$D$49*0.1)+('Calcification Rates'!$H$49*$A122*'Calcification Rates'!$D$49))*'Calcification Rates'!$F$49</f>
        <v>98.486142027</v>
      </c>
      <c r="CU122" s="73">
        <f>((((1-'Calcification Rates'!$H$49)*$A122)*(('Calcification Rates'!$D$49-'Calcification Rates'!$E$49)*0.1))+('Calcification Rates'!$H$49*$A122*('Calcification Rates'!$D$49-'Calcification Rates'!$E$49)))*('Calcification Rates'!$F$49-'Calcification Rates'!$G$49)</f>
        <v>59.395477742918253</v>
      </c>
      <c r="CV122" s="73">
        <f>((((1-'Calcification Rates'!$H$49)*$A122)*(('Calcification Rates'!$D$49+'Calcification Rates'!$E$49)*0.1))+('Calcification Rates'!$H$49*$A122*('Calcification Rates'!$D$49+'Calcification Rates'!$E$49)))*('Calcification Rates'!$F$49+'Calcification Rates'!$G$49)</f>
        <v>143.2364698987098</v>
      </c>
      <c r="CW122" s="73">
        <f>((((((((($A122*2)/PI())/2)+'Calcification Rates'!$D$50)^2)*PI())/2))-((((((($A122*2)/PI())/2)^2)*PI())/2)))*'Calcification Rates'!$F$50</f>
        <v>71.872260914316826</v>
      </c>
      <c r="CX122" s="73">
        <f>((((((((($A122*2)/PI())/2)+('Calcification Rates'!$D$50-'Calcification Rates'!$E$50))^2)*PI())/2))-((((((($A122*2)/PI())/2)^2)*PI())/2)))*('Calcification Rates'!$F$50-'Calcification Rates'!$G$50)</f>
        <v>64.818051490268402</v>
      </c>
      <c r="CY122" s="73">
        <f>((((((((($A122*2)/PI())/2)+('Calcification Rates'!$D$50+'Calcification Rates'!$E$50))^2)*PI())/2))-((((((($A122*2)/PI())/2)^2)*PI())/2)))*('Calcification Rates'!$F$50+'Calcification Rates'!$G$50)</f>
        <v>79.255525175100345</v>
      </c>
      <c r="CZ122" s="73">
        <f>((((((((($A122*2)/PI())/2)+'Calcification Rates'!$D$51)^2)*PI())/2))-((((((($A122*2)/PI())/2)^2)*PI())/2)))*'Calcification Rates'!$F$51</f>
        <v>71.872260914316826</v>
      </c>
      <c r="DA122" s="73">
        <f>((((((((($A122*2)/PI())/2)+('Calcification Rates'!$D$51-'Calcification Rates'!$E$51))^2)*PI())/2))-((((((($A122*2)/PI())/2)^2)*PI())/2)))*('Calcification Rates'!$F$51-'Calcification Rates'!$G$51)</f>
        <v>64.818051490268402</v>
      </c>
      <c r="DB122" s="73">
        <f>((((((((($A122*2)/PI())/2)+('Calcification Rates'!$D$51+'Calcification Rates'!$E$51))^2)*PI())/2))-((((((($A122*2)/PI())/2)^2)*PI())/2)))*('Calcification Rates'!$F$51+'Calcification Rates'!$G$51)</f>
        <v>79.255525175100345</v>
      </c>
      <c r="DC122" s="73">
        <f>((((((((($A122*2)/PI())/2)+'Calcification Rates'!$D$52)^2)*PI())/2))-((((((($A122*2)/PI())/2)^2)*PI())/2)))*'Calcification Rates'!$F$52</f>
        <v>158.34063801709027</v>
      </c>
      <c r="DD122" s="73">
        <f>((((((((($A122*2)/PI())/2)+('Calcification Rates'!$D$52-'Calcification Rates'!$E$52))^2)*PI())/2))-((((((($A122*2)/PI())/2)^2)*PI())/2)))*('Calcification Rates'!$F$52-'Calcification Rates'!$G$52)</f>
        <v>149.49145026441951</v>
      </c>
      <c r="DE122" s="73">
        <f>((((((((($A122*2)/PI())/2)+('Calcification Rates'!$D$52+'Calcification Rates'!$E$52))^2)*PI())/2))-((((((($A122*2)/PI())/2)^2)*PI())/2)))*('Calcification Rates'!$F$52+'Calcification Rates'!$G$52)</f>
        <v>167.41012858831505</v>
      </c>
      <c r="DF122" s="73">
        <f>((((((((($A122*2)/PI())/2)+'Calcification Rates'!$D$53)^2)*PI())/2))-((((((($A122*2)/PI())/2)^2)*PI())/2)))*'Calcification Rates'!$F$53</f>
        <v>21.339372660115888</v>
      </c>
      <c r="DG122" s="73">
        <f>((((((((($A122*2)/PI())/2)+('Calcification Rates'!$D$53-'Calcification Rates'!$E$53))^2)*PI())/2))-((((((($A122*2)/PI())/2)^2)*PI())/2)))*('Calcification Rates'!$F$53-'Calcification Rates'!$G$53)</f>
        <v>20.283167302234816</v>
      </c>
      <c r="DH122" s="73">
        <f>((((((((($A122*2)/PI())/2)+('Calcification Rates'!$D$53+'Calcification Rates'!$E$53))^2)*PI())/2))-((((((($A122*2)/PI())/2)^2)*PI())/2)))*('Calcification Rates'!$F$53+'Calcification Rates'!$G$53)</f>
        <v>22.41414610084275</v>
      </c>
      <c r="DI122" s="73">
        <f>((((((((($A122*2)/PI())/2)+'Calcification Rates'!$D$54)^2)*PI())/2))-((((((($A122*2)/PI())/2)^2)*PI())/2)))*'Calcification Rates'!$F$54</f>
        <v>21.339372660115888</v>
      </c>
      <c r="DJ122" s="73">
        <f>((((((((($A122*2)/PI())/2)+('Calcification Rates'!$D$54-'Calcification Rates'!$E$54))^2)*PI())/2))-((((((($A122*2)/PI())/2)^2)*PI())/2)))*('Calcification Rates'!$F$54-'Calcification Rates'!$G$54)</f>
        <v>20.283167302234816</v>
      </c>
      <c r="DK122" s="73">
        <f>((((((((($A122*2)/PI())/2)+('Calcification Rates'!$D$54+'Calcification Rates'!$E$54))^2)*PI())/2))-((((((($A122*2)/PI())/2)^2)*PI())/2)))*('Calcification Rates'!$F$54+'Calcification Rates'!$G$54)</f>
        <v>22.41414610084275</v>
      </c>
      <c r="DL122" s="73">
        <f>((((((((($A122*2)/PI())/2)+'Calcification Rates'!$D$55)^2)*PI())/2))-((((((($A122*2)/PI())/2)^2)*PI())/2)))*'Calcification Rates'!$F$55</f>
        <v>26.167996087026268</v>
      </c>
      <c r="DM122" s="73">
        <f>((((((((($A122*2)/PI())/2)+('Calcification Rates'!$D$55-'Calcification Rates'!$E$55))^2)*PI())/2))-((((((($A122*2)/PI())/2)^2)*PI())/2)))*('Calcification Rates'!$F$55-'Calcification Rates'!$G$55)</f>
        <v>25.873878042433443</v>
      </c>
      <c r="DN122" s="73">
        <f>((((((((($A122*2)/PI())/2)+('Calcification Rates'!$D$55+'Calcification Rates'!$E$55))^2)*PI())/2))-((((((($A122*2)/PI())/2)^2)*PI())/2)))*('Calcification Rates'!$F$55+'Calcification Rates'!$G$55)</f>
        <v>26.462124005539042</v>
      </c>
      <c r="DO122" s="73">
        <f>((((1-'Calcification Rates'!$H$56)*$A122)*'Calcification Rates'!$D$56*0.1)+('Calcification Rates'!$H$56*$A122*'Calcification Rates'!$D$56))*'Calcification Rates'!$F$56</f>
        <v>12.775234199999998</v>
      </c>
      <c r="DP122" s="73">
        <f>((((1-'Calcification Rates'!$H$56)*$A122)*(('Calcification Rates'!$D$56-'Calcification Rates'!$E$56)*0.1))+('Calcification Rates'!$H$56*$A122*('Calcification Rates'!$D$56-'Calcification Rates'!$E$56)))*('Calcification Rates'!$F$56-'Calcification Rates'!$G$56)</f>
        <v>12.775234200000002</v>
      </c>
      <c r="DQ122" s="73">
        <f>((((1-'Calcification Rates'!$H$56)*$A122)*(('Calcification Rates'!$D$56+'Calcification Rates'!$E$56)*0.1))+('Calcification Rates'!$H$56*$A122*('Calcification Rates'!$D$56+'Calcification Rates'!$E$56)))*('Calcification Rates'!$F$56+'Calcification Rates'!$G$56)</f>
        <v>12.775234200000002</v>
      </c>
      <c r="DR122" s="73">
        <f>((((1-'Calcification Rates'!$H$57)*$A122)*'Calcification Rates'!$D$57*0.1)+('Calcification Rates'!$H$57*$A122*'Calcification Rates'!$D$57))*'Calcification Rates'!$F$57</f>
        <v>54.166719999999998</v>
      </c>
      <c r="DS122" s="73">
        <f>((((1-'Calcification Rates'!$H$57)*$A122)*(('Calcification Rates'!$D$57-'Calcification Rates'!$E$57)*0.1))+('Calcification Rates'!$H$57*$A122*('Calcification Rates'!$D$57-'Calcification Rates'!$E$57)))*('Calcification Rates'!$F$57-'Calcification Rates'!$G$57)</f>
        <v>51.338683082088622</v>
      </c>
      <c r="DT122" s="73">
        <f>((((1-'Calcification Rates'!$H$57)*$A122)*(('Calcification Rates'!$D$57+'Calcification Rates'!$E$57)*0.1))+('Calcification Rates'!$H$57*$A122*('Calcification Rates'!$D$57+'Calcification Rates'!$E$57)))*('Calcification Rates'!$F$57+'Calcification Rates'!$G$57)</f>
        <v>56.994756917911403</v>
      </c>
      <c r="DU122" s="73">
        <f>((((1-'Calcification Rates'!$H$58)*$A122)*'Calcification Rates'!$D$58*0.1)+('Calcification Rates'!$H$58*$A122*'Calcification Rates'!$D$58))*'Calcification Rates'!$F$58</f>
        <v>54.166719999999998</v>
      </c>
      <c r="DV122" s="73">
        <f>((((1-'Calcification Rates'!$H$58)*$A122)*(('Calcification Rates'!$D$58-'Calcification Rates'!$E$58)*0.1))+('Calcification Rates'!$H$58*$A122*('Calcification Rates'!$D$58-'Calcification Rates'!$E$58)))*('Calcification Rates'!$F$58-'Calcification Rates'!$G$58)</f>
        <v>51.338683082088622</v>
      </c>
      <c r="DW122" s="73">
        <f>((((1-'Calcification Rates'!$H$58)*$A122)*(('Calcification Rates'!$D$58+'Calcification Rates'!$E$58)*0.1))+('Calcification Rates'!$H$58*$A122*('Calcification Rates'!$D$58+'Calcification Rates'!$E$58)))*('Calcification Rates'!$F$58+'Calcification Rates'!$G$58)</f>
        <v>56.994756917911403</v>
      </c>
      <c r="DX122" s="73">
        <f>(2*'Calcification Rates'!$D$59*'Calcification Rates'!$F$59)+0.1*'Calcification Rates'!$D$59*($A122+(2*'Calcification Rates'!$D$59))*'Calcification Rates'!$F$59</f>
        <v>34.00783075555556</v>
      </c>
      <c r="DY122" s="73">
        <f>(2*('Calcification Rates'!$D$59-'Calcification Rates'!$E$59)*('Calcification Rates'!$F$59-'Calcification Rates'!$G$59))+(0.1*('Calcification Rates'!$D$59-'Calcification Rates'!$E$59)*($A122+(2*'Calcification Rates'!$D$59-'Calcification Rates'!$E$59)))*('Calcification Rates'!$F$59-'Calcification Rates'!$G$59)</f>
        <v>32.213790414027024</v>
      </c>
      <c r="DZ122" s="73">
        <f>(2*('Calcification Rates'!$D$59+'Calcification Rates'!$E$59)*('Calcification Rates'!$F$59+'Calcification Rates'!$G$59))+(0.1*('Calcification Rates'!$D$59+'Calcification Rates'!$E$59)*($A122+(2*'Calcification Rates'!$D$59+'Calcification Rates'!$E$59)))*('Calcification Rates'!$F$59+'Calcification Rates'!$G$59)</f>
        <v>35.803908859291383</v>
      </c>
      <c r="EA122" s="73">
        <f>((((((((($A122*2)/PI())/2)+'Calcification Rates'!$D$60)^2)*PI())/2))-((((((($A122*2)/PI())/2)^2)*PI())/2)))*'Calcification Rates'!$F$60</f>
        <v>74.728706284713695</v>
      </c>
      <c r="EB122" s="73">
        <f>((((((((($A122*2)/PI())/2)+('Calcification Rates'!$D$60-'Calcification Rates'!$E$60))^2)*PI())/2))-((((((($A122*2)/PI())/2)^2)*PI())/2)))*('Calcification Rates'!$F$60-'Calcification Rates'!$G$60)</f>
        <v>69.767887521051975</v>
      </c>
      <c r="EC122" s="73">
        <f>((((((((($A122*2)/PI())/2)+('Calcification Rates'!$D$60+'Calcification Rates'!$E$60))^2)*PI())/2))-((((((($A122*2)/PI())/2)^2)*PI())/2)))*('Calcification Rates'!$F$60+'Calcification Rates'!$G$60)</f>
        <v>79.849906790122375</v>
      </c>
      <c r="ED122" s="73">
        <f>$A122*'Calcification Rates'!$D$61*'Calcification Rates'!$F$61</f>
        <v>94.173012684021089</v>
      </c>
      <c r="EE122" s="73">
        <f>$A122*('Calcification Rates'!$D$61-'Calcification Rates'!$E$61)*('Calcification Rates'!$F$61-'Calcification Rates'!$G$61)</f>
        <v>86.292988561939893</v>
      </c>
      <c r="EF122" s="73">
        <f>$A122*('Calcification Rates'!$D$61+'Calcification Rates'!$E$61)*('Calcification Rates'!$F$61+'Calcification Rates'!$G$61)</f>
        <v>102.39405001260089</v>
      </c>
      <c r="EG122" s="73">
        <f>(2*'Calcification Rates'!$D$62*'Calcification Rates'!$F$62)+0.1*'Calcification Rates'!$D$62*($A122+(2*'Calcification Rates'!$D$62))*'Calcification Rates'!$F$62</f>
        <v>163.93800694444442</v>
      </c>
      <c r="EH122" s="73">
        <f>(2*('Calcification Rates'!$D$62-'Calcification Rates'!$E$62)*('Calcification Rates'!$F$62-'Calcification Rates'!$G$62))+(0.1*('Calcification Rates'!$D$62-'Calcification Rates'!$E$62)*($A122+(2*'Calcification Rates'!$D$62-'Calcification Rates'!$E$62)))*('Calcification Rates'!$F$62-'Calcification Rates'!$G$62)</f>
        <v>134.62513994019281</v>
      </c>
      <c r="EI122" s="73">
        <f>(2*('Calcification Rates'!$D$62+'Calcification Rates'!$E$62)*('Calcification Rates'!$F$62+'Calcification Rates'!$G$62))+(0.1*('Calcification Rates'!$D$62+'Calcification Rates'!$E$62)*($A122+(2*'Calcification Rates'!$D$62+'Calcification Rates'!$E$62)))*('Calcification Rates'!$F$62+'Calcification Rates'!$G$62)</f>
        <v>195.56209697038571</v>
      </c>
      <c r="EJ122" s="73">
        <f>(2*'Calcification Rates'!$D$63*'Calcification Rates'!$F$63)+0.1*'Calcification Rates'!$D$63*($A122+(2*'Calcification Rates'!$D$63))*'Calcification Rates'!$F$63</f>
        <v>163.93800694444442</v>
      </c>
      <c r="EK122" s="73">
        <f>(2*('Calcification Rates'!$D$63-'Calcification Rates'!$E$63)*('Calcification Rates'!$F$63-'Calcification Rates'!$G$63))+(0.1*('Calcification Rates'!$D$63-'Calcification Rates'!$E$63)*($A122+(2*'Calcification Rates'!$D$63-'Calcification Rates'!$E$63)))*('Calcification Rates'!$F$63-'Calcification Rates'!$G$63)</f>
        <v>134.62513994019281</v>
      </c>
      <c r="EL122" s="73">
        <f>(2*('Calcification Rates'!$D$63+'Calcification Rates'!$E$63)*('Calcification Rates'!$F$63+'Calcification Rates'!$G$63))+(0.1*('Calcification Rates'!$D$63+'Calcification Rates'!$E$63)*($A122+(2*'Calcification Rates'!$D$63+'Calcification Rates'!$E$63)))*('Calcification Rates'!$F$63+'Calcification Rates'!$G$63)</f>
        <v>195.56209697038571</v>
      </c>
      <c r="EM122" s="73">
        <f>(2*'Calcification Rates'!$D$64*'Calcification Rates'!$F$64)+0.1*'Calcification Rates'!$D$64*($A122+(2*'Calcification Rates'!$D$64))*'Calcification Rates'!$F$64</f>
        <v>163.93800694444442</v>
      </c>
      <c r="EN122" s="73">
        <f>(2*('Calcification Rates'!$D$64-'Calcification Rates'!$E$64)*('Calcification Rates'!$F$64-'Calcification Rates'!$G$64))+(0.1*('Calcification Rates'!$D$64-'Calcification Rates'!$E$64)*($A122+(2*'Calcification Rates'!$D$64-'Calcification Rates'!$E$64)))*('Calcification Rates'!$F$64-'Calcification Rates'!$G$64)</f>
        <v>134.62513994019281</v>
      </c>
      <c r="EO122" s="73">
        <f>(2*('Calcification Rates'!$D$64+'Calcification Rates'!$E$64)*('Calcification Rates'!$F$64+'Calcification Rates'!$G$64))+(0.1*('Calcification Rates'!$D$64+'Calcification Rates'!$E$64)*($A122+(2*'Calcification Rates'!$D$64+'Calcification Rates'!$E$64)))*('Calcification Rates'!$F$64+'Calcification Rates'!$G$64)</f>
        <v>195.56209697038571</v>
      </c>
      <c r="EP122" s="73">
        <f>(2*'Calcification Rates'!$D$65*'Calcification Rates'!$F$65)+0.1*'Calcification Rates'!$D$65*($A122+(2*'Calcification Rates'!$D$65))*'Calcification Rates'!$F$65</f>
        <v>163.93800694444442</v>
      </c>
      <c r="EQ122" s="73">
        <f>(2*('Calcification Rates'!$D$65-'Calcification Rates'!$E$65)*('Calcification Rates'!$F$65-'Calcification Rates'!$G$65))+(0.1*('Calcification Rates'!$D$65-'Calcification Rates'!$E$65)*($A122+(2*'Calcification Rates'!$D$65-'Calcification Rates'!$E$65)))*('Calcification Rates'!$F$65-'Calcification Rates'!$G$65)</f>
        <v>134.62513994019281</v>
      </c>
      <c r="ER122" s="73">
        <f>(2*('Calcification Rates'!$D$65+'Calcification Rates'!$E$65)*('Calcification Rates'!$F$65+'Calcification Rates'!$G$65))+(0.1*('Calcification Rates'!$D$65+'Calcification Rates'!$E$65)*($A122+(2*'Calcification Rates'!$D$65+'Calcification Rates'!$E$65)))*('Calcification Rates'!$F$65+'Calcification Rates'!$G$65)</f>
        <v>195.56209697038571</v>
      </c>
      <c r="ES122" s="73">
        <f>$A122*'Calcification Rates'!$D$66*'Calcification Rates'!$F$66</f>
        <v>94.173012684021089</v>
      </c>
      <c r="ET122" s="73">
        <f>$A122*('Calcification Rates'!$D$66-'Calcification Rates'!$E$66)*('Calcification Rates'!$F$66-'Calcification Rates'!$G$66)</f>
        <v>86.292988561939893</v>
      </c>
      <c r="EU122" s="73">
        <f>$A122*('Calcification Rates'!$D$66+'Calcification Rates'!$E$66)*('Calcification Rates'!$F$66+'Calcification Rates'!$G$66)</f>
        <v>102.39405001260089</v>
      </c>
      <c r="EV122" s="73">
        <f>(2*'Calcification Rates'!$D$67*'Calcification Rates'!$F$67)+0.1*'Calcification Rates'!$D$67*($A122+(2*'Calcification Rates'!$D$67))*'Calcification Rates'!$F$67</f>
        <v>163.93800694444442</v>
      </c>
      <c r="EW122" s="73">
        <f>(2*('Calcification Rates'!$D$67-'Calcification Rates'!$E$67)*('Calcification Rates'!$F$67-'Calcification Rates'!$G$67))+(0.1*('Calcification Rates'!$D$67-'Calcification Rates'!$E$67)*($A122+(2*'Calcification Rates'!$D$67-'Calcification Rates'!$E$67)))*('Calcification Rates'!$F$67-'Calcification Rates'!$G$67)</f>
        <v>134.62513994019281</v>
      </c>
      <c r="EX122" s="73">
        <f>(2*('Calcification Rates'!$D$67+'Calcification Rates'!$E$67)*('Calcification Rates'!$F$67+'Calcification Rates'!$G$67))+(0.1*('Calcification Rates'!$D$67+'Calcification Rates'!$E$67)*($A122+(2*'Calcification Rates'!$D$67+'Calcification Rates'!$E$67)))*('Calcification Rates'!$F$67+'Calcification Rates'!$G$67)</f>
        <v>195.56209697038571</v>
      </c>
      <c r="EY122" s="73">
        <f>((((1-'Calcification Rates'!$H$68)*$A122)*'Calcification Rates'!$D$68*0.1)+('Calcification Rates'!$H$68*$A122*'Calcification Rates'!$D$68))*'Calcification Rates'!$F$68</f>
        <v>27.471180000000004</v>
      </c>
      <c r="EZ122" s="73">
        <f>((((1-'Calcification Rates'!$H$68)*$A122)*(('Calcification Rates'!$D$68-'Calcification Rates'!$E$68)*0.1))+('Calcification Rates'!$H$68*$A122*('Calcification Rates'!$D$68-'Calcification Rates'!$E$68)))*('Calcification Rates'!$F$68-'Calcification Rates'!$G$68)</f>
        <v>17.094325334979175</v>
      </c>
      <c r="FA122" s="73">
        <f>((((1-'Calcification Rates'!$H$68)*$A122)*(('Calcification Rates'!$D$68+'Calcification Rates'!$E$68)*0.1))+('Calcification Rates'!$H$68*$A122*('Calcification Rates'!$D$68+'Calcification Rates'!$E$68)))*('Calcification Rates'!$F$68+'Calcification Rates'!$G$68)</f>
        <v>38.88019506375452</v>
      </c>
      <c r="FB122" s="73">
        <f>((((((((($A122*2)/PI())/2)+'Calcification Rates'!$D$69)^2)*PI())/2))-((((((($A122*2)/PI())/2)^2)*PI())/2)))*'Calcification Rates'!$F$69</f>
        <v>182.15563641140869</v>
      </c>
      <c r="FC122" s="73">
        <f>((((((((($A122*2)/PI())/2)+('Calcification Rates'!$D$69-'Calcification Rates'!$E$69))^2)*PI())/2))-((((((($A122*2)/PI())/2)^2)*PI())/2)))*('Calcification Rates'!$F$69-'Calcification Rates'!$G$69)</f>
        <v>172.44772105434157</v>
      </c>
      <c r="FD122" s="73">
        <f>((((((((($A122*2)/PI())/2)+('Calcification Rates'!$D$69+'Calcification Rates'!$E$69))^2)*PI())/2))-((((((($A122*2)/PI())/2)^2)*PI())/2)))*('Calcification Rates'!$F$69+'Calcification Rates'!$G$69)</f>
        <v>192.0049027454489</v>
      </c>
      <c r="FE122" s="73">
        <f>((((((((($A122*2)/PI())/2)+'Calcification Rates'!$D$70)^2)*PI())/2))-((((((($A122*2)/PI())/2)^2)*PI())/2)))*'Calcification Rates'!$F$70</f>
        <v>141.84794420123575</v>
      </c>
      <c r="FF122" s="73">
        <f>((((((((($A122*2)/PI())/2)+('Calcification Rates'!$D$70-'Calcification Rates'!$E$70))^2)*PI())/2))-((((((($A122*2)/PI())/2)^2)*PI())/2)))*('Calcification Rates'!$F$70-'Calcification Rates'!$G$70)</f>
        <v>122.13601601492587</v>
      </c>
      <c r="FG122" s="73">
        <f>((((((((($A122*2)/PI())/2)+('Calcification Rates'!$D$70+'Calcification Rates'!$E$70))^2)*PI())/2))-((((((($A122*2)/PI())/2)^2)*PI())/2)))*('Calcification Rates'!$F$70+'Calcification Rates'!$G$70)</f>
        <v>161.93794648463376</v>
      </c>
      <c r="FH122" s="73">
        <f>((((((((($A122*2)/PI())/2)+'Calcification Rates'!$D$71)^2)*PI())/2))-((((((($A122*2)/PI())/2)^2)*PI())/2)))*'Calcification Rates'!$F$71</f>
        <v>81.366394567239709</v>
      </c>
      <c r="FI122" s="73">
        <f>((((((((($A122*2)/PI())/2)+('Calcification Rates'!$D$71-'Calcification Rates'!$E$71))^2)*PI())/2))-((((((($A122*2)/PI())/2)^2)*PI())/2)))*('Calcification Rates'!$F$71-'Calcification Rates'!$G$71)</f>
        <v>75.031469514397344</v>
      </c>
      <c r="FJ122" s="73">
        <f>((((((((($A122*2)/PI())/2)+('Calcification Rates'!$D$71+'Calcification Rates'!$E$71))^2)*PI())/2))-((((((($A122*2)/PI())/2)^2)*PI())/2)))*('Calcification Rates'!$F$71+'Calcification Rates'!$G$71)</f>
        <v>87.951603746276902</v>
      </c>
      <c r="FK122" s="73">
        <f>$A122*'Calcification Rates'!$D$72*'Calcification Rates'!$F$72</f>
        <v>2.8203374999999999</v>
      </c>
      <c r="FL122" s="73">
        <f>$A122*('Calcification Rates'!$D$72-'Calcification Rates'!$E$72)*('Calcification Rates'!$F$72-'Calcification Rates'!$G$72)</f>
        <v>1.8329339133372076</v>
      </c>
      <c r="FM122" s="73">
        <f>$A122*('Calcification Rates'!$D$72+'Calcification Rates'!$E$72)*('Calcification Rates'!$F$72+'Calcification Rates'!$G$72)</f>
        <v>3.8077410866627921</v>
      </c>
      <c r="FN122" s="73">
        <f>$A122*'Calcification Rates'!$D$74*'Calcification Rates'!$F$74</f>
        <v>2.8203374999999999</v>
      </c>
      <c r="FO122" s="73">
        <f>$A122*('Calcification Rates'!$D$74-'Calcification Rates'!$E$74)*('Calcification Rates'!$F$74-'Calcification Rates'!$G$74)</f>
        <v>1.8329339133372076</v>
      </c>
      <c r="FP122" s="73">
        <f>$A122*('Calcification Rates'!$D$74+'Calcification Rates'!$E$74)*('Calcification Rates'!$F$74+'Calcification Rates'!$G$74)</f>
        <v>3.8077410866627921</v>
      </c>
      <c r="FQ122" s="73">
        <f>$A122*'Calcification Rates'!$D$75*'Calcification Rates'!$F$75</f>
        <v>81.400866477272714</v>
      </c>
      <c r="FR122" s="73">
        <f>$A122*('Calcification Rates'!$D$75-'Calcification Rates'!$E$75)*('Calcification Rates'!$F$75-'Calcification Rates'!$G$75)</f>
        <v>75.805412504745007</v>
      </c>
      <c r="FS122" s="73">
        <f>$A122*('Calcification Rates'!$D$75+'Calcification Rates'!$E$75)*('Calcification Rates'!$F$75+'Calcification Rates'!$G$75)</f>
        <v>87.166700592370049</v>
      </c>
      <c r="FT122" s="73">
        <f>((((((((($A122*2)/PI())/2)+'Calcification Rates'!$D$76)^2)*PI())/2))-((((((($A122*2)/PI())/2)^2)*PI())/2)))*'Calcification Rates'!$F$76</f>
        <v>81.882438282754123</v>
      </c>
      <c r="FU122" s="73">
        <f>((((((((($A122*2)/PI())/2)+('Calcification Rates'!$D$76-'Calcification Rates'!$E$76))^2)*PI())/2))-((((((($A122*2)/PI())/2)^2)*PI())/2)))*('Calcification Rates'!$F$76-'Calcification Rates'!$G$76)</f>
        <v>76.244096905095049</v>
      </c>
      <c r="FV122" s="73">
        <f>((((((((($A122*2)/PI())/2)+('Calcification Rates'!$D$76+'Calcification Rates'!$E$76))^2)*PI())/2))-((((((($A122*2)/PI())/2)^2)*PI())/2)))*('Calcification Rates'!$F$76+'Calcification Rates'!$G$76)</f>
        <v>87.693634212393533</v>
      </c>
      <c r="FW122" s="73">
        <f>(2*'Calcification Rates'!$D$77*'Calcification Rates'!$F$77)+0.1*'Calcification Rates'!$D$77*($A122+(2*'Calcification Rates'!$D$77))*'Calcification Rates'!$F$77</f>
        <v>163.93800694444442</v>
      </c>
      <c r="FX122" s="73">
        <f>(2*('Calcification Rates'!$D$77-'Calcification Rates'!$E$77)*('Calcification Rates'!$F$77-'Calcification Rates'!$G$77))+(0.1*('Calcification Rates'!$D$77-'Calcification Rates'!$E$77)*($A122+(2*'Calcification Rates'!$D$77-'Calcification Rates'!$E$77)))*('Calcification Rates'!$F$77-'Calcification Rates'!$G$77)</f>
        <v>155.99496473082485</v>
      </c>
      <c r="FY122" s="73">
        <f>(2*('Calcification Rates'!$D$77+'Calcification Rates'!$E$77)*('Calcification Rates'!$F$77+'Calcification Rates'!$G$77))+(0.1*('Calcification Rates'!$D$77+'Calcification Rates'!$E$77)*($A122+(2*'Calcification Rates'!$D$77+'Calcification Rates'!$E$77)))*('Calcification Rates'!$F$77+'Calcification Rates'!$G$77)</f>
        <v>171.91552085341678</v>
      </c>
      <c r="FZ122" s="73">
        <f>((((1-'Calcification Rates'!$H$78)*$A122)*'Calcification Rates'!$D$78*0.1)+('Calcification Rates'!$H$78*$A122*'Calcification Rates'!$D$78))*'Calcification Rates'!$F$78</f>
        <v>42.792594389999998</v>
      </c>
      <c r="GA122" s="73">
        <f>((((1-'Calcification Rates'!$H$78)*$A122)*(('Calcification Rates'!$D$78-'Calcification Rates'!$E$78)*0.1))+('Calcification Rates'!$H$78*$A122*('Calcification Rates'!$D$78-'Calcification Rates'!$E$78)))*('Calcification Rates'!$F$78-'Calcification Rates'!$G$78)</f>
        <v>41.311115498659504</v>
      </c>
      <c r="GB122" s="73">
        <f>((((1-'Calcification Rates'!$H$78)*$A122)*(('Calcification Rates'!$D$78+'Calcification Rates'!$E$78)*0.1))+('Calcification Rates'!$H$78*$A122*('Calcification Rates'!$D$78+'Calcification Rates'!$E$78)))*('Calcification Rates'!$F$78+'Calcification Rates'!$G$78)</f>
        <v>44.274073281340492</v>
      </c>
      <c r="GC122" s="73">
        <f>((((1-'Calcification Rates'!$H$79)*$A122)*'Calcification Rates'!$D$79*0.1)+('Calcification Rates'!$H$79*$A122*'Calcification Rates'!$D$79))*'Calcification Rates'!$F$79</f>
        <v>48.668583600000005</v>
      </c>
      <c r="GD122" s="73">
        <f>((((1-'Calcification Rates'!$H$79)*$A122)*(('Calcification Rates'!$D$79-'Calcification Rates'!$E$79)*0.1))+('Calcification Rates'!$H$79*$A122*('Calcification Rates'!$D$79-'Calcification Rates'!$E$79)))*('Calcification Rates'!$F$79-'Calcification Rates'!$G$79)</f>
        <v>46.634030762201199</v>
      </c>
      <c r="GE122" s="73">
        <f>((((1-'Calcification Rates'!$H$79)*$A122)*(('Calcification Rates'!$D$79+'Calcification Rates'!$E$79)*0.1))+('Calcification Rates'!$H$79*$A122*('Calcification Rates'!$D$79+'Calcification Rates'!$E$79)))*('Calcification Rates'!$F$79+'Calcification Rates'!$G$79)</f>
        <v>50.703136437798811</v>
      </c>
      <c r="GF122" s="73">
        <f>((((1-'Calcification Rates'!$H$80)*$A122)*'Calcification Rates'!$D$80*0.1)+('Calcification Rates'!$H$80*$A122*'Calcification Rates'!$D$80))*'Calcification Rates'!$F$80</f>
        <v>57.271291739999995</v>
      </c>
      <c r="GG122" s="73">
        <f>((((1-'Calcification Rates'!$H$80)*$A122)*(('Calcification Rates'!$D$80-'Calcification Rates'!$E$80)*0.1))+('Calcification Rates'!$H$80*$A122*('Calcification Rates'!$D$80-'Calcification Rates'!$E$80)))*('Calcification Rates'!$F$80-'Calcification Rates'!$G$80)</f>
        <v>55.288560592190912</v>
      </c>
      <c r="GH122" s="73">
        <f>((((1-'Calcification Rates'!$H$80)*$A122)*(('Calcification Rates'!$D$80+'Calcification Rates'!$E$80)*0.1))+('Calcification Rates'!$H$80*$A122*('Calcification Rates'!$D$80+'Calcification Rates'!$E$80)))*('Calcification Rates'!$F$80+'Calcification Rates'!$G$80)</f>
        <v>59.254022887809079</v>
      </c>
      <c r="GI122" s="73">
        <f>((((((((($A122*2)/PI())/2)+'Calcification Rates'!$D$81)^2)*PI())/2))-((((((($A122*2)/PI())/2)^2)*PI())/2)))*'Calcification Rates'!$F$81</f>
        <v>69.335583673528888</v>
      </c>
      <c r="GJ122" s="73">
        <f>((((((((($A122*2)/PI())/2)+('Calcification Rates'!$D$81-'Calcification Rates'!$E$81))^2)*PI())/2))-((((((($A122*2)/PI())/2)^2)*PI())/2)))*('Calcification Rates'!$F$81-'Calcification Rates'!$G$81)</f>
        <v>67.092691053282579</v>
      </c>
      <c r="GK122" s="73">
        <f>((((((((($A122*2)/PI())/2)+('Calcification Rates'!$D$81+'Calcification Rates'!$E$81))^2)*PI())/2))-((((((($A122*2)/PI())/2)^2)*PI())/2)))*('Calcification Rates'!$F$81+'Calcification Rates'!$G$81)</f>
        <v>71.579368741066176</v>
      </c>
      <c r="GL122" s="73">
        <f>((((((((($A122*2)/PI())/2)+'Calcification Rates'!$D$82)^2)*PI())/2))-((((((($A122*2)/PI())/2)^2)*PI())/2)))*'Calcification Rates'!$F$82</f>
        <v>71.095919742588734</v>
      </c>
      <c r="GM122" s="73">
        <f>((((((((($A122*2)/PI())/2)+('Calcification Rates'!$D$82-'Calcification Rates'!$E$82))^2)*PI())/2))-((((((($A122*2)/PI())/2)^2)*PI())/2)))*('Calcification Rates'!$F$82-'Calcification Rates'!$G$82)</f>
        <v>69.350353734174305</v>
      </c>
      <c r="GN122" s="73">
        <f>((((((((($A122*2)/PI())/2)+('Calcification Rates'!$D$82+'Calcification Rates'!$E$82))^2)*PI())/2))-((((((($A122*2)/PI())/2)^2)*PI())/2)))*('Calcification Rates'!$F$82+'Calcification Rates'!$G$82)</f>
        <v>72.842025918808758</v>
      </c>
      <c r="GO122" s="73">
        <f>((((((((($A122*2)/PI())/2)+'Calcification Rates'!$D$87)^2)*PI())/2))-((((((($A122*2)/PI())/2)^2)*PI())/2)))*'Calcification Rates'!$F$87</f>
        <v>47.853332470122794</v>
      </c>
      <c r="GP122" s="73">
        <f>((((((((($A122*2)/PI())/2)+('Calcification Rates'!$D$87-'Calcification Rates'!$E$87))^2)*PI())/2))-((((((($A122*2)/PI())/2)^2)*PI())/2)))*('Calcification Rates'!$F$87-'Calcification Rates'!$G$87)</f>
        <v>41.63499004460045</v>
      </c>
      <c r="GQ122" s="73">
        <f>((((((((($A122*2)/PI())/2)+('Calcification Rates'!$D$87+'Calcification Rates'!$E$87))^2)*PI())/2))-((((((($A122*2)/PI())/2)^2)*PI())/2)))*('Calcification Rates'!$F$87+'Calcification Rates'!$G$87)</f>
        <v>54.400499177623054</v>
      </c>
      <c r="GR122" s="73">
        <f>((((((((($A122*2)/PI())/2)+'Calcification Rates'!$D$88)^2)*PI())/2))-((((((($A122*2)/PI())/2)^2)*PI())/2)))*'Calcification Rates'!$F$88</f>
        <v>47.853332470122794</v>
      </c>
      <c r="GS122" s="73">
        <f>((((((((($A122*2)/PI())/2)+('Calcification Rates'!$D$88-'Calcification Rates'!$E$88))^2)*PI())/2))-((((((($A122*2)/PI())/2)^2)*PI())/2)))*('Calcification Rates'!$F$88-'Calcification Rates'!$G$88)</f>
        <v>41.63499004460045</v>
      </c>
      <c r="GT122" s="73">
        <f>((((((((($A122*2)/PI())/2)+('Calcification Rates'!$D$88+'Calcification Rates'!$E$88))^2)*PI())/2))-((((((($A122*2)/PI())/2)^2)*PI())/2)))*('Calcification Rates'!$F$88+'Calcification Rates'!$G$88)</f>
        <v>54.400499177623054</v>
      </c>
      <c r="GU122" s="73">
        <f>((((((((($A122*2)/PI())/2)+'Calcification Rates'!$D$89)^2)*PI())/2))-((((((($A122*2)/PI())/2)^2)*PI())/2)))*'Calcification Rates'!$F$89</f>
        <v>66.821633817059748</v>
      </c>
      <c r="GV122" s="73">
        <f>((((((((($A122*2)/PI())/2)+('Calcification Rates'!$D$89-'Calcification Rates'!$E$89))^2)*PI())/2))-((((((($A122*2)/PI())/2)^2)*PI())/2)))*('Calcification Rates'!$F$89-'Calcification Rates'!$G$89)</f>
        <v>59.583542352812223</v>
      </c>
      <c r="GW122" s="73">
        <f>((((((((($A122*2)/PI())/2)+('Calcification Rates'!$D$89+'Calcification Rates'!$E$89))^2)*PI())/2))-((((((($A122*2)/PI())/2)^2)*PI())/2)))*('Calcification Rates'!$F$89+'Calcification Rates'!$G$89)</f>
        <v>74.327463307401885</v>
      </c>
      <c r="GX122" s="73">
        <f>((((((((($A122*2)/PI())/2)+'Calcification Rates'!$D$90)^2)*PI())/2))-((((((($A122*2)/PI())/2)^2)*PI())/2)))*'Calcification Rates'!$F$90</f>
        <v>66.821633817059748</v>
      </c>
      <c r="GY122" s="73">
        <f>((((((((($A122*2)/PI())/2)+('Calcification Rates'!$D$90-'Calcification Rates'!$E$90))^2)*PI())/2))-((((((($A122*2)/PI())/2)^2)*PI())/2)))*('Calcification Rates'!$F$90-'Calcification Rates'!$G$90)</f>
        <v>59.583542352812223</v>
      </c>
      <c r="GZ122" s="73">
        <f>((((((((($A122*2)/PI())/2)+('Calcification Rates'!$D$90+'Calcification Rates'!$E$90))^2)*PI())/2))-((((((($A122*2)/PI())/2)^2)*PI())/2)))*('Calcification Rates'!$F$90+'Calcification Rates'!$G$90)</f>
        <v>74.327463307401885</v>
      </c>
      <c r="HA122" s="73">
        <f>((((((((($A122*2)/PI())/2)+'Calcification Rates'!$D$92)^2)*PI())/2))-((((((($A122*2)/PI())/2)^2)*PI())/2)))*'Calcification Rates'!$F$92</f>
        <v>167.40420098470472</v>
      </c>
      <c r="HB122" s="73">
        <f>((((((((($A122*2)/PI())/2)+('Calcification Rates'!$D$92-'Calcification Rates'!$E$92))^2)*PI())/2))-((((((($A122*2)/PI())/2)^2)*PI())/2)))*('Calcification Rates'!$F$92-'Calcification Rates'!$G$92)</f>
        <v>160.92718587442482</v>
      </c>
      <c r="HC122" s="73">
        <f>((((((((($A122*2)/PI())/2)+('Calcification Rates'!$D$92+'Calcification Rates'!$E$92))^2)*PI())/2))-((((((($A122*2)/PI())/2)^2)*PI())/2)))*('Calcification Rates'!$F$92+'Calcification Rates'!$G$92)</f>
        <v>173.88121609498464</v>
      </c>
      <c r="HD122" s="73">
        <f>$A122*'Calcification Rates'!$D$93*'Calcification Rates'!$F$93</f>
        <v>49.580940528277438</v>
      </c>
      <c r="HE122" s="73">
        <f>$A122*('Calcification Rates'!$D$93-'Calcification Rates'!$E$93)*('Calcification Rates'!$F$93-'Calcification Rates'!$G$93)</f>
        <v>43.575541674884796</v>
      </c>
      <c r="HF122" s="73">
        <f>$A122*('Calcification Rates'!$D$93+'Calcification Rates'!$E$93)*('Calcification Rates'!$F$93+'Calcification Rates'!$G$93)</f>
        <v>55.915332976781286</v>
      </c>
      <c r="HG122" s="73">
        <f>$A122*'Calcification Rates'!$D$95*'Calcification Rates'!$F$95</f>
        <v>63.21569917355373</v>
      </c>
      <c r="HH122" s="73">
        <f>$A122*('Calcification Rates'!$D$95-'Calcification Rates'!$E$95)*('Calcification Rates'!$F$95-'Calcification Rates'!$G$95)</f>
        <v>55.164705424677784</v>
      </c>
      <c r="HI122" s="73">
        <f>$A122*('Calcification Rates'!$D$95+'Calcification Rates'!$E$95)*('Calcification Rates'!$F$95+'Calcification Rates'!$G$95)</f>
        <v>71.717884138582193</v>
      </c>
      <c r="HJ122" s="73">
        <f>((((1-'Calcification Rates'!$H$96)*$A122)*'Calcification Rates'!$D$96*0.1)+('Calcification Rates'!$H$96*$A122*'Calcification Rates'!$D$96))*'Calcification Rates'!$F$96</f>
        <v>30.053751000000002</v>
      </c>
      <c r="HK122" s="73">
        <f>((((1-'Calcification Rates'!$H$96)*$A122)*(('Calcification Rates'!$D$96-'Calcification Rates'!$E$96)*0.1))+('Calcification Rates'!$H$96*$A122*('Calcification Rates'!$D$96-'Calcification Rates'!$E$96)))*('Calcification Rates'!$F$96-'Calcification Rates'!$G$96)</f>
        <v>26.252622695902133</v>
      </c>
      <c r="HL122" s="73">
        <f>((((1-'Calcification Rates'!$H$96)*$A122)*(('Calcification Rates'!$D$96+'Calcification Rates'!$E$96)*0.1))+('Calcification Rates'!$H$96*$A122*('Calcification Rates'!$D$96+'Calcification Rates'!$E$96)))*('Calcification Rates'!$F$96+'Calcification Rates'!$G$96)</f>
        <v>34.08868295901825</v>
      </c>
      <c r="HM122" s="73">
        <f>((((1-'Calcification Rates'!$H$98)*$A122)*'Calcification Rates'!$D$98*0.1)+('Calcification Rates'!$H$98*$A122*'Calcification Rates'!$D$98))*'Calcification Rates'!$F$98</f>
        <v>30.053751000000002</v>
      </c>
      <c r="HN122" s="73">
        <f>((((1-'Calcification Rates'!$H$98)*$A122)*(('Calcification Rates'!$D$98-'Calcification Rates'!$E$98)*0.1))+('Calcification Rates'!$H$98*$A122*('Calcification Rates'!$D$98-'Calcification Rates'!$E$98)))*('Calcification Rates'!$F$98-'Calcification Rates'!$G$98)</f>
        <v>18.124955063447739</v>
      </c>
      <c r="HO122" s="73">
        <f>((((1-'Calcification Rates'!$H$98)*$A122)*(('Calcification Rates'!$D$98+'Calcification Rates'!$E$98)*0.1))+('Calcification Rates'!$H$98*$A122*('Calcification Rates'!$D$98+'Calcification Rates'!$E$98)))*('Calcification Rates'!$F$98+'Calcification Rates'!$G$98)</f>
        <v>43.709633780503445</v>
      </c>
    </row>
    <row r="123" spans="1:223" x14ac:dyDescent="0.3">
      <c r="A123" s="42">
        <v>121</v>
      </c>
      <c r="B123" s="73">
        <f>((((1-'Calcification Rates'!$H$11)*$A123)*'Calcification Rates'!$D$11*0.1)+('Calcification Rates'!$H$11*$A123*'Calcification Rates'!$D$11))*'Calcification Rates'!$F$11</f>
        <v>332.90795178666667</v>
      </c>
      <c r="C123" s="73">
        <f>((((1-'Calcification Rates'!$H$11)*$A123)*(('Calcification Rates'!$D$11-'Calcification Rates'!$E$11)*0.1))+('Calcification Rates'!$H$11*$A123*('Calcification Rates'!$D$11-'Calcification Rates'!$E$11)))*('Calcification Rates'!$F$11-'Calcification Rates'!$G$11)</f>
        <v>270.37953037778391</v>
      </c>
      <c r="D123" s="73">
        <f>((((1-'Calcification Rates'!$H$11)*$A123)*(('Calcification Rates'!$D$11+'Calcification Rates'!$E$11)*0.1))+('Calcification Rates'!$H$11*$A123*('Calcification Rates'!$D$11+'Calcification Rates'!$E$11)))*('Calcification Rates'!$F$11+'Calcification Rates'!$G$11)</f>
        <v>397.37879291054014</v>
      </c>
      <c r="E123" s="73">
        <f>(((((1-'Calcification Rates'!$H$12)*$A123)*'Calcification Rates'!$D$12*0.1)+('Calcification Rates'!$H$12*$A123*'Calcification Rates'!$D$12))*'Calcification Rates'!$F$12)*0.5</f>
        <v>175.31045127619046</v>
      </c>
      <c r="F123" s="73">
        <f>(((((1-'Calcification Rates'!$H$12)*$A123)*(('Calcification Rates'!$D$12-'Calcification Rates'!$E$12)*0.1))+('Calcification Rates'!$H$12*$A123*('Calcification Rates'!$D$12-'Calcification Rates'!$E$12)))*('Calcification Rates'!$F$12-'Calcification Rates'!$G$12))*0.5</f>
        <v>161.12379622125556</v>
      </c>
      <c r="G123" s="73">
        <f>(((((1-'Calcification Rates'!$H$12)*$A123)*(('Calcification Rates'!$D$12+'Calcification Rates'!$E$12)*0.1))+('Calcification Rates'!$H$12*$A123*('Calcification Rates'!$D$12+'Calcification Rates'!$E$12)))*('Calcification Rates'!$F$12+'Calcification Rates'!$G$12))*0.5</f>
        <v>189.74325790196485</v>
      </c>
      <c r="H123" s="73">
        <f>(((((1-'Calcification Rates'!$H$13)*$A123)*'Calcification Rates'!$D$13*0.1)+('Calcification Rates'!$H$13*$A123*'Calcification Rates'!$D$13))*'Calcification Rates'!$F$13)*0.5</f>
        <v>141.0637729776</v>
      </c>
      <c r="I123" s="73">
        <f>(((((1-'Calcification Rates'!$H$13)*$A123)*(('Calcification Rates'!$D$13-'Calcification Rates'!$E$13)*0.1))+('Calcification Rates'!$H$13*$A123*('Calcification Rates'!$D$13-'Calcification Rates'!$E$13)))*('Calcification Rates'!$F$13-'Calcification Rates'!$G$13))*0.5</f>
        <v>119.37984953531236</v>
      </c>
      <c r="J123" s="73">
        <f>(((((1-'Calcification Rates'!$H$13)*$A123)*(('Calcification Rates'!$D$13+'Calcification Rates'!$E$13)*0.1))+('Calcification Rates'!$H$13*$A123*('Calcification Rates'!$D$13+'Calcification Rates'!$E$13)))*('Calcification Rates'!$F$13+'Calcification Rates'!$G$13))*0.5</f>
        <v>164.53570497946538</v>
      </c>
      <c r="K123" s="73">
        <f>((((((((($A123*2)/PI())/2)+'Calcification Rates'!$D$14)^2)*PI())/2))-((((((($A123*2)/PI())/2)^2)*PI())/2)))*'Calcification Rates'!$F$14</f>
        <v>71.445496613857685</v>
      </c>
      <c r="L123" s="73">
        <f>((((((((($A123*2)/PI())/2)+('Calcification Rates'!$D$14-'Calcification Rates'!$E$14))^2)*PI())/2))-((((((($A123*2)/PI())/2)^2)*PI())/2)))*('Calcification Rates'!$F$14-'Calcification Rates'!$G$14)</f>
        <v>68.95924727639823</v>
      </c>
      <c r="M123" s="73">
        <f>((((((((($A123*2)/PI())/2)+('Calcification Rates'!$D$14+'Calcification Rates'!$E$14))^2)*PI())/2))-((((((($A123*2)/PI())/2)^2)*PI())/2)))*('Calcification Rates'!$F$14+'Calcification Rates'!$G$14)</f>
        <v>73.932426102611927</v>
      </c>
      <c r="N123" s="73">
        <f>((((((((($A123*2)/PI())/2)+'Calcification Rates'!$D$15)^2)*PI())/2))-((((((($A123*2)/PI())/2)^2)*PI())/2)))*'Calcification Rates'!$F$15</f>
        <v>72.468804508066583</v>
      </c>
      <c r="O123" s="73">
        <f>((((((((($A123*2)/PI())/2)+('Calcification Rates'!$D$15-'Calcification Rates'!$E$15))^2)*PI())/2))-((((((($A123*2)/PI())/2)^2)*PI())/2)))*('Calcification Rates'!$F$15-'Calcification Rates'!$G$15)</f>
        <v>65.356119262979817</v>
      </c>
      <c r="P123" s="73">
        <f>((((((((($A123*2)/PI())/2)+('Calcification Rates'!$D$15+'Calcification Rates'!$E$15))^2)*PI())/2))-((((((($A123*2)/PI())/2)^2)*PI())/2)))*('Calcification Rates'!$F$15+'Calcification Rates'!$G$15)</f>
        <v>79.913259195340672</v>
      </c>
      <c r="Q123" s="73">
        <f>(2*'Calcification Rates'!$D$16*'Calcification Rates'!$F$16)+0.1*'Calcification Rates'!$D$16*($A123+(2*'Calcification Rates'!$D$16))*'Calcification Rates'!$F$16</f>
        <v>15.850578333333335</v>
      </c>
      <c r="R123" s="73">
        <f>(2*('Calcification Rates'!$D$16-'Calcification Rates'!$E$16)*('Calcification Rates'!$F$16-'Calcification Rates'!$G$16))+(0.1*('Calcification Rates'!$D$16-'Calcification Rates'!$E$16)*($A123+(2*'Calcification Rates'!$D$16-'Calcification Rates'!$E$16)))*('Calcification Rates'!$F$16-'Calcification Rates'!$G$16)</f>
        <v>13.615987651271965</v>
      </c>
      <c r="S123" s="73">
        <f>(2*('Calcification Rates'!$D$16+'Calcification Rates'!$E$16)*('Calcification Rates'!$F$16+'Calcification Rates'!$G$16))+(0.1*('Calcification Rates'!$D$16+'Calcification Rates'!$E$16)*($A123+(2*'Calcification Rates'!$D$16+'Calcification Rates'!$E$16)))*('Calcification Rates'!$F$16+'Calcification Rates'!$G$16)</f>
        <v>18.140727115734069</v>
      </c>
      <c r="T123" s="73">
        <f>(2*'Calcification Rates'!$D$17*'Calcification Rates'!$F$17)+0.1*'Calcification Rates'!$D$17*($A123+(2*'Calcification Rates'!$D$17))*'Calcification Rates'!$F$17</f>
        <v>14.649776944444444</v>
      </c>
      <c r="U123" s="73">
        <f>(2*('Calcification Rates'!$D$17-'Calcification Rates'!$E$17)*('Calcification Rates'!$F$17-'Calcification Rates'!$G$17))+(0.1*('Calcification Rates'!$D$17-'Calcification Rates'!$E$17)*($A123+(2*'Calcification Rates'!$D$17-'Calcification Rates'!$E$17)))*('Calcification Rates'!$F$17-'Calcification Rates'!$G$17)</f>
        <v>12.43147229873863</v>
      </c>
      <c r="V123" s="73">
        <f>(2*('Calcification Rates'!$D$17+'Calcification Rates'!$E$17)*('Calcification Rates'!$F$17+'Calcification Rates'!$G$17))+(0.1*('Calcification Rates'!$D$17+'Calcification Rates'!$E$17)*($A123+(2*'Calcification Rates'!$D$17+'Calcification Rates'!$E$17)))*('Calcification Rates'!$F$17+'Calcification Rates'!$G$17)</f>
        <v>16.923638196534068</v>
      </c>
      <c r="W123" s="73">
        <f>((((((((($A123*2)/PI())/2)+'Calcification Rates'!$D$18)^2)*PI())/2))-((((((($A123*2)/PI())/2)^2)*PI())/2)))*'Calcification Rates'!$F$18</f>
        <v>72.468804508066583</v>
      </c>
      <c r="X123" s="73">
        <f>((((((((($A123*2)/PI())/2)+('Calcification Rates'!$D$18-'Calcification Rates'!$E$18))^2)*PI())/2))-((((((($A123*2)/PI())/2)^2)*PI())/2)))*('Calcification Rates'!$F$18-'Calcification Rates'!$G$18)</f>
        <v>65.356119262979817</v>
      </c>
      <c r="Y123" s="73">
        <f>((((((((($A123*2)/PI())/2)+('Calcification Rates'!$D$18+'Calcification Rates'!$E$18))^2)*PI())/2))-((((((($A123*2)/PI())/2)^2)*PI())/2)))*('Calcification Rates'!$F$18+'Calcification Rates'!$G$18)</f>
        <v>79.913259195340672</v>
      </c>
      <c r="Z123" s="73">
        <f>(2*'Calcification Rates'!$D$19*'Calcification Rates'!$F$19)+0.1*'Calcification Rates'!$D$19*($A123+(2*'Calcification Rates'!$D$19))*'Calcification Rates'!$F$19</f>
        <v>14.649776944444444</v>
      </c>
      <c r="AA123" s="73">
        <f>(2*('Calcification Rates'!$D$19-'Calcification Rates'!$E$19)*('Calcification Rates'!$F$19-'Calcification Rates'!$G$19))+(0.1*('Calcification Rates'!$D$19-'Calcification Rates'!$E$19)*($A123+(2*'Calcification Rates'!$D$19-'Calcification Rates'!$E$19)))*('Calcification Rates'!$F$19-'Calcification Rates'!$G$19)</f>
        <v>12.43147229873863</v>
      </c>
      <c r="AB123" s="73">
        <f>(2*('Calcification Rates'!$D$19+'Calcification Rates'!$E$19)*('Calcification Rates'!$F$19+'Calcification Rates'!$G$19))+(0.1*('Calcification Rates'!$D$19+'Calcification Rates'!$E$19)*($A123+(2*'Calcification Rates'!$D$19+'Calcification Rates'!$E$19)))*('Calcification Rates'!$F$19+'Calcification Rates'!$G$19)</f>
        <v>16.923638196534068</v>
      </c>
      <c r="AC123" s="73">
        <f>(((((1-'Calcification Rates'!$H$20)*$A123)*'Calcification Rates'!$D$20*0.1)+('Calcification Rates'!$H$20*$A123*'Calcification Rates'!$D$20))*'Calcification Rates'!$F$20)*0.5</f>
        <v>9.7829311708333329</v>
      </c>
      <c r="AD123" s="73">
        <f>(((((1-'Calcification Rates'!$H$20)*$A123)*(('Calcification Rates'!$D$20-'Calcification Rates'!$E$20)*0.1))+('Calcification Rates'!$H$20*$A123*('Calcification Rates'!$D$20-'Calcification Rates'!$E$20)))*('Calcification Rates'!$F$20-'Calcification Rates'!$G$20))*0.5</f>
        <v>8.3019581371211331</v>
      </c>
      <c r="AE123" s="73">
        <f>(((((1-'Calcification Rates'!$H$20)*$A123)*(('Calcification Rates'!$D$20+'Calcification Rates'!$E$20)*0.1))+('Calcification Rates'!$H$20*$A123*('Calcification Rates'!$D$20+'Calcification Rates'!$E$20)))*('Calcification Rates'!$F$20+'Calcification Rates'!$G$20))*0.5</f>
        <v>11.300866175905858</v>
      </c>
      <c r="AF123" s="73">
        <f>(2*'Calcification Rates'!$D$21*'Calcification Rates'!$F$21)+0.1*'Calcification Rates'!$D$21*($A123+(2*'Calcification Rates'!$D$21))*'Calcification Rates'!$F$21</f>
        <v>16.811219444444447</v>
      </c>
      <c r="AG123" s="73">
        <f>(2*('Calcification Rates'!$D$21-'Calcification Rates'!$E$21)*('Calcification Rates'!$F$21-'Calcification Rates'!$G$21))+(0.1*('Calcification Rates'!$D$21-'Calcification Rates'!$E$21)*($A123+(2*'Calcification Rates'!$D$21-'Calcification Rates'!$E$21)))*('Calcification Rates'!$F$21-'Calcification Rates'!$G$21)</f>
        <v>16.450549215982935</v>
      </c>
      <c r="AH123" s="73">
        <f>(2*('Calcification Rates'!$D$21+'Calcification Rates'!$E$21)*('Calcification Rates'!$F$21+'Calcification Rates'!$G$21))+(0.1*('Calcification Rates'!$D$21+'Calcification Rates'!$E$21)*($A123+(2*'Calcification Rates'!$D$21+'Calcification Rates'!$E$21)))*('Calcification Rates'!$F$21+'Calcification Rates'!$G$21)</f>
        <v>17.1755588277504</v>
      </c>
      <c r="AI123" s="73">
        <f>$A123*'Calcification Rates'!$D$23*'Calcification Rates'!$F$23</f>
        <v>2.8438403124999998</v>
      </c>
      <c r="AJ123" s="73">
        <f>$A123*('Calcification Rates'!$D$23-'Calcification Rates'!$E$23)*('Calcification Rates'!$F$23-'Calcification Rates'!$G$23)</f>
        <v>1.8482083626150176</v>
      </c>
      <c r="AK123" s="73">
        <f>$A123*('Calcification Rates'!$D$23+'Calcification Rates'!$E$23)*('Calcification Rates'!$F$23+'Calcification Rates'!$G$23)</f>
        <v>3.839472262384982</v>
      </c>
      <c r="AL123" s="73">
        <f>((((1-'Calcification Rates'!$H$24)*$A123)*'Calcification Rates'!$D$24*0.1)+('Calcification Rates'!$H$24*$A123*'Calcification Rates'!$D$24))*'Calcification Rates'!$F$24</f>
        <v>129.58075460329999</v>
      </c>
      <c r="AM123" s="73">
        <f>((((1-'Calcification Rates'!$H$24)*$A123)*(('Calcification Rates'!$D$24-'Calcification Rates'!$E$24)*0.1))+('Calcification Rates'!$H$24*$A123*('Calcification Rates'!$D$24-'Calcification Rates'!$E$24)))*('Calcification Rates'!$F$24-'Calcification Rates'!$G$24)</f>
        <v>78.148160416730065</v>
      </c>
      <c r="AN123" s="73">
        <f>((((1-'Calcification Rates'!$H$24)*$A123)*(('Calcification Rates'!$D$24+'Calcification Rates'!$E$24)*0.1))+('Calcification Rates'!$H$24*$A123*('Calcification Rates'!$D$24+'Calcification Rates'!$E$24)))*('Calcification Rates'!$F$24+'Calcification Rates'!$G$24)</f>
        <v>188.45991399581132</v>
      </c>
      <c r="AO123" s="73">
        <f>((((((((($A123*2)/PI())/2)+'Calcification Rates'!$D$25)^2)*PI())/2))-((((((($A123*2)/PI())/2)^2)*PI())/2)))*'Calcification Rates'!$F$25</f>
        <v>60.726388433615668</v>
      </c>
      <c r="AP123" s="73">
        <f>((((((((($A123*2)/PI())/2)+('Calcification Rates'!$D$25-'Calcification Rates'!$E$25))^2)*PI())/2))-((((((($A123*2)/PI())/2)^2)*PI())/2)))*('Calcification Rates'!$F$25-'Calcification Rates'!$G$25)</f>
        <v>49.647485602171308</v>
      </c>
      <c r="AQ123" s="73">
        <f>((((((((($A123*2)/PI())/2)+('Calcification Rates'!$D$25+'Calcification Rates'!$E$25))^2)*PI())/2))-((((((($A123*2)/PI())/2)^2)*PI())/2)))*('Calcification Rates'!$F$25+'Calcification Rates'!$G$25)</f>
        <v>72.172198625941377</v>
      </c>
      <c r="AR123" s="73">
        <f>((((1-'Calcification Rates'!$H$28)*$A123)*'Calcification Rates'!$D$28*0.1)+('Calcification Rates'!$H$28*$A123*'Calcification Rates'!$D$28))*'Calcification Rates'!$F$28</f>
        <v>20.856919865196087</v>
      </c>
      <c r="AS123" s="73">
        <f>((((1-'Calcification Rates'!$H$28)*$A123)*(('Calcification Rates'!$D$28-'Calcification Rates'!$E$28)*0.1))+('Calcification Rates'!$H$28*$A123*('Calcification Rates'!$D$28-'Calcification Rates'!$E$28)))*('Calcification Rates'!$F$28-'Calcification Rates'!$G$28)</f>
        <v>18.798750267995462</v>
      </c>
      <c r="AT123" s="73">
        <f>((((1-'Calcification Rates'!$H$28)*$A123)*(('Calcification Rates'!$D$28+'Calcification Rates'!$E$28)*0.1))+('Calcification Rates'!$H$28*$A123*('Calcification Rates'!$D$28+'Calcification Rates'!$E$28)))*('Calcification Rates'!$F$28+'Calcification Rates'!$G$28)</f>
        <v>23.015806100382974</v>
      </c>
      <c r="AU123" s="73">
        <f>((((((((($A123*2)/PI())/2)+'Calcification Rates'!$D$29)^2)*PI())/2))-((((((($A123*2)/PI())/2)^2)*PI())/2)))*'Calcification Rates'!$F$29</f>
        <v>296.32783478419503</v>
      </c>
      <c r="AV123" s="73">
        <f>((((((((($A123*2)/PI())/2)+('Calcification Rates'!$D$29-'Calcification Rates'!$E$29))^2)*PI())/2))-((((((($A123*2)/PI())/2)^2)*PI())/2)))*('Calcification Rates'!$F$29-'Calcification Rates'!$G$29)</f>
        <v>244.9946382199258</v>
      </c>
      <c r="AW123" s="73">
        <f>((((((((($A123*2)/PI())/2)+('Calcification Rates'!$D$29+'Calcification Rates'!$E$29))^2)*PI())/2))-((((((($A123*2)/PI())/2)^2)*PI())/2)))*('Calcification Rates'!$F$29+'Calcification Rates'!$G$29)</f>
        <v>352.09836152002219</v>
      </c>
      <c r="AX123" s="73">
        <f>((((((((($A123*2)/PI())/2)+'Calcification Rates'!$D$30)^2)*PI())/2))-((((((($A123*2)/PI())/2)^2)*PI())/2)))*'Calcification Rates'!$F$30</f>
        <v>70.970157886833192</v>
      </c>
      <c r="AY123" s="73">
        <f>((((((((($A123*2)/PI())/2)+('Calcification Rates'!$D$30-'Calcification Rates'!$E$30))^2)*PI())/2))-((((((($A123*2)/PI())/2)^2)*PI())/2)))*('Calcification Rates'!$F$30-'Calcification Rates'!$G$30)</f>
        <v>63.006051468013844</v>
      </c>
      <c r="AZ123" s="73">
        <f>((((((((($A123*2)/PI())/2)+('Calcification Rates'!$D$30+'Calcification Rates'!$E$30))^2)*PI())/2))-((((((($A123*2)/PI())/2)^2)*PI())/2)))*('Calcification Rates'!$F$30+'Calcification Rates'!$G$30)</f>
        <v>79.097529333246342</v>
      </c>
      <c r="BA123" s="73">
        <f>((((1-'Calcification Rates'!$H$31)*$A123)*'Calcification Rates'!$D$31*0.1)+('Calcification Rates'!$H$31*$A123*'Calcification Rates'!$D$31))*'Calcification Rates'!$F$31</f>
        <v>22.308285999999999</v>
      </c>
      <c r="BB123" s="73">
        <f>((((1-'Calcification Rates'!$H$31)*$A123)*(('Calcification Rates'!$D$31-'Calcification Rates'!$E$31)*0.1))+('Calcification Rates'!$H$31*$A123*('Calcification Rates'!$D$31-'Calcification Rates'!$E$31)))*('Calcification Rates'!$F$31-'Calcification Rates'!$G$31)</f>
        <v>22.308285999999999</v>
      </c>
      <c r="BC123" s="73">
        <f>((((1-'Calcification Rates'!$H$31)*$A123)*(('Calcification Rates'!$D$31+'Calcification Rates'!$E$31)*0.1))+('Calcification Rates'!$H$31*$A123*('Calcification Rates'!$D$31+'Calcification Rates'!$E$31)))*('Calcification Rates'!$F$31+'Calcification Rates'!$G$31)</f>
        <v>22.308285999999999</v>
      </c>
      <c r="BD123" s="73">
        <f>$A123*'Calcification Rates'!$D$32*'Calcification Rates'!$F$32</f>
        <v>93.738965686274526</v>
      </c>
      <c r="BE123" s="73">
        <f>$A123*('Calcification Rates'!$D$32-'Calcification Rates'!$E$32)*('Calcification Rates'!$F$32-'Calcification Rates'!$G$32)</f>
        <v>90.11212302879855</v>
      </c>
      <c r="BF123" s="73">
        <f>$A123*('Calcification Rates'!$D$32+'Calcification Rates'!$E$32)*('Calcification Rates'!$F$32+'Calcification Rates'!$G$32)</f>
        <v>97.365808343750516</v>
      </c>
      <c r="BG123" s="73">
        <f>((((1-'Calcification Rates'!$H$34)*$A123)*'Calcification Rates'!$D$34*0.1)+('Calcification Rates'!$H$34*$A123*'Calcification Rates'!$D$34))*'Calcification Rates'!$F$34</f>
        <v>30.304198924999998</v>
      </c>
      <c r="BH123" s="73">
        <f>((((1-'Calcification Rates'!$H$34)*$A123)*(('Calcification Rates'!$D$34-'Calcification Rates'!$E$34)*0.1))+('Calcification Rates'!$H$34*$A123*('Calcification Rates'!$D$34-'Calcification Rates'!$E$34)))*('Calcification Rates'!$F$34-'Calcification Rates'!$G$34)</f>
        <v>11.540235340815723</v>
      </c>
      <c r="BI123" s="73">
        <f>((((1-'Calcification Rates'!$H$34)*$A123)*(('Calcification Rates'!$D$34+'Calcification Rates'!$E$34)*0.1))+('Calcification Rates'!$H$34*$A123*('Calcification Rates'!$D$34+'Calcification Rates'!$E$34)))*('Calcification Rates'!$F$34+'Calcification Rates'!$G$34)</f>
        <v>57.796431304128348</v>
      </c>
      <c r="BJ123" s="73">
        <f>(2*'Calcification Rates'!$D$35*'Calcification Rates'!$F$35)+0.1*'Calcification Rates'!$D$35*($A123+(2*'Calcification Rates'!$D$35))*'Calcification Rates'!$F$35</f>
        <v>8.447810423787109</v>
      </c>
      <c r="BK123" s="73">
        <f>(2*('Calcification Rates'!$D$35-'Calcification Rates'!$E$35)*('Calcification Rates'!$F$35-'Calcification Rates'!$G$35))+(0.1*('Calcification Rates'!$D$35-'Calcification Rates'!$E$35)*($A123+(2*'Calcification Rates'!$D$35-'Calcification Rates'!$E$35)))*('Calcification Rates'!$F$35-'Calcification Rates'!$G$35)</f>
        <v>7.6191476064134589</v>
      </c>
      <c r="BL123" s="73">
        <f>(2*('Calcification Rates'!$D$35+'Calcification Rates'!$E$35)*('Calcification Rates'!$F$35+'Calcification Rates'!$G$35))+(0.1*('Calcification Rates'!$D$35+'Calcification Rates'!$E$35)*($A123+(2*'Calcification Rates'!$D$35+'Calcification Rates'!$E$35)))*('Calcification Rates'!$F$35+'Calcification Rates'!$G$35)</f>
        <v>9.3150425532548216</v>
      </c>
      <c r="BM123" s="73">
        <f>((((((((($A123*2)/PI())/2)+'Calcification Rates'!$D$36)^2)*PI())/2))-((((((($A123*2)/PI())/2)^2)*PI())/2)))*'Calcification Rates'!$F$36</f>
        <v>95.582162825766019</v>
      </c>
      <c r="BN123" s="73">
        <f>((((((((($A123*2)/PI())/2)+('Calcification Rates'!$D$36-'Calcification Rates'!$E$36))^2)*PI())/2))-((((((($A123*2)/PI())/2)^2)*PI())/2)))*('Calcification Rates'!$F$36-'Calcification Rates'!$G$36)</f>
        <v>87.557453380565505</v>
      </c>
      <c r="BO123" s="73">
        <f>((((((((($A123*2)/PI())/2)+('Calcification Rates'!$D$36+'Calcification Rates'!$E$36))^2)*PI())/2))-((((((($A123*2)/PI())/2)^2)*PI())/2)))*('Calcification Rates'!$F$36+'Calcification Rates'!$G$36)</f>
        <v>103.957983709678</v>
      </c>
      <c r="BP123" s="73">
        <f>(2*'Calcification Rates'!$D$37*'Calcification Rates'!$F$37)+0.1*'Calcification Rates'!$D$37*($A123+(2*'Calcification Rates'!$D$37))*'Calcification Rates'!$F$37</f>
        <v>165.03336111111111</v>
      </c>
      <c r="BQ123" s="73">
        <f>(2*('Calcification Rates'!$D$37-'Calcification Rates'!$E$37)*('Calcification Rates'!$F$37-'Calcification Rates'!$G$37))+(0.1*('Calcification Rates'!$D$37-'Calcification Rates'!$E$37)*($A123+(2*'Calcification Rates'!$D$37-'Calcification Rates'!$E$37)))*('Calcification Rates'!$F$37-'Calcification Rates'!$G$37)</f>
        <v>135.52858352425815</v>
      </c>
      <c r="BR123" s="73">
        <f>(2*('Calcification Rates'!$D$37+'Calcification Rates'!$E$37)*('Calcification Rates'!$F$37+'Calcification Rates'!$G$37))+(0.1*('Calcification Rates'!$D$37+'Calcification Rates'!$E$37)*($A123+(2*'Calcification Rates'!$D$37+'Calcification Rates'!$E$37)))*('Calcification Rates'!$F$37+'Calcification Rates'!$G$37)</f>
        <v>196.86306887678799</v>
      </c>
      <c r="BS123" s="73">
        <f>(2*'Calcification Rates'!$D$38*'Calcification Rates'!$F$38)+0.1*'Calcification Rates'!$D$38*($A123+(2*'Calcification Rates'!$D$38))*'Calcification Rates'!$F$38</f>
        <v>158.02422222222219</v>
      </c>
      <c r="BT123" s="73">
        <f>(2*('Calcification Rates'!$D$38-'Calcification Rates'!$E$38)*('Calcification Rates'!$F$38-'Calcification Rates'!$G$38))+(0.1*('Calcification Rates'!$D$38-'Calcification Rates'!$E$38)*($A123+(2*'Calcification Rates'!$D$38-'Calcification Rates'!$E$38)))*('Calcification Rates'!$F$38-'Calcification Rates'!$G$38)</f>
        <v>127.28546908648262</v>
      </c>
      <c r="BU123" s="73">
        <f>(2*('Calcification Rates'!$D$38+'Calcification Rates'!$E$38)*('Calcification Rates'!$F$38+'Calcification Rates'!$G$38))+(0.1*('Calcification Rates'!$D$38+'Calcification Rates'!$E$38)*($A123+(2*'Calcification Rates'!$D$38+'Calcification Rates'!$E$38)))*('Calcification Rates'!$F$38+'Calcification Rates'!$G$38)</f>
        <v>191.79505711392693</v>
      </c>
      <c r="BV123" s="73">
        <f>((((((((($A123*2)/PI())/2)+'Calcification Rates'!$D$39)^2)*PI())/2))-((((((($A123*2)/PI())/2)^2)*PI())/2)))*'Calcification Rates'!$F$39</f>
        <v>51.740487156172691</v>
      </c>
      <c r="BW123" s="73">
        <f>((((((((($A123*2)/PI())/2)+('Calcification Rates'!$D$39-'Calcification Rates'!$E$39))^2)*PI())/2))-((((((($A123*2)/PI())/2)^2)*PI())/2)))*('Calcification Rates'!$F$39-'Calcification Rates'!$G$39)</f>
        <v>49.738602405655627</v>
      </c>
      <c r="BX123" s="73">
        <f>((((((((($A123*2)/PI())/2)+('Calcification Rates'!$D$39+'Calcification Rates'!$E$39))^2)*PI())/2))-((((((($A123*2)/PI())/2)^2)*PI())/2)))*('Calcification Rates'!$F$39+'Calcification Rates'!$G$39)</f>
        <v>53.742371906689755</v>
      </c>
      <c r="BY123" s="73">
        <f>((((((((($A123*2)/PI())/2)+'Calcification Rates'!$D$40)^2)*PI())/2))-((((((($A123*2)/PI())/2)^2)*PI())/2)))*'Calcification Rates'!$F$40</f>
        <v>94.347415367999673</v>
      </c>
      <c r="BZ123" s="73">
        <f>((((((((($A123*2)/PI())/2)+('Calcification Rates'!$D$40-'Calcification Rates'!$E$40))^2)*PI())/2))-((((((($A123*2)/PI())/2)^2)*PI())/2)))*('Calcification Rates'!$F$40-'Calcification Rates'!$G$40)</f>
        <v>90.697031259597139</v>
      </c>
      <c r="CA123" s="73">
        <f>((((((((($A123*2)/PI())/2)+('Calcification Rates'!$D$40+'Calcification Rates'!$E$40))^2)*PI())/2))-((((((($A123*2)/PI())/2)^2)*PI())/2)))*('Calcification Rates'!$F$40+'Calcification Rates'!$G$40)</f>
        <v>97.997799476402193</v>
      </c>
      <c r="CB123" s="73">
        <f>$A123*'Calcification Rates'!$D$23*'Calcification Rates'!$F$23</f>
        <v>2.8438403124999998</v>
      </c>
      <c r="CC123" s="73">
        <f>$A123*('Calcification Rates'!$D$23-'Calcification Rates'!$E$23)*('Calcification Rates'!$F$23-'Calcification Rates'!$G$23)</f>
        <v>1.8482083626150176</v>
      </c>
      <c r="CD123" s="73">
        <f>$A123*('Calcification Rates'!$D$23+'Calcification Rates'!$E$23)*('Calcification Rates'!$F$23+'Calcification Rates'!$G$23)</f>
        <v>3.839472262384982</v>
      </c>
      <c r="CE123" s="73">
        <f>((((1-'Calcification Rates'!$H$44)*$A123)*'Calcification Rates'!$D$44*0.1)+('Calcification Rates'!$H$44*$A123*'Calcification Rates'!$D$44))*'Calcification Rates'!$F$44</f>
        <v>99.306859877224994</v>
      </c>
      <c r="CF123" s="73">
        <f>((((1-'Calcification Rates'!$H$44)*$A123)*(('Calcification Rates'!$D$44-'Calcification Rates'!$E$44)*0.1))+('Calcification Rates'!$H$44*$A123*('Calcification Rates'!$D$44-'Calcification Rates'!$E$44)))*('Calcification Rates'!$F$44-'Calcification Rates'!$G$44)</f>
        <v>59.890440057442561</v>
      </c>
      <c r="CG123" s="73">
        <f>((((1-'Calcification Rates'!$H$44)*$A123)*(('Calcification Rates'!$D$44+'Calcification Rates'!$E$44)*0.1))+('Calcification Rates'!$H$44*$A123*('Calcification Rates'!$D$44+'Calcification Rates'!$E$44)))*('Calcification Rates'!$F$44+'Calcification Rates'!$G$44)</f>
        <v>144.4301071478657</v>
      </c>
      <c r="CH123" s="73">
        <f>((((1-'Calcification Rates'!$H$45)*$A123)*'Calcification Rates'!$D$45*0.1)+('Calcification Rates'!$H$45*$A123*'Calcification Rates'!$D$45))*'Calcification Rates'!$F$45</f>
        <v>123.39609039999999</v>
      </c>
      <c r="CI123" s="73">
        <f>((((1-'Calcification Rates'!$H$45)*$A123)*(('Calcification Rates'!$D$45-'Calcification Rates'!$E$45)*0.1))+('Calcification Rates'!$H$45*$A123*('Calcification Rates'!$D$45-'Calcification Rates'!$E$45)))*('Calcification Rates'!$F$45-'Calcification Rates'!$G$45)</f>
        <v>81.254659890240177</v>
      </c>
      <c r="CJ123" s="73">
        <f>((((1-'Calcification Rates'!$H$45)*$A123)*(('Calcification Rates'!$D$45+'Calcification Rates'!$E$45)*0.1))+('Calcification Rates'!$H$45*$A123*('Calcification Rates'!$D$45+'Calcification Rates'!$E$45)))*('Calcification Rates'!$F$45+'Calcification Rates'!$G$45)</f>
        <v>165.53752090975982</v>
      </c>
      <c r="CK123" s="73">
        <f>((((1-'Calcification Rates'!$H$46)*$A123)*'Calcification Rates'!$D$46*0.1)+('Calcification Rates'!$H$46*$A123*'Calcification Rates'!$D$46))*'Calcification Rates'!$F$46</f>
        <v>99.390951220000019</v>
      </c>
      <c r="CL123" s="73">
        <f>((((1-'Calcification Rates'!$H$46)*$A123)*(('Calcification Rates'!$D$46-'Calcification Rates'!$E$46)*0.1))+('Calcification Rates'!$H$46*$A123*('Calcification Rates'!$D$46-'Calcification Rates'!$E$46)))*('Calcification Rates'!$F$46-'Calcification Rates'!$G$46)</f>
        <v>93.21559675654531</v>
      </c>
      <c r="CM123" s="73">
        <f>((((1-'Calcification Rates'!$H$46)*$A123)*(('Calcification Rates'!$D$46+'Calcification Rates'!$E$46)*0.1))+('Calcification Rates'!$H$46*$A123*('Calcification Rates'!$D$46+'Calcification Rates'!$E$46)))*('Calcification Rates'!$F$46+'Calcification Rates'!$G$46)</f>
        <v>105.75148461811975</v>
      </c>
      <c r="CN123" s="73">
        <f>((((1-'Calcification Rates'!$H$47)*$A123)*'Calcification Rates'!$D$47*0.1)+('Calcification Rates'!$H$47*$A123*'Calcification Rates'!$D$47))*'Calcification Rates'!$F$47</f>
        <v>129.58075460329999</v>
      </c>
      <c r="CO123" s="73">
        <f>((((1-'Calcification Rates'!$H$47)*$A123)*(('Calcification Rates'!$D$47-'Calcification Rates'!$E$47)*0.1))+('Calcification Rates'!$H$47*$A123*('Calcification Rates'!$D$47-'Calcification Rates'!$E$47)))*('Calcification Rates'!$F$47-'Calcification Rates'!$G$47)</f>
        <v>78.148160416730065</v>
      </c>
      <c r="CP123" s="73">
        <f>((((1-'Calcification Rates'!$H$47)*$A123)*(('Calcification Rates'!$D$47+'Calcification Rates'!$E$47)*0.1))+('Calcification Rates'!$H$47*$A123*('Calcification Rates'!$D$47+'Calcification Rates'!$E$47)))*('Calcification Rates'!$F$47+'Calcification Rates'!$G$47)</f>
        <v>188.45991399581132</v>
      </c>
      <c r="CQ123" s="73">
        <f>((((((((($A123*2)/PI())/2)+'Calcification Rates'!$D$48)^2)*PI())/2))-((((((($A123*2)/PI())/2)^2)*PI())/2)))*'Calcification Rates'!$F$48</f>
        <v>72.468804508066583</v>
      </c>
      <c r="CR123" s="73">
        <f>((((((((($A123*2)/PI())/2)+('Calcification Rates'!$D$48-'Calcification Rates'!$E$48))^2)*PI())/2))-((((((($A123*2)/PI())/2)^2)*PI())/2)))*('Calcification Rates'!$F$48-'Calcification Rates'!$G$48)</f>
        <v>65.356119262979817</v>
      </c>
      <c r="CS123" s="73">
        <f>((((((((($A123*2)/PI())/2)+('Calcification Rates'!$D$48+'Calcification Rates'!$E$48))^2)*PI())/2))-((((((($A123*2)/PI())/2)^2)*PI())/2)))*('Calcification Rates'!$F$48+'Calcification Rates'!$G$48)</f>
        <v>79.913259195340672</v>
      </c>
      <c r="CT123" s="73">
        <f>((((1-'Calcification Rates'!$H$49)*$A123)*'Calcification Rates'!$D$49*0.1)+('Calcification Rates'!$H$49*$A123*'Calcification Rates'!$D$49))*'Calcification Rates'!$F$49</f>
        <v>99.306859877224994</v>
      </c>
      <c r="CU123" s="73">
        <f>((((1-'Calcification Rates'!$H$49)*$A123)*(('Calcification Rates'!$D$49-'Calcification Rates'!$E$49)*0.1))+('Calcification Rates'!$H$49*$A123*('Calcification Rates'!$D$49-'Calcification Rates'!$E$49)))*('Calcification Rates'!$F$49-'Calcification Rates'!$G$49)</f>
        <v>59.890440057442561</v>
      </c>
      <c r="CV123" s="73">
        <f>((((1-'Calcification Rates'!$H$49)*$A123)*(('Calcification Rates'!$D$49+'Calcification Rates'!$E$49)*0.1))+('Calcification Rates'!$H$49*$A123*('Calcification Rates'!$D$49+'Calcification Rates'!$E$49)))*('Calcification Rates'!$F$49+'Calcification Rates'!$G$49)</f>
        <v>144.4301071478657</v>
      </c>
      <c r="CW123" s="73">
        <f>((((((((($A123*2)/PI())/2)+'Calcification Rates'!$D$50)^2)*PI())/2))-((((((($A123*2)/PI())/2)^2)*PI())/2)))*'Calcification Rates'!$F$50</f>
        <v>72.468804508066583</v>
      </c>
      <c r="CX123" s="73">
        <f>((((((((($A123*2)/PI())/2)+('Calcification Rates'!$D$50-'Calcification Rates'!$E$50))^2)*PI())/2))-((((((($A123*2)/PI())/2)^2)*PI())/2)))*('Calcification Rates'!$F$50-'Calcification Rates'!$G$50)</f>
        <v>65.356119262979817</v>
      </c>
      <c r="CY123" s="73">
        <f>((((((((($A123*2)/PI())/2)+('Calcification Rates'!$D$50+'Calcification Rates'!$E$50))^2)*PI())/2))-((((((($A123*2)/PI())/2)^2)*PI())/2)))*('Calcification Rates'!$F$50+'Calcification Rates'!$G$50)</f>
        <v>79.913259195340672</v>
      </c>
      <c r="CZ123" s="73">
        <f>((((((((($A123*2)/PI())/2)+'Calcification Rates'!$D$51)^2)*PI())/2))-((((((($A123*2)/PI())/2)^2)*PI())/2)))*'Calcification Rates'!$F$51</f>
        <v>72.468804508066583</v>
      </c>
      <c r="DA123" s="73">
        <f>((((((((($A123*2)/PI())/2)+('Calcification Rates'!$D$51-'Calcification Rates'!$E$51))^2)*PI())/2))-((((((($A123*2)/PI())/2)^2)*PI())/2)))*('Calcification Rates'!$F$51-'Calcification Rates'!$G$51)</f>
        <v>65.356119262979817</v>
      </c>
      <c r="DB123" s="73">
        <f>((((((((($A123*2)/PI())/2)+('Calcification Rates'!$D$51+'Calcification Rates'!$E$51))^2)*PI())/2))-((((((($A123*2)/PI())/2)^2)*PI())/2)))*('Calcification Rates'!$F$51+'Calcification Rates'!$G$51)</f>
        <v>79.913259195340672</v>
      </c>
      <c r="DC123" s="73">
        <f>((((((((($A123*2)/PI())/2)+'Calcification Rates'!$D$52)^2)*PI())/2))-((((((($A123*2)/PI())/2)^2)*PI())/2)))*'Calcification Rates'!$F$52</f>
        <v>159.64575298287062</v>
      </c>
      <c r="DD123" s="73">
        <f>((((((((($A123*2)/PI())/2)+('Calcification Rates'!$D$52-'Calcification Rates'!$E$52))^2)*PI())/2))-((((((($A123*2)/PI())/2)^2)*PI())/2)))*('Calcification Rates'!$F$52-'Calcification Rates'!$G$52)</f>
        <v>150.72386411251952</v>
      </c>
      <c r="DE123" s="73">
        <f>((((((((($A123*2)/PI())/2)+('Calcification Rates'!$D$52+'Calcification Rates'!$E$52))^2)*PI())/2))-((((((($A123*2)/PI())/2)^2)*PI())/2)))*('Calcification Rates'!$F$52+'Calcification Rates'!$G$52)</f>
        <v>168.78973209654308</v>
      </c>
      <c r="DF123" s="73">
        <f>((((((((($A123*2)/PI())/2)+'Calcification Rates'!$D$53)^2)*PI())/2))-((((((($A123*2)/PI())/2)^2)*PI())/2)))*'Calcification Rates'!$F$53</f>
        <v>21.516934403382599</v>
      </c>
      <c r="DG123" s="73">
        <f>((((((((($A123*2)/PI())/2)+('Calcification Rates'!$D$53-'Calcification Rates'!$E$53))^2)*PI())/2))-((((((($A123*2)/PI())/2)^2)*PI())/2)))*('Calcification Rates'!$F$53-'Calcification Rates'!$G$53)</f>
        <v>20.451943355159582</v>
      </c>
      <c r="DH123" s="73">
        <f>((((((((($A123*2)/PI())/2)+('Calcification Rates'!$D$53+'Calcification Rates'!$E$53))^2)*PI())/2))-((((((($A123*2)/PI())/2)^2)*PI())/2)))*('Calcification Rates'!$F$53+'Calcification Rates'!$G$53)</f>
        <v>22.600647738730057</v>
      </c>
      <c r="DI123" s="73">
        <f>((((((((($A123*2)/PI())/2)+'Calcification Rates'!$D$54)^2)*PI())/2))-((((((($A123*2)/PI())/2)^2)*PI())/2)))*'Calcification Rates'!$F$54</f>
        <v>21.516934403382599</v>
      </c>
      <c r="DJ123" s="73">
        <f>((((((((($A123*2)/PI())/2)+('Calcification Rates'!$D$54-'Calcification Rates'!$E$54))^2)*PI())/2))-((((((($A123*2)/PI())/2)^2)*PI())/2)))*('Calcification Rates'!$F$54-'Calcification Rates'!$G$54)</f>
        <v>20.451943355159582</v>
      </c>
      <c r="DK123" s="73">
        <f>((((((((($A123*2)/PI())/2)+('Calcification Rates'!$D$54+'Calcification Rates'!$E$54))^2)*PI())/2))-((((((($A123*2)/PI())/2)^2)*PI())/2)))*('Calcification Rates'!$F$54+'Calcification Rates'!$G$54)</f>
        <v>22.600647738730057</v>
      </c>
      <c r="DL123" s="73">
        <f>((((((((($A123*2)/PI())/2)+'Calcification Rates'!$D$55)^2)*PI())/2))-((((((($A123*2)/PI())/2)^2)*PI())/2)))*'Calcification Rates'!$F$55</f>
        <v>26.385736087026043</v>
      </c>
      <c r="DM123" s="73">
        <f>((((((((($A123*2)/PI())/2)+('Calcification Rates'!$D$55-'Calcification Rates'!$E$55))^2)*PI())/2))-((((((($A123*2)/PI())/2)^2)*PI())/2)))*('Calcification Rates'!$F$55-'Calcification Rates'!$G$55)</f>
        <v>26.089174349207859</v>
      </c>
      <c r="DN123" s="73">
        <f>((((((((($A123*2)/PI())/2)+('Calcification Rates'!$D$55+'Calcification Rates'!$E$55))^2)*PI())/2))-((((((($A123*2)/PI())/2)^2)*PI())/2)))*('Calcification Rates'!$F$55+'Calcification Rates'!$G$55)</f>
        <v>26.682307698765907</v>
      </c>
      <c r="DO123" s="73">
        <f>((((1-'Calcification Rates'!$H$56)*$A123)*'Calcification Rates'!$D$56*0.1)+('Calcification Rates'!$H$56*$A123*'Calcification Rates'!$D$56))*'Calcification Rates'!$F$56</f>
        <v>12.881694485000001</v>
      </c>
      <c r="DP123" s="73">
        <f>((((1-'Calcification Rates'!$H$56)*$A123)*(('Calcification Rates'!$D$56-'Calcification Rates'!$E$56)*0.1))+('Calcification Rates'!$H$56*$A123*('Calcification Rates'!$D$56-'Calcification Rates'!$E$56)))*('Calcification Rates'!$F$56-'Calcification Rates'!$G$56)</f>
        <v>12.881694485000001</v>
      </c>
      <c r="DQ123" s="73">
        <f>((((1-'Calcification Rates'!$H$56)*$A123)*(('Calcification Rates'!$D$56+'Calcification Rates'!$E$56)*0.1))+('Calcification Rates'!$H$56*$A123*('Calcification Rates'!$D$56+'Calcification Rates'!$E$56)))*('Calcification Rates'!$F$56+'Calcification Rates'!$G$56)</f>
        <v>12.881694485000001</v>
      </c>
      <c r="DR123" s="73">
        <f>((((1-'Calcification Rates'!$H$57)*$A123)*'Calcification Rates'!$D$57*0.1)+('Calcification Rates'!$H$57*$A123*'Calcification Rates'!$D$57))*'Calcification Rates'!$F$57</f>
        <v>54.618109333333344</v>
      </c>
      <c r="DS123" s="73">
        <f>((((1-'Calcification Rates'!$H$57)*$A123)*(('Calcification Rates'!$D$57-'Calcification Rates'!$E$57)*0.1))+('Calcification Rates'!$H$57*$A123*('Calcification Rates'!$D$57-'Calcification Rates'!$E$57)))*('Calcification Rates'!$F$57-'Calcification Rates'!$G$57)</f>
        <v>51.766505441106027</v>
      </c>
      <c r="DT123" s="73">
        <f>((((1-'Calcification Rates'!$H$57)*$A123)*(('Calcification Rates'!$D$57+'Calcification Rates'!$E$57)*0.1))+('Calcification Rates'!$H$57*$A123*('Calcification Rates'!$D$57+'Calcification Rates'!$E$57)))*('Calcification Rates'!$F$57+'Calcification Rates'!$G$57)</f>
        <v>57.469713225560675</v>
      </c>
      <c r="DU123" s="73">
        <f>((((1-'Calcification Rates'!$H$58)*$A123)*'Calcification Rates'!$D$58*0.1)+('Calcification Rates'!$H$58*$A123*'Calcification Rates'!$D$58))*'Calcification Rates'!$F$58</f>
        <v>54.618109333333344</v>
      </c>
      <c r="DV123" s="73">
        <f>((((1-'Calcification Rates'!$H$58)*$A123)*(('Calcification Rates'!$D$58-'Calcification Rates'!$E$58)*0.1))+('Calcification Rates'!$H$58*$A123*('Calcification Rates'!$D$58-'Calcification Rates'!$E$58)))*('Calcification Rates'!$F$58-'Calcification Rates'!$G$58)</f>
        <v>51.766505441106027</v>
      </c>
      <c r="DW123" s="73">
        <f>((((1-'Calcification Rates'!$H$58)*$A123)*(('Calcification Rates'!$D$58+'Calcification Rates'!$E$58)*0.1))+('Calcification Rates'!$H$58*$A123*('Calcification Rates'!$D$58+'Calcification Rates'!$E$58)))*('Calcification Rates'!$F$58+'Calcification Rates'!$G$58)</f>
        <v>57.469713225560675</v>
      </c>
      <c r="DX123" s="73">
        <f>(2*'Calcification Rates'!$D$59*'Calcification Rates'!$F$59)+0.1*'Calcification Rates'!$D$59*($A123+(2*'Calcification Rates'!$D$59))*'Calcification Rates'!$F$59</f>
        <v>34.245404088888897</v>
      </c>
      <c r="DY123" s="73">
        <f>(2*('Calcification Rates'!$D$59-'Calcification Rates'!$E$59)*('Calcification Rates'!$F$59-'Calcification Rates'!$G$59))+(0.1*('Calcification Rates'!$D$59-'Calcification Rates'!$E$59)*($A123+(2*'Calcification Rates'!$D$59-'Calcification Rates'!$E$59)))*('Calcification Rates'!$F$59-'Calcification Rates'!$G$59)</f>
        <v>32.438960076667762</v>
      </c>
      <c r="DZ123" s="73">
        <f>(2*('Calcification Rates'!$D$59+'Calcification Rates'!$E$59)*('Calcification Rates'!$F$59+'Calcification Rates'!$G$59))+(0.1*('Calcification Rates'!$D$59+'Calcification Rates'!$E$59)*($A123+(2*'Calcification Rates'!$D$59+'Calcification Rates'!$E$59)))*('Calcification Rates'!$F$59+'Calcification Rates'!$G$59)</f>
        <v>36.053885863317312</v>
      </c>
      <c r="EA123" s="73">
        <f>((((((((($A123*2)/PI())/2)+'Calcification Rates'!$D$60)^2)*PI())/2))-((((((($A123*2)/PI())/2)^2)*PI())/2)))*'Calcification Rates'!$F$60</f>
        <v>75.348371284713537</v>
      </c>
      <c r="EB123" s="73">
        <f>((((((((($A123*2)/PI())/2)+('Calcification Rates'!$D$60-'Calcification Rates'!$E$60))^2)*PI())/2))-((((((($A123*2)/PI())/2)^2)*PI())/2)))*('Calcification Rates'!$F$60-'Calcification Rates'!$G$60)</f>
        <v>70.346488923807414</v>
      </c>
      <c r="EC123" s="73">
        <f>((((((((($A123*2)/PI())/2)+('Calcification Rates'!$D$60+'Calcification Rates'!$E$60))^2)*PI())/2))-((((((($A123*2)/PI())/2)^2)*PI())/2)))*('Calcification Rates'!$F$60+'Calcification Rates'!$G$60)</f>
        <v>80.511954851016995</v>
      </c>
      <c r="ED123" s="73">
        <f>$A123*'Calcification Rates'!$D$61*'Calcification Rates'!$F$61</f>
        <v>94.957787789721266</v>
      </c>
      <c r="EE123" s="73">
        <f>$A123*('Calcification Rates'!$D$61-'Calcification Rates'!$E$61)*('Calcification Rates'!$F$61-'Calcification Rates'!$G$61)</f>
        <v>87.012096799956055</v>
      </c>
      <c r="EF123" s="73">
        <f>$A123*('Calcification Rates'!$D$61+'Calcification Rates'!$E$61)*('Calcification Rates'!$F$61+'Calcification Rates'!$G$61)</f>
        <v>103.24733376270589</v>
      </c>
      <c r="EG123" s="73">
        <f>(2*'Calcification Rates'!$D$62*'Calcification Rates'!$F$62)+0.1*'Calcification Rates'!$D$62*($A123+(2*'Calcification Rates'!$D$62))*'Calcification Rates'!$F$62</f>
        <v>165.03336111111111</v>
      </c>
      <c r="EH123" s="73">
        <f>(2*('Calcification Rates'!$D$62-'Calcification Rates'!$E$62)*('Calcification Rates'!$F$62-'Calcification Rates'!$G$62))+(0.1*('Calcification Rates'!$D$62-'Calcification Rates'!$E$62)*($A123+(2*'Calcification Rates'!$D$62-'Calcification Rates'!$E$62)))*('Calcification Rates'!$F$62-'Calcification Rates'!$G$62)</f>
        <v>135.52858352425815</v>
      </c>
      <c r="EI123" s="73">
        <f>(2*('Calcification Rates'!$D$62+'Calcification Rates'!$E$62)*('Calcification Rates'!$F$62+'Calcification Rates'!$G$62))+(0.1*('Calcification Rates'!$D$62+'Calcification Rates'!$E$62)*($A123+(2*'Calcification Rates'!$D$62+'Calcification Rates'!$E$62)))*('Calcification Rates'!$F$62+'Calcification Rates'!$G$62)</f>
        <v>196.86306887678799</v>
      </c>
      <c r="EJ123" s="73">
        <f>(2*'Calcification Rates'!$D$63*'Calcification Rates'!$F$63)+0.1*'Calcification Rates'!$D$63*($A123+(2*'Calcification Rates'!$D$63))*'Calcification Rates'!$F$63</f>
        <v>165.03336111111111</v>
      </c>
      <c r="EK123" s="73">
        <f>(2*('Calcification Rates'!$D$63-'Calcification Rates'!$E$63)*('Calcification Rates'!$F$63-'Calcification Rates'!$G$63))+(0.1*('Calcification Rates'!$D$63-'Calcification Rates'!$E$63)*($A123+(2*'Calcification Rates'!$D$63-'Calcification Rates'!$E$63)))*('Calcification Rates'!$F$63-'Calcification Rates'!$G$63)</f>
        <v>135.52858352425815</v>
      </c>
      <c r="EL123" s="73">
        <f>(2*('Calcification Rates'!$D$63+'Calcification Rates'!$E$63)*('Calcification Rates'!$F$63+'Calcification Rates'!$G$63))+(0.1*('Calcification Rates'!$D$63+'Calcification Rates'!$E$63)*($A123+(2*'Calcification Rates'!$D$63+'Calcification Rates'!$E$63)))*('Calcification Rates'!$F$63+'Calcification Rates'!$G$63)</f>
        <v>196.86306887678799</v>
      </c>
      <c r="EM123" s="73">
        <f>(2*'Calcification Rates'!$D$64*'Calcification Rates'!$F$64)+0.1*'Calcification Rates'!$D$64*($A123+(2*'Calcification Rates'!$D$64))*'Calcification Rates'!$F$64</f>
        <v>165.03336111111111</v>
      </c>
      <c r="EN123" s="73">
        <f>(2*('Calcification Rates'!$D$64-'Calcification Rates'!$E$64)*('Calcification Rates'!$F$64-'Calcification Rates'!$G$64))+(0.1*('Calcification Rates'!$D$64-'Calcification Rates'!$E$64)*($A123+(2*'Calcification Rates'!$D$64-'Calcification Rates'!$E$64)))*('Calcification Rates'!$F$64-'Calcification Rates'!$G$64)</f>
        <v>135.52858352425815</v>
      </c>
      <c r="EO123" s="73">
        <f>(2*('Calcification Rates'!$D$64+'Calcification Rates'!$E$64)*('Calcification Rates'!$F$64+'Calcification Rates'!$G$64))+(0.1*('Calcification Rates'!$D$64+'Calcification Rates'!$E$64)*($A123+(2*'Calcification Rates'!$D$64+'Calcification Rates'!$E$64)))*('Calcification Rates'!$F$64+'Calcification Rates'!$G$64)</f>
        <v>196.86306887678799</v>
      </c>
      <c r="EP123" s="73">
        <f>(2*'Calcification Rates'!$D$65*'Calcification Rates'!$F$65)+0.1*'Calcification Rates'!$D$65*($A123+(2*'Calcification Rates'!$D$65))*'Calcification Rates'!$F$65</f>
        <v>165.03336111111111</v>
      </c>
      <c r="EQ123" s="73">
        <f>(2*('Calcification Rates'!$D$65-'Calcification Rates'!$E$65)*('Calcification Rates'!$F$65-'Calcification Rates'!$G$65))+(0.1*('Calcification Rates'!$D$65-'Calcification Rates'!$E$65)*($A123+(2*'Calcification Rates'!$D$65-'Calcification Rates'!$E$65)))*('Calcification Rates'!$F$65-'Calcification Rates'!$G$65)</f>
        <v>135.52858352425815</v>
      </c>
      <c r="ER123" s="73">
        <f>(2*('Calcification Rates'!$D$65+'Calcification Rates'!$E$65)*('Calcification Rates'!$F$65+'Calcification Rates'!$G$65))+(0.1*('Calcification Rates'!$D$65+'Calcification Rates'!$E$65)*($A123+(2*'Calcification Rates'!$D$65+'Calcification Rates'!$E$65)))*('Calcification Rates'!$F$65+'Calcification Rates'!$G$65)</f>
        <v>196.86306887678799</v>
      </c>
      <c r="ES123" s="73">
        <f>$A123*'Calcification Rates'!$D$66*'Calcification Rates'!$F$66</f>
        <v>94.957787789721266</v>
      </c>
      <c r="ET123" s="73">
        <f>$A123*('Calcification Rates'!$D$66-'Calcification Rates'!$E$66)*('Calcification Rates'!$F$66-'Calcification Rates'!$G$66)</f>
        <v>87.012096799956055</v>
      </c>
      <c r="EU123" s="73">
        <f>$A123*('Calcification Rates'!$D$66+'Calcification Rates'!$E$66)*('Calcification Rates'!$F$66+'Calcification Rates'!$G$66)</f>
        <v>103.24733376270589</v>
      </c>
      <c r="EV123" s="73">
        <f>(2*'Calcification Rates'!$D$67*'Calcification Rates'!$F$67)+0.1*'Calcification Rates'!$D$67*($A123+(2*'Calcification Rates'!$D$67))*'Calcification Rates'!$F$67</f>
        <v>165.03336111111111</v>
      </c>
      <c r="EW123" s="73">
        <f>(2*('Calcification Rates'!$D$67-'Calcification Rates'!$E$67)*('Calcification Rates'!$F$67-'Calcification Rates'!$G$67))+(0.1*('Calcification Rates'!$D$67-'Calcification Rates'!$E$67)*($A123+(2*'Calcification Rates'!$D$67-'Calcification Rates'!$E$67)))*('Calcification Rates'!$F$67-'Calcification Rates'!$G$67)</f>
        <v>135.52858352425815</v>
      </c>
      <c r="EX123" s="73">
        <f>(2*('Calcification Rates'!$D$67+'Calcification Rates'!$E$67)*('Calcification Rates'!$F$67+'Calcification Rates'!$G$67))+(0.1*('Calcification Rates'!$D$67+'Calcification Rates'!$E$67)*($A123+(2*'Calcification Rates'!$D$67+'Calcification Rates'!$E$67)))*('Calcification Rates'!$F$67+'Calcification Rates'!$G$67)</f>
        <v>196.86306887678799</v>
      </c>
      <c r="EY123" s="73">
        <f>((((1-'Calcification Rates'!$H$68)*$A123)*'Calcification Rates'!$D$68*0.1)+('Calcification Rates'!$H$68*$A123*'Calcification Rates'!$D$68))*'Calcification Rates'!$F$68</f>
        <v>27.700106500000004</v>
      </c>
      <c r="EZ123" s="73">
        <f>((((1-'Calcification Rates'!$H$68)*$A123)*(('Calcification Rates'!$D$68-'Calcification Rates'!$E$68)*0.1))+('Calcification Rates'!$H$68*$A123*('Calcification Rates'!$D$68-'Calcification Rates'!$E$68)))*('Calcification Rates'!$F$68-'Calcification Rates'!$G$68)</f>
        <v>17.236778046104</v>
      </c>
      <c r="FA123" s="73">
        <f>((((1-'Calcification Rates'!$H$68)*$A123)*(('Calcification Rates'!$D$68+'Calcification Rates'!$E$68)*0.1))+('Calcification Rates'!$H$68*$A123*('Calcification Rates'!$D$68+'Calcification Rates'!$E$68)))*('Calcification Rates'!$F$68+'Calcification Rates'!$G$68)</f>
        <v>39.204196689285808</v>
      </c>
      <c r="FB123" s="73">
        <f>((((((((($A123*2)/PI())/2)+'Calcification Rates'!$D$69)^2)*PI())/2))-((((((($A123*2)/PI())/2)^2)*PI())/2)))*'Calcification Rates'!$F$69</f>
        <v>183.65557249243776</v>
      </c>
      <c r="FC123" s="73">
        <f>((((((((($A123*2)/PI())/2)+('Calcification Rates'!$D$69-'Calcification Rates'!$E$69))^2)*PI())/2))-((((((($A123*2)/PI())/2)^2)*PI())/2)))*('Calcification Rates'!$F$69-'Calcification Rates'!$G$69)</f>
        <v>173.86786169569854</v>
      </c>
      <c r="FD123" s="73">
        <f>((((((((($A123*2)/PI())/2)+('Calcification Rates'!$D$69+'Calcification Rates'!$E$69))^2)*PI())/2))-((((((($A123*2)/PI())/2)^2)*PI())/2)))*('Calcification Rates'!$F$69+'Calcification Rates'!$G$69)</f>
        <v>193.5857820068772</v>
      </c>
      <c r="FE123" s="73">
        <f>((((((((($A123*2)/PI())/2)+'Calcification Rates'!$D$70)^2)*PI())/2))-((((((($A123*2)/PI())/2)^2)*PI())/2)))*'Calcification Rates'!$F$70</f>
        <v>143.0157917123465</v>
      </c>
      <c r="FF123" s="73">
        <f>((((((((($A123*2)/PI())/2)+('Calcification Rates'!$D$70-'Calcification Rates'!$E$70))^2)*PI())/2))-((((((($A123*2)/PI())/2)^2)*PI())/2)))*('Calcification Rates'!$F$70-'Calcification Rates'!$G$70)</f>
        <v>123.1416957272175</v>
      </c>
      <c r="FG123" s="73">
        <f>((((((((($A123*2)/PI())/2)+('Calcification Rates'!$D$70+'Calcification Rates'!$E$70))^2)*PI())/2))-((((((($A123*2)/PI())/2)^2)*PI())/2)))*('Calcification Rates'!$F$70+'Calcification Rates'!$G$70)</f>
        <v>163.27103467682144</v>
      </c>
      <c r="FH123" s="73">
        <f>((((((((($A123*2)/PI())/2)+'Calcification Rates'!$D$71)^2)*PI())/2))-((((((($A123*2)/PI())/2)^2)*PI())/2)))*'Calcification Rates'!$F$71</f>
        <v>82.041505278779738</v>
      </c>
      <c r="FI123" s="73">
        <f>((((((((($A123*2)/PI())/2)+('Calcification Rates'!$D$71-'Calcification Rates'!$E$71))^2)*PI())/2))-((((((($A123*2)/PI())/2)^2)*PI())/2)))*('Calcification Rates'!$F$71-'Calcification Rates'!$G$71)</f>
        <v>75.654107525220397</v>
      </c>
      <c r="FJ123" s="73">
        <f>((((((((($A123*2)/PI())/2)+('Calcification Rates'!$D$71+'Calcification Rates'!$E$71))^2)*PI())/2))-((((((($A123*2)/PI())/2)^2)*PI())/2)))*('Calcification Rates'!$F$71+'Calcification Rates'!$G$71)</f>
        <v>88.681248471047368</v>
      </c>
      <c r="FK123" s="73">
        <f>$A123*'Calcification Rates'!$D$72*'Calcification Rates'!$F$72</f>
        <v>2.8438403124999998</v>
      </c>
      <c r="FL123" s="73">
        <f>$A123*('Calcification Rates'!$D$72-'Calcification Rates'!$E$72)*('Calcification Rates'!$F$72-'Calcification Rates'!$G$72)</f>
        <v>1.8482083626150176</v>
      </c>
      <c r="FM123" s="73">
        <f>$A123*('Calcification Rates'!$D$72+'Calcification Rates'!$E$72)*('Calcification Rates'!$F$72+'Calcification Rates'!$G$72)</f>
        <v>3.839472262384982</v>
      </c>
      <c r="FN123" s="73">
        <f>$A123*'Calcification Rates'!$D$74*'Calcification Rates'!$F$74</f>
        <v>2.8438403124999998</v>
      </c>
      <c r="FO123" s="73">
        <f>$A123*('Calcification Rates'!$D$74-'Calcification Rates'!$E$74)*('Calcification Rates'!$F$74-'Calcification Rates'!$G$74)</f>
        <v>1.8482083626150176</v>
      </c>
      <c r="FP123" s="73">
        <f>$A123*('Calcification Rates'!$D$74+'Calcification Rates'!$E$74)*('Calcification Rates'!$F$74+'Calcification Rates'!$G$74)</f>
        <v>3.839472262384982</v>
      </c>
      <c r="FQ123" s="73">
        <f>$A123*'Calcification Rates'!$D$75*'Calcification Rates'!$F$75</f>
        <v>82.079207031249993</v>
      </c>
      <c r="FR123" s="73">
        <f>$A123*('Calcification Rates'!$D$75-'Calcification Rates'!$E$75)*('Calcification Rates'!$F$75-'Calcification Rates'!$G$75)</f>
        <v>76.43712427561789</v>
      </c>
      <c r="FS123" s="73">
        <f>$A123*('Calcification Rates'!$D$75+'Calcification Rates'!$E$75)*('Calcification Rates'!$F$75+'Calcification Rates'!$G$75)</f>
        <v>87.893089763973137</v>
      </c>
      <c r="FT123" s="73">
        <f>((((((((($A123*2)/PI())/2)+'Calcification Rates'!$D$76)^2)*PI())/2))-((((((($A123*2)/PI())/2)^2)*PI())/2)))*'Calcification Rates'!$F$76</f>
        <v>82.560778836731814</v>
      </c>
      <c r="FU123" s="73">
        <f>((((((((($A123*2)/PI())/2)+('Calcification Rates'!$D$76-'Calcification Rates'!$E$76))^2)*PI())/2))-((((((($A123*2)/PI())/2)^2)*PI())/2)))*('Calcification Rates'!$F$76-'Calcification Rates'!$G$76)</f>
        <v>76.875808675967804</v>
      </c>
      <c r="FV123" s="73">
        <f>((((((((($A123*2)/PI())/2)+('Calcification Rates'!$D$76+'Calcification Rates'!$E$76))^2)*PI())/2))-((((((($A123*2)/PI())/2)^2)*PI())/2)))*('Calcification Rates'!$F$76+'Calcification Rates'!$G$76)</f>
        <v>88.420023383996892</v>
      </c>
      <c r="FW123" s="73">
        <f>(2*'Calcification Rates'!$D$77*'Calcification Rates'!$F$77)+0.1*'Calcification Rates'!$D$77*($A123+(2*'Calcification Rates'!$D$77))*'Calcification Rates'!$F$77</f>
        <v>165.03336111111111</v>
      </c>
      <c r="FX123" s="73">
        <f>(2*('Calcification Rates'!$D$77-'Calcification Rates'!$E$77)*('Calcification Rates'!$F$77-'Calcification Rates'!$G$77))+(0.1*('Calcification Rates'!$D$77-'Calcification Rates'!$E$77)*($A123+(2*'Calcification Rates'!$D$77-'Calcification Rates'!$E$77)))*('Calcification Rates'!$F$77-'Calcification Rates'!$G$77)</f>
        <v>157.0373213011051</v>
      </c>
      <c r="FY123" s="73">
        <f>(2*('Calcification Rates'!$D$77+'Calcification Rates'!$E$77)*('Calcification Rates'!$F$77+'Calcification Rates'!$G$77))+(0.1*('Calcification Rates'!$D$77+'Calcification Rates'!$E$77)*($A123+(2*'Calcification Rates'!$D$77+'Calcification Rates'!$E$77)))*('Calcification Rates'!$F$77+'Calcification Rates'!$G$77)</f>
        <v>173.06409540344049</v>
      </c>
      <c r="FZ123" s="73">
        <f>((((1-'Calcification Rates'!$H$78)*$A123)*'Calcification Rates'!$D$78*0.1)+('Calcification Rates'!$H$78*$A123*'Calcification Rates'!$D$78))*'Calcification Rates'!$F$78</f>
        <v>43.149199343249997</v>
      </c>
      <c r="GA123" s="73">
        <f>((((1-'Calcification Rates'!$H$78)*$A123)*(('Calcification Rates'!$D$78-'Calcification Rates'!$E$78)*0.1))+('Calcification Rates'!$H$78*$A123*('Calcification Rates'!$D$78-'Calcification Rates'!$E$78)))*('Calcification Rates'!$F$78-'Calcification Rates'!$G$78)</f>
        <v>41.655374794481666</v>
      </c>
      <c r="GB123" s="73">
        <f>((((1-'Calcification Rates'!$H$78)*$A123)*(('Calcification Rates'!$D$78+'Calcification Rates'!$E$78)*0.1))+('Calcification Rates'!$H$78*$A123*('Calcification Rates'!$D$78+'Calcification Rates'!$E$78)))*('Calcification Rates'!$F$78+'Calcification Rates'!$G$78)</f>
        <v>44.643023892018327</v>
      </c>
      <c r="GC123" s="73">
        <f>((((1-'Calcification Rates'!$H$79)*$A123)*'Calcification Rates'!$D$79*0.1)+('Calcification Rates'!$H$79*$A123*'Calcification Rates'!$D$79))*'Calcification Rates'!$F$79</f>
        <v>49.074155130000001</v>
      </c>
      <c r="GD123" s="73">
        <f>((((1-'Calcification Rates'!$H$79)*$A123)*(('Calcification Rates'!$D$79-'Calcification Rates'!$E$79)*0.1))+('Calcification Rates'!$H$79*$A123*('Calcification Rates'!$D$79-'Calcification Rates'!$E$79)))*('Calcification Rates'!$F$79-'Calcification Rates'!$G$79)</f>
        <v>47.022647685219532</v>
      </c>
      <c r="GE123" s="73">
        <f>((((1-'Calcification Rates'!$H$79)*$A123)*(('Calcification Rates'!$D$79+'Calcification Rates'!$E$79)*0.1))+('Calcification Rates'!$H$79*$A123*('Calcification Rates'!$D$79+'Calcification Rates'!$E$79)))*('Calcification Rates'!$F$79+'Calcification Rates'!$G$79)</f>
        <v>51.12566257478047</v>
      </c>
      <c r="GF123" s="73">
        <f>((((1-'Calcification Rates'!$H$80)*$A123)*'Calcification Rates'!$D$80*0.1)+('Calcification Rates'!$H$80*$A123*'Calcification Rates'!$D$80))*'Calcification Rates'!$F$80</f>
        <v>57.74855250449999</v>
      </c>
      <c r="GG123" s="73">
        <f>((((1-'Calcification Rates'!$H$80)*$A123)*(('Calcification Rates'!$D$80-'Calcification Rates'!$E$80)*0.1))+('Calcification Rates'!$H$80*$A123*('Calcification Rates'!$D$80-'Calcification Rates'!$E$80)))*('Calcification Rates'!$F$80-'Calcification Rates'!$G$80)</f>
        <v>55.749298597125843</v>
      </c>
      <c r="GH123" s="73">
        <f>((((1-'Calcification Rates'!$H$80)*$A123)*(('Calcification Rates'!$D$80+'Calcification Rates'!$E$80)*0.1))+('Calcification Rates'!$H$80*$A123*('Calcification Rates'!$D$80+'Calcification Rates'!$E$80)))*('Calcification Rates'!$F$80+'Calcification Rates'!$G$80)</f>
        <v>59.747806411874159</v>
      </c>
      <c r="GI123" s="73">
        <f>((((((((($A123*2)/PI())/2)+'Calcification Rates'!$D$81)^2)*PI())/2))-((((((($A123*2)/PI())/2)^2)*PI())/2)))*'Calcification Rates'!$F$81</f>
        <v>69.909783673529091</v>
      </c>
      <c r="GJ123" s="73">
        <f>((((((((($A123*2)/PI())/2)+('Calcification Rates'!$D$81-'Calcification Rates'!$E$81))^2)*PI())/2))-((((((($A123*2)/PI())/2)^2)*PI())/2)))*('Calcification Rates'!$F$81-'Calcification Rates'!$G$81)</f>
        <v>67.64842785328328</v>
      </c>
      <c r="GK123" s="73">
        <f>((((((((($A123*2)/PI())/2)+('Calcification Rates'!$D$81+'Calcification Rates'!$E$81))^2)*PI())/2))-((((((($A123*2)/PI())/2)^2)*PI())/2)))*('Calcification Rates'!$F$81+'Calcification Rates'!$G$81)</f>
        <v>72.172031941065867</v>
      </c>
      <c r="GL123" s="73">
        <f>((((((((($A123*2)/PI())/2)+'Calcification Rates'!$D$82)^2)*PI())/2))-((((((($A123*2)/PI())/2)^2)*PI())/2)))*'Calcification Rates'!$F$82</f>
        <v>71.684605456874479</v>
      </c>
      <c r="GM123" s="73">
        <f>((((((((($A123*2)/PI())/2)+('Calcification Rates'!$D$82-'Calcification Rates'!$E$82))^2)*PI())/2))-((((((($A123*2)/PI())/2)^2)*PI())/2)))*('Calcification Rates'!$F$82-'Calcification Rates'!$G$82)</f>
        <v>69.924675295047194</v>
      </c>
      <c r="GN123" s="73">
        <f>((((((((($A123*2)/PI())/2)+('Calcification Rates'!$D$82+'Calcification Rates'!$E$82))^2)*PI())/2))-((((((($A123*2)/PI())/2)^2)*PI())/2)))*('Calcification Rates'!$F$82+'Calcification Rates'!$G$82)</f>
        <v>73.445075786507914</v>
      </c>
      <c r="GO123" s="73">
        <f>((((((((($A123*2)/PI())/2)+'Calcification Rates'!$D$87)^2)*PI())/2))-((((((($A123*2)/PI())/2)^2)*PI())/2)))*'Calcification Rates'!$F$87</f>
        <v>48.250517678455971</v>
      </c>
      <c r="GP123" s="73">
        <f>((((((((($A123*2)/PI())/2)+('Calcification Rates'!$D$87-'Calcification Rates'!$E$87))^2)*PI())/2))-((((((($A123*2)/PI())/2)^2)*PI())/2)))*('Calcification Rates'!$F$87-'Calcification Rates'!$G$87)</f>
        <v>41.980610529096552</v>
      </c>
      <c r="GQ123" s="73">
        <f>((((((((($A123*2)/PI())/2)+('Calcification Rates'!$D$87+'Calcification Rates'!$E$87))^2)*PI())/2))-((((((($A123*2)/PI())/2)^2)*PI())/2)))*('Calcification Rates'!$F$87+'Calcification Rates'!$G$87)</f>
        <v>54.851963715245219</v>
      </c>
      <c r="GR123" s="73">
        <f>((((((((($A123*2)/PI())/2)+'Calcification Rates'!$D$88)^2)*PI())/2))-((((((($A123*2)/PI())/2)^2)*PI())/2)))*'Calcification Rates'!$F$88</f>
        <v>48.250517678455971</v>
      </c>
      <c r="GS123" s="73">
        <f>((((((((($A123*2)/PI())/2)+('Calcification Rates'!$D$88-'Calcification Rates'!$E$88))^2)*PI())/2))-((((((($A123*2)/PI())/2)^2)*PI())/2)))*('Calcification Rates'!$F$88-'Calcification Rates'!$G$88)</f>
        <v>41.980610529096552</v>
      </c>
      <c r="GT123" s="73">
        <f>((((((((($A123*2)/PI())/2)+('Calcification Rates'!$D$88+'Calcification Rates'!$E$88))^2)*PI())/2))-((((((($A123*2)/PI())/2)^2)*PI())/2)))*('Calcification Rates'!$F$88+'Calcification Rates'!$G$88)</f>
        <v>54.851963715245219</v>
      </c>
      <c r="GU123" s="73">
        <f>((((((((($A123*2)/PI())/2)+'Calcification Rates'!$D$89)^2)*PI())/2))-((((((($A123*2)/PI())/2)^2)*PI())/2)))*'Calcification Rates'!$F$89</f>
        <v>67.375814009367488</v>
      </c>
      <c r="GV123" s="73">
        <f>((((((((($A123*2)/PI())/2)+('Calcification Rates'!$D$89-'Calcification Rates'!$E$89))^2)*PI())/2))-((((((($A123*2)/PI())/2)^2)*PI())/2)))*('Calcification Rates'!$F$89-'Calcification Rates'!$G$89)</f>
        <v>60.077747879102716</v>
      </c>
      <c r="GW123" s="73">
        <f>((((((((($A123*2)/PI())/2)+('Calcification Rates'!$D$89+'Calcification Rates'!$E$89))^2)*PI())/2))-((((((($A123*2)/PI())/2)^2)*PI())/2)))*('Calcification Rates'!$F$89+'Calcification Rates'!$G$89)</f>
        <v>74.943825307803763</v>
      </c>
      <c r="GX123" s="73">
        <f>((((((((($A123*2)/PI())/2)+'Calcification Rates'!$D$90)^2)*PI())/2))-((((((($A123*2)/PI())/2)^2)*PI())/2)))*'Calcification Rates'!$F$90</f>
        <v>67.375814009367488</v>
      </c>
      <c r="GY123" s="73">
        <f>((((((((($A123*2)/PI())/2)+('Calcification Rates'!$D$90-'Calcification Rates'!$E$90))^2)*PI())/2))-((((((($A123*2)/PI())/2)^2)*PI())/2)))*('Calcification Rates'!$F$90-'Calcification Rates'!$G$90)</f>
        <v>60.077747879102716</v>
      </c>
      <c r="GZ123" s="73">
        <f>((((((((($A123*2)/PI())/2)+('Calcification Rates'!$D$90+'Calcification Rates'!$E$90))^2)*PI())/2))-((((((($A123*2)/PI())/2)^2)*PI())/2)))*('Calcification Rates'!$F$90+'Calcification Rates'!$G$90)</f>
        <v>74.943825307803763</v>
      </c>
      <c r="HA123" s="73">
        <f>((((((((($A123*2)/PI())/2)+'Calcification Rates'!$D$92)^2)*PI())/2))-((((((($A123*2)/PI())/2)^2)*PI())/2)))*'Calcification Rates'!$F$92</f>
        <v>168.78317089314726</v>
      </c>
      <c r="HB123" s="73">
        <f>((((((((($A123*2)/PI())/2)+('Calcification Rates'!$D$92-'Calcification Rates'!$E$92))^2)*PI())/2))-((((((($A123*2)/PI())/2)^2)*PI())/2)))*('Calcification Rates'!$F$92-'Calcification Rates'!$G$92)</f>
        <v>162.25280222972432</v>
      </c>
      <c r="HC123" s="73">
        <f>((((((((($A123*2)/PI())/2)+('Calcification Rates'!$D$92+'Calcification Rates'!$E$92))^2)*PI())/2))-((((((($A123*2)/PI())/2)^2)*PI())/2)))*('Calcification Rates'!$F$92+'Calcification Rates'!$G$92)</f>
        <v>175.31353955657019</v>
      </c>
      <c r="HD123" s="73">
        <f>$A123*'Calcification Rates'!$D$93*'Calcification Rates'!$F$93</f>
        <v>49.994115032679751</v>
      </c>
      <c r="HE123" s="73">
        <f>$A123*('Calcification Rates'!$D$93-'Calcification Rates'!$E$93)*('Calcification Rates'!$F$93-'Calcification Rates'!$G$93)</f>
        <v>43.938671188842171</v>
      </c>
      <c r="HF123" s="73">
        <f>$A123*('Calcification Rates'!$D$93+'Calcification Rates'!$E$93)*('Calcification Rates'!$F$93+'Calcification Rates'!$G$93)</f>
        <v>56.381294084921123</v>
      </c>
      <c r="HG123" s="73">
        <f>$A123*'Calcification Rates'!$D$95*'Calcification Rates'!$F$95</f>
        <v>63.742496666666668</v>
      </c>
      <c r="HH123" s="73">
        <f>$A123*('Calcification Rates'!$D$95-'Calcification Rates'!$E$95)*('Calcification Rates'!$F$95-'Calcification Rates'!$G$95)</f>
        <v>55.62441130321676</v>
      </c>
      <c r="HI123" s="73">
        <f>$A123*('Calcification Rates'!$D$95+'Calcification Rates'!$E$95)*('Calcification Rates'!$F$95+'Calcification Rates'!$G$95)</f>
        <v>72.315533173070378</v>
      </c>
      <c r="HJ123" s="73">
        <f>((((1-'Calcification Rates'!$H$96)*$A123)*'Calcification Rates'!$D$96*0.1)+('Calcification Rates'!$H$96*$A123*'Calcification Rates'!$D$96))*'Calcification Rates'!$F$96</f>
        <v>30.304198924999998</v>
      </c>
      <c r="HK123" s="73">
        <f>((((1-'Calcification Rates'!$H$96)*$A123)*(('Calcification Rates'!$D$96-'Calcification Rates'!$E$96)*0.1))+('Calcification Rates'!$H$96*$A123*('Calcification Rates'!$D$96-'Calcification Rates'!$E$96)))*('Calcification Rates'!$F$96-'Calcification Rates'!$G$96)</f>
        <v>26.471394551701319</v>
      </c>
      <c r="HL123" s="73">
        <f>((((1-'Calcification Rates'!$H$96)*$A123)*(('Calcification Rates'!$D$96+'Calcification Rates'!$E$96)*0.1))+('Calcification Rates'!$H$96*$A123*('Calcification Rates'!$D$96+'Calcification Rates'!$E$96)))*('Calcification Rates'!$F$96+'Calcification Rates'!$G$96)</f>
        <v>34.372755317010068</v>
      </c>
      <c r="HM123" s="73">
        <f>((((1-'Calcification Rates'!$H$98)*$A123)*'Calcification Rates'!$D$98*0.1)+('Calcification Rates'!$H$98*$A123*'Calcification Rates'!$D$98))*'Calcification Rates'!$F$98</f>
        <v>30.304198924999998</v>
      </c>
      <c r="HN123" s="73">
        <f>((((1-'Calcification Rates'!$H$98)*$A123)*(('Calcification Rates'!$D$98-'Calcification Rates'!$E$98)*0.1))+('Calcification Rates'!$H$98*$A123*('Calcification Rates'!$D$98-'Calcification Rates'!$E$98)))*('Calcification Rates'!$F$98-'Calcification Rates'!$G$98)</f>
        <v>18.275996355643141</v>
      </c>
      <c r="HO123" s="73">
        <f>((((1-'Calcification Rates'!$H$98)*$A123)*(('Calcification Rates'!$D$98+'Calcification Rates'!$E$98)*0.1))+('Calcification Rates'!$H$98*$A123*('Calcification Rates'!$D$98+'Calcification Rates'!$E$98)))*('Calcification Rates'!$F$98+'Calcification Rates'!$G$98)</f>
        <v>44.073880728674311</v>
      </c>
    </row>
    <row r="124" spans="1:223" x14ac:dyDescent="0.3">
      <c r="A124" s="42">
        <v>122</v>
      </c>
      <c r="B124" s="73">
        <f>((((1-'Calcification Rates'!$H$11)*$A124)*'Calcification Rates'!$D$11*0.1)+('Calcification Rates'!$H$11*$A124*'Calcification Rates'!$D$11))*'Calcification Rates'!$F$11</f>
        <v>335.65925717333334</v>
      </c>
      <c r="C124" s="73">
        <f>((((1-'Calcification Rates'!$H$11)*$A124)*(('Calcification Rates'!$D$11-'Calcification Rates'!$E$11)*0.1))+('Calcification Rates'!$H$11*$A124*('Calcification Rates'!$D$11-'Calcification Rates'!$E$11)))*('Calcification Rates'!$F$11-'Calcification Rates'!$G$11)</f>
        <v>272.61407195115396</v>
      </c>
      <c r="D124" s="73">
        <f>((((1-'Calcification Rates'!$H$11)*$A124)*(('Calcification Rates'!$D$11+'Calcification Rates'!$E$11)*0.1))+('Calcification Rates'!$H$11*$A124*('Calcification Rates'!$D$11+'Calcification Rates'!$E$11)))*('Calcification Rates'!$F$11+'Calcification Rates'!$G$11)</f>
        <v>400.66291516599927</v>
      </c>
      <c r="E124" s="73">
        <f>(((((1-'Calcification Rates'!$H$12)*$A124)*'Calcification Rates'!$D$12*0.1)+('Calcification Rates'!$H$12*$A124*'Calcification Rates'!$D$12))*'Calcification Rates'!$F$12)*0.5</f>
        <v>176.75929798095234</v>
      </c>
      <c r="F124" s="73">
        <f>(((((1-'Calcification Rates'!$H$12)*$A124)*(('Calcification Rates'!$D$12-'Calcification Rates'!$E$12)*0.1))+('Calcification Rates'!$H$12*$A124*('Calcification Rates'!$D$12-'Calcification Rates'!$E$12)))*('Calcification Rates'!$F$12-'Calcification Rates'!$G$12))*0.5</f>
        <v>162.45539784291887</v>
      </c>
      <c r="G124" s="73">
        <f>(((((1-'Calcification Rates'!$H$12)*$A124)*(('Calcification Rates'!$D$12+'Calcification Rates'!$E$12)*0.1))+('Calcification Rates'!$H$12*$A124*('Calcification Rates'!$D$12+'Calcification Rates'!$E$12)))*('Calcification Rates'!$F$12+'Calcification Rates'!$G$12))*0.5</f>
        <v>191.31138400032827</v>
      </c>
      <c r="H124" s="73">
        <f>(((((1-'Calcification Rates'!$H$13)*$A124)*'Calcification Rates'!$D$13*0.1)+('Calcification Rates'!$H$13*$A124*'Calcification Rates'!$D$13))*'Calcification Rates'!$F$13)*0.5</f>
        <v>142.2295892832</v>
      </c>
      <c r="I124" s="73">
        <f>(((((1-'Calcification Rates'!$H$13)*$A124)*(('Calcification Rates'!$D$13-'Calcification Rates'!$E$13)*0.1))+('Calcification Rates'!$H$13*$A124*('Calcification Rates'!$D$13-'Calcification Rates'!$E$13)))*('Calcification Rates'!$F$13-'Calcification Rates'!$G$13))*0.5</f>
        <v>120.36645986205048</v>
      </c>
      <c r="J124" s="73">
        <f>(((((1-'Calcification Rates'!$H$13)*$A124)*(('Calcification Rates'!$D$13+'Calcification Rates'!$E$13)*0.1))+('Calcification Rates'!$H$13*$A124*('Calcification Rates'!$D$13+'Calcification Rates'!$E$13)))*('Calcification Rates'!$F$13+'Calcification Rates'!$G$13))*0.5</f>
        <v>165.89550419417174</v>
      </c>
      <c r="K124" s="73">
        <f>((((((((($A124*2)/PI())/2)+'Calcification Rates'!$D$14)^2)*PI())/2))-((((((($A124*2)/PI())/2)^2)*PI())/2)))*'Calcification Rates'!$F$14</f>
        <v>72.033616613858314</v>
      </c>
      <c r="L124" s="73">
        <f>((((((((($A124*2)/PI())/2)+('Calcification Rates'!$D$14-'Calcification Rates'!$E$14))^2)*PI())/2))-((((((($A124*2)/PI())/2)^2)*PI())/2)))*('Calcification Rates'!$F$14-'Calcification Rates'!$G$14)</f>
        <v>69.526979097202414</v>
      </c>
      <c r="M124" s="73">
        <f>((((((((($A124*2)/PI())/2)+('Calcification Rates'!$D$14+'Calcification Rates'!$E$14))^2)*PI())/2))-((((((($A124*2)/PI())/2)^2)*PI())/2)))*('Calcification Rates'!$F$14+'Calcification Rates'!$G$14)</f>
        <v>74.540934281808148</v>
      </c>
      <c r="N124" s="73">
        <f>((((((((($A124*2)/PI())/2)+'Calcification Rates'!$D$15)^2)*PI())/2))-((((((($A124*2)/PI())/2)^2)*PI())/2)))*'Calcification Rates'!$F$15</f>
        <v>73.065348101817236</v>
      </c>
      <c r="O124" s="73">
        <f>((((((((($A124*2)/PI())/2)+('Calcification Rates'!$D$15-'Calcification Rates'!$E$15))^2)*PI())/2))-((((((($A124*2)/PI())/2)^2)*PI())/2)))*('Calcification Rates'!$F$15-'Calcification Rates'!$G$15)</f>
        <v>65.894187035691218</v>
      </c>
      <c r="P124" s="73">
        <f>((((((((($A124*2)/PI())/2)+('Calcification Rates'!$D$15+'Calcification Rates'!$E$15))^2)*PI())/2))-((((((($A124*2)/PI())/2)^2)*PI())/2)))*('Calcification Rates'!$F$15+'Calcification Rates'!$G$15)</f>
        <v>80.570993215580998</v>
      </c>
      <c r="Q124" s="73">
        <f>(2*'Calcification Rates'!$D$16*'Calcification Rates'!$F$16)+0.1*'Calcification Rates'!$D$16*($A124+(2*'Calcification Rates'!$D$16))*'Calcification Rates'!$F$16</f>
        <v>15.962228333333336</v>
      </c>
      <c r="R124" s="73">
        <f>(2*('Calcification Rates'!$D$16-'Calcification Rates'!$E$16)*('Calcification Rates'!$F$16-'Calcification Rates'!$G$16))+(0.1*('Calcification Rates'!$D$16-'Calcification Rates'!$E$16)*($A124+(2*'Calcification Rates'!$D$16-'Calcification Rates'!$E$16)))*('Calcification Rates'!$F$16-'Calcification Rates'!$G$16)</f>
        <v>13.711901816267151</v>
      </c>
      <c r="S124" s="73">
        <f>(2*('Calcification Rates'!$D$16+'Calcification Rates'!$E$16)*('Calcification Rates'!$F$16+'Calcification Rates'!$G$16))+(0.1*('Calcification Rates'!$D$16+'Calcification Rates'!$E$16)*($A124+(2*'Calcification Rates'!$D$16+'Calcification Rates'!$E$16)))*('Calcification Rates'!$F$16+'Calcification Rates'!$G$16)</f>
        <v>18.268502830557249</v>
      </c>
      <c r="T124" s="73">
        <f>(2*'Calcification Rates'!$D$17*'Calcification Rates'!$F$17)+0.1*'Calcification Rates'!$D$17*($A124+(2*'Calcification Rates'!$D$17))*'Calcification Rates'!$F$17</f>
        <v>14.752968611111111</v>
      </c>
      <c r="U124" s="73">
        <f>(2*('Calcification Rates'!$D$17-'Calcification Rates'!$E$17)*('Calcification Rates'!$F$17-'Calcification Rates'!$G$17))+(0.1*('Calcification Rates'!$D$17-'Calcification Rates'!$E$17)*($A124+(2*'Calcification Rates'!$D$17-'Calcification Rates'!$E$17)))*('Calcification Rates'!$F$17-'Calcification Rates'!$G$17)</f>
        <v>12.519042463733816</v>
      </c>
      <c r="V124" s="73">
        <f>(2*('Calcification Rates'!$D$17+'Calcification Rates'!$E$17)*('Calcification Rates'!$F$17+'Calcification Rates'!$G$17))+(0.1*('Calcification Rates'!$D$17+'Calcification Rates'!$E$17)*($A124+(2*'Calcification Rates'!$D$17+'Calcification Rates'!$E$17)))*('Calcification Rates'!$F$17+'Calcification Rates'!$G$17)</f>
        <v>17.042841244690582</v>
      </c>
      <c r="W124" s="73">
        <f>((((((((($A124*2)/PI())/2)+'Calcification Rates'!$D$18)^2)*PI())/2))-((((((($A124*2)/PI())/2)^2)*PI())/2)))*'Calcification Rates'!$F$18</f>
        <v>73.065348101817236</v>
      </c>
      <c r="X124" s="73">
        <f>((((((((($A124*2)/PI())/2)+('Calcification Rates'!$D$18-'Calcification Rates'!$E$18))^2)*PI())/2))-((((((($A124*2)/PI())/2)^2)*PI())/2)))*('Calcification Rates'!$F$18-'Calcification Rates'!$G$18)</f>
        <v>65.894187035691218</v>
      </c>
      <c r="Y124" s="73">
        <f>((((((((($A124*2)/PI())/2)+('Calcification Rates'!$D$18+'Calcification Rates'!$E$18))^2)*PI())/2))-((((((($A124*2)/PI())/2)^2)*PI())/2)))*('Calcification Rates'!$F$18+'Calcification Rates'!$G$18)</f>
        <v>80.570993215580998</v>
      </c>
      <c r="Z124" s="73">
        <f>(2*'Calcification Rates'!$D$19*'Calcification Rates'!$F$19)+0.1*'Calcification Rates'!$D$19*($A124+(2*'Calcification Rates'!$D$19))*'Calcification Rates'!$F$19</f>
        <v>14.752968611111111</v>
      </c>
      <c r="AA124" s="73">
        <f>(2*('Calcification Rates'!$D$19-'Calcification Rates'!$E$19)*('Calcification Rates'!$F$19-'Calcification Rates'!$G$19))+(0.1*('Calcification Rates'!$D$19-'Calcification Rates'!$E$19)*($A124+(2*'Calcification Rates'!$D$19-'Calcification Rates'!$E$19)))*('Calcification Rates'!$F$19-'Calcification Rates'!$G$19)</f>
        <v>12.519042463733816</v>
      </c>
      <c r="AB124" s="73">
        <f>(2*('Calcification Rates'!$D$19+'Calcification Rates'!$E$19)*('Calcification Rates'!$F$19+'Calcification Rates'!$G$19))+(0.1*('Calcification Rates'!$D$19+'Calcification Rates'!$E$19)*($A124+(2*'Calcification Rates'!$D$19+'Calcification Rates'!$E$19)))*('Calcification Rates'!$F$19+'Calcification Rates'!$G$19)</f>
        <v>17.042841244690582</v>
      </c>
      <c r="AC124" s="73">
        <f>(((((1-'Calcification Rates'!$H$20)*$A124)*'Calcification Rates'!$D$20*0.1)+('Calcification Rates'!$H$20*$A124*'Calcification Rates'!$D$20))*'Calcification Rates'!$F$20)*0.5</f>
        <v>9.8637818416666665</v>
      </c>
      <c r="AD124" s="73">
        <f>(((((1-'Calcification Rates'!$H$20)*$A124)*(('Calcification Rates'!$D$20-'Calcification Rates'!$E$20)*0.1))+('Calcification Rates'!$H$20*$A124*('Calcification Rates'!$D$20-'Calcification Rates'!$E$20)))*('Calcification Rates'!$F$20-'Calcification Rates'!$G$20))*0.5</f>
        <v>8.3705693613948622</v>
      </c>
      <c r="AE124" s="73">
        <f>(((((1-'Calcification Rates'!$H$20)*$A124)*(('Calcification Rates'!$D$20+'Calcification Rates'!$E$20)*0.1))+('Calcification Rates'!$H$20*$A124*('Calcification Rates'!$D$20+'Calcification Rates'!$E$20)))*('Calcification Rates'!$F$20+'Calcification Rates'!$G$20))*0.5</f>
        <v>11.394261764136486</v>
      </c>
      <c r="AF124" s="73">
        <f>(2*'Calcification Rates'!$D$21*'Calcification Rates'!$F$21)+0.1*'Calcification Rates'!$D$21*($A124+(2*'Calcification Rates'!$D$21))*'Calcification Rates'!$F$21</f>
        <v>16.929636111111112</v>
      </c>
      <c r="AG124" s="73">
        <f>(2*('Calcification Rates'!$D$21-'Calcification Rates'!$E$21)*('Calcification Rates'!$F$21-'Calcification Rates'!$G$21))+(0.1*('Calcification Rates'!$D$21-'Calcification Rates'!$E$21)*($A124+(2*'Calcification Rates'!$D$21-'Calcification Rates'!$E$21)))*('Calcification Rates'!$F$21-'Calcification Rates'!$G$21)</f>
        <v>16.566430687982933</v>
      </c>
      <c r="AH124" s="73">
        <f>(2*('Calcification Rates'!$D$21+'Calcification Rates'!$E$21)*('Calcification Rates'!$F$21+'Calcification Rates'!$G$21))+(0.1*('Calcification Rates'!$D$21+'Calcification Rates'!$E$21)*($A124+(2*'Calcification Rates'!$D$21+'Calcification Rates'!$E$21)))*('Calcification Rates'!$F$21+'Calcification Rates'!$G$21)</f>
        <v>17.2965362997504</v>
      </c>
      <c r="AI124" s="73">
        <f>$A124*'Calcification Rates'!$D$23*'Calcification Rates'!$F$23</f>
        <v>2.8673431249999997</v>
      </c>
      <c r="AJ124" s="73">
        <f>$A124*('Calcification Rates'!$D$23-'Calcification Rates'!$E$23)*('Calcification Rates'!$F$23-'Calcification Rates'!$G$23)</f>
        <v>1.8634828118928277</v>
      </c>
      <c r="AK124" s="73">
        <f>$A124*('Calcification Rates'!$D$23+'Calcification Rates'!$E$23)*('Calcification Rates'!$F$23+'Calcification Rates'!$G$23)</f>
        <v>3.8712034381071718</v>
      </c>
      <c r="AL124" s="73">
        <f>((((1-'Calcification Rates'!$H$24)*$A124)*'Calcification Rates'!$D$24*0.1)+('Calcification Rates'!$H$24*$A124*'Calcification Rates'!$D$24))*'Calcification Rates'!$F$24</f>
        <v>130.65166993059998</v>
      </c>
      <c r="AM124" s="73">
        <f>((((1-'Calcification Rates'!$H$24)*$A124)*(('Calcification Rates'!$D$24-'Calcification Rates'!$E$24)*0.1))+('Calcification Rates'!$H$24*$A124*('Calcification Rates'!$D$24-'Calcification Rates'!$E$24)))*('Calcification Rates'!$F$24-'Calcification Rates'!$G$24)</f>
        <v>78.794012982157582</v>
      </c>
      <c r="AN124" s="73">
        <f>((((1-'Calcification Rates'!$H$24)*$A124)*(('Calcification Rates'!$D$24+'Calcification Rates'!$E$24)*0.1))+('Calcification Rates'!$H$24*$A124*('Calcification Rates'!$D$24+'Calcification Rates'!$E$24)))*('Calcification Rates'!$F$24+'Calcification Rates'!$G$24)</f>
        <v>190.01743394618995</v>
      </c>
      <c r="AO124" s="73">
        <f>((((((((($A124*2)/PI())/2)+'Calcification Rates'!$D$25)^2)*PI())/2))-((((((($A124*2)/PI())/2)^2)*PI())/2)))*'Calcification Rates'!$F$25</f>
        <v>61.224153248430966</v>
      </c>
      <c r="AP124" s="73">
        <f>((((((((($A124*2)/PI())/2)+('Calcification Rates'!$D$25-'Calcification Rates'!$E$25))^2)*PI())/2))-((((((($A124*2)/PI())/2)^2)*PI())/2)))*('Calcification Rates'!$F$25-'Calcification Rates'!$G$25)</f>
        <v>50.054497908751031</v>
      </c>
      <c r="AQ124" s="73">
        <f>((((((((($A124*2)/PI())/2)+('Calcification Rates'!$D$25+'Calcification Rates'!$E$25))^2)*PI())/2))-((((((($A124*2)/PI())/2)^2)*PI())/2)))*('Calcification Rates'!$F$25+'Calcification Rates'!$G$25)</f>
        <v>72.76369644208684</v>
      </c>
      <c r="AR124" s="73">
        <f>((((1-'Calcification Rates'!$H$28)*$A124)*'Calcification Rates'!$D$28*0.1)+('Calcification Rates'!$H$28*$A124*'Calcification Rates'!$D$28))*'Calcification Rates'!$F$28</f>
        <v>21.029291103751422</v>
      </c>
      <c r="AS124" s="73">
        <f>((((1-'Calcification Rates'!$H$28)*$A124)*(('Calcification Rates'!$D$28-'Calcification Rates'!$E$28)*0.1))+('Calcification Rates'!$H$28*$A124*('Calcification Rates'!$D$28-'Calcification Rates'!$E$28)))*('Calcification Rates'!$F$28-'Calcification Rates'!$G$28)</f>
        <v>18.954111840458236</v>
      </c>
      <c r="AT124" s="73">
        <f>((((1-'Calcification Rates'!$H$28)*$A124)*(('Calcification Rates'!$D$28+'Calcification Rates'!$E$28)*0.1))+('Calcification Rates'!$H$28*$A124*('Calcification Rates'!$D$28+'Calcification Rates'!$E$28)))*('Calcification Rates'!$F$28+'Calcification Rates'!$G$28)</f>
        <v>23.206019373939863</v>
      </c>
      <c r="AU124" s="73">
        <f>((((((((($A124*2)/PI())/2)+'Calcification Rates'!$D$29)^2)*PI())/2))-((((((($A124*2)/PI())/2)^2)*PI())/2)))*'Calcification Rates'!$F$29</f>
        <v>298.74195978419544</v>
      </c>
      <c r="AV124" s="73">
        <f>((((((((($A124*2)/PI())/2)+('Calcification Rates'!$D$29-'Calcification Rates'!$E$29))^2)*PI())/2))-((((((($A124*2)/PI())/2)^2)*PI())/2)))*('Calcification Rates'!$F$29-'Calcification Rates'!$G$29)</f>
        <v>246.9923364930961</v>
      </c>
      <c r="AW124" s="73">
        <f>((((((((($A124*2)/PI())/2)+('Calcification Rates'!$D$29+'Calcification Rates'!$E$29))^2)*PI())/2))-((((((($A124*2)/PI())/2)^2)*PI())/2)))*('Calcification Rates'!$F$29+'Calcification Rates'!$G$29)</f>
        <v>354.96429195194486</v>
      </c>
      <c r="AX124" s="73">
        <f>((((((((($A124*2)/PI())/2)+'Calcification Rates'!$D$30)^2)*PI())/2))-((((((($A124*2)/PI())/2)^2)*PI())/2)))*'Calcification Rates'!$F$30</f>
        <v>71.55359788683306</v>
      </c>
      <c r="AY124" s="73">
        <f>((((((((($A124*2)/PI())/2)+('Calcification Rates'!$D$30-'Calcification Rates'!$E$30))^2)*PI())/2))-((((((($A124*2)/PI())/2)^2)*PI())/2)))*('Calcification Rates'!$F$30-'Calcification Rates'!$G$30)</f>
        <v>63.52404974973939</v>
      </c>
      <c r="AZ124" s="73">
        <f>((((((((($A124*2)/PI())/2)+('Calcification Rates'!$D$30+'Calcification Rates'!$E$30))^2)*PI())/2))-((((((($A124*2)/PI())/2)^2)*PI())/2)))*('Calcification Rates'!$F$30+'Calcification Rates'!$G$30)</f>
        <v>79.74774543874733</v>
      </c>
      <c r="BA124" s="73">
        <f>((((1-'Calcification Rates'!$H$31)*$A124)*'Calcification Rates'!$D$31*0.1)+('Calcification Rates'!$H$31*$A124*'Calcification Rates'!$D$31))*'Calcification Rates'!$F$31</f>
        <v>22.492652</v>
      </c>
      <c r="BB124" s="73">
        <f>((((1-'Calcification Rates'!$H$31)*$A124)*(('Calcification Rates'!$D$31-'Calcification Rates'!$E$31)*0.1))+('Calcification Rates'!$H$31*$A124*('Calcification Rates'!$D$31-'Calcification Rates'!$E$31)))*('Calcification Rates'!$F$31-'Calcification Rates'!$G$31)</f>
        <v>22.492652</v>
      </c>
      <c r="BC124" s="73">
        <f>((((1-'Calcification Rates'!$H$31)*$A124)*(('Calcification Rates'!$D$31+'Calcification Rates'!$E$31)*0.1))+('Calcification Rates'!$H$31*$A124*('Calcification Rates'!$D$31+'Calcification Rates'!$E$31)))*('Calcification Rates'!$F$31+'Calcification Rates'!$G$31)</f>
        <v>22.492652</v>
      </c>
      <c r="BD124" s="73">
        <f>$A124*'Calcification Rates'!$D$32*'Calcification Rates'!$F$32</f>
        <v>94.513667882028869</v>
      </c>
      <c r="BE124" s="73">
        <f>$A124*('Calcification Rates'!$D$32-'Calcification Rates'!$E$32)*('Calcification Rates'!$F$32-'Calcification Rates'!$G$32)</f>
        <v>90.856851318292755</v>
      </c>
      <c r="BF124" s="73">
        <f>$A124*('Calcification Rates'!$D$32+'Calcification Rates'!$E$32)*('Calcification Rates'!$F$32+'Calcification Rates'!$G$32)</f>
        <v>98.170484445764984</v>
      </c>
      <c r="BG124" s="73">
        <f>((((1-'Calcification Rates'!$H$34)*$A124)*'Calcification Rates'!$D$34*0.1)+('Calcification Rates'!$H$34*$A124*'Calcification Rates'!$D$34))*'Calcification Rates'!$F$34</f>
        <v>30.554646850000001</v>
      </c>
      <c r="BH124" s="73">
        <f>((((1-'Calcification Rates'!$H$34)*$A124)*(('Calcification Rates'!$D$34-'Calcification Rates'!$E$34)*0.1))+('Calcification Rates'!$H$34*$A124*('Calcification Rates'!$D$34-'Calcification Rates'!$E$34)))*('Calcification Rates'!$F$34-'Calcification Rates'!$G$34)</f>
        <v>11.635609186607589</v>
      </c>
      <c r="BI124" s="73">
        <f>((((1-'Calcification Rates'!$H$34)*$A124)*(('Calcification Rates'!$D$34+'Calcification Rates'!$E$34)*0.1))+('Calcification Rates'!$H$34*$A124*('Calcification Rates'!$D$34+'Calcification Rates'!$E$34)))*('Calcification Rates'!$F$34+'Calcification Rates'!$G$34)</f>
        <v>58.274087761187268</v>
      </c>
      <c r="BJ124" s="73">
        <f>(2*'Calcification Rates'!$D$35*'Calcification Rates'!$F$35)+0.1*'Calcification Rates'!$D$35*($A124+(2*'Calcification Rates'!$D$35))*'Calcification Rates'!$F$35</f>
        <v>8.5074647831621082</v>
      </c>
      <c r="BK124" s="73">
        <f>(2*('Calcification Rates'!$D$35-'Calcification Rates'!$E$35)*('Calcification Rates'!$F$35-'Calcification Rates'!$G$35))+(0.1*('Calcification Rates'!$D$35-'Calcification Rates'!$E$35)*($A124+(2*'Calcification Rates'!$D$35-'Calcification Rates'!$E$35)))*('Calcification Rates'!$F$35-'Calcification Rates'!$G$35)</f>
        <v>7.672954383684564</v>
      </c>
      <c r="BL124" s="73">
        <f>(2*('Calcification Rates'!$D$35+'Calcification Rates'!$E$35)*('Calcification Rates'!$F$35+'Calcification Rates'!$G$35))+(0.1*('Calcification Rates'!$D$35+'Calcification Rates'!$E$35)*($A124+(2*'Calcification Rates'!$D$35+'Calcification Rates'!$E$35)))*('Calcification Rates'!$F$35+'Calcification Rates'!$G$35)</f>
        <v>9.3808159552788517</v>
      </c>
      <c r="BM124" s="73">
        <f>((((((((($A124*2)/PI())/2)+'Calcification Rates'!$D$36)^2)*PI())/2))-((((((($A124*2)/PI())/2)^2)*PI())/2)))*'Calcification Rates'!$F$36</f>
        <v>96.36693793146604</v>
      </c>
      <c r="BN124" s="73">
        <f>((((((((($A124*2)/PI())/2)+('Calcification Rates'!$D$36-'Calcification Rates'!$E$36))^2)*PI())/2))-((((((($A124*2)/PI())/2)^2)*PI())/2)))*('Calcification Rates'!$F$36-'Calcification Rates'!$G$36)</f>
        <v>88.27656161858134</v>
      </c>
      <c r="BO124" s="73">
        <f>((((((((($A124*2)/PI())/2)+('Calcification Rates'!$D$36+'Calcification Rates'!$E$36))^2)*PI())/2))-((((((($A124*2)/PI())/2)^2)*PI())/2)))*('Calcification Rates'!$F$36+'Calcification Rates'!$G$36)</f>
        <v>104.81126745978376</v>
      </c>
      <c r="BP124" s="73">
        <f>(2*'Calcification Rates'!$D$37*'Calcification Rates'!$F$37)+0.1*'Calcification Rates'!$D$37*($A124+(2*'Calcification Rates'!$D$37))*'Calcification Rates'!$F$37</f>
        <v>166.12871527777776</v>
      </c>
      <c r="BQ124" s="73">
        <f>(2*('Calcification Rates'!$D$37-'Calcification Rates'!$E$37)*('Calcification Rates'!$F$37-'Calcification Rates'!$G$37))+(0.1*('Calcification Rates'!$D$37-'Calcification Rates'!$E$37)*($A124+(2*'Calcification Rates'!$D$37-'Calcification Rates'!$E$37)))*('Calcification Rates'!$F$37-'Calcification Rates'!$G$37)</f>
        <v>136.43202710832352</v>
      </c>
      <c r="BR124" s="73">
        <f>(2*('Calcification Rates'!$D$37+'Calcification Rates'!$E$37)*('Calcification Rates'!$F$37+'Calcification Rates'!$G$37))+(0.1*('Calcification Rates'!$D$37+'Calcification Rates'!$E$37)*($A124+(2*'Calcification Rates'!$D$37+'Calcification Rates'!$E$37)))*('Calcification Rates'!$F$37+'Calcification Rates'!$G$37)</f>
        <v>198.16404078319022</v>
      </c>
      <c r="BS124" s="73">
        <f>(2*'Calcification Rates'!$D$38*'Calcification Rates'!$F$38)+0.1*'Calcification Rates'!$D$38*($A124+(2*'Calcification Rates'!$D$38))*'Calcification Rates'!$F$38</f>
        <v>159.07305555555553</v>
      </c>
      <c r="BT124" s="73">
        <f>(2*('Calcification Rates'!$D$38-'Calcification Rates'!$E$38)*('Calcification Rates'!$F$38-'Calcification Rates'!$G$38))+(0.1*('Calcification Rates'!$D$38-'Calcification Rates'!$E$38)*($A124+(2*'Calcification Rates'!$D$38-'Calcification Rates'!$E$38)))*('Calcification Rates'!$F$38-'Calcification Rates'!$G$38)</f>
        <v>128.13396345867054</v>
      </c>
      <c r="BU124" s="73">
        <f>(2*('Calcification Rates'!$D$38+'Calcification Rates'!$E$38)*('Calcification Rates'!$F$38+'Calcification Rates'!$G$38))+(0.1*('Calcification Rates'!$D$38+'Calcification Rates'!$E$38)*($A124+(2*'Calcification Rates'!$D$38+'Calcification Rates'!$E$38)))*('Calcification Rates'!$F$38+'Calcification Rates'!$G$38)</f>
        <v>193.06253700497851</v>
      </c>
      <c r="BV124" s="73">
        <f>((((((((($A124*2)/PI())/2)+'Calcification Rates'!$D$39)^2)*PI())/2))-((((((($A124*2)/PI())/2)^2)*PI())/2)))*'Calcification Rates'!$F$39</f>
        <v>52.16657336383701</v>
      </c>
      <c r="BW124" s="73">
        <f>((((((((($A124*2)/PI())/2)+('Calcification Rates'!$D$39-'Calcification Rates'!$E$39))^2)*PI())/2))-((((((($A124*2)/PI())/2)^2)*PI())/2)))*('Calcification Rates'!$F$39-'Calcification Rates'!$G$39)</f>
        <v>50.148202964876894</v>
      </c>
      <c r="BX124" s="73">
        <f>((((((((($A124*2)/PI())/2)+('Calcification Rates'!$D$39+'Calcification Rates'!$E$39))^2)*PI())/2))-((((((($A124*2)/PI())/2)^2)*PI())/2)))*('Calcification Rates'!$F$39+'Calcification Rates'!$G$39)</f>
        <v>54.184943762797126</v>
      </c>
      <c r="BY124" s="73">
        <f>((((((((($A124*2)/PI())/2)+'Calcification Rates'!$D$40)^2)*PI())/2))-((((((($A124*2)/PI())/2)^2)*PI())/2)))*'Calcification Rates'!$F$40</f>
        <v>95.122117563754003</v>
      </c>
      <c r="BZ124" s="73">
        <f>((((((((($A124*2)/PI())/2)+('Calcification Rates'!$D$40-'Calcification Rates'!$E$40))^2)*PI())/2))-((((((($A124*2)/PI())/2)^2)*PI())/2)))*('Calcification Rates'!$F$40-'Calcification Rates'!$G$40)</f>
        <v>91.441759549091344</v>
      </c>
      <c r="CA124" s="73">
        <f>((((((((($A124*2)/PI())/2)+('Calcification Rates'!$D$40+'Calcification Rates'!$E$40))^2)*PI())/2))-((((((($A124*2)/PI())/2)^2)*PI())/2)))*('Calcification Rates'!$F$40+'Calcification Rates'!$G$40)</f>
        <v>98.802475578416662</v>
      </c>
      <c r="CB124" s="73">
        <f>$A124*'Calcification Rates'!$D$23*'Calcification Rates'!$F$23</f>
        <v>2.8673431249999997</v>
      </c>
      <c r="CC124" s="73">
        <f>$A124*('Calcification Rates'!$D$23-'Calcification Rates'!$E$23)*('Calcification Rates'!$F$23-'Calcification Rates'!$G$23)</f>
        <v>1.8634828118928277</v>
      </c>
      <c r="CD124" s="73">
        <f>$A124*('Calcification Rates'!$D$23+'Calcification Rates'!$E$23)*('Calcification Rates'!$F$23+'Calcification Rates'!$G$23)</f>
        <v>3.8712034381071718</v>
      </c>
      <c r="CE124" s="73">
        <f>((((1-'Calcification Rates'!$H$44)*$A124)*'Calcification Rates'!$D$44*0.1)+('Calcification Rates'!$H$44*$A124*'Calcification Rates'!$D$44))*'Calcification Rates'!$F$44</f>
        <v>100.12757772745</v>
      </c>
      <c r="CF124" s="73">
        <f>((((1-'Calcification Rates'!$H$44)*$A124)*(('Calcification Rates'!$D$44-'Calcification Rates'!$E$44)*0.1))+('Calcification Rates'!$H$44*$A124*('Calcification Rates'!$D$44-'Calcification Rates'!$E$44)))*('Calcification Rates'!$F$44-'Calcification Rates'!$G$44)</f>
        <v>60.38540237196689</v>
      </c>
      <c r="CG124" s="73">
        <f>((((1-'Calcification Rates'!$H$44)*$A124)*(('Calcification Rates'!$D$44+'Calcification Rates'!$E$44)*0.1))+('Calcification Rates'!$H$44*$A124*('Calcification Rates'!$D$44+'Calcification Rates'!$E$44)))*('Calcification Rates'!$F$44+'Calcification Rates'!$G$44)</f>
        <v>145.62374439702162</v>
      </c>
      <c r="CH124" s="73">
        <f>((((1-'Calcification Rates'!$H$45)*$A124)*'Calcification Rates'!$D$45*0.1)+('Calcification Rates'!$H$45*$A124*'Calcification Rates'!$D$45))*'Calcification Rates'!$F$45</f>
        <v>124.41589279999999</v>
      </c>
      <c r="CI124" s="73">
        <f>((((1-'Calcification Rates'!$H$45)*$A124)*(('Calcification Rates'!$D$45-'Calcification Rates'!$E$45)*0.1))+('Calcification Rates'!$H$45*$A124*('Calcification Rates'!$D$45-'Calcification Rates'!$E$45)))*('Calcification Rates'!$F$45-'Calcification Rates'!$G$45)</f>
        <v>81.926186005035561</v>
      </c>
      <c r="CJ124" s="73">
        <f>((((1-'Calcification Rates'!$H$45)*$A124)*(('Calcification Rates'!$D$45+'Calcification Rates'!$E$45)*0.1))+('Calcification Rates'!$H$45*$A124*('Calcification Rates'!$D$45+'Calcification Rates'!$E$45)))*('Calcification Rates'!$F$45+'Calcification Rates'!$G$45)</f>
        <v>166.90559959496443</v>
      </c>
      <c r="CK124" s="73">
        <f>((((1-'Calcification Rates'!$H$46)*$A124)*'Calcification Rates'!$D$46*0.1)+('Calcification Rates'!$H$46*$A124*'Calcification Rates'!$D$46))*'Calcification Rates'!$F$46</f>
        <v>100.21236404000001</v>
      </c>
      <c r="CL124" s="73">
        <f>((((1-'Calcification Rates'!$H$46)*$A124)*(('Calcification Rates'!$D$46-'Calcification Rates'!$E$46)*0.1))+('Calcification Rates'!$H$46*$A124*('Calcification Rates'!$D$46-'Calcification Rates'!$E$46)))*('Calcification Rates'!$F$46-'Calcification Rates'!$G$46)</f>
        <v>93.985973589244026</v>
      </c>
      <c r="CM124" s="73">
        <f>((((1-'Calcification Rates'!$H$46)*$A124)*(('Calcification Rates'!$D$46+'Calcification Rates'!$E$46)*0.1))+('Calcification Rates'!$H$46*$A124*('Calcification Rates'!$D$46+'Calcification Rates'!$E$46)))*('Calcification Rates'!$F$46+'Calcification Rates'!$G$46)</f>
        <v>106.62546382983975</v>
      </c>
      <c r="CN124" s="73">
        <f>((((1-'Calcification Rates'!$H$47)*$A124)*'Calcification Rates'!$D$47*0.1)+('Calcification Rates'!$H$47*$A124*'Calcification Rates'!$D$47))*'Calcification Rates'!$F$47</f>
        <v>130.65166993059998</v>
      </c>
      <c r="CO124" s="73">
        <f>((((1-'Calcification Rates'!$H$47)*$A124)*(('Calcification Rates'!$D$47-'Calcification Rates'!$E$47)*0.1))+('Calcification Rates'!$H$47*$A124*('Calcification Rates'!$D$47-'Calcification Rates'!$E$47)))*('Calcification Rates'!$F$47-'Calcification Rates'!$G$47)</f>
        <v>78.794012982157582</v>
      </c>
      <c r="CP124" s="73">
        <f>((((1-'Calcification Rates'!$H$47)*$A124)*(('Calcification Rates'!$D$47+'Calcification Rates'!$E$47)*0.1))+('Calcification Rates'!$H$47*$A124*('Calcification Rates'!$D$47+'Calcification Rates'!$E$47)))*('Calcification Rates'!$F$47+'Calcification Rates'!$G$47)</f>
        <v>190.01743394618995</v>
      </c>
      <c r="CQ124" s="73">
        <f>((((((((($A124*2)/PI())/2)+'Calcification Rates'!$D$48)^2)*PI())/2))-((((((($A124*2)/PI())/2)^2)*PI())/2)))*'Calcification Rates'!$F$48</f>
        <v>73.065348101817236</v>
      </c>
      <c r="CR124" s="73">
        <f>((((((((($A124*2)/PI())/2)+('Calcification Rates'!$D$48-'Calcification Rates'!$E$48))^2)*PI())/2))-((((((($A124*2)/PI())/2)^2)*PI())/2)))*('Calcification Rates'!$F$48-'Calcification Rates'!$G$48)</f>
        <v>65.894187035691218</v>
      </c>
      <c r="CS124" s="73">
        <f>((((((((($A124*2)/PI())/2)+('Calcification Rates'!$D$48+'Calcification Rates'!$E$48))^2)*PI())/2))-((((((($A124*2)/PI())/2)^2)*PI())/2)))*('Calcification Rates'!$F$48+'Calcification Rates'!$G$48)</f>
        <v>80.570993215580998</v>
      </c>
      <c r="CT124" s="73">
        <f>((((1-'Calcification Rates'!$H$49)*$A124)*'Calcification Rates'!$D$49*0.1)+('Calcification Rates'!$H$49*$A124*'Calcification Rates'!$D$49))*'Calcification Rates'!$F$49</f>
        <v>100.12757772745</v>
      </c>
      <c r="CU124" s="73">
        <f>((((1-'Calcification Rates'!$H$49)*$A124)*(('Calcification Rates'!$D$49-'Calcification Rates'!$E$49)*0.1))+('Calcification Rates'!$H$49*$A124*('Calcification Rates'!$D$49-'Calcification Rates'!$E$49)))*('Calcification Rates'!$F$49-'Calcification Rates'!$G$49)</f>
        <v>60.38540237196689</v>
      </c>
      <c r="CV124" s="73">
        <f>((((1-'Calcification Rates'!$H$49)*$A124)*(('Calcification Rates'!$D$49+'Calcification Rates'!$E$49)*0.1))+('Calcification Rates'!$H$49*$A124*('Calcification Rates'!$D$49+'Calcification Rates'!$E$49)))*('Calcification Rates'!$F$49+'Calcification Rates'!$G$49)</f>
        <v>145.62374439702162</v>
      </c>
      <c r="CW124" s="73">
        <f>((((((((($A124*2)/PI())/2)+'Calcification Rates'!$D$50)^2)*PI())/2))-((((((($A124*2)/PI())/2)^2)*PI())/2)))*'Calcification Rates'!$F$50</f>
        <v>73.065348101817236</v>
      </c>
      <c r="CX124" s="73">
        <f>((((((((($A124*2)/PI())/2)+('Calcification Rates'!$D$50-'Calcification Rates'!$E$50))^2)*PI())/2))-((((((($A124*2)/PI())/2)^2)*PI())/2)))*('Calcification Rates'!$F$50-'Calcification Rates'!$G$50)</f>
        <v>65.894187035691218</v>
      </c>
      <c r="CY124" s="73">
        <f>((((((((($A124*2)/PI())/2)+('Calcification Rates'!$D$50+'Calcification Rates'!$E$50))^2)*PI())/2))-((((((($A124*2)/PI())/2)^2)*PI())/2)))*('Calcification Rates'!$F$50+'Calcification Rates'!$G$50)</f>
        <v>80.570993215580998</v>
      </c>
      <c r="CZ124" s="73">
        <f>((((((((($A124*2)/PI())/2)+'Calcification Rates'!$D$51)^2)*PI())/2))-((((((($A124*2)/PI())/2)^2)*PI())/2)))*'Calcification Rates'!$F$51</f>
        <v>73.065348101817236</v>
      </c>
      <c r="DA124" s="73">
        <f>((((((((($A124*2)/PI())/2)+('Calcification Rates'!$D$51-'Calcification Rates'!$E$51))^2)*PI())/2))-((((((($A124*2)/PI())/2)^2)*PI())/2)))*('Calcification Rates'!$F$51-'Calcification Rates'!$G$51)</f>
        <v>65.894187035691218</v>
      </c>
      <c r="DB124" s="73">
        <f>((((((((($A124*2)/PI())/2)+('Calcification Rates'!$D$51+'Calcification Rates'!$E$51))^2)*PI())/2))-((((((($A124*2)/PI())/2)^2)*PI())/2)))*('Calcification Rates'!$F$51+'Calcification Rates'!$G$51)</f>
        <v>80.570993215580998</v>
      </c>
      <c r="DC124" s="73">
        <f>((((((((($A124*2)/PI())/2)+'Calcification Rates'!$D$52)^2)*PI())/2))-((((((($A124*2)/PI())/2)^2)*PI())/2)))*'Calcification Rates'!$F$52</f>
        <v>160.95086794865168</v>
      </c>
      <c r="DD124" s="73">
        <f>((((((((($A124*2)/PI())/2)+('Calcification Rates'!$D$52-'Calcification Rates'!$E$52))^2)*PI())/2))-((((((($A124*2)/PI())/2)^2)*PI())/2)))*('Calcification Rates'!$F$52-'Calcification Rates'!$G$52)</f>
        <v>151.95627796062089</v>
      </c>
      <c r="DE124" s="73">
        <f>((((((((($A124*2)/PI())/2)+('Calcification Rates'!$D$52+'Calcification Rates'!$E$52))^2)*PI())/2))-((((((($A124*2)/PI())/2)^2)*PI())/2)))*('Calcification Rates'!$F$52+'Calcification Rates'!$G$52)</f>
        <v>170.16933560477113</v>
      </c>
      <c r="DF124" s="73">
        <f>((((((((($A124*2)/PI())/2)+'Calcification Rates'!$D$53)^2)*PI())/2))-((((((($A124*2)/PI())/2)^2)*PI())/2)))*'Calcification Rates'!$F$53</f>
        <v>21.694496146650017</v>
      </c>
      <c r="DG124" s="73">
        <f>((((((((($A124*2)/PI())/2)+('Calcification Rates'!$D$53-'Calcification Rates'!$E$53))^2)*PI())/2))-((((((($A124*2)/PI())/2)^2)*PI())/2)))*('Calcification Rates'!$F$53-'Calcification Rates'!$G$53)</f>
        <v>20.620719408082998</v>
      </c>
      <c r="DH124" s="73">
        <f>((((((((($A124*2)/PI())/2)+('Calcification Rates'!$D$53+'Calcification Rates'!$E$53))^2)*PI())/2))-((((((($A124*2)/PI())/2)^2)*PI())/2)))*('Calcification Rates'!$F$53+'Calcification Rates'!$G$53)</f>
        <v>22.787149376617364</v>
      </c>
      <c r="DI124" s="73">
        <f>((((((((($A124*2)/PI())/2)+'Calcification Rates'!$D$54)^2)*PI())/2))-((((((($A124*2)/PI())/2)^2)*PI())/2)))*'Calcification Rates'!$F$54</f>
        <v>21.694496146650017</v>
      </c>
      <c r="DJ124" s="73">
        <f>((((((((($A124*2)/PI())/2)+('Calcification Rates'!$D$54-'Calcification Rates'!$E$54))^2)*PI())/2))-((((((($A124*2)/PI())/2)^2)*PI())/2)))*('Calcification Rates'!$F$54-'Calcification Rates'!$G$54)</f>
        <v>20.620719408082998</v>
      </c>
      <c r="DK124" s="73">
        <f>((((((((($A124*2)/PI())/2)+('Calcification Rates'!$D$54+'Calcification Rates'!$E$54))^2)*PI())/2))-((((((($A124*2)/PI())/2)^2)*PI())/2)))*('Calcification Rates'!$F$54+'Calcification Rates'!$G$54)</f>
        <v>22.787149376617364</v>
      </c>
      <c r="DL124" s="73">
        <f>((((((((($A124*2)/PI())/2)+'Calcification Rates'!$D$55)^2)*PI())/2))-((((((($A124*2)/PI())/2)^2)*PI())/2)))*'Calcification Rates'!$F$55</f>
        <v>26.603476087026682</v>
      </c>
      <c r="DM124" s="73">
        <f>((((((((($A124*2)/PI())/2)+('Calcification Rates'!$D$55-'Calcification Rates'!$E$55))^2)*PI())/2))-((((((($A124*2)/PI())/2)^2)*PI())/2)))*('Calcification Rates'!$F$55-'Calcification Rates'!$G$55)</f>
        <v>26.304470655980548</v>
      </c>
      <c r="DN124" s="73">
        <f>((((((((($A124*2)/PI())/2)+('Calcification Rates'!$D$55+'Calcification Rates'!$E$55))^2)*PI())/2))-((((((($A124*2)/PI())/2)^2)*PI())/2)))*('Calcification Rates'!$F$55+'Calcification Rates'!$G$55)</f>
        <v>26.902491391992768</v>
      </c>
      <c r="DO124" s="73">
        <f>((((1-'Calcification Rates'!$H$56)*$A124)*'Calcification Rates'!$D$56*0.1)+('Calcification Rates'!$H$56*$A124*'Calcification Rates'!$D$56))*'Calcification Rates'!$F$56</f>
        <v>12.98815477</v>
      </c>
      <c r="DP124" s="73">
        <f>((((1-'Calcification Rates'!$H$56)*$A124)*(('Calcification Rates'!$D$56-'Calcification Rates'!$E$56)*0.1))+('Calcification Rates'!$H$56*$A124*('Calcification Rates'!$D$56-'Calcification Rates'!$E$56)))*('Calcification Rates'!$F$56-'Calcification Rates'!$G$56)</f>
        <v>12.98815477</v>
      </c>
      <c r="DQ124" s="73">
        <f>((((1-'Calcification Rates'!$H$56)*$A124)*(('Calcification Rates'!$D$56+'Calcification Rates'!$E$56)*0.1))+('Calcification Rates'!$H$56*$A124*('Calcification Rates'!$D$56+'Calcification Rates'!$E$56)))*('Calcification Rates'!$F$56+'Calcification Rates'!$G$56)</f>
        <v>12.98815477</v>
      </c>
      <c r="DR124" s="73">
        <f>((((1-'Calcification Rates'!$H$57)*$A124)*'Calcification Rates'!$D$57*0.1)+('Calcification Rates'!$H$57*$A124*'Calcification Rates'!$D$57))*'Calcification Rates'!$F$57</f>
        <v>55.069498666666682</v>
      </c>
      <c r="DS124" s="73">
        <f>((((1-'Calcification Rates'!$H$57)*$A124)*(('Calcification Rates'!$D$57-'Calcification Rates'!$E$57)*0.1))+('Calcification Rates'!$H$57*$A124*('Calcification Rates'!$D$57-'Calcification Rates'!$E$57)))*('Calcification Rates'!$F$57-'Calcification Rates'!$G$57)</f>
        <v>52.194327800123425</v>
      </c>
      <c r="DT124" s="73">
        <f>((((1-'Calcification Rates'!$H$57)*$A124)*(('Calcification Rates'!$D$57+'Calcification Rates'!$E$57)*0.1))+('Calcification Rates'!$H$57*$A124*('Calcification Rates'!$D$57+'Calcification Rates'!$E$57)))*('Calcification Rates'!$F$57+'Calcification Rates'!$G$57)</f>
        <v>57.944669533209925</v>
      </c>
      <c r="DU124" s="73">
        <f>((((1-'Calcification Rates'!$H$58)*$A124)*'Calcification Rates'!$D$58*0.1)+('Calcification Rates'!$H$58*$A124*'Calcification Rates'!$D$58))*'Calcification Rates'!$F$58</f>
        <v>55.069498666666682</v>
      </c>
      <c r="DV124" s="73">
        <f>((((1-'Calcification Rates'!$H$58)*$A124)*(('Calcification Rates'!$D$58-'Calcification Rates'!$E$58)*0.1))+('Calcification Rates'!$H$58*$A124*('Calcification Rates'!$D$58-'Calcification Rates'!$E$58)))*('Calcification Rates'!$F$58-'Calcification Rates'!$G$58)</f>
        <v>52.194327800123425</v>
      </c>
      <c r="DW124" s="73">
        <f>((((1-'Calcification Rates'!$H$58)*$A124)*(('Calcification Rates'!$D$58+'Calcification Rates'!$E$58)*0.1))+('Calcification Rates'!$H$58*$A124*('Calcification Rates'!$D$58+'Calcification Rates'!$E$58)))*('Calcification Rates'!$F$58+'Calcification Rates'!$G$58)</f>
        <v>57.944669533209925</v>
      </c>
      <c r="DX124" s="73">
        <f>(2*'Calcification Rates'!$D$59*'Calcification Rates'!$F$59)+0.1*'Calcification Rates'!$D$59*($A124+(2*'Calcification Rates'!$D$59))*'Calcification Rates'!$F$59</f>
        <v>34.482977422222227</v>
      </c>
      <c r="DY124" s="73">
        <f>(2*('Calcification Rates'!$D$59-'Calcification Rates'!$E$59)*('Calcification Rates'!$F$59-'Calcification Rates'!$G$59))+(0.1*('Calcification Rates'!$D$59-'Calcification Rates'!$E$59)*($A124+(2*'Calcification Rates'!$D$59-'Calcification Rates'!$E$59)))*('Calcification Rates'!$F$59-'Calcification Rates'!$G$59)</f>
        <v>32.6641297393085</v>
      </c>
      <c r="DZ124" s="73">
        <f>(2*('Calcification Rates'!$D$59+'Calcification Rates'!$E$59)*('Calcification Rates'!$F$59+'Calcification Rates'!$G$59))+(0.1*('Calcification Rates'!$D$59+'Calcification Rates'!$E$59)*($A124+(2*'Calcification Rates'!$D$59+'Calcification Rates'!$E$59)))*('Calcification Rates'!$F$59+'Calcification Rates'!$G$59)</f>
        <v>36.303862867343241</v>
      </c>
      <c r="EA124" s="73">
        <f>((((((((($A124*2)/PI())/2)+'Calcification Rates'!$D$60)^2)*PI())/2))-((((((($A124*2)/PI())/2)^2)*PI())/2)))*'Calcification Rates'!$F$60</f>
        <v>75.968036284714131</v>
      </c>
      <c r="EB124" s="73">
        <f>((((((((($A124*2)/PI())/2)+('Calcification Rates'!$D$60-'Calcification Rates'!$E$60))^2)*PI())/2))-((((((($A124*2)/PI())/2)^2)*PI())/2)))*('Calcification Rates'!$F$60-'Calcification Rates'!$G$60)</f>
        <v>70.925090326564998</v>
      </c>
      <c r="EC124" s="73">
        <f>((((((((($A124*2)/PI())/2)+('Calcification Rates'!$D$60+'Calcification Rates'!$E$60))^2)*PI())/2))-((((((($A124*2)/PI())/2)^2)*PI())/2)))*('Calcification Rates'!$F$60+'Calcification Rates'!$G$60)</f>
        <v>81.174002911910833</v>
      </c>
      <c r="ED124" s="73">
        <f>$A124*'Calcification Rates'!$D$61*'Calcification Rates'!$F$61</f>
        <v>95.742562895421443</v>
      </c>
      <c r="EE124" s="73">
        <f>$A124*('Calcification Rates'!$D$61-'Calcification Rates'!$E$61)*('Calcification Rates'!$F$61-'Calcification Rates'!$G$61)</f>
        <v>87.731205037972217</v>
      </c>
      <c r="EF124" s="73">
        <f>$A124*('Calcification Rates'!$D$61+'Calcification Rates'!$E$61)*('Calcification Rates'!$F$61+'Calcification Rates'!$G$61)</f>
        <v>104.1006175128109</v>
      </c>
      <c r="EG124" s="73">
        <f>(2*'Calcification Rates'!$D$62*'Calcification Rates'!$F$62)+0.1*'Calcification Rates'!$D$62*($A124+(2*'Calcification Rates'!$D$62))*'Calcification Rates'!$F$62</f>
        <v>166.12871527777776</v>
      </c>
      <c r="EH124" s="73">
        <f>(2*('Calcification Rates'!$D$62-'Calcification Rates'!$E$62)*('Calcification Rates'!$F$62-'Calcification Rates'!$G$62))+(0.1*('Calcification Rates'!$D$62-'Calcification Rates'!$E$62)*($A124+(2*'Calcification Rates'!$D$62-'Calcification Rates'!$E$62)))*('Calcification Rates'!$F$62-'Calcification Rates'!$G$62)</f>
        <v>136.43202710832352</v>
      </c>
      <c r="EI124" s="73">
        <f>(2*('Calcification Rates'!$D$62+'Calcification Rates'!$E$62)*('Calcification Rates'!$F$62+'Calcification Rates'!$G$62))+(0.1*('Calcification Rates'!$D$62+'Calcification Rates'!$E$62)*($A124+(2*'Calcification Rates'!$D$62+'Calcification Rates'!$E$62)))*('Calcification Rates'!$F$62+'Calcification Rates'!$G$62)</f>
        <v>198.16404078319022</v>
      </c>
      <c r="EJ124" s="73">
        <f>(2*'Calcification Rates'!$D$63*'Calcification Rates'!$F$63)+0.1*'Calcification Rates'!$D$63*($A124+(2*'Calcification Rates'!$D$63))*'Calcification Rates'!$F$63</f>
        <v>166.12871527777776</v>
      </c>
      <c r="EK124" s="73">
        <f>(2*('Calcification Rates'!$D$63-'Calcification Rates'!$E$63)*('Calcification Rates'!$F$63-'Calcification Rates'!$G$63))+(0.1*('Calcification Rates'!$D$63-'Calcification Rates'!$E$63)*($A124+(2*'Calcification Rates'!$D$63-'Calcification Rates'!$E$63)))*('Calcification Rates'!$F$63-'Calcification Rates'!$G$63)</f>
        <v>136.43202710832352</v>
      </c>
      <c r="EL124" s="73">
        <f>(2*('Calcification Rates'!$D$63+'Calcification Rates'!$E$63)*('Calcification Rates'!$F$63+'Calcification Rates'!$G$63))+(0.1*('Calcification Rates'!$D$63+'Calcification Rates'!$E$63)*($A124+(2*'Calcification Rates'!$D$63+'Calcification Rates'!$E$63)))*('Calcification Rates'!$F$63+'Calcification Rates'!$G$63)</f>
        <v>198.16404078319022</v>
      </c>
      <c r="EM124" s="73">
        <f>(2*'Calcification Rates'!$D$64*'Calcification Rates'!$F$64)+0.1*'Calcification Rates'!$D$64*($A124+(2*'Calcification Rates'!$D$64))*'Calcification Rates'!$F$64</f>
        <v>166.12871527777776</v>
      </c>
      <c r="EN124" s="73">
        <f>(2*('Calcification Rates'!$D$64-'Calcification Rates'!$E$64)*('Calcification Rates'!$F$64-'Calcification Rates'!$G$64))+(0.1*('Calcification Rates'!$D$64-'Calcification Rates'!$E$64)*($A124+(2*'Calcification Rates'!$D$64-'Calcification Rates'!$E$64)))*('Calcification Rates'!$F$64-'Calcification Rates'!$G$64)</f>
        <v>136.43202710832352</v>
      </c>
      <c r="EO124" s="73">
        <f>(2*('Calcification Rates'!$D$64+'Calcification Rates'!$E$64)*('Calcification Rates'!$F$64+'Calcification Rates'!$G$64))+(0.1*('Calcification Rates'!$D$64+'Calcification Rates'!$E$64)*($A124+(2*'Calcification Rates'!$D$64+'Calcification Rates'!$E$64)))*('Calcification Rates'!$F$64+'Calcification Rates'!$G$64)</f>
        <v>198.16404078319022</v>
      </c>
      <c r="EP124" s="73">
        <f>(2*'Calcification Rates'!$D$65*'Calcification Rates'!$F$65)+0.1*'Calcification Rates'!$D$65*($A124+(2*'Calcification Rates'!$D$65))*'Calcification Rates'!$F$65</f>
        <v>166.12871527777776</v>
      </c>
      <c r="EQ124" s="73">
        <f>(2*('Calcification Rates'!$D$65-'Calcification Rates'!$E$65)*('Calcification Rates'!$F$65-'Calcification Rates'!$G$65))+(0.1*('Calcification Rates'!$D$65-'Calcification Rates'!$E$65)*($A124+(2*'Calcification Rates'!$D$65-'Calcification Rates'!$E$65)))*('Calcification Rates'!$F$65-'Calcification Rates'!$G$65)</f>
        <v>136.43202710832352</v>
      </c>
      <c r="ER124" s="73">
        <f>(2*('Calcification Rates'!$D$65+'Calcification Rates'!$E$65)*('Calcification Rates'!$F$65+'Calcification Rates'!$G$65))+(0.1*('Calcification Rates'!$D$65+'Calcification Rates'!$E$65)*($A124+(2*'Calcification Rates'!$D$65+'Calcification Rates'!$E$65)))*('Calcification Rates'!$F$65+'Calcification Rates'!$G$65)</f>
        <v>198.16404078319022</v>
      </c>
      <c r="ES124" s="73">
        <f>$A124*'Calcification Rates'!$D$66*'Calcification Rates'!$F$66</f>
        <v>95.742562895421443</v>
      </c>
      <c r="ET124" s="73">
        <f>$A124*('Calcification Rates'!$D$66-'Calcification Rates'!$E$66)*('Calcification Rates'!$F$66-'Calcification Rates'!$G$66)</f>
        <v>87.731205037972217</v>
      </c>
      <c r="EU124" s="73">
        <f>$A124*('Calcification Rates'!$D$66+'Calcification Rates'!$E$66)*('Calcification Rates'!$F$66+'Calcification Rates'!$G$66)</f>
        <v>104.1006175128109</v>
      </c>
      <c r="EV124" s="73">
        <f>(2*'Calcification Rates'!$D$67*'Calcification Rates'!$F$67)+0.1*'Calcification Rates'!$D$67*($A124+(2*'Calcification Rates'!$D$67))*'Calcification Rates'!$F$67</f>
        <v>166.12871527777776</v>
      </c>
      <c r="EW124" s="73">
        <f>(2*('Calcification Rates'!$D$67-'Calcification Rates'!$E$67)*('Calcification Rates'!$F$67-'Calcification Rates'!$G$67))+(0.1*('Calcification Rates'!$D$67-'Calcification Rates'!$E$67)*($A124+(2*'Calcification Rates'!$D$67-'Calcification Rates'!$E$67)))*('Calcification Rates'!$F$67-'Calcification Rates'!$G$67)</f>
        <v>136.43202710832352</v>
      </c>
      <c r="EX124" s="73">
        <f>(2*('Calcification Rates'!$D$67+'Calcification Rates'!$E$67)*('Calcification Rates'!$F$67+'Calcification Rates'!$G$67))+(0.1*('Calcification Rates'!$D$67+'Calcification Rates'!$E$67)*($A124+(2*'Calcification Rates'!$D$67+'Calcification Rates'!$E$67)))*('Calcification Rates'!$F$67+'Calcification Rates'!$G$67)</f>
        <v>198.16404078319022</v>
      </c>
      <c r="EY124" s="73">
        <f>((((1-'Calcification Rates'!$H$68)*$A124)*'Calcification Rates'!$D$68*0.1)+('Calcification Rates'!$H$68*$A124*'Calcification Rates'!$D$68))*'Calcification Rates'!$F$68</f>
        <v>27.929033000000004</v>
      </c>
      <c r="EZ124" s="73">
        <f>((((1-'Calcification Rates'!$H$68)*$A124)*(('Calcification Rates'!$D$68-'Calcification Rates'!$E$68)*0.1))+('Calcification Rates'!$H$68*$A124*('Calcification Rates'!$D$68-'Calcification Rates'!$E$68)))*('Calcification Rates'!$F$68-'Calcification Rates'!$G$68)</f>
        <v>17.379230757228825</v>
      </c>
      <c r="FA124" s="73">
        <f>((((1-'Calcification Rates'!$H$68)*$A124)*(('Calcification Rates'!$D$68+'Calcification Rates'!$E$68)*0.1))+('Calcification Rates'!$H$68*$A124*('Calcification Rates'!$D$68+'Calcification Rates'!$E$68)))*('Calcification Rates'!$F$68+'Calcification Rates'!$G$68)</f>
        <v>39.528198314817097</v>
      </c>
      <c r="FB124" s="73">
        <f>((((((((($A124*2)/PI())/2)+'Calcification Rates'!$D$69)^2)*PI())/2))-((((((($A124*2)/PI())/2)^2)*PI())/2)))*'Calcification Rates'!$F$69</f>
        <v>185.15550857346759</v>
      </c>
      <c r="FC124" s="73">
        <f>((((((((($A124*2)/PI())/2)+('Calcification Rates'!$D$69-'Calcification Rates'!$E$69))^2)*PI())/2))-((((((($A124*2)/PI())/2)^2)*PI())/2)))*('Calcification Rates'!$F$69-'Calcification Rates'!$G$69)</f>
        <v>175.28800233705621</v>
      </c>
      <c r="FD124" s="73">
        <f>((((((((($A124*2)/PI())/2)+('Calcification Rates'!$D$69+'Calcification Rates'!$E$69))^2)*PI())/2))-((((((($A124*2)/PI())/2)^2)*PI())/2)))*('Calcification Rates'!$F$69+'Calcification Rates'!$G$69)</f>
        <v>195.16666126830467</v>
      </c>
      <c r="FE124" s="73">
        <f>((((((((($A124*2)/PI())/2)+'Calcification Rates'!$D$70)^2)*PI())/2))-((((((($A124*2)/PI())/2)^2)*PI())/2)))*'Calcification Rates'!$F$70</f>
        <v>144.18363922345782</v>
      </c>
      <c r="FF124" s="73">
        <f>((((((((($A124*2)/PI())/2)+('Calcification Rates'!$D$70-'Calcification Rates'!$E$70))^2)*PI())/2))-((((((($A124*2)/PI())/2)^2)*PI())/2)))*('Calcification Rates'!$F$70-'Calcification Rates'!$G$70)</f>
        <v>124.14737543950814</v>
      </c>
      <c r="FG124" s="73">
        <f>((((((((($A124*2)/PI())/2)+('Calcification Rates'!$D$70+'Calcification Rates'!$E$70))^2)*PI())/2))-((((((($A124*2)/PI())/2)^2)*PI())/2)))*('Calcification Rates'!$F$70+'Calcification Rates'!$G$70)</f>
        <v>164.60412286900851</v>
      </c>
      <c r="FH124" s="73">
        <f>((((((((($A124*2)/PI())/2)+'Calcification Rates'!$D$71)^2)*PI())/2))-((((((($A124*2)/PI())/2)^2)*PI())/2)))*'Calcification Rates'!$F$71</f>
        <v>82.716615990317919</v>
      </c>
      <c r="FI124" s="73">
        <f>((((((((($A124*2)/PI())/2)+('Calcification Rates'!$D$71-'Calcification Rates'!$E$71))^2)*PI())/2))-((((((($A124*2)/PI())/2)^2)*PI())/2)))*('Calcification Rates'!$F$71-'Calcification Rates'!$G$71)</f>
        <v>76.276745536045226</v>
      </c>
      <c r="FJ124" s="73">
        <f>((((((((($A124*2)/PI())/2)+('Calcification Rates'!$D$71+'Calcification Rates'!$E$71))^2)*PI())/2))-((((((($A124*2)/PI())/2)^2)*PI())/2)))*('Calcification Rates'!$F$71+'Calcification Rates'!$G$71)</f>
        <v>89.410893195818801</v>
      </c>
      <c r="FK124" s="73">
        <f>$A124*'Calcification Rates'!$D$72*'Calcification Rates'!$F$72</f>
        <v>2.8673431249999997</v>
      </c>
      <c r="FL124" s="73">
        <f>$A124*('Calcification Rates'!$D$72-'Calcification Rates'!$E$72)*('Calcification Rates'!$F$72-'Calcification Rates'!$G$72)</f>
        <v>1.8634828118928277</v>
      </c>
      <c r="FM124" s="73">
        <f>$A124*('Calcification Rates'!$D$72+'Calcification Rates'!$E$72)*('Calcification Rates'!$F$72+'Calcification Rates'!$G$72)</f>
        <v>3.8712034381071718</v>
      </c>
      <c r="FN124" s="73">
        <f>$A124*'Calcification Rates'!$D$74*'Calcification Rates'!$F$74</f>
        <v>2.8673431249999997</v>
      </c>
      <c r="FO124" s="73">
        <f>$A124*('Calcification Rates'!$D$74-'Calcification Rates'!$E$74)*('Calcification Rates'!$F$74-'Calcification Rates'!$G$74)</f>
        <v>1.8634828118928277</v>
      </c>
      <c r="FP124" s="73">
        <f>$A124*('Calcification Rates'!$D$74+'Calcification Rates'!$E$74)*('Calcification Rates'!$F$74+'Calcification Rates'!$G$74)</f>
        <v>3.8712034381071718</v>
      </c>
      <c r="FQ124" s="73">
        <f>$A124*'Calcification Rates'!$D$75*'Calcification Rates'!$F$75</f>
        <v>82.757547585227258</v>
      </c>
      <c r="FR124" s="73">
        <f>$A124*('Calcification Rates'!$D$75-'Calcification Rates'!$E$75)*('Calcification Rates'!$F$75-'Calcification Rates'!$G$75)</f>
        <v>77.068836046490773</v>
      </c>
      <c r="FS124" s="73">
        <f>$A124*('Calcification Rates'!$D$75+'Calcification Rates'!$E$75)*('Calcification Rates'!$F$75+'Calcification Rates'!$G$75)</f>
        <v>88.619478935576211</v>
      </c>
      <c r="FT124" s="73">
        <f>((((((((($A124*2)/PI())/2)+'Calcification Rates'!$D$76)^2)*PI())/2))-((((((($A124*2)/PI())/2)^2)*PI())/2)))*'Calcification Rates'!$F$76</f>
        <v>83.239119390708808</v>
      </c>
      <c r="FU124" s="73">
        <f>((((((((($A124*2)/PI())/2)+('Calcification Rates'!$D$76-'Calcification Rates'!$E$76))^2)*PI())/2))-((((((($A124*2)/PI())/2)^2)*PI())/2)))*('Calcification Rates'!$F$76-'Calcification Rates'!$G$76)</f>
        <v>77.507520446841212</v>
      </c>
      <c r="FV124" s="73">
        <f>((((((((($A124*2)/PI())/2)+('Calcification Rates'!$D$76+'Calcification Rates'!$E$76))^2)*PI())/2))-((((((($A124*2)/PI())/2)^2)*PI())/2)))*('Calcification Rates'!$F$76+'Calcification Rates'!$G$76)</f>
        <v>89.146412555599525</v>
      </c>
      <c r="FW124" s="73">
        <f>(2*'Calcification Rates'!$D$77*'Calcification Rates'!$F$77)+0.1*'Calcification Rates'!$D$77*($A124+(2*'Calcification Rates'!$D$77))*'Calcification Rates'!$F$77</f>
        <v>166.12871527777776</v>
      </c>
      <c r="FX124" s="73">
        <f>(2*('Calcification Rates'!$D$77-'Calcification Rates'!$E$77)*('Calcification Rates'!$F$77-'Calcification Rates'!$G$77))+(0.1*('Calcification Rates'!$D$77-'Calcification Rates'!$E$77)*($A124+(2*'Calcification Rates'!$D$77-'Calcification Rates'!$E$77)))*('Calcification Rates'!$F$77-'Calcification Rates'!$G$77)</f>
        <v>158.07967787138531</v>
      </c>
      <c r="FY124" s="73">
        <f>(2*('Calcification Rates'!$D$77+'Calcification Rates'!$E$77)*('Calcification Rates'!$F$77+'Calcification Rates'!$G$77))+(0.1*('Calcification Rates'!$D$77+'Calcification Rates'!$E$77)*($A124+(2*'Calcification Rates'!$D$77+'Calcification Rates'!$E$77)))*('Calcification Rates'!$F$77+'Calcification Rates'!$G$77)</f>
        <v>174.2126699534642</v>
      </c>
      <c r="FZ124" s="73">
        <f>((((1-'Calcification Rates'!$H$78)*$A124)*'Calcification Rates'!$D$78*0.1)+('Calcification Rates'!$H$78*$A124*'Calcification Rates'!$D$78))*'Calcification Rates'!$F$78</f>
        <v>43.505804296499996</v>
      </c>
      <c r="GA124" s="73">
        <f>((((1-'Calcification Rates'!$H$78)*$A124)*(('Calcification Rates'!$D$78-'Calcification Rates'!$E$78)*0.1))+('Calcification Rates'!$H$78*$A124*('Calcification Rates'!$D$78-'Calcification Rates'!$E$78)))*('Calcification Rates'!$F$78-'Calcification Rates'!$G$78)</f>
        <v>41.999634090303829</v>
      </c>
      <c r="GB124" s="73">
        <f>((((1-'Calcification Rates'!$H$78)*$A124)*(('Calcification Rates'!$D$78+'Calcification Rates'!$E$78)*0.1))+('Calcification Rates'!$H$78*$A124*('Calcification Rates'!$D$78+'Calcification Rates'!$E$78)))*('Calcification Rates'!$F$78+'Calcification Rates'!$G$78)</f>
        <v>45.011974502696162</v>
      </c>
      <c r="GC124" s="73">
        <f>((((1-'Calcification Rates'!$H$79)*$A124)*'Calcification Rates'!$D$79*0.1)+('Calcification Rates'!$H$79*$A124*'Calcification Rates'!$D$79))*'Calcification Rates'!$F$79</f>
        <v>49.479726660000004</v>
      </c>
      <c r="GD124" s="73">
        <f>((((1-'Calcification Rates'!$H$79)*$A124)*(('Calcification Rates'!$D$79-'Calcification Rates'!$E$79)*0.1))+('Calcification Rates'!$H$79*$A124*('Calcification Rates'!$D$79-'Calcification Rates'!$E$79)))*('Calcification Rates'!$F$79-'Calcification Rates'!$G$79)</f>
        <v>47.411264608237886</v>
      </c>
      <c r="GE124" s="73">
        <f>((((1-'Calcification Rates'!$H$79)*$A124)*(('Calcification Rates'!$D$79+'Calcification Rates'!$E$79)*0.1))+('Calcification Rates'!$H$79*$A124*('Calcification Rates'!$D$79+'Calcification Rates'!$E$79)))*('Calcification Rates'!$F$79+'Calcification Rates'!$G$79)</f>
        <v>51.54818871176213</v>
      </c>
      <c r="GF124" s="73">
        <f>((((1-'Calcification Rates'!$H$80)*$A124)*'Calcification Rates'!$D$80*0.1)+('Calcification Rates'!$H$80*$A124*'Calcification Rates'!$D$80))*'Calcification Rates'!$F$80</f>
        <v>58.225813268999985</v>
      </c>
      <c r="GG124" s="73">
        <f>((((1-'Calcification Rates'!$H$80)*$A124)*(('Calcification Rates'!$D$80-'Calcification Rates'!$E$80)*0.1))+('Calcification Rates'!$H$80*$A124*('Calcification Rates'!$D$80-'Calcification Rates'!$E$80)))*('Calcification Rates'!$F$80-'Calcification Rates'!$G$80)</f>
        <v>56.210036602060754</v>
      </c>
      <c r="GH124" s="73">
        <f>((((1-'Calcification Rates'!$H$80)*$A124)*(('Calcification Rates'!$D$80+'Calcification Rates'!$E$80)*0.1))+('Calcification Rates'!$H$80*$A124*('Calcification Rates'!$D$80+'Calcification Rates'!$E$80)))*('Calcification Rates'!$F$80+'Calcification Rates'!$G$80)</f>
        <v>60.241589935939217</v>
      </c>
      <c r="GI124" s="73">
        <f>((((((((($A124*2)/PI())/2)+'Calcification Rates'!$D$81)^2)*PI())/2))-((((((($A124*2)/PI())/2)^2)*PI())/2)))*'Calcification Rates'!$F$81</f>
        <v>70.483983673528741</v>
      </c>
      <c r="GJ124" s="73">
        <f>((((((((($A124*2)/PI())/2)+('Calcification Rates'!$D$81-'Calcification Rates'!$E$81))^2)*PI())/2))-((((((($A124*2)/PI())/2)^2)*PI())/2)))*('Calcification Rates'!$F$81-'Calcification Rates'!$G$81)</f>
        <v>68.204164653282888</v>
      </c>
      <c r="GK124" s="73">
        <f>((((((((($A124*2)/PI())/2)+('Calcification Rates'!$D$81+'Calcification Rates'!$E$81))^2)*PI())/2))-((((((($A124*2)/PI())/2)^2)*PI())/2)))*('Calcification Rates'!$F$81+'Calcification Rates'!$G$81)</f>
        <v>72.764695141065559</v>
      </c>
      <c r="GL124" s="73">
        <f>((((((((($A124*2)/PI())/2)+'Calcification Rates'!$D$82)^2)*PI())/2))-((((((($A124*2)/PI())/2)^2)*PI())/2)))*'Calcification Rates'!$F$82</f>
        <v>72.273291171160778</v>
      </c>
      <c r="GM124" s="73">
        <f>((((((((($A124*2)/PI())/2)+('Calcification Rates'!$D$82-'Calcification Rates'!$E$82))^2)*PI())/2))-((((((($A124*2)/PI())/2)^2)*PI())/2)))*('Calcification Rates'!$F$82-'Calcification Rates'!$G$82)</f>
        <v>70.498996855918989</v>
      </c>
      <c r="GN124" s="73">
        <f>((((((((($A124*2)/PI())/2)+('Calcification Rates'!$D$82+'Calcification Rates'!$E$82))^2)*PI())/2))-((((((($A124*2)/PI())/2)^2)*PI())/2)))*('Calcification Rates'!$F$82+'Calcification Rates'!$G$82)</f>
        <v>74.04812565420761</v>
      </c>
      <c r="GO124" s="73">
        <f>((((((((($A124*2)/PI())/2)+'Calcification Rates'!$D$87)^2)*PI())/2))-((((((($A124*2)/PI())/2)^2)*PI())/2)))*'Calcification Rates'!$F$87</f>
        <v>48.64770288678973</v>
      </c>
      <c r="GP124" s="73">
        <f>((((((((($A124*2)/PI())/2)+('Calcification Rates'!$D$87-'Calcification Rates'!$E$87))^2)*PI())/2))-((((((($A124*2)/PI())/2)^2)*PI())/2)))*('Calcification Rates'!$F$87-'Calcification Rates'!$G$87)</f>
        <v>42.326231013592654</v>
      </c>
      <c r="GQ124" s="73">
        <f>((((((((($A124*2)/PI())/2)+('Calcification Rates'!$D$87+'Calcification Rates'!$E$87))^2)*PI())/2))-((((((($A124*2)/PI())/2)^2)*PI())/2)))*('Calcification Rates'!$F$87+'Calcification Rates'!$G$87)</f>
        <v>55.303428252867391</v>
      </c>
      <c r="GR124" s="73">
        <f>((((((((($A124*2)/PI())/2)+'Calcification Rates'!$D$88)^2)*PI())/2))-((((((($A124*2)/PI())/2)^2)*PI())/2)))*'Calcification Rates'!$F$88</f>
        <v>48.64770288678973</v>
      </c>
      <c r="GS124" s="73">
        <f>((((((((($A124*2)/PI())/2)+('Calcification Rates'!$D$88-'Calcification Rates'!$E$88))^2)*PI())/2))-((((((($A124*2)/PI())/2)^2)*PI())/2)))*('Calcification Rates'!$F$88-'Calcification Rates'!$G$88)</f>
        <v>42.326231013592654</v>
      </c>
      <c r="GT124" s="73">
        <f>((((((((($A124*2)/PI())/2)+('Calcification Rates'!$D$88+'Calcification Rates'!$E$88))^2)*PI())/2))-((((((($A124*2)/PI())/2)^2)*PI())/2)))*('Calcification Rates'!$F$88+'Calcification Rates'!$G$88)</f>
        <v>55.303428252867391</v>
      </c>
      <c r="GU124" s="73">
        <f>((((((((($A124*2)/PI())/2)+'Calcification Rates'!$D$89)^2)*PI())/2))-((((((($A124*2)/PI())/2)^2)*PI())/2)))*'Calcification Rates'!$F$89</f>
        <v>67.929994201675925</v>
      </c>
      <c r="GV124" s="73">
        <f>((((((((($A124*2)/PI())/2)+('Calcification Rates'!$D$89-'Calcification Rates'!$E$89))^2)*PI())/2))-((((((($A124*2)/PI())/2)^2)*PI())/2)))*('Calcification Rates'!$F$89-'Calcification Rates'!$G$89)</f>
        <v>60.571953405392577</v>
      </c>
      <c r="GW124" s="73">
        <f>((((((((($A124*2)/PI())/2)+('Calcification Rates'!$D$89+'Calcification Rates'!$E$89))^2)*PI())/2))-((((((($A124*2)/PI())/2)^2)*PI())/2)))*('Calcification Rates'!$F$89+'Calcification Rates'!$G$89)</f>
        <v>75.560187308206395</v>
      </c>
      <c r="GX124" s="73">
        <f>((((((((($A124*2)/PI())/2)+'Calcification Rates'!$D$90)^2)*PI())/2))-((((((($A124*2)/PI())/2)^2)*PI())/2)))*'Calcification Rates'!$F$90</f>
        <v>67.929994201675925</v>
      </c>
      <c r="GY124" s="73">
        <f>((((((((($A124*2)/PI())/2)+('Calcification Rates'!$D$90-'Calcification Rates'!$E$90))^2)*PI())/2))-((((((($A124*2)/PI())/2)^2)*PI())/2)))*('Calcification Rates'!$F$90-'Calcification Rates'!$G$90)</f>
        <v>60.571953405392577</v>
      </c>
      <c r="GZ124" s="73">
        <f>((((((((($A124*2)/PI())/2)+('Calcification Rates'!$D$90+'Calcification Rates'!$E$90))^2)*PI())/2))-((((((($A124*2)/PI())/2)^2)*PI())/2)))*('Calcification Rates'!$F$90+'Calcification Rates'!$G$90)</f>
        <v>75.560187308206395</v>
      </c>
      <c r="HA124" s="73">
        <f>((((((((($A124*2)/PI())/2)+'Calcification Rates'!$D$92)^2)*PI())/2))-((((((($A124*2)/PI())/2)^2)*PI())/2)))*'Calcification Rates'!$F$92</f>
        <v>170.16214080159048</v>
      </c>
      <c r="HB124" s="73">
        <f>((((((((($A124*2)/PI())/2)+('Calcification Rates'!$D$92-'Calcification Rates'!$E$92))^2)*PI())/2))-((((((($A124*2)/PI())/2)^2)*PI())/2)))*('Calcification Rates'!$F$92-'Calcification Rates'!$G$92)</f>
        <v>163.57841858502448</v>
      </c>
      <c r="HC124" s="73">
        <f>((((((((($A124*2)/PI())/2)+('Calcification Rates'!$D$92+'Calcification Rates'!$E$92))^2)*PI())/2))-((((((($A124*2)/PI())/2)^2)*PI())/2)))*('Calcification Rates'!$F$92+'Calcification Rates'!$G$92)</f>
        <v>176.74586301815646</v>
      </c>
      <c r="HD124" s="73">
        <f>$A124*'Calcification Rates'!$D$93*'Calcification Rates'!$F$93</f>
        <v>50.407289537082058</v>
      </c>
      <c r="HE124" s="73">
        <f>$A124*('Calcification Rates'!$D$93-'Calcification Rates'!$E$93)*('Calcification Rates'!$F$93-'Calcification Rates'!$G$93)</f>
        <v>44.30180070279954</v>
      </c>
      <c r="HF124" s="73">
        <f>$A124*('Calcification Rates'!$D$93+'Calcification Rates'!$E$93)*('Calcification Rates'!$F$93+'Calcification Rates'!$G$93)</f>
        <v>56.847255193060967</v>
      </c>
      <c r="HG124" s="73">
        <f>$A124*'Calcification Rates'!$D$95*'Calcification Rates'!$F$95</f>
        <v>64.269294159779619</v>
      </c>
      <c r="HH124" s="73">
        <f>$A124*('Calcification Rates'!$D$95-'Calcification Rates'!$E$95)*('Calcification Rates'!$F$95-'Calcification Rates'!$G$95)</f>
        <v>56.084117181755744</v>
      </c>
      <c r="HI124" s="73">
        <f>$A124*('Calcification Rates'!$D$95+'Calcification Rates'!$E$95)*('Calcification Rates'!$F$95+'Calcification Rates'!$G$95)</f>
        <v>72.913182207558549</v>
      </c>
      <c r="HJ124" s="73">
        <f>((((1-'Calcification Rates'!$H$96)*$A124)*'Calcification Rates'!$D$96*0.1)+('Calcification Rates'!$H$96*$A124*'Calcification Rates'!$D$96))*'Calcification Rates'!$F$96</f>
        <v>30.554646850000001</v>
      </c>
      <c r="HK124" s="73">
        <f>((((1-'Calcification Rates'!$H$96)*$A124)*(('Calcification Rates'!$D$96-'Calcification Rates'!$E$96)*0.1))+('Calcification Rates'!$H$96*$A124*('Calcification Rates'!$D$96-'Calcification Rates'!$E$96)))*('Calcification Rates'!$F$96-'Calcification Rates'!$G$96)</f>
        <v>26.690166407500502</v>
      </c>
      <c r="HL124" s="73">
        <f>((((1-'Calcification Rates'!$H$96)*$A124)*(('Calcification Rates'!$D$96+'Calcification Rates'!$E$96)*0.1))+('Calcification Rates'!$H$96*$A124*('Calcification Rates'!$D$96+'Calcification Rates'!$E$96)))*('Calcification Rates'!$F$96+'Calcification Rates'!$G$96)</f>
        <v>34.656827675001885</v>
      </c>
      <c r="HM124" s="73">
        <f>((((1-'Calcification Rates'!$H$98)*$A124)*'Calcification Rates'!$D$98*0.1)+('Calcification Rates'!$H$98*$A124*'Calcification Rates'!$D$98))*'Calcification Rates'!$F$98</f>
        <v>30.554646850000001</v>
      </c>
      <c r="HN124" s="73">
        <f>((((1-'Calcification Rates'!$H$98)*$A124)*(('Calcification Rates'!$D$98-'Calcification Rates'!$E$98)*0.1))+('Calcification Rates'!$H$98*$A124*('Calcification Rates'!$D$98-'Calcification Rates'!$E$98)))*('Calcification Rates'!$F$98-'Calcification Rates'!$G$98)</f>
        <v>18.427037647838535</v>
      </c>
      <c r="HO124" s="73">
        <f>((((1-'Calcification Rates'!$H$98)*$A124)*(('Calcification Rates'!$D$98+'Calcification Rates'!$E$98)*0.1))+('Calcification Rates'!$H$98*$A124*('Calcification Rates'!$D$98+'Calcification Rates'!$E$98)))*('Calcification Rates'!$F$98+'Calcification Rates'!$G$98)</f>
        <v>44.43812767684517</v>
      </c>
    </row>
    <row r="125" spans="1:223" x14ac:dyDescent="0.3">
      <c r="A125" s="42">
        <v>123</v>
      </c>
      <c r="B125" s="73">
        <f>((((1-'Calcification Rates'!$H$11)*$A125)*'Calcification Rates'!$D$11*0.1)+('Calcification Rates'!$H$11*$A125*'Calcification Rates'!$D$11))*'Calcification Rates'!$F$11</f>
        <v>338.41056256000002</v>
      </c>
      <c r="C125" s="73">
        <f>((((1-'Calcification Rates'!$H$11)*$A125)*(('Calcification Rates'!$D$11-'Calcification Rates'!$E$11)*0.1))+('Calcification Rates'!$H$11*$A125*('Calcification Rates'!$D$11-'Calcification Rates'!$E$11)))*('Calcification Rates'!$F$11-'Calcification Rates'!$G$11)</f>
        <v>274.84861352452407</v>
      </c>
      <c r="D125" s="73">
        <f>((((1-'Calcification Rates'!$H$11)*$A125)*(('Calcification Rates'!$D$11+'Calcification Rates'!$E$11)*0.1))+('Calcification Rates'!$H$11*$A125*('Calcification Rates'!$D$11+'Calcification Rates'!$E$11)))*('Calcification Rates'!$F$11+'Calcification Rates'!$G$11)</f>
        <v>403.94703742145816</v>
      </c>
      <c r="E125" s="73">
        <f>(((((1-'Calcification Rates'!$H$12)*$A125)*'Calcification Rates'!$D$12*0.1)+('Calcification Rates'!$H$12*$A125*'Calcification Rates'!$D$12))*'Calcification Rates'!$F$12)*0.5</f>
        <v>178.20814468571425</v>
      </c>
      <c r="F125" s="73">
        <f>(((((1-'Calcification Rates'!$H$12)*$A125)*(('Calcification Rates'!$D$12-'Calcification Rates'!$E$12)*0.1))+('Calcification Rates'!$H$12*$A125*('Calcification Rates'!$D$12-'Calcification Rates'!$E$12)))*('Calcification Rates'!$F$12-'Calcification Rates'!$G$12))*0.5</f>
        <v>163.7869994645821</v>
      </c>
      <c r="G125" s="73">
        <f>(((((1-'Calcification Rates'!$H$12)*$A125)*(('Calcification Rates'!$D$12+'Calcification Rates'!$E$12)*0.1))+('Calcification Rates'!$H$12*$A125*('Calcification Rates'!$D$12+'Calcification Rates'!$E$12)))*('Calcification Rates'!$F$12+'Calcification Rates'!$G$12))*0.5</f>
        <v>192.87951009869155</v>
      </c>
      <c r="H125" s="73">
        <f>(((((1-'Calcification Rates'!$H$13)*$A125)*'Calcification Rates'!$D$13*0.1)+('Calcification Rates'!$H$13*$A125*'Calcification Rates'!$D$13))*'Calcification Rates'!$F$13)*0.5</f>
        <v>143.3954055888</v>
      </c>
      <c r="I125" s="73">
        <f>(((((1-'Calcification Rates'!$H$13)*$A125)*(('Calcification Rates'!$D$13-'Calcification Rates'!$E$13)*0.1))+('Calcification Rates'!$H$13*$A125*('Calcification Rates'!$D$13-'Calcification Rates'!$E$13)))*('Calcification Rates'!$F$13-'Calcification Rates'!$G$13))*0.5</f>
        <v>121.35307018878859</v>
      </c>
      <c r="J125" s="73">
        <f>(((((1-'Calcification Rates'!$H$13)*$A125)*(('Calcification Rates'!$D$13+'Calcification Rates'!$E$13)*0.1))+('Calcification Rates'!$H$13*$A125*('Calcification Rates'!$D$13+'Calcification Rates'!$E$13)))*('Calcification Rates'!$F$13+'Calcification Rates'!$G$13))*0.5</f>
        <v>167.25530340887804</v>
      </c>
      <c r="K125" s="73">
        <f>((((((((($A125*2)/PI())/2)+'Calcification Rates'!$D$14)^2)*PI())/2))-((((((($A125*2)/PI())/2)^2)*PI())/2)))*'Calcification Rates'!$F$14</f>
        <v>72.621736613858957</v>
      </c>
      <c r="L125" s="73">
        <f>((((((((($A125*2)/PI())/2)+('Calcification Rates'!$D$14-'Calcification Rates'!$E$14))^2)*PI())/2))-((((((($A125*2)/PI())/2)^2)*PI())/2)))*('Calcification Rates'!$F$14-'Calcification Rates'!$G$14)</f>
        <v>70.094710918006598</v>
      </c>
      <c r="M125" s="73">
        <f>((((((((($A125*2)/PI())/2)+('Calcification Rates'!$D$14+'Calcification Rates'!$E$14))^2)*PI())/2))-((((((($A125*2)/PI())/2)^2)*PI())/2)))*('Calcification Rates'!$F$14+'Calcification Rates'!$G$14)</f>
        <v>75.149442461005236</v>
      </c>
      <c r="N125" s="73">
        <f>((((((((($A125*2)/PI())/2)+'Calcification Rates'!$D$15)^2)*PI())/2))-((((((($A125*2)/PI())/2)^2)*PI())/2)))*'Calcification Rates'!$F$15</f>
        <v>73.661891695567874</v>
      </c>
      <c r="O125" s="73">
        <f>((((((((($A125*2)/PI())/2)+('Calcification Rates'!$D$15-'Calcification Rates'!$E$15))^2)*PI())/2))-((((((($A125*2)/PI())/2)^2)*PI())/2)))*('Calcification Rates'!$F$15-'Calcification Rates'!$G$15)</f>
        <v>66.432254808402632</v>
      </c>
      <c r="P125" s="73">
        <f>((((((((($A125*2)/PI())/2)+('Calcification Rates'!$D$15+'Calcification Rates'!$E$15))^2)*PI())/2))-((((((($A125*2)/PI())/2)^2)*PI())/2)))*('Calcification Rates'!$F$15+'Calcification Rates'!$G$15)</f>
        <v>81.228727235822276</v>
      </c>
      <c r="Q125" s="73">
        <f>(2*'Calcification Rates'!$D$16*'Calcification Rates'!$F$16)+0.1*'Calcification Rates'!$D$16*($A125+(2*'Calcification Rates'!$D$16))*'Calcification Rates'!$F$16</f>
        <v>16.073878333333333</v>
      </c>
      <c r="R125" s="73">
        <f>(2*('Calcification Rates'!$D$16-'Calcification Rates'!$E$16)*('Calcification Rates'!$F$16-'Calcification Rates'!$G$16))+(0.1*('Calcification Rates'!$D$16-'Calcification Rates'!$E$16)*($A125+(2*'Calcification Rates'!$D$16-'Calcification Rates'!$E$16)))*('Calcification Rates'!$F$16-'Calcification Rates'!$G$16)</f>
        <v>13.807815981262337</v>
      </c>
      <c r="S125" s="73">
        <f>(2*('Calcification Rates'!$D$16+'Calcification Rates'!$E$16)*('Calcification Rates'!$F$16+'Calcification Rates'!$G$16))+(0.1*('Calcification Rates'!$D$16+'Calcification Rates'!$E$16)*($A125+(2*'Calcification Rates'!$D$16+'Calcification Rates'!$E$16)))*('Calcification Rates'!$F$16+'Calcification Rates'!$G$16)</f>
        <v>18.396278545380429</v>
      </c>
      <c r="T125" s="73">
        <f>(2*'Calcification Rates'!$D$17*'Calcification Rates'!$F$17)+0.1*'Calcification Rates'!$D$17*($A125+(2*'Calcification Rates'!$D$17))*'Calcification Rates'!$F$17</f>
        <v>14.856160277777777</v>
      </c>
      <c r="U125" s="73">
        <f>(2*('Calcification Rates'!$D$17-'Calcification Rates'!$E$17)*('Calcification Rates'!$F$17-'Calcification Rates'!$G$17))+(0.1*('Calcification Rates'!$D$17-'Calcification Rates'!$E$17)*($A125+(2*'Calcification Rates'!$D$17-'Calcification Rates'!$E$17)))*('Calcification Rates'!$F$17-'Calcification Rates'!$G$17)</f>
        <v>12.606612628729001</v>
      </c>
      <c r="V125" s="73">
        <f>(2*('Calcification Rates'!$D$17+'Calcification Rates'!$E$17)*('Calcification Rates'!$F$17+'Calcification Rates'!$G$17))+(0.1*('Calcification Rates'!$D$17+'Calcification Rates'!$E$17)*($A125+(2*'Calcification Rates'!$D$17+'Calcification Rates'!$E$17)))*('Calcification Rates'!$F$17+'Calcification Rates'!$G$17)</f>
        <v>17.162044292847092</v>
      </c>
      <c r="W125" s="73">
        <f>((((((((($A125*2)/PI())/2)+'Calcification Rates'!$D$18)^2)*PI())/2))-((((((($A125*2)/PI())/2)^2)*PI())/2)))*'Calcification Rates'!$F$18</f>
        <v>73.661891695567874</v>
      </c>
      <c r="X125" s="73">
        <f>((((((((($A125*2)/PI())/2)+('Calcification Rates'!$D$18-'Calcification Rates'!$E$18))^2)*PI())/2))-((((((($A125*2)/PI())/2)^2)*PI())/2)))*('Calcification Rates'!$F$18-'Calcification Rates'!$G$18)</f>
        <v>66.432254808402632</v>
      </c>
      <c r="Y125" s="73">
        <f>((((((((($A125*2)/PI())/2)+('Calcification Rates'!$D$18+'Calcification Rates'!$E$18))^2)*PI())/2))-((((((($A125*2)/PI())/2)^2)*PI())/2)))*('Calcification Rates'!$F$18+'Calcification Rates'!$G$18)</f>
        <v>81.228727235822276</v>
      </c>
      <c r="Z125" s="73">
        <f>(2*'Calcification Rates'!$D$19*'Calcification Rates'!$F$19)+0.1*'Calcification Rates'!$D$19*($A125+(2*'Calcification Rates'!$D$19))*'Calcification Rates'!$F$19</f>
        <v>14.856160277777777</v>
      </c>
      <c r="AA125" s="73">
        <f>(2*('Calcification Rates'!$D$19-'Calcification Rates'!$E$19)*('Calcification Rates'!$F$19-'Calcification Rates'!$G$19))+(0.1*('Calcification Rates'!$D$19-'Calcification Rates'!$E$19)*($A125+(2*'Calcification Rates'!$D$19-'Calcification Rates'!$E$19)))*('Calcification Rates'!$F$19-'Calcification Rates'!$G$19)</f>
        <v>12.606612628729001</v>
      </c>
      <c r="AB125" s="73">
        <f>(2*('Calcification Rates'!$D$19+'Calcification Rates'!$E$19)*('Calcification Rates'!$F$19+'Calcification Rates'!$G$19))+(0.1*('Calcification Rates'!$D$19+'Calcification Rates'!$E$19)*($A125+(2*'Calcification Rates'!$D$19+'Calcification Rates'!$E$19)))*('Calcification Rates'!$F$19+'Calcification Rates'!$G$19)</f>
        <v>17.162044292847092</v>
      </c>
      <c r="AC125" s="73">
        <f>(((((1-'Calcification Rates'!$H$20)*$A125)*'Calcification Rates'!$D$20*0.1)+('Calcification Rates'!$H$20*$A125*'Calcification Rates'!$D$20))*'Calcification Rates'!$F$20)*0.5</f>
        <v>9.9446325124999984</v>
      </c>
      <c r="AD125" s="73">
        <f>(((((1-'Calcification Rates'!$H$20)*$A125)*(('Calcification Rates'!$D$20-'Calcification Rates'!$E$20)*0.1))+('Calcification Rates'!$H$20*$A125*('Calcification Rates'!$D$20-'Calcification Rates'!$E$20)))*('Calcification Rates'!$F$20-'Calcification Rates'!$G$20))*0.5</f>
        <v>8.4391805856685895</v>
      </c>
      <c r="AE125" s="73">
        <f>(((((1-'Calcification Rates'!$H$20)*$A125)*(('Calcification Rates'!$D$20+'Calcification Rates'!$E$20)*0.1))+('Calcification Rates'!$H$20*$A125*('Calcification Rates'!$D$20+'Calcification Rates'!$E$20)))*('Calcification Rates'!$F$20+'Calcification Rates'!$G$20))*0.5</f>
        <v>11.487657352367112</v>
      </c>
      <c r="AF125" s="73">
        <f>(2*'Calcification Rates'!$D$21*'Calcification Rates'!$F$21)+0.1*'Calcification Rates'!$D$21*($A125+(2*'Calcification Rates'!$D$21))*'Calcification Rates'!$F$21</f>
        <v>17.04805277777778</v>
      </c>
      <c r="AG125" s="73">
        <f>(2*('Calcification Rates'!$D$21-'Calcification Rates'!$E$21)*('Calcification Rates'!$F$21-'Calcification Rates'!$G$21))+(0.1*('Calcification Rates'!$D$21-'Calcification Rates'!$E$21)*($A125+(2*'Calcification Rates'!$D$21-'Calcification Rates'!$E$21)))*('Calcification Rates'!$F$21-'Calcification Rates'!$G$21)</f>
        <v>16.682312159982935</v>
      </c>
      <c r="AH125" s="73">
        <f>(2*('Calcification Rates'!$D$21+'Calcification Rates'!$E$21)*('Calcification Rates'!$F$21+'Calcification Rates'!$G$21))+(0.1*('Calcification Rates'!$D$21+'Calcification Rates'!$E$21)*($A125+(2*'Calcification Rates'!$D$21+'Calcification Rates'!$E$21)))*('Calcification Rates'!$F$21+'Calcification Rates'!$G$21)</f>
        <v>17.417513771750404</v>
      </c>
      <c r="AI125" s="73">
        <f>$A125*'Calcification Rates'!$D$23*'Calcification Rates'!$F$23</f>
        <v>2.8908459374999995</v>
      </c>
      <c r="AJ125" s="73">
        <f>$A125*('Calcification Rates'!$D$23-'Calcification Rates'!$E$23)*('Calcification Rates'!$F$23-'Calcification Rates'!$G$23)</f>
        <v>1.8787572611706378</v>
      </c>
      <c r="AK125" s="73">
        <f>$A125*('Calcification Rates'!$D$23+'Calcification Rates'!$E$23)*('Calcification Rates'!$F$23+'Calcification Rates'!$G$23)</f>
        <v>3.9029346138293617</v>
      </c>
      <c r="AL125" s="73">
        <f>((((1-'Calcification Rates'!$H$24)*$A125)*'Calcification Rates'!$D$24*0.1)+('Calcification Rates'!$H$24*$A125*'Calcification Rates'!$D$24))*'Calcification Rates'!$F$24</f>
        <v>131.72258525790002</v>
      </c>
      <c r="AM125" s="73">
        <f>((((1-'Calcification Rates'!$H$24)*$A125)*(('Calcification Rates'!$D$24-'Calcification Rates'!$E$24)*0.1))+('Calcification Rates'!$H$24*$A125*('Calcification Rates'!$D$24-'Calcification Rates'!$E$24)))*('Calcification Rates'!$F$24-'Calcification Rates'!$G$24)</f>
        <v>79.4398655475851</v>
      </c>
      <c r="AN125" s="73">
        <f>((((1-'Calcification Rates'!$H$24)*$A125)*(('Calcification Rates'!$D$24+'Calcification Rates'!$E$24)*0.1))+('Calcification Rates'!$H$24*$A125*('Calcification Rates'!$D$24+'Calcification Rates'!$E$24)))*('Calcification Rates'!$F$24+'Calcification Rates'!$G$24)</f>
        <v>191.57495389656856</v>
      </c>
      <c r="AO125" s="73">
        <f>((((((((($A125*2)/PI())/2)+'Calcification Rates'!$D$25)^2)*PI())/2))-((((((($A125*2)/PI())/2)^2)*PI())/2)))*'Calcification Rates'!$F$25</f>
        <v>61.721918063245546</v>
      </c>
      <c r="AP125" s="73">
        <f>((((((((($A125*2)/PI())/2)+('Calcification Rates'!$D$25-'Calcification Rates'!$E$25))^2)*PI())/2))-((((((($A125*2)/PI())/2)^2)*PI())/2)))*('Calcification Rates'!$F$25-'Calcification Rates'!$G$25)</f>
        <v>50.461510215331359</v>
      </c>
      <c r="AQ125" s="73">
        <f>((((((((($A125*2)/PI())/2)+('Calcification Rates'!$D$25+'Calcification Rates'!$E$25))^2)*PI())/2))-((((((($A125*2)/PI())/2)^2)*PI())/2)))*('Calcification Rates'!$F$25+'Calcification Rates'!$G$25)</f>
        <v>73.355194258233539</v>
      </c>
      <c r="AR125" s="73">
        <f>((((1-'Calcification Rates'!$H$28)*$A125)*'Calcification Rates'!$D$28*0.1)+('Calcification Rates'!$H$28*$A125*'Calcification Rates'!$D$28))*'Calcification Rates'!$F$28</f>
        <v>21.201662342306765</v>
      </c>
      <c r="AS125" s="73">
        <f>((((1-'Calcification Rates'!$H$28)*$A125)*(('Calcification Rates'!$D$28-'Calcification Rates'!$E$28)*0.1))+('Calcification Rates'!$H$28*$A125*('Calcification Rates'!$D$28-'Calcification Rates'!$E$28)))*('Calcification Rates'!$F$28-'Calcification Rates'!$G$28)</f>
        <v>19.109473412921009</v>
      </c>
      <c r="AT125" s="73">
        <f>((((1-'Calcification Rates'!$H$28)*$A125)*(('Calcification Rates'!$D$28+'Calcification Rates'!$E$28)*0.1))+('Calcification Rates'!$H$28*$A125*('Calcification Rates'!$D$28+'Calcification Rates'!$E$28)))*('Calcification Rates'!$F$28+'Calcification Rates'!$G$28)</f>
        <v>23.396232647496745</v>
      </c>
      <c r="AU125" s="73">
        <f>((((((((($A125*2)/PI())/2)+'Calcification Rates'!$D$29)^2)*PI())/2))-((((((($A125*2)/PI())/2)^2)*PI())/2)))*'Calcification Rates'!$F$29</f>
        <v>301.15608478419585</v>
      </c>
      <c r="AV125" s="73">
        <f>((((((((($A125*2)/PI())/2)+('Calcification Rates'!$D$29-'Calcification Rates'!$E$29))^2)*PI())/2))-((((((($A125*2)/PI())/2)^2)*PI())/2)))*('Calcification Rates'!$F$29-'Calcification Rates'!$G$29)</f>
        <v>248.99003476626643</v>
      </c>
      <c r="AW125" s="73">
        <f>((((((((($A125*2)/PI())/2)+('Calcification Rates'!$D$29+'Calcification Rates'!$E$29))^2)*PI())/2))-((((((($A125*2)/PI())/2)^2)*PI())/2)))*('Calcification Rates'!$F$29+'Calcification Rates'!$G$29)</f>
        <v>357.83022238386752</v>
      </c>
      <c r="AX125" s="73">
        <f>((((((((($A125*2)/PI())/2)+'Calcification Rates'!$D$30)^2)*PI())/2))-((((((($A125*2)/PI())/2)^2)*PI())/2)))*'Calcification Rates'!$F$30</f>
        <v>72.137037886833568</v>
      </c>
      <c r="AY125" s="73">
        <f>((((((((($A125*2)/PI())/2)+('Calcification Rates'!$D$30-'Calcification Rates'!$E$30))^2)*PI())/2))-((((((($A125*2)/PI())/2)^2)*PI())/2)))*('Calcification Rates'!$F$30-'Calcification Rates'!$G$30)</f>
        <v>64.042048031464361</v>
      </c>
      <c r="AZ125" s="73">
        <f>((((((((($A125*2)/PI())/2)+('Calcification Rates'!$D$30+'Calcification Rates'!$E$30))^2)*PI())/2))-((((((($A125*2)/PI())/2)^2)*PI())/2)))*('Calcification Rates'!$F$30+'Calcification Rates'!$G$30)</f>
        <v>80.397961544248304</v>
      </c>
      <c r="BA125" s="73">
        <f>((((1-'Calcification Rates'!$H$31)*$A125)*'Calcification Rates'!$D$31*0.1)+('Calcification Rates'!$H$31*$A125*'Calcification Rates'!$D$31))*'Calcification Rates'!$F$31</f>
        <v>22.677018</v>
      </c>
      <c r="BB125" s="73">
        <f>((((1-'Calcification Rates'!$H$31)*$A125)*(('Calcification Rates'!$D$31-'Calcification Rates'!$E$31)*0.1))+('Calcification Rates'!$H$31*$A125*('Calcification Rates'!$D$31-'Calcification Rates'!$E$31)))*('Calcification Rates'!$F$31-'Calcification Rates'!$G$31)</f>
        <v>22.677018</v>
      </c>
      <c r="BC125" s="73">
        <f>((((1-'Calcification Rates'!$H$31)*$A125)*(('Calcification Rates'!$D$31+'Calcification Rates'!$E$31)*0.1))+('Calcification Rates'!$H$31*$A125*('Calcification Rates'!$D$31+'Calcification Rates'!$E$31)))*('Calcification Rates'!$F$31+'Calcification Rates'!$G$31)</f>
        <v>22.677018</v>
      </c>
      <c r="BD125" s="73">
        <f>$A125*'Calcification Rates'!$D$32*'Calcification Rates'!$F$32</f>
        <v>95.288370077783199</v>
      </c>
      <c r="BE125" s="73">
        <f>$A125*('Calcification Rates'!$D$32-'Calcification Rates'!$E$32)*('Calcification Rates'!$F$32-'Calcification Rates'!$G$32)</f>
        <v>91.60157960778696</v>
      </c>
      <c r="BF125" s="73">
        <f>$A125*('Calcification Rates'!$D$32+'Calcification Rates'!$E$32)*('Calcification Rates'!$F$32+'Calcification Rates'!$G$32)</f>
        <v>98.975160547779453</v>
      </c>
      <c r="BG125" s="73">
        <f>((((1-'Calcification Rates'!$H$34)*$A125)*'Calcification Rates'!$D$34*0.1)+('Calcification Rates'!$H$34*$A125*'Calcification Rates'!$D$34))*'Calcification Rates'!$F$34</f>
        <v>30.805094775000001</v>
      </c>
      <c r="BH125" s="73">
        <f>((((1-'Calcification Rates'!$H$34)*$A125)*(('Calcification Rates'!$D$34-'Calcification Rates'!$E$34)*0.1))+('Calcification Rates'!$H$34*$A125*('Calcification Rates'!$D$34-'Calcification Rates'!$E$34)))*('Calcification Rates'!$F$34-'Calcification Rates'!$G$34)</f>
        <v>11.730983032399454</v>
      </c>
      <c r="BI125" s="73">
        <f>((((1-'Calcification Rates'!$H$34)*$A125)*(('Calcification Rates'!$D$34+'Calcification Rates'!$E$34)*0.1))+('Calcification Rates'!$H$34*$A125*('Calcification Rates'!$D$34+'Calcification Rates'!$E$34)))*('Calcification Rates'!$F$34+'Calcification Rates'!$G$34)</f>
        <v>58.751744218246174</v>
      </c>
      <c r="BJ125" s="73">
        <f>(2*'Calcification Rates'!$D$35*'Calcification Rates'!$F$35)+0.1*'Calcification Rates'!$D$35*($A125+(2*'Calcification Rates'!$D$35))*'Calcification Rates'!$F$35</f>
        <v>8.5671191425371092</v>
      </c>
      <c r="BK125" s="73">
        <f>(2*('Calcification Rates'!$D$35-'Calcification Rates'!$E$35)*('Calcification Rates'!$F$35-'Calcification Rates'!$G$35))+(0.1*('Calcification Rates'!$D$35-'Calcification Rates'!$E$35)*($A125+(2*'Calcification Rates'!$D$35-'Calcification Rates'!$E$35)))*('Calcification Rates'!$F$35-'Calcification Rates'!$G$35)</f>
        <v>7.726761160955669</v>
      </c>
      <c r="BL125" s="73">
        <f>(2*('Calcification Rates'!$D$35+'Calcification Rates'!$E$35)*('Calcification Rates'!$F$35+'Calcification Rates'!$G$35))+(0.1*('Calcification Rates'!$D$35+'Calcification Rates'!$E$35)*($A125+(2*'Calcification Rates'!$D$35+'Calcification Rates'!$E$35)))*('Calcification Rates'!$F$35+'Calcification Rates'!$G$35)</f>
        <v>9.4465893573028836</v>
      </c>
      <c r="BM125" s="73">
        <f>((((((((($A125*2)/PI())/2)+'Calcification Rates'!$D$36)^2)*PI())/2))-((((((($A125*2)/PI())/2)^2)*PI())/2)))*'Calcification Rates'!$F$36</f>
        <v>97.151713037166758</v>
      </c>
      <c r="BN125" s="73">
        <f>((((((((($A125*2)/PI())/2)+('Calcification Rates'!$D$36-'Calcification Rates'!$E$36))^2)*PI())/2))-((((((($A125*2)/PI())/2)^2)*PI())/2)))*('Calcification Rates'!$F$36-'Calcification Rates'!$G$36)</f>
        <v>88.995669856597857</v>
      </c>
      <c r="BO125" s="73">
        <f>((((((((($A125*2)/PI())/2)+('Calcification Rates'!$D$36+'Calcification Rates'!$E$36))^2)*PI())/2))-((((((($A125*2)/PI())/2)^2)*PI())/2)))*('Calcification Rates'!$F$36+'Calcification Rates'!$G$36)</f>
        <v>105.66455120988878</v>
      </c>
      <c r="BP125" s="73">
        <f>(2*'Calcification Rates'!$D$37*'Calcification Rates'!$F$37)+0.1*'Calcification Rates'!$D$37*($A125+(2*'Calcification Rates'!$D$37))*'Calcification Rates'!$F$37</f>
        <v>167.22406944444444</v>
      </c>
      <c r="BQ125" s="73">
        <f>(2*('Calcification Rates'!$D$37-'Calcification Rates'!$E$37)*('Calcification Rates'!$F$37-'Calcification Rates'!$G$37))+(0.1*('Calcification Rates'!$D$37-'Calcification Rates'!$E$37)*($A125+(2*'Calcification Rates'!$D$37-'Calcification Rates'!$E$37)))*('Calcification Rates'!$F$37-'Calcification Rates'!$G$37)</f>
        <v>137.33547069238887</v>
      </c>
      <c r="BR125" s="73">
        <f>(2*('Calcification Rates'!$D$37+'Calcification Rates'!$E$37)*('Calcification Rates'!$F$37+'Calcification Rates'!$G$37))+(0.1*('Calcification Rates'!$D$37+'Calcification Rates'!$E$37)*($A125+(2*'Calcification Rates'!$D$37+'Calcification Rates'!$E$37)))*('Calcification Rates'!$F$37+'Calcification Rates'!$G$37)</f>
        <v>199.46501268959247</v>
      </c>
      <c r="BS125" s="73">
        <f>(2*'Calcification Rates'!$D$38*'Calcification Rates'!$F$38)+0.1*'Calcification Rates'!$D$38*($A125+(2*'Calcification Rates'!$D$38))*'Calcification Rates'!$F$38</f>
        <v>160.12188888888886</v>
      </c>
      <c r="BT125" s="73">
        <f>(2*('Calcification Rates'!$D$38-'Calcification Rates'!$E$38)*('Calcification Rates'!$F$38-'Calcification Rates'!$G$38))+(0.1*('Calcification Rates'!$D$38-'Calcification Rates'!$E$38)*($A125+(2*'Calcification Rates'!$D$38-'Calcification Rates'!$E$38)))*('Calcification Rates'!$F$38-'Calcification Rates'!$G$38)</f>
        <v>128.98245783085844</v>
      </c>
      <c r="BU125" s="73">
        <f>(2*('Calcification Rates'!$D$38+'Calcification Rates'!$E$38)*('Calcification Rates'!$F$38+'Calcification Rates'!$G$38))+(0.1*('Calcification Rates'!$D$38+'Calcification Rates'!$E$38)*($A125+(2*'Calcification Rates'!$D$38+'Calcification Rates'!$E$38)))*('Calcification Rates'!$F$38+'Calcification Rates'!$G$38)</f>
        <v>194.33001689603009</v>
      </c>
      <c r="BV125" s="73">
        <f>((((((((($A125*2)/PI())/2)+'Calcification Rates'!$D$39)^2)*PI())/2))-((((((($A125*2)/PI())/2)^2)*PI())/2)))*'Calcification Rates'!$F$39</f>
        <v>52.592659571502736</v>
      </c>
      <c r="BW125" s="73">
        <f>((((((((($A125*2)/PI())/2)+('Calcification Rates'!$D$39-'Calcification Rates'!$E$39))^2)*PI())/2))-((((((($A125*2)/PI())/2)^2)*PI())/2)))*('Calcification Rates'!$F$39-'Calcification Rates'!$G$39)</f>
        <v>50.557803524099519</v>
      </c>
      <c r="BX125" s="73">
        <f>((((((((($A125*2)/PI())/2)+('Calcification Rates'!$D$39+'Calcification Rates'!$E$39))^2)*PI())/2))-((((((($A125*2)/PI())/2)^2)*PI())/2)))*('Calcification Rates'!$F$39+'Calcification Rates'!$G$39)</f>
        <v>54.62751561890596</v>
      </c>
      <c r="BY125" s="73">
        <f>((((((((($A125*2)/PI())/2)+'Calcification Rates'!$D$40)^2)*PI())/2))-((((((($A125*2)/PI())/2)^2)*PI())/2)))*'Calcification Rates'!$F$40</f>
        <v>95.896819759509043</v>
      </c>
      <c r="BZ125" s="73">
        <f>((((((((($A125*2)/PI())/2)+('Calcification Rates'!$D$40-'Calcification Rates'!$E$40))^2)*PI())/2))-((((((($A125*2)/PI())/2)^2)*PI())/2)))*('Calcification Rates'!$F$40-'Calcification Rates'!$G$40)</f>
        <v>92.186487838586231</v>
      </c>
      <c r="CA125" s="73">
        <f>((((((((($A125*2)/PI())/2)+('Calcification Rates'!$D$40+'Calcification Rates'!$E$40))^2)*PI())/2))-((((((($A125*2)/PI())/2)^2)*PI())/2)))*('Calcification Rates'!$F$40+'Calcification Rates'!$G$40)</f>
        <v>99.607151680431855</v>
      </c>
      <c r="CB125" s="73">
        <f>$A125*'Calcification Rates'!$D$23*'Calcification Rates'!$F$23</f>
        <v>2.8908459374999995</v>
      </c>
      <c r="CC125" s="73">
        <f>$A125*('Calcification Rates'!$D$23-'Calcification Rates'!$E$23)*('Calcification Rates'!$F$23-'Calcification Rates'!$G$23)</f>
        <v>1.8787572611706378</v>
      </c>
      <c r="CD125" s="73">
        <f>$A125*('Calcification Rates'!$D$23+'Calcification Rates'!$E$23)*('Calcification Rates'!$F$23+'Calcification Rates'!$G$23)</f>
        <v>3.9029346138293617</v>
      </c>
      <c r="CE125" s="73">
        <f>((((1-'Calcification Rates'!$H$44)*$A125)*'Calcification Rates'!$D$44*0.1)+('Calcification Rates'!$H$44*$A125*'Calcification Rates'!$D$44))*'Calcification Rates'!$F$44</f>
        <v>100.94829557767501</v>
      </c>
      <c r="CF125" s="73">
        <f>((((1-'Calcification Rates'!$H$44)*$A125)*(('Calcification Rates'!$D$44-'Calcification Rates'!$E$44)*0.1))+('Calcification Rates'!$H$44*$A125*('Calcification Rates'!$D$44-'Calcification Rates'!$E$44)))*('Calcification Rates'!$F$44-'Calcification Rates'!$G$44)</f>
        <v>60.880364686491212</v>
      </c>
      <c r="CG125" s="73">
        <f>((((1-'Calcification Rates'!$H$44)*$A125)*(('Calcification Rates'!$D$44+'Calcification Rates'!$E$44)*0.1))+('Calcification Rates'!$H$44*$A125*('Calcification Rates'!$D$44+'Calcification Rates'!$E$44)))*('Calcification Rates'!$F$44+'Calcification Rates'!$G$44)</f>
        <v>146.81738164617752</v>
      </c>
      <c r="CH125" s="73">
        <f>((((1-'Calcification Rates'!$H$45)*$A125)*'Calcification Rates'!$D$45*0.1)+('Calcification Rates'!$H$45*$A125*'Calcification Rates'!$D$45))*'Calcification Rates'!$F$45</f>
        <v>125.43569519999998</v>
      </c>
      <c r="CI125" s="73">
        <f>((((1-'Calcification Rates'!$H$45)*$A125)*(('Calcification Rates'!$D$45-'Calcification Rates'!$E$45)*0.1))+('Calcification Rates'!$H$45*$A125*('Calcification Rates'!$D$45-'Calcification Rates'!$E$45)))*('Calcification Rates'!$F$45-'Calcification Rates'!$G$45)</f>
        <v>82.597712119830931</v>
      </c>
      <c r="CJ125" s="73">
        <f>((((1-'Calcification Rates'!$H$45)*$A125)*(('Calcification Rates'!$D$45+'Calcification Rates'!$E$45)*0.1))+('Calcification Rates'!$H$45*$A125*('Calcification Rates'!$D$45+'Calcification Rates'!$E$45)))*('Calcification Rates'!$F$45+'Calcification Rates'!$G$45)</f>
        <v>168.27367828016907</v>
      </c>
      <c r="CK125" s="73">
        <f>((((1-'Calcification Rates'!$H$46)*$A125)*'Calcification Rates'!$D$46*0.1)+('Calcification Rates'!$H$46*$A125*'Calcification Rates'!$D$46))*'Calcification Rates'!$F$46</f>
        <v>101.03377686000002</v>
      </c>
      <c r="CL125" s="73">
        <f>((((1-'Calcification Rates'!$H$46)*$A125)*(('Calcification Rates'!$D$46-'Calcification Rates'!$E$46)*0.1))+('Calcification Rates'!$H$46*$A125*('Calcification Rates'!$D$46-'Calcification Rates'!$E$46)))*('Calcification Rates'!$F$46-'Calcification Rates'!$G$46)</f>
        <v>94.756350421942741</v>
      </c>
      <c r="CM125" s="73">
        <f>((((1-'Calcification Rates'!$H$46)*$A125)*(('Calcification Rates'!$D$46+'Calcification Rates'!$E$46)*0.1))+('Calcification Rates'!$H$46*$A125*('Calcification Rates'!$D$46+'Calcification Rates'!$E$46)))*('Calcification Rates'!$F$46+'Calcification Rates'!$G$46)</f>
        <v>107.49944304155974</v>
      </c>
      <c r="CN125" s="73">
        <f>((((1-'Calcification Rates'!$H$47)*$A125)*'Calcification Rates'!$D$47*0.1)+('Calcification Rates'!$H$47*$A125*'Calcification Rates'!$D$47))*'Calcification Rates'!$F$47</f>
        <v>131.72258525790002</v>
      </c>
      <c r="CO125" s="73">
        <f>((((1-'Calcification Rates'!$H$47)*$A125)*(('Calcification Rates'!$D$47-'Calcification Rates'!$E$47)*0.1))+('Calcification Rates'!$H$47*$A125*('Calcification Rates'!$D$47-'Calcification Rates'!$E$47)))*('Calcification Rates'!$F$47-'Calcification Rates'!$G$47)</f>
        <v>79.4398655475851</v>
      </c>
      <c r="CP125" s="73">
        <f>((((1-'Calcification Rates'!$H$47)*$A125)*(('Calcification Rates'!$D$47+'Calcification Rates'!$E$47)*0.1))+('Calcification Rates'!$H$47*$A125*('Calcification Rates'!$D$47+'Calcification Rates'!$E$47)))*('Calcification Rates'!$F$47+'Calcification Rates'!$G$47)</f>
        <v>191.57495389656856</v>
      </c>
      <c r="CQ125" s="73">
        <f>((((((((($A125*2)/PI())/2)+'Calcification Rates'!$D$48)^2)*PI())/2))-((((((($A125*2)/PI())/2)^2)*PI())/2)))*'Calcification Rates'!$F$48</f>
        <v>73.661891695567874</v>
      </c>
      <c r="CR125" s="73">
        <f>((((((((($A125*2)/PI())/2)+('Calcification Rates'!$D$48-'Calcification Rates'!$E$48))^2)*PI())/2))-((((((($A125*2)/PI())/2)^2)*PI())/2)))*('Calcification Rates'!$F$48-'Calcification Rates'!$G$48)</f>
        <v>66.432254808402632</v>
      </c>
      <c r="CS125" s="73">
        <f>((((((((($A125*2)/PI())/2)+('Calcification Rates'!$D$48+'Calcification Rates'!$E$48))^2)*PI())/2))-((((((($A125*2)/PI())/2)^2)*PI())/2)))*('Calcification Rates'!$F$48+'Calcification Rates'!$G$48)</f>
        <v>81.228727235822276</v>
      </c>
      <c r="CT125" s="73">
        <f>((((1-'Calcification Rates'!$H$49)*$A125)*'Calcification Rates'!$D$49*0.1)+('Calcification Rates'!$H$49*$A125*'Calcification Rates'!$D$49))*'Calcification Rates'!$F$49</f>
        <v>100.94829557767501</v>
      </c>
      <c r="CU125" s="73">
        <f>((((1-'Calcification Rates'!$H$49)*$A125)*(('Calcification Rates'!$D$49-'Calcification Rates'!$E$49)*0.1))+('Calcification Rates'!$H$49*$A125*('Calcification Rates'!$D$49-'Calcification Rates'!$E$49)))*('Calcification Rates'!$F$49-'Calcification Rates'!$G$49)</f>
        <v>60.880364686491212</v>
      </c>
      <c r="CV125" s="73">
        <f>((((1-'Calcification Rates'!$H$49)*$A125)*(('Calcification Rates'!$D$49+'Calcification Rates'!$E$49)*0.1))+('Calcification Rates'!$H$49*$A125*('Calcification Rates'!$D$49+'Calcification Rates'!$E$49)))*('Calcification Rates'!$F$49+'Calcification Rates'!$G$49)</f>
        <v>146.81738164617752</v>
      </c>
      <c r="CW125" s="73">
        <f>((((((((($A125*2)/PI())/2)+'Calcification Rates'!$D$50)^2)*PI())/2))-((((((($A125*2)/PI())/2)^2)*PI())/2)))*'Calcification Rates'!$F$50</f>
        <v>73.661891695567874</v>
      </c>
      <c r="CX125" s="73">
        <f>((((((((($A125*2)/PI())/2)+('Calcification Rates'!$D$50-'Calcification Rates'!$E$50))^2)*PI())/2))-((((((($A125*2)/PI())/2)^2)*PI())/2)))*('Calcification Rates'!$F$50-'Calcification Rates'!$G$50)</f>
        <v>66.432254808402632</v>
      </c>
      <c r="CY125" s="73">
        <f>((((((((($A125*2)/PI())/2)+('Calcification Rates'!$D$50+'Calcification Rates'!$E$50))^2)*PI())/2))-((((((($A125*2)/PI())/2)^2)*PI())/2)))*('Calcification Rates'!$F$50+'Calcification Rates'!$G$50)</f>
        <v>81.228727235822276</v>
      </c>
      <c r="CZ125" s="73">
        <f>((((((((($A125*2)/PI())/2)+'Calcification Rates'!$D$51)^2)*PI())/2))-((((((($A125*2)/PI())/2)^2)*PI())/2)))*'Calcification Rates'!$F$51</f>
        <v>73.661891695567874</v>
      </c>
      <c r="DA125" s="73">
        <f>((((((((($A125*2)/PI())/2)+('Calcification Rates'!$D$51-'Calcification Rates'!$E$51))^2)*PI())/2))-((((((($A125*2)/PI())/2)^2)*PI())/2)))*('Calcification Rates'!$F$51-'Calcification Rates'!$G$51)</f>
        <v>66.432254808402632</v>
      </c>
      <c r="DB125" s="73">
        <f>((((((((($A125*2)/PI())/2)+('Calcification Rates'!$D$51+'Calcification Rates'!$E$51))^2)*PI())/2))-((((((($A125*2)/PI())/2)^2)*PI())/2)))*('Calcification Rates'!$F$51+'Calcification Rates'!$G$51)</f>
        <v>81.228727235822276</v>
      </c>
      <c r="DC125" s="73">
        <f>((((((((($A125*2)/PI())/2)+'Calcification Rates'!$D$52)^2)*PI())/2))-((((((($A125*2)/PI())/2)^2)*PI())/2)))*'Calcification Rates'!$F$52</f>
        <v>162.25598291443274</v>
      </c>
      <c r="DD125" s="73">
        <f>((((((((($A125*2)/PI())/2)+('Calcification Rates'!$D$52-'Calcification Rates'!$E$52))^2)*PI())/2))-((((((($A125*2)/PI())/2)^2)*PI())/2)))*('Calcification Rates'!$F$52-'Calcification Rates'!$G$52)</f>
        <v>153.18869180872159</v>
      </c>
      <c r="DE125" s="73">
        <f>((((((((($A125*2)/PI())/2)+('Calcification Rates'!$D$52+'Calcification Rates'!$E$52))^2)*PI())/2))-((((((($A125*2)/PI())/2)^2)*PI())/2)))*('Calcification Rates'!$F$52+'Calcification Rates'!$G$52)</f>
        <v>171.54893911299919</v>
      </c>
      <c r="DF125" s="73">
        <f>((((((((($A125*2)/PI())/2)+'Calcification Rates'!$D$53)^2)*PI())/2))-((((((($A125*2)/PI())/2)^2)*PI())/2)))*'Calcification Rates'!$F$53</f>
        <v>21.872057889916725</v>
      </c>
      <c r="DG125" s="73">
        <f>((((((((($A125*2)/PI())/2)+('Calcification Rates'!$D$53-'Calcification Rates'!$E$53))^2)*PI())/2))-((((((($A125*2)/PI())/2)^2)*PI())/2)))*('Calcification Rates'!$F$53-'Calcification Rates'!$G$53)</f>
        <v>20.789495461007768</v>
      </c>
      <c r="DH125" s="73">
        <f>((((((((($A125*2)/PI())/2)+('Calcification Rates'!$D$53+'Calcification Rates'!$E$53))^2)*PI())/2))-((((((($A125*2)/PI())/2)^2)*PI())/2)))*('Calcification Rates'!$F$53+'Calcification Rates'!$G$53)</f>
        <v>22.973651014504672</v>
      </c>
      <c r="DI125" s="73">
        <f>((((((((($A125*2)/PI())/2)+'Calcification Rates'!$D$54)^2)*PI())/2))-((((((($A125*2)/PI())/2)^2)*PI())/2)))*'Calcification Rates'!$F$54</f>
        <v>21.872057889916725</v>
      </c>
      <c r="DJ125" s="73">
        <f>((((((((($A125*2)/PI())/2)+('Calcification Rates'!$D$54-'Calcification Rates'!$E$54))^2)*PI())/2))-((((((($A125*2)/PI())/2)^2)*PI())/2)))*('Calcification Rates'!$F$54-'Calcification Rates'!$G$54)</f>
        <v>20.789495461007768</v>
      </c>
      <c r="DK125" s="73">
        <f>((((((((($A125*2)/PI())/2)+('Calcification Rates'!$D$54+'Calcification Rates'!$E$54))^2)*PI())/2))-((((((($A125*2)/PI())/2)^2)*PI())/2)))*('Calcification Rates'!$F$54+'Calcification Rates'!$G$54)</f>
        <v>22.973651014504672</v>
      </c>
      <c r="DL125" s="73">
        <f>((((((((($A125*2)/PI())/2)+'Calcification Rates'!$D$55)^2)*PI())/2))-((((((($A125*2)/PI())/2)^2)*PI())/2)))*'Calcification Rates'!$F$55</f>
        <v>26.821216087026457</v>
      </c>
      <c r="DM125" s="73">
        <f>((((((((($A125*2)/PI())/2)+('Calcification Rates'!$D$55-'Calcification Rates'!$E$55))^2)*PI())/2))-((((((($A125*2)/PI())/2)^2)*PI())/2)))*('Calcification Rates'!$F$55-'Calcification Rates'!$G$55)</f>
        <v>26.519766962754964</v>
      </c>
      <c r="DN125" s="73">
        <f>((((((((($A125*2)/PI())/2)+('Calcification Rates'!$D$55+'Calcification Rates'!$E$55))^2)*PI())/2))-((((((($A125*2)/PI())/2)^2)*PI())/2)))*('Calcification Rates'!$F$55+'Calcification Rates'!$G$55)</f>
        <v>27.122675085219633</v>
      </c>
      <c r="DO125" s="73">
        <f>((((1-'Calcification Rates'!$H$56)*$A125)*'Calcification Rates'!$D$56*0.1)+('Calcification Rates'!$H$56*$A125*'Calcification Rates'!$D$56))*'Calcification Rates'!$F$56</f>
        <v>13.094615055000004</v>
      </c>
      <c r="DP125" s="73">
        <f>((((1-'Calcification Rates'!$H$56)*$A125)*(('Calcification Rates'!$D$56-'Calcification Rates'!$E$56)*0.1))+('Calcification Rates'!$H$56*$A125*('Calcification Rates'!$D$56-'Calcification Rates'!$E$56)))*('Calcification Rates'!$F$56-'Calcification Rates'!$G$56)</f>
        <v>13.094615055</v>
      </c>
      <c r="DQ125" s="73">
        <f>((((1-'Calcification Rates'!$H$56)*$A125)*(('Calcification Rates'!$D$56+'Calcification Rates'!$E$56)*0.1))+('Calcification Rates'!$H$56*$A125*('Calcification Rates'!$D$56+'Calcification Rates'!$E$56)))*('Calcification Rates'!$F$56+'Calcification Rates'!$G$56)</f>
        <v>13.094615055</v>
      </c>
      <c r="DR125" s="73">
        <f>((((1-'Calcification Rates'!$H$57)*$A125)*'Calcification Rates'!$D$57*0.1)+('Calcification Rates'!$H$57*$A125*'Calcification Rates'!$D$57))*'Calcification Rates'!$F$57</f>
        <v>55.520888000000006</v>
      </c>
      <c r="DS125" s="73">
        <f>((((1-'Calcification Rates'!$H$57)*$A125)*(('Calcification Rates'!$D$57-'Calcification Rates'!$E$57)*0.1))+('Calcification Rates'!$H$57*$A125*('Calcification Rates'!$D$57-'Calcification Rates'!$E$57)))*('Calcification Rates'!$F$57-'Calcification Rates'!$G$57)</f>
        <v>52.622150159140823</v>
      </c>
      <c r="DT125" s="73">
        <f>((((1-'Calcification Rates'!$H$57)*$A125)*(('Calcification Rates'!$D$57+'Calcification Rates'!$E$57)*0.1))+('Calcification Rates'!$H$57*$A125*('Calcification Rates'!$D$57+'Calcification Rates'!$E$57)))*('Calcification Rates'!$F$57+'Calcification Rates'!$G$57)</f>
        <v>58.419625840859183</v>
      </c>
      <c r="DU125" s="73">
        <f>((((1-'Calcification Rates'!$H$58)*$A125)*'Calcification Rates'!$D$58*0.1)+('Calcification Rates'!$H$58*$A125*'Calcification Rates'!$D$58))*'Calcification Rates'!$F$58</f>
        <v>55.520888000000006</v>
      </c>
      <c r="DV125" s="73">
        <f>((((1-'Calcification Rates'!$H$58)*$A125)*(('Calcification Rates'!$D$58-'Calcification Rates'!$E$58)*0.1))+('Calcification Rates'!$H$58*$A125*('Calcification Rates'!$D$58-'Calcification Rates'!$E$58)))*('Calcification Rates'!$F$58-'Calcification Rates'!$G$58)</f>
        <v>52.622150159140823</v>
      </c>
      <c r="DW125" s="73">
        <f>((((1-'Calcification Rates'!$H$58)*$A125)*(('Calcification Rates'!$D$58+'Calcification Rates'!$E$58)*0.1))+('Calcification Rates'!$H$58*$A125*('Calcification Rates'!$D$58+'Calcification Rates'!$E$58)))*('Calcification Rates'!$F$58+'Calcification Rates'!$G$58)</f>
        <v>58.419625840859183</v>
      </c>
      <c r="DX125" s="73">
        <f>(2*'Calcification Rates'!$D$59*'Calcification Rates'!$F$59)+0.1*'Calcification Rates'!$D$59*($A125+(2*'Calcification Rates'!$D$59))*'Calcification Rates'!$F$59</f>
        <v>34.720550755555557</v>
      </c>
      <c r="DY125" s="73">
        <f>(2*('Calcification Rates'!$D$59-'Calcification Rates'!$E$59)*('Calcification Rates'!$F$59-'Calcification Rates'!$G$59))+(0.1*('Calcification Rates'!$D$59-'Calcification Rates'!$E$59)*($A125+(2*'Calcification Rates'!$D$59-'Calcification Rates'!$E$59)))*('Calcification Rates'!$F$59-'Calcification Rates'!$G$59)</f>
        <v>32.889299401949245</v>
      </c>
      <c r="DZ125" s="73">
        <f>(2*('Calcification Rates'!$D$59+'Calcification Rates'!$E$59)*('Calcification Rates'!$F$59+'Calcification Rates'!$G$59))+(0.1*('Calcification Rates'!$D$59+'Calcification Rates'!$E$59)*($A125+(2*'Calcification Rates'!$D$59+'Calcification Rates'!$E$59)))*('Calcification Rates'!$F$59+'Calcification Rates'!$G$59)</f>
        <v>36.553839871369171</v>
      </c>
      <c r="EA125" s="73">
        <f>((((((((($A125*2)/PI())/2)+'Calcification Rates'!$D$60)^2)*PI())/2))-((((((($A125*2)/PI())/2)^2)*PI())/2)))*'Calcification Rates'!$F$60</f>
        <v>76.587701284713972</v>
      </c>
      <c r="EB125" s="73">
        <f>((((((((($A125*2)/PI())/2)+('Calcification Rates'!$D$60-'Calcification Rates'!$E$60))^2)*PI())/2))-((((((($A125*2)/PI())/2)^2)*PI())/2)))*('Calcification Rates'!$F$60-'Calcification Rates'!$G$60)</f>
        <v>71.503691729319726</v>
      </c>
      <c r="EC125" s="73">
        <f>((((((((($A125*2)/PI())/2)+('Calcification Rates'!$D$60+'Calcification Rates'!$E$60))^2)*PI())/2))-((((((($A125*2)/PI())/2)^2)*PI())/2)))*('Calcification Rates'!$F$60+'Calcification Rates'!$G$60)</f>
        <v>81.836050972805438</v>
      </c>
      <c r="ED125" s="73">
        <f>$A125*'Calcification Rates'!$D$61*'Calcification Rates'!$F$61</f>
        <v>96.52733800112162</v>
      </c>
      <c r="EE125" s="73">
        <f>$A125*('Calcification Rates'!$D$61-'Calcification Rates'!$E$61)*('Calcification Rates'!$F$61-'Calcification Rates'!$G$61)</f>
        <v>88.450313275988393</v>
      </c>
      <c r="EF125" s="73">
        <f>$A125*('Calcification Rates'!$D$61+'Calcification Rates'!$E$61)*('Calcification Rates'!$F$61+'Calcification Rates'!$G$61)</f>
        <v>104.95390126291591</v>
      </c>
      <c r="EG125" s="73">
        <f>(2*'Calcification Rates'!$D$62*'Calcification Rates'!$F$62)+0.1*'Calcification Rates'!$D$62*($A125+(2*'Calcification Rates'!$D$62))*'Calcification Rates'!$F$62</f>
        <v>167.22406944444444</v>
      </c>
      <c r="EH125" s="73">
        <f>(2*('Calcification Rates'!$D$62-'Calcification Rates'!$E$62)*('Calcification Rates'!$F$62-'Calcification Rates'!$G$62))+(0.1*('Calcification Rates'!$D$62-'Calcification Rates'!$E$62)*($A125+(2*'Calcification Rates'!$D$62-'Calcification Rates'!$E$62)))*('Calcification Rates'!$F$62-'Calcification Rates'!$G$62)</f>
        <v>137.33547069238887</v>
      </c>
      <c r="EI125" s="73">
        <f>(2*('Calcification Rates'!$D$62+'Calcification Rates'!$E$62)*('Calcification Rates'!$F$62+'Calcification Rates'!$G$62))+(0.1*('Calcification Rates'!$D$62+'Calcification Rates'!$E$62)*($A125+(2*'Calcification Rates'!$D$62+'Calcification Rates'!$E$62)))*('Calcification Rates'!$F$62+'Calcification Rates'!$G$62)</f>
        <v>199.46501268959247</v>
      </c>
      <c r="EJ125" s="73">
        <f>(2*'Calcification Rates'!$D$63*'Calcification Rates'!$F$63)+0.1*'Calcification Rates'!$D$63*($A125+(2*'Calcification Rates'!$D$63))*'Calcification Rates'!$F$63</f>
        <v>167.22406944444444</v>
      </c>
      <c r="EK125" s="73">
        <f>(2*('Calcification Rates'!$D$63-'Calcification Rates'!$E$63)*('Calcification Rates'!$F$63-'Calcification Rates'!$G$63))+(0.1*('Calcification Rates'!$D$63-'Calcification Rates'!$E$63)*($A125+(2*'Calcification Rates'!$D$63-'Calcification Rates'!$E$63)))*('Calcification Rates'!$F$63-'Calcification Rates'!$G$63)</f>
        <v>137.33547069238887</v>
      </c>
      <c r="EL125" s="73">
        <f>(2*('Calcification Rates'!$D$63+'Calcification Rates'!$E$63)*('Calcification Rates'!$F$63+'Calcification Rates'!$G$63))+(0.1*('Calcification Rates'!$D$63+'Calcification Rates'!$E$63)*($A125+(2*'Calcification Rates'!$D$63+'Calcification Rates'!$E$63)))*('Calcification Rates'!$F$63+'Calcification Rates'!$G$63)</f>
        <v>199.46501268959247</v>
      </c>
      <c r="EM125" s="73">
        <f>(2*'Calcification Rates'!$D$64*'Calcification Rates'!$F$64)+0.1*'Calcification Rates'!$D$64*($A125+(2*'Calcification Rates'!$D$64))*'Calcification Rates'!$F$64</f>
        <v>167.22406944444444</v>
      </c>
      <c r="EN125" s="73">
        <f>(2*('Calcification Rates'!$D$64-'Calcification Rates'!$E$64)*('Calcification Rates'!$F$64-'Calcification Rates'!$G$64))+(0.1*('Calcification Rates'!$D$64-'Calcification Rates'!$E$64)*($A125+(2*'Calcification Rates'!$D$64-'Calcification Rates'!$E$64)))*('Calcification Rates'!$F$64-'Calcification Rates'!$G$64)</f>
        <v>137.33547069238887</v>
      </c>
      <c r="EO125" s="73">
        <f>(2*('Calcification Rates'!$D$64+'Calcification Rates'!$E$64)*('Calcification Rates'!$F$64+'Calcification Rates'!$G$64))+(0.1*('Calcification Rates'!$D$64+'Calcification Rates'!$E$64)*($A125+(2*'Calcification Rates'!$D$64+'Calcification Rates'!$E$64)))*('Calcification Rates'!$F$64+'Calcification Rates'!$G$64)</f>
        <v>199.46501268959247</v>
      </c>
      <c r="EP125" s="73">
        <f>(2*'Calcification Rates'!$D$65*'Calcification Rates'!$F$65)+0.1*'Calcification Rates'!$D$65*($A125+(2*'Calcification Rates'!$D$65))*'Calcification Rates'!$F$65</f>
        <v>167.22406944444444</v>
      </c>
      <c r="EQ125" s="73">
        <f>(2*('Calcification Rates'!$D$65-'Calcification Rates'!$E$65)*('Calcification Rates'!$F$65-'Calcification Rates'!$G$65))+(0.1*('Calcification Rates'!$D$65-'Calcification Rates'!$E$65)*($A125+(2*'Calcification Rates'!$D$65-'Calcification Rates'!$E$65)))*('Calcification Rates'!$F$65-'Calcification Rates'!$G$65)</f>
        <v>137.33547069238887</v>
      </c>
      <c r="ER125" s="73">
        <f>(2*('Calcification Rates'!$D$65+'Calcification Rates'!$E$65)*('Calcification Rates'!$F$65+'Calcification Rates'!$G$65))+(0.1*('Calcification Rates'!$D$65+'Calcification Rates'!$E$65)*($A125+(2*'Calcification Rates'!$D$65+'Calcification Rates'!$E$65)))*('Calcification Rates'!$F$65+'Calcification Rates'!$G$65)</f>
        <v>199.46501268959247</v>
      </c>
      <c r="ES125" s="73">
        <f>$A125*'Calcification Rates'!$D$66*'Calcification Rates'!$F$66</f>
        <v>96.52733800112162</v>
      </c>
      <c r="ET125" s="73">
        <f>$A125*('Calcification Rates'!$D$66-'Calcification Rates'!$E$66)*('Calcification Rates'!$F$66-'Calcification Rates'!$G$66)</f>
        <v>88.450313275988393</v>
      </c>
      <c r="EU125" s="73">
        <f>$A125*('Calcification Rates'!$D$66+'Calcification Rates'!$E$66)*('Calcification Rates'!$F$66+'Calcification Rates'!$G$66)</f>
        <v>104.95390126291591</v>
      </c>
      <c r="EV125" s="73">
        <f>(2*'Calcification Rates'!$D$67*'Calcification Rates'!$F$67)+0.1*'Calcification Rates'!$D$67*($A125+(2*'Calcification Rates'!$D$67))*'Calcification Rates'!$F$67</f>
        <v>167.22406944444444</v>
      </c>
      <c r="EW125" s="73">
        <f>(2*('Calcification Rates'!$D$67-'Calcification Rates'!$E$67)*('Calcification Rates'!$F$67-'Calcification Rates'!$G$67))+(0.1*('Calcification Rates'!$D$67-'Calcification Rates'!$E$67)*($A125+(2*'Calcification Rates'!$D$67-'Calcification Rates'!$E$67)))*('Calcification Rates'!$F$67-'Calcification Rates'!$G$67)</f>
        <v>137.33547069238887</v>
      </c>
      <c r="EX125" s="73">
        <f>(2*('Calcification Rates'!$D$67+'Calcification Rates'!$E$67)*('Calcification Rates'!$F$67+'Calcification Rates'!$G$67))+(0.1*('Calcification Rates'!$D$67+'Calcification Rates'!$E$67)*($A125+(2*'Calcification Rates'!$D$67+'Calcification Rates'!$E$67)))*('Calcification Rates'!$F$67+'Calcification Rates'!$G$67)</f>
        <v>199.46501268959247</v>
      </c>
      <c r="EY125" s="73">
        <f>((((1-'Calcification Rates'!$H$68)*$A125)*'Calcification Rates'!$D$68*0.1)+('Calcification Rates'!$H$68*$A125*'Calcification Rates'!$D$68))*'Calcification Rates'!$F$68</f>
        <v>28.157959500000004</v>
      </c>
      <c r="EZ125" s="73">
        <f>((((1-'Calcification Rates'!$H$68)*$A125)*(('Calcification Rates'!$D$68-'Calcification Rates'!$E$68)*0.1))+('Calcification Rates'!$H$68*$A125*('Calcification Rates'!$D$68-'Calcification Rates'!$E$68)))*('Calcification Rates'!$F$68-'Calcification Rates'!$G$68)</f>
        <v>17.521683468353654</v>
      </c>
      <c r="FA125" s="73">
        <f>((((1-'Calcification Rates'!$H$68)*$A125)*(('Calcification Rates'!$D$68+'Calcification Rates'!$E$68)*0.1))+('Calcification Rates'!$H$68*$A125*('Calcification Rates'!$D$68+'Calcification Rates'!$E$68)))*('Calcification Rates'!$F$68+'Calcification Rates'!$G$68)</f>
        <v>39.852199940348385</v>
      </c>
      <c r="FB125" s="73">
        <f>((((((((($A125*2)/PI())/2)+'Calcification Rates'!$D$69)^2)*PI())/2))-((((((($A125*2)/PI())/2)^2)*PI())/2)))*'Calcification Rates'!$F$69</f>
        <v>186.65544465449739</v>
      </c>
      <c r="FC125" s="73">
        <f>((((((((($A125*2)/PI())/2)+('Calcification Rates'!$D$69-'Calcification Rates'!$E$69))^2)*PI())/2))-((((((($A125*2)/PI())/2)^2)*PI())/2)))*('Calcification Rates'!$F$69-'Calcification Rates'!$G$69)</f>
        <v>176.70814297841318</v>
      </c>
      <c r="FD125" s="73">
        <f>((((((((($A125*2)/PI())/2)+('Calcification Rates'!$D$69+'Calcification Rates'!$E$69))^2)*PI())/2))-((((((($A125*2)/PI())/2)^2)*PI())/2)))*('Calcification Rates'!$F$69+'Calcification Rates'!$G$69)</f>
        <v>196.74754052973216</v>
      </c>
      <c r="FE125" s="73">
        <f>((((((((($A125*2)/PI())/2)+'Calcification Rates'!$D$70)^2)*PI())/2))-((((((($A125*2)/PI())/2)^2)*PI())/2)))*'Calcification Rates'!$F$70</f>
        <v>145.35148673456914</v>
      </c>
      <c r="FF125" s="73">
        <f>((((((((($A125*2)/PI())/2)+('Calcification Rates'!$D$70-'Calcification Rates'!$E$70))^2)*PI())/2))-((((((($A125*2)/PI())/2)^2)*PI())/2)))*('Calcification Rates'!$F$70-'Calcification Rates'!$G$70)</f>
        <v>125.15305515179978</v>
      </c>
      <c r="FG125" s="73">
        <f>((((((((($A125*2)/PI())/2)+('Calcification Rates'!$D$70+'Calcification Rates'!$E$70))^2)*PI())/2))-((((((($A125*2)/PI())/2)^2)*PI())/2)))*('Calcification Rates'!$F$70+'Calcification Rates'!$G$70)</f>
        <v>165.93721106119622</v>
      </c>
      <c r="FH125" s="73">
        <f>((((((((($A125*2)/PI())/2)+'Calcification Rates'!$D$71)^2)*PI())/2))-((((((($A125*2)/PI())/2)^2)*PI())/2)))*'Calcification Rates'!$F$71</f>
        <v>83.391726701856101</v>
      </c>
      <c r="FI125" s="73">
        <f>((((((((($A125*2)/PI())/2)+('Calcification Rates'!$D$71-'Calcification Rates'!$E$71))^2)*PI())/2))-((((((($A125*2)/PI())/2)^2)*PI())/2)))*('Calcification Rates'!$F$71-'Calcification Rates'!$G$71)</f>
        <v>76.899383546868279</v>
      </c>
      <c r="FJ125" s="73">
        <f>((((((((($A125*2)/PI())/2)+('Calcification Rates'!$D$71+'Calcification Rates'!$E$71))^2)*PI())/2))-((((((($A125*2)/PI())/2)^2)*PI())/2)))*('Calcification Rates'!$F$71+'Calcification Rates'!$G$71)</f>
        <v>90.140537920589281</v>
      </c>
      <c r="FK125" s="73">
        <f>$A125*'Calcification Rates'!$D$72*'Calcification Rates'!$F$72</f>
        <v>2.8908459374999995</v>
      </c>
      <c r="FL125" s="73">
        <f>$A125*('Calcification Rates'!$D$72-'Calcification Rates'!$E$72)*('Calcification Rates'!$F$72-'Calcification Rates'!$G$72)</f>
        <v>1.8787572611706378</v>
      </c>
      <c r="FM125" s="73">
        <f>$A125*('Calcification Rates'!$D$72+'Calcification Rates'!$E$72)*('Calcification Rates'!$F$72+'Calcification Rates'!$G$72)</f>
        <v>3.9029346138293617</v>
      </c>
      <c r="FN125" s="73">
        <f>$A125*'Calcification Rates'!$D$74*'Calcification Rates'!$F$74</f>
        <v>2.8908459374999995</v>
      </c>
      <c r="FO125" s="73">
        <f>$A125*('Calcification Rates'!$D$74-'Calcification Rates'!$E$74)*('Calcification Rates'!$F$74-'Calcification Rates'!$G$74)</f>
        <v>1.8787572611706378</v>
      </c>
      <c r="FP125" s="73">
        <f>$A125*('Calcification Rates'!$D$74+'Calcification Rates'!$E$74)*('Calcification Rates'!$F$74+'Calcification Rates'!$G$74)</f>
        <v>3.9029346138293617</v>
      </c>
      <c r="FQ125" s="73">
        <f>$A125*'Calcification Rates'!$D$75*'Calcification Rates'!$F$75</f>
        <v>83.435888139204536</v>
      </c>
      <c r="FR125" s="73">
        <f>$A125*('Calcification Rates'!$D$75-'Calcification Rates'!$E$75)*('Calcification Rates'!$F$75-'Calcification Rates'!$G$75)</f>
        <v>77.700547817363642</v>
      </c>
      <c r="FS125" s="73">
        <f>$A125*('Calcification Rates'!$D$75+'Calcification Rates'!$E$75)*('Calcification Rates'!$F$75+'Calcification Rates'!$G$75)</f>
        <v>89.345868107179299</v>
      </c>
      <c r="FT125" s="73">
        <f>((((((((($A125*2)/PI())/2)+'Calcification Rates'!$D$76)^2)*PI())/2))-((((((($A125*2)/PI())/2)^2)*PI())/2)))*'Calcification Rates'!$F$76</f>
        <v>83.917459944687181</v>
      </c>
      <c r="FU125" s="73">
        <f>((((((((($A125*2)/PI())/2)+('Calcification Rates'!$D$76-'Calcification Rates'!$E$76))^2)*PI())/2))-((((((($A125*2)/PI())/2)^2)*PI())/2)))*('Calcification Rates'!$F$76-'Calcification Rates'!$G$76)</f>
        <v>78.139232217714607</v>
      </c>
      <c r="FV125" s="73">
        <f>((((((((($A125*2)/PI())/2)+('Calcification Rates'!$D$76+'Calcification Rates'!$E$76))^2)*PI())/2))-((((((($A125*2)/PI())/2)^2)*PI())/2)))*('Calcification Rates'!$F$76+'Calcification Rates'!$G$76)</f>
        <v>89.872801727202884</v>
      </c>
      <c r="FW125" s="73">
        <f>(2*'Calcification Rates'!$D$77*'Calcification Rates'!$F$77)+0.1*'Calcification Rates'!$D$77*($A125+(2*'Calcification Rates'!$D$77))*'Calcification Rates'!$F$77</f>
        <v>167.22406944444444</v>
      </c>
      <c r="FX125" s="73">
        <f>(2*('Calcification Rates'!$D$77-'Calcification Rates'!$E$77)*('Calcification Rates'!$F$77-'Calcification Rates'!$G$77))+(0.1*('Calcification Rates'!$D$77-'Calcification Rates'!$E$77)*($A125+(2*'Calcification Rates'!$D$77-'Calcification Rates'!$E$77)))*('Calcification Rates'!$F$77-'Calcification Rates'!$G$77)</f>
        <v>159.12203444166553</v>
      </c>
      <c r="FY125" s="73">
        <f>(2*('Calcification Rates'!$D$77+'Calcification Rates'!$E$77)*('Calcification Rates'!$F$77+'Calcification Rates'!$G$77))+(0.1*('Calcification Rates'!$D$77+'Calcification Rates'!$E$77)*($A125+(2*'Calcification Rates'!$D$77+'Calcification Rates'!$E$77)))*('Calcification Rates'!$F$77+'Calcification Rates'!$G$77)</f>
        <v>175.36124450348791</v>
      </c>
      <c r="FZ125" s="73">
        <f>((((1-'Calcification Rates'!$H$78)*$A125)*'Calcification Rates'!$D$78*0.1)+('Calcification Rates'!$H$78*$A125*'Calcification Rates'!$D$78))*'Calcification Rates'!$F$78</f>
        <v>43.862409249750002</v>
      </c>
      <c r="GA125" s="73">
        <f>((((1-'Calcification Rates'!$H$78)*$A125)*(('Calcification Rates'!$D$78-'Calcification Rates'!$E$78)*0.1))+('Calcification Rates'!$H$78*$A125*('Calcification Rates'!$D$78-'Calcification Rates'!$E$78)))*('Calcification Rates'!$F$78-'Calcification Rates'!$G$78)</f>
        <v>42.343893386125991</v>
      </c>
      <c r="GB125" s="73">
        <f>((((1-'Calcification Rates'!$H$78)*$A125)*(('Calcification Rates'!$D$78+'Calcification Rates'!$E$78)*0.1))+('Calcification Rates'!$H$78*$A125*('Calcification Rates'!$D$78+'Calcification Rates'!$E$78)))*('Calcification Rates'!$F$78+'Calcification Rates'!$G$78)</f>
        <v>45.380925113374012</v>
      </c>
      <c r="GC125" s="73">
        <f>((((1-'Calcification Rates'!$H$79)*$A125)*'Calcification Rates'!$D$79*0.1)+('Calcification Rates'!$H$79*$A125*'Calcification Rates'!$D$79))*'Calcification Rates'!$F$79</f>
        <v>49.885298190000007</v>
      </c>
      <c r="GD125" s="73">
        <f>((((1-'Calcification Rates'!$H$79)*$A125)*(('Calcification Rates'!$D$79-'Calcification Rates'!$E$79)*0.1))+('Calcification Rates'!$H$79*$A125*('Calcification Rates'!$D$79-'Calcification Rates'!$E$79)))*('Calcification Rates'!$F$79-'Calcification Rates'!$G$79)</f>
        <v>47.799881531256226</v>
      </c>
      <c r="GE125" s="73">
        <f>((((1-'Calcification Rates'!$H$79)*$A125)*(('Calcification Rates'!$D$79+'Calcification Rates'!$E$79)*0.1))+('Calcification Rates'!$H$79*$A125*('Calcification Rates'!$D$79+'Calcification Rates'!$E$79)))*('Calcification Rates'!$F$79+'Calcification Rates'!$G$79)</f>
        <v>51.970714848743789</v>
      </c>
      <c r="GF125" s="73">
        <f>((((1-'Calcification Rates'!$H$80)*$A125)*'Calcification Rates'!$D$80*0.1)+('Calcification Rates'!$H$80*$A125*'Calcification Rates'!$D$80))*'Calcification Rates'!$F$80</f>
        <v>58.703074033499981</v>
      </c>
      <c r="GG125" s="73">
        <f>((((1-'Calcification Rates'!$H$80)*$A125)*(('Calcification Rates'!$D$80-'Calcification Rates'!$E$80)*0.1))+('Calcification Rates'!$H$80*$A125*('Calcification Rates'!$D$80-'Calcification Rates'!$E$80)))*('Calcification Rates'!$F$80-'Calcification Rates'!$G$80)</f>
        <v>56.670774606995671</v>
      </c>
      <c r="GH125" s="73">
        <f>((((1-'Calcification Rates'!$H$80)*$A125)*(('Calcification Rates'!$D$80+'Calcification Rates'!$E$80)*0.1))+('Calcification Rates'!$H$80*$A125*('Calcification Rates'!$D$80+'Calcification Rates'!$E$80)))*('Calcification Rates'!$F$80+'Calcification Rates'!$G$80)</f>
        <v>60.735373460004304</v>
      </c>
      <c r="GI125" s="73">
        <f>((((((((($A125*2)/PI())/2)+'Calcification Rates'!$D$81)^2)*PI())/2))-((((((($A125*2)/PI())/2)^2)*PI())/2)))*'Calcification Rates'!$F$81</f>
        <v>71.058183673529484</v>
      </c>
      <c r="GJ125" s="73">
        <f>((((((((($A125*2)/PI())/2)+('Calcification Rates'!$D$81-'Calcification Rates'!$E$81))^2)*PI())/2))-((((((($A125*2)/PI())/2)^2)*PI())/2)))*('Calcification Rates'!$F$81-'Calcification Rates'!$G$81)</f>
        <v>68.759901453283604</v>
      </c>
      <c r="GK125" s="73">
        <f>((((((((($A125*2)/PI())/2)+('Calcification Rates'!$D$81+'Calcification Rates'!$E$81))^2)*PI())/2))-((((((($A125*2)/PI())/2)^2)*PI())/2)))*('Calcification Rates'!$F$81+'Calcification Rates'!$G$81)</f>
        <v>73.357358341065805</v>
      </c>
      <c r="GL125" s="73">
        <f>((((((((($A125*2)/PI())/2)+'Calcification Rates'!$D$82)^2)*PI())/2))-((((((($A125*2)/PI())/2)^2)*PI())/2)))*'Calcification Rates'!$F$82</f>
        <v>72.861976885446524</v>
      </c>
      <c r="GM125" s="73">
        <f>((((((((($A125*2)/PI())/2)+('Calcification Rates'!$D$82-'Calcification Rates'!$E$82))^2)*PI())/2))-((((((($A125*2)/PI())/2)^2)*PI())/2)))*('Calcification Rates'!$F$82-'Calcification Rates'!$G$82)</f>
        <v>71.073318416791878</v>
      </c>
      <c r="GN125" s="73">
        <f>((((((((($A125*2)/PI())/2)+('Calcification Rates'!$D$82+'Calcification Rates'!$E$82))^2)*PI())/2))-((((((($A125*2)/PI())/2)^2)*PI())/2)))*('Calcification Rates'!$F$82+'Calcification Rates'!$G$82)</f>
        <v>74.651175521906765</v>
      </c>
      <c r="GO125" s="73">
        <f>((((((((($A125*2)/PI())/2)+'Calcification Rates'!$D$87)^2)*PI())/2))-((((((($A125*2)/PI())/2)^2)*PI())/2)))*'Calcification Rates'!$F$87</f>
        <v>49.044888095123497</v>
      </c>
      <c r="GP125" s="73">
        <f>((((((((($A125*2)/PI())/2)+('Calcification Rates'!$D$87-'Calcification Rates'!$E$87))^2)*PI())/2))-((((((($A125*2)/PI())/2)^2)*PI())/2)))*('Calcification Rates'!$F$87-'Calcification Rates'!$G$87)</f>
        <v>42.671851498088756</v>
      </c>
      <c r="GQ125" s="73">
        <f>((((((((($A125*2)/PI())/2)+('Calcification Rates'!$D$87+'Calcification Rates'!$E$87))^2)*PI())/2))-((((((($A125*2)/PI())/2)^2)*PI())/2)))*('Calcification Rates'!$F$87+'Calcification Rates'!$G$87)</f>
        <v>55.754892790490203</v>
      </c>
      <c r="GR125" s="73">
        <f>((((((((($A125*2)/PI())/2)+'Calcification Rates'!$D$88)^2)*PI())/2))-((((((($A125*2)/PI())/2)^2)*PI())/2)))*'Calcification Rates'!$F$88</f>
        <v>49.044888095123497</v>
      </c>
      <c r="GS125" s="73">
        <f>((((((((($A125*2)/PI())/2)+('Calcification Rates'!$D$88-'Calcification Rates'!$E$88))^2)*PI())/2))-((((((($A125*2)/PI())/2)^2)*PI())/2)))*('Calcification Rates'!$F$88-'Calcification Rates'!$G$88)</f>
        <v>42.671851498088756</v>
      </c>
      <c r="GT125" s="73">
        <f>((((((((($A125*2)/PI())/2)+('Calcification Rates'!$D$88+'Calcification Rates'!$E$88))^2)*PI())/2))-((((((($A125*2)/PI())/2)^2)*PI())/2)))*('Calcification Rates'!$F$88+'Calcification Rates'!$G$88)</f>
        <v>55.754892790490203</v>
      </c>
      <c r="GU125" s="73">
        <f>((((((((($A125*2)/PI())/2)+'Calcification Rates'!$D$89)^2)*PI())/2))-((((((($A125*2)/PI())/2)^2)*PI())/2)))*'Calcification Rates'!$F$89</f>
        <v>68.484174393983665</v>
      </c>
      <c r="GV125" s="73">
        <f>((((((((($A125*2)/PI())/2)+('Calcification Rates'!$D$89-'Calcification Rates'!$E$89))^2)*PI())/2))-((((((($A125*2)/PI())/2)^2)*PI())/2)))*('Calcification Rates'!$F$89-'Calcification Rates'!$G$89)</f>
        <v>61.06615893168307</v>
      </c>
      <c r="GW125" s="73">
        <f>((((((((($A125*2)/PI())/2)+('Calcification Rates'!$D$89+'Calcification Rates'!$E$89))^2)*PI())/2))-((((((($A125*2)/PI())/2)^2)*PI())/2)))*('Calcification Rates'!$F$89+'Calcification Rates'!$G$89)</f>
        <v>76.176549308609751</v>
      </c>
      <c r="GX125" s="73">
        <f>((((((((($A125*2)/PI())/2)+'Calcification Rates'!$D$90)^2)*PI())/2))-((((((($A125*2)/PI())/2)^2)*PI())/2)))*'Calcification Rates'!$F$90</f>
        <v>68.484174393983665</v>
      </c>
      <c r="GY125" s="73">
        <f>((((((((($A125*2)/PI())/2)+('Calcification Rates'!$D$90-'Calcification Rates'!$E$90))^2)*PI())/2))-((((((($A125*2)/PI())/2)^2)*PI())/2)))*('Calcification Rates'!$F$90-'Calcification Rates'!$G$90)</f>
        <v>61.06615893168307</v>
      </c>
      <c r="GZ125" s="73">
        <f>((((((((($A125*2)/PI())/2)+('Calcification Rates'!$D$90+'Calcification Rates'!$E$90))^2)*PI())/2))-((((((($A125*2)/PI())/2)^2)*PI())/2)))*('Calcification Rates'!$F$90+'Calcification Rates'!$G$90)</f>
        <v>76.176549308609751</v>
      </c>
      <c r="HA125" s="73">
        <f>((((((((($A125*2)/PI())/2)+'Calcification Rates'!$D$92)^2)*PI())/2))-((((((($A125*2)/PI())/2)^2)*PI())/2)))*'Calcification Rates'!$F$92</f>
        <v>171.541110710033</v>
      </c>
      <c r="HB125" s="73">
        <f>((((((((($A125*2)/PI())/2)+('Calcification Rates'!$D$92-'Calcification Rates'!$E$92))^2)*PI())/2))-((((((($A125*2)/PI())/2)^2)*PI())/2)))*('Calcification Rates'!$F$92-'Calcification Rates'!$G$92)</f>
        <v>164.90403494032398</v>
      </c>
      <c r="HC125" s="73">
        <f>((((((((($A125*2)/PI())/2)+('Calcification Rates'!$D$92+'Calcification Rates'!$E$92))^2)*PI())/2))-((((((($A125*2)/PI())/2)^2)*PI())/2)))*('Calcification Rates'!$F$92+'Calcification Rates'!$G$92)</f>
        <v>178.17818647974201</v>
      </c>
      <c r="HD125" s="73">
        <f>$A125*'Calcification Rates'!$D$93*'Calcification Rates'!$F$93</f>
        <v>50.820464041484371</v>
      </c>
      <c r="HE125" s="73">
        <f>$A125*('Calcification Rates'!$D$93-'Calcification Rates'!$E$93)*('Calcification Rates'!$F$93-'Calcification Rates'!$G$93)</f>
        <v>44.664930216756915</v>
      </c>
      <c r="HF125" s="73">
        <f>$A125*('Calcification Rates'!$D$93+'Calcification Rates'!$E$93)*('Calcification Rates'!$F$93+'Calcification Rates'!$G$93)</f>
        <v>57.313216301200818</v>
      </c>
      <c r="HG125" s="73">
        <f>$A125*'Calcification Rates'!$D$95*'Calcification Rates'!$F$95</f>
        <v>64.796091652892571</v>
      </c>
      <c r="HH125" s="73">
        <f>$A125*('Calcification Rates'!$D$95-'Calcification Rates'!$E$95)*('Calcification Rates'!$F$95-'Calcification Rates'!$G$95)</f>
        <v>56.543823060294727</v>
      </c>
      <c r="HI125" s="73">
        <f>$A125*('Calcification Rates'!$D$95+'Calcification Rates'!$E$95)*('Calcification Rates'!$F$95+'Calcification Rates'!$G$95)</f>
        <v>73.510831242046748</v>
      </c>
      <c r="HJ125" s="73">
        <f>((((1-'Calcification Rates'!$H$96)*$A125)*'Calcification Rates'!$D$96*0.1)+('Calcification Rates'!$H$96*$A125*'Calcification Rates'!$D$96))*'Calcification Rates'!$F$96</f>
        <v>30.805094775000001</v>
      </c>
      <c r="HK125" s="73">
        <f>((((1-'Calcification Rates'!$H$96)*$A125)*(('Calcification Rates'!$D$96-'Calcification Rates'!$E$96)*0.1))+('Calcification Rates'!$H$96*$A125*('Calcification Rates'!$D$96-'Calcification Rates'!$E$96)))*('Calcification Rates'!$F$96-'Calcification Rates'!$G$96)</f>
        <v>26.908938263299689</v>
      </c>
      <c r="HL125" s="73">
        <f>((((1-'Calcification Rates'!$H$96)*$A125)*(('Calcification Rates'!$D$96+'Calcification Rates'!$E$96)*0.1))+('Calcification Rates'!$H$96*$A125*('Calcification Rates'!$D$96+'Calcification Rates'!$E$96)))*('Calcification Rates'!$F$96+'Calcification Rates'!$G$96)</f>
        <v>34.940900032993703</v>
      </c>
      <c r="HM125" s="73">
        <f>((((1-'Calcification Rates'!$H$98)*$A125)*'Calcification Rates'!$D$98*0.1)+('Calcification Rates'!$H$98*$A125*'Calcification Rates'!$D$98))*'Calcification Rates'!$F$98</f>
        <v>30.805094775000001</v>
      </c>
      <c r="HN125" s="73">
        <f>((((1-'Calcification Rates'!$H$98)*$A125)*(('Calcification Rates'!$D$98-'Calcification Rates'!$E$98)*0.1))+('Calcification Rates'!$H$98*$A125*('Calcification Rates'!$D$98-'Calcification Rates'!$E$98)))*('Calcification Rates'!$F$98-'Calcification Rates'!$G$98)</f>
        <v>18.578078940033937</v>
      </c>
      <c r="HO125" s="73">
        <f>((((1-'Calcification Rates'!$H$98)*$A125)*(('Calcification Rates'!$D$98+'Calcification Rates'!$E$98)*0.1))+('Calcification Rates'!$H$98*$A125*('Calcification Rates'!$D$98+'Calcification Rates'!$E$98)))*('Calcification Rates'!$F$98+'Calcification Rates'!$G$98)</f>
        <v>44.802374625016036</v>
      </c>
    </row>
    <row r="126" spans="1:223" x14ac:dyDescent="0.3">
      <c r="A126" s="42">
        <v>124</v>
      </c>
      <c r="B126" s="73">
        <f>((((1-'Calcification Rates'!$H$11)*$A126)*'Calcification Rates'!$D$11*0.1)+('Calcification Rates'!$H$11*$A126*'Calcification Rates'!$D$11))*'Calcification Rates'!$F$11</f>
        <v>341.16186794666663</v>
      </c>
      <c r="C126" s="73">
        <f>((((1-'Calcification Rates'!$H$11)*$A126)*(('Calcification Rates'!$D$11-'Calcification Rates'!$E$11)*0.1))+('Calcification Rates'!$H$11*$A126*('Calcification Rates'!$D$11-'Calcification Rates'!$E$11)))*('Calcification Rates'!$F$11-'Calcification Rates'!$G$11)</f>
        <v>277.08315509789418</v>
      </c>
      <c r="D126" s="73">
        <f>((((1-'Calcification Rates'!$H$11)*$A126)*(('Calcification Rates'!$D$11+'Calcification Rates'!$E$11)*0.1))+('Calcification Rates'!$H$11*$A126*('Calcification Rates'!$D$11+'Calcification Rates'!$E$11)))*('Calcification Rates'!$F$11+'Calcification Rates'!$G$11)</f>
        <v>407.23115967691723</v>
      </c>
      <c r="E126" s="73">
        <f>(((((1-'Calcification Rates'!$H$12)*$A126)*'Calcification Rates'!$D$12*0.1)+('Calcification Rates'!$H$12*$A126*'Calcification Rates'!$D$12))*'Calcification Rates'!$F$12)*0.5</f>
        <v>179.65699139047615</v>
      </c>
      <c r="F126" s="73">
        <f>(((((1-'Calcification Rates'!$H$12)*$A126)*(('Calcification Rates'!$D$12-'Calcification Rates'!$E$12)*0.1))+('Calcification Rates'!$H$12*$A126*('Calcification Rates'!$D$12-'Calcification Rates'!$E$12)))*('Calcification Rates'!$F$12-'Calcification Rates'!$G$12))*0.5</f>
        <v>165.11860108624538</v>
      </c>
      <c r="G126" s="73">
        <f>(((((1-'Calcification Rates'!$H$12)*$A126)*(('Calcification Rates'!$D$12+'Calcification Rates'!$E$12)*0.1))+('Calcification Rates'!$H$12*$A126*('Calcification Rates'!$D$12+'Calcification Rates'!$E$12)))*('Calcification Rates'!$F$12+'Calcification Rates'!$G$12))*0.5</f>
        <v>194.44763619705495</v>
      </c>
      <c r="H126" s="73">
        <f>(((((1-'Calcification Rates'!$H$13)*$A126)*'Calcification Rates'!$D$13*0.1)+('Calcification Rates'!$H$13*$A126*'Calcification Rates'!$D$13))*'Calcification Rates'!$F$13)*0.5</f>
        <v>144.56122189439998</v>
      </c>
      <c r="I126" s="73">
        <f>(((((1-'Calcification Rates'!$H$13)*$A126)*(('Calcification Rates'!$D$13-'Calcification Rates'!$E$13)*0.1))+('Calcification Rates'!$H$13*$A126*('Calcification Rates'!$D$13-'Calcification Rates'!$E$13)))*('Calcification Rates'!$F$13-'Calcification Rates'!$G$13))*0.5</f>
        <v>122.33968051552671</v>
      </c>
      <c r="J126" s="73">
        <f>(((((1-'Calcification Rates'!$H$13)*$A126)*(('Calcification Rates'!$D$13+'Calcification Rates'!$E$13)*0.1))+('Calcification Rates'!$H$13*$A126*('Calcification Rates'!$D$13+'Calcification Rates'!$E$13)))*('Calcification Rates'!$F$13+'Calcification Rates'!$G$13))*0.5</f>
        <v>168.61510262358436</v>
      </c>
      <c r="K126" s="73">
        <f>((((((((($A126*2)/PI())/2)+'Calcification Rates'!$D$14)^2)*PI())/2))-((((((($A126*2)/PI())/2)^2)*PI())/2)))*'Calcification Rates'!$F$14</f>
        <v>73.209856613857838</v>
      </c>
      <c r="L126" s="73">
        <f>((((((((($A126*2)/PI())/2)+('Calcification Rates'!$D$14-'Calcification Rates'!$E$14))^2)*PI())/2))-((((((($A126*2)/PI())/2)^2)*PI())/2)))*('Calcification Rates'!$F$14-'Calcification Rates'!$G$14)</f>
        <v>70.662442738809034</v>
      </c>
      <c r="M126" s="73">
        <f>((((((((($A126*2)/PI())/2)+('Calcification Rates'!$D$14+'Calcification Rates'!$E$14))^2)*PI())/2))-((((((($A126*2)/PI())/2)^2)*PI())/2)))*('Calcification Rates'!$F$14+'Calcification Rates'!$G$14)</f>
        <v>75.757950640200576</v>
      </c>
      <c r="N126" s="73">
        <f>((((((((($A126*2)/PI())/2)+'Calcification Rates'!$D$15)^2)*PI())/2))-((((((($A126*2)/PI())/2)^2)*PI())/2)))*'Calcification Rates'!$F$15</f>
        <v>74.258435289316751</v>
      </c>
      <c r="O126" s="73">
        <f>((((((((($A126*2)/PI())/2)+('Calcification Rates'!$D$15-'Calcification Rates'!$E$15))^2)*PI())/2))-((((((($A126*2)/PI())/2)^2)*PI())/2)))*('Calcification Rates'!$F$15-'Calcification Rates'!$G$15)</f>
        <v>66.970322581112384</v>
      </c>
      <c r="P126" s="73">
        <f>((((((((($A126*2)/PI())/2)+('Calcification Rates'!$D$15+'Calcification Rates'!$E$15))^2)*PI())/2))-((((((($A126*2)/PI())/2)^2)*PI())/2)))*('Calcification Rates'!$F$15+'Calcification Rates'!$G$15)</f>
        <v>81.886461256061665</v>
      </c>
      <c r="Q126" s="73">
        <f>(2*'Calcification Rates'!$D$16*'Calcification Rates'!$F$16)+0.1*'Calcification Rates'!$D$16*($A126+(2*'Calcification Rates'!$D$16))*'Calcification Rates'!$F$16</f>
        <v>16.185528333333334</v>
      </c>
      <c r="R126" s="73">
        <f>(2*('Calcification Rates'!$D$16-'Calcification Rates'!$E$16)*('Calcification Rates'!$F$16-'Calcification Rates'!$G$16))+(0.1*('Calcification Rates'!$D$16-'Calcification Rates'!$E$16)*($A126+(2*'Calcification Rates'!$D$16-'Calcification Rates'!$E$16)))*('Calcification Rates'!$F$16-'Calcification Rates'!$G$16)</f>
        <v>13.903730146257523</v>
      </c>
      <c r="S126" s="73">
        <f>(2*('Calcification Rates'!$D$16+'Calcification Rates'!$E$16)*('Calcification Rates'!$F$16+'Calcification Rates'!$G$16))+(0.1*('Calcification Rates'!$D$16+'Calcification Rates'!$E$16)*($A126+(2*'Calcification Rates'!$D$16+'Calcification Rates'!$E$16)))*('Calcification Rates'!$F$16+'Calcification Rates'!$G$16)</f>
        <v>18.524054260203606</v>
      </c>
      <c r="T126" s="73">
        <f>(2*'Calcification Rates'!$D$17*'Calcification Rates'!$F$17)+0.1*'Calcification Rates'!$D$17*($A126+(2*'Calcification Rates'!$D$17))*'Calcification Rates'!$F$17</f>
        <v>14.959351944444444</v>
      </c>
      <c r="U126" s="73">
        <f>(2*('Calcification Rates'!$D$17-'Calcification Rates'!$E$17)*('Calcification Rates'!$F$17-'Calcification Rates'!$G$17))+(0.1*('Calcification Rates'!$D$17-'Calcification Rates'!$E$17)*($A126+(2*'Calcification Rates'!$D$17-'Calcification Rates'!$E$17)))*('Calcification Rates'!$F$17-'Calcification Rates'!$G$17)</f>
        <v>12.694182793724186</v>
      </c>
      <c r="V126" s="73">
        <f>(2*('Calcification Rates'!$D$17+'Calcification Rates'!$E$17)*('Calcification Rates'!$F$17+'Calcification Rates'!$G$17))+(0.1*('Calcification Rates'!$D$17+'Calcification Rates'!$E$17)*($A126+(2*'Calcification Rates'!$D$17+'Calcification Rates'!$E$17)))*('Calcification Rates'!$F$17+'Calcification Rates'!$G$17)</f>
        <v>17.281247341003603</v>
      </c>
      <c r="W126" s="73">
        <f>((((((((($A126*2)/PI())/2)+'Calcification Rates'!$D$18)^2)*PI())/2))-((((((($A126*2)/PI())/2)^2)*PI())/2)))*'Calcification Rates'!$F$18</f>
        <v>74.258435289316751</v>
      </c>
      <c r="X126" s="73">
        <f>((((((((($A126*2)/PI())/2)+('Calcification Rates'!$D$18-'Calcification Rates'!$E$18))^2)*PI())/2))-((((((($A126*2)/PI())/2)^2)*PI())/2)))*('Calcification Rates'!$F$18-'Calcification Rates'!$G$18)</f>
        <v>66.970322581112384</v>
      </c>
      <c r="Y126" s="73">
        <f>((((((((($A126*2)/PI())/2)+('Calcification Rates'!$D$18+'Calcification Rates'!$E$18))^2)*PI())/2))-((((((($A126*2)/PI())/2)^2)*PI())/2)))*('Calcification Rates'!$F$18+'Calcification Rates'!$G$18)</f>
        <v>81.886461256061665</v>
      </c>
      <c r="Z126" s="73">
        <f>(2*'Calcification Rates'!$D$19*'Calcification Rates'!$F$19)+0.1*'Calcification Rates'!$D$19*($A126+(2*'Calcification Rates'!$D$19))*'Calcification Rates'!$F$19</f>
        <v>14.959351944444444</v>
      </c>
      <c r="AA126" s="73">
        <f>(2*('Calcification Rates'!$D$19-'Calcification Rates'!$E$19)*('Calcification Rates'!$F$19-'Calcification Rates'!$G$19))+(0.1*('Calcification Rates'!$D$19-'Calcification Rates'!$E$19)*($A126+(2*'Calcification Rates'!$D$19-'Calcification Rates'!$E$19)))*('Calcification Rates'!$F$19-'Calcification Rates'!$G$19)</f>
        <v>12.694182793724186</v>
      </c>
      <c r="AB126" s="73">
        <f>(2*('Calcification Rates'!$D$19+'Calcification Rates'!$E$19)*('Calcification Rates'!$F$19+'Calcification Rates'!$G$19))+(0.1*('Calcification Rates'!$D$19+'Calcification Rates'!$E$19)*($A126+(2*'Calcification Rates'!$D$19+'Calcification Rates'!$E$19)))*('Calcification Rates'!$F$19+'Calcification Rates'!$G$19)</f>
        <v>17.281247341003603</v>
      </c>
      <c r="AC126" s="73">
        <f>(((((1-'Calcification Rates'!$H$20)*$A126)*'Calcification Rates'!$D$20*0.1)+('Calcification Rates'!$H$20*$A126*'Calcification Rates'!$D$20))*'Calcification Rates'!$F$20)*0.5</f>
        <v>10.025483183333332</v>
      </c>
      <c r="AD126" s="73">
        <f>(((((1-'Calcification Rates'!$H$20)*$A126)*(('Calcification Rates'!$D$20-'Calcification Rates'!$E$20)*0.1))+('Calcification Rates'!$H$20*$A126*('Calcification Rates'!$D$20-'Calcification Rates'!$E$20)))*('Calcification Rates'!$F$20-'Calcification Rates'!$G$20))*0.5</f>
        <v>8.5077918099423187</v>
      </c>
      <c r="AE126" s="73">
        <f>(((((1-'Calcification Rates'!$H$20)*$A126)*(('Calcification Rates'!$D$20+'Calcification Rates'!$E$20)*0.1))+('Calcification Rates'!$H$20*$A126*('Calcification Rates'!$D$20+'Calcification Rates'!$E$20)))*('Calcification Rates'!$F$20+'Calcification Rates'!$G$20))*0.5</f>
        <v>11.581052940597738</v>
      </c>
      <c r="AF126" s="73">
        <f>(2*'Calcification Rates'!$D$21*'Calcification Rates'!$F$21)+0.1*'Calcification Rates'!$D$21*($A126+(2*'Calcification Rates'!$D$21))*'Calcification Rates'!$F$21</f>
        <v>17.166469444444445</v>
      </c>
      <c r="AG126" s="73">
        <f>(2*('Calcification Rates'!$D$21-'Calcification Rates'!$E$21)*('Calcification Rates'!$F$21-'Calcification Rates'!$G$21))+(0.1*('Calcification Rates'!$D$21-'Calcification Rates'!$E$21)*($A126+(2*'Calcification Rates'!$D$21-'Calcification Rates'!$E$21)))*('Calcification Rates'!$F$21-'Calcification Rates'!$G$21)</f>
        <v>16.798193631982933</v>
      </c>
      <c r="AH126" s="73">
        <f>(2*('Calcification Rates'!$D$21+'Calcification Rates'!$E$21)*('Calcification Rates'!$F$21+'Calcification Rates'!$G$21))+(0.1*('Calcification Rates'!$D$21+'Calcification Rates'!$E$21)*($A126+(2*'Calcification Rates'!$D$21+'Calcification Rates'!$E$21)))*('Calcification Rates'!$F$21+'Calcification Rates'!$G$21)</f>
        <v>17.5384912437504</v>
      </c>
      <c r="AI126" s="73">
        <f>$A126*'Calcification Rates'!$D$23*'Calcification Rates'!$F$23</f>
        <v>2.9143487499999998</v>
      </c>
      <c r="AJ126" s="73">
        <f>$A126*('Calcification Rates'!$D$23-'Calcification Rates'!$E$23)*('Calcification Rates'!$F$23-'Calcification Rates'!$G$23)</f>
        <v>1.8940317104484479</v>
      </c>
      <c r="AK126" s="73">
        <f>$A126*('Calcification Rates'!$D$23+'Calcification Rates'!$E$23)*('Calcification Rates'!$F$23+'Calcification Rates'!$G$23)</f>
        <v>3.9346657895515516</v>
      </c>
      <c r="AL126" s="73">
        <f>((((1-'Calcification Rates'!$H$24)*$A126)*'Calcification Rates'!$D$24*0.1)+('Calcification Rates'!$H$24*$A126*'Calcification Rates'!$D$24))*'Calcification Rates'!$F$24</f>
        <v>132.79350058520001</v>
      </c>
      <c r="AM126" s="73">
        <f>((((1-'Calcification Rates'!$H$24)*$A126)*(('Calcification Rates'!$D$24-'Calcification Rates'!$E$24)*0.1))+('Calcification Rates'!$H$24*$A126*('Calcification Rates'!$D$24-'Calcification Rates'!$E$24)))*('Calcification Rates'!$F$24-'Calcification Rates'!$G$24)</f>
        <v>80.085718113012618</v>
      </c>
      <c r="AN126" s="73">
        <f>((((1-'Calcification Rates'!$H$24)*$A126)*(('Calcification Rates'!$D$24+'Calcification Rates'!$E$24)*0.1))+('Calcification Rates'!$H$24*$A126*('Calcification Rates'!$D$24+'Calcification Rates'!$E$24)))*('Calcification Rates'!$F$24+'Calcification Rates'!$G$24)</f>
        <v>193.13247384694714</v>
      </c>
      <c r="AO126" s="73">
        <f>((((((((($A126*2)/PI())/2)+'Calcification Rates'!$D$25)^2)*PI())/2))-((((((($A126*2)/PI())/2)^2)*PI())/2)))*'Calcification Rates'!$F$25</f>
        <v>62.219682878060127</v>
      </c>
      <c r="AP126" s="73">
        <f>((((((((($A126*2)/PI())/2)+('Calcification Rates'!$D$25-'Calcification Rates'!$E$25))^2)*PI())/2))-((((((($A126*2)/PI())/2)^2)*PI())/2)))*('Calcification Rates'!$F$25-'Calcification Rates'!$G$25)</f>
        <v>50.868522521910783</v>
      </c>
      <c r="AQ126" s="73">
        <f>((((((((($A126*2)/PI())/2)+('Calcification Rates'!$D$25+'Calcification Rates'!$E$25))^2)*PI())/2))-((((((($A126*2)/PI())/2)^2)*PI())/2)))*('Calcification Rates'!$F$25+'Calcification Rates'!$G$25)</f>
        <v>73.946692074378575</v>
      </c>
      <c r="AR126" s="73">
        <f>((((1-'Calcification Rates'!$H$28)*$A126)*'Calcification Rates'!$D$28*0.1)+('Calcification Rates'!$H$28*$A126*'Calcification Rates'!$D$28))*'Calcification Rates'!$F$28</f>
        <v>21.374033580862104</v>
      </c>
      <c r="AS126" s="73">
        <f>((((1-'Calcification Rates'!$H$28)*$A126)*(('Calcification Rates'!$D$28-'Calcification Rates'!$E$28)*0.1))+('Calcification Rates'!$H$28*$A126*('Calcification Rates'!$D$28-'Calcification Rates'!$E$28)))*('Calcification Rates'!$F$28-'Calcification Rates'!$G$28)</f>
        <v>19.264834985383782</v>
      </c>
      <c r="AT126" s="73">
        <f>((((1-'Calcification Rates'!$H$28)*$A126)*(('Calcification Rates'!$D$28+'Calcification Rates'!$E$28)*0.1))+('Calcification Rates'!$H$28*$A126*('Calcification Rates'!$D$28+'Calcification Rates'!$E$28)))*('Calcification Rates'!$F$28+'Calcification Rates'!$G$28)</f>
        <v>23.586445921053631</v>
      </c>
      <c r="AU126" s="73">
        <f>((((((((($A126*2)/PI())/2)+'Calcification Rates'!$D$29)^2)*PI())/2))-((((((($A126*2)/PI())/2)^2)*PI())/2)))*'Calcification Rates'!$F$29</f>
        <v>303.57020978419524</v>
      </c>
      <c r="AV126" s="73">
        <f>((((((((($A126*2)/PI())/2)+('Calcification Rates'!$D$29-'Calcification Rates'!$E$29))^2)*PI())/2))-((((((($A126*2)/PI())/2)^2)*PI())/2)))*('Calcification Rates'!$F$29-'Calcification Rates'!$G$29)</f>
        <v>250.98773303943588</v>
      </c>
      <c r="AW126" s="73">
        <f>((((((((($A126*2)/PI())/2)+('Calcification Rates'!$D$29+'Calcification Rates'!$E$29))^2)*PI())/2))-((((((($A126*2)/PI())/2)^2)*PI())/2)))*('Calcification Rates'!$F$29+'Calcification Rates'!$G$29)</f>
        <v>360.69615281578803</v>
      </c>
      <c r="AX126" s="73">
        <f>((((((((($A126*2)/PI())/2)+'Calcification Rates'!$D$30)^2)*PI())/2))-((((((($A126*2)/PI())/2)^2)*PI())/2)))*'Calcification Rates'!$F$30</f>
        <v>72.720477886832768</v>
      </c>
      <c r="AY126" s="73">
        <f>((((((((($A126*2)/PI())/2)+('Calcification Rates'!$D$30-'Calcification Rates'!$E$30))^2)*PI())/2))-((((((($A126*2)/PI())/2)^2)*PI())/2)))*('Calcification Rates'!$F$30-'Calcification Rates'!$G$30)</f>
        <v>64.560046313188749</v>
      </c>
      <c r="AZ126" s="73">
        <f>((((((((($A126*2)/PI())/2)+('Calcification Rates'!$D$30+'Calcification Rates'!$E$30))^2)*PI())/2))-((((((($A126*2)/PI())/2)^2)*PI())/2)))*('Calcification Rates'!$F$30+'Calcification Rates'!$G$30)</f>
        <v>81.048177649748567</v>
      </c>
      <c r="BA126" s="73">
        <f>((((1-'Calcification Rates'!$H$31)*$A126)*'Calcification Rates'!$D$31*0.1)+('Calcification Rates'!$H$31*$A126*'Calcification Rates'!$D$31))*'Calcification Rates'!$F$31</f>
        <v>22.861384000000001</v>
      </c>
      <c r="BB126" s="73">
        <f>((((1-'Calcification Rates'!$H$31)*$A126)*(('Calcification Rates'!$D$31-'Calcification Rates'!$E$31)*0.1))+('Calcification Rates'!$H$31*$A126*('Calcification Rates'!$D$31-'Calcification Rates'!$E$31)))*('Calcification Rates'!$F$31-'Calcification Rates'!$G$31)</f>
        <v>22.861384000000001</v>
      </c>
      <c r="BC126" s="73">
        <f>((((1-'Calcification Rates'!$H$31)*$A126)*(('Calcification Rates'!$D$31+'Calcification Rates'!$E$31)*0.1))+('Calcification Rates'!$H$31*$A126*('Calcification Rates'!$D$31+'Calcification Rates'!$E$31)))*('Calcification Rates'!$F$31+'Calcification Rates'!$G$31)</f>
        <v>22.861384000000001</v>
      </c>
      <c r="BD126" s="73">
        <f>$A126*'Calcification Rates'!$D$32*'Calcification Rates'!$F$32</f>
        <v>96.063072273537529</v>
      </c>
      <c r="BE126" s="73">
        <f>$A126*('Calcification Rates'!$D$32-'Calcification Rates'!$E$32)*('Calcification Rates'!$F$32-'Calcification Rates'!$G$32)</f>
        <v>92.346307897281164</v>
      </c>
      <c r="BF126" s="73">
        <f>$A126*('Calcification Rates'!$D$32+'Calcification Rates'!$E$32)*('Calcification Rates'!$F$32+'Calcification Rates'!$G$32)</f>
        <v>99.779836649793907</v>
      </c>
      <c r="BG126" s="73">
        <f>((((1-'Calcification Rates'!$H$34)*$A126)*'Calcification Rates'!$D$34*0.1)+('Calcification Rates'!$H$34*$A126*'Calcification Rates'!$D$34))*'Calcification Rates'!$F$34</f>
        <v>31.055542700000004</v>
      </c>
      <c r="BH126" s="73">
        <f>((((1-'Calcification Rates'!$H$34)*$A126)*(('Calcification Rates'!$D$34-'Calcification Rates'!$E$34)*0.1))+('Calcification Rates'!$H$34*$A126*('Calcification Rates'!$D$34-'Calcification Rates'!$E$34)))*('Calcification Rates'!$F$34-'Calcification Rates'!$G$34)</f>
        <v>11.826356878191321</v>
      </c>
      <c r="BI126" s="73">
        <f>((((1-'Calcification Rates'!$H$34)*$A126)*(('Calcification Rates'!$D$34+'Calcification Rates'!$E$34)*0.1))+('Calcification Rates'!$H$34*$A126*('Calcification Rates'!$D$34+'Calcification Rates'!$E$34)))*('Calcification Rates'!$F$34+'Calcification Rates'!$G$34)</f>
        <v>59.229400675305087</v>
      </c>
      <c r="BJ126" s="73">
        <f>(2*'Calcification Rates'!$D$35*'Calcification Rates'!$F$35)+0.1*'Calcification Rates'!$D$35*($A126+(2*'Calcification Rates'!$D$35))*'Calcification Rates'!$F$35</f>
        <v>8.6267735019121101</v>
      </c>
      <c r="BK126" s="73">
        <f>(2*('Calcification Rates'!$D$35-'Calcification Rates'!$E$35)*('Calcification Rates'!$F$35-'Calcification Rates'!$G$35))+(0.1*('Calcification Rates'!$D$35-'Calcification Rates'!$E$35)*($A126+(2*'Calcification Rates'!$D$35-'Calcification Rates'!$E$35)))*('Calcification Rates'!$F$35-'Calcification Rates'!$G$35)</f>
        <v>7.7805679382267741</v>
      </c>
      <c r="BL126" s="73">
        <f>(2*('Calcification Rates'!$D$35+'Calcification Rates'!$E$35)*('Calcification Rates'!$F$35+'Calcification Rates'!$G$35))+(0.1*('Calcification Rates'!$D$35+'Calcification Rates'!$E$35)*($A126+(2*'Calcification Rates'!$D$35+'Calcification Rates'!$E$35)))*('Calcification Rates'!$F$35+'Calcification Rates'!$G$35)</f>
        <v>9.5123627593269156</v>
      </c>
      <c r="BM126" s="73">
        <f>((((((((($A126*2)/PI())/2)+'Calcification Rates'!$D$36)^2)*PI())/2))-((((((($A126*2)/PI())/2)^2)*PI())/2)))*'Calcification Rates'!$F$36</f>
        <v>97.936488142866054</v>
      </c>
      <c r="BN126" s="73">
        <f>((((((((($A126*2)/PI())/2)+('Calcification Rates'!$D$36-'Calcification Rates'!$E$36))^2)*PI())/2))-((((((($A126*2)/PI())/2)^2)*PI())/2)))*('Calcification Rates'!$F$36-'Calcification Rates'!$G$36)</f>
        <v>89.71477809461301</v>
      </c>
      <c r="BO126" s="73">
        <f>((((((((($A126*2)/PI())/2)+('Calcification Rates'!$D$36+'Calcification Rates'!$E$36))^2)*PI())/2))-((((((($A126*2)/PI())/2)^2)*PI())/2)))*('Calcification Rates'!$F$36+'Calcification Rates'!$G$36)</f>
        <v>106.51783495999308</v>
      </c>
      <c r="BP126" s="73">
        <f>(2*'Calcification Rates'!$D$37*'Calcification Rates'!$F$37)+0.1*'Calcification Rates'!$D$37*($A126+(2*'Calcification Rates'!$D$37))*'Calcification Rates'!$F$37</f>
        <v>168.31942361111109</v>
      </c>
      <c r="BQ126" s="73">
        <f>(2*('Calcification Rates'!$D$37-'Calcification Rates'!$E$37)*('Calcification Rates'!$F$37-'Calcification Rates'!$G$37))+(0.1*('Calcification Rates'!$D$37-'Calcification Rates'!$E$37)*($A126+(2*'Calcification Rates'!$D$37-'Calcification Rates'!$E$37)))*('Calcification Rates'!$F$37-'Calcification Rates'!$G$37)</f>
        <v>138.23891427645424</v>
      </c>
      <c r="BR126" s="73">
        <f>(2*('Calcification Rates'!$D$37+'Calcification Rates'!$E$37)*('Calcification Rates'!$F$37+'Calcification Rates'!$G$37))+(0.1*('Calcification Rates'!$D$37+'Calcification Rates'!$E$37)*($A126+(2*'Calcification Rates'!$D$37+'Calcification Rates'!$E$37)))*('Calcification Rates'!$F$37+'Calcification Rates'!$G$37)</f>
        <v>200.76598459599472</v>
      </c>
      <c r="BS126" s="73">
        <f>(2*'Calcification Rates'!$D$38*'Calcification Rates'!$F$38)+0.1*'Calcification Rates'!$D$38*($A126+(2*'Calcification Rates'!$D$38))*'Calcification Rates'!$F$38</f>
        <v>161.1707222222222</v>
      </c>
      <c r="BT126" s="73">
        <f>(2*('Calcification Rates'!$D$38-'Calcification Rates'!$E$38)*('Calcification Rates'!$F$38-'Calcification Rates'!$G$38))+(0.1*('Calcification Rates'!$D$38-'Calcification Rates'!$E$38)*($A126+(2*'Calcification Rates'!$D$38-'Calcification Rates'!$E$38)))*('Calcification Rates'!$F$38-'Calcification Rates'!$G$38)</f>
        <v>129.83095220304637</v>
      </c>
      <c r="BU126" s="73">
        <f>(2*('Calcification Rates'!$D$38+'Calcification Rates'!$E$38)*('Calcification Rates'!$F$38+'Calcification Rates'!$G$38))+(0.1*('Calcification Rates'!$D$38+'Calcification Rates'!$E$38)*($A126+(2*'Calcification Rates'!$D$38+'Calcification Rates'!$E$38)))*('Calcification Rates'!$F$38+'Calcification Rates'!$G$38)</f>
        <v>195.5974967870817</v>
      </c>
      <c r="BV126" s="73">
        <f>((((((((($A126*2)/PI())/2)+'Calcification Rates'!$D$39)^2)*PI())/2))-((((((($A126*2)/PI())/2)^2)*PI())/2)))*'Calcification Rates'!$F$39</f>
        <v>53.018745779167062</v>
      </c>
      <c r="BW126" s="73">
        <f>((((((((($A126*2)/PI())/2)+('Calcification Rates'!$D$39-'Calcification Rates'!$E$39))^2)*PI())/2))-((((((($A126*2)/PI())/2)^2)*PI())/2)))*('Calcification Rates'!$F$39-'Calcification Rates'!$G$39)</f>
        <v>50.967404083320787</v>
      </c>
      <c r="BX126" s="73">
        <f>((((((((($A126*2)/PI())/2)+('Calcification Rates'!$D$39+'Calcification Rates'!$E$39))^2)*PI())/2))-((((((($A126*2)/PI())/2)^2)*PI())/2)))*('Calcification Rates'!$F$39+'Calcification Rates'!$G$39)</f>
        <v>55.070087475013331</v>
      </c>
      <c r="BY126" s="73">
        <f>((((((((($A126*2)/PI())/2)+'Calcification Rates'!$D$40)^2)*PI())/2))-((((((($A126*2)/PI())/2)^2)*PI())/2)))*'Calcification Rates'!$F$40</f>
        <v>96.671521955262676</v>
      </c>
      <c r="BZ126" s="73">
        <f>((((((((($A126*2)/PI())/2)+('Calcification Rates'!$D$40-'Calcification Rates'!$E$40))^2)*PI())/2))-((((((($A126*2)/PI())/2)^2)*PI())/2)))*('Calcification Rates'!$F$40-'Calcification Rates'!$G$40)</f>
        <v>92.931216128079754</v>
      </c>
      <c r="CA126" s="73">
        <f>((((((((($A126*2)/PI())/2)+('Calcification Rates'!$D$40+'Calcification Rates'!$E$40))^2)*PI())/2))-((((((($A126*2)/PI())/2)^2)*PI())/2)))*('Calcification Rates'!$F$40+'Calcification Rates'!$G$40)</f>
        <v>100.4118277824456</v>
      </c>
      <c r="CB126" s="73">
        <f>$A126*'Calcification Rates'!$D$23*'Calcification Rates'!$F$23</f>
        <v>2.9143487499999998</v>
      </c>
      <c r="CC126" s="73">
        <f>$A126*('Calcification Rates'!$D$23-'Calcification Rates'!$E$23)*('Calcification Rates'!$F$23-'Calcification Rates'!$G$23)</f>
        <v>1.8940317104484479</v>
      </c>
      <c r="CD126" s="73">
        <f>$A126*('Calcification Rates'!$D$23+'Calcification Rates'!$E$23)*('Calcification Rates'!$F$23+'Calcification Rates'!$G$23)</f>
        <v>3.9346657895515516</v>
      </c>
      <c r="CE126" s="73">
        <f>((((1-'Calcification Rates'!$H$44)*$A126)*'Calcification Rates'!$D$44*0.1)+('Calcification Rates'!$H$44*$A126*'Calcification Rates'!$D$44))*'Calcification Rates'!$F$44</f>
        <v>101.76901342790001</v>
      </c>
      <c r="CF126" s="73">
        <f>((((1-'Calcification Rates'!$H$44)*$A126)*(('Calcification Rates'!$D$44-'Calcification Rates'!$E$44)*0.1))+('Calcification Rates'!$H$44*$A126*('Calcification Rates'!$D$44-'Calcification Rates'!$E$44)))*('Calcification Rates'!$F$44-'Calcification Rates'!$G$44)</f>
        <v>61.375327001015521</v>
      </c>
      <c r="CG126" s="73">
        <f>((((1-'Calcification Rates'!$H$44)*$A126)*(('Calcification Rates'!$D$44+'Calcification Rates'!$E$44)*0.1))+('Calcification Rates'!$H$44*$A126*('Calcification Rates'!$D$44+'Calcification Rates'!$E$44)))*('Calcification Rates'!$F$44+'Calcification Rates'!$G$44)</f>
        <v>148.01101889533345</v>
      </c>
      <c r="CH126" s="73">
        <f>((((1-'Calcification Rates'!$H$45)*$A126)*'Calcification Rates'!$D$45*0.1)+('Calcification Rates'!$H$45*$A126*'Calcification Rates'!$D$45))*'Calcification Rates'!$F$45</f>
        <v>126.4554976</v>
      </c>
      <c r="CI126" s="73">
        <f>((((1-'Calcification Rates'!$H$45)*$A126)*(('Calcification Rates'!$D$45-'Calcification Rates'!$E$45)*0.1))+('Calcification Rates'!$H$45*$A126*('Calcification Rates'!$D$45-'Calcification Rates'!$E$45)))*('Calcification Rates'!$F$45-'Calcification Rates'!$G$45)</f>
        <v>83.2692382346263</v>
      </c>
      <c r="CJ126" s="73">
        <f>((((1-'Calcification Rates'!$H$45)*$A126)*(('Calcification Rates'!$D$45+'Calcification Rates'!$E$45)*0.1))+('Calcification Rates'!$H$45*$A126*('Calcification Rates'!$D$45+'Calcification Rates'!$E$45)))*('Calcification Rates'!$F$45+'Calcification Rates'!$G$45)</f>
        <v>169.64175696537367</v>
      </c>
      <c r="CK126" s="73">
        <f>((((1-'Calcification Rates'!$H$46)*$A126)*'Calcification Rates'!$D$46*0.1)+('Calcification Rates'!$H$46*$A126*'Calcification Rates'!$D$46))*'Calcification Rates'!$F$46</f>
        <v>101.85518968000002</v>
      </c>
      <c r="CL126" s="73">
        <f>((((1-'Calcification Rates'!$H$46)*$A126)*(('Calcification Rates'!$D$46-'Calcification Rates'!$E$46)*0.1))+('Calcification Rates'!$H$46*$A126*('Calcification Rates'!$D$46-'Calcification Rates'!$E$46)))*('Calcification Rates'!$F$46-'Calcification Rates'!$G$46)</f>
        <v>95.526727254641472</v>
      </c>
      <c r="CM126" s="73">
        <f>((((1-'Calcification Rates'!$H$46)*$A126)*(('Calcification Rates'!$D$46+'Calcification Rates'!$E$46)*0.1))+('Calcification Rates'!$H$46*$A126*('Calcification Rates'!$D$46+'Calcification Rates'!$E$46)))*('Calcification Rates'!$F$46+'Calcification Rates'!$G$46)</f>
        <v>108.37342225327976</v>
      </c>
      <c r="CN126" s="73">
        <f>((((1-'Calcification Rates'!$H$47)*$A126)*'Calcification Rates'!$D$47*0.1)+('Calcification Rates'!$H$47*$A126*'Calcification Rates'!$D$47))*'Calcification Rates'!$F$47</f>
        <v>132.79350058520001</v>
      </c>
      <c r="CO126" s="73">
        <f>((((1-'Calcification Rates'!$H$47)*$A126)*(('Calcification Rates'!$D$47-'Calcification Rates'!$E$47)*0.1))+('Calcification Rates'!$H$47*$A126*('Calcification Rates'!$D$47-'Calcification Rates'!$E$47)))*('Calcification Rates'!$F$47-'Calcification Rates'!$G$47)</f>
        <v>80.085718113012618</v>
      </c>
      <c r="CP126" s="73">
        <f>((((1-'Calcification Rates'!$H$47)*$A126)*(('Calcification Rates'!$D$47+'Calcification Rates'!$E$47)*0.1))+('Calcification Rates'!$H$47*$A126*('Calcification Rates'!$D$47+'Calcification Rates'!$E$47)))*('Calcification Rates'!$F$47+'Calcification Rates'!$G$47)</f>
        <v>193.13247384694714</v>
      </c>
      <c r="CQ126" s="73">
        <f>((((((((($A126*2)/PI())/2)+'Calcification Rates'!$D$48)^2)*PI())/2))-((((((($A126*2)/PI())/2)^2)*PI())/2)))*'Calcification Rates'!$F$48</f>
        <v>74.258435289316751</v>
      </c>
      <c r="CR126" s="73">
        <f>((((((((($A126*2)/PI())/2)+('Calcification Rates'!$D$48-'Calcification Rates'!$E$48))^2)*PI())/2))-((((((($A126*2)/PI())/2)^2)*PI())/2)))*('Calcification Rates'!$F$48-'Calcification Rates'!$G$48)</f>
        <v>66.970322581112384</v>
      </c>
      <c r="CS126" s="73">
        <f>((((((((($A126*2)/PI())/2)+('Calcification Rates'!$D$48+'Calcification Rates'!$E$48))^2)*PI())/2))-((((((($A126*2)/PI())/2)^2)*PI())/2)))*('Calcification Rates'!$F$48+'Calcification Rates'!$G$48)</f>
        <v>81.886461256061665</v>
      </c>
      <c r="CT126" s="73">
        <f>((((1-'Calcification Rates'!$H$49)*$A126)*'Calcification Rates'!$D$49*0.1)+('Calcification Rates'!$H$49*$A126*'Calcification Rates'!$D$49))*'Calcification Rates'!$F$49</f>
        <v>101.76901342790001</v>
      </c>
      <c r="CU126" s="73">
        <f>((((1-'Calcification Rates'!$H$49)*$A126)*(('Calcification Rates'!$D$49-'Calcification Rates'!$E$49)*0.1))+('Calcification Rates'!$H$49*$A126*('Calcification Rates'!$D$49-'Calcification Rates'!$E$49)))*('Calcification Rates'!$F$49-'Calcification Rates'!$G$49)</f>
        <v>61.375327001015521</v>
      </c>
      <c r="CV126" s="73">
        <f>((((1-'Calcification Rates'!$H$49)*$A126)*(('Calcification Rates'!$D$49+'Calcification Rates'!$E$49)*0.1))+('Calcification Rates'!$H$49*$A126*('Calcification Rates'!$D$49+'Calcification Rates'!$E$49)))*('Calcification Rates'!$F$49+'Calcification Rates'!$G$49)</f>
        <v>148.01101889533345</v>
      </c>
      <c r="CW126" s="73">
        <f>((((((((($A126*2)/PI())/2)+'Calcification Rates'!$D$50)^2)*PI())/2))-((((((($A126*2)/PI())/2)^2)*PI())/2)))*'Calcification Rates'!$F$50</f>
        <v>74.258435289316751</v>
      </c>
      <c r="CX126" s="73">
        <f>((((((((($A126*2)/PI())/2)+('Calcification Rates'!$D$50-'Calcification Rates'!$E$50))^2)*PI())/2))-((((((($A126*2)/PI())/2)^2)*PI())/2)))*('Calcification Rates'!$F$50-'Calcification Rates'!$G$50)</f>
        <v>66.970322581112384</v>
      </c>
      <c r="CY126" s="73">
        <f>((((((((($A126*2)/PI())/2)+('Calcification Rates'!$D$50+'Calcification Rates'!$E$50))^2)*PI())/2))-((((((($A126*2)/PI())/2)^2)*PI())/2)))*('Calcification Rates'!$F$50+'Calcification Rates'!$G$50)</f>
        <v>81.886461256061665</v>
      </c>
      <c r="CZ126" s="73">
        <f>((((((((($A126*2)/PI())/2)+'Calcification Rates'!$D$51)^2)*PI())/2))-((((((($A126*2)/PI())/2)^2)*PI())/2)))*'Calcification Rates'!$F$51</f>
        <v>74.258435289316751</v>
      </c>
      <c r="DA126" s="73">
        <f>((((((((($A126*2)/PI())/2)+('Calcification Rates'!$D$51-'Calcification Rates'!$E$51))^2)*PI())/2))-((((((($A126*2)/PI())/2)^2)*PI())/2)))*('Calcification Rates'!$F$51-'Calcification Rates'!$G$51)</f>
        <v>66.970322581112384</v>
      </c>
      <c r="DB126" s="73">
        <f>((((((((($A126*2)/PI())/2)+('Calcification Rates'!$D$51+'Calcification Rates'!$E$51))^2)*PI())/2))-((((((($A126*2)/PI())/2)^2)*PI())/2)))*('Calcification Rates'!$F$51+'Calcification Rates'!$G$51)</f>
        <v>81.886461256061665</v>
      </c>
      <c r="DC126" s="73">
        <f>((((((((($A126*2)/PI())/2)+'Calcification Rates'!$D$52)^2)*PI())/2))-((((((($A126*2)/PI())/2)^2)*PI())/2)))*'Calcification Rates'!$F$52</f>
        <v>163.56109788021311</v>
      </c>
      <c r="DD126" s="73">
        <f>((((((((($A126*2)/PI())/2)+('Calcification Rates'!$D$52-'Calcification Rates'!$E$52))^2)*PI())/2))-((((((($A126*2)/PI())/2)^2)*PI())/2)))*('Calcification Rates'!$F$52-'Calcification Rates'!$G$52)</f>
        <v>154.4211056568216</v>
      </c>
      <c r="DE126" s="73">
        <f>((((((((($A126*2)/PI())/2)+('Calcification Rates'!$D$52+'Calcification Rates'!$E$52))^2)*PI())/2))-((((((($A126*2)/PI())/2)^2)*PI())/2)))*('Calcification Rates'!$F$52+'Calcification Rates'!$G$52)</f>
        <v>172.92854262122577</v>
      </c>
      <c r="DF126" s="73">
        <f>((((((((($A126*2)/PI())/2)+'Calcification Rates'!$D$53)^2)*PI())/2))-((((((($A126*2)/PI())/2)^2)*PI())/2)))*'Calcification Rates'!$F$53</f>
        <v>22.049619633183436</v>
      </c>
      <c r="DG126" s="73">
        <f>((((((((($A126*2)/PI())/2)+('Calcification Rates'!$D$53-'Calcification Rates'!$E$53))^2)*PI())/2))-((((((($A126*2)/PI())/2)^2)*PI())/2)))*('Calcification Rates'!$F$53-'Calcification Rates'!$G$53)</f>
        <v>20.95827151393118</v>
      </c>
      <c r="DH126" s="73">
        <f>((((((((($A126*2)/PI())/2)+('Calcification Rates'!$D$53+'Calcification Rates'!$E$53))^2)*PI())/2))-((((((($A126*2)/PI())/2)^2)*PI())/2)))*('Calcification Rates'!$F$53+'Calcification Rates'!$G$53)</f>
        <v>23.160152652391247</v>
      </c>
      <c r="DI126" s="73">
        <f>((((((((($A126*2)/PI())/2)+'Calcification Rates'!$D$54)^2)*PI())/2))-((((((($A126*2)/PI())/2)^2)*PI())/2)))*'Calcification Rates'!$F$54</f>
        <v>22.049619633183436</v>
      </c>
      <c r="DJ126" s="73">
        <f>((((((((($A126*2)/PI())/2)+('Calcification Rates'!$D$54-'Calcification Rates'!$E$54))^2)*PI())/2))-((((((($A126*2)/PI())/2)^2)*PI())/2)))*('Calcification Rates'!$F$54-'Calcification Rates'!$G$54)</f>
        <v>20.95827151393118</v>
      </c>
      <c r="DK126" s="73">
        <f>((((((((($A126*2)/PI())/2)+('Calcification Rates'!$D$54+'Calcification Rates'!$E$54))^2)*PI())/2))-((((((($A126*2)/PI())/2)^2)*PI())/2)))*('Calcification Rates'!$F$54+'Calcification Rates'!$G$54)</f>
        <v>23.160152652391247</v>
      </c>
      <c r="DL126" s="73">
        <f>((((((((($A126*2)/PI())/2)+'Calcification Rates'!$D$55)^2)*PI())/2))-((((((($A126*2)/PI())/2)^2)*PI())/2)))*'Calcification Rates'!$F$55</f>
        <v>27.038956087026236</v>
      </c>
      <c r="DM126" s="73">
        <f>((((((((($A126*2)/PI())/2)+('Calcification Rates'!$D$55-'Calcification Rates'!$E$55))^2)*PI())/2))-((((((($A126*2)/PI())/2)^2)*PI())/2)))*('Calcification Rates'!$F$55-'Calcification Rates'!$G$55)</f>
        <v>26.735063269527654</v>
      </c>
      <c r="DN126" s="73">
        <f>((((((((($A126*2)/PI())/2)+('Calcification Rates'!$D$55+'Calcification Rates'!$E$55))^2)*PI())/2))-((((((($A126*2)/PI())/2)^2)*PI())/2)))*('Calcification Rates'!$F$55+'Calcification Rates'!$G$55)</f>
        <v>27.342858778445631</v>
      </c>
      <c r="DO126" s="73">
        <f>((((1-'Calcification Rates'!$H$56)*$A126)*'Calcification Rates'!$D$56*0.1)+('Calcification Rates'!$H$56*$A126*'Calcification Rates'!$D$56))*'Calcification Rates'!$F$56</f>
        <v>13.201075339999999</v>
      </c>
      <c r="DP126" s="73">
        <f>((((1-'Calcification Rates'!$H$56)*$A126)*(('Calcification Rates'!$D$56-'Calcification Rates'!$E$56)*0.1))+('Calcification Rates'!$H$56*$A126*('Calcification Rates'!$D$56-'Calcification Rates'!$E$56)))*('Calcification Rates'!$F$56-'Calcification Rates'!$G$56)</f>
        <v>13.201075339999999</v>
      </c>
      <c r="DQ126" s="73">
        <f>((((1-'Calcification Rates'!$H$56)*$A126)*(('Calcification Rates'!$D$56+'Calcification Rates'!$E$56)*0.1))+('Calcification Rates'!$H$56*$A126*('Calcification Rates'!$D$56+'Calcification Rates'!$E$56)))*('Calcification Rates'!$F$56+'Calcification Rates'!$G$56)</f>
        <v>13.201075339999999</v>
      </c>
      <c r="DR126" s="73">
        <f>((((1-'Calcification Rates'!$H$57)*$A126)*'Calcification Rates'!$D$57*0.1)+('Calcification Rates'!$H$57*$A126*'Calcification Rates'!$D$57))*'Calcification Rates'!$F$57</f>
        <v>55.972277333333338</v>
      </c>
      <c r="DS126" s="73">
        <f>((((1-'Calcification Rates'!$H$57)*$A126)*(('Calcification Rates'!$D$57-'Calcification Rates'!$E$57)*0.1))+('Calcification Rates'!$H$57*$A126*('Calcification Rates'!$D$57-'Calcification Rates'!$E$57)))*('Calcification Rates'!$F$57-'Calcification Rates'!$G$57)</f>
        <v>53.049972518158228</v>
      </c>
      <c r="DT126" s="73">
        <f>((((1-'Calcification Rates'!$H$57)*$A126)*(('Calcification Rates'!$D$57+'Calcification Rates'!$E$57)*0.1))+('Calcification Rates'!$H$57*$A126*('Calcification Rates'!$D$57+'Calcification Rates'!$E$57)))*('Calcification Rates'!$F$57+'Calcification Rates'!$G$57)</f>
        <v>58.894582148508448</v>
      </c>
      <c r="DU126" s="73">
        <f>((((1-'Calcification Rates'!$H$58)*$A126)*'Calcification Rates'!$D$58*0.1)+('Calcification Rates'!$H$58*$A126*'Calcification Rates'!$D$58))*'Calcification Rates'!$F$58</f>
        <v>55.972277333333338</v>
      </c>
      <c r="DV126" s="73">
        <f>((((1-'Calcification Rates'!$H$58)*$A126)*(('Calcification Rates'!$D$58-'Calcification Rates'!$E$58)*0.1))+('Calcification Rates'!$H$58*$A126*('Calcification Rates'!$D$58-'Calcification Rates'!$E$58)))*('Calcification Rates'!$F$58-'Calcification Rates'!$G$58)</f>
        <v>53.049972518158228</v>
      </c>
      <c r="DW126" s="73">
        <f>((((1-'Calcification Rates'!$H$58)*$A126)*(('Calcification Rates'!$D$58+'Calcification Rates'!$E$58)*0.1))+('Calcification Rates'!$H$58*$A126*('Calcification Rates'!$D$58+'Calcification Rates'!$E$58)))*('Calcification Rates'!$F$58+'Calcification Rates'!$G$58)</f>
        <v>58.894582148508448</v>
      </c>
      <c r="DX126" s="73">
        <f>(2*'Calcification Rates'!$D$59*'Calcification Rates'!$F$59)+0.1*'Calcification Rates'!$D$59*($A126+(2*'Calcification Rates'!$D$59))*'Calcification Rates'!$F$59</f>
        <v>34.958124088888887</v>
      </c>
      <c r="DY126" s="73">
        <f>(2*('Calcification Rates'!$D$59-'Calcification Rates'!$E$59)*('Calcification Rates'!$F$59-'Calcification Rates'!$G$59))+(0.1*('Calcification Rates'!$D$59-'Calcification Rates'!$E$59)*($A126+(2*'Calcification Rates'!$D$59-'Calcification Rates'!$E$59)))*('Calcification Rates'!$F$59-'Calcification Rates'!$G$59)</f>
        <v>33.114469064589983</v>
      </c>
      <c r="DZ126" s="73">
        <f>(2*('Calcification Rates'!$D$59+'Calcification Rates'!$E$59)*('Calcification Rates'!$F$59+'Calcification Rates'!$G$59))+(0.1*('Calcification Rates'!$D$59+'Calcification Rates'!$E$59)*($A126+(2*'Calcification Rates'!$D$59+'Calcification Rates'!$E$59)))*('Calcification Rates'!$F$59+'Calcification Rates'!$G$59)</f>
        <v>36.803816875395093</v>
      </c>
      <c r="EA126" s="73">
        <f>((((((((($A126*2)/PI())/2)+'Calcification Rates'!$D$60)^2)*PI())/2))-((((((($A126*2)/PI())/2)^2)*PI())/2)))*'Calcification Rates'!$F$60</f>
        <v>77.207366284713814</v>
      </c>
      <c r="EB126" s="73">
        <f>((((((((($A126*2)/PI())/2)+('Calcification Rates'!$D$60-'Calcification Rates'!$E$60))^2)*PI())/2))-((((((($A126*2)/PI())/2)^2)*PI())/2)))*('Calcification Rates'!$F$60-'Calcification Rates'!$G$60)</f>
        <v>72.082293132077311</v>
      </c>
      <c r="EC126" s="73">
        <f>((((((((($A126*2)/PI())/2)+('Calcification Rates'!$D$60+'Calcification Rates'!$E$60))^2)*PI())/2))-((((((($A126*2)/PI())/2)^2)*PI())/2)))*('Calcification Rates'!$F$60+'Calcification Rates'!$G$60)</f>
        <v>82.498099033698495</v>
      </c>
      <c r="ED126" s="73">
        <f>$A126*'Calcification Rates'!$D$61*'Calcification Rates'!$F$61</f>
        <v>97.312113106821798</v>
      </c>
      <c r="EE126" s="73">
        <f>$A126*('Calcification Rates'!$D$61-'Calcification Rates'!$E$61)*('Calcification Rates'!$F$61-'Calcification Rates'!$G$61)</f>
        <v>89.169421514004554</v>
      </c>
      <c r="EF126" s="73">
        <f>$A126*('Calcification Rates'!$D$61+'Calcification Rates'!$E$61)*('Calcification Rates'!$F$61+'Calcification Rates'!$G$61)</f>
        <v>105.80718501302091</v>
      </c>
      <c r="EG126" s="73">
        <f>(2*'Calcification Rates'!$D$62*'Calcification Rates'!$F$62)+0.1*'Calcification Rates'!$D$62*($A126+(2*'Calcification Rates'!$D$62))*'Calcification Rates'!$F$62</f>
        <v>168.31942361111109</v>
      </c>
      <c r="EH126" s="73">
        <f>(2*('Calcification Rates'!$D$62-'Calcification Rates'!$E$62)*('Calcification Rates'!$F$62-'Calcification Rates'!$G$62))+(0.1*('Calcification Rates'!$D$62-'Calcification Rates'!$E$62)*($A126+(2*'Calcification Rates'!$D$62-'Calcification Rates'!$E$62)))*('Calcification Rates'!$F$62-'Calcification Rates'!$G$62)</f>
        <v>138.23891427645424</v>
      </c>
      <c r="EI126" s="73">
        <f>(2*('Calcification Rates'!$D$62+'Calcification Rates'!$E$62)*('Calcification Rates'!$F$62+'Calcification Rates'!$G$62))+(0.1*('Calcification Rates'!$D$62+'Calcification Rates'!$E$62)*($A126+(2*'Calcification Rates'!$D$62+'Calcification Rates'!$E$62)))*('Calcification Rates'!$F$62+'Calcification Rates'!$G$62)</f>
        <v>200.76598459599472</v>
      </c>
      <c r="EJ126" s="73">
        <f>(2*'Calcification Rates'!$D$63*'Calcification Rates'!$F$63)+0.1*'Calcification Rates'!$D$63*($A126+(2*'Calcification Rates'!$D$63))*'Calcification Rates'!$F$63</f>
        <v>168.31942361111109</v>
      </c>
      <c r="EK126" s="73">
        <f>(2*('Calcification Rates'!$D$63-'Calcification Rates'!$E$63)*('Calcification Rates'!$F$63-'Calcification Rates'!$G$63))+(0.1*('Calcification Rates'!$D$63-'Calcification Rates'!$E$63)*($A126+(2*'Calcification Rates'!$D$63-'Calcification Rates'!$E$63)))*('Calcification Rates'!$F$63-'Calcification Rates'!$G$63)</f>
        <v>138.23891427645424</v>
      </c>
      <c r="EL126" s="73">
        <f>(2*('Calcification Rates'!$D$63+'Calcification Rates'!$E$63)*('Calcification Rates'!$F$63+'Calcification Rates'!$G$63))+(0.1*('Calcification Rates'!$D$63+'Calcification Rates'!$E$63)*($A126+(2*'Calcification Rates'!$D$63+'Calcification Rates'!$E$63)))*('Calcification Rates'!$F$63+'Calcification Rates'!$G$63)</f>
        <v>200.76598459599472</v>
      </c>
      <c r="EM126" s="73">
        <f>(2*'Calcification Rates'!$D$64*'Calcification Rates'!$F$64)+0.1*'Calcification Rates'!$D$64*($A126+(2*'Calcification Rates'!$D$64))*'Calcification Rates'!$F$64</f>
        <v>168.31942361111109</v>
      </c>
      <c r="EN126" s="73">
        <f>(2*('Calcification Rates'!$D$64-'Calcification Rates'!$E$64)*('Calcification Rates'!$F$64-'Calcification Rates'!$G$64))+(0.1*('Calcification Rates'!$D$64-'Calcification Rates'!$E$64)*($A126+(2*'Calcification Rates'!$D$64-'Calcification Rates'!$E$64)))*('Calcification Rates'!$F$64-'Calcification Rates'!$G$64)</f>
        <v>138.23891427645424</v>
      </c>
      <c r="EO126" s="73">
        <f>(2*('Calcification Rates'!$D$64+'Calcification Rates'!$E$64)*('Calcification Rates'!$F$64+'Calcification Rates'!$G$64))+(0.1*('Calcification Rates'!$D$64+'Calcification Rates'!$E$64)*($A126+(2*'Calcification Rates'!$D$64+'Calcification Rates'!$E$64)))*('Calcification Rates'!$F$64+'Calcification Rates'!$G$64)</f>
        <v>200.76598459599472</v>
      </c>
      <c r="EP126" s="73">
        <f>(2*'Calcification Rates'!$D$65*'Calcification Rates'!$F$65)+0.1*'Calcification Rates'!$D$65*($A126+(2*'Calcification Rates'!$D$65))*'Calcification Rates'!$F$65</f>
        <v>168.31942361111109</v>
      </c>
      <c r="EQ126" s="73">
        <f>(2*('Calcification Rates'!$D$65-'Calcification Rates'!$E$65)*('Calcification Rates'!$F$65-'Calcification Rates'!$G$65))+(0.1*('Calcification Rates'!$D$65-'Calcification Rates'!$E$65)*($A126+(2*'Calcification Rates'!$D$65-'Calcification Rates'!$E$65)))*('Calcification Rates'!$F$65-'Calcification Rates'!$G$65)</f>
        <v>138.23891427645424</v>
      </c>
      <c r="ER126" s="73">
        <f>(2*('Calcification Rates'!$D$65+'Calcification Rates'!$E$65)*('Calcification Rates'!$F$65+'Calcification Rates'!$G$65))+(0.1*('Calcification Rates'!$D$65+'Calcification Rates'!$E$65)*($A126+(2*'Calcification Rates'!$D$65+'Calcification Rates'!$E$65)))*('Calcification Rates'!$F$65+'Calcification Rates'!$G$65)</f>
        <v>200.76598459599472</v>
      </c>
      <c r="ES126" s="73">
        <f>$A126*'Calcification Rates'!$D$66*'Calcification Rates'!$F$66</f>
        <v>97.312113106821798</v>
      </c>
      <c r="ET126" s="73">
        <f>$A126*('Calcification Rates'!$D$66-'Calcification Rates'!$E$66)*('Calcification Rates'!$F$66-'Calcification Rates'!$G$66)</f>
        <v>89.169421514004554</v>
      </c>
      <c r="EU126" s="73">
        <f>$A126*('Calcification Rates'!$D$66+'Calcification Rates'!$E$66)*('Calcification Rates'!$F$66+'Calcification Rates'!$G$66)</f>
        <v>105.80718501302091</v>
      </c>
      <c r="EV126" s="73">
        <f>(2*'Calcification Rates'!$D$67*'Calcification Rates'!$F$67)+0.1*'Calcification Rates'!$D$67*($A126+(2*'Calcification Rates'!$D$67))*'Calcification Rates'!$F$67</f>
        <v>168.31942361111109</v>
      </c>
      <c r="EW126" s="73">
        <f>(2*('Calcification Rates'!$D$67-'Calcification Rates'!$E$67)*('Calcification Rates'!$F$67-'Calcification Rates'!$G$67))+(0.1*('Calcification Rates'!$D$67-'Calcification Rates'!$E$67)*($A126+(2*'Calcification Rates'!$D$67-'Calcification Rates'!$E$67)))*('Calcification Rates'!$F$67-'Calcification Rates'!$G$67)</f>
        <v>138.23891427645424</v>
      </c>
      <c r="EX126" s="73">
        <f>(2*('Calcification Rates'!$D$67+'Calcification Rates'!$E$67)*('Calcification Rates'!$F$67+'Calcification Rates'!$G$67))+(0.1*('Calcification Rates'!$D$67+'Calcification Rates'!$E$67)*($A126+(2*'Calcification Rates'!$D$67+'Calcification Rates'!$E$67)))*('Calcification Rates'!$F$67+'Calcification Rates'!$G$67)</f>
        <v>200.76598459599472</v>
      </c>
      <c r="EY126" s="73">
        <f>((((1-'Calcification Rates'!$H$68)*$A126)*'Calcification Rates'!$D$68*0.1)+('Calcification Rates'!$H$68*$A126*'Calcification Rates'!$D$68))*'Calcification Rates'!$F$68</f>
        <v>28.386886000000004</v>
      </c>
      <c r="EZ126" s="73">
        <f>((((1-'Calcification Rates'!$H$68)*$A126)*(('Calcification Rates'!$D$68-'Calcification Rates'!$E$68)*0.1))+('Calcification Rates'!$H$68*$A126*('Calcification Rates'!$D$68-'Calcification Rates'!$E$68)))*('Calcification Rates'!$F$68-'Calcification Rates'!$G$68)</f>
        <v>17.664136179478479</v>
      </c>
      <c r="FA126" s="73">
        <f>((((1-'Calcification Rates'!$H$68)*$A126)*(('Calcification Rates'!$D$68+'Calcification Rates'!$E$68)*0.1))+('Calcification Rates'!$H$68*$A126*('Calcification Rates'!$D$68+'Calcification Rates'!$E$68)))*('Calcification Rates'!$F$68+'Calcification Rates'!$G$68)</f>
        <v>40.176201565879673</v>
      </c>
      <c r="FB126" s="73">
        <f>((((((((($A126*2)/PI())/2)+'Calcification Rates'!$D$69)^2)*PI())/2))-((((((($A126*2)/PI())/2)^2)*PI())/2)))*'Calcification Rates'!$F$69</f>
        <v>188.15538073552571</v>
      </c>
      <c r="FC126" s="73">
        <f>((((((((($A126*2)/PI())/2)+('Calcification Rates'!$D$69-'Calcification Rates'!$E$69))^2)*PI())/2))-((((((($A126*2)/PI())/2)^2)*PI())/2)))*('Calcification Rates'!$F$69-'Calcification Rates'!$G$69)</f>
        <v>178.12828361976872</v>
      </c>
      <c r="FD126" s="73">
        <f>((((((((($A126*2)/PI())/2)+('Calcification Rates'!$D$69+'Calcification Rates'!$E$69))^2)*PI())/2))-((((((($A126*2)/PI())/2)^2)*PI())/2)))*('Calcification Rates'!$F$69+'Calcification Rates'!$G$69)</f>
        <v>198.32841979115889</v>
      </c>
      <c r="FE126" s="73">
        <f>((((((((($A126*2)/PI())/2)+'Calcification Rates'!$D$70)^2)*PI())/2))-((((((($A126*2)/PI())/2)^2)*PI())/2)))*'Calcification Rates'!$F$70</f>
        <v>146.51933424567986</v>
      </c>
      <c r="FF126" s="73">
        <f>((((((((($A126*2)/PI())/2)+('Calcification Rates'!$D$70-'Calcification Rates'!$E$70))^2)*PI())/2))-((((((($A126*2)/PI())/2)^2)*PI())/2)))*('Calcification Rates'!$F$70-'Calcification Rates'!$G$70)</f>
        <v>126.15873486409042</v>
      </c>
      <c r="FG126" s="73">
        <f>((((((((($A126*2)/PI())/2)+('Calcification Rates'!$D$70+'Calcification Rates'!$E$70))^2)*PI())/2))-((((((($A126*2)/PI())/2)^2)*PI())/2)))*('Calcification Rates'!$F$70+'Calcification Rates'!$G$70)</f>
        <v>167.27029925338329</v>
      </c>
      <c r="FH126" s="73">
        <f>((((((((($A126*2)/PI())/2)+'Calcification Rates'!$D$71)^2)*PI())/2))-((((((($A126*2)/PI())/2)^2)*PI())/2)))*'Calcification Rates'!$F$71</f>
        <v>84.066837413394282</v>
      </c>
      <c r="FI126" s="73">
        <f>((((((((($A126*2)/PI())/2)+('Calcification Rates'!$D$71-'Calcification Rates'!$E$71))^2)*PI())/2))-((((((($A126*2)/PI())/2)^2)*PI())/2)))*('Calcification Rates'!$F$71-'Calcification Rates'!$G$71)</f>
        <v>77.522021557690465</v>
      </c>
      <c r="FJ126" s="73">
        <f>((((((((($A126*2)/PI())/2)+('Calcification Rates'!$D$71+'Calcification Rates'!$E$71))^2)*PI())/2))-((((((($A126*2)/PI())/2)^2)*PI())/2)))*('Calcification Rates'!$F$71+'Calcification Rates'!$G$71)</f>
        <v>90.870182645358781</v>
      </c>
      <c r="FK126" s="73">
        <f>$A126*'Calcification Rates'!$D$72*'Calcification Rates'!$F$72</f>
        <v>2.9143487499999998</v>
      </c>
      <c r="FL126" s="73">
        <f>$A126*('Calcification Rates'!$D$72-'Calcification Rates'!$E$72)*('Calcification Rates'!$F$72-'Calcification Rates'!$G$72)</f>
        <v>1.8940317104484479</v>
      </c>
      <c r="FM126" s="73">
        <f>$A126*('Calcification Rates'!$D$72+'Calcification Rates'!$E$72)*('Calcification Rates'!$F$72+'Calcification Rates'!$G$72)</f>
        <v>3.9346657895515516</v>
      </c>
      <c r="FN126" s="73">
        <f>$A126*'Calcification Rates'!$D$74*'Calcification Rates'!$F$74</f>
        <v>2.9143487499999998</v>
      </c>
      <c r="FO126" s="73">
        <f>$A126*('Calcification Rates'!$D$74-'Calcification Rates'!$E$74)*('Calcification Rates'!$F$74-'Calcification Rates'!$G$74)</f>
        <v>1.8940317104484479</v>
      </c>
      <c r="FP126" s="73">
        <f>$A126*('Calcification Rates'!$D$74+'Calcification Rates'!$E$74)*('Calcification Rates'!$F$74+'Calcification Rates'!$G$74)</f>
        <v>3.9346657895515516</v>
      </c>
      <c r="FQ126" s="73">
        <f>$A126*'Calcification Rates'!$D$75*'Calcification Rates'!$F$75</f>
        <v>84.114228693181815</v>
      </c>
      <c r="FR126" s="73">
        <f>$A126*('Calcification Rates'!$D$75-'Calcification Rates'!$E$75)*('Calcification Rates'!$F$75-'Calcification Rates'!$G$75)</f>
        <v>78.332259588236511</v>
      </c>
      <c r="FS126" s="73">
        <f>$A126*('Calcification Rates'!$D$75+'Calcification Rates'!$E$75)*('Calcification Rates'!$F$75+'Calcification Rates'!$G$75)</f>
        <v>90.072257278782374</v>
      </c>
      <c r="FT126" s="73">
        <f>((((((((($A126*2)/PI())/2)+'Calcification Rates'!$D$76)^2)*PI())/2))-((((((($A126*2)/PI())/2)^2)*PI())/2)))*'Calcification Rates'!$F$76</f>
        <v>84.595800498663493</v>
      </c>
      <c r="FU126" s="73">
        <f>((((((((($A126*2)/PI())/2)+('Calcification Rates'!$D$76-'Calcification Rates'!$E$76))^2)*PI())/2))-((((((($A126*2)/PI())/2)^2)*PI())/2)))*('Calcification Rates'!$F$76-'Calcification Rates'!$G$76)</f>
        <v>78.770943988586723</v>
      </c>
      <c r="FV126" s="73">
        <f>((((((((($A126*2)/PI())/2)+('Calcification Rates'!$D$76+'Calcification Rates'!$E$76))^2)*PI())/2))-((((((($A126*2)/PI())/2)^2)*PI())/2)))*('Calcification Rates'!$F$76+'Calcification Rates'!$G$76)</f>
        <v>90.599190898805531</v>
      </c>
      <c r="FW126" s="73">
        <f>(2*'Calcification Rates'!$D$77*'Calcification Rates'!$F$77)+0.1*'Calcification Rates'!$D$77*($A126+(2*'Calcification Rates'!$D$77))*'Calcification Rates'!$F$77</f>
        <v>168.31942361111109</v>
      </c>
      <c r="FX126" s="73">
        <f>(2*('Calcification Rates'!$D$77-'Calcification Rates'!$E$77)*('Calcification Rates'!$F$77-'Calcification Rates'!$G$77))+(0.1*('Calcification Rates'!$D$77-'Calcification Rates'!$E$77)*($A126+(2*'Calcification Rates'!$D$77-'Calcification Rates'!$E$77)))*('Calcification Rates'!$F$77-'Calcification Rates'!$G$77)</f>
        <v>160.16439101194575</v>
      </c>
      <c r="FY126" s="73">
        <f>(2*('Calcification Rates'!$D$77+'Calcification Rates'!$E$77)*('Calcification Rates'!$F$77+'Calcification Rates'!$G$77))+(0.1*('Calcification Rates'!$D$77+'Calcification Rates'!$E$77)*($A126+(2*'Calcification Rates'!$D$77+'Calcification Rates'!$E$77)))*('Calcification Rates'!$F$77+'Calcification Rates'!$G$77)</f>
        <v>176.50981905351162</v>
      </c>
      <c r="FZ126" s="73">
        <f>((((1-'Calcification Rates'!$H$78)*$A126)*'Calcification Rates'!$D$78*0.1)+('Calcification Rates'!$H$78*$A126*'Calcification Rates'!$D$78))*'Calcification Rates'!$F$78</f>
        <v>44.219014202999993</v>
      </c>
      <c r="GA126" s="73">
        <f>((((1-'Calcification Rates'!$H$78)*$A126)*(('Calcification Rates'!$D$78-'Calcification Rates'!$E$78)*0.1))+('Calcification Rates'!$H$78*$A126*('Calcification Rates'!$D$78-'Calcification Rates'!$E$78)))*('Calcification Rates'!$F$78-'Calcification Rates'!$G$78)</f>
        <v>42.688152681948154</v>
      </c>
      <c r="GB126" s="73">
        <f>((((1-'Calcification Rates'!$H$78)*$A126)*(('Calcification Rates'!$D$78+'Calcification Rates'!$E$78)*0.1))+('Calcification Rates'!$H$78*$A126*('Calcification Rates'!$D$78+'Calcification Rates'!$E$78)))*('Calcification Rates'!$F$78+'Calcification Rates'!$G$78)</f>
        <v>45.749875724051847</v>
      </c>
      <c r="GC126" s="73">
        <f>((((1-'Calcification Rates'!$H$79)*$A126)*'Calcification Rates'!$D$79*0.1)+('Calcification Rates'!$H$79*$A126*'Calcification Rates'!$D$79))*'Calcification Rates'!$F$79</f>
        <v>50.290869720000003</v>
      </c>
      <c r="GD126" s="73">
        <f>((((1-'Calcification Rates'!$H$79)*$A126)*(('Calcification Rates'!$D$79-'Calcification Rates'!$E$79)*0.1))+('Calcification Rates'!$H$79*$A126*('Calcification Rates'!$D$79-'Calcification Rates'!$E$79)))*('Calcification Rates'!$F$79-'Calcification Rates'!$G$79)</f>
        <v>48.188498454274573</v>
      </c>
      <c r="GE126" s="73">
        <f>((((1-'Calcification Rates'!$H$79)*$A126)*(('Calcification Rates'!$D$79+'Calcification Rates'!$E$79)*0.1))+('Calcification Rates'!$H$79*$A126*('Calcification Rates'!$D$79+'Calcification Rates'!$E$79)))*('Calcification Rates'!$F$79+'Calcification Rates'!$G$79)</f>
        <v>52.393240985725441</v>
      </c>
      <c r="GF126" s="73">
        <f>((((1-'Calcification Rates'!$H$80)*$A126)*'Calcification Rates'!$D$80*0.1)+('Calcification Rates'!$H$80*$A126*'Calcification Rates'!$D$80))*'Calcification Rates'!$F$80</f>
        <v>59.180334797999997</v>
      </c>
      <c r="GG126" s="73">
        <f>((((1-'Calcification Rates'!$H$80)*$A126)*(('Calcification Rates'!$D$80-'Calcification Rates'!$E$80)*0.1))+('Calcification Rates'!$H$80*$A126*('Calcification Rates'!$D$80-'Calcification Rates'!$E$80)))*('Calcification Rates'!$F$80-'Calcification Rates'!$G$80)</f>
        <v>57.131512611930603</v>
      </c>
      <c r="GH126" s="73">
        <f>((((1-'Calcification Rates'!$H$80)*$A126)*(('Calcification Rates'!$D$80+'Calcification Rates'!$E$80)*0.1))+('Calcification Rates'!$H$80*$A126*('Calcification Rates'!$D$80+'Calcification Rates'!$E$80)))*('Calcification Rates'!$F$80+'Calcification Rates'!$G$80)</f>
        <v>61.229156984069391</v>
      </c>
      <c r="GI126" s="73">
        <f>((((((((($A126*2)/PI())/2)+'Calcification Rates'!$D$81)^2)*PI())/2))-((((((($A126*2)/PI())/2)^2)*PI())/2)))*'Calcification Rates'!$F$81</f>
        <v>71.632383673528594</v>
      </c>
      <c r="GJ126" s="73">
        <f>((((((((($A126*2)/PI())/2)+('Calcification Rates'!$D$81-'Calcification Rates'!$E$81))^2)*PI())/2))-((((((($A126*2)/PI())/2)^2)*PI())/2)))*('Calcification Rates'!$F$81-'Calcification Rates'!$G$81)</f>
        <v>69.315638253282671</v>
      </c>
      <c r="GK126" s="73">
        <f>((((((((($A126*2)/PI())/2)+('Calcification Rates'!$D$81+'Calcification Rates'!$E$81))^2)*PI())/2))-((((((($A126*2)/PI())/2)^2)*PI())/2)))*('Calcification Rates'!$F$81+'Calcification Rates'!$G$81)</f>
        <v>73.95002154106551</v>
      </c>
      <c r="GL126" s="73">
        <f>((((((((($A126*2)/PI())/2)+'Calcification Rates'!$D$82)^2)*PI())/2))-((((((($A126*2)/PI())/2)^2)*PI())/2)))*'Calcification Rates'!$F$82</f>
        <v>73.450662599731189</v>
      </c>
      <c r="GM126" s="73">
        <f>((((((((($A126*2)/PI())/2)+('Calcification Rates'!$D$82-'Calcification Rates'!$E$82))^2)*PI())/2))-((((((($A126*2)/PI())/2)^2)*PI())/2)))*('Calcification Rates'!$F$82-'Calcification Rates'!$G$82)</f>
        <v>71.647639977663673</v>
      </c>
      <c r="GN126" s="73">
        <f>((((((((($A126*2)/PI())/2)+('Calcification Rates'!$D$82+'Calcification Rates'!$E$82))^2)*PI())/2))-((((((($A126*2)/PI())/2)^2)*PI())/2)))*('Calcification Rates'!$F$82+'Calcification Rates'!$G$82)</f>
        <v>75.254225389605381</v>
      </c>
      <c r="GO126" s="73">
        <f>((((((((($A126*2)/PI())/2)+'Calcification Rates'!$D$87)^2)*PI())/2))-((((((($A126*2)/PI())/2)^2)*PI())/2)))*'Calcification Rates'!$F$87</f>
        <v>49.442073303456077</v>
      </c>
      <c r="GP126" s="73">
        <f>((((((((($A126*2)/PI())/2)+('Calcification Rates'!$D$87-'Calcification Rates'!$E$87))^2)*PI())/2))-((((((($A126*2)/PI())/2)^2)*PI())/2)))*('Calcification Rates'!$F$87-'Calcification Rates'!$G$87)</f>
        <v>43.0174719825838</v>
      </c>
      <c r="GQ126" s="73">
        <f>((((((((($A126*2)/PI())/2)+('Calcification Rates'!$D$87+'Calcification Rates'!$E$87))^2)*PI())/2))-((((((($A126*2)/PI())/2)^2)*PI())/2)))*('Calcification Rates'!$F$87+'Calcification Rates'!$G$87)</f>
        <v>56.206357328111721</v>
      </c>
      <c r="GR126" s="73">
        <f>((((((((($A126*2)/PI())/2)+'Calcification Rates'!$D$88)^2)*PI())/2))-((((((($A126*2)/PI())/2)^2)*PI())/2)))*'Calcification Rates'!$F$88</f>
        <v>49.442073303456077</v>
      </c>
      <c r="GS126" s="73">
        <f>((((((((($A126*2)/PI())/2)+('Calcification Rates'!$D$88-'Calcification Rates'!$E$88))^2)*PI())/2))-((((((($A126*2)/PI())/2)^2)*PI())/2)))*('Calcification Rates'!$F$88-'Calcification Rates'!$G$88)</f>
        <v>43.0174719825838</v>
      </c>
      <c r="GT126" s="73">
        <f>((((((((($A126*2)/PI())/2)+('Calcification Rates'!$D$88+'Calcification Rates'!$E$88))^2)*PI())/2))-((((((($A126*2)/PI())/2)^2)*PI())/2)))*('Calcification Rates'!$F$88+'Calcification Rates'!$G$88)</f>
        <v>56.206357328111721</v>
      </c>
      <c r="GU126" s="73">
        <f>((((((((($A126*2)/PI())/2)+'Calcification Rates'!$D$89)^2)*PI())/2))-((((((($A126*2)/PI())/2)^2)*PI())/2)))*'Calcification Rates'!$F$89</f>
        <v>69.038354586290723</v>
      </c>
      <c r="GV126" s="73">
        <f>((((((((($A126*2)/PI())/2)+('Calcification Rates'!$D$89-'Calcification Rates'!$E$89))^2)*PI())/2))-((((((($A126*2)/PI())/2)^2)*PI())/2)))*('Calcification Rates'!$F$89-'Calcification Rates'!$G$89)</f>
        <v>61.560364457972305</v>
      </c>
      <c r="GW126" s="73">
        <f>((((((((($A126*2)/PI())/2)+('Calcification Rates'!$D$89+'Calcification Rates'!$E$89))^2)*PI())/2))-((((((($A126*2)/PI())/2)^2)*PI())/2)))*('Calcification Rates'!$F$89+'Calcification Rates'!$G$89)</f>
        <v>76.79291130901089</v>
      </c>
      <c r="GX126" s="73">
        <f>((((((((($A126*2)/PI())/2)+'Calcification Rates'!$D$90)^2)*PI())/2))-((((((($A126*2)/PI())/2)^2)*PI())/2)))*'Calcification Rates'!$F$90</f>
        <v>69.038354586290723</v>
      </c>
      <c r="GY126" s="73">
        <f>((((((((($A126*2)/PI())/2)+('Calcification Rates'!$D$90-'Calcification Rates'!$E$90))^2)*PI())/2))-((((((($A126*2)/PI())/2)^2)*PI())/2)))*('Calcification Rates'!$F$90-'Calcification Rates'!$G$90)</f>
        <v>61.560364457972305</v>
      </c>
      <c r="GZ126" s="73">
        <f>((((((((($A126*2)/PI())/2)+('Calcification Rates'!$D$90+'Calcification Rates'!$E$90))^2)*PI())/2))-((((((($A126*2)/PI())/2)^2)*PI())/2)))*('Calcification Rates'!$F$90+'Calcification Rates'!$G$90)</f>
        <v>76.79291130901089</v>
      </c>
      <c r="HA126" s="73">
        <f>((((((((($A126*2)/PI())/2)+'Calcification Rates'!$D$92)^2)*PI())/2))-((((((($A126*2)/PI())/2)^2)*PI())/2)))*'Calcification Rates'!$F$92</f>
        <v>172.9200806184748</v>
      </c>
      <c r="HB126" s="73">
        <f>((((((((($A126*2)/PI())/2)+('Calcification Rates'!$D$92-'Calcification Rates'!$E$92))^2)*PI())/2))-((((((($A126*2)/PI())/2)^2)*PI())/2)))*('Calcification Rates'!$F$92-'Calcification Rates'!$G$92)</f>
        <v>166.22965129562277</v>
      </c>
      <c r="HC126" s="73">
        <f>((((((((($A126*2)/PI())/2)+('Calcification Rates'!$D$92+'Calcification Rates'!$E$92))^2)*PI())/2))-((((((($A126*2)/PI())/2)^2)*PI())/2)))*('Calcification Rates'!$F$92+'Calcification Rates'!$G$92)</f>
        <v>179.61050994132682</v>
      </c>
      <c r="HD126" s="73">
        <f>$A126*'Calcification Rates'!$D$93*'Calcification Rates'!$F$93</f>
        <v>51.233638545886677</v>
      </c>
      <c r="HE126" s="73">
        <f>$A126*('Calcification Rates'!$D$93-'Calcification Rates'!$E$93)*('Calcification Rates'!$F$93-'Calcification Rates'!$G$93)</f>
        <v>45.02805973071429</v>
      </c>
      <c r="HF126" s="73">
        <f>$A126*('Calcification Rates'!$D$93+'Calcification Rates'!$E$93)*('Calcification Rates'!$F$93+'Calcification Rates'!$G$93)</f>
        <v>57.779177409340662</v>
      </c>
      <c r="HG126" s="73">
        <f>$A126*'Calcification Rates'!$D$95*'Calcification Rates'!$F$95</f>
        <v>65.322889146005522</v>
      </c>
      <c r="HH126" s="73">
        <f>$A126*('Calcification Rates'!$D$95-'Calcification Rates'!$E$95)*('Calcification Rates'!$F$95-'Calcification Rates'!$G$95)</f>
        <v>57.003528938833703</v>
      </c>
      <c r="HI126" s="73">
        <f>$A126*('Calcification Rates'!$D$95+'Calcification Rates'!$E$95)*('Calcification Rates'!$F$95+'Calcification Rates'!$G$95)</f>
        <v>74.108480276534934</v>
      </c>
      <c r="HJ126" s="73">
        <f>((((1-'Calcification Rates'!$H$96)*$A126)*'Calcification Rates'!$D$96*0.1)+('Calcification Rates'!$H$96*$A126*'Calcification Rates'!$D$96))*'Calcification Rates'!$F$96</f>
        <v>31.055542700000004</v>
      </c>
      <c r="HK126" s="73">
        <f>((((1-'Calcification Rates'!$H$96)*$A126)*(('Calcification Rates'!$D$96-'Calcification Rates'!$E$96)*0.1))+('Calcification Rates'!$H$96*$A126*('Calcification Rates'!$D$96-'Calcification Rates'!$E$96)))*('Calcification Rates'!$F$96-'Calcification Rates'!$G$96)</f>
        <v>27.127710119098872</v>
      </c>
      <c r="HL126" s="73">
        <f>((((1-'Calcification Rates'!$H$96)*$A126)*(('Calcification Rates'!$D$96+'Calcification Rates'!$E$96)*0.1))+('Calcification Rates'!$H$96*$A126*('Calcification Rates'!$D$96+'Calcification Rates'!$E$96)))*('Calcification Rates'!$F$96+'Calcification Rates'!$G$96)</f>
        <v>35.224972390985521</v>
      </c>
      <c r="HM126" s="73">
        <f>((((1-'Calcification Rates'!$H$98)*$A126)*'Calcification Rates'!$D$98*0.1)+('Calcification Rates'!$H$98*$A126*'Calcification Rates'!$D$98))*'Calcification Rates'!$F$98</f>
        <v>31.055542700000004</v>
      </c>
      <c r="HN126" s="73">
        <f>((((1-'Calcification Rates'!$H$98)*$A126)*(('Calcification Rates'!$D$98-'Calcification Rates'!$E$98)*0.1))+('Calcification Rates'!$H$98*$A126*('Calcification Rates'!$D$98-'Calcification Rates'!$E$98)))*('Calcification Rates'!$F$98-'Calcification Rates'!$G$98)</f>
        <v>18.729120232229331</v>
      </c>
      <c r="HO126" s="73">
        <f>((((1-'Calcification Rates'!$H$98)*$A126)*(('Calcification Rates'!$D$98+'Calcification Rates'!$E$98)*0.1))+('Calcification Rates'!$H$98*$A126*('Calcification Rates'!$D$98+'Calcification Rates'!$E$98)))*('Calcification Rates'!$F$98+'Calcification Rates'!$G$98)</f>
        <v>45.166621573186895</v>
      </c>
    </row>
    <row r="127" spans="1:223" x14ac:dyDescent="0.3">
      <c r="A127" s="42">
        <v>125</v>
      </c>
      <c r="B127" s="73">
        <f>((((1-'Calcification Rates'!$H$11)*$A127)*'Calcification Rates'!$D$11*0.1)+('Calcification Rates'!$H$11*$A127*'Calcification Rates'!$D$11))*'Calcification Rates'!$F$11</f>
        <v>343.9131733333333</v>
      </c>
      <c r="C127" s="73">
        <f>((((1-'Calcification Rates'!$H$11)*$A127)*(('Calcification Rates'!$D$11-'Calcification Rates'!$E$11)*0.1))+('Calcification Rates'!$H$11*$A127*('Calcification Rates'!$D$11-'Calcification Rates'!$E$11)))*('Calcification Rates'!$F$11-'Calcification Rates'!$G$11)</f>
        <v>279.31769667126429</v>
      </c>
      <c r="D127" s="73">
        <f>((((1-'Calcification Rates'!$H$11)*$A127)*(('Calcification Rates'!$D$11+'Calcification Rates'!$E$11)*0.1))+('Calcification Rates'!$H$11*$A127*('Calcification Rates'!$D$11+'Calcification Rates'!$E$11)))*('Calcification Rates'!$F$11+'Calcification Rates'!$G$11)</f>
        <v>410.51528193237618</v>
      </c>
      <c r="E127" s="73">
        <f>(((((1-'Calcification Rates'!$H$12)*$A127)*'Calcification Rates'!$D$12*0.1)+('Calcification Rates'!$H$12*$A127*'Calcification Rates'!$D$12))*'Calcification Rates'!$F$12)*0.5</f>
        <v>181.10583809523808</v>
      </c>
      <c r="F127" s="73">
        <f>(((((1-'Calcification Rates'!$H$12)*$A127)*(('Calcification Rates'!$D$12-'Calcification Rates'!$E$12)*0.1))+('Calcification Rates'!$H$12*$A127*('Calcification Rates'!$D$12-'Calcification Rates'!$E$12)))*('Calcification Rates'!$F$12-'Calcification Rates'!$G$12))*0.5</f>
        <v>166.45020270790866</v>
      </c>
      <c r="G127" s="73">
        <f>(((((1-'Calcification Rates'!$H$12)*$A127)*(('Calcification Rates'!$D$12+'Calcification Rates'!$E$12)*0.1))+('Calcification Rates'!$H$12*$A127*('Calcification Rates'!$D$12+'Calcification Rates'!$E$12)))*('Calcification Rates'!$F$12+'Calcification Rates'!$G$12))*0.5</f>
        <v>196.01576229541831</v>
      </c>
      <c r="H127" s="73">
        <f>(((((1-'Calcification Rates'!$H$13)*$A127)*'Calcification Rates'!$D$13*0.1)+('Calcification Rates'!$H$13*$A127*'Calcification Rates'!$D$13))*'Calcification Rates'!$F$13)*0.5</f>
        <v>145.72703819999998</v>
      </c>
      <c r="I127" s="73">
        <f>(((((1-'Calcification Rates'!$H$13)*$A127)*(('Calcification Rates'!$D$13-'Calcification Rates'!$E$13)*0.1))+('Calcification Rates'!$H$13*$A127*('Calcification Rates'!$D$13-'Calcification Rates'!$E$13)))*('Calcification Rates'!$F$13-'Calcification Rates'!$G$13))*0.5</f>
        <v>123.32629084226483</v>
      </c>
      <c r="J127" s="73">
        <f>(((((1-'Calcification Rates'!$H$13)*$A127)*(('Calcification Rates'!$D$13+'Calcification Rates'!$E$13)*0.1))+('Calcification Rates'!$H$13*$A127*('Calcification Rates'!$D$13+'Calcification Rates'!$E$13)))*('Calcification Rates'!$F$13+'Calcification Rates'!$G$13))*0.5</f>
        <v>169.97490183829069</v>
      </c>
      <c r="K127" s="73">
        <f>((((((((($A127*2)/PI())/2)+'Calcification Rates'!$D$14)^2)*PI())/2))-((((((($A127*2)/PI())/2)^2)*PI())/2)))*'Calcification Rates'!$F$14</f>
        <v>73.797976613858481</v>
      </c>
      <c r="L127" s="73">
        <f>((((((((($A127*2)/PI())/2)+('Calcification Rates'!$D$14-'Calcification Rates'!$E$14))^2)*PI())/2))-((((((($A127*2)/PI())/2)^2)*PI())/2)))*('Calcification Rates'!$F$14-'Calcification Rates'!$G$14)</f>
        <v>71.230174559613218</v>
      </c>
      <c r="M127" s="73">
        <f>((((((((($A127*2)/PI())/2)+('Calcification Rates'!$D$14+'Calcification Rates'!$E$14))^2)*PI())/2))-((((((($A127*2)/PI())/2)^2)*PI())/2)))*('Calcification Rates'!$F$14+'Calcification Rates'!$G$14)</f>
        <v>76.366458819396797</v>
      </c>
      <c r="N127" s="73">
        <f>((((((((($A127*2)/PI())/2)+'Calcification Rates'!$D$15)^2)*PI())/2))-((((((($A127*2)/PI())/2)^2)*PI())/2)))*'Calcification Rates'!$F$15</f>
        <v>74.854978883067389</v>
      </c>
      <c r="O127" s="73">
        <f>((((((((($A127*2)/PI())/2)+('Calcification Rates'!$D$15-'Calcification Rates'!$E$15))^2)*PI())/2))-((((((($A127*2)/PI())/2)^2)*PI())/2)))*('Calcification Rates'!$F$15-'Calcification Rates'!$G$15)</f>
        <v>67.508390353823799</v>
      </c>
      <c r="P127" s="73">
        <f>((((((((($A127*2)/PI())/2)+('Calcification Rates'!$D$15+'Calcification Rates'!$E$15))^2)*PI())/2))-((((((($A127*2)/PI())/2)^2)*PI())/2)))*('Calcification Rates'!$F$15+'Calcification Rates'!$G$15)</f>
        <v>82.544195276301991</v>
      </c>
      <c r="Q127" s="73">
        <f>(2*'Calcification Rates'!$D$16*'Calcification Rates'!$F$16)+0.1*'Calcification Rates'!$D$16*($A127+(2*'Calcification Rates'!$D$16))*'Calcification Rates'!$F$16</f>
        <v>16.297178333333335</v>
      </c>
      <c r="R127" s="73">
        <f>(2*('Calcification Rates'!$D$16-'Calcification Rates'!$E$16)*('Calcification Rates'!$F$16-'Calcification Rates'!$G$16))+(0.1*('Calcification Rates'!$D$16-'Calcification Rates'!$E$16)*($A127+(2*'Calcification Rates'!$D$16-'Calcification Rates'!$E$16)))*('Calcification Rates'!$F$16-'Calcification Rates'!$G$16)</f>
        <v>13.999644311252711</v>
      </c>
      <c r="S127" s="73">
        <f>(2*('Calcification Rates'!$D$16+'Calcification Rates'!$E$16)*('Calcification Rates'!$F$16+'Calcification Rates'!$G$16))+(0.1*('Calcification Rates'!$D$16+'Calcification Rates'!$E$16)*($A127+(2*'Calcification Rates'!$D$16+'Calcification Rates'!$E$16)))*('Calcification Rates'!$F$16+'Calcification Rates'!$G$16)</f>
        <v>18.651829975026782</v>
      </c>
      <c r="T127" s="73">
        <f>(2*'Calcification Rates'!$D$17*'Calcification Rates'!$F$17)+0.1*'Calcification Rates'!$D$17*($A127+(2*'Calcification Rates'!$D$17))*'Calcification Rates'!$F$17</f>
        <v>15.06254361111111</v>
      </c>
      <c r="U127" s="73">
        <f>(2*('Calcification Rates'!$D$17-'Calcification Rates'!$E$17)*('Calcification Rates'!$F$17-'Calcification Rates'!$G$17))+(0.1*('Calcification Rates'!$D$17-'Calcification Rates'!$E$17)*($A127+(2*'Calcification Rates'!$D$17-'Calcification Rates'!$E$17)))*('Calcification Rates'!$F$17-'Calcification Rates'!$G$17)</f>
        <v>12.781752958719375</v>
      </c>
      <c r="V127" s="73">
        <f>(2*('Calcification Rates'!$D$17+'Calcification Rates'!$E$17)*('Calcification Rates'!$F$17+'Calcification Rates'!$G$17))+(0.1*('Calcification Rates'!$D$17+'Calcification Rates'!$E$17)*($A127+(2*'Calcification Rates'!$D$17+'Calcification Rates'!$E$17)))*('Calcification Rates'!$F$17+'Calcification Rates'!$G$17)</f>
        <v>17.400450389160117</v>
      </c>
      <c r="W127" s="73">
        <f>((((((((($A127*2)/PI())/2)+'Calcification Rates'!$D$18)^2)*PI())/2))-((((((($A127*2)/PI())/2)^2)*PI())/2)))*'Calcification Rates'!$F$18</f>
        <v>74.854978883067389</v>
      </c>
      <c r="X127" s="73">
        <f>((((((((($A127*2)/PI())/2)+('Calcification Rates'!$D$18-'Calcification Rates'!$E$18))^2)*PI())/2))-((((((($A127*2)/PI())/2)^2)*PI())/2)))*('Calcification Rates'!$F$18-'Calcification Rates'!$G$18)</f>
        <v>67.508390353823799</v>
      </c>
      <c r="Y127" s="73">
        <f>((((((((($A127*2)/PI())/2)+('Calcification Rates'!$D$18+'Calcification Rates'!$E$18))^2)*PI())/2))-((((((($A127*2)/PI())/2)^2)*PI())/2)))*('Calcification Rates'!$F$18+'Calcification Rates'!$G$18)</f>
        <v>82.544195276301991</v>
      </c>
      <c r="Z127" s="73">
        <f>(2*'Calcification Rates'!$D$19*'Calcification Rates'!$F$19)+0.1*'Calcification Rates'!$D$19*($A127+(2*'Calcification Rates'!$D$19))*'Calcification Rates'!$F$19</f>
        <v>15.06254361111111</v>
      </c>
      <c r="AA127" s="73">
        <f>(2*('Calcification Rates'!$D$19-'Calcification Rates'!$E$19)*('Calcification Rates'!$F$19-'Calcification Rates'!$G$19))+(0.1*('Calcification Rates'!$D$19-'Calcification Rates'!$E$19)*($A127+(2*'Calcification Rates'!$D$19-'Calcification Rates'!$E$19)))*('Calcification Rates'!$F$19-'Calcification Rates'!$G$19)</f>
        <v>12.781752958719375</v>
      </c>
      <c r="AB127" s="73">
        <f>(2*('Calcification Rates'!$D$19+'Calcification Rates'!$E$19)*('Calcification Rates'!$F$19+'Calcification Rates'!$G$19))+(0.1*('Calcification Rates'!$D$19+'Calcification Rates'!$E$19)*($A127+(2*'Calcification Rates'!$D$19+'Calcification Rates'!$E$19)))*('Calcification Rates'!$F$19+'Calcification Rates'!$G$19)</f>
        <v>17.400450389160117</v>
      </c>
      <c r="AC127" s="73">
        <f>(((((1-'Calcification Rates'!$H$20)*$A127)*'Calcification Rates'!$D$20*0.1)+('Calcification Rates'!$H$20*$A127*'Calcification Rates'!$D$20))*'Calcification Rates'!$F$20)*0.5</f>
        <v>10.106333854166664</v>
      </c>
      <c r="AD127" s="73">
        <f>(((((1-'Calcification Rates'!$H$20)*$A127)*(('Calcification Rates'!$D$20-'Calcification Rates'!$E$20)*0.1))+('Calcification Rates'!$H$20*$A127*('Calcification Rates'!$D$20-'Calcification Rates'!$E$20)))*('Calcification Rates'!$F$20-'Calcification Rates'!$G$20))*0.5</f>
        <v>8.5764030342160478</v>
      </c>
      <c r="AE127" s="73">
        <f>(((((1-'Calcification Rates'!$H$20)*$A127)*(('Calcification Rates'!$D$20+'Calcification Rates'!$E$20)*0.1))+('Calcification Rates'!$H$20*$A127*('Calcification Rates'!$D$20+'Calcification Rates'!$E$20)))*('Calcification Rates'!$F$20+'Calcification Rates'!$G$20))*0.5</f>
        <v>11.674448528828364</v>
      </c>
      <c r="AF127" s="73">
        <f>(2*'Calcification Rates'!$D$21*'Calcification Rates'!$F$21)+0.1*'Calcification Rates'!$D$21*($A127+(2*'Calcification Rates'!$D$21))*'Calcification Rates'!$F$21</f>
        <v>17.284886111111113</v>
      </c>
      <c r="AG127" s="73">
        <f>(2*('Calcification Rates'!$D$21-'Calcification Rates'!$E$21)*('Calcification Rates'!$F$21-'Calcification Rates'!$G$21))+(0.1*('Calcification Rates'!$D$21-'Calcification Rates'!$E$21)*($A127+(2*'Calcification Rates'!$D$21-'Calcification Rates'!$E$21)))*('Calcification Rates'!$F$21-'Calcification Rates'!$G$21)</f>
        <v>16.914075103982935</v>
      </c>
      <c r="AH127" s="73">
        <f>(2*('Calcification Rates'!$D$21+'Calcification Rates'!$E$21)*('Calcification Rates'!$F$21+'Calcification Rates'!$G$21))+(0.1*('Calcification Rates'!$D$21+'Calcification Rates'!$E$21)*($A127+(2*'Calcification Rates'!$D$21+'Calcification Rates'!$E$21)))*('Calcification Rates'!$F$21+'Calcification Rates'!$G$21)</f>
        <v>17.6594687157504</v>
      </c>
      <c r="AI127" s="73">
        <f>$A127*'Calcification Rates'!$D$23*'Calcification Rates'!$F$23</f>
        <v>2.9378515624999997</v>
      </c>
      <c r="AJ127" s="73">
        <f>$A127*('Calcification Rates'!$D$23-'Calcification Rates'!$E$23)*('Calcification Rates'!$F$23-'Calcification Rates'!$G$23)</f>
        <v>1.9093061597262579</v>
      </c>
      <c r="AK127" s="73">
        <f>$A127*('Calcification Rates'!$D$23+'Calcification Rates'!$E$23)*('Calcification Rates'!$F$23+'Calcification Rates'!$G$23)</f>
        <v>3.9663969652737419</v>
      </c>
      <c r="AL127" s="73">
        <f>((((1-'Calcification Rates'!$H$24)*$A127)*'Calcification Rates'!$D$24*0.1)+('Calcification Rates'!$H$24*$A127*'Calcification Rates'!$D$24))*'Calcification Rates'!$F$24</f>
        <v>133.86441591249999</v>
      </c>
      <c r="AM127" s="73">
        <f>((((1-'Calcification Rates'!$H$24)*$A127)*(('Calcification Rates'!$D$24-'Calcification Rates'!$E$24)*0.1))+('Calcification Rates'!$H$24*$A127*('Calcification Rates'!$D$24-'Calcification Rates'!$E$24)))*('Calcification Rates'!$F$24-'Calcification Rates'!$G$24)</f>
        <v>80.73157067844015</v>
      </c>
      <c r="AN127" s="73">
        <f>((((1-'Calcification Rates'!$H$24)*$A127)*(('Calcification Rates'!$D$24+'Calcification Rates'!$E$24)*0.1))+('Calcification Rates'!$H$24*$A127*('Calcification Rates'!$D$24+'Calcification Rates'!$E$24)))*('Calcification Rates'!$F$24+'Calcification Rates'!$G$24)</f>
        <v>194.68999379732574</v>
      </c>
      <c r="AO127" s="73">
        <f>((((((((($A127*2)/PI())/2)+'Calcification Rates'!$D$25)^2)*PI())/2))-((((((($A127*2)/PI())/2)^2)*PI())/2)))*'Calcification Rates'!$F$25</f>
        <v>62.717447692875425</v>
      </c>
      <c r="AP127" s="73">
        <f>((((((((($A127*2)/PI())/2)+('Calcification Rates'!$D$25-'Calcification Rates'!$E$25))^2)*PI())/2))-((((((($A127*2)/PI())/2)^2)*PI())/2)))*('Calcification Rates'!$F$25-'Calcification Rates'!$G$25)</f>
        <v>51.275534828490812</v>
      </c>
      <c r="AQ127" s="73">
        <f>((((((((($A127*2)/PI())/2)+('Calcification Rates'!$D$25+'Calcification Rates'!$E$25))^2)*PI())/2))-((((((($A127*2)/PI())/2)^2)*PI())/2)))*('Calcification Rates'!$F$25+'Calcification Rates'!$G$25)</f>
        <v>74.5381898905257</v>
      </c>
      <c r="AR127" s="73">
        <f>((((1-'Calcification Rates'!$H$28)*$A127)*'Calcification Rates'!$D$28*0.1)+('Calcification Rates'!$H$28*$A127*'Calcification Rates'!$D$28))*'Calcification Rates'!$F$28</f>
        <v>21.54640481941744</v>
      </c>
      <c r="AS127" s="73">
        <f>((((1-'Calcification Rates'!$H$28)*$A127)*(('Calcification Rates'!$D$28-'Calcification Rates'!$E$28)*0.1))+('Calcification Rates'!$H$28*$A127*('Calcification Rates'!$D$28-'Calcification Rates'!$E$28)))*('Calcification Rates'!$F$28-'Calcification Rates'!$G$28)</f>
        <v>19.420196557846552</v>
      </c>
      <c r="AT127" s="73">
        <f>((((1-'Calcification Rates'!$H$28)*$A127)*(('Calcification Rates'!$D$28+'Calcification Rates'!$E$28)*0.1))+('Calcification Rates'!$H$28*$A127*('Calcification Rates'!$D$28+'Calcification Rates'!$E$28)))*('Calcification Rates'!$F$28+'Calcification Rates'!$G$28)</f>
        <v>23.776659194610513</v>
      </c>
      <c r="AU127" s="73">
        <f>((((((((($A127*2)/PI())/2)+'Calcification Rates'!$D$29)^2)*PI())/2))-((((((($A127*2)/PI())/2)^2)*PI())/2)))*'Calcification Rates'!$F$29</f>
        <v>305.98433478419565</v>
      </c>
      <c r="AV127" s="73">
        <f>((((((((($A127*2)/PI())/2)+('Calcification Rates'!$D$29-'Calcification Rates'!$E$29))^2)*PI())/2))-((((((($A127*2)/PI())/2)^2)*PI())/2)))*('Calcification Rates'!$F$29-'Calcification Rates'!$G$29)</f>
        <v>252.98543131260706</v>
      </c>
      <c r="AW127" s="73">
        <f>((((((((($A127*2)/PI())/2)+('Calcification Rates'!$D$29+'Calcification Rates'!$E$29))^2)*PI())/2))-((((((($A127*2)/PI())/2)^2)*PI())/2)))*('Calcification Rates'!$F$29+'Calcification Rates'!$G$29)</f>
        <v>363.56208324771177</v>
      </c>
      <c r="AX127" s="73">
        <f>((((((((($A127*2)/PI())/2)+'Calcification Rates'!$D$30)^2)*PI())/2))-((((((($A127*2)/PI())/2)^2)*PI())/2)))*'Calcification Rates'!$F$30</f>
        <v>73.30391788683329</v>
      </c>
      <c r="AY127" s="73">
        <f>((((((((($A127*2)/PI())/2)+('Calcification Rates'!$D$30-'Calcification Rates'!$E$30))^2)*PI())/2))-((((((($A127*2)/PI())/2)^2)*PI())/2)))*('Calcification Rates'!$F$30-'Calcification Rates'!$G$30)</f>
        <v>65.07804459491372</v>
      </c>
      <c r="AZ127" s="73">
        <f>((((((((($A127*2)/PI())/2)+('Calcification Rates'!$D$30+'Calcification Rates'!$E$30))^2)*PI())/2))-((((((($A127*2)/PI())/2)^2)*PI())/2)))*('Calcification Rates'!$F$30+'Calcification Rates'!$G$30)</f>
        <v>81.698393755249555</v>
      </c>
      <c r="BA127" s="73">
        <f>((((1-'Calcification Rates'!$H$31)*$A127)*'Calcification Rates'!$D$31*0.1)+('Calcification Rates'!$H$31*$A127*'Calcification Rates'!$D$31))*'Calcification Rates'!$F$31</f>
        <v>23.045749999999998</v>
      </c>
      <c r="BB127" s="73">
        <f>((((1-'Calcification Rates'!$H$31)*$A127)*(('Calcification Rates'!$D$31-'Calcification Rates'!$E$31)*0.1))+('Calcification Rates'!$H$31*$A127*('Calcification Rates'!$D$31-'Calcification Rates'!$E$31)))*('Calcification Rates'!$F$31-'Calcification Rates'!$G$31)</f>
        <v>23.045749999999998</v>
      </c>
      <c r="BC127" s="73">
        <f>((((1-'Calcification Rates'!$H$31)*$A127)*(('Calcification Rates'!$D$31+'Calcification Rates'!$E$31)*0.1))+('Calcification Rates'!$H$31*$A127*('Calcification Rates'!$D$31+'Calcification Rates'!$E$31)))*('Calcification Rates'!$F$31+'Calcification Rates'!$G$31)</f>
        <v>23.045749999999998</v>
      </c>
      <c r="BD127" s="73">
        <f>$A127*'Calcification Rates'!$D$32*'Calcification Rates'!$F$32</f>
        <v>96.837774469291872</v>
      </c>
      <c r="BE127" s="73">
        <f>$A127*('Calcification Rates'!$D$32-'Calcification Rates'!$E$32)*('Calcification Rates'!$F$32-'Calcification Rates'!$G$32)</f>
        <v>93.091036186775355</v>
      </c>
      <c r="BF127" s="73">
        <f>$A127*('Calcification Rates'!$D$32+'Calcification Rates'!$E$32)*('Calcification Rates'!$F$32+'Calcification Rates'!$G$32)</f>
        <v>100.58451275180838</v>
      </c>
      <c r="BG127" s="73">
        <f>((((1-'Calcification Rates'!$H$34)*$A127)*'Calcification Rates'!$D$34*0.1)+('Calcification Rates'!$H$34*$A127*'Calcification Rates'!$D$34))*'Calcification Rates'!$F$34</f>
        <v>31.305990625000007</v>
      </c>
      <c r="BH127" s="73">
        <f>((((1-'Calcification Rates'!$H$34)*$A127)*(('Calcification Rates'!$D$34-'Calcification Rates'!$E$34)*0.1))+('Calcification Rates'!$H$34*$A127*('Calcification Rates'!$D$34-'Calcification Rates'!$E$34)))*('Calcification Rates'!$F$34-'Calcification Rates'!$G$34)</f>
        <v>11.921730723983185</v>
      </c>
      <c r="BI127" s="73">
        <f>((((1-'Calcification Rates'!$H$34)*$A127)*(('Calcification Rates'!$D$34+'Calcification Rates'!$E$34)*0.1))+('Calcification Rates'!$H$34*$A127*('Calcification Rates'!$D$34+'Calcification Rates'!$E$34)))*('Calcification Rates'!$F$34+'Calcification Rates'!$G$34)</f>
        <v>59.707057132363992</v>
      </c>
      <c r="BJ127" s="73">
        <f>(2*'Calcification Rates'!$D$35*'Calcification Rates'!$F$35)+0.1*'Calcification Rates'!$D$35*($A127+(2*'Calcification Rates'!$D$35))*'Calcification Rates'!$F$35</f>
        <v>8.6864278612871093</v>
      </c>
      <c r="BK127" s="73">
        <f>(2*('Calcification Rates'!$D$35-'Calcification Rates'!$E$35)*('Calcification Rates'!$F$35-'Calcification Rates'!$G$35))+(0.1*('Calcification Rates'!$D$35-'Calcification Rates'!$E$35)*($A127+(2*'Calcification Rates'!$D$35-'Calcification Rates'!$E$35)))*('Calcification Rates'!$F$35-'Calcification Rates'!$G$35)</f>
        <v>7.8343747154978773</v>
      </c>
      <c r="BL127" s="73">
        <f>(2*('Calcification Rates'!$D$35+'Calcification Rates'!$E$35)*('Calcification Rates'!$F$35+'Calcification Rates'!$G$35))+(0.1*('Calcification Rates'!$D$35+'Calcification Rates'!$E$35)*($A127+(2*'Calcification Rates'!$D$35+'Calcification Rates'!$E$35)))*('Calcification Rates'!$F$35+'Calcification Rates'!$G$35)</f>
        <v>9.5781361613509457</v>
      </c>
      <c r="BM127" s="73">
        <f>((((((((($A127*2)/PI())/2)+'Calcification Rates'!$D$36)^2)*PI())/2))-((((((($A127*2)/PI())/2)^2)*PI())/2)))*'Calcification Rates'!$F$36</f>
        <v>98.721263248566771</v>
      </c>
      <c r="BN127" s="73">
        <f>((((((((($A127*2)/PI())/2)+('Calcification Rates'!$D$36-'Calcification Rates'!$E$36))^2)*PI())/2))-((((((($A127*2)/PI())/2)^2)*PI())/2)))*('Calcification Rates'!$F$36-'Calcification Rates'!$G$36)</f>
        <v>90.433886332630209</v>
      </c>
      <c r="BO127" s="73">
        <f>((((((((($A127*2)/PI())/2)+('Calcification Rates'!$D$36+'Calcification Rates'!$E$36))^2)*PI())/2))-((((((($A127*2)/PI())/2)^2)*PI())/2)))*('Calcification Rates'!$F$36+'Calcification Rates'!$G$36)</f>
        <v>107.37111871009884</v>
      </c>
      <c r="BP127" s="73">
        <f>(2*'Calcification Rates'!$D$37*'Calcification Rates'!$F$37)+0.1*'Calcification Rates'!$D$37*($A127+(2*'Calcification Rates'!$D$37))*'Calcification Rates'!$F$37</f>
        <v>169.41477777777777</v>
      </c>
      <c r="BQ127" s="73">
        <f>(2*('Calcification Rates'!$D$37-'Calcification Rates'!$E$37)*('Calcification Rates'!$F$37-'Calcification Rates'!$G$37))+(0.1*('Calcification Rates'!$D$37-'Calcification Rates'!$E$37)*($A127+(2*'Calcification Rates'!$D$37-'Calcification Rates'!$E$37)))*('Calcification Rates'!$F$37-'Calcification Rates'!$G$37)</f>
        <v>139.14235786051958</v>
      </c>
      <c r="BR127" s="73">
        <f>(2*('Calcification Rates'!$D$37+'Calcification Rates'!$E$37)*('Calcification Rates'!$F$37+'Calcification Rates'!$G$37))+(0.1*('Calcification Rates'!$D$37+'Calcification Rates'!$E$37)*($A127+(2*'Calcification Rates'!$D$37+'Calcification Rates'!$E$37)))*('Calcification Rates'!$F$37+'Calcification Rates'!$G$37)</f>
        <v>202.06695650239695</v>
      </c>
      <c r="BS127" s="73">
        <f>(2*'Calcification Rates'!$D$38*'Calcification Rates'!$F$38)+0.1*'Calcification Rates'!$D$38*($A127+(2*'Calcification Rates'!$D$38))*'Calcification Rates'!$F$38</f>
        <v>162.21955555555553</v>
      </c>
      <c r="BT127" s="73">
        <f>(2*('Calcification Rates'!$D$38-'Calcification Rates'!$E$38)*('Calcification Rates'!$F$38-'Calcification Rates'!$G$38))+(0.1*('Calcification Rates'!$D$38-'Calcification Rates'!$E$38)*($A127+(2*'Calcification Rates'!$D$38-'Calcification Rates'!$E$38)))*('Calcification Rates'!$F$38-'Calcification Rates'!$G$38)</f>
        <v>130.67944657523427</v>
      </c>
      <c r="BU127" s="73">
        <f>(2*('Calcification Rates'!$D$38+'Calcification Rates'!$E$38)*('Calcification Rates'!$F$38+'Calcification Rates'!$G$38))+(0.1*('Calcification Rates'!$D$38+'Calcification Rates'!$E$38)*($A127+(2*'Calcification Rates'!$D$38+'Calcification Rates'!$E$38)))*('Calcification Rates'!$F$38+'Calcification Rates'!$G$38)</f>
        <v>196.86497667813327</v>
      </c>
      <c r="BV127" s="73">
        <f>((((((((($A127*2)/PI())/2)+'Calcification Rates'!$D$39)^2)*PI())/2))-((((((($A127*2)/PI())/2)^2)*PI())/2)))*'Calcification Rates'!$F$39</f>
        <v>53.444831986832789</v>
      </c>
      <c r="BW127" s="73">
        <f>((((((((($A127*2)/PI())/2)+('Calcification Rates'!$D$39-'Calcification Rates'!$E$39))^2)*PI())/2))-((((((($A127*2)/PI())/2)^2)*PI())/2)))*('Calcification Rates'!$F$39-'Calcification Rates'!$G$39)</f>
        <v>51.377004642543412</v>
      </c>
      <c r="BX127" s="73">
        <f>((((((((($A127*2)/PI())/2)+('Calcification Rates'!$D$39+'Calcification Rates'!$E$39))^2)*PI())/2))-((((((($A127*2)/PI())/2)^2)*PI())/2)))*('Calcification Rates'!$F$39+'Calcification Rates'!$G$39)</f>
        <v>55.512659331122165</v>
      </c>
      <c r="BY127" s="73">
        <f>((((((((($A127*2)/PI())/2)+'Calcification Rates'!$D$40)^2)*PI())/2))-((((((($A127*2)/PI())/2)^2)*PI())/2)))*'Calcification Rates'!$F$40</f>
        <v>97.446224151017717</v>
      </c>
      <c r="BZ127" s="73">
        <f>((((((((($A127*2)/PI())/2)+('Calcification Rates'!$D$40-'Calcification Rates'!$E$40))^2)*PI())/2))-((((((($A127*2)/PI())/2)^2)*PI())/2)))*('Calcification Rates'!$F$40-'Calcification Rates'!$G$40)</f>
        <v>93.675944417574627</v>
      </c>
      <c r="CA127" s="73">
        <f>((((((((($A127*2)/PI())/2)+('Calcification Rates'!$D$40+'Calcification Rates'!$E$40))^2)*PI())/2))-((((((($A127*2)/PI())/2)^2)*PI())/2)))*('Calcification Rates'!$F$40+'Calcification Rates'!$G$40)</f>
        <v>101.21650388446079</v>
      </c>
      <c r="CB127" s="73">
        <f>$A127*'Calcification Rates'!$D$23*'Calcification Rates'!$F$23</f>
        <v>2.9378515624999997</v>
      </c>
      <c r="CC127" s="73">
        <f>$A127*('Calcification Rates'!$D$23-'Calcification Rates'!$E$23)*('Calcification Rates'!$F$23-'Calcification Rates'!$G$23)</f>
        <v>1.9093061597262579</v>
      </c>
      <c r="CD127" s="73">
        <f>$A127*('Calcification Rates'!$D$23+'Calcification Rates'!$E$23)*('Calcification Rates'!$F$23+'Calcification Rates'!$G$23)</f>
        <v>3.9663969652737419</v>
      </c>
      <c r="CE127" s="73">
        <f>((((1-'Calcification Rates'!$H$44)*$A127)*'Calcification Rates'!$D$44*0.1)+('Calcification Rates'!$H$44*$A127*'Calcification Rates'!$D$44))*'Calcification Rates'!$F$44</f>
        <v>102.589731278125</v>
      </c>
      <c r="CF127" s="73">
        <f>((((1-'Calcification Rates'!$H$44)*$A127)*(('Calcification Rates'!$D$44-'Calcification Rates'!$E$44)*0.1))+('Calcification Rates'!$H$44*$A127*('Calcification Rates'!$D$44-'Calcification Rates'!$E$44)))*('Calcification Rates'!$F$44-'Calcification Rates'!$G$44)</f>
        <v>61.870289315539843</v>
      </c>
      <c r="CG127" s="73">
        <f>((((1-'Calcification Rates'!$H$44)*$A127)*(('Calcification Rates'!$D$44+'Calcification Rates'!$E$44)*0.1))+('Calcification Rates'!$H$44*$A127*('Calcification Rates'!$D$44+'Calcification Rates'!$E$44)))*('Calcification Rates'!$F$44+'Calcification Rates'!$G$44)</f>
        <v>149.20465614448935</v>
      </c>
      <c r="CH127" s="73">
        <f>((((1-'Calcification Rates'!$H$45)*$A127)*'Calcification Rates'!$D$45*0.1)+('Calcification Rates'!$H$45*$A127*'Calcification Rates'!$D$45))*'Calcification Rates'!$F$45</f>
        <v>127.47529999999998</v>
      </c>
      <c r="CI127" s="73">
        <f>((((1-'Calcification Rates'!$H$45)*$A127)*(('Calcification Rates'!$D$45-'Calcification Rates'!$E$45)*0.1))+('Calcification Rates'!$H$45*$A127*('Calcification Rates'!$D$45-'Calcification Rates'!$E$45)))*('Calcification Rates'!$F$45-'Calcification Rates'!$G$45)</f>
        <v>83.94076434942167</v>
      </c>
      <c r="CJ127" s="73">
        <f>((((1-'Calcification Rates'!$H$45)*$A127)*(('Calcification Rates'!$D$45+'Calcification Rates'!$E$45)*0.1))+('Calcification Rates'!$H$45*$A127*('Calcification Rates'!$D$45+'Calcification Rates'!$E$45)))*('Calcification Rates'!$F$45+'Calcification Rates'!$G$45)</f>
        <v>171.00983565057828</v>
      </c>
      <c r="CK127" s="73">
        <f>((((1-'Calcification Rates'!$H$46)*$A127)*'Calcification Rates'!$D$46*0.1)+('Calcification Rates'!$H$46*$A127*'Calcification Rates'!$D$46))*'Calcification Rates'!$F$46</f>
        <v>102.67660250000002</v>
      </c>
      <c r="CL127" s="73">
        <f>((((1-'Calcification Rates'!$H$46)*$A127)*(('Calcification Rates'!$D$46-'Calcification Rates'!$E$46)*0.1))+('Calcification Rates'!$H$46*$A127*('Calcification Rates'!$D$46-'Calcification Rates'!$E$46)))*('Calcification Rates'!$F$46-'Calcification Rates'!$G$46)</f>
        <v>96.297104087340188</v>
      </c>
      <c r="CM127" s="73">
        <f>((((1-'Calcification Rates'!$H$46)*$A127)*(('Calcification Rates'!$D$46+'Calcification Rates'!$E$46)*0.1))+('Calcification Rates'!$H$46*$A127*('Calcification Rates'!$D$46+'Calcification Rates'!$E$46)))*('Calcification Rates'!$F$46+'Calcification Rates'!$G$46)</f>
        <v>109.24740146499974</v>
      </c>
      <c r="CN127" s="73">
        <f>((((1-'Calcification Rates'!$H$47)*$A127)*'Calcification Rates'!$D$47*0.1)+('Calcification Rates'!$H$47*$A127*'Calcification Rates'!$D$47))*'Calcification Rates'!$F$47</f>
        <v>133.86441591249999</v>
      </c>
      <c r="CO127" s="73">
        <f>((((1-'Calcification Rates'!$H$47)*$A127)*(('Calcification Rates'!$D$47-'Calcification Rates'!$E$47)*0.1))+('Calcification Rates'!$H$47*$A127*('Calcification Rates'!$D$47-'Calcification Rates'!$E$47)))*('Calcification Rates'!$F$47-'Calcification Rates'!$G$47)</f>
        <v>80.73157067844015</v>
      </c>
      <c r="CP127" s="73">
        <f>((((1-'Calcification Rates'!$H$47)*$A127)*(('Calcification Rates'!$D$47+'Calcification Rates'!$E$47)*0.1))+('Calcification Rates'!$H$47*$A127*('Calcification Rates'!$D$47+'Calcification Rates'!$E$47)))*('Calcification Rates'!$F$47+'Calcification Rates'!$G$47)</f>
        <v>194.68999379732574</v>
      </c>
      <c r="CQ127" s="73">
        <f>((((((((($A127*2)/PI())/2)+'Calcification Rates'!$D$48)^2)*PI())/2))-((((((($A127*2)/PI())/2)^2)*PI())/2)))*'Calcification Rates'!$F$48</f>
        <v>74.854978883067389</v>
      </c>
      <c r="CR127" s="73">
        <f>((((((((($A127*2)/PI())/2)+('Calcification Rates'!$D$48-'Calcification Rates'!$E$48))^2)*PI())/2))-((((((($A127*2)/PI())/2)^2)*PI())/2)))*('Calcification Rates'!$F$48-'Calcification Rates'!$G$48)</f>
        <v>67.508390353823799</v>
      </c>
      <c r="CS127" s="73">
        <f>((((((((($A127*2)/PI())/2)+('Calcification Rates'!$D$48+'Calcification Rates'!$E$48))^2)*PI())/2))-((((((($A127*2)/PI())/2)^2)*PI())/2)))*('Calcification Rates'!$F$48+'Calcification Rates'!$G$48)</f>
        <v>82.544195276301991</v>
      </c>
      <c r="CT127" s="73">
        <f>((((1-'Calcification Rates'!$H$49)*$A127)*'Calcification Rates'!$D$49*0.1)+('Calcification Rates'!$H$49*$A127*'Calcification Rates'!$D$49))*'Calcification Rates'!$F$49</f>
        <v>102.589731278125</v>
      </c>
      <c r="CU127" s="73">
        <f>((((1-'Calcification Rates'!$H$49)*$A127)*(('Calcification Rates'!$D$49-'Calcification Rates'!$E$49)*0.1))+('Calcification Rates'!$H$49*$A127*('Calcification Rates'!$D$49-'Calcification Rates'!$E$49)))*('Calcification Rates'!$F$49-'Calcification Rates'!$G$49)</f>
        <v>61.870289315539843</v>
      </c>
      <c r="CV127" s="73">
        <f>((((1-'Calcification Rates'!$H$49)*$A127)*(('Calcification Rates'!$D$49+'Calcification Rates'!$E$49)*0.1))+('Calcification Rates'!$H$49*$A127*('Calcification Rates'!$D$49+'Calcification Rates'!$E$49)))*('Calcification Rates'!$F$49+'Calcification Rates'!$G$49)</f>
        <v>149.20465614448935</v>
      </c>
      <c r="CW127" s="73">
        <f>((((((((($A127*2)/PI())/2)+'Calcification Rates'!$D$50)^2)*PI())/2))-((((((($A127*2)/PI())/2)^2)*PI())/2)))*'Calcification Rates'!$F$50</f>
        <v>74.854978883067389</v>
      </c>
      <c r="CX127" s="73">
        <f>((((((((($A127*2)/PI())/2)+('Calcification Rates'!$D$50-'Calcification Rates'!$E$50))^2)*PI())/2))-((((((($A127*2)/PI())/2)^2)*PI())/2)))*('Calcification Rates'!$F$50-'Calcification Rates'!$G$50)</f>
        <v>67.508390353823799</v>
      </c>
      <c r="CY127" s="73">
        <f>((((((((($A127*2)/PI())/2)+('Calcification Rates'!$D$50+'Calcification Rates'!$E$50))^2)*PI())/2))-((((((($A127*2)/PI())/2)^2)*PI())/2)))*('Calcification Rates'!$F$50+'Calcification Rates'!$G$50)</f>
        <v>82.544195276301991</v>
      </c>
      <c r="CZ127" s="73">
        <f>((((((((($A127*2)/PI())/2)+'Calcification Rates'!$D$51)^2)*PI())/2))-((((((($A127*2)/PI())/2)^2)*PI())/2)))*'Calcification Rates'!$F$51</f>
        <v>74.854978883067389</v>
      </c>
      <c r="DA127" s="73">
        <f>((((((((($A127*2)/PI())/2)+('Calcification Rates'!$D$51-'Calcification Rates'!$E$51))^2)*PI())/2))-((((((($A127*2)/PI())/2)^2)*PI())/2)))*('Calcification Rates'!$F$51-'Calcification Rates'!$G$51)</f>
        <v>67.508390353823799</v>
      </c>
      <c r="DB127" s="73">
        <f>((((((((($A127*2)/PI())/2)+('Calcification Rates'!$D$51+'Calcification Rates'!$E$51))^2)*PI())/2))-((((((($A127*2)/PI())/2)^2)*PI())/2)))*('Calcification Rates'!$F$51+'Calcification Rates'!$G$51)</f>
        <v>82.544195276301991</v>
      </c>
      <c r="DC127" s="73">
        <f>((((((((($A127*2)/PI())/2)+'Calcification Rates'!$D$52)^2)*PI())/2))-((((((($A127*2)/PI())/2)^2)*PI())/2)))*'Calcification Rates'!$F$52</f>
        <v>164.86621284599417</v>
      </c>
      <c r="DD127" s="73">
        <f>((((((((($A127*2)/PI())/2)+('Calcification Rates'!$D$52-'Calcification Rates'!$E$52))^2)*PI())/2))-((((((($A127*2)/PI())/2)^2)*PI())/2)))*('Calcification Rates'!$F$52-'Calcification Rates'!$G$52)</f>
        <v>155.65351950492229</v>
      </c>
      <c r="DE127" s="73">
        <f>((((((((($A127*2)/PI())/2)+('Calcification Rates'!$D$52+'Calcification Rates'!$E$52))^2)*PI())/2))-((((((($A127*2)/PI())/2)^2)*PI())/2)))*('Calcification Rates'!$F$52+'Calcification Rates'!$G$52)</f>
        <v>174.30814612945383</v>
      </c>
      <c r="DF127" s="73">
        <f>((((((((($A127*2)/PI())/2)+'Calcification Rates'!$D$53)^2)*PI())/2))-((((((($A127*2)/PI())/2)^2)*PI())/2)))*'Calcification Rates'!$F$53</f>
        <v>22.227181376450854</v>
      </c>
      <c r="DG127" s="73">
        <f>((((((((($A127*2)/PI())/2)+('Calcification Rates'!$D$53-'Calcification Rates'!$E$53))^2)*PI())/2))-((((((($A127*2)/PI())/2)^2)*PI())/2)))*('Calcification Rates'!$F$53-'Calcification Rates'!$G$53)</f>
        <v>21.12704756685595</v>
      </c>
      <c r="DH127" s="73">
        <f>((((((((($A127*2)/PI())/2)+('Calcification Rates'!$D$53+'Calcification Rates'!$E$53))^2)*PI())/2))-((((((($A127*2)/PI())/2)^2)*PI())/2)))*('Calcification Rates'!$F$53+'Calcification Rates'!$G$53)</f>
        <v>23.346654290278554</v>
      </c>
      <c r="DI127" s="73">
        <f>((((((((($A127*2)/PI())/2)+'Calcification Rates'!$D$54)^2)*PI())/2))-((((((($A127*2)/PI())/2)^2)*PI())/2)))*'Calcification Rates'!$F$54</f>
        <v>22.227181376450854</v>
      </c>
      <c r="DJ127" s="73">
        <f>((((((((($A127*2)/PI())/2)+('Calcification Rates'!$D$54-'Calcification Rates'!$E$54))^2)*PI())/2))-((((((($A127*2)/PI())/2)^2)*PI())/2)))*('Calcification Rates'!$F$54-'Calcification Rates'!$G$54)</f>
        <v>21.12704756685595</v>
      </c>
      <c r="DK127" s="73">
        <f>((((((((($A127*2)/PI())/2)+('Calcification Rates'!$D$54+'Calcification Rates'!$E$54))^2)*PI())/2))-((((((($A127*2)/PI())/2)^2)*PI())/2)))*('Calcification Rates'!$F$54+'Calcification Rates'!$G$54)</f>
        <v>23.346654290278554</v>
      </c>
      <c r="DL127" s="73">
        <f>((((((((($A127*2)/PI())/2)+'Calcification Rates'!$D$55)^2)*PI())/2))-((((((($A127*2)/PI())/2)^2)*PI())/2)))*'Calcification Rates'!$F$55</f>
        <v>27.256696087026874</v>
      </c>
      <c r="DM127" s="73">
        <f>((((((((($A127*2)/PI())/2)+('Calcification Rates'!$D$55-'Calcification Rates'!$E$55))^2)*PI())/2))-((((((($A127*2)/PI())/2)^2)*PI())/2)))*('Calcification Rates'!$F$55-'Calcification Rates'!$G$55)</f>
        <v>26.95035957630207</v>
      </c>
      <c r="DN127" s="73">
        <f>((((((((($A127*2)/PI())/2)+('Calcification Rates'!$D$55+'Calcification Rates'!$E$55))^2)*PI())/2))-((((((($A127*2)/PI())/2)^2)*PI())/2)))*('Calcification Rates'!$F$55+'Calcification Rates'!$G$55)</f>
        <v>27.563042471672496</v>
      </c>
      <c r="DO127" s="73">
        <f>((((1-'Calcification Rates'!$H$56)*$A127)*'Calcification Rates'!$D$56*0.1)+('Calcification Rates'!$H$56*$A127*'Calcification Rates'!$D$56))*'Calcification Rates'!$F$56</f>
        <v>13.307535625</v>
      </c>
      <c r="DP127" s="73">
        <f>((((1-'Calcification Rates'!$H$56)*$A127)*(('Calcification Rates'!$D$56-'Calcification Rates'!$E$56)*0.1))+('Calcification Rates'!$H$56*$A127*('Calcification Rates'!$D$56-'Calcification Rates'!$E$56)))*('Calcification Rates'!$F$56-'Calcification Rates'!$G$56)</f>
        <v>13.307535625</v>
      </c>
      <c r="DQ127" s="73">
        <f>((((1-'Calcification Rates'!$H$56)*$A127)*(('Calcification Rates'!$D$56+'Calcification Rates'!$E$56)*0.1))+('Calcification Rates'!$H$56*$A127*('Calcification Rates'!$D$56+'Calcification Rates'!$E$56)))*('Calcification Rates'!$F$56+'Calcification Rates'!$G$56)</f>
        <v>13.307535625</v>
      </c>
      <c r="DR127" s="73">
        <f>((((1-'Calcification Rates'!$H$57)*$A127)*'Calcification Rates'!$D$57*0.1)+('Calcification Rates'!$H$57*$A127*'Calcification Rates'!$D$57))*'Calcification Rates'!$F$57</f>
        <v>56.423666666666676</v>
      </c>
      <c r="DS127" s="73">
        <f>((((1-'Calcification Rates'!$H$57)*$A127)*(('Calcification Rates'!$D$57-'Calcification Rates'!$E$57)*0.1))+('Calcification Rates'!$H$57*$A127*('Calcification Rates'!$D$57-'Calcification Rates'!$E$57)))*('Calcification Rates'!$F$57-'Calcification Rates'!$G$57)</f>
        <v>53.47779487717564</v>
      </c>
      <c r="DT127" s="73">
        <f>((((1-'Calcification Rates'!$H$57)*$A127)*(('Calcification Rates'!$D$57+'Calcification Rates'!$E$57)*0.1))+('Calcification Rates'!$H$57*$A127*('Calcification Rates'!$D$57+'Calcification Rates'!$E$57)))*('Calcification Rates'!$F$57+'Calcification Rates'!$G$57)</f>
        <v>59.369538456157706</v>
      </c>
      <c r="DU127" s="73">
        <f>((((1-'Calcification Rates'!$H$58)*$A127)*'Calcification Rates'!$D$58*0.1)+('Calcification Rates'!$H$58*$A127*'Calcification Rates'!$D$58))*'Calcification Rates'!$F$58</f>
        <v>56.423666666666676</v>
      </c>
      <c r="DV127" s="73">
        <f>((((1-'Calcification Rates'!$H$58)*$A127)*(('Calcification Rates'!$D$58-'Calcification Rates'!$E$58)*0.1))+('Calcification Rates'!$H$58*$A127*('Calcification Rates'!$D$58-'Calcification Rates'!$E$58)))*('Calcification Rates'!$F$58-'Calcification Rates'!$G$58)</f>
        <v>53.47779487717564</v>
      </c>
      <c r="DW127" s="73">
        <f>((((1-'Calcification Rates'!$H$58)*$A127)*(('Calcification Rates'!$D$58+'Calcification Rates'!$E$58)*0.1))+('Calcification Rates'!$H$58*$A127*('Calcification Rates'!$D$58+'Calcification Rates'!$E$58)))*('Calcification Rates'!$F$58+'Calcification Rates'!$G$58)</f>
        <v>59.369538456157706</v>
      </c>
      <c r="DX127" s="73">
        <f>(2*'Calcification Rates'!$D$59*'Calcification Rates'!$F$59)+0.1*'Calcification Rates'!$D$59*($A127+(2*'Calcification Rates'!$D$59))*'Calcification Rates'!$F$59</f>
        <v>35.195697422222231</v>
      </c>
      <c r="DY127" s="73">
        <f>(2*('Calcification Rates'!$D$59-'Calcification Rates'!$E$59)*('Calcification Rates'!$F$59-'Calcification Rates'!$G$59))+(0.1*('Calcification Rates'!$D$59-'Calcification Rates'!$E$59)*($A127+(2*'Calcification Rates'!$D$59-'Calcification Rates'!$E$59)))*('Calcification Rates'!$F$59-'Calcification Rates'!$G$59)</f>
        <v>33.339638727230721</v>
      </c>
      <c r="DZ127" s="73">
        <f>(2*('Calcification Rates'!$D$59+'Calcification Rates'!$E$59)*('Calcification Rates'!$F$59+'Calcification Rates'!$G$59))+(0.1*('Calcification Rates'!$D$59+'Calcification Rates'!$E$59)*($A127+(2*'Calcification Rates'!$D$59+'Calcification Rates'!$E$59)))*('Calcification Rates'!$F$59+'Calcification Rates'!$G$59)</f>
        <v>37.053793879421022</v>
      </c>
      <c r="EA127" s="73">
        <f>((((((((($A127*2)/PI())/2)+'Calcification Rates'!$D$60)^2)*PI())/2))-((((((($A127*2)/PI())/2)^2)*PI())/2)))*'Calcification Rates'!$F$60</f>
        <v>77.827031284714408</v>
      </c>
      <c r="EB127" s="73">
        <f>((((((((($A127*2)/PI())/2)+('Calcification Rates'!$D$60-'Calcification Rates'!$E$60))^2)*PI())/2))-((((((($A127*2)/PI())/2)^2)*PI())/2)))*('Calcification Rates'!$F$60-'Calcification Rates'!$G$60)</f>
        <v>72.66089453483275</v>
      </c>
      <c r="EC127" s="73">
        <f>((((((((($A127*2)/PI())/2)+('Calcification Rates'!$D$60+'Calcification Rates'!$E$60))^2)*PI())/2))-((((((($A127*2)/PI())/2)^2)*PI())/2)))*('Calcification Rates'!$F$60+'Calcification Rates'!$G$60)</f>
        <v>83.160147094593114</v>
      </c>
      <c r="ED127" s="73">
        <f>$A127*'Calcification Rates'!$D$61*'Calcification Rates'!$F$61</f>
        <v>98.096888212521975</v>
      </c>
      <c r="EE127" s="73">
        <f>$A127*('Calcification Rates'!$D$61-'Calcification Rates'!$E$61)*('Calcification Rates'!$F$61-'Calcification Rates'!$G$61)</f>
        <v>89.888529752020716</v>
      </c>
      <c r="EF127" s="73">
        <f>$A127*('Calcification Rates'!$D$61+'Calcification Rates'!$E$61)*('Calcification Rates'!$F$61+'Calcification Rates'!$G$61)</f>
        <v>106.66046876312591</v>
      </c>
      <c r="EG127" s="73">
        <f>(2*'Calcification Rates'!$D$62*'Calcification Rates'!$F$62)+0.1*'Calcification Rates'!$D$62*($A127+(2*'Calcification Rates'!$D$62))*'Calcification Rates'!$F$62</f>
        <v>169.41477777777777</v>
      </c>
      <c r="EH127" s="73">
        <f>(2*('Calcification Rates'!$D$62-'Calcification Rates'!$E$62)*('Calcification Rates'!$F$62-'Calcification Rates'!$G$62))+(0.1*('Calcification Rates'!$D$62-'Calcification Rates'!$E$62)*($A127+(2*'Calcification Rates'!$D$62-'Calcification Rates'!$E$62)))*('Calcification Rates'!$F$62-'Calcification Rates'!$G$62)</f>
        <v>139.14235786051958</v>
      </c>
      <c r="EI127" s="73">
        <f>(2*('Calcification Rates'!$D$62+'Calcification Rates'!$E$62)*('Calcification Rates'!$F$62+'Calcification Rates'!$G$62))+(0.1*('Calcification Rates'!$D$62+'Calcification Rates'!$E$62)*($A127+(2*'Calcification Rates'!$D$62+'Calcification Rates'!$E$62)))*('Calcification Rates'!$F$62+'Calcification Rates'!$G$62)</f>
        <v>202.06695650239695</v>
      </c>
      <c r="EJ127" s="73">
        <f>(2*'Calcification Rates'!$D$63*'Calcification Rates'!$F$63)+0.1*'Calcification Rates'!$D$63*($A127+(2*'Calcification Rates'!$D$63))*'Calcification Rates'!$F$63</f>
        <v>169.41477777777777</v>
      </c>
      <c r="EK127" s="73">
        <f>(2*('Calcification Rates'!$D$63-'Calcification Rates'!$E$63)*('Calcification Rates'!$F$63-'Calcification Rates'!$G$63))+(0.1*('Calcification Rates'!$D$63-'Calcification Rates'!$E$63)*($A127+(2*'Calcification Rates'!$D$63-'Calcification Rates'!$E$63)))*('Calcification Rates'!$F$63-'Calcification Rates'!$G$63)</f>
        <v>139.14235786051958</v>
      </c>
      <c r="EL127" s="73">
        <f>(2*('Calcification Rates'!$D$63+'Calcification Rates'!$E$63)*('Calcification Rates'!$F$63+'Calcification Rates'!$G$63))+(0.1*('Calcification Rates'!$D$63+'Calcification Rates'!$E$63)*($A127+(2*'Calcification Rates'!$D$63+'Calcification Rates'!$E$63)))*('Calcification Rates'!$F$63+'Calcification Rates'!$G$63)</f>
        <v>202.06695650239695</v>
      </c>
      <c r="EM127" s="73">
        <f>(2*'Calcification Rates'!$D$64*'Calcification Rates'!$F$64)+0.1*'Calcification Rates'!$D$64*($A127+(2*'Calcification Rates'!$D$64))*'Calcification Rates'!$F$64</f>
        <v>169.41477777777777</v>
      </c>
      <c r="EN127" s="73">
        <f>(2*('Calcification Rates'!$D$64-'Calcification Rates'!$E$64)*('Calcification Rates'!$F$64-'Calcification Rates'!$G$64))+(0.1*('Calcification Rates'!$D$64-'Calcification Rates'!$E$64)*($A127+(2*'Calcification Rates'!$D$64-'Calcification Rates'!$E$64)))*('Calcification Rates'!$F$64-'Calcification Rates'!$G$64)</f>
        <v>139.14235786051958</v>
      </c>
      <c r="EO127" s="73">
        <f>(2*('Calcification Rates'!$D$64+'Calcification Rates'!$E$64)*('Calcification Rates'!$F$64+'Calcification Rates'!$G$64))+(0.1*('Calcification Rates'!$D$64+'Calcification Rates'!$E$64)*($A127+(2*'Calcification Rates'!$D$64+'Calcification Rates'!$E$64)))*('Calcification Rates'!$F$64+'Calcification Rates'!$G$64)</f>
        <v>202.06695650239695</v>
      </c>
      <c r="EP127" s="73">
        <f>(2*'Calcification Rates'!$D$65*'Calcification Rates'!$F$65)+0.1*'Calcification Rates'!$D$65*($A127+(2*'Calcification Rates'!$D$65))*'Calcification Rates'!$F$65</f>
        <v>169.41477777777777</v>
      </c>
      <c r="EQ127" s="73">
        <f>(2*('Calcification Rates'!$D$65-'Calcification Rates'!$E$65)*('Calcification Rates'!$F$65-'Calcification Rates'!$G$65))+(0.1*('Calcification Rates'!$D$65-'Calcification Rates'!$E$65)*($A127+(2*'Calcification Rates'!$D$65-'Calcification Rates'!$E$65)))*('Calcification Rates'!$F$65-'Calcification Rates'!$G$65)</f>
        <v>139.14235786051958</v>
      </c>
      <c r="ER127" s="73">
        <f>(2*('Calcification Rates'!$D$65+'Calcification Rates'!$E$65)*('Calcification Rates'!$F$65+'Calcification Rates'!$G$65))+(0.1*('Calcification Rates'!$D$65+'Calcification Rates'!$E$65)*($A127+(2*'Calcification Rates'!$D$65+'Calcification Rates'!$E$65)))*('Calcification Rates'!$F$65+'Calcification Rates'!$G$65)</f>
        <v>202.06695650239695</v>
      </c>
      <c r="ES127" s="73">
        <f>$A127*'Calcification Rates'!$D$66*'Calcification Rates'!$F$66</f>
        <v>98.096888212521975</v>
      </c>
      <c r="ET127" s="73">
        <f>$A127*('Calcification Rates'!$D$66-'Calcification Rates'!$E$66)*('Calcification Rates'!$F$66-'Calcification Rates'!$G$66)</f>
        <v>89.888529752020716</v>
      </c>
      <c r="EU127" s="73">
        <f>$A127*('Calcification Rates'!$D$66+'Calcification Rates'!$E$66)*('Calcification Rates'!$F$66+'Calcification Rates'!$G$66)</f>
        <v>106.66046876312591</v>
      </c>
      <c r="EV127" s="73">
        <f>(2*'Calcification Rates'!$D$67*'Calcification Rates'!$F$67)+0.1*'Calcification Rates'!$D$67*($A127+(2*'Calcification Rates'!$D$67))*'Calcification Rates'!$F$67</f>
        <v>169.41477777777777</v>
      </c>
      <c r="EW127" s="73">
        <f>(2*('Calcification Rates'!$D$67-'Calcification Rates'!$E$67)*('Calcification Rates'!$F$67-'Calcification Rates'!$G$67))+(0.1*('Calcification Rates'!$D$67-'Calcification Rates'!$E$67)*($A127+(2*'Calcification Rates'!$D$67-'Calcification Rates'!$E$67)))*('Calcification Rates'!$F$67-'Calcification Rates'!$G$67)</f>
        <v>139.14235786051958</v>
      </c>
      <c r="EX127" s="73">
        <f>(2*('Calcification Rates'!$D$67+'Calcification Rates'!$E$67)*('Calcification Rates'!$F$67+'Calcification Rates'!$G$67))+(0.1*('Calcification Rates'!$D$67+'Calcification Rates'!$E$67)*($A127+(2*'Calcification Rates'!$D$67+'Calcification Rates'!$E$67)))*('Calcification Rates'!$F$67+'Calcification Rates'!$G$67)</f>
        <v>202.06695650239695</v>
      </c>
      <c r="EY127" s="73">
        <f>((((1-'Calcification Rates'!$H$68)*$A127)*'Calcification Rates'!$D$68*0.1)+('Calcification Rates'!$H$68*$A127*'Calcification Rates'!$D$68))*'Calcification Rates'!$F$68</f>
        <v>28.615812500000001</v>
      </c>
      <c r="EZ127" s="73">
        <f>((((1-'Calcification Rates'!$H$68)*$A127)*(('Calcification Rates'!$D$68-'Calcification Rates'!$E$68)*0.1))+('Calcification Rates'!$H$68*$A127*('Calcification Rates'!$D$68-'Calcification Rates'!$E$68)))*('Calcification Rates'!$F$68-'Calcification Rates'!$G$68)</f>
        <v>17.806588890603308</v>
      </c>
      <c r="FA127" s="73">
        <f>((((1-'Calcification Rates'!$H$68)*$A127)*(('Calcification Rates'!$D$68+'Calcification Rates'!$E$68)*0.1))+('Calcification Rates'!$H$68*$A127*('Calcification Rates'!$D$68+'Calcification Rates'!$E$68)))*('Calcification Rates'!$F$68+'Calcification Rates'!$G$68)</f>
        <v>40.500203191410954</v>
      </c>
      <c r="FB127" s="73">
        <f>((((((((($A127*2)/PI())/2)+'Calcification Rates'!$D$69)^2)*PI())/2))-((((((($A127*2)/PI())/2)^2)*PI())/2)))*'Calcification Rates'!$F$69</f>
        <v>189.65531681655554</v>
      </c>
      <c r="FC127" s="73">
        <f>((((((((($A127*2)/PI())/2)+('Calcification Rates'!$D$69-'Calcification Rates'!$E$69))^2)*PI())/2))-((((((($A127*2)/PI())/2)^2)*PI())/2)))*('Calcification Rates'!$F$69-'Calcification Rates'!$G$69)</f>
        <v>179.5484242611264</v>
      </c>
      <c r="FD127" s="73">
        <f>((((((((($A127*2)/PI())/2)+('Calcification Rates'!$D$69+'Calcification Rates'!$E$69))^2)*PI())/2))-((((((($A127*2)/PI())/2)^2)*PI())/2)))*('Calcification Rates'!$F$69+'Calcification Rates'!$G$69)</f>
        <v>199.90929905258793</v>
      </c>
      <c r="FE127" s="73">
        <f>((((((((($A127*2)/PI())/2)+'Calcification Rates'!$D$70)^2)*PI())/2))-((((((($A127*2)/PI())/2)^2)*PI())/2)))*'Calcification Rates'!$F$70</f>
        <v>147.68718175679118</v>
      </c>
      <c r="FF127" s="73">
        <f>((((((((($A127*2)/PI())/2)+('Calcification Rates'!$D$70-'Calcification Rates'!$E$70))^2)*PI())/2))-((((((($A127*2)/PI())/2)^2)*PI())/2)))*('Calcification Rates'!$F$70-'Calcification Rates'!$G$70)</f>
        <v>127.16441457638206</v>
      </c>
      <c r="FG127" s="73">
        <f>((((((((($A127*2)/PI())/2)+('Calcification Rates'!$D$70+'Calcification Rates'!$E$70))^2)*PI())/2))-((((((($A127*2)/PI())/2)^2)*PI())/2)))*('Calcification Rates'!$F$70+'Calcification Rates'!$G$70)</f>
        <v>168.603387445571</v>
      </c>
      <c r="FH127" s="73">
        <f>((((((((($A127*2)/PI())/2)+'Calcification Rates'!$D$71)^2)*PI())/2))-((((((($A127*2)/PI())/2)^2)*PI())/2)))*'Calcification Rates'!$F$71</f>
        <v>84.741948124933387</v>
      </c>
      <c r="FI127" s="73">
        <f>((((((((($A127*2)/PI())/2)+('Calcification Rates'!$D$71-'Calcification Rates'!$E$71))^2)*PI())/2))-((((((($A127*2)/PI())/2)^2)*PI())/2)))*('Calcification Rates'!$F$71-'Calcification Rates'!$G$71)</f>
        <v>78.14465956851528</v>
      </c>
      <c r="FJ127" s="73">
        <f>((((((((($A127*2)/PI())/2)+('Calcification Rates'!$D$71+'Calcification Rates'!$E$71))^2)*PI())/2))-((((((($A127*2)/PI())/2)^2)*PI())/2)))*('Calcification Rates'!$F$71+'Calcification Rates'!$G$71)</f>
        <v>91.599827370131194</v>
      </c>
      <c r="FK127" s="73">
        <f>$A127*'Calcification Rates'!$D$72*'Calcification Rates'!$F$72</f>
        <v>2.9378515624999997</v>
      </c>
      <c r="FL127" s="73">
        <f>$A127*('Calcification Rates'!$D$72-'Calcification Rates'!$E$72)*('Calcification Rates'!$F$72-'Calcification Rates'!$G$72)</f>
        <v>1.9093061597262579</v>
      </c>
      <c r="FM127" s="73">
        <f>$A127*('Calcification Rates'!$D$72+'Calcification Rates'!$E$72)*('Calcification Rates'!$F$72+'Calcification Rates'!$G$72)</f>
        <v>3.9663969652737419</v>
      </c>
      <c r="FN127" s="73">
        <f>$A127*'Calcification Rates'!$D$74*'Calcification Rates'!$F$74</f>
        <v>2.9378515624999997</v>
      </c>
      <c r="FO127" s="73">
        <f>$A127*('Calcification Rates'!$D$74-'Calcification Rates'!$E$74)*('Calcification Rates'!$F$74-'Calcification Rates'!$G$74)</f>
        <v>1.9093061597262579</v>
      </c>
      <c r="FP127" s="73">
        <f>$A127*('Calcification Rates'!$D$74+'Calcification Rates'!$E$74)*('Calcification Rates'!$F$74+'Calcification Rates'!$G$74)</f>
        <v>3.9663969652737419</v>
      </c>
      <c r="FQ127" s="73">
        <f>$A127*'Calcification Rates'!$D$75*'Calcification Rates'!$F$75</f>
        <v>84.792569247159079</v>
      </c>
      <c r="FR127" s="73">
        <f>$A127*('Calcification Rates'!$D$75-'Calcification Rates'!$E$75)*('Calcification Rates'!$F$75-'Calcification Rates'!$G$75)</f>
        <v>78.963971359109379</v>
      </c>
      <c r="FS127" s="73">
        <f>$A127*('Calcification Rates'!$D$75+'Calcification Rates'!$E$75)*('Calcification Rates'!$F$75+'Calcification Rates'!$G$75)</f>
        <v>90.798646450385462</v>
      </c>
      <c r="FT127" s="73">
        <f>((((((((($A127*2)/PI())/2)+'Calcification Rates'!$D$76)^2)*PI())/2))-((((((($A127*2)/PI())/2)^2)*PI())/2)))*'Calcification Rates'!$F$76</f>
        <v>85.27414105264117</v>
      </c>
      <c r="FU127" s="73">
        <f>((((((((($A127*2)/PI())/2)+('Calcification Rates'!$D$76-'Calcification Rates'!$E$76))^2)*PI())/2))-((((((($A127*2)/PI())/2)^2)*PI())/2)))*('Calcification Rates'!$F$76-'Calcification Rates'!$G$76)</f>
        <v>79.402655759460131</v>
      </c>
      <c r="FV127" s="73">
        <f>((((((((($A127*2)/PI())/2)+('Calcification Rates'!$D$76+'Calcification Rates'!$E$76))^2)*PI())/2))-((((((($A127*2)/PI())/2)^2)*PI())/2)))*('Calcification Rates'!$F$76+'Calcification Rates'!$G$76)</f>
        <v>91.325580070408876</v>
      </c>
      <c r="FW127" s="73">
        <f>(2*'Calcification Rates'!$D$77*'Calcification Rates'!$F$77)+0.1*'Calcification Rates'!$D$77*($A127+(2*'Calcification Rates'!$D$77))*'Calcification Rates'!$F$77</f>
        <v>169.41477777777777</v>
      </c>
      <c r="FX127" s="73">
        <f>(2*('Calcification Rates'!$D$77-'Calcification Rates'!$E$77)*('Calcification Rates'!$F$77-'Calcification Rates'!$G$77))+(0.1*('Calcification Rates'!$D$77-'Calcification Rates'!$E$77)*($A127+(2*'Calcification Rates'!$D$77-'Calcification Rates'!$E$77)))*('Calcification Rates'!$F$77-'Calcification Rates'!$G$77)</f>
        <v>161.20674758222597</v>
      </c>
      <c r="FY127" s="73">
        <f>(2*('Calcification Rates'!$D$77+'Calcification Rates'!$E$77)*('Calcification Rates'!$F$77+'Calcification Rates'!$G$77))+(0.1*('Calcification Rates'!$D$77+'Calcification Rates'!$E$77)*($A127+(2*'Calcification Rates'!$D$77+'Calcification Rates'!$E$77)))*('Calcification Rates'!$F$77+'Calcification Rates'!$G$77)</f>
        <v>177.65839360353536</v>
      </c>
      <c r="FZ127" s="73">
        <f>((((1-'Calcification Rates'!$H$78)*$A127)*'Calcification Rates'!$D$78*0.1)+('Calcification Rates'!$H$78*$A127*'Calcification Rates'!$D$78))*'Calcification Rates'!$F$78</f>
        <v>44.575619156249985</v>
      </c>
      <c r="GA127" s="73">
        <f>((((1-'Calcification Rates'!$H$78)*$A127)*(('Calcification Rates'!$D$78-'Calcification Rates'!$E$78)*0.1))+('Calcification Rates'!$H$78*$A127*('Calcification Rates'!$D$78-'Calcification Rates'!$E$78)))*('Calcification Rates'!$F$78-'Calcification Rates'!$G$78)</f>
        <v>43.032411977770316</v>
      </c>
      <c r="GB127" s="73">
        <f>((((1-'Calcification Rates'!$H$78)*$A127)*(('Calcification Rates'!$D$78+'Calcification Rates'!$E$78)*0.1))+('Calcification Rates'!$H$78*$A127*('Calcification Rates'!$D$78+'Calcification Rates'!$E$78)))*('Calcification Rates'!$F$78+'Calcification Rates'!$G$78)</f>
        <v>46.118826334729675</v>
      </c>
      <c r="GC127" s="73">
        <f>((((1-'Calcification Rates'!$H$79)*$A127)*'Calcification Rates'!$D$79*0.1)+('Calcification Rates'!$H$79*$A127*'Calcification Rates'!$D$79))*'Calcification Rates'!$F$79</f>
        <v>50.696441249999999</v>
      </c>
      <c r="GD127" s="73">
        <f>((((1-'Calcification Rates'!$H$79)*$A127)*(('Calcification Rates'!$D$79-'Calcification Rates'!$E$79)*0.1))+('Calcification Rates'!$H$79*$A127*('Calcification Rates'!$D$79-'Calcification Rates'!$E$79)))*('Calcification Rates'!$F$79-'Calcification Rates'!$G$79)</f>
        <v>48.577115377292905</v>
      </c>
      <c r="GE127" s="73">
        <f>((((1-'Calcification Rates'!$H$79)*$A127)*(('Calcification Rates'!$D$79+'Calcification Rates'!$E$79)*0.1))+('Calcification Rates'!$H$79*$A127*('Calcification Rates'!$D$79+'Calcification Rates'!$E$79)))*('Calcification Rates'!$F$79+'Calcification Rates'!$G$79)</f>
        <v>52.815767122707094</v>
      </c>
      <c r="GF127" s="73">
        <f>((((1-'Calcification Rates'!$H$80)*$A127)*'Calcification Rates'!$D$80*0.1)+('Calcification Rates'!$H$80*$A127*'Calcification Rates'!$D$80))*'Calcification Rates'!$F$80</f>
        <v>59.657595562499992</v>
      </c>
      <c r="GG127" s="73">
        <f>((((1-'Calcification Rates'!$H$80)*$A127)*(('Calcification Rates'!$D$80-'Calcification Rates'!$E$80)*0.1))+('Calcification Rates'!$H$80*$A127*('Calcification Rates'!$D$80-'Calcification Rates'!$E$80)))*('Calcification Rates'!$F$80-'Calcification Rates'!$G$80)</f>
        <v>57.592250616865535</v>
      </c>
      <c r="GH127" s="73">
        <f>((((1-'Calcification Rates'!$H$80)*$A127)*(('Calcification Rates'!$D$80+'Calcification Rates'!$E$80)*0.1))+('Calcification Rates'!$H$80*$A127*('Calcification Rates'!$D$80+'Calcification Rates'!$E$80)))*('Calcification Rates'!$F$80+'Calcification Rates'!$G$80)</f>
        <v>61.722940508134457</v>
      </c>
      <c r="GI127" s="73">
        <f>((((((((($A127*2)/PI())/2)+'Calcification Rates'!$D$81)^2)*PI())/2))-((((((($A127*2)/PI())/2)^2)*PI())/2)))*'Calcification Rates'!$F$81</f>
        <v>72.206583673529352</v>
      </c>
      <c r="GJ127" s="73">
        <f>((((((((($A127*2)/PI())/2)+('Calcification Rates'!$D$81-'Calcification Rates'!$E$81))^2)*PI())/2))-((((((($A127*2)/PI())/2)^2)*PI())/2)))*('Calcification Rates'!$F$81-'Calcification Rates'!$G$81)</f>
        <v>69.871375053283373</v>
      </c>
      <c r="GK127" s="73">
        <f>((((((((($A127*2)/PI())/2)+('Calcification Rates'!$D$81+'Calcification Rates'!$E$81))^2)*PI())/2))-((((((($A127*2)/PI())/2)^2)*PI())/2)))*('Calcification Rates'!$F$81+'Calcification Rates'!$G$81)</f>
        <v>74.542684741065742</v>
      </c>
      <c r="GL127" s="73">
        <f>((((((((($A127*2)/PI())/2)+'Calcification Rates'!$D$82)^2)*PI())/2))-((((((($A127*2)/PI())/2)^2)*PI())/2)))*'Calcification Rates'!$F$82</f>
        <v>74.039348314018028</v>
      </c>
      <c r="GM127" s="73">
        <f>((((((((($A127*2)/PI())/2)+('Calcification Rates'!$D$82-'Calcification Rates'!$E$82))^2)*PI())/2))-((((((($A127*2)/PI())/2)^2)*PI())/2)))*('Calcification Rates'!$F$82-'Calcification Rates'!$G$82)</f>
        <v>72.221961538536007</v>
      </c>
      <c r="GN127" s="73">
        <f>((((((((($A127*2)/PI())/2)+('Calcification Rates'!$D$82+'Calcification Rates'!$E$82))^2)*PI())/2))-((((((($A127*2)/PI())/2)^2)*PI())/2)))*('Calcification Rates'!$F$82+'Calcification Rates'!$G$82)</f>
        <v>75.857275257305076</v>
      </c>
      <c r="GO127" s="73">
        <f>((((((((($A127*2)/PI())/2)+'Calcification Rates'!$D$87)^2)*PI())/2))-((((((($A127*2)/PI())/2)^2)*PI())/2)))*'Calcification Rates'!$F$87</f>
        <v>49.839258511789843</v>
      </c>
      <c r="GP127" s="73">
        <f>((((((((($A127*2)/PI())/2)+('Calcification Rates'!$D$87-'Calcification Rates'!$E$87))^2)*PI())/2))-((((((($A127*2)/PI())/2)^2)*PI())/2)))*('Calcification Rates'!$F$87-'Calcification Rates'!$G$87)</f>
        <v>43.363092467079902</v>
      </c>
      <c r="GQ127" s="73">
        <f>((((((((($A127*2)/PI())/2)+('Calcification Rates'!$D$87+'Calcification Rates'!$E$87))^2)*PI())/2))-((((((($A127*2)/PI())/2)^2)*PI())/2)))*('Calcification Rates'!$F$87+'Calcification Rates'!$G$87)</f>
        <v>56.657821865733887</v>
      </c>
      <c r="GR127" s="73">
        <f>((((((((($A127*2)/PI())/2)+'Calcification Rates'!$D$88)^2)*PI())/2))-((((((($A127*2)/PI())/2)^2)*PI())/2)))*'Calcification Rates'!$F$88</f>
        <v>49.839258511789843</v>
      </c>
      <c r="GS127" s="73">
        <f>((((((((($A127*2)/PI())/2)+('Calcification Rates'!$D$88-'Calcification Rates'!$E$88))^2)*PI())/2))-((((((($A127*2)/PI())/2)^2)*PI())/2)))*('Calcification Rates'!$F$88-'Calcification Rates'!$G$88)</f>
        <v>43.363092467079902</v>
      </c>
      <c r="GT127" s="73">
        <f>((((((((($A127*2)/PI())/2)+('Calcification Rates'!$D$88+'Calcification Rates'!$E$88))^2)*PI())/2))-((((((($A127*2)/PI())/2)^2)*PI())/2)))*('Calcification Rates'!$F$88+'Calcification Rates'!$G$88)</f>
        <v>56.657821865733887</v>
      </c>
      <c r="GU127" s="73">
        <f>((((((((($A127*2)/PI())/2)+'Calcification Rates'!$D$89)^2)*PI())/2))-((((((($A127*2)/PI())/2)^2)*PI())/2)))*'Calcification Rates'!$F$89</f>
        <v>69.592534778599159</v>
      </c>
      <c r="GV127" s="73">
        <f>((((((((($A127*2)/PI())/2)+('Calcification Rates'!$D$89-'Calcification Rates'!$E$89))^2)*PI())/2))-((((((($A127*2)/PI())/2)^2)*PI())/2)))*('Calcification Rates'!$F$89-'Calcification Rates'!$G$89)</f>
        <v>62.054569984262791</v>
      </c>
      <c r="GW127" s="73">
        <f>((((((((($A127*2)/PI())/2)+('Calcification Rates'!$D$89+'Calcification Rates'!$E$89))^2)*PI())/2))-((((((($A127*2)/PI())/2)^2)*PI())/2)))*('Calcification Rates'!$F$89+'Calcification Rates'!$G$89)</f>
        <v>77.40927330941426</v>
      </c>
      <c r="GX127" s="73">
        <f>((((((((($A127*2)/PI())/2)+'Calcification Rates'!$D$90)^2)*PI())/2))-((((((($A127*2)/PI())/2)^2)*PI())/2)))*'Calcification Rates'!$F$90</f>
        <v>69.592534778599159</v>
      </c>
      <c r="GY127" s="73">
        <f>((((((((($A127*2)/PI())/2)+('Calcification Rates'!$D$90-'Calcification Rates'!$E$90))^2)*PI())/2))-((((((($A127*2)/PI())/2)^2)*PI())/2)))*('Calcification Rates'!$F$90-'Calcification Rates'!$G$90)</f>
        <v>62.054569984262791</v>
      </c>
      <c r="GZ127" s="73">
        <f>((((((((($A127*2)/PI())/2)+('Calcification Rates'!$D$90+'Calcification Rates'!$E$90))^2)*PI())/2))-((((((($A127*2)/PI())/2)^2)*PI())/2)))*('Calcification Rates'!$F$90+'Calcification Rates'!$G$90)</f>
        <v>77.40927330941426</v>
      </c>
      <c r="HA127" s="73">
        <f>((((((((($A127*2)/PI())/2)+'Calcification Rates'!$D$92)^2)*PI())/2))-((((((($A127*2)/PI())/2)^2)*PI())/2)))*'Calcification Rates'!$F$92</f>
        <v>174.29905052691873</v>
      </c>
      <c r="HB127" s="73">
        <f>((((((((($A127*2)/PI())/2)+('Calcification Rates'!$D$92-'Calcification Rates'!$E$92))^2)*PI())/2))-((((((($A127*2)/PI())/2)^2)*PI())/2)))*('Calcification Rates'!$F$92-'Calcification Rates'!$G$92)</f>
        <v>167.55526765092364</v>
      </c>
      <c r="HC127" s="73">
        <f>((((((((($A127*2)/PI())/2)+('Calcification Rates'!$D$92+'Calcification Rates'!$E$92))^2)*PI())/2))-((((((($A127*2)/PI())/2)^2)*PI())/2)))*('Calcification Rates'!$F$92+'Calcification Rates'!$G$92)</f>
        <v>181.04283340291383</v>
      </c>
      <c r="HD127" s="73">
        <f>$A127*'Calcification Rates'!$D$93*'Calcification Rates'!$F$93</f>
        <v>51.646813050289005</v>
      </c>
      <c r="HE127" s="73">
        <f>$A127*('Calcification Rates'!$D$93-'Calcification Rates'!$E$93)*('Calcification Rates'!$F$93-'Calcification Rates'!$G$93)</f>
        <v>45.391189244671665</v>
      </c>
      <c r="HF127" s="73">
        <f>$A127*('Calcification Rates'!$D$93+'Calcification Rates'!$E$93)*('Calcification Rates'!$F$93+'Calcification Rates'!$G$93)</f>
        <v>58.245138517480498</v>
      </c>
      <c r="HG127" s="73">
        <f>$A127*'Calcification Rates'!$D$95*'Calcification Rates'!$F$95</f>
        <v>65.84968663911846</v>
      </c>
      <c r="HH127" s="73">
        <f>$A127*('Calcification Rates'!$D$95-'Calcification Rates'!$E$95)*('Calcification Rates'!$F$95-'Calcification Rates'!$G$95)</f>
        <v>57.463234817372694</v>
      </c>
      <c r="HI127" s="73">
        <f>$A127*('Calcification Rates'!$D$95+'Calcification Rates'!$E$95)*('Calcification Rates'!$F$95+'Calcification Rates'!$G$95)</f>
        <v>74.706129311023105</v>
      </c>
      <c r="HJ127" s="73">
        <f>((((1-'Calcification Rates'!$H$96)*$A127)*'Calcification Rates'!$D$96*0.1)+('Calcification Rates'!$H$96*$A127*'Calcification Rates'!$D$96))*'Calcification Rates'!$F$96</f>
        <v>31.305990625000007</v>
      </c>
      <c r="HK127" s="73">
        <f>((((1-'Calcification Rates'!$H$96)*$A127)*(('Calcification Rates'!$D$96-'Calcification Rates'!$E$96)*0.1))+('Calcification Rates'!$H$96*$A127*('Calcification Rates'!$D$96-'Calcification Rates'!$E$96)))*('Calcification Rates'!$F$96-'Calcification Rates'!$G$96)</f>
        <v>27.346481974898058</v>
      </c>
      <c r="HL127" s="73">
        <f>((((1-'Calcification Rates'!$H$96)*$A127)*(('Calcification Rates'!$D$96+'Calcification Rates'!$E$96)*0.1))+('Calcification Rates'!$H$96*$A127*('Calcification Rates'!$D$96+'Calcification Rates'!$E$96)))*('Calcification Rates'!$F$96+'Calcification Rates'!$G$96)</f>
        <v>35.509044748977345</v>
      </c>
      <c r="HM127" s="73">
        <f>((((1-'Calcification Rates'!$H$98)*$A127)*'Calcification Rates'!$D$98*0.1)+('Calcification Rates'!$H$98*$A127*'Calcification Rates'!$D$98))*'Calcification Rates'!$F$98</f>
        <v>31.305990625000007</v>
      </c>
      <c r="HN127" s="73">
        <f>((((1-'Calcification Rates'!$H$98)*$A127)*(('Calcification Rates'!$D$98-'Calcification Rates'!$E$98)*0.1))+('Calcification Rates'!$H$98*$A127*('Calcification Rates'!$D$98-'Calcification Rates'!$E$98)))*('Calcification Rates'!$F$98-'Calcification Rates'!$G$98)</f>
        <v>18.880161524424732</v>
      </c>
      <c r="HO127" s="73">
        <f>((((1-'Calcification Rates'!$H$98)*$A127)*(('Calcification Rates'!$D$98+'Calcification Rates'!$E$98)*0.1))+('Calcification Rates'!$H$98*$A127*('Calcification Rates'!$D$98+'Calcification Rates'!$E$98)))*('Calcification Rates'!$F$98+'Calcification Rates'!$G$98)</f>
        <v>45.53086852135776</v>
      </c>
    </row>
    <row r="128" spans="1:223" x14ac:dyDescent="0.3">
      <c r="A128" s="42">
        <v>126</v>
      </c>
      <c r="B128" s="73">
        <f>((((1-'Calcification Rates'!$H$11)*$A128)*'Calcification Rates'!$D$11*0.1)+('Calcification Rates'!$H$11*$A128*'Calcification Rates'!$D$11))*'Calcification Rates'!$F$11</f>
        <v>346.66447871999998</v>
      </c>
      <c r="C128" s="73">
        <f>((((1-'Calcification Rates'!$H$11)*$A128)*(('Calcification Rates'!$D$11-'Calcification Rates'!$E$11)*0.1))+('Calcification Rates'!$H$11*$A128*('Calcification Rates'!$D$11-'Calcification Rates'!$E$11)))*('Calcification Rates'!$F$11-'Calcification Rates'!$G$11)</f>
        <v>281.5522382446344</v>
      </c>
      <c r="D128" s="73">
        <f>((((1-'Calcification Rates'!$H$11)*$A128)*(('Calcification Rates'!$D$11+'Calcification Rates'!$E$11)*0.1))+('Calcification Rates'!$H$11*$A128*('Calcification Rates'!$D$11+'Calcification Rates'!$E$11)))*('Calcification Rates'!$F$11+'Calcification Rates'!$G$11)</f>
        <v>413.79940418783525</v>
      </c>
      <c r="E128" s="73">
        <f>(((((1-'Calcification Rates'!$H$12)*$A128)*'Calcification Rates'!$D$12*0.1)+('Calcification Rates'!$H$12*$A128*'Calcification Rates'!$D$12))*'Calcification Rates'!$F$12)*0.5</f>
        <v>182.55468479999996</v>
      </c>
      <c r="F128" s="73">
        <f>(((((1-'Calcification Rates'!$H$12)*$A128)*(('Calcification Rates'!$D$12-'Calcification Rates'!$E$12)*0.1))+('Calcification Rates'!$H$12*$A128*('Calcification Rates'!$D$12-'Calcification Rates'!$E$12)))*('Calcification Rates'!$F$12-'Calcification Rates'!$G$12))*0.5</f>
        <v>167.78180432957191</v>
      </c>
      <c r="G128" s="73">
        <f>(((((1-'Calcification Rates'!$H$12)*$A128)*(('Calcification Rates'!$D$12+'Calcification Rates'!$E$12)*0.1))+('Calcification Rates'!$H$12*$A128*('Calcification Rates'!$D$12+'Calcification Rates'!$E$12)))*('Calcification Rates'!$F$12+'Calcification Rates'!$G$12))*0.5</f>
        <v>197.58388839378165</v>
      </c>
      <c r="H128" s="73">
        <f>(((((1-'Calcification Rates'!$H$13)*$A128)*'Calcification Rates'!$D$13*0.1)+('Calcification Rates'!$H$13*$A128*'Calcification Rates'!$D$13))*'Calcification Rates'!$F$13)*0.5</f>
        <v>146.89285450559998</v>
      </c>
      <c r="I128" s="73">
        <f>(((((1-'Calcification Rates'!$H$13)*$A128)*(('Calcification Rates'!$D$13-'Calcification Rates'!$E$13)*0.1))+('Calcification Rates'!$H$13*$A128*('Calcification Rates'!$D$13-'Calcification Rates'!$E$13)))*('Calcification Rates'!$F$13-'Calcification Rates'!$G$13))*0.5</f>
        <v>124.31290116900297</v>
      </c>
      <c r="J128" s="73">
        <f>(((((1-'Calcification Rates'!$H$13)*$A128)*(('Calcification Rates'!$D$13+'Calcification Rates'!$E$13)*0.1))+('Calcification Rates'!$H$13*$A128*('Calcification Rates'!$D$13+'Calcification Rates'!$E$13)))*('Calcification Rates'!$F$13+'Calcification Rates'!$G$13))*0.5</f>
        <v>171.33470105299705</v>
      </c>
      <c r="K128" s="73">
        <f>((((((((($A128*2)/PI())/2)+'Calcification Rates'!$D$14)^2)*PI())/2))-((((((($A128*2)/PI())/2)^2)*PI())/2)))*'Calcification Rates'!$F$14</f>
        <v>74.386096613857362</v>
      </c>
      <c r="L128" s="73">
        <f>((((((((($A128*2)/PI())/2)+('Calcification Rates'!$D$14-'Calcification Rates'!$E$14))^2)*PI())/2))-((((((($A128*2)/PI())/2)^2)*PI())/2)))*('Calcification Rates'!$F$14-'Calcification Rates'!$G$14)</f>
        <v>71.797906380417402</v>
      </c>
      <c r="M128" s="73">
        <f>((((((((($A128*2)/PI())/2)+('Calcification Rates'!$D$14+'Calcification Rates'!$E$14))^2)*PI())/2))-((((((($A128*2)/PI())/2)^2)*PI())/2)))*('Calcification Rates'!$F$14+'Calcification Rates'!$G$14)</f>
        <v>76.974966998593004</v>
      </c>
      <c r="N128" s="73">
        <f>((((((((($A128*2)/PI())/2)+'Calcification Rates'!$D$15)^2)*PI())/2))-((((((($A128*2)/PI())/2)^2)*PI())/2)))*'Calcification Rates'!$F$15</f>
        <v>75.451522476816265</v>
      </c>
      <c r="O128" s="73">
        <f>((((((((($A128*2)/PI())/2)+('Calcification Rates'!$D$15-'Calcification Rates'!$E$15))^2)*PI())/2))-((((((($A128*2)/PI())/2)^2)*PI())/2)))*('Calcification Rates'!$F$15-'Calcification Rates'!$G$15)</f>
        <v>68.0464581265352</v>
      </c>
      <c r="P128" s="73">
        <f>((((((((($A128*2)/PI())/2)+('Calcification Rates'!$D$15+'Calcification Rates'!$E$15))^2)*PI())/2))-((((((($A128*2)/PI())/2)^2)*PI())/2)))*('Calcification Rates'!$F$15+'Calcification Rates'!$G$15)</f>
        <v>83.201929296542318</v>
      </c>
      <c r="Q128" s="73">
        <f>(2*'Calcification Rates'!$D$16*'Calcification Rates'!$F$16)+0.1*'Calcification Rates'!$D$16*($A128+(2*'Calcification Rates'!$D$16))*'Calcification Rates'!$F$16</f>
        <v>16.408828333333332</v>
      </c>
      <c r="R128" s="73">
        <f>(2*('Calcification Rates'!$D$16-'Calcification Rates'!$E$16)*('Calcification Rates'!$F$16-'Calcification Rates'!$G$16))+(0.1*('Calcification Rates'!$D$16-'Calcification Rates'!$E$16)*($A128+(2*'Calcification Rates'!$D$16-'Calcification Rates'!$E$16)))*('Calcification Rates'!$F$16-'Calcification Rates'!$G$16)</f>
        <v>14.095558476247895</v>
      </c>
      <c r="S128" s="73">
        <f>(2*('Calcification Rates'!$D$16+'Calcification Rates'!$E$16)*('Calcification Rates'!$F$16+'Calcification Rates'!$G$16))+(0.1*('Calcification Rates'!$D$16+'Calcification Rates'!$E$16)*($A128+(2*'Calcification Rates'!$D$16+'Calcification Rates'!$E$16)))*('Calcification Rates'!$F$16+'Calcification Rates'!$G$16)</f>
        <v>18.779605689849962</v>
      </c>
      <c r="T128" s="73">
        <f>(2*'Calcification Rates'!$D$17*'Calcification Rates'!$F$17)+0.1*'Calcification Rates'!$D$17*($A128+(2*'Calcification Rates'!$D$17))*'Calcification Rates'!$F$17</f>
        <v>15.165735277777776</v>
      </c>
      <c r="U128" s="73">
        <f>(2*('Calcification Rates'!$D$17-'Calcification Rates'!$E$17)*('Calcification Rates'!$F$17-'Calcification Rates'!$G$17))+(0.1*('Calcification Rates'!$D$17-'Calcification Rates'!$E$17)*($A128+(2*'Calcification Rates'!$D$17-'Calcification Rates'!$E$17)))*('Calcification Rates'!$F$17-'Calcification Rates'!$G$17)</f>
        <v>12.86932312371456</v>
      </c>
      <c r="V128" s="73">
        <f>(2*('Calcification Rates'!$D$17+'Calcification Rates'!$E$17)*('Calcification Rates'!$F$17+'Calcification Rates'!$G$17))+(0.1*('Calcification Rates'!$D$17+'Calcification Rates'!$E$17)*($A128+(2*'Calcification Rates'!$D$17+'Calcification Rates'!$E$17)))*('Calcification Rates'!$F$17+'Calcification Rates'!$G$17)</f>
        <v>17.519653437316627</v>
      </c>
      <c r="W128" s="73">
        <f>((((((((($A128*2)/PI())/2)+'Calcification Rates'!$D$18)^2)*PI())/2))-((((((($A128*2)/PI())/2)^2)*PI())/2)))*'Calcification Rates'!$F$18</f>
        <v>75.451522476816265</v>
      </c>
      <c r="X128" s="73">
        <f>((((((((($A128*2)/PI())/2)+('Calcification Rates'!$D$18-'Calcification Rates'!$E$18))^2)*PI())/2))-((((((($A128*2)/PI())/2)^2)*PI())/2)))*('Calcification Rates'!$F$18-'Calcification Rates'!$G$18)</f>
        <v>68.0464581265352</v>
      </c>
      <c r="Y128" s="73">
        <f>((((((((($A128*2)/PI())/2)+('Calcification Rates'!$D$18+'Calcification Rates'!$E$18))^2)*PI())/2))-((((((($A128*2)/PI())/2)^2)*PI())/2)))*('Calcification Rates'!$F$18+'Calcification Rates'!$G$18)</f>
        <v>83.201929296542318</v>
      </c>
      <c r="Z128" s="73">
        <f>(2*'Calcification Rates'!$D$19*'Calcification Rates'!$F$19)+0.1*'Calcification Rates'!$D$19*($A128+(2*'Calcification Rates'!$D$19))*'Calcification Rates'!$F$19</f>
        <v>15.165735277777776</v>
      </c>
      <c r="AA128" s="73">
        <f>(2*('Calcification Rates'!$D$19-'Calcification Rates'!$E$19)*('Calcification Rates'!$F$19-'Calcification Rates'!$G$19))+(0.1*('Calcification Rates'!$D$19-'Calcification Rates'!$E$19)*($A128+(2*'Calcification Rates'!$D$19-'Calcification Rates'!$E$19)))*('Calcification Rates'!$F$19-'Calcification Rates'!$G$19)</f>
        <v>12.86932312371456</v>
      </c>
      <c r="AB128" s="73">
        <f>(2*('Calcification Rates'!$D$19+'Calcification Rates'!$E$19)*('Calcification Rates'!$F$19+'Calcification Rates'!$G$19))+(0.1*('Calcification Rates'!$D$19+'Calcification Rates'!$E$19)*($A128+(2*'Calcification Rates'!$D$19+'Calcification Rates'!$E$19)))*('Calcification Rates'!$F$19+'Calcification Rates'!$G$19)</f>
        <v>17.519653437316627</v>
      </c>
      <c r="AC128" s="73">
        <f>(((((1-'Calcification Rates'!$H$20)*$A128)*'Calcification Rates'!$D$20*0.1)+('Calcification Rates'!$H$20*$A128*'Calcification Rates'!$D$20))*'Calcification Rates'!$F$20)*0.5</f>
        <v>10.187184524999999</v>
      </c>
      <c r="AD128" s="73">
        <f>(((((1-'Calcification Rates'!$H$20)*$A128)*(('Calcification Rates'!$D$20-'Calcification Rates'!$E$20)*0.1))+('Calcification Rates'!$H$20*$A128*('Calcification Rates'!$D$20-'Calcification Rates'!$E$20)))*('Calcification Rates'!$F$20-'Calcification Rates'!$G$20))*0.5</f>
        <v>8.6450142584897751</v>
      </c>
      <c r="AE128" s="73">
        <f>(((((1-'Calcification Rates'!$H$20)*$A128)*(('Calcification Rates'!$D$20+'Calcification Rates'!$E$20)*0.1))+('Calcification Rates'!$H$20*$A128*('Calcification Rates'!$D$20+'Calcification Rates'!$E$20)))*('Calcification Rates'!$F$20+'Calcification Rates'!$G$20))*0.5</f>
        <v>11.767844117058994</v>
      </c>
      <c r="AF128" s="73">
        <f>(2*'Calcification Rates'!$D$21*'Calcification Rates'!$F$21)+0.1*'Calcification Rates'!$D$21*($A128+(2*'Calcification Rates'!$D$21))*'Calcification Rates'!$F$21</f>
        <v>17.403302777777778</v>
      </c>
      <c r="AG128" s="73">
        <f>(2*('Calcification Rates'!$D$21-'Calcification Rates'!$E$21)*('Calcification Rates'!$F$21-'Calcification Rates'!$G$21))+(0.1*('Calcification Rates'!$D$21-'Calcification Rates'!$E$21)*($A128+(2*'Calcification Rates'!$D$21-'Calcification Rates'!$E$21)))*('Calcification Rates'!$F$21-'Calcification Rates'!$G$21)</f>
        <v>17.029956575982933</v>
      </c>
      <c r="AH128" s="73">
        <f>(2*('Calcification Rates'!$D$21+'Calcification Rates'!$E$21)*('Calcification Rates'!$F$21+'Calcification Rates'!$G$21))+(0.1*('Calcification Rates'!$D$21+'Calcification Rates'!$E$21)*($A128+(2*'Calcification Rates'!$D$21+'Calcification Rates'!$E$21)))*('Calcification Rates'!$F$21+'Calcification Rates'!$G$21)</f>
        <v>17.780446187750403</v>
      </c>
      <c r="AI128" s="73">
        <f>$A128*'Calcification Rates'!$D$23*'Calcification Rates'!$F$23</f>
        <v>2.9613543749999995</v>
      </c>
      <c r="AJ128" s="73">
        <f>$A128*('Calcification Rates'!$D$23-'Calcification Rates'!$E$23)*('Calcification Rates'!$F$23-'Calcification Rates'!$G$23)</f>
        <v>1.924580609004068</v>
      </c>
      <c r="AK128" s="73">
        <f>$A128*('Calcification Rates'!$D$23+'Calcification Rates'!$E$23)*('Calcification Rates'!$F$23+'Calcification Rates'!$G$23)</f>
        <v>3.9981281409959317</v>
      </c>
      <c r="AL128" s="73">
        <f>((((1-'Calcification Rates'!$H$24)*$A128)*'Calcification Rates'!$D$24*0.1)+('Calcification Rates'!$H$24*$A128*'Calcification Rates'!$D$24))*'Calcification Rates'!$F$24</f>
        <v>134.93533123979998</v>
      </c>
      <c r="AM128" s="73">
        <f>((((1-'Calcification Rates'!$H$24)*$A128)*(('Calcification Rates'!$D$24-'Calcification Rates'!$E$24)*0.1))+('Calcification Rates'!$H$24*$A128*('Calcification Rates'!$D$24-'Calcification Rates'!$E$24)))*('Calcification Rates'!$F$24-'Calcification Rates'!$G$24)</f>
        <v>81.377423243867668</v>
      </c>
      <c r="AN128" s="73">
        <f>((((1-'Calcification Rates'!$H$24)*$A128)*(('Calcification Rates'!$D$24+'Calcification Rates'!$E$24)*0.1))+('Calcification Rates'!$H$24*$A128*('Calcification Rates'!$D$24+'Calcification Rates'!$E$24)))*('Calcification Rates'!$F$24+'Calcification Rates'!$G$24)</f>
        <v>196.24751374770435</v>
      </c>
      <c r="AO128" s="73">
        <f>((((((((($A128*2)/PI())/2)+'Calcification Rates'!$D$25)^2)*PI())/2))-((((((($A128*2)/PI())/2)^2)*PI())/2)))*'Calcification Rates'!$F$25</f>
        <v>63.21521250768965</v>
      </c>
      <c r="AP128" s="73">
        <f>((((((((($A128*2)/PI())/2)+('Calcification Rates'!$D$25-'Calcification Rates'!$E$25))^2)*PI())/2))-((((((($A128*2)/PI())/2)^2)*PI())/2)))*('Calcification Rates'!$F$25-'Calcification Rates'!$G$25)</f>
        <v>51.682547135070244</v>
      </c>
      <c r="AQ128" s="73">
        <f>((((((((($A128*2)/PI())/2)+('Calcification Rates'!$D$25+'Calcification Rates'!$E$25))^2)*PI())/2))-((((((($A128*2)/PI())/2)^2)*PI())/2)))*('Calcification Rates'!$F$25+'Calcification Rates'!$G$25)</f>
        <v>75.129687706670325</v>
      </c>
      <c r="AR128" s="73">
        <f>((((1-'Calcification Rates'!$H$28)*$A128)*'Calcification Rates'!$D$28*0.1)+('Calcification Rates'!$H$28*$A128*'Calcification Rates'!$D$28))*'Calcification Rates'!$F$28</f>
        <v>21.718776057972782</v>
      </c>
      <c r="AS128" s="73">
        <f>((((1-'Calcification Rates'!$H$28)*$A128)*(('Calcification Rates'!$D$28-'Calcification Rates'!$E$28)*0.1))+('Calcification Rates'!$H$28*$A128*('Calcification Rates'!$D$28-'Calcification Rates'!$E$28)))*('Calcification Rates'!$F$28-'Calcification Rates'!$G$28)</f>
        <v>19.575558130309325</v>
      </c>
      <c r="AT128" s="73">
        <f>((((1-'Calcification Rates'!$H$28)*$A128)*(('Calcification Rates'!$D$28+'Calcification Rates'!$E$28)*0.1))+('Calcification Rates'!$H$28*$A128*('Calcification Rates'!$D$28+'Calcification Rates'!$E$28)))*('Calcification Rates'!$F$28+'Calcification Rates'!$G$28)</f>
        <v>23.966872468167399</v>
      </c>
      <c r="AU128" s="73">
        <f>((((((((($A128*2)/PI())/2)+'Calcification Rates'!$D$29)^2)*PI())/2))-((((((($A128*2)/PI())/2)^2)*PI())/2)))*'Calcification Rates'!$F$29</f>
        <v>308.39845978419504</v>
      </c>
      <c r="AV128" s="73">
        <f>((((((((($A128*2)/PI())/2)+('Calcification Rates'!$D$29-'Calcification Rates'!$E$29))^2)*PI())/2))-((((((($A128*2)/PI())/2)^2)*PI())/2)))*('Calcification Rates'!$F$29-'Calcification Rates'!$G$29)</f>
        <v>254.98312958577651</v>
      </c>
      <c r="AW128" s="73">
        <f>((((((((($A128*2)/PI())/2)+('Calcification Rates'!$D$29+'Calcification Rates'!$E$29))^2)*PI())/2))-((((((($A128*2)/PI())/2)^2)*PI())/2)))*('Calcification Rates'!$F$29+'Calcification Rates'!$G$29)</f>
        <v>366.42801367963227</v>
      </c>
      <c r="AX128" s="73">
        <f>((((((((($A128*2)/PI())/2)+'Calcification Rates'!$D$30)^2)*PI())/2))-((((((($A128*2)/PI())/2)^2)*PI())/2)))*'Calcification Rates'!$F$30</f>
        <v>73.887357886833144</v>
      </c>
      <c r="AY128" s="73">
        <f>((((((((($A128*2)/PI())/2)+('Calcification Rates'!$D$30-'Calcification Rates'!$E$30))^2)*PI())/2))-((((((($A128*2)/PI())/2)^2)*PI())/2)))*('Calcification Rates'!$F$30-'Calcification Rates'!$G$30)</f>
        <v>65.596042876638094</v>
      </c>
      <c r="AZ128" s="73">
        <f>((((((((($A128*2)/PI())/2)+('Calcification Rates'!$D$30+'Calcification Rates'!$E$30))^2)*PI())/2))-((((((($A128*2)/PI())/2)^2)*PI())/2)))*('Calcification Rates'!$F$30+'Calcification Rates'!$G$30)</f>
        <v>82.348609860750528</v>
      </c>
      <c r="BA128" s="73">
        <f>((((1-'Calcification Rates'!$H$31)*$A128)*'Calcification Rates'!$D$31*0.1)+('Calcification Rates'!$H$31*$A128*'Calcification Rates'!$D$31))*'Calcification Rates'!$F$31</f>
        <v>23.230115999999999</v>
      </c>
      <c r="BB128" s="73">
        <f>((((1-'Calcification Rates'!$H$31)*$A128)*(('Calcification Rates'!$D$31-'Calcification Rates'!$E$31)*0.1))+('Calcification Rates'!$H$31*$A128*('Calcification Rates'!$D$31-'Calcification Rates'!$E$31)))*('Calcification Rates'!$F$31-'Calcification Rates'!$G$31)</f>
        <v>23.230115999999999</v>
      </c>
      <c r="BC128" s="73">
        <f>((((1-'Calcification Rates'!$H$31)*$A128)*(('Calcification Rates'!$D$31+'Calcification Rates'!$E$31)*0.1))+('Calcification Rates'!$H$31*$A128*('Calcification Rates'!$D$31+'Calcification Rates'!$E$31)))*('Calcification Rates'!$F$31+'Calcification Rates'!$G$31)</f>
        <v>23.230115999999999</v>
      </c>
      <c r="BD128" s="73">
        <f>$A128*'Calcification Rates'!$D$32*'Calcification Rates'!$F$32</f>
        <v>97.612476665046202</v>
      </c>
      <c r="BE128" s="73">
        <f>$A128*('Calcification Rates'!$D$32-'Calcification Rates'!$E$32)*('Calcification Rates'!$F$32-'Calcification Rates'!$G$32)</f>
        <v>93.83576447626956</v>
      </c>
      <c r="BF128" s="73">
        <f>$A128*('Calcification Rates'!$D$32+'Calcification Rates'!$E$32)*('Calcification Rates'!$F$32+'Calcification Rates'!$G$32)</f>
        <v>101.38918885382284</v>
      </c>
      <c r="BG128" s="73">
        <f>((((1-'Calcification Rates'!$H$34)*$A128)*'Calcification Rates'!$D$34*0.1)+('Calcification Rates'!$H$34*$A128*'Calcification Rates'!$D$34))*'Calcification Rates'!$F$34</f>
        <v>31.556438549999999</v>
      </c>
      <c r="BH128" s="73">
        <f>((((1-'Calcification Rates'!$H$34)*$A128)*(('Calcification Rates'!$D$34-'Calcification Rates'!$E$34)*0.1))+('Calcification Rates'!$H$34*$A128*('Calcification Rates'!$D$34-'Calcification Rates'!$E$34)))*('Calcification Rates'!$F$34-'Calcification Rates'!$G$34)</f>
        <v>12.017104569775052</v>
      </c>
      <c r="BI128" s="73">
        <f>((((1-'Calcification Rates'!$H$34)*$A128)*(('Calcification Rates'!$D$34+'Calcification Rates'!$E$34)*0.1))+('Calcification Rates'!$H$34*$A128*('Calcification Rates'!$D$34+'Calcification Rates'!$E$34)))*('Calcification Rates'!$F$34+'Calcification Rates'!$G$34)</f>
        <v>60.184713589422913</v>
      </c>
      <c r="BJ128" s="73">
        <f>(2*'Calcification Rates'!$D$35*'Calcification Rates'!$F$35)+0.1*'Calcification Rates'!$D$35*($A128+(2*'Calcification Rates'!$D$35))*'Calcification Rates'!$F$35</f>
        <v>8.7460822206621085</v>
      </c>
      <c r="BK128" s="73">
        <f>(2*('Calcification Rates'!$D$35-'Calcification Rates'!$E$35)*('Calcification Rates'!$F$35-'Calcification Rates'!$G$35))+(0.1*('Calcification Rates'!$D$35-'Calcification Rates'!$E$35)*($A128+(2*'Calcification Rates'!$D$35-'Calcification Rates'!$E$35)))*('Calcification Rates'!$F$35-'Calcification Rates'!$G$35)</f>
        <v>7.8881814927689824</v>
      </c>
      <c r="BL128" s="73">
        <f>(2*('Calcification Rates'!$D$35+'Calcification Rates'!$E$35)*('Calcification Rates'!$F$35+'Calcification Rates'!$G$35))+(0.1*('Calcification Rates'!$D$35+'Calcification Rates'!$E$35)*($A128+(2*'Calcification Rates'!$D$35+'Calcification Rates'!$E$35)))*('Calcification Rates'!$F$35+'Calcification Rates'!$G$35)</f>
        <v>9.6439095633749776</v>
      </c>
      <c r="BM128" s="73">
        <f>((((((((($A128*2)/PI())/2)+'Calcification Rates'!$D$36)^2)*PI())/2))-((((((($A128*2)/PI())/2)^2)*PI())/2)))*'Calcification Rates'!$F$36</f>
        <v>99.506038354266792</v>
      </c>
      <c r="BN128" s="73">
        <f>((((((((($A128*2)/PI())/2)+('Calcification Rates'!$D$36-'Calcification Rates'!$E$36))^2)*PI())/2))-((((((($A128*2)/PI())/2)^2)*PI())/2)))*('Calcification Rates'!$F$36-'Calcification Rates'!$G$36)</f>
        <v>91.152994570646044</v>
      </c>
      <c r="BO128" s="73">
        <f>((((((((($A128*2)/PI())/2)+('Calcification Rates'!$D$36+'Calcification Rates'!$E$36))^2)*PI())/2))-((((((($A128*2)/PI())/2)^2)*PI())/2)))*('Calcification Rates'!$F$36+'Calcification Rates'!$G$36)</f>
        <v>108.22440246020314</v>
      </c>
      <c r="BP128" s="73">
        <f>(2*'Calcification Rates'!$D$37*'Calcification Rates'!$F$37)+0.1*'Calcification Rates'!$D$37*($A128+(2*'Calcification Rates'!$D$37))*'Calcification Rates'!$F$37</f>
        <v>170.51013194444442</v>
      </c>
      <c r="BQ128" s="73">
        <f>(2*('Calcification Rates'!$D$37-'Calcification Rates'!$E$37)*('Calcification Rates'!$F$37-'Calcification Rates'!$G$37))+(0.1*('Calcification Rates'!$D$37-'Calcification Rates'!$E$37)*($A128+(2*'Calcification Rates'!$D$37-'Calcification Rates'!$E$37)))*('Calcification Rates'!$F$37-'Calcification Rates'!$G$37)</f>
        <v>140.04580144458495</v>
      </c>
      <c r="BR128" s="73">
        <f>(2*('Calcification Rates'!$D$37+'Calcification Rates'!$E$37)*('Calcification Rates'!$F$37+'Calcification Rates'!$G$37))+(0.1*('Calcification Rates'!$D$37+'Calcification Rates'!$E$37)*($A128+(2*'Calcification Rates'!$D$37+'Calcification Rates'!$E$37)))*('Calcification Rates'!$F$37+'Calcification Rates'!$G$37)</f>
        <v>203.3679284087992</v>
      </c>
      <c r="BS128" s="73">
        <f>(2*'Calcification Rates'!$D$38*'Calcification Rates'!$F$38)+0.1*'Calcification Rates'!$D$38*($A128+(2*'Calcification Rates'!$D$38))*'Calcification Rates'!$F$38</f>
        <v>163.26838888888886</v>
      </c>
      <c r="BT128" s="73">
        <f>(2*('Calcification Rates'!$D$38-'Calcification Rates'!$E$38)*('Calcification Rates'!$F$38-'Calcification Rates'!$G$38))+(0.1*('Calcification Rates'!$D$38-'Calcification Rates'!$E$38)*($A128+(2*'Calcification Rates'!$D$38-'Calcification Rates'!$E$38)))*('Calcification Rates'!$F$38-'Calcification Rates'!$G$38)</f>
        <v>131.52794094742217</v>
      </c>
      <c r="BU128" s="73">
        <f>(2*('Calcification Rates'!$D$38+'Calcification Rates'!$E$38)*('Calcification Rates'!$F$38+'Calcification Rates'!$G$38))+(0.1*('Calcification Rates'!$D$38+'Calcification Rates'!$E$38)*($A128+(2*'Calcification Rates'!$D$38+'Calcification Rates'!$E$38)))*('Calcification Rates'!$F$38+'Calcification Rates'!$G$38)</f>
        <v>198.13245656918485</v>
      </c>
      <c r="BV128" s="73">
        <f>((((((((($A128*2)/PI())/2)+'Calcification Rates'!$D$39)^2)*PI())/2))-((((((($A128*2)/PI())/2)^2)*PI())/2)))*'Calcification Rates'!$F$39</f>
        <v>53.870918194497108</v>
      </c>
      <c r="BW128" s="73">
        <f>((((((((($A128*2)/PI())/2)+('Calcification Rates'!$D$39-'Calcification Rates'!$E$39))^2)*PI())/2))-((((((($A128*2)/PI())/2)^2)*PI())/2)))*('Calcification Rates'!$F$39-'Calcification Rates'!$G$39)</f>
        <v>51.786605201764687</v>
      </c>
      <c r="BX128" s="73">
        <f>((((((((($A128*2)/PI())/2)+('Calcification Rates'!$D$39+'Calcification Rates'!$E$39))^2)*PI())/2))-((((((($A128*2)/PI())/2)^2)*PI())/2)))*('Calcification Rates'!$F$39+'Calcification Rates'!$G$39)</f>
        <v>55.955231187229536</v>
      </c>
      <c r="BY128" s="73">
        <f>((((((((($A128*2)/PI())/2)+'Calcification Rates'!$D$40)^2)*PI())/2))-((((((($A128*2)/PI())/2)^2)*PI())/2)))*'Calcification Rates'!$F$40</f>
        <v>98.220926346771336</v>
      </c>
      <c r="BZ128" s="73">
        <f>((((((((($A128*2)/PI())/2)+('Calcification Rates'!$D$40-'Calcification Rates'!$E$40))^2)*PI())/2))-((((((($A128*2)/PI())/2)^2)*PI())/2)))*('Calcification Rates'!$F$40-'Calcification Rates'!$G$40)</f>
        <v>94.420672707068164</v>
      </c>
      <c r="CA128" s="73">
        <f>((((((((($A128*2)/PI())/2)+('Calcification Rates'!$D$40+'Calcification Rates'!$E$40))^2)*PI())/2))-((((((($A128*2)/PI())/2)^2)*PI())/2)))*('Calcification Rates'!$F$40+'Calcification Rates'!$G$40)</f>
        <v>102.02117998647452</v>
      </c>
      <c r="CB128" s="73">
        <f>$A128*'Calcification Rates'!$D$23*'Calcification Rates'!$F$23</f>
        <v>2.9613543749999995</v>
      </c>
      <c r="CC128" s="73">
        <f>$A128*('Calcification Rates'!$D$23-'Calcification Rates'!$E$23)*('Calcification Rates'!$F$23-'Calcification Rates'!$G$23)</f>
        <v>1.924580609004068</v>
      </c>
      <c r="CD128" s="73">
        <f>$A128*('Calcification Rates'!$D$23+'Calcification Rates'!$E$23)*('Calcification Rates'!$F$23+'Calcification Rates'!$G$23)</f>
        <v>3.9981281409959317</v>
      </c>
      <c r="CE128" s="73">
        <f>((((1-'Calcification Rates'!$H$44)*$A128)*'Calcification Rates'!$D$44*0.1)+('Calcification Rates'!$H$44*$A128*'Calcification Rates'!$D$44))*'Calcification Rates'!$F$44</f>
        <v>103.41044912835001</v>
      </c>
      <c r="CF128" s="73">
        <f>((((1-'Calcification Rates'!$H$44)*$A128)*(('Calcification Rates'!$D$44-'Calcification Rates'!$E$44)*0.1))+('Calcification Rates'!$H$44*$A128*('Calcification Rates'!$D$44-'Calcification Rates'!$E$44)))*('Calcification Rates'!$F$44-'Calcification Rates'!$G$44)</f>
        <v>62.365251630064158</v>
      </c>
      <c r="CG128" s="73">
        <f>((((1-'Calcification Rates'!$H$44)*$A128)*(('Calcification Rates'!$D$44+'Calcification Rates'!$E$44)*0.1))+('Calcification Rates'!$H$44*$A128*('Calcification Rates'!$D$44+'Calcification Rates'!$E$44)))*('Calcification Rates'!$F$44+'Calcification Rates'!$G$44)</f>
        <v>150.39829339364528</v>
      </c>
      <c r="CH128" s="73">
        <f>((((1-'Calcification Rates'!$H$45)*$A128)*'Calcification Rates'!$D$45*0.1)+('Calcification Rates'!$H$45*$A128*'Calcification Rates'!$D$45))*'Calcification Rates'!$F$45</f>
        <v>128.49510240000001</v>
      </c>
      <c r="CI128" s="73">
        <f>((((1-'Calcification Rates'!$H$45)*$A128)*(('Calcification Rates'!$D$45-'Calcification Rates'!$E$45)*0.1))+('Calcification Rates'!$H$45*$A128*('Calcification Rates'!$D$45-'Calcification Rates'!$E$45)))*('Calcification Rates'!$F$45-'Calcification Rates'!$G$45)</f>
        <v>84.612290464217054</v>
      </c>
      <c r="CJ128" s="73">
        <f>((((1-'Calcification Rates'!$H$45)*$A128)*(('Calcification Rates'!$D$45+'Calcification Rates'!$E$45)*0.1))+('Calcification Rates'!$H$45*$A128*('Calcification Rates'!$D$45+'Calcification Rates'!$E$45)))*('Calcification Rates'!$F$45+'Calcification Rates'!$G$45)</f>
        <v>172.37791433578295</v>
      </c>
      <c r="CK128" s="73">
        <f>((((1-'Calcification Rates'!$H$46)*$A128)*'Calcification Rates'!$D$46*0.1)+('Calcification Rates'!$H$46*$A128*'Calcification Rates'!$D$46))*'Calcification Rates'!$F$46</f>
        <v>103.49801532000001</v>
      </c>
      <c r="CL128" s="73">
        <f>((((1-'Calcification Rates'!$H$46)*$A128)*(('Calcification Rates'!$D$46-'Calcification Rates'!$E$46)*0.1))+('Calcification Rates'!$H$46*$A128*('Calcification Rates'!$D$46-'Calcification Rates'!$E$46)))*('Calcification Rates'!$F$46-'Calcification Rates'!$G$46)</f>
        <v>97.067480920038918</v>
      </c>
      <c r="CM128" s="73">
        <f>((((1-'Calcification Rates'!$H$46)*$A128)*(('Calcification Rates'!$D$46+'Calcification Rates'!$E$46)*0.1))+('Calcification Rates'!$H$46*$A128*('Calcification Rates'!$D$46+'Calcification Rates'!$E$46)))*('Calcification Rates'!$F$46+'Calcification Rates'!$G$46)</f>
        <v>110.12138067671975</v>
      </c>
      <c r="CN128" s="73">
        <f>((((1-'Calcification Rates'!$H$47)*$A128)*'Calcification Rates'!$D$47*0.1)+('Calcification Rates'!$H$47*$A128*'Calcification Rates'!$D$47))*'Calcification Rates'!$F$47</f>
        <v>134.93533123979998</v>
      </c>
      <c r="CO128" s="73">
        <f>((((1-'Calcification Rates'!$H$47)*$A128)*(('Calcification Rates'!$D$47-'Calcification Rates'!$E$47)*0.1))+('Calcification Rates'!$H$47*$A128*('Calcification Rates'!$D$47-'Calcification Rates'!$E$47)))*('Calcification Rates'!$F$47-'Calcification Rates'!$G$47)</f>
        <v>81.377423243867668</v>
      </c>
      <c r="CP128" s="73">
        <f>((((1-'Calcification Rates'!$H$47)*$A128)*(('Calcification Rates'!$D$47+'Calcification Rates'!$E$47)*0.1))+('Calcification Rates'!$H$47*$A128*('Calcification Rates'!$D$47+'Calcification Rates'!$E$47)))*('Calcification Rates'!$F$47+'Calcification Rates'!$G$47)</f>
        <v>196.24751374770435</v>
      </c>
      <c r="CQ128" s="73">
        <f>((((((((($A128*2)/PI())/2)+'Calcification Rates'!$D$48)^2)*PI())/2))-((((((($A128*2)/PI())/2)^2)*PI())/2)))*'Calcification Rates'!$F$48</f>
        <v>75.451522476816265</v>
      </c>
      <c r="CR128" s="73">
        <f>((((((((($A128*2)/PI())/2)+('Calcification Rates'!$D$48-'Calcification Rates'!$E$48))^2)*PI())/2))-((((((($A128*2)/PI())/2)^2)*PI())/2)))*('Calcification Rates'!$F$48-'Calcification Rates'!$G$48)</f>
        <v>68.0464581265352</v>
      </c>
      <c r="CS128" s="73">
        <f>((((((((($A128*2)/PI())/2)+('Calcification Rates'!$D$48+'Calcification Rates'!$E$48))^2)*PI())/2))-((((((($A128*2)/PI())/2)^2)*PI())/2)))*('Calcification Rates'!$F$48+'Calcification Rates'!$G$48)</f>
        <v>83.201929296542318</v>
      </c>
      <c r="CT128" s="73">
        <f>((((1-'Calcification Rates'!$H$49)*$A128)*'Calcification Rates'!$D$49*0.1)+('Calcification Rates'!$H$49*$A128*'Calcification Rates'!$D$49))*'Calcification Rates'!$F$49</f>
        <v>103.41044912835001</v>
      </c>
      <c r="CU128" s="73">
        <f>((((1-'Calcification Rates'!$H$49)*$A128)*(('Calcification Rates'!$D$49-'Calcification Rates'!$E$49)*0.1))+('Calcification Rates'!$H$49*$A128*('Calcification Rates'!$D$49-'Calcification Rates'!$E$49)))*('Calcification Rates'!$F$49-'Calcification Rates'!$G$49)</f>
        <v>62.365251630064158</v>
      </c>
      <c r="CV128" s="73">
        <f>((((1-'Calcification Rates'!$H$49)*$A128)*(('Calcification Rates'!$D$49+'Calcification Rates'!$E$49)*0.1))+('Calcification Rates'!$H$49*$A128*('Calcification Rates'!$D$49+'Calcification Rates'!$E$49)))*('Calcification Rates'!$F$49+'Calcification Rates'!$G$49)</f>
        <v>150.39829339364528</v>
      </c>
      <c r="CW128" s="73">
        <f>((((((((($A128*2)/PI())/2)+'Calcification Rates'!$D$50)^2)*PI())/2))-((((((($A128*2)/PI())/2)^2)*PI())/2)))*'Calcification Rates'!$F$50</f>
        <v>75.451522476816265</v>
      </c>
      <c r="CX128" s="73">
        <f>((((((((($A128*2)/PI())/2)+('Calcification Rates'!$D$50-'Calcification Rates'!$E$50))^2)*PI())/2))-((((((($A128*2)/PI())/2)^2)*PI())/2)))*('Calcification Rates'!$F$50-'Calcification Rates'!$G$50)</f>
        <v>68.0464581265352</v>
      </c>
      <c r="CY128" s="73">
        <f>((((((((($A128*2)/PI())/2)+('Calcification Rates'!$D$50+'Calcification Rates'!$E$50))^2)*PI())/2))-((((((($A128*2)/PI())/2)^2)*PI())/2)))*('Calcification Rates'!$F$50+'Calcification Rates'!$G$50)</f>
        <v>83.201929296542318</v>
      </c>
      <c r="CZ128" s="73">
        <f>((((((((($A128*2)/PI())/2)+'Calcification Rates'!$D$51)^2)*PI())/2))-((((((($A128*2)/PI())/2)^2)*PI())/2)))*'Calcification Rates'!$F$51</f>
        <v>75.451522476816265</v>
      </c>
      <c r="DA128" s="73">
        <f>((((((((($A128*2)/PI())/2)+('Calcification Rates'!$D$51-'Calcification Rates'!$E$51))^2)*PI())/2))-((((((($A128*2)/PI())/2)^2)*PI())/2)))*('Calcification Rates'!$F$51-'Calcification Rates'!$G$51)</f>
        <v>68.0464581265352</v>
      </c>
      <c r="DB128" s="73">
        <f>((((((((($A128*2)/PI())/2)+('Calcification Rates'!$D$51+'Calcification Rates'!$E$51))^2)*PI())/2))-((((((($A128*2)/PI())/2)^2)*PI())/2)))*('Calcification Rates'!$F$51+'Calcification Rates'!$G$51)</f>
        <v>83.201929296542318</v>
      </c>
      <c r="DC128" s="73">
        <f>((((((((($A128*2)/PI())/2)+'Calcification Rates'!$D$52)^2)*PI())/2))-((((((($A128*2)/PI())/2)^2)*PI())/2)))*'Calcification Rates'!$F$52</f>
        <v>166.17132781177452</v>
      </c>
      <c r="DD128" s="73">
        <f>((((((((($A128*2)/PI())/2)+('Calcification Rates'!$D$52-'Calcification Rates'!$E$52))^2)*PI())/2))-((((((($A128*2)/PI())/2)^2)*PI())/2)))*('Calcification Rates'!$F$52-'Calcification Rates'!$G$52)</f>
        <v>156.8859333530223</v>
      </c>
      <c r="DE128" s="73">
        <f>((((((((($A128*2)/PI())/2)+('Calcification Rates'!$D$52+'Calcification Rates'!$E$52))^2)*PI())/2))-((((((($A128*2)/PI())/2)^2)*PI())/2)))*('Calcification Rates'!$F$52+'Calcification Rates'!$G$52)</f>
        <v>175.68774963768115</v>
      </c>
      <c r="DF128" s="73">
        <f>((((((((($A128*2)/PI())/2)+'Calcification Rates'!$D$53)^2)*PI())/2))-((((((($A128*2)/PI())/2)^2)*PI())/2)))*'Calcification Rates'!$F$53</f>
        <v>22.404743119716859</v>
      </c>
      <c r="DG128" s="73">
        <f>((((((((($A128*2)/PI())/2)+('Calcification Rates'!$D$53-'Calcification Rates'!$E$53))^2)*PI())/2))-((((((($A128*2)/PI())/2)^2)*PI())/2)))*('Calcification Rates'!$F$53-'Calcification Rates'!$G$53)</f>
        <v>21.295823619779362</v>
      </c>
      <c r="DH128" s="73">
        <f>((((((((($A128*2)/PI())/2)+('Calcification Rates'!$D$53+'Calcification Rates'!$E$53))^2)*PI())/2))-((((((($A128*2)/PI())/2)^2)*PI())/2)))*('Calcification Rates'!$F$53+'Calcification Rates'!$G$53)</f>
        <v>23.533155928165129</v>
      </c>
      <c r="DI128" s="73">
        <f>((((((((($A128*2)/PI())/2)+'Calcification Rates'!$D$54)^2)*PI())/2))-((((((($A128*2)/PI())/2)^2)*PI())/2)))*'Calcification Rates'!$F$54</f>
        <v>22.404743119716859</v>
      </c>
      <c r="DJ128" s="73">
        <f>((((((((($A128*2)/PI())/2)+('Calcification Rates'!$D$54-'Calcification Rates'!$E$54))^2)*PI())/2))-((((((($A128*2)/PI())/2)^2)*PI())/2)))*('Calcification Rates'!$F$54-'Calcification Rates'!$G$54)</f>
        <v>21.295823619779362</v>
      </c>
      <c r="DK128" s="73">
        <f>((((((((($A128*2)/PI())/2)+('Calcification Rates'!$D$54+'Calcification Rates'!$E$54))^2)*PI())/2))-((((((($A128*2)/PI())/2)^2)*PI())/2)))*('Calcification Rates'!$F$54+'Calcification Rates'!$G$54)</f>
        <v>23.533155928165129</v>
      </c>
      <c r="DL128" s="73">
        <f>((((((((($A128*2)/PI())/2)+'Calcification Rates'!$D$55)^2)*PI())/2))-((((((($A128*2)/PI())/2)^2)*PI())/2)))*'Calcification Rates'!$F$55</f>
        <v>27.474436087025786</v>
      </c>
      <c r="DM128" s="73">
        <f>((((((((($A128*2)/PI())/2)+('Calcification Rates'!$D$55-'Calcification Rates'!$E$55))^2)*PI())/2))-((((((($A128*2)/PI())/2)^2)*PI())/2)))*('Calcification Rates'!$F$55-'Calcification Rates'!$G$55)</f>
        <v>27.165655883074759</v>
      </c>
      <c r="DN128" s="73">
        <f>((((((((($A128*2)/PI())/2)+('Calcification Rates'!$D$55+'Calcification Rates'!$E$55))^2)*PI())/2))-((((((($A128*2)/PI())/2)^2)*PI())/2)))*('Calcification Rates'!$F$55+'Calcification Rates'!$G$55)</f>
        <v>27.783226164898494</v>
      </c>
      <c r="DO128" s="73">
        <f>((((1-'Calcification Rates'!$H$56)*$A128)*'Calcification Rates'!$D$56*0.1)+('Calcification Rates'!$H$56*$A128*'Calcification Rates'!$D$56))*'Calcification Rates'!$F$56</f>
        <v>13.413995910000002</v>
      </c>
      <c r="DP128" s="73">
        <f>((((1-'Calcification Rates'!$H$56)*$A128)*(('Calcification Rates'!$D$56-'Calcification Rates'!$E$56)*0.1))+('Calcification Rates'!$H$56*$A128*('Calcification Rates'!$D$56-'Calcification Rates'!$E$56)))*('Calcification Rates'!$F$56-'Calcification Rates'!$G$56)</f>
        <v>13.413995910000002</v>
      </c>
      <c r="DQ128" s="73">
        <f>((((1-'Calcification Rates'!$H$56)*$A128)*(('Calcification Rates'!$D$56+'Calcification Rates'!$E$56)*0.1))+('Calcification Rates'!$H$56*$A128*('Calcification Rates'!$D$56+'Calcification Rates'!$E$56)))*('Calcification Rates'!$F$56+'Calcification Rates'!$G$56)</f>
        <v>13.413995910000002</v>
      </c>
      <c r="DR128" s="73">
        <f>((((1-'Calcification Rates'!$H$57)*$A128)*'Calcification Rates'!$D$57*0.1)+('Calcification Rates'!$H$57*$A128*'Calcification Rates'!$D$57))*'Calcification Rates'!$F$57</f>
        <v>56.875056000000015</v>
      </c>
      <c r="DS128" s="73">
        <f>((((1-'Calcification Rates'!$H$57)*$A128)*(('Calcification Rates'!$D$57-'Calcification Rates'!$E$57)*0.1))+('Calcification Rates'!$H$57*$A128*('Calcification Rates'!$D$57-'Calcification Rates'!$E$57)))*('Calcification Rates'!$F$57-'Calcification Rates'!$G$57)</f>
        <v>53.905617236193045</v>
      </c>
      <c r="DT128" s="73">
        <f>((((1-'Calcification Rates'!$H$57)*$A128)*(('Calcification Rates'!$D$57+'Calcification Rates'!$E$57)*0.1))+('Calcification Rates'!$H$57*$A128*('Calcification Rates'!$D$57+'Calcification Rates'!$E$57)))*('Calcification Rates'!$F$57+'Calcification Rates'!$G$57)</f>
        <v>59.844494763806971</v>
      </c>
      <c r="DU128" s="73">
        <f>((((1-'Calcification Rates'!$H$58)*$A128)*'Calcification Rates'!$D$58*0.1)+('Calcification Rates'!$H$58*$A128*'Calcification Rates'!$D$58))*'Calcification Rates'!$F$58</f>
        <v>56.875056000000015</v>
      </c>
      <c r="DV128" s="73">
        <f>((((1-'Calcification Rates'!$H$58)*$A128)*(('Calcification Rates'!$D$58-'Calcification Rates'!$E$58)*0.1))+('Calcification Rates'!$H$58*$A128*('Calcification Rates'!$D$58-'Calcification Rates'!$E$58)))*('Calcification Rates'!$F$58-'Calcification Rates'!$G$58)</f>
        <v>53.905617236193045</v>
      </c>
      <c r="DW128" s="73">
        <f>((((1-'Calcification Rates'!$H$58)*$A128)*(('Calcification Rates'!$D$58+'Calcification Rates'!$E$58)*0.1))+('Calcification Rates'!$H$58*$A128*('Calcification Rates'!$D$58+'Calcification Rates'!$E$58)))*('Calcification Rates'!$F$58+'Calcification Rates'!$G$58)</f>
        <v>59.844494763806971</v>
      </c>
      <c r="DX128" s="73">
        <f>(2*'Calcification Rates'!$D$59*'Calcification Rates'!$F$59)+0.1*'Calcification Rates'!$D$59*($A128+(2*'Calcification Rates'!$D$59))*'Calcification Rates'!$F$59</f>
        <v>35.433270755555561</v>
      </c>
      <c r="DY128" s="73">
        <f>(2*('Calcification Rates'!$D$59-'Calcification Rates'!$E$59)*('Calcification Rates'!$F$59-'Calcification Rates'!$G$59))+(0.1*('Calcification Rates'!$D$59-'Calcification Rates'!$E$59)*($A128+(2*'Calcification Rates'!$D$59-'Calcification Rates'!$E$59)))*('Calcification Rates'!$F$59-'Calcification Rates'!$G$59)</f>
        <v>33.564808389871459</v>
      </c>
      <c r="DZ128" s="73">
        <f>(2*('Calcification Rates'!$D$59+'Calcification Rates'!$E$59)*('Calcification Rates'!$F$59+'Calcification Rates'!$G$59))+(0.1*('Calcification Rates'!$D$59+'Calcification Rates'!$E$59)*($A128+(2*'Calcification Rates'!$D$59+'Calcification Rates'!$E$59)))*('Calcification Rates'!$F$59+'Calcification Rates'!$G$59)</f>
        <v>37.303770883446944</v>
      </c>
      <c r="EA128" s="73">
        <f>((((((((($A128*2)/PI())/2)+'Calcification Rates'!$D$60)^2)*PI())/2))-((((((($A128*2)/PI())/2)^2)*PI())/2)))*'Calcification Rates'!$F$60</f>
        <v>78.44669628471425</v>
      </c>
      <c r="EB128" s="73">
        <f>((((((((($A128*2)/PI())/2)+('Calcification Rates'!$D$60-'Calcification Rates'!$E$60))^2)*PI())/2))-((((((($A128*2)/PI())/2)^2)*PI())/2)))*('Calcification Rates'!$F$60-'Calcification Rates'!$G$60)</f>
        <v>73.239495937590334</v>
      </c>
      <c r="EC128" s="73">
        <f>((((((((($A128*2)/PI())/2)+('Calcification Rates'!$D$60+'Calcification Rates'!$E$60))^2)*PI())/2))-((((((($A128*2)/PI())/2)^2)*PI())/2)))*('Calcification Rates'!$F$60+'Calcification Rates'!$G$60)</f>
        <v>83.822195155486952</v>
      </c>
      <c r="ED128" s="73">
        <f>$A128*'Calcification Rates'!$D$61*'Calcification Rates'!$F$61</f>
        <v>98.881663318222138</v>
      </c>
      <c r="EE128" s="73">
        <f>$A128*('Calcification Rates'!$D$61-'Calcification Rates'!$E$61)*('Calcification Rates'!$F$61-'Calcification Rates'!$G$61)</f>
        <v>90.607637990036878</v>
      </c>
      <c r="EF128" s="73">
        <f>$A128*('Calcification Rates'!$D$61+'Calcification Rates'!$E$61)*('Calcification Rates'!$F$61+'Calcification Rates'!$G$61)</f>
        <v>107.51375251323094</v>
      </c>
      <c r="EG128" s="73">
        <f>(2*'Calcification Rates'!$D$62*'Calcification Rates'!$F$62)+0.1*'Calcification Rates'!$D$62*($A128+(2*'Calcification Rates'!$D$62))*'Calcification Rates'!$F$62</f>
        <v>170.51013194444442</v>
      </c>
      <c r="EH128" s="73">
        <f>(2*('Calcification Rates'!$D$62-'Calcification Rates'!$E$62)*('Calcification Rates'!$F$62-'Calcification Rates'!$G$62))+(0.1*('Calcification Rates'!$D$62-'Calcification Rates'!$E$62)*($A128+(2*'Calcification Rates'!$D$62-'Calcification Rates'!$E$62)))*('Calcification Rates'!$F$62-'Calcification Rates'!$G$62)</f>
        <v>140.04580144458495</v>
      </c>
      <c r="EI128" s="73">
        <f>(2*('Calcification Rates'!$D$62+'Calcification Rates'!$E$62)*('Calcification Rates'!$F$62+'Calcification Rates'!$G$62))+(0.1*('Calcification Rates'!$D$62+'Calcification Rates'!$E$62)*($A128+(2*'Calcification Rates'!$D$62+'Calcification Rates'!$E$62)))*('Calcification Rates'!$F$62+'Calcification Rates'!$G$62)</f>
        <v>203.3679284087992</v>
      </c>
      <c r="EJ128" s="73">
        <f>(2*'Calcification Rates'!$D$63*'Calcification Rates'!$F$63)+0.1*'Calcification Rates'!$D$63*($A128+(2*'Calcification Rates'!$D$63))*'Calcification Rates'!$F$63</f>
        <v>170.51013194444442</v>
      </c>
      <c r="EK128" s="73">
        <f>(2*('Calcification Rates'!$D$63-'Calcification Rates'!$E$63)*('Calcification Rates'!$F$63-'Calcification Rates'!$G$63))+(0.1*('Calcification Rates'!$D$63-'Calcification Rates'!$E$63)*($A128+(2*'Calcification Rates'!$D$63-'Calcification Rates'!$E$63)))*('Calcification Rates'!$F$63-'Calcification Rates'!$G$63)</f>
        <v>140.04580144458495</v>
      </c>
      <c r="EL128" s="73">
        <f>(2*('Calcification Rates'!$D$63+'Calcification Rates'!$E$63)*('Calcification Rates'!$F$63+'Calcification Rates'!$G$63))+(0.1*('Calcification Rates'!$D$63+'Calcification Rates'!$E$63)*($A128+(2*'Calcification Rates'!$D$63+'Calcification Rates'!$E$63)))*('Calcification Rates'!$F$63+'Calcification Rates'!$G$63)</f>
        <v>203.3679284087992</v>
      </c>
      <c r="EM128" s="73">
        <f>(2*'Calcification Rates'!$D$64*'Calcification Rates'!$F$64)+0.1*'Calcification Rates'!$D$64*($A128+(2*'Calcification Rates'!$D$64))*'Calcification Rates'!$F$64</f>
        <v>170.51013194444442</v>
      </c>
      <c r="EN128" s="73">
        <f>(2*('Calcification Rates'!$D$64-'Calcification Rates'!$E$64)*('Calcification Rates'!$F$64-'Calcification Rates'!$G$64))+(0.1*('Calcification Rates'!$D$64-'Calcification Rates'!$E$64)*($A128+(2*'Calcification Rates'!$D$64-'Calcification Rates'!$E$64)))*('Calcification Rates'!$F$64-'Calcification Rates'!$G$64)</f>
        <v>140.04580144458495</v>
      </c>
      <c r="EO128" s="73">
        <f>(2*('Calcification Rates'!$D$64+'Calcification Rates'!$E$64)*('Calcification Rates'!$F$64+'Calcification Rates'!$G$64))+(0.1*('Calcification Rates'!$D$64+'Calcification Rates'!$E$64)*($A128+(2*'Calcification Rates'!$D$64+'Calcification Rates'!$E$64)))*('Calcification Rates'!$F$64+'Calcification Rates'!$G$64)</f>
        <v>203.3679284087992</v>
      </c>
      <c r="EP128" s="73">
        <f>(2*'Calcification Rates'!$D$65*'Calcification Rates'!$F$65)+0.1*'Calcification Rates'!$D$65*($A128+(2*'Calcification Rates'!$D$65))*'Calcification Rates'!$F$65</f>
        <v>170.51013194444442</v>
      </c>
      <c r="EQ128" s="73">
        <f>(2*('Calcification Rates'!$D$65-'Calcification Rates'!$E$65)*('Calcification Rates'!$F$65-'Calcification Rates'!$G$65))+(0.1*('Calcification Rates'!$D$65-'Calcification Rates'!$E$65)*($A128+(2*'Calcification Rates'!$D$65-'Calcification Rates'!$E$65)))*('Calcification Rates'!$F$65-'Calcification Rates'!$G$65)</f>
        <v>140.04580144458495</v>
      </c>
      <c r="ER128" s="73">
        <f>(2*('Calcification Rates'!$D$65+'Calcification Rates'!$E$65)*('Calcification Rates'!$F$65+'Calcification Rates'!$G$65))+(0.1*('Calcification Rates'!$D$65+'Calcification Rates'!$E$65)*($A128+(2*'Calcification Rates'!$D$65+'Calcification Rates'!$E$65)))*('Calcification Rates'!$F$65+'Calcification Rates'!$G$65)</f>
        <v>203.3679284087992</v>
      </c>
      <c r="ES128" s="73">
        <f>$A128*'Calcification Rates'!$D$66*'Calcification Rates'!$F$66</f>
        <v>98.881663318222138</v>
      </c>
      <c r="ET128" s="73">
        <f>$A128*('Calcification Rates'!$D$66-'Calcification Rates'!$E$66)*('Calcification Rates'!$F$66-'Calcification Rates'!$G$66)</f>
        <v>90.607637990036878</v>
      </c>
      <c r="EU128" s="73">
        <f>$A128*('Calcification Rates'!$D$66+'Calcification Rates'!$E$66)*('Calcification Rates'!$F$66+'Calcification Rates'!$G$66)</f>
        <v>107.51375251323094</v>
      </c>
      <c r="EV128" s="73">
        <f>(2*'Calcification Rates'!$D$67*'Calcification Rates'!$F$67)+0.1*'Calcification Rates'!$D$67*($A128+(2*'Calcification Rates'!$D$67))*'Calcification Rates'!$F$67</f>
        <v>170.51013194444442</v>
      </c>
      <c r="EW128" s="73">
        <f>(2*('Calcification Rates'!$D$67-'Calcification Rates'!$E$67)*('Calcification Rates'!$F$67-'Calcification Rates'!$G$67))+(0.1*('Calcification Rates'!$D$67-'Calcification Rates'!$E$67)*($A128+(2*'Calcification Rates'!$D$67-'Calcification Rates'!$E$67)))*('Calcification Rates'!$F$67-'Calcification Rates'!$G$67)</f>
        <v>140.04580144458495</v>
      </c>
      <c r="EX128" s="73">
        <f>(2*('Calcification Rates'!$D$67+'Calcification Rates'!$E$67)*('Calcification Rates'!$F$67+'Calcification Rates'!$G$67))+(0.1*('Calcification Rates'!$D$67+'Calcification Rates'!$E$67)*($A128+(2*'Calcification Rates'!$D$67+'Calcification Rates'!$E$67)))*('Calcification Rates'!$F$67+'Calcification Rates'!$G$67)</f>
        <v>203.3679284087992</v>
      </c>
      <c r="EY128" s="73">
        <f>((((1-'Calcification Rates'!$H$68)*$A128)*'Calcification Rates'!$D$68*0.1)+('Calcification Rates'!$H$68*$A128*'Calcification Rates'!$D$68))*'Calcification Rates'!$F$68</f>
        <v>28.844739000000001</v>
      </c>
      <c r="EZ128" s="73">
        <f>((((1-'Calcification Rates'!$H$68)*$A128)*(('Calcification Rates'!$D$68-'Calcification Rates'!$E$68)*0.1))+('Calcification Rates'!$H$68*$A128*('Calcification Rates'!$D$68-'Calcification Rates'!$E$68)))*('Calcification Rates'!$F$68-'Calcification Rates'!$G$68)</f>
        <v>17.94904160172813</v>
      </c>
      <c r="FA128" s="73">
        <f>((((1-'Calcification Rates'!$H$68)*$A128)*(('Calcification Rates'!$D$68+'Calcification Rates'!$E$68)*0.1))+('Calcification Rates'!$H$68*$A128*('Calcification Rates'!$D$68+'Calcification Rates'!$E$68)))*('Calcification Rates'!$F$68+'Calcification Rates'!$G$68)</f>
        <v>40.824204816942242</v>
      </c>
      <c r="FB128" s="73">
        <f>((((((((($A128*2)/PI())/2)+'Calcification Rates'!$D$69)^2)*PI())/2))-((((((($A128*2)/PI())/2)^2)*PI())/2)))*'Calcification Rates'!$F$69</f>
        <v>191.1552528975846</v>
      </c>
      <c r="FC128" s="73">
        <f>((((((((($A128*2)/PI())/2)+('Calcification Rates'!$D$69-'Calcification Rates'!$E$69))^2)*PI())/2))-((((((($A128*2)/PI())/2)^2)*PI())/2)))*('Calcification Rates'!$F$69-'Calcification Rates'!$G$69)</f>
        <v>180.96856490248265</v>
      </c>
      <c r="FD128" s="73">
        <f>((((((((($A128*2)/PI())/2)+('Calcification Rates'!$D$69+'Calcification Rates'!$E$69))^2)*PI())/2))-((((((($A128*2)/PI())/2)^2)*PI())/2)))*('Calcification Rates'!$F$69+'Calcification Rates'!$G$69)</f>
        <v>201.49017831401466</v>
      </c>
      <c r="FE128" s="73">
        <f>((((((((($A128*2)/PI())/2)+'Calcification Rates'!$D$70)^2)*PI())/2))-((((((($A128*2)/PI())/2)^2)*PI())/2)))*'Calcification Rates'!$F$70</f>
        <v>148.85502926790193</v>
      </c>
      <c r="FF128" s="73">
        <f>((((((((($A128*2)/PI())/2)+('Calcification Rates'!$D$70-'Calcification Rates'!$E$70))^2)*PI())/2))-((((((($A128*2)/PI())/2)^2)*PI())/2)))*('Calcification Rates'!$F$70-'Calcification Rates'!$G$70)</f>
        <v>128.17009428867269</v>
      </c>
      <c r="FG128" s="73">
        <f>((((((((($A128*2)/PI())/2)+('Calcification Rates'!$D$70+'Calcification Rates'!$E$70))^2)*PI())/2))-((((((($A128*2)/PI())/2)^2)*PI())/2)))*('Calcification Rates'!$F$70+'Calcification Rates'!$G$70)</f>
        <v>169.93647563775806</v>
      </c>
      <c r="FH128" s="73">
        <f>((((((((($A128*2)/PI())/2)+'Calcification Rates'!$D$71)^2)*PI())/2))-((((((($A128*2)/PI())/2)^2)*PI())/2)))*'Calcification Rates'!$F$71</f>
        <v>85.417058836470645</v>
      </c>
      <c r="FI128" s="73">
        <f>((((((((($A128*2)/PI())/2)+('Calcification Rates'!$D$71-'Calcification Rates'!$E$71))^2)*PI())/2))-((((((($A128*2)/PI())/2)^2)*PI())/2)))*('Calcification Rates'!$F$71-'Calcification Rates'!$G$71)</f>
        <v>78.767297579337466</v>
      </c>
      <c r="FJ128" s="73">
        <f>((((((((($A128*2)/PI())/2)+('Calcification Rates'!$D$71+'Calcification Rates'!$E$71))^2)*PI())/2))-((((((($A128*2)/PI())/2)^2)*PI())/2)))*('Calcification Rates'!$F$71+'Calcification Rates'!$G$71)</f>
        <v>92.329472094900694</v>
      </c>
      <c r="FK128" s="73">
        <f>$A128*'Calcification Rates'!$D$72*'Calcification Rates'!$F$72</f>
        <v>2.9613543749999995</v>
      </c>
      <c r="FL128" s="73">
        <f>$A128*('Calcification Rates'!$D$72-'Calcification Rates'!$E$72)*('Calcification Rates'!$F$72-'Calcification Rates'!$G$72)</f>
        <v>1.924580609004068</v>
      </c>
      <c r="FM128" s="73">
        <f>$A128*('Calcification Rates'!$D$72+'Calcification Rates'!$E$72)*('Calcification Rates'!$F$72+'Calcification Rates'!$G$72)</f>
        <v>3.9981281409959317</v>
      </c>
      <c r="FN128" s="73">
        <f>$A128*'Calcification Rates'!$D$74*'Calcification Rates'!$F$74</f>
        <v>2.9613543749999995</v>
      </c>
      <c r="FO128" s="73">
        <f>$A128*('Calcification Rates'!$D$74-'Calcification Rates'!$E$74)*('Calcification Rates'!$F$74-'Calcification Rates'!$G$74)</f>
        <v>1.924580609004068</v>
      </c>
      <c r="FP128" s="73">
        <f>$A128*('Calcification Rates'!$D$74+'Calcification Rates'!$E$74)*('Calcification Rates'!$F$74+'Calcification Rates'!$G$74)</f>
        <v>3.9981281409959317</v>
      </c>
      <c r="FQ128" s="73">
        <f>$A128*'Calcification Rates'!$D$75*'Calcification Rates'!$F$75</f>
        <v>85.470909801136358</v>
      </c>
      <c r="FR128" s="73">
        <f>$A128*('Calcification Rates'!$D$75-'Calcification Rates'!$E$75)*('Calcification Rates'!$F$75-'Calcification Rates'!$G$75)</f>
        <v>79.595683129982262</v>
      </c>
      <c r="FS128" s="73">
        <f>$A128*('Calcification Rates'!$D$75+'Calcification Rates'!$E$75)*('Calcification Rates'!$F$75+'Calcification Rates'!$G$75)</f>
        <v>91.52503562198855</v>
      </c>
      <c r="FT128" s="73">
        <f>((((((((($A128*2)/PI())/2)+'Calcification Rates'!$D$76)^2)*PI())/2))-((((((($A128*2)/PI())/2)^2)*PI())/2)))*'Calcification Rates'!$F$76</f>
        <v>85.952481606618178</v>
      </c>
      <c r="FU128" s="73">
        <f>((((((((($A128*2)/PI())/2)+('Calcification Rates'!$D$76-'Calcification Rates'!$E$76))^2)*PI())/2))-((((((($A128*2)/PI())/2)^2)*PI())/2)))*('Calcification Rates'!$F$76-'Calcification Rates'!$G$76)</f>
        <v>80.034367530332887</v>
      </c>
      <c r="FV128" s="73">
        <f>((((((((($A128*2)/PI())/2)+('Calcification Rates'!$D$76+'Calcification Rates'!$E$76))^2)*PI())/2))-((((((($A128*2)/PI())/2)^2)*PI())/2)))*('Calcification Rates'!$F$76+'Calcification Rates'!$G$76)</f>
        <v>92.051969242012234</v>
      </c>
      <c r="FW128" s="73">
        <f>(2*'Calcification Rates'!$D$77*'Calcification Rates'!$F$77)+0.1*'Calcification Rates'!$D$77*($A128+(2*'Calcification Rates'!$D$77))*'Calcification Rates'!$F$77</f>
        <v>170.51013194444442</v>
      </c>
      <c r="FX128" s="73">
        <f>(2*('Calcification Rates'!$D$77-'Calcification Rates'!$E$77)*('Calcification Rates'!$F$77-'Calcification Rates'!$G$77))+(0.1*('Calcification Rates'!$D$77-'Calcification Rates'!$E$77)*($A128+(2*'Calcification Rates'!$D$77-'Calcification Rates'!$E$77)))*('Calcification Rates'!$F$77-'Calcification Rates'!$G$77)</f>
        <v>162.24910415250619</v>
      </c>
      <c r="FY128" s="73">
        <f>(2*('Calcification Rates'!$D$77+'Calcification Rates'!$E$77)*('Calcification Rates'!$F$77+'Calcification Rates'!$G$77))+(0.1*('Calcification Rates'!$D$77+'Calcification Rates'!$E$77)*($A128+(2*'Calcification Rates'!$D$77+'Calcification Rates'!$E$77)))*('Calcification Rates'!$F$77+'Calcification Rates'!$G$77)</f>
        <v>178.80696815355904</v>
      </c>
      <c r="FZ128" s="73">
        <f>((((1-'Calcification Rates'!$H$78)*$A128)*'Calcification Rates'!$D$78*0.1)+('Calcification Rates'!$H$78*$A128*'Calcification Rates'!$D$78))*'Calcification Rates'!$F$78</f>
        <v>44.932224109499998</v>
      </c>
      <c r="GA128" s="73">
        <f>((((1-'Calcification Rates'!$H$78)*$A128)*(('Calcification Rates'!$D$78-'Calcification Rates'!$E$78)*0.1))+('Calcification Rates'!$H$78*$A128*('Calcification Rates'!$D$78-'Calcification Rates'!$E$78)))*('Calcification Rates'!$F$78-'Calcification Rates'!$G$78)</f>
        <v>43.376671273592478</v>
      </c>
      <c r="GB128" s="73">
        <f>((((1-'Calcification Rates'!$H$78)*$A128)*(('Calcification Rates'!$D$78+'Calcification Rates'!$E$78)*0.1))+('Calcification Rates'!$H$78*$A128*('Calcification Rates'!$D$78+'Calcification Rates'!$E$78)))*('Calcification Rates'!$F$78+'Calcification Rates'!$G$78)</f>
        <v>46.487776945407518</v>
      </c>
      <c r="GC128" s="73">
        <f>((((1-'Calcification Rates'!$H$79)*$A128)*'Calcification Rates'!$D$79*0.1)+('Calcification Rates'!$H$79*$A128*'Calcification Rates'!$D$79))*'Calcification Rates'!$F$79</f>
        <v>51.10201278000001</v>
      </c>
      <c r="GD128" s="73">
        <f>((((1-'Calcification Rates'!$H$79)*$A128)*(('Calcification Rates'!$D$79-'Calcification Rates'!$E$79)*0.1))+('Calcification Rates'!$H$79*$A128*('Calcification Rates'!$D$79-'Calcification Rates'!$E$79)))*('Calcification Rates'!$F$79-'Calcification Rates'!$G$79)</f>
        <v>48.965732300311252</v>
      </c>
      <c r="GE128" s="73">
        <f>((((1-'Calcification Rates'!$H$79)*$A128)*(('Calcification Rates'!$D$79+'Calcification Rates'!$E$79)*0.1))+('Calcification Rates'!$H$79*$A128*('Calcification Rates'!$D$79+'Calcification Rates'!$E$79)))*('Calcification Rates'!$F$79+'Calcification Rates'!$G$79)</f>
        <v>53.238293259688753</v>
      </c>
      <c r="GF128" s="73">
        <f>((((1-'Calcification Rates'!$H$80)*$A128)*'Calcification Rates'!$D$80*0.1)+('Calcification Rates'!$H$80*$A128*'Calcification Rates'!$D$80))*'Calcification Rates'!$F$80</f>
        <v>60.134856326999987</v>
      </c>
      <c r="GG128" s="73">
        <f>((((1-'Calcification Rates'!$H$80)*$A128)*(('Calcification Rates'!$D$80-'Calcification Rates'!$E$80)*0.1))+('Calcification Rates'!$H$80*$A128*('Calcification Rates'!$D$80-'Calcification Rates'!$E$80)))*('Calcification Rates'!$F$80-'Calcification Rates'!$G$80)</f>
        <v>58.052988621800452</v>
      </c>
      <c r="GH128" s="73">
        <f>((((1-'Calcification Rates'!$H$80)*$A128)*(('Calcification Rates'!$D$80+'Calcification Rates'!$E$80)*0.1))+('Calcification Rates'!$H$80*$A128*('Calcification Rates'!$D$80+'Calcification Rates'!$E$80)))*('Calcification Rates'!$F$80+'Calcification Rates'!$G$80)</f>
        <v>62.216724032199522</v>
      </c>
      <c r="GI128" s="73">
        <f>((((((((($A128*2)/PI())/2)+'Calcification Rates'!$D$81)^2)*PI())/2))-((((((($A128*2)/PI())/2)^2)*PI())/2)))*'Calcification Rates'!$F$81</f>
        <v>72.780783673529001</v>
      </c>
      <c r="GJ128" s="73">
        <f>((((((((($A128*2)/PI())/2)+('Calcification Rates'!$D$81-'Calcification Rates'!$E$81))^2)*PI())/2))-((((((($A128*2)/PI())/2)^2)*PI())/2)))*('Calcification Rates'!$F$81-'Calcification Rates'!$G$81)</f>
        <v>70.42711185328298</v>
      </c>
      <c r="GK128" s="73">
        <f>((((((((($A128*2)/PI())/2)+('Calcification Rates'!$D$81+'Calcification Rates'!$E$81))^2)*PI())/2))-((((((($A128*2)/PI())/2)^2)*PI())/2)))*('Calcification Rates'!$F$81+'Calcification Rates'!$G$81)</f>
        <v>75.135347941065447</v>
      </c>
      <c r="GL128" s="73">
        <f>((((((((($A128*2)/PI())/2)+'Calcification Rates'!$D$82)^2)*PI())/2))-((((((($A128*2)/PI())/2)^2)*PI())/2)))*'Calcification Rates'!$F$82</f>
        <v>74.628034028303219</v>
      </c>
      <c r="GM128" s="73">
        <f>((((((((($A128*2)/PI())/2)+('Calcification Rates'!$D$82-'Calcification Rates'!$E$82))^2)*PI())/2))-((((((($A128*2)/PI())/2)^2)*PI())/2)))*('Calcification Rates'!$F$82-'Calcification Rates'!$G$82)</f>
        <v>72.796283099408356</v>
      </c>
      <c r="GN128" s="73">
        <f>((((((((($A128*2)/PI())/2)+('Calcification Rates'!$D$82+'Calcification Rates'!$E$82))^2)*PI())/2))-((((((($A128*2)/PI())/2)^2)*PI())/2)))*('Calcification Rates'!$F$82+'Calcification Rates'!$G$82)</f>
        <v>76.460325125004232</v>
      </c>
      <c r="GO128" s="73">
        <f>((((((((($A128*2)/PI())/2)+'Calcification Rates'!$D$87)^2)*PI())/2))-((((((($A128*2)/PI())/2)^2)*PI())/2)))*'Calcification Rates'!$F$87</f>
        <v>50.236443720122423</v>
      </c>
      <c r="GP128" s="73">
        <f>((((((((($A128*2)/PI())/2)+('Calcification Rates'!$D$87-'Calcification Rates'!$E$87))^2)*PI())/2))-((((((($A128*2)/PI())/2)^2)*PI())/2)))*('Calcification Rates'!$F$87-'Calcification Rates'!$G$87)</f>
        <v>43.708712951575997</v>
      </c>
      <c r="GQ128" s="73">
        <f>((((((((($A128*2)/PI())/2)+('Calcification Rates'!$D$87+'Calcification Rates'!$E$87))^2)*PI())/2))-((((((($A128*2)/PI())/2)^2)*PI())/2)))*('Calcification Rates'!$F$87+'Calcification Rates'!$G$87)</f>
        <v>57.109286403356052</v>
      </c>
      <c r="GR128" s="73">
        <f>((((((((($A128*2)/PI())/2)+'Calcification Rates'!$D$88)^2)*PI())/2))-((((((($A128*2)/PI())/2)^2)*PI())/2)))*'Calcification Rates'!$F$88</f>
        <v>50.236443720122423</v>
      </c>
      <c r="GS128" s="73">
        <f>((((((((($A128*2)/PI())/2)+('Calcification Rates'!$D$88-'Calcification Rates'!$E$88))^2)*PI())/2))-((((((($A128*2)/PI())/2)^2)*PI())/2)))*('Calcification Rates'!$F$88-'Calcification Rates'!$G$88)</f>
        <v>43.708712951575997</v>
      </c>
      <c r="GT128" s="73">
        <f>((((((((($A128*2)/PI())/2)+('Calcification Rates'!$D$88+'Calcification Rates'!$E$88))^2)*PI())/2))-((((((($A128*2)/PI())/2)^2)*PI())/2)))*('Calcification Rates'!$F$88+'Calcification Rates'!$G$88)</f>
        <v>57.109286403356052</v>
      </c>
      <c r="GU128" s="73">
        <f>((((((((($A128*2)/PI())/2)+'Calcification Rates'!$D$89)^2)*PI())/2))-((((((($A128*2)/PI())/2)^2)*PI())/2)))*'Calcification Rates'!$F$89</f>
        <v>70.146714970906217</v>
      </c>
      <c r="GV128" s="73">
        <f>((((((((($A128*2)/PI())/2)+('Calcification Rates'!$D$89-'Calcification Rates'!$E$89))^2)*PI())/2))-((((((($A128*2)/PI())/2)^2)*PI())/2)))*('Calcification Rates'!$F$89-'Calcification Rates'!$G$89)</f>
        <v>62.548775510552659</v>
      </c>
      <c r="GW128" s="73">
        <f>((((((((($A128*2)/PI())/2)+('Calcification Rates'!$D$89+'Calcification Rates'!$E$89))^2)*PI())/2))-((((((($A128*2)/PI())/2)^2)*PI())/2)))*('Calcification Rates'!$F$89+'Calcification Rates'!$G$89)</f>
        <v>78.025635309815385</v>
      </c>
      <c r="GX128" s="73">
        <f>((((((((($A128*2)/PI())/2)+'Calcification Rates'!$D$90)^2)*PI())/2))-((((((($A128*2)/PI())/2)^2)*PI())/2)))*'Calcification Rates'!$F$90</f>
        <v>70.146714970906217</v>
      </c>
      <c r="GY128" s="73">
        <f>((((((((($A128*2)/PI())/2)+('Calcification Rates'!$D$90-'Calcification Rates'!$E$90))^2)*PI())/2))-((((((($A128*2)/PI())/2)^2)*PI())/2)))*('Calcification Rates'!$F$90-'Calcification Rates'!$G$90)</f>
        <v>62.548775510552659</v>
      </c>
      <c r="GZ128" s="73">
        <f>((((((((($A128*2)/PI())/2)+('Calcification Rates'!$D$90+'Calcification Rates'!$E$90))^2)*PI())/2))-((((((($A128*2)/PI())/2)^2)*PI())/2)))*('Calcification Rates'!$F$90+'Calcification Rates'!$G$90)</f>
        <v>78.025635309815385</v>
      </c>
      <c r="HA128" s="73">
        <f>((((((((($A128*2)/PI())/2)+'Calcification Rates'!$D$92)^2)*PI())/2))-((((((($A128*2)/PI())/2)^2)*PI())/2)))*'Calcification Rates'!$F$92</f>
        <v>175.67802043536125</v>
      </c>
      <c r="HB128" s="73">
        <f>((((((((($A128*2)/PI())/2)+('Calcification Rates'!$D$92-'Calcification Rates'!$E$92))^2)*PI())/2))-((((((($A128*2)/PI())/2)^2)*PI())/2)))*('Calcification Rates'!$F$92-'Calcification Rates'!$G$92)</f>
        <v>168.88088400622311</v>
      </c>
      <c r="HC128" s="73">
        <f>((((((((($A128*2)/PI())/2)+('Calcification Rates'!$D$92+'Calcification Rates'!$E$92))^2)*PI())/2))-((((((($A128*2)/PI())/2)^2)*PI())/2)))*('Calcification Rates'!$F$92+'Calcification Rates'!$G$92)</f>
        <v>182.47515686449938</v>
      </c>
      <c r="HD128" s="73">
        <f>$A128*'Calcification Rates'!$D$93*'Calcification Rates'!$F$93</f>
        <v>52.059987554691311</v>
      </c>
      <c r="HE128" s="73">
        <f>$A128*('Calcification Rates'!$D$93-'Calcification Rates'!$E$93)*('Calcification Rates'!$F$93-'Calcification Rates'!$G$93)</f>
        <v>45.75431875862904</v>
      </c>
      <c r="HF128" s="73">
        <f>$A128*('Calcification Rates'!$D$93+'Calcification Rates'!$E$93)*('Calcification Rates'!$F$93+'Calcification Rates'!$G$93)</f>
        <v>58.711099625620342</v>
      </c>
      <c r="HG128" s="73">
        <f>$A128*'Calcification Rates'!$D$95*'Calcification Rates'!$F$95</f>
        <v>66.376484132231411</v>
      </c>
      <c r="HH128" s="73">
        <f>$A128*('Calcification Rates'!$D$95-'Calcification Rates'!$E$95)*('Calcification Rates'!$F$95-'Calcification Rates'!$G$95)</f>
        <v>57.92294069591167</v>
      </c>
      <c r="HI128" s="73">
        <f>$A128*('Calcification Rates'!$D$95+'Calcification Rates'!$E$95)*('Calcification Rates'!$F$95+'Calcification Rates'!$G$95)</f>
        <v>75.303778345511304</v>
      </c>
      <c r="HJ128" s="73">
        <f>((((1-'Calcification Rates'!$H$96)*$A128)*'Calcification Rates'!$D$96*0.1)+('Calcification Rates'!$H$96*$A128*'Calcification Rates'!$D$96))*'Calcification Rates'!$F$96</f>
        <v>31.556438549999999</v>
      </c>
      <c r="HK128" s="73">
        <f>((((1-'Calcification Rates'!$H$96)*$A128)*(('Calcification Rates'!$D$96-'Calcification Rates'!$E$96)*0.1))+('Calcification Rates'!$H$96*$A128*('Calcification Rates'!$D$96-'Calcification Rates'!$E$96)))*('Calcification Rates'!$F$96-'Calcification Rates'!$G$96)</f>
        <v>27.565253830697241</v>
      </c>
      <c r="HL128" s="73">
        <f>((((1-'Calcification Rates'!$H$96)*$A128)*(('Calcification Rates'!$D$96+'Calcification Rates'!$E$96)*0.1))+('Calcification Rates'!$H$96*$A128*('Calcification Rates'!$D$96+'Calcification Rates'!$E$96)))*('Calcification Rates'!$F$96+'Calcification Rates'!$G$96)</f>
        <v>35.793117106969156</v>
      </c>
      <c r="HM128" s="73">
        <f>((((1-'Calcification Rates'!$H$98)*$A128)*'Calcification Rates'!$D$98*0.1)+('Calcification Rates'!$H$98*$A128*'Calcification Rates'!$D$98))*'Calcification Rates'!$F$98</f>
        <v>31.556438549999999</v>
      </c>
      <c r="HN128" s="73">
        <f>((((1-'Calcification Rates'!$H$98)*$A128)*(('Calcification Rates'!$D$98-'Calcification Rates'!$E$98)*0.1))+('Calcification Rates'!$H$98*$A128*('Calcification Rates'!$D$98-'Calcification Rates'!$E$98)))*('Calcification Rates'!$F$98-'Calcification Rates'!$G$98)</f>
        <v>19.031202816620127</v>
      </c>
      <c r="HO128" s="73">
        <f>((((1-'Calcification Rates'!$H$98)*$A128)*(('Calcification Rates'!$D$98+'Calcification Rates'!$E$98)*0.1))+('Calcification Rates'!$H$98*$A128*('Calcification Rates'!$D$98+'Calcification Rates'!$E$98)))*('Calcification Rates'!$F$98+'Calcification Rates'!$G$98)</f>
        <v>45.895115469528619</v>
      </c>
    </row>
    <row r="129" spans="1:223" x14ac:dyDescent="0.3">
      <c r="A129" s="42">
        <v>127</v>
      </c>
      <c r="B129" s="73">
        <f>((((1-'Calcification Rates'!$H$11)*$A129)*'Calcification Rates'!$D$11*0.1)+('Calcification Rates'!$H$11*$A129*'Calcification Rates'!$D$11))*'Calcification Rates'!$F$11</f>
        <v>349.41578410666665</v>
      </c>
      <c r="C129" s="73">
        <f>((((1-'Calcification Rates'!$H$11)*$A129)*(('Calcification Rates'!$D$11-'Calcification Rates'!$E$11)*0.1))+('Calcification Rates'!$H$11*$A129*('Calcification Rates'!$D$11-'Calcification Rates'!$E$11)))*('Calcification Rates'!$F$11-'Calcification Rates'!$G$11)</f>
        <v>283.7867798180045</v>
      </c>
      <c r="D129" s="73">
        <f>((((1-'Calcification Rates'!$H$11)*$A129)*(('Calcification Rates'!$D$11+'Calcification Rates'!$E$11)*0.1))+('Calcification Rates'!$H$11*$A129*('Calcification Rates'!$D$11+'Calcification Rates'!$E$11)))*('Calcification Rates'!$F$11+'Calcification Rates'!$G$11)</f>
        <v>417.0835264432942</v>
      </c>
      <c r="E129" s="73">
        <f>(((((1-'Calcification Rates'!$H$12)*$A129)*'Calcification Rates'!$D$12*0.1)+('Calcification Rates'!$H$12*$A129*'Calcification Rates'!$D$12))*'Calcification Rates'!$F$12)*0.5</f>
        <v>184.0035315047619</v>
      </c>
      <c r="F129" s="73">
        <f>(((((1-'Calcification Rates'!$H$12)*$A129)*(('Calcification Rates'!$D$12-'Calcification Rates'!$E$12)*0.1))+('Calcification Rates'!$H$12*$A129*('Calcification Rates'!$D$12-'Calcification Rates'!$E$12)))*('Calcification Rates'!$F$12-'Calcification Rates'!$G$12))*0.5</f>
        <v>169.11340595123517</v>
      </c>
      <c r="G129" s="73">
        <f>(((((1-'Calcification Rates'!$H$12)*$A129)*(('Calcification Rates'!$D$12+'Calcification Rates'!$E$12)*0.1))+('Calcification Rates'!$H$12*$A129*('Calcification Rates'!$D$12+'Calcification Rates'!$E$12)))*('Calcification Rates'!$F$12+'Calcification Rates'!$G$12))*0.5</f>
        <v>199.15201449214496</v>
      </c>
      <c r="H129" s="73">
        <f>(((((1-'Calcification Rates'!$H$13)*$A129)*'Calcification Rates'!$D$13*0.1)+('Calcification Rates'!$H$13*$A129*'Calcification Rates'!$D$13))*'Calcification Rates'!$F$13)*0.5</f>
        <v>148.05867081119996</v>
      </c>
      <c r="I129" s="73">
        <f>(((((1-'Calcification Rates'!$H$13)*$A129)*(('Calcification Rates'!$D$13-'Calcification Rates'!$E$13)*0.1))+('Calcification Rates'!$H$13*$A129*('Calcification Rates'!$D$13-'Calcification Rates'!$E$13)))*('Calcification Rates'!$F$13-'Calcification Rates'!$G$13))*0.5</f>
        <v>125.29951149574109</v>
      </c>
      <c r="J129" s="73">
        <f>(((((1-'Calcification Rates'!$H$13)*$A129)*(('Calcification Rates'!$D$13+'Calcification Rates'!$E$13)*0.1))+('Calcification Rates'!$H$13*$A129*('Calcification Rates'!$D$13+'Calcification Rates'!$E$13)))*('Calcification Rates'!$F$13+'Calcification Rates'!$G$13))*0.5</f>
        <v>172.69450026770335</v>
      </c>
      <c r="K129" s="73">
        <f>((((((((($A129*2)/PI())/2)+'Calcification Rates'!$D$14)^2)*PI())/2))-((((((($A129*2)/PI())/2)^2)*PI())/2)))*'Calcification Rates'!$F$14</f>
        <v>74.974216613858005</v>
      </c>
      <c r="L129" s="73">
        <f>((((((((($A129*2)/PI())/2)+('Calcification Rates'!$D$14-'Calcification Rates'!$E$14))^2)*PI())/2))-((((((($A129*2)/PI())/2)^2)*PI())/2)))*('Calcification Rates'!$F$14-'Calcification Rates'!$G$14)</f>
        <v>72.365638201221586</v>
      </c>
      <c r="M129" s="73">
        <f>((((((((($A129*2)/PI())/2)+('Calcification Rates'!$D$14+'Calcification Rates'!$E$14))^2)*PI())/2))-((((((($A129*2)/PI())/2)^2)*PI())/2)))*('Calcification Rates'!$F$14+'Calcification Rates'!$G$14)</f>
        <v>77.583475177790092</v>
      </c>
      <c r="N129" s="73">
        <f>((((((((($A129*2)/PI())/2)+'Calcification Rates'!$D$15)^2)*PI())/2))-((((((($A129*2)/PI())/2)^2)*PI())/2)))*'Calcification Rates'!$F$15</f>
        <v>76.048066070566918</v>
      </c>
      <c r="O129" s="73">
        <f>((((((((($A129*2)/PI())/2)+('Calcification Rates'!$D$15-'Calcification Rates'!$E$15))^2)*PI())/2))-((((((($A129*2)/PI())/2)^2)*PI())/2)))*('Calcification Rates'!$F$15-'Calcification Rates'!$G$15)</f>
        <v>68.584525899246614</v>
      </c>
      <c r="P129" s="73">
        <f>((((((((($A129*2)/PI())/2)+('Calcification Rates'!$D$15+'Calcification Rates'!$E$15))^2)*PI())/2))-((((((($A129*2)/PI())/2)^2)*PI())/2)))*('Calcification Rates'!$F$15+'Calcification Rates'!$G$15)</f>
        <v>83.859663316783582</v>
      </c>
      <c r="Q129" s="73">
        <f>(2*'Calcification Rates'!$D$16*'Calcification Rates'!$F$16)+0.1*'Calcification Rates'!$D$16*($A129+(2*'Calcification Rates'!$D$16))*'Calcification Rates'!$F$16</f>
        <v>16.520478333333333</v>
      </c>
      <c r="R129" s="73">
        <f>(2*('Calcification Rates'!$D$16-'Calcification Rates'!$E$16)*('Calcification Rates'!$F$16-'Calcification Rates'!$G$16))+(0.1*('Calcification Rates'!$D$16-'Calcification Rates'!$E$16)*($A129+(2*'Calcification Rates'!$D$16-'Calcification Rates'!$E$16)))*('Calcification Rates'!$F$16-'Calcification Rates'!$G$16)</f>
        <v>14.191472641243081</v>
      </c>
      <c r="S129" s="73">
        <f>(2*('Calcification Rates'!$D$16+'Calcification Rates'!$E$16)*('Calcification Rates'!$F$16+'Calcification Rates'!$G$16))+(0.1*('Calcification Rates'!$D$16+'Calcification Rates'!$E$16)*($A129+(2*'Calcification Rates'!$D$16+'Calcification Rates'!$E$16)))*('Calcification Rates'!$F$16+'Calcification Rates'!$G$16)</f>
        <v>18.907381404673139</v>
      </c>
      <c r="T129" s="73">
        <f>(2*'Calcification Rates'!$D$17*'Calcification Rates'!$F$17)+0.1*'Calcification Rates'!$D$17*($A129+(2*'Calcification Rates'!$D$17))*'Calcification Rates'!$F$17</f>
        <v>15.268926944444443</v>
      </c>
      <c r="U129" s="73">
        <f>(2*('Calcification Rates'!$D$17-'Calcification Rates'!$E$17)*('Calcification Rates'!$F$17-'Calcification Rates'!$G$17))+(0.1*('Calcification Rates'!$D$17-'Calcification Rates'!$E$17)*($A129+(2*'Calcification Rates'!$D$17-'Calcification Rates'!$E$17)))*('Calcification Rates'!$F$17-'Calcification Rates'!$G$17)</f>
        <v>12.956893288709745</v>
      </c>
      <c r="V129" s="73">
        <f>(2*('Calcification Rates'!$D$17+'Calcification Rates'!$E$17)*('Calcification Rates'!$F$17+'Calcification Rates'!$G$17))+(0.1*('Calcification Rates'!$D$17+'Calcification Rates'!$E$17)*($A129+(2*'Calcification Rates'!$D$17+'Calcification Rates'!$E$17)))*('Calcification Rates'!$F$17+'Calcification Rates'!$G$17)</f>
        <v>17.638856485473138</v>
      </c>
      <c r="W129" s="73">
        <f>((((((((($A129*2)/PI())/2)+'Calcification Rates'!$D$18)^2)*PI())/2))-((((((($A129*2)/PI())/2)^2)*PI())/2)))*'Calcification Rates'!$F$18</f>
        <v>76.048066070566918</v>
      </c>
      <c r="X129" s="73">
        <f>((((((((($A129*2)/PI())/2)+('Calcification Rates'!$D$18-'Calcification Rates'!$E$18))^2)*PI())/2))-((((((($A129*2)/PI())/2)^2)*PI())/2)))*('Calcification Rates'!$F$18-'Calcification Rates'!$G$18)</f>
        <v>68.584525899246614</v>
      </c>
      <c r="Y129" s="73">
        <f>((((((((($A129*2)/PI())/2)+('Calcification Rates'!$D$18+'Calcification Rates'!$E$18))^2)*PI())/2))-((((((($A129*2)/PI())/2)^2)*PI())/2)))*('Calcification Rates'!$F$18+'Calcification Rates'!$G$18)</f>
        <v>83.859663316783582</v>
      </c>
      <c r="Z129" s="73">
        <f>(2*'Calcification Rates'!$D$19*'Calcification Rates'!$F$19)+0.1*'Calcification Rates'!$D$19*($A129+(2*'Calcification Rates'!$D$19))*'Calcification Rates'!$F$19</f>
        <v>15.268926944444443</v>
      </c>
      <c r="AA129" s="73">
        <f>(2*('Calcification Rates'!$D$19-'Calcification Rates'!$E$19)*('Calcification Rates'!$F$19-'Calcification Rates'!$G$19))+(0.1*('Calcification Rates'!$D$19-'Calcification Rates'!$E$19)*($A129+(2*'Calcification Rates'!$D$19-'Calcification Rates'!$E$19)))*('Calcification Rates'!$F$19-'Calcification Rates'!$G$19)</f>
        <v>12.956893288709745</v>
      </c>
      <c r="AB129" s="73">
        <f>(2*('Calcification Rates'!$D$19+'Calcification Rates'!$E$19)*('Calcification Rates'!$F$19+'Calcification Rates'!$G$19))+(0.1*('Calcification Rates'!$D$19+'Calcification Rates'!$E$19)*($A129+(2*'Calcification Rates'!$D$19+'Calcification Rates'!$E$19)))*('Calcification Rates'!$F$19+'Calcification Rates'!$G$19)</f>
        <v>17.638856485473138</v>
      </c>
      <c r="AC129" s="73">
        <f>(((((1-'Calcification Rates'!$H$20)*$A129)*'Calcification Rates'!$D$20*0.1)+('Calcification Rates'!$H$20*$A129*'Calcification Rates'!$D$20))*'Calcification Rates'!$F$20)*0.5</f>
        <v>10.268035195833331</v>
      </c>
      <c r="AD129" s="73">
        <f>(((((1-'Calcification Rates'!$H$20)*$A129)*(('Calcification Rates'!$D$20-'Calcification Rates'!$E$20)*0.1))+('Calcification Rates'!$H$20*$A129*('Calcification Rates'!$D$20-'Calcification Rates'!$E$20)))*('Calcification Rates'!$F$20-'Calcification Rates'!$G$20))*0.5</f>
        <v>8.7136254827635025</v>
      </c>
      <c r="AE129" s="73">
        <f>(((((1-'Calcification Rates'!$H$20)*$A129)*(('Calcification Rates'!$D$20+'Calcification Rates'!$E$20)*0.1))+('Calcification Rates'!$H$20*$A129*('Calcification Rates'!$D$20+'Calcification Rates'!$E$20)))*('Calcification Rates'!$F$20+'Calcification Rates'!$G$20))*0.5</f>
        <v>11.861239705289618</v>
      </c>
      <c r="AF129" s="73">
        <f>(2*'Calcification Rates'!$D$21*'Calcification Rates'!$F$21)+0.1*'Calcification Rates'!$D$21*($A129+(2*'Calcification Rates'!$D$21))*'Calcification Rates'!$F$21</f>
        <v>17.521719444444447</v>
      </c>
      <c r="AG129" s="73">
        <f>(2*('Calcification Rates'!$D$21-'Calcification Rates'!$E$21)*('Calcification Rates'!$F$21-'Calcification Rates'!$G$21))+(0.1*('Calcification Rates'!$D$21-'Calcification Rates'!$E$21)*($A129+(2*'Calcification Rates'!$D$21-'Calcification Rates'!$E$21)))*('Calcification Rates'!$F$21-'Calcification Rates'!$G$21)</f>
        <v>17.145838047982934</v>
      </c>
      <c r="AH129" s="73">
        <f>(2*('Calcification Rates'!$D$21+'Calcification Rates'!$E$21)*('Calcification Rates'!$F$21+'Calcification Rates'!$G$21))+(0.1*('Calcification Rates'!$D$21+'Calcification Rates'!$E$21)*($A129+(2*'Calcification Rates'!$D$21+'Calcification Rates'!$E$21)))*('Calcification Rates'!$F$21+'Calcification Rates'!$G$21)</f>
        <v>17.9014236597504</v>
      </c>
      <c r="AI129" s="73">
        <f>$A129*'Calcification Rates'!$D$23*'Calcification Rates'!$F$23</f>
        <v>2.9848571874999998</v>
      </c>
      <c r="AJ129" s="73">
        <f>$A129*('Calcification Rates'!$D$23-'Calcification Rates'!$E$23)*('Calcification Rates'!$F$23-'Calcification Rates'!$G$23)</f>
        <v>1.9398550582818781</v>
      </c>
      <c r="AK129" s="73">
        <f>$A129*('Calcification Rates'!$D$23+'Calcification Rates'!$E$23)*('Calcification Rates'!$F$23+'Calcification Rates'!$G$23)</f>
        <v>4.0298593167181211</v>
      </c>
      <c r="AL129" s="73">
        <f>((((1-'Calcification Rates'!$H$24)*$A129)*'Calcification Rates'!$D$24*0.1)+('Calcification Rates'!$H$24*$A129*'Calcification Rates'!$D$24))*'Calcification Rates'!$F$24</f>
        <v>136.00624656709999</v>
      </c>
      <c r="AM129" s="73">
        <f>((((1-'Calcification Rates'!$H$24)*$A129)*(('Calcification Rates'!$D$24-'Calcification Rates'!$E$24)*0.1))+('Calcification Rates'!$H$24*$A129*('Calcification Rates'!$D$24-'Calcification Rates'!$E$24)))*('Calcification Rates'!$F$24-'Calcification Rates'!$G$24)</f>
        <v>82.023275809295185</v>
      </c>
      <c r="AN129" s="73">
        <f>((((1-'Calcification Rates'!$H$24)*$A129)*(('Calcification Rates'!$D$24+'Calcification Rates'!$E$24)*0.1))+('Calcification Rates'!$H$24*$A129*('Calcification Rates'!$D$24+'Calcification Rates'!$E$24)))*('Calcification Rates'!$F$24+'Calcification Rates'!$G$24)</f>
        <v>197.80503369808298</v>
      </c>
      <c r="AO129" s="73">
        <f>((((((((($A129*2)/PI())/2)+'Calcification Rates'!$D$25)^2)*PI())/2))-((((((($A129*2)/PI())/2)^2)*PI())/2)))*'Calcification Rates'!$F$25</f>
        <v>63.712977322504941</v>
      </c>
      <c r="AP129" s="73">
        <f>((((((((($A129*2)/PI())/2)+('Calcification Rates'!$D$25-'Calcification Rates'!$E$25))^2)*PI())/2))-((((((($A129*2)/PI())/2)^2)*PI())/2)))*('Calcification Rates'!$F$25-'Calcification Rates'!$G$25)</f>
        <v>52.089559441650266</v>
      </c>
      <c r="AQ129" s="73">
        <f>((((((((($A129*2)/PI())/2)+('Calcification Rates'!$D$25+'Calcification Rates'!$E$25))^2)*PI())/2))-((((((($A129*2)/PI())/2)^2)*PI())/2)))*('Calcification Rates'!$F$25+'Calcification Rates'!$G$25)</f>
        <v>75.721185522817436</v>
      </c>
      <c r="AR129" s="73">
        <f>((((1-'Calcification Rates'!$H$28)*$A129)*'Calcification Rates'!$D$28*0.1)+('Calcification Rates'!$H$28*$A129*'Calcification Rates'!$D$28))*'Calcification Rates'!$F$28</f>
        <v>21.891147296528121</v>
      </c>
      <c r="AS129" s="73">
        <f>((((1-'Calcification Rates'!$H$28)*$A129)*(('Calcification Rates'!$D$28-'Calcification Rates'!$E$28)*0.1))+('Calcification Rates'!$H$28*$A129*('Calcification Rates'!$D$28-'Calcification Rates'!$E$28)))*('Calcification Rates'!$F$28-'Calcification Rates'!$G$28)</f>
        <v>19.730919702772098</v>
      </c>
      <c r="AT129" s="73">
        <f>((((1-'Calcification Rates'!$H$28)*$A129)*(('Calcification Rates'!$D$28+'Calcification Rates'!$E$28)*0.1))+('Calcification Rates'!$H$28*$A129*('Calcification Rates'!$D$28+'Calcification Rates'!$E$28)))*('Calcification Rates'!$F$28+'Calcification Rates'!$G$28)</f>
        <v>24.157085741724281</v>
      </c>
      <c r="AU129" s="73">
        <f>((((((((($A129*2)/PI())/2)+'Calcification Rates'!$D$29)^2)*PI())/2))-((((((($A129*2)/PI())/2)^2)*PI())/2)))*'Calcification Rates'!$F$29</f>
        <v>310.81258478419642</v>
      </c>
      <c r="AV129" s="73">
        <f>((((((((($A129*2)/PI())/2)+('Calcification Rates'!$D$29-'Calcification Rates'!$E$29))^2)*PI())/2))-((((((($A129*2)/PI())/2)^2)*PI())/2)))*('Calcification Rates'!$F$29-'Calcification Rates'!$G$29)</f>
        <v>256.98082785894769</v>
      </c>
      <c r="AW129" s="73">
        <f>((((((((($A129*2)/PI())/2)+('Calcification Rates'!$D$29+'Calcification Rates'!$E$29))^2)*PI())/2))-((((((($A129*2)/PI())/2)^2)*PI())/2)))*('Calcification Rates'!$F$29+'Calcification Rates'!$G$29)</f>
        <v>369.29394411155494</v>
      </c>
      <c r="AX129" s="73">
        <f>((((((((($A129*2)/PI())/2)+'Calcification Rates'!$D$30)^2)*PI())/2))-((((((($A129*2)/PI())/2)^2)*PI())/2)))*'Calcification Rates'!$F$30</f>
        <v>74.470797886833651</v>
      </c>
      <c r="AY129" s="73">
        <f>((((((((($A129*2)/PI())/2)+('Calcification Rates'!$D$30-'Calcification Rates'!$E$30))^2)*PI())/2))-((((((($A129*2)/PI())/2)^2)*PI())/2)))*('Calcification Rates'!$F$30-'Calcification Rates'!$G$30)</f>
        <v>66.114041158363648</v>
      </c>
      <c r="AZ129" s="73">
        <f>((((((((($A129*2)/PI())/2)+('Calcification Rates'!$D$30+'Calcification Rates'!$E$30))^2)*PI())/2))-((((((($A129*2)/PI())/2)^2)*PI())/2)))*('Calcification Rates'!$F$30+'Calcification Rates'!$G$30)</f>
        <v>82.998825966251516</v>
      </c>
      <c r="BA129" s="73">
        <f>((((1-'Calcification Rates'!$H$31)*$A129)*'Calcification Rates'!$D$31*0.1)+('Calcification Rates'!$H$31*$A129*'Calcification Rates'!$D$31))*'Calcification Rates'!$F$31</f>
        <v>23.414481999999996</v>
      </c>
      <c r="BB129" s="73">
        <f>((((1-'Calcification Rates'!$H$31)*$A129)*(('Calcification Rates'!$D$31-'Calcification Rates'!$E$31)*0.1))+('Calcification Rates'!$H$31*$A129*('Calcification Rates'!$D$31-'Calcification Rates'!$E$31)))*('Calcification Rates'!$F$31-'Calcification Rates'!$G$31)</f>
        <v>23.414481999999996</v>
      </c>
      <c r="BC129" s="73">
        <f>((((1-'Calcification Rates'!$H$31)*$A129)*(('Calcification Rates'!$D$31+'Calcification Rates'!$E$31)*0.1))+('Calcification Rates'!$H$31*$A129*('Calcification Rates'!$D$31+'Calcification Rates'!$E$31)))*('Calcification Rates'!$F$31+'Calcification Rates'!$G$31)</f>
        <v>23.414481999999996</v>
      </c>
      <c r="BD129" s="73">
        <f>$A129*'Calcification Rates'!$D$32*'Calcification Rates'!$F$32</f>
        <v>98.387178860800546</v>
      </c>
      <c r="BE129" s="73">
        <f>$A129*('Calcification Rates'!$D$32-'Calcification Rates'!$E$32)*('Calcification Rates'!$F$32-'Calcification Rates'!$G$32)</f>
        <v>94.580492765763765</v>
      </c>
      <c r="BF129" s="73">
        <f>$A129*('Calcification Rates'!$D$32+'Calcification Rates'!$E$32)*('Calcification Rates'!$F$32+'Calcification Rates'!$G$32)</f>
        <v>102.19386495583731</v>
      </c>
      <c r="BG129" s="73">
        <f>((((1-'Calcification Rates'!$H$34)*$A129)*'Calcification Rates'!$D$34*0.1)+('Calcification Rates'!$H$34*$A129*'Calcification Rates'!$D$34))*'Calcification Rates'!$F$34</f>
        <v>31.806886475000002</v>
      </c>
      <c r="BH129" s="73">
        <f>((((1-'Calcification Rates'!$H$34)*$A129)*(('Calcification Rates'!$D$34-'Calcification Rates'!$E$34)*0.1))+('Calcification Rates'!$H$34*$A129*('Calcification Rates'!$D$34-'Calcification Rates'!$E$34)))*('Calcification Rates'!$F$34-'Calcification Rates'!$G$34)</f>
        <v>12.112478415566915</v>
      </c>
      <c r="BI129" s="73">
        <f>((((1-'Calcification Rates'!$H$34)*$A129)*(('Calcification Rates'!$D$34+'Calcification Rates'!$E$34)*0.1))+('Calcification Rates'!$H$34*$A129*('Calcification Rates'!$D$34+'Calcification Rates'!$E$34)))*('Calcification Rates'!$F$34+'Calcification Rates'!$G$34)</f>
        <v>60.662370046481819</v>
      </c>
      <c r="BJ129" s="73">
        <f>(2*'Calcification Rates'!$D$35*'Calcification Rates'!$F$35)+0.1*'Calcification Rates'!$D$35*($A129+(2*'Calcification Rates'!$D$35))*'Calcification Rates'!$F$35</f>
        <v>8.8057365800371095</v>
      </c>
      <c r="BK129" s="73">
        <f>(2*('Calcification Rates'!$D$35-'Calcification Rates'!$E$35)*('Calcification Rates'!$F$35-'Calcification Rates'!$G$35))+(0.1*('Calcification Rates'!$D$35-'Calcification Rates'!$E$35)*($A129+(2*'Calcification Rates'!$D$35-'Calcification Rates'!$E$35)))*('Calcification Rates'!$F$35-'Calcification Rates'!$G$35)</f>
        <v>7.9419882700400874</v>
      </c>
      <c r="BL129" s="73">
        <f>(2*('Calcification Rates'!$D$35+'Calcification Rates'!$E$35)*('Calcification Rates'!$F$35+'Calcification Rates'!$G$35))+(0.1*('Calcification Rates'!$D$35+'Calcification Rates'!$E$35)*($A129+(2*'Calcification Rates'!$D$35+'Calcification Rates'!$E$35)))*('Calcification Rates'!$F$35+'Calcification Rates'!$G$35)</f>
        <v>9.7096829653990095</v>
      </c>
      <c r="BM129" s="73">
        <f>((((((((($A129*2)/PI())/2)+'Calcification Rates'!$D$36)^2)*PI())/2))-((((((($A129*2)/PI())/2)^2)*PI())/2)))*'Calcification Rates'!$F$36</f>
        <v>100.29081345996751</v>
      </c>
      <c r="BN129" s="73">
        <f>((((((((($A129*2)/PI())/2)+('Calcification Rates'!$D$36-'Calcification Rates'!$E$36))^2)*PI())/2))-((((((($A129*2)/PI())/2)^2)*PI())/2)))*('Calcification Rates'!$F$36-'Calcification Rates'!$G$36)</f>
        <v>91.872102808662547</v>
      </c>
      <c r="BO129" s="73">
        <f>((((((((($A129*2)/PI())/2)+('Calcification Rates'!$D$36+'Calcification Rates'!$E$36))^2)*PI())/2))-((((((($A129*2)/PI())/2)^2)*PI())/2)))*('Calcification Rates'!$F$36+'Calcification Rates'!$G$36)</f>
        <v>109.0776862103089</v>
      </c>
      <c r="BP129" s="73">
        <f>(2*'Calcification Rates'!$D$37*'Calcification Rates'!$F$37)+0.1*'Calcification Rates'!$D$37*($A129+(2*'Calcification Rates'!$D$37))*'Calcification Rates'!$F$37</f>
        <v>171.60548611111111</v>
      </c>
      <c r="BQ129" s="73">
        <f>(2*('Calcification Rates'!$D$37-'Calcification Rates'!$E$37)*('Calcification Rates'!$F$37-'Calcification Rates'!$G$37))+(0.1*('Calcification Rates'!$D$37-'Calcification Rates'!$E$37)*($A129+(2*'Calcification Rates'!$D$37-'Calcification Rates'!$E$37)))*('Calcification Rates'!$F$37-'Calcification Rates'!$G$37)</f>
        <v>140.9492450286503</v>
      </c>
      <c r="BR129" s="73">
        <f>(2*('Calcification Rates'!$D$37+'Calcification Rates'!$E$37)*('Calcification Rates'!$F$37+'Calcification Rates'!$G$37))+(0.1*('Calcification Rates'!$D$37+'Calcification Rates'!$E$37)*($A129+(2*'Calcification Rates'!$D$37+'Calcification Rates'!$E$37)))*('Calcification Rates'!$F$37+'Calcification Rates'!$G$37)</f>
        <v>204.66890031520145</v>
      </c>
      <c r="BS129" s="73">
        <f>(2*'Calcification Rates'!$D$38*'Calcification Rates'!$F$38)+0.1*'Calcification Rates'!$D$38*($A129+(2*'Calcification Rates'!$D$38))*'Calcification Rates'!$F$38</f>
        <v>164.31722222222223</v>
      </c>
      <c r="BT129" s="73">
        <f>(2*('Calcification Rates'!$D$38-'Calcification Rates'!$E$38)*('Calcification Rates'!$F$38-'Calcification Rates'!$G$38))+(0.1*('Calcification Rates'!$D$38-'Calcification Rates'!$E$38)*($A129+(2*'Calcification Rates'!$D$38-'Calcification Rates'!$E$38)))*('Calcification Rates'!$F$38-'Calcification Rates'!$G$38)</f>
        <v>132.3764353196101</v>
      </c>
      <c r="BU129" s="73">
        <f>(2*('Calcification Rates'!$D$38+'Calcification Rates'!$E$38)*('Calcification Rates'!$F$38+'Calcification Rates'!$G$38))+(0.1*('Calcification Rates'!$D$38+'Calcification Rates'!$E$38)*($A129+(2*'Calcification Rates'!$D$38+'Calcification Rates'!$E$38)))*('Calcification Rates'!$F$38+'Calcification Rates'!$G$38)</f>
        <v>199.39993646023649</v>
      </c>
      <c r="BV129" s="73">
        <f>((((((((($A129*2)/PI())/2)+'Calcification Rates'!$D$39)^2)*PI())/2))-((((((($A129*2)/PI())/2)^2)*PI())/2)))*'Calcification Rates'!$F$39</f>
        <v>54.297004402162138</v>
      </c>
      <c r="BW129" s="73">
        <f>((((((((($A129*2)/PI())/2)+('Calcification Rates'!$D$39-'Calcification Rates'!$E$39))^2)*PI())/2))-((((((($A129*2)/PI())/2)^2)*PI())/2)))*('Calcification Rates'!$F$39-'Calcification Rates'!$G$39)</f>
        <v>52.196205760986629</v>
      </c>
      <c r="BX129" s="73">
        <f>((((((((($A129*2)/PI())/2)+('Calcification Rates'!$D$39+'Calcification Rates'!$E$39))^2)*PI())/2))-((((((($A129*2)/PI())/2)^2)*PI())/2)))*('Calcification Rates'!$F$39+'Calcification Rates'!$G$39)</f>
        <v>56.397803043337639</v>
      </c>
      <c r="BY129" s="73">
        <f>((((((((($A129*2)/PI())/2)+'Calcification Rates'!$D$40)^2)*PI())/2))-((((((($A129*2)/PI())/2)^2)*PI())/2)))*'Calcification Rates'!$F$40</f>
        <v>98.995628542526376</v>
      </c>
      <c r="BZ129" s="73">
        <f>((((((((($A129*2)/PI())/2)+('Calcification Rates'!$D$40-'Calcification Rates'!$E$40))^2)*PI())/2))-((((((($A129*2)/PI())/2)^2)*PI())/2)))*('Calcification Rates'!$F$40-'Calcification Rates'!$G$40)</f>
        <v>95.165400996563037</v>
      </c>
      <c r="CA129" s="73">
        <f>((((((((($A129*2)/PI())/2)+('Calcification Rates'!$D$40+'Calcification Rates'!$E$40))^2)*PI())/2))-((((((($A129*2)/PI())/2)^2)*PI())/2)))*('Calcification Rates'!$F$40+'Calcification Rates'!$G$40)</f>
        <v>102.82585608848973</v>
      </c>
      <c r="CB129" s="73">
        <f>$A129*'Calcification Rates'!$D$23*'Calcification Rates'!$F$23</f>
        <v>2.9848571874999998</v>
      </c>
      <c r="CC129" s="73">
        <f>$A129*('Calcification Rates'!$D$23-'Calcification Rates'!$E$23)*('Calcification Rates'!$F$23-'Calcification Rates'!$G$23)</f>
        <v>1.9398550582818781</v>
      </c>
      <c r="CD129" s="73">
        <f>$A129*('Calcification Rates'!$D$23+'Calcification Rates'!$E$23)*('Calcification Rates'!$F$23+'Calcification Rates'!$G$23)</f>
        <v>4.0298593167181211</v>
      </c>
      <c r="CE129" s="73">
        <f>((((1-'Calcification Rates'!$H$44)*$A129)*'Calcification Rates'!$D$44*0.1)+('Calcification Rates'!$H$44*$A129*'Calcification Rates'!$D$44))*'Calcification Rates'!$F$44</f>
        <v>104.231166978575</v>
      </c>
      <c r="CF129" s="73">
        <f>((((1-'Calcification Rates'!$H$44)*$A129)*(('Calcification Rates'!$D$44-'Calcification Rates'!$E$44)*0.1))+('Calcification Rates'!$H$44*$A129*('Calcification Rates'!$D$44-'Calcification Rates'!$E$44)))*('Calcification Rates'!$F$44-'Calcification Rates'!$G$44)</f>
        <v>62.86021394458848</v>
      </c>
      <c r="CG129" s="73">
        <f>((((1-'Calcification Rates'!$H$44)*$A129)*(('Calcification Rates'!$D$44+'Calcification Rates'!$E$44)*0.1))+('Calcification Rates'!$H$44*$A129*('Calcification Rates'!$D$44+'Calcification Rates'!$E$44)))*('Calcification Rates'!$F$44+'Calcification Rates'!$G$44)</f>
        <v>151.5919306428012</v>
      </c>
      <c r="CH129" s="73">
        <f>((((1-'Calcification Rates'!$H$45)*$A129)*'Calcification Rates'!$D$45*0.1)+('Calcification Rates'!$H$45*$A129*'Calcification Rates'!$D$45))*'Calcification Rates'!$F$45</f>
        <v>129.51490479999998</v>
      </c>
      <c r="CI129" s="73">
        <f>((((1-'Calcification Rates'!$H$45)*$A129)*(('Calcification Rates'!$D$45-'Calcification Rates'!$E$45)*0.1))+('Calcification Rates'!$H$45*$A129*('Calcification Rates'!$D$45-'Calcification Rates'!$E$45)))*('Calcification Rates'!$F$45-'Calcification Rates'!$G$45)</f>
        <v>85.283816579012424</v>
      </c>
      <c r="CJ129" s="73">
        <f>((((1-'Calcification Rates'!$H$45)*$A129)*(('Calcification Rates'!$D$45+'Calcification Rates'!$E$45)*0.1))+('Calcification Rates'!$H$45*$A129*('Calcification Rates'!$D$45+'Calcification Rates'!$E$45)))*('Calcification Rates'!$F$45+'Calcification Rates'!$G$45)</f>
        <v>173.74599302098756</v>
      </c>
      <c r="CK129" s="73">
        <f>((((1-'Calcification Rates'!$H$46)*$A129)*'Calcification Rates'!$D$46*0.1)+('Calcification Rates'!$H$46*$A129*'Calcification Rates'!$D$46))*'Calcification Rates'!$F$46</f>
        <v>104.31942814000001</v>
      </c>
      <c r="CL129" s="73">
        <f>((((1-'Calcification Rates'!$H$46)*$A129)*(('Calcification Rates'!$D$46-'Calcification Rates'!$E$46)*0.1))+('Calcification Rates'!$H$46*$A129*('Calcification Rates'!$D$46-'Calcification Rates'!$E$46)))*('Calcification Rates'!$F$46-'Calcification Rates'!$G$46)</f>
        <v>97.837857752737634</v>
      </c>
      <c r="CM129" s="73">
        <f>((((1-'Calcification Rates'!$H$46)*$A129)*(('Calcification Rates'!$D$46+'Calcification Rates'!$E$46)*0.1))+('Calcification Rates'!$H$46*$A129*('Calcification Rates'!$D$46+'Calcification Rates'!$E$46)))*('Calcification Rates'!$F$46+'Calcification Rates'!$G$46)</f>
        <v>110.99535988843975</v>
      </c>
      <c r="CN129" s="73">
        <f>((((1-'Calcification Rates'!$H$47)*$A129)*'Calcification Rates'!$D$47*0.1)+('Calcification Rates'!$H$47*$A129*'Calcification Rates'!$D$47))*'Calcification Rates'!$F$47</f>
        <v>136.00624656709999</v>
      </c>
      <c r="CO129" s="73">
        <f>((((1-'Calcification Rates'!$H$47)*$A129)*(('Calcification Rates'!$D$47-'Calcification Rates'!$E$47)*0.1))+('Calcification Rates'!$H$47*$A129*('Calcification Rates'!$D$47-'Calcification Rates'!$E$47)))*('Calcification Rates'!$F$47-'Calcification Rates'!$G$47)</f>
        <v>82.023275809295185</v>
      </c>
      <c r="CP129" s="73">
        <f>((((1-'Calcification Rates'!$H$47)*$A129)*(('Calcification Rates'!$D$47+'Calcification Rates'!$E$47)*0.1))+('Calcification Rates'!$H$47*$A129*('Calcification Rates'!$D$47+'Calcification Rates'!$E$47)))*('Calcification Rates'!$F$47+'Calcification Rates'!$G$47)</f>
        <v>197.80503369808298</v>
      </c>
      <c r="CQ129" s="73">
        <f>((((((((($A129*2)/PI())/2)+'Calcification Rates'!$D$48)^2)*PI())/2))-((((((($A129*2)/PI())/2)^2)*PI())/2)))*'Calcification Rates'!$F$48</f>
        <v>76.048066070566918</v>
      </c>
      <c r="CR129" s="73">
        <f>((((((((($A129*2)/PI())/2)+('Calcification Rates'!$D$48-'Calcification Rates'!$E$48))^2)*PI())/2))-((((((($A129*2)/PI())/2)^2)*PI())/2)))*('Calcification Rates'!$F$48-'Calcification Rates'!$G$48)</f>
        <v>68.584525899246614</v>
      </c>
      <c r="CS129" s="73">
        <f>((((((((($A129*2)/PI())/2)+('Calcification Rates'!$D$48+'Calcification Rates'!$E$48))^2)*PI())/2))-((((((($A129*2)/PI())/2)^2)*PI())/2)))*('Calcification Rates'!$F$48+'Calcification Rates'!$G$48)</f>
        <v>83.859663316783582</v>
      </c>
      <c r="CT129" s="73">
        <f>((((1-'Calcification Rates'!$H$49)*$A129)*'Calcification Rates'!$D$49*0.1)+('Calcification Rates'!$H$49*$A129*'Calcification Rates'!$D$49))*'Calcification Rates'!$F$49</f>
        <v>104.231166978575</v>
      </c>
      <c r="CU129" s="73">
        <f>((((1-'Calcification Rates'!$H$49)*$A129)*(('Calcification Rates'!$D$49-'Calcification Rates'!$E$49)*0.1))+('Calcification Rates'!$H$49*$A129*('Calcification Rates'!$D$49-'Calcification Rates'!$E$49)))*('Calcification Rates'!$F$49-'Calcification Rates'!$G$49)</f>
        <v>62.86021394458848</v>
      </c>
      <c r="CV129" s="73">
        <f>((((1-'Calcification Rates'!$H$49)*$A129)*(('Calcification Rates'!$D$49+'Calcification Rates'!$E$49)*0.1))+('Calcification Rates'!$H$49*$A129*('Calcification Rates'!$D$49+'Calcification Rates'!$E$49)))*('Calcification Rates'!$F$49+'Calcification Rates'!$G$49)</f>
        <v>151.5919306428012</v>
      </c>
      <c r="CW129" s="73">
        <f>((((((((($A129*2)/PI())/2)+'Calcification Rates'!$D$50)^2)*PI())/2))-((((((($A129*2)/PI())/2)^2)*PI())/2)))*'Calcification Rates'!$F$50</f>
        <v>76.048066070566918</v>
      </c>
      <c r="CX129" s="73">
        <f>((((((((($A129*2)/PI())/2)+('Calcification Rates'!$D$50-'Calcification Rates'!$E$50))^2)*PI())/2))-((((((($A129*2)/PI())/2)^2)*PI())/2)))*('Calcification Rates'!$F$50-'Calcification Rates'!$G$50)</f>
        <v>68.584525899246614</v>
      </c>
      <c r="CY129" s="73">
        <f>((((((((($A129*2)/PI())/2)+('Calcification Rates'!$D$50+'Calcification Rates'!$E$50))^2)*PI())/2))-((((((($A129*2)/PI())/2)^2)*PI())/2)))*('Calcification Rates'!$F$50+'Calcification Rates'!$G$50)</f>
        <v>83.859663316783582</v>
      </c>
      <c r="CZ129" s="73">
        <f>((((((((($A129*2)/PI())/2)+'Calcification Rates'!$D$51)^2)*PI())/2))-((((((($A129*2)/PI())/2)^2)*PI())/2)))*'Calcification Rates'!$F$51</f>
        <v>76.048066070566918</v>
      </c>
      <c r="DA129" s="73">
        <f>((((((((($A129*2)/PI())/2)+('Calcification Rates'!$D$51-'Calcification Rates'!$E$51))^2)*PI())/2))-((((((($A129*2)/PI())/2)^2)*PI())/2)))*('Calcification Rates'!$F$51-'Calcification Rates'!$G$51)</f>
        <v>68.584525899246614</v>
      </c>
      <c r="DB129" s="73">
        <f>((((((((($A129*2)/PI())/2)+('Calcification Rates'!$D$51+'Calcification Rates'!$E$51))^2)*PI())/2))-((((((($A129*2)/PI())/2)^2)*PI())/2)))*('Calcification Rates'!$F$51+'Calcification Rates'!$G$51)</f>
        <v>83.859663316783582</v>
      </c>
      <c r="DC129" s="73">
        <f>((((((((($A129*2)/PI())/2)+'Calcification Rates'!$D$52)^2)*PI())/2))-((((((($A129*2)/PI())/2)^2)*PI())/2)))*'Calcification Rates'!$F$52</f>
        <v>167.47644277755558</v>
      </c>
      <c r="DD129" s="73">
        <f>((((((((($A129*2)/PI())/2)+('Calcification Rates'!$D$52-'Calcification Rates'!$E$52))^2)*PI())/2))-((((((($A129*2)/PI())/2)^2)*PI())/2)))*('Calcification Rates'!$F$52-'Calcification Rates'!$G$52)</f>
        <v>158.11834720112367</v>
      </c>
      <c r="DE129" s="73">
        <f>((((((((($A129*2)/PI())/2)+('Calcification Rates'!$D$52+'Calcification Rates'!$E$52))^2)*PI())/2))-((((((($A129*2)/PI())/2)^2)*PI())/2)))*('Calcification Rates'!$F$52+'Calcification Rates'!$G$52)</f>
        <v>177.06735314590921</v>
      </c>
      <c r="DF129" s="73">
        <f>((((((((($A129*2)/PI())/2)+'Calcification Rates'!$D$53)^2)*PI())/2))-((((((($A129*2)/PI())/2)^2)*PI())/2)))*'Calcification Rates'!$F$53</f>
        <v>22.582304862984277</v>
      </c>
      <c r="DG129" s="73">
        <f>((((((((($A129*2)/PI())/2)+('Calcification Rates'!$D$53-'Calcification Rates'!$E$53))^2)*PI())/2))-((((((($A129*2)/PI())/2)^2)*PI())/2)))*('Calcification Rates'!$F$53-'Calcification Rates'!$G$53)</f>
        <v>21.464599672703457</v>
      </c>
      <c r="DH129" s="73">
        <f>((((((((($A129*2)/PI())/2)+('Calcification Rates'!$D$53+'Calcification Rates'!$E$53))^2)*PI())/2))-((((((($A129*2)/PI())/2)^2)*PI())/2)))*('Calcification Rates'!$F$53+'Calcification Rates'!$G$53)</f>
        <v>23.719657566052437</v>
      </c>
      <c r="DI129" s="73">
        <f>((((((((($A129*2)/PI())/2)+'Calcification Rates'!$D$54)^2)*PI())/2))-((((((($A129*2)/PI())/2)^2)*PI())/2)))*'Calcification Rates'!$F$54</f>
        <v>22.582304862984277</v>
      </c>
      <c r="DJ129" s="73">
        <f>((((((((($A129*2)/PI())/2)+('Calcification Rates'!$D$54-'Calcification Rates'!$E$54))^2)*PI())/2))-((((((($A129*2)/PI())/2)^2)*PI())/2)))*('Calcification Rates'!$F$54-'Calcification Rates'!$G$54)</f>
        <v>21.464599672703457</v>
      </c>
      <c r="DK129" s="73">
        <f>((((((((($A129*2)/PI())/2)+('Calcification Rates'!$D$54+'Calcification Rates'!$E$54))^2)*PI())/2))-((((((($A129*2)/PI())/2)^2)*PI())/2)))*('Calcification Rates'!$F$54+'Calcification Rates'!$G$54)</f>
        <v>23.719657566052437</v>
      </c>
      <c r="DL129" s="73">
        <f>((((((((($A129*2)/PI())/2)+'Calcification Rates'!$D$55)^2)*PI())/2))-((((((($A129*2)/PI())/2)^2)*PI())/2)))*'Calcification Rates'!$F$55</f>
        <v>27.692176087026425</v>
      </c>
      <c r="DM129" s="73">
        <f>((((((((($A129*2)/PI())/2)+('Calcification Rates'!$D$55-'Calcification Rates'!$E$55))^2)*PI())/2))-((((((($A129*2)/PI())/2)^2)*PI())/2)))*('Calcification Rates'!$F$55-'Calcification Rates'!$G$55)</f>
        <v>27.380952189848312</v>
      </c>
      <c r="DN129" s="73">
        <f>((((((((($A129*2)/PI())/2)+('Calcification Rates'!$D$55+'Calcification Rates'!$E$55))^2)*PI())/2))-((((((($A129*2)/PI())/2)^2)*PI())/2)))*('Calcification Rates'!$F$55+'Calcification Rates'!$G$55)</f>
        <v>28.003409858125359</v>
      </c>
      <c r="DO129" s="73">
        <f>((((1-'Calcification Rates'!$H$56)*$A129)*'Calcification Rates'!$D$56*0.1)+('Calcification Rates'!$H$56*$A129*'Calcification Rates'!$D$56))*'Calcification Rates'!$F$56</f>
        <v>13.520456195000001</v>
      </c>
      <c r="DP129" s="73">
        <f>((((1-'Calcification Rates'!$H$56)*$A129)*(('Calcification Rates'!$D$56-'Calcification Rates'!$E$56)*0.1))+('Calcification Rates'!$H$56*$A129*('Calcification Rates'!$D$56-'Calcification Rates'!$E$56)))*('Calcification Rates'!$F$56-'Calcification Rates'!$G$56)</f>
        <v>13.520456195000001</v>
      </c>
      <c r="DQ129" s="73">
        <f>((((1-'Calcification Rates'!$H$56)*$A129)*(('Calcification Rates'!$D$56+'Calcification Rates'!$E$56)*0.1))+('Calcification Rates'!$H$56*$A129*('Calcification Rates'!$D$56+'Calcification Rates'!$E$56)))*('Calcification Rates'!$F$56+'Calcification Rates'!$G$56)</f>
        <v>13.520456195000001</v>
      </c>
      <c r="DR129" s="73">
        <f>((((1-'Calcification Rates'!$H$57)*$A129)*'Calcification Rates'!$D$57*0.1)+('Calcification Rates'!$H$57*$A129*'Calcification Rates'!$D$57))*'Calcification Rates'!$F$57</f>
        <v>57.326445333333339</v>
      </c>
      <c r="DS129" s="73">
        <f>((((1-'Calcification Rates'!$H$57)*$A129)*(('Calcification Rates'!$D$57-'Calcification Rates'!$E$57)*0.1))+('Calcification Rates'!$H$57*$A129*('Calcification Rates'!$D$57-'Calcification Rates'!$E$57)))*('Calcification Rates'!$F$57-'Calcification Rates'!$G$57)</f>
        <v>54.333439595210443</v>
      </c>
      <c r="DT129" s="73">
        <f>((((1-'Calcification Rates'!$H$57)*$A129)*(('Calcification Rates'!$D$57+'Calcification Rates'!$E$57)*0.1))+('Calcification Rates'!$H$57*$A129*('Calcification Rates'!$D$57+'Calcification Rates'!$E$57)))*('Calcification Rates'!$F$57+'Calcification Rates'!$G$57)</f>
        <v>60.319451071456243</v>
      </c>
      <c r="DU129" s="73">
        <f>((((1-'Calcification Rates'!$H$58)*$A129)*'Calcification Rates'!$D$58*0.1)+('Calcification Rates'!$H$58*$A129*'Calcification Rates'!$D$58))*'Calcification Rates'!$F$58</f>
        <v>57.326445333333339</v>
      </c>
      <c r="DV129" s="73">
        <f>((((1-'Calcification Rates'!$H$58)*$A129)*(('Calcification Rates'!$D$58-'Calcification Rates'!$E$58)*0.1))+('Calcification Rates'!$H$58*$A129*('Calcification Rates'!$D$58-'Calcification Rates'!$E$58)))*('Calcification Rates'!$F$58-'Calcification Rates'!$G$58)</f>
        <v>54.333439595210443</v>
      </c>
      <c r="DW129" s="73">
        <f>((((1-'Calcification Rates'!$H$58)*$A129)*(('Calcification Rates'!$D$58+'Calcification Rates'!$E$58)*0.1))+('Calcification Rates'!$H$58*$A129*('Calcification Rates'!$D$58+'Calcification Rates'!$E$58)))*('Calcification Rates'!$F$58+'Calcification Rates'!$G$58)</f>
        <v>60.319451071456243</v>
      </c>
      <c r="DX129" s="73">
        <f>(2*'Calcification Rates'!$D$59*'Calcification Rates'!$F$59)+0.1*'Calcification Rates'!$D$59*($A129+(2*'Calcification Rates'!$D$59))*'Calcification Rates'!$F$59</f>
        <v>35.670844088888899</v>
      </c>
      <c r="DY129" s="73">
        <f>(2*('Calcification Rates'!$D$59-'Calcification Rates'!$E$59)*('Calcification Rates'!$F$59-'Calcification Rates'!$G$59))+(0.1*('Calcification Rates'!$D$59-'Calcification Rates'!$E$59)*($A129+(2*'Calcification Rates'!$D$59-'Calcification Rates'!$E$59)))*('Calcification Rates'!$F$59-'Calcification Rates'!$G$59)</f>
        <v>33.789978052512197</v>
      </c>
      <c r="DZ129" s="73">
        <f>(2*('Calcification Rates'!$D$59+'Calcification Rates'!$E$59)*('Calcification Rates'!$F$59+'Calcification Rates'!$G$59))+(0.1*('Calcification Rates'!$D$59+'Calcification Rates'!$E$59)*($A129+(2*'Calcification Rates'!$D$59+'Calcification Rates'!$E$59)))*('Calcification Rates'!$F$59+'Calcification Rates'!$G$59)</f>
        <v>37.553747887472881</v>
      </c>
      <c r="EA129" s="73">
        <f>((((((((($A129*2)/PI())/2)+'Calcification Rates'!$D$60)^2)*PI())/2))-((((((($A129*2)/PI())/2)^2)*PI())/2)))*'Calcification Rates'!$F$60</f>
        <v>79.066361284714105</v>
      </c>
      <c r="EB129" s="73">
        <f>((((((((($A129*2)/PI())/2)+('Calcification Rates'!$D$60-'Calcification Rates'!$E$60))^2)*PI())/2))-((((((($A129*2)/PI())/2)^2)*PI())/2)))*('Calcification Rates'!$F$60-'Calcification Rates'!$G$60)</f>
        <v>73.818097340345062</v>
      </c>
      <c r="EC129" s="73">
        <f>((((((((($A129*2)/PI())/2)+('Calcification Rates'!$D$60+'Calcification Rates'!$E$60))^2)*PI())/2))-((((((($A129*2)/PI())/2)^2)*PI())/2)))*('Calcification Rates'!$F$60+'Calcification Rates'!$G$60)</f>
        <v>84.484243216381557</v>
      </c>
      <c r="ED129" s="73">
        <f>$A129*'Calcification Rates'!$D$61*'Calcification Rates'!$F$61</f>
        <v>99.66643842392233</v>
      </c>
      <c r="EE129" s="73">
        <f>$A129*('Calcification Rates'!$D$61-'Calcification Rates'!$E$61)*('Calcification Rates'!$F$61-'Calcification Rates'!$G$61)</f>
        <v>91.326746228053054</v>
      </c>
      <c r="EF129" s="73">
        <f>$A129*('Calcification Rates'!$D$61+'Calcification Rates'!$E$61)*('Calcification Rates'!$F$61+'Calcification Rates'!$G$61)</f>
        <v>108.36703626333593</v>
      </c>
      <c r="EG129" s="73">
        <f>(2*'Calcification Rates'!$D$62*'Calcification Rates'!$F$62)+0.1*'Calcification Rates'!$D$62*($A129+(2*'Calcification Rates'!$D$62))*'Calcification Rates'!$F$62</f>
        <v>171.60548611111111</v>
      </c>
      <c r="EH129" s="73">
        <f>(2*('Calcification Rates'!$D$62-'Calcification Rates'!$E$62)*('Calcification Rates'!$F$62-'Calcification Rates'!$G$62))+(0.1*('Calcification Rates'!$D$62-'Calcification Rates'!$E$62)*($A129+(2*'Calcification Rates'!$D$62-'Calcification Rates'!$E$62)))*('Calcification Rates'!$F$62-'Calcification Rates'!$G$62)</f>
        <v>140.9492450286503</v>
      </c>
      <c r="EI129" s="73">
        <f>(2*('Calcification Rates'!$D$62+'Calcification Rates'!$E$62)*('Calcification Rates'!$F$62+'Calcification Rates'!$G$62))+(0.1*('Calcification Rates'!$D$62+'Calcification Rates'!$E$62)*($A129+(2*'Calcification Rates'!$D$62+'Calcification Rates'!$E$62)))*('Calcification Rates'!$F$62+'Calcification Rates'!$G$62)</f>
        <v>204.66890031520145</v>
      </c>
      <c r="EJ129" s="73">
        <f>(2*'Calcification Rates'!$D$63*'Calcification Rates'!$F$63)+0.1*'Calcification Rates'!$D$63*($A129+(2*'Calcification Rates'!$D$63))*'Calcification Rates'!$F$63</f>
        <v>171.60548611111111</v>
      </c>
      <c r="EK129" s="73">
        <f>(2*('Calcification Rates'!$D$63-'Calcification Rates'!$E$63)*('Calcification Rates'!$F$63-'Calcification Rates'!$G$63))+(0.1*('Calcification Rates'!$D$63-'Calcification Rates'!$E$63)*($A129+(2*'Calcification Rates'!$D$63-'Calcification Rates'!$E$63)))*('Calcification Rates'!$F$63-'Calcification Rates'!$G$63)</f>
        <v>140.9492450286503</v>
      </c>
      <c r="EL129" s="73">
        <f>(2*('Calcification Rates'!$D$63+'Calcification Rates'!$E$63)*('Calcification Rates'!$F$63+'Calcification Rates'!$G$63))+(0.1*('Calcification Rates'!$D$63+'Calcification Rates'!$E$63)*($A129+(2*'Calcification Rates'!$D$63+'Calcification Rates'!$E$63)))*('Calcification Rates'!$F$63+'Calcification Rates'!$G$63)</f>
        <v>204.66890031520145</v>
      </c>
      <c r="EM129" s="73">
        <f>(2*'Calcification Rates'!$D$64*'Calcification Rates'!$F$64)+0.1*'Calcification Rates'!$D$64*($A129+(2*'Calcification Rates'!$D$64))*'Calcification Rates'!$F$64</f>
        <v>171.60548611111111</v>
      </c>
      <c r="EN129" s="73">
        <f>(2*('Calcification Rates'!$D$64-'Calcification Rates'!$E$64)*('Calcification Rates'!$F$64-'Calcification Rates'!$G$64))+(0.1*('Calcification Rates'!$D$64-'Calcification Rates'!$E$64)*($A129+(2*'Calcification Rates'!$D$64-'Calcification Rates'!$E$64)))*('Calcification Rates'!$F$64-'Calcification Rates'!$G$64)</f>
        <v>140.9492450286503</v>
      </c>
      <c r="EO129" s="73">
        <f>(2*('Calcification Rates'!$D$64+'Calcification Rates'!$E$64)*('Calcification Rates'!$F$64+'Calcification Rates'!$G$64))+(0.1*('Calcification Rates'!$D$64+'Calcification Rates'!$E$64)*($A129+(2*'Calcification Rates'!$D$64+'Calcification Rates'!$E$64)))*('Calcification Rates'!$F$64+'Calcification Rates'!$G$64)</f>
        <v>204.66890031520145</v>
      </c>
      <c r="EP129" s="73">
        <f>(2*'Calcification Rates'!$D$65*'Calcification Rates'!$F$65)+0.1*'Calcification Rates'!$D$65*($A129+(2*'Calcification Rates'!$D$65))*'Calcification Rates'!$F$65</f>
        <v>171.60548611111111</v>
      </c>
      <c r="EQ129" s="73">
        <f>(2*('Calcification Rates'!$D$65-'Calcification Rates'!$E$65)*('Calcification Rates'!$F$65-'Calcification Rates'!$G$65))+(0.1*('Calcification Rates'!$D$65-'Calcification Rates'!$E$65)*($A129+(2*'Calcification Rates'!$D$65-'Calcification Rates'!$E$65)))*('Calcification Rates'!$F$65-'Calcification Rates'!$G$65)</f>
        <v>140.9492450286503</v>
      </c>
      <c r="ER129" s="73">
        <f>(2*('Calcification Rates'!$D$65+'Calcification Rates'!$E$65)*('Calcification Rates'!$F$65+'Calcification Rates'!$G$65))+(0.1*('Calcification Rates'!$D$65+'Calcification Rates'!$E$65)*($A129+(2*'Calcification Rates'!$D$65+'Calcification Rates'!$E$65)))*('Calcification Rates'!$F$65+'Calcification Rates'!$G$65)</f>
        <v>204.66890031520145</v>
      </c>
      <c r="ES129" s="73">
        <f>$A129*'Calcification Rates'!$D$66*'Calcification Rates'!$F$66</f>
        <v>99.66643842392233</v>
      </c>
      <c r="ET129" s="73">
        <f>$A129*('Calcification Rates'!$D$66-'Calcification Rates'!$E$66)*('Calcification Rates'!$F$66-'Calcification Rates'!$G$66)</f>
        <v>91.326746228053054</v>
      </c>
      <c r="EU129" s="73">
        <f>$A129*('Calcification Rates'!$D$66+'Calcification Rates'!$E$66)*('Calcification Rates'!$F$66+'Calcification Rates'!$G$66)</f>
        <v>108.36703626333593</v>
      </c>
      <c r="EV129" s="73">
        <f>(2*'Calcification Rates'!$D$67*'Calcification Rates'!$F$67)+0.1*'Calcification Rates'!$D$67*($A129+(2*'Calcification Rates'!$D$67))*'Calcification Rates'!$F$67</f>
        <v>171.60548611111111</v>
      </c>
      <c r="EW129" s="73">
        <f>(2*('Calcification Rates'!$D$67-'Calcification Rates'!$E$67)*('Calcification Rates'!$F$67-'Calcification Rates'!$G$67))+(0.1*('Calcification Rates'!$D$67-'Calcification Rates'!$E$67)*($A129+(2*'Calcification Rates'!$D$67-'Calcification Rates'!$E$67)))*('Calcification Rates'!$F$67-'Calcification Rates'!$G$67)</f>
        <v>140.9492450286503</v>
      </c>
      <c r="EX129" s="73">
        <f>(2*('Calcification Rates'!$D$67+'Calcification Rates'!$E$67)*('Calcification Rates'!$F$67+'Calcification Rates'!$G$67))+(0.1*('Calcification Rates'!$D$67+'Calcification Rates'!$E$67)*($A129+(2*'Calcification Rates'!$D$67+'Calcification Rates'!$E$67)))*('Calcification Rates'!$F$67+'Calcification Rates'!$G$67)</f>
        <v>204.66890031520145</v>
      </c>
      <c r="EY129" s="73">
        <f>((((1-'Calcification Rates'!$H$68)*$A129)*'Calcification Rates'!$D$68*0.1)+('Calcification Rates'!$H$68*$A129*'Calcification Rates'!$D$68))*'Calcification Rates'!$F$68</f>
        <v>29.073665500000004</v>
      </c>
      <c r="EZ129" s="73">
        <f>((((1-'Calcification Rates'!$H$68)*$A129)*(('Calcification Rates'!$D$68-'Calcification Rates'!$E$68)*0.1))+('Calcification Rates'!$H$68*$A129*('Calcification Rates'!$D$68-'Calcification Rates'!$E$68)))*('Calcification Rates'!$F$68-'Calcification Rates'!$G$68)</f>
        <v>18.091494312852959</v>
      </c>
      <c r="FA129" s="73">
        <f>((((1-'Calcification Rates'!$H$68)*$A129)*(('Calcification Rates'!$D$68+'Calcification Rates'!$E$68)*0.1))+('Calcification Rates'!$H$68*$A129*('Calcification Rates'!$D$68+'Calcification Rates'!$E$68)))*('Calcification Rates'!$F$68+'Calcification Rates'!$G$68)</f>
        <v>41.14820644247353</v>
      </c>
      <c r="FB129" s="73">
        <f>((((((((($A129*2)/PI())/2)+'Calcification Rates'!$D$69)^2)*PI())/2))-((((((($A129*2)/PI())/2)^2)*PI())/2)))*'Calcification Rates'!$F$69</f>
        <v>192.65518897861443</v>
      </c>
      <c r="FC129" s="73">
        <f>((((((((($A129*2)/PI())/2)+('Calcification Rates'!$D$69-'Calcification Rates'!$E$69))^2)*PI())/2))-((((((($A129*2)/PI())/2)^2)*PI())/2)))*('Calcification Rates'!$F$69-'Calcification Rates'!$G$69)</f>
        <v>182.38870554384033</v>
      </c>
      <c r="FD129" s="73">
        <f>((((((((($A129*2)/PI())/2)+('Calcification Rates'!$D$69+'Calcification Rates'!$E$69))^2)*PI())/2))-((((((($A129*2)/PI())/2)^2)*PI())/2)))*('Calcification Rates'!$F$69+'Calcification Rates'!$G$69)</f>
        <v>203.07105757544292</v>
      </c>
      <c r="FE129" s="73">
        <f>((((((((($A129*2)/PI())/2)+'Calcification Rates'!$D$70)^2)*PI())/2))-((((((($A129*2)/PI())/2)^2)*PI())/2)))*'Calcification Rates'!$F$70</f>
        <v>150.02287677901381</v>
      </c>
      <c r="FF129" s="73">
        <f>((((((((($A129*2)/PI())/2)+('Calcification Rates'!$D$70-'Calcification Rates'!$E$70))^2)*PI())/2))-((((((($A129*2)/PI())/2)^2)*PI())/2)))*('Calcification Rates'!$F$70-'Calcification Rates'!$G$70)</f>
        <v>129.17577400096434</v>
      </c>
      <c r="FG129" s="73">
        <f>((((((((($A129*2)/PI())/2)+('Calcification Rates'!$D$70+'Calcification Rates'!$E$70))^2)*PI())/2))-((((((($A129*2)/PI())/2)^2)*PI())/2)))*('Calcification Rates'!$F$70+'Calcification Rates'!$G$70)</f>
        <v>171.26956382994513</v>
      </c>
      <c r="FH129" s="73">
        <f>((((((((($A129*2)/PI())/2)+'Calcification Rates'!$D$71)^2)*PI())/2))-((((((($A129*2)/PI())/2)^2)*PI())/2)))*'Calcification Rates'!$F$71</f>
        <v>86.092169548010673</v>
      </c>
      <c r="FI129" s="73">
        <f>((((((((($A129*2)/PI())/2)+('Calcification Rates'!$D$71-'Calcification Rates'!$E$71))^2)*PI())/2))-((((((($A129*2)/PI())/2)^2)*PI())/2)))*('Calcification Rates'!$F$71-'Calcification Rates'!$G$71)</f>
        <v>79.3899355901614</v>
      </c>
      <c r="FJ129" s="73">
        <f>((((((((($A129*2)/PI())/2)+('Calcification Rates'!$D$71+'Calcification Rates'!$E$71))^2)*PI())/2))-((((((($A129*2)/PI())/2)^2)*PI())/2)))*('Calcification Rates'!$F$71+'Calcification Rates'!$G$71)</f>
        <v>93.059116819673093</v>
      </c>
      <c r="FK129" s="73">
        <f>$A129*'Calcification Rates'!$D$72*'Calcification Rates'!$F$72</f>
        <v>2.9848571874999998</v>
      </c>
      <c r="FL129" s="73">
        <f>$A129*('Calcification Rates'!$D$72-'Calcification Rates'!$E$72)*('Calcification Rates'!$F$72-'Calcification Rates'!$G$72)</f>
        <v>1.9398550582818781</v>
      </c>
      <c r="FM129" s="73">
        <f>$A129*('Calcification Rates'!$D$72+'Calcification Rates'!$E$72)*('Calcification Rates'!$F$72+'Calcification Rates'!$G$72)</f>
        <v>4.0298593167181211</v>
      </c>
      <c r="FN129" s="73">
        <f>$A129*'Calcification Rates'!$D$74*'Calcification Rates'!$F$74</f>
        <v>2.9848571874999998</v>
      </c>
      <c r="FO129" s="73">
        <f>$A129*('Calcification Rates'!$D$74-'Calcification Rates'!$E$74)*('Calcification Rates'!$F$74-'Calcification Rates'!$G$74)</f>
        <v>1.9398550582818781</v>
      </c>
      <c r="FP129" s="73">
        <f>$A129*('Calcification Rates'!$D$74+'Calcification Rates'!$E$74)*('Calcification Rates'!$F$74+'Calcification Rates'!$G$74)</f>
        <v>4.0298593167181211</v>
      </c>
      <c r="FQ129" s="73">
        <f>$A129*'Calcification Rates'!$D$75*'Calcification Rates'!$F$75</f>
        <v>86.149250355113622</v>
      </c>
      <c r="FR129" s="73">
        <f>$A129*('Calcification Rates'!$D$75-'Calcification Rates'!$E$75)*('Calcification Rates'!$F$75-'Calcification Rates'!$G$75)</f>
        <v>80.227394900855131</v>
      </c>
      <c r="FS129" s="73">
        <f>$A129*('Calcification Rates'!$D$75+'Calcification Rates'!$E$75)*('Calcification Rates'!$F$75+'Calcification Rates'!$G$75)</f>
        <v>92.251424793591625</v>
      </c>
      <c r="FT129" s="73">
        <f>((((((((($A129*2)/PI())/2)+'Calcification Rates'!$D$76)^2)*PI())/2))-((((((($A129*2)/PI())/2)^2)*PI())/2)))*'Calcification Rates'!$F$76</f>
        <v>86.630822160595855</v>
      </c>
      <c r="FU129" s="73">
        <f>((((((((($A129*2)/PI())/2)+('Calcification Rates'!$D$76-'Calcification Rates'!$E$76))^2)*PI())/2))-((((((($A129*2)/PI())/2)^2)*PI())/2)))*('Calcification Rates'!$F$76-'Calcification Rates'!$G$76)</f>
        <v>80.666079301205642</v>
      </c>
      <c r="FV129" s="73">
        <f>((((((((($A129*2)/PI())/2)+('Calcification Rates'!$D$76+'Calcification Rates'!$E$76))^2)*PI())/2))-((((((($A129*2)/PI())/2)^2)*PI())/2)))*('Calcification Rates'!$F$76+'Calcification Rates'!$G$76)</f>
        <v>92.778358413615592</v>
      </c>
      <c r="FW129" s="73">
        <f>(2*'Calcification Rates'!$D$77*'Calcification Rates'!$F$77)+0.1*'Calcification Rates'!$D$77*($A129+(2*'Calcification Rates'!$D$77))*'Calcification Rates'!$F$77</f>
        <v>171.60548611111111</v>
      </c>
      <c r="FX129" s="73">
        <f>(2*('Calcification Rates'!$D$77-'Calcification Rates'!$E$77)*('Calcification Rates'!$F$77-'Calcification Rates'!$G$77))+(0.1*('Calcification Rates'!$D$77-'Calcification Rates'!$E$77)*($A129+(2*'Calcification Rates'!$D$77-'Calcification Rates'!$E$77)))*('Calcification Rates'!$F$77-'Calcification Rates'!$G$77)</f>
        <v>163.29146072278641</v>
      </c>
      <c r="FY129" s="73">
        <f>(2*('Calcification Rates'!$D$77+'Calcification Rates'!$E$77)*('Calcification Rates'!$F$77+'Calcification Rates'!$G$77))+(0.1*('Calcification Rates'!$D$77+'Calcification Rates'!$E$77)*($A129+(2*'Calcification Rates'!$D$77+'Calcification Rates'!$E$77)))*('Calcification Rates'!$F$77+'Calcification Rates'!$G$77)</f>
        <v>179.95554270358278</v>
      </c>
      <c r="FZ129" s="73">
        <f>((((1-'Calcification Rates'!$H$78)*$A129)*'Calcification Rates'!$D$78*0.1)+('Calcification Rates'!$H$78*$A129*'Calcification Rates'!$D$78))*'Calcification Rates'!$F$78</f>
        <v>45.288829062750004</v>
      </c>
      <c r="GA129" s="73">
        <f>((((1-'Calcification Rates'!$H$78)*$A129)*(('Calcification Rates'!$D$78-'Calcification Rates'!$E$78)*0.1))+('Calcification Rates'!$H$78*$A129*('Calcification Rates'!$D$78-'Calcification Rates'!$E$78)))*('Calcification Rates'!$F$78-'Calcification Rates'!$G$78)</f>
        <v>43.720930569414641</v>
      </c>
      <c r="GB129" s="73">
        <f>((((1-'Calcification Rates'!$H$78)*$A129)*(('Calcification Rates'!$D$78+'Calcification Rates'!$E$78)*0.1))+('Calcification Rates'!$H$78*$A129*('Calcification Rates'!$D$78+'Calcification Rates'!$E$78)))*('Calcification Rates'!$F$78+'Calcification Rates'!$G$78)</f>
        <v>46.85672755608536</v>
      </c>
      <c r="GC129" s="73">
        <f>((((1-'Calcification Rates'!$H$79)*$A129)*'Calcification Rates'!$D$79*0.1)+('Calcification Rates'!$H$79*$A129*'Calcification Rates'!$D$79))*'Calcification Rates'!$F$79</f>
        <v>51.507584310000006</v>
      </c>
      <c r="GD129" s="73">
        <f>((((1-'Calcification Rates'!$H$79)*$A129)*(('Calcification Rates'!$D$79-'Calcification Rates'!$E$79)*0.1))+('Calcification Rates'!$H$79*$A129*('Calcification Rates'!$D$79-'Calcification Rates'!$E$79)))*('Calcification Rates'!$F$79-'Calcification Rates'!$G$79)</f>
        <v>49.354349223329606</v>
      </c>
      <c r="GE129" s="73">
        <f>((((1-'Calcification Rates'!$H$79)*$A129)*(('Calcification Rates'!$D$79+'Calcification Rates'!$E$79)*0.1))+('Calcification Rates'!$H$79*$A129*('Calcification Rates'!$D$79+'Calcification Rates'!$E$79)))*('Calcification Rates'!$F$79+'Calcification Rates'!$G$79)</f>
        <v>53.660819396670412</v>
      </c>
      <c r="GF129" s="73">
        <f>((((1-'Calcification Rates'!$H$80)*$A129)*'Calcification Rates'!$D$80*0.1)+('Calcification Rates'!$H$80*$A129*'Calcification Rates'!$D$80))*'Calcification Rates'!$F$80</f>
        <v>60.612117091499982</v>
      </c>
      <c r="GG129" s="73">
        <f>((((1-'Calcification Rates'!$H$80)*$A129)*(('Calcification Rates'!$D$80-'Calcification Rates'!$E$80)*0.1))+('Calcification Rates'!$H$80*$A129*('Calcification Rates'!$D$80-'Calcification Rates'!$E$80)))*('Calcification Rates'!$F$80-'Calcification Rates'!$G$80)</f>
        <v>58.513726626735377</v>
      </c>
      <c r="GH129" s="73">
        <f>((((1-'Calcification Rates'!$H$80)*$A129)*(('Calcification Rates'!$D$80+'Calcification Rates'!$E$80)*0.1))+('Calcification Rates'!$H$80*$A129*('Calcification Rates'!$D$80+'Calcification Rates'!$E$80)))*('Calcification Rates'!$F$80+'Calcification Rates'!$G$80)</f>
        <v>62.710507556264609</v>
      </c>
      <c r="GI129" s="73">
        <f>((((((((($A129*2)/PI())/2)+'Calcification Rates'!$D$81)^2)*PI())/2))-((((((($A129*2)/PI())/2)^2)*PI())/2)))*'Calcification Rates'!$F$81</f>
        <v>73.354983673529205</v>
      </c>
      <c r="GJ129" s="73">
        <f>((((((((($A129*2)/PI())/2)+('Calcification Rates'!$D$81-'Calcification Rates'!$E$81))^2)*PI())/2))-((((((($A129*2)/PI())/2)^2)*PI())/2)))*('Calcification Rates'!$F$81-'Calcification Rates'!$G$81)</f>
        <v>70.982848653283142</v>
      </c>
      <c r="GK129" s="73">
        <f>((((((((($A129*2)/PI())/2)+('Calcification Rates'!$D$81+'Calcification Rates'!$E$81))^2)*PI())/2))-((((((($A129*2)/PI())/2)^2)*PI())/2)))*('Calcification Rates'!$F$81+'Calcification Rates'!$G$81)</f>
        <v>75.728011141066233</v>
      </c>
      <c r="GL129" s="73">
        <f>((((((((($A129*2)/PI())/2)+'Calcification Rates'!$D$82)^2)*PI())/2))-((((((($A129*2)/PI())/2)^2)*PI())/2)))*'Calcification Rates'!$F$82</f>
        <v>75.216719742589518</v>
      </c>
      <c r="GM129" s="73">
        <f>((((((((($A129*2)/PI())/2)+('Calcification Rates'!$D$82-'Calcification Rates'!$E$82))^2)*PI())/2))-((((((($A129*2)/PI())/2)^2)*PI())/2)))*('Calcification Rates'!$F$82-'Calcification Rates'!$G$82)</f>
        <v>73.370604660280691</v>
      </c>
      <c r="GN129" s="73">
        <f>((((((((($A129*2)/PI())/2)+('Calcification Rates'!$D$82+'Calcification Rates'!$E$82))^2)*PI())/2))-((((((($A129*2)/PI())/2)^2)*PI())/2)))*('Calcification Rates'!$F$82+'Calcification Rates'!$G$82)</f>
        <v>77.063374992703388</v>
      </c>
      <c r="GO129" s="73">
        <f>((((((((($A129*2)/PI())/2)+'Calcification Rates'!$D$87)^2)*PI())/2))-((((((($A129*2)/PI())/2)^2)*PI())/2)))*'Calcification Rates'!$F$87</f>
        <v>50.63362892845619</v>
      </c>
      <c r="GP129" s="73">
        <f>((((((((($A129*2)/PI())/2)+('Calcification Rates'!$D$87-'Calcification Rates'!$E$87))^2)*PI())/2))-((((((($A129*2)/PI())/2)^2)*PI())/2)))*('Calcification Rates'!$F$87-'Calcification Rates'!$G$87)</f>
        <v>44.054333436072099</v>
      </c>
      <c r="GQ129" s="73">
        <f>((((((((($A129*2)/PI())/2)+('Calcification Rates'!$D$87+'Calcification Rates'!$E$87))^2)*PI())/2))-((((((($A129*2)/PI())/2)^2)*PI())/2)))*('Calcification Rates'!$F$87+'Calcification Rates'!$G$87)</f>
        <v>57.56075094097887</v>
      </c>
      <c r="GR129" s="73">
        <f>((((((((($A129*2)/PI())/2)+'Calcification Rates'!$D$88)^2)*PI())/2))-((((((($A129*2)/PI())/2)^2)*PI())/2)))*'Calcification Rates'!$F$88</f>
        <v>50.63362892845619</v>
      </c>
      <c r="GS129" s="73">
        <f>((((((((($A129*2)/PI())/2)+('Calcification Rates'!$D$88-'Calcification Rates'!$E$88))^2)*PI())/2))-((((((($A129*2)/PI())/2)^2)*PI())/2)))*('Calcification Rates'!$F$88-'Calcification Rates'!$G$88)</f>
        <v>44.054333436072099</v>
      </c>
      <c r="GT129" s="73">
        <f>((((((((($A129*2)/PI())/2)+('Calcification Rates'!$D$88+'Calcification Rates'!$E$88))^2)*PI())/2))-((((((($A129*2)/PI())/2)^2)*PI())/2)))*('Calcification Rates'!$F$88+'Calcification Rates'!$G$88)</f>
        <v>57.56075094097887</v>
      </c>
      <c r="GU129" s="73">
        <f>((((((((($A129*2)/PI())/2)+'Calcification Rates'!$D$89)^2)*PI())/2))-((((((($A129*2)/PI())/2)^2)*PI())/2)))*'Calcification Rates'!$F$89</f>
        <v>70.700895163214639</v>
      </c>
      <c r="GV129" s="73">
        <f>((((((((($A129*2)/PI())/2)+('Calcification Rates'!$D$89-'Calcification Rates'!$E$89))^2)*PI())/2))-((((((($A129*2)/PI())/2)^2)*PI())/2)))*('Calcification Rates'!$F$89-'Calcification Rates'!$G$89)</f>
        <v>63.042981036842519</v>
      </c>
      <c r="GW129" s="73">
        <f>((((((((($A129*2)/PI())/2)+('Calcification Rates'!$D$89+'Calcification Rates'!$E$89))^2)*PI())/2))-((((((($A129*2)/PI())/2)^2)*PI())/2)))*('Calcification Rates'!$F$89+'Calcification Rates'!$G$89)</f>
        <v>78.641997310218756</v>
      </c>
      <c r="GX129" s="73">
        <f>((((((((($A129*2)/PI())/2)+'Calcification Rates'!$D$90)^2)*PI())/2))-((((((($A129*2)/PI())/2)^2)*PI())/2)))*'Calcification Rates'!$F$90</f>
        <v>70.700895163214639</v>
      </c>
      <c r="GY129" s="73">
        <f>((((((((($A129*2)/PI())/2)+('Calcification Rates'!$D$90-'Calcification Rates'!$E$90))^2)*PI())/2))-((((((($A129*2)/PI())/2)^2)*PI())/2)))*('Calcification Rates'!$F$90-'Calcification Rates'!$G$90)</f>
        <v>63.042981036842519</v>
      </c>
      <c r="GZ129" s="73">
        <f>((((((((($A129*2)/PI())/2)+('Calcification Rates'!$D$90+'Calcification Rates'!$E$90))^2)*PI())/2))-((((((($A129*2)/PI())/2)^2)*PI())/2)))*('Calcification Rates'!$F$90+'Calcification Rates'!$G$90)</f>
        <v>78.641997310218756</v>
      </c>
      <c r="HA129" s="73">
        <f>((((((((($A129*2)/PI())/2)+'Calcification Rates'!$D$92)^2)*PI())/2))-((((((($A129*2)/PI())/2)^2)*PI())/2)))*'Calcification Rates'!$F$92</f>
        <v>177.05699034380376</v>
      </c>
      <c r="HB129" s="73">
        <f>((((((((($A129*2)/PI())/2)+('Calcification Rates'!$D$92-'Calcification Rates'!$E$92))^2)*PI())/2))-((((((($A129*2)/PI())/2)^2)*PI())/2)))*('Calcification Rates'!$F$92-'Calcification Rates'!$G$92)</f>
        <v>170.20650036152261</v>
      </c>
      <c r="HC129" s="73">
        <f>((((((((($A129*2)/PI())/2)+('Calcification Rates'!$D$92+'Calcification Rates'!$E$92))^2)*PI())/2))-((((((($A129*2)/PI())/2)^2)*PI())/2)))*('Calcification Rates'!$F$92+'Calcification Rates'!$G$92)</f>
        <v>183.90748032608491</v>
      </c>
      <c r="HD129" s="73">
        <f>$A129*'Calcification Rates'!$D$93*'Calcification Rates'!$F$93</f>
        <v>52.473162059093625</v>
      </c>
      <c r="HE129" s="73">
        <f>$A129*('Calcification Rates'!$D$93-'Calcification Rates'!$E$93)*('Calcification Rates'!$F$93-'Calcification Rates'!$G$93)</f>
        <v>46.117448272586408</v>
      </c>
      <c r="HF129" s="73">
        <f>$A129*('Calcification Rates'!$D$93+'Calcification Rates'!$E$93)*('Calcification Rates'!$F$93+'Calcification Rates'!$G$93)</f>
        <v>59.177060733760193</v>
      </c>
      <c r="HG129" s="73">
        <f>$A129*'Calcification Rates'!$D$95*'Calcification Rates'!$F$95</f>
        <v>66.903281625344363</v>
      </c>
      <c r="HH129" s="73">
        <f>$A129*('Calcification Rates'!$D$95-'Calcification Rates'!$E$95)*('Calcification Rates'!$F$95-'Calcification Rates'!$G$95)</f>
        <v>58.382646574450654</v>
      </c>
      <c r="HI129" s="73">
        <f>$A129*('Calcification Rates'!$D$95+'Calcification Rates'!$E$95)*('Calcification Rates'!$F$95+'Calcification Rates'!$G$95)</f>
        <v>75.901427379999475</v>
      </c>
      <c r="HJ129" s="73">
        <f>((((1-'Calcification Rates'!$H$96)*$A129)*'Calcification Rates'!$D$96*0.1)+('Calcification Rates'!$H$96*$A129*'Calcification Rates'!$D$96))*'Calcification Rates'!$F$96</f>
        <v>31.806886475000002</v>
      </c>
      <c r="HK129" s="73">
        <f>((((1-'Calcification Rates'!$H$96)*$A129)*(('Calcification Rates'!$D$96-'Calcification Rates'!$E$96)*0.1))+('Calcification Rates'!$H$96*$A129*('Calcification Rates'!$D$96-'Calcification Rates'!$E$96)))*('Calcification Rates'!$F$96-'Calcification Rates'!$G$96)</f>
        <v>27.784025686496427</v>
      </c>
      <c r="HL129" s="73">
        <f>((((1-'Calcification Rates'!$H$96)*$A129)*(('Calcification Rates'!$D$96+'Calcification Rates'!$E$96)*0.1))+('Calcification Rates'!$H$96*$A129*('Calcification Rates'!$D$96+'Calcification Rates'!$E$96)))*('Calcification Rates'!$F$96+'Calcification Rates'!$G$96)</f>
        <v>36.077189464960981</v>
      </c>
      <c r="HM129" s="73">
        <f>((((1-'Calcification Rates'!$H$98)*$A129)*'Calcification Rates'!$D$98*0.1)+('Calcification Rates'!$H$98*$A129*'Calcification Rates'!$D$98))*'Calcification Rates'!$F$98</f>
        <v>31.806886475000002</v>
      </c>
      <c r="HN129" s="73">
        <f>((((1-'Calcification Rates'!$H$98)*$A129)*(('Calcification Rates'!$D$98-'Calcification Rates'!$E$98)*0.1))+('Calcification Rates'!$H$98*$A129*('Calcification Rates'!$D$98-'Calcification Rates'!$E$98)))*('Calcification Rates'!$F$98-'Calcification Rates'!$G$98)</f>
        <v>19.182244108815528</v>
      </c>
      <c r="HO129" s="73">
        <f>((((1-'Calcification Rates'!$H$98)*$A129)*(('Calcification Rates'!$D$98+'Calcification Rates'!$E$98)*0.1))+('Calcification Rates'!$H$98*$A129*('Calcification Rates'!$D$98+'Calcification Rates'!$E$98)))*('Calcification Rates'!$F$98+'Calcification Rates'!$G$98)</f>
        <v>46.259362417699485</v>
      </c>
    </row>
    <row r="130" spans="1:223" x14ac:dyDescent="0.3">
      <c r="A130" s="42">
        <v>128</v>
      </c>
      <c r="B130" s="73">
        <f>((((1-'Calcification Rates'!$H$11)*$A130)*'Calcification Rates'!$D$11*0.1)+('Calcification Rates'!$H$11*$A130*'Calcification Rates'!$D$11))*'Calcification Rates'!$F$11</f>
        <v>352.16708949333332</v>
      </c>
      <c r="C130" s="73">
        <f>((((1-'Calcification Rates'!$H$11)*$A130)*(('Calcification Rates'!$D$11-'Calcification Rates'!$E$11)*0.1))+('Calcification Rates'!$H$11*$A130*('Calcification Rates'!$D$11-'Calcification Rates'!$E$11)))*('Calcification Rates'!$F$11-'Calcification Rates'!$G$11)</f>
        <v>286.02132139137461</v>
      </c>
      <c r="D130" s="73">
        <f>((((1-'Calcification Rates'!$H$11)*$A130)*(('Calcification Rates'!$D$11+'Calcification Rates'!$E$11)*0.1))+('Calcification Rates'!$H$11*$A130*('Calcification Rates'!$D$11+'Calcification Rates'!$E$11)))*('Calcification Rates'!$F$11+'Calcification Rates'!$G$11)</f>
        <v>420.36764869875327</v>
      </c>
      <c r="E130" s="73">
        <f>(((((1-'Calcification Rates'!$H$12)*$A130)*'Calcification Rates'!$D$12*0.1)+('Calcification Rates'!$H$12*$A130*'Calcification Rates'!$D$12))*'Calcification Rates'!$F$12)*0.5</f>
        <v>185.4523782095238</v>
      </c>
      <c r="F130" s="73">
        <f>(((((1-'Calcification Rates'!$H$12)*$A130)*(('Calcification Rates'!$D$12-'Calcification Rates'!$E$12)*0.1))+('Calcification Rates'!$H$12*$A130*('Calcification Rates'!$D$12-'Calcification Rates'!$E$12)))*('Calcification Rates'!$F$12-'Calcification Rates'!$G$12))*0.5</f>
        <v>170.44500757289845</v>
      </c>
      <c r="G130" s="73">
        <f>(((((1-'Calcification Rates'!$H$12)*$A130)*(('Calcification Rates'!$D$12+'Calcification Rates'!$E$12)*0.1))+('Calcification Rates'!$H$12*$A130*('Calcification Rates'!$D$12+'Calcification Rates'!$E$12)))*('Calcification Rates'!$F$12+'Calcification Rates'!$G$12))*0.5</f>
        <v>200.72014059050829</v>
      </c>
      <c r="H130" s="73">
        <f>(((((1-'Calcification Rates'!$H$13)*$A130)*'Calcification Rates'!$D$13*0.1)+('Calcification Rates'!$H$13*$A130*'Calcification Rates'!$D$13))*'Calcification Rates'!$F$13)*0.5</f>
        <v>149.22448711679999</v>
      </c>
      <c r="I130" s="73">
        <f>(((((1-'Calcification Rates'!$H$13)*$A130)*(('Calcification Rates'!$D$13-'Calcification Rates'!$E$13)*0.1))+('Calcification Rates'!$H$13*$A130*('Calcification Rates'!$D$13-'Calcification Rates'!$E$13)))*('Calcification Rates'!$F$13-'Calcification Rates'!$G$13))*0.5</f>
        <v>126.2861218224792</v>
      </c>
      <c r="J130" s="73">
        <f>(((((1-'Calcification Rates'!$H$13)*$A130)*(('Calcification Rates'!$D$13+'Calcification Rates'!$E$13)*0.1))+('Calcification Rates'!$H$13*$A130*('Calcification Rates'!$D$13+'Calcification Rates'!$E$13)))*('Calcification Rates'!$F$13+'Calcification Rates'!$G$13))*0.5</f>
        <v>174.05429948240968</v>
      </c>
      <c r="K130" s="73">
        <f>((((((((($A130*2)/PI())/2)+'Calcification Rates'!$D$14)^2)*PI())/2))-((((((($A130*2)/PI())/2)^2)*PI())/2)))*'Calcification Rates'!$F$14</f>
        <v>75.562336613857767</v>
      </c>
      <c r="L130" s="73">
        <f>((((((((($A130*2)/PI())/2)+('Calcification Rates'!$D$14-'Calcification Rates'!$E$14))^2)*PI())/2))-((((((($A130*2)/PI())/2)^2)*PI())/2)))*('Calcification Rates'!$F$14-'Calcification Rates'!$G$14)</f>
        <v>72.933370022024903</v>
      </c>
      <c r="M130" s="73">
        <f>((((((((($A130*2)/PI())/2)+('Calcification Rates'!$D$14+'Calcification Rates'!$E$14))^2)*PI())/2))-((((((($A130*2)/PI())/2)^2)*PI())/2)))*('Calcification Rates'!$F$14+'Calcification Rates'!$G$14)</f>
        <v>78.191983356985432</v>
      </c>
      <c r="N130" s="73">
        <f>((((((((($A130*2)/PI())/2)+'Calcification Rates'!$D$15)^2)*PI())/2))-((((((($A130*2)/PI())/2)^2)*PI())/2)))*'Calcification Rates'!$F$15</f>
        <v>76.644609664316675</v>
      </c>
      <c r="O130" s="73">
        <f>((((((((($A130*2)/PI())/2)+('Calcification Rates'!$D$15-'Calcification Rates'!$E$15))^2)*PI())/2))-((((((($A130*2)/PI())/2)^2)*PI())/2)))*('Calcification Rates'!$F$15-'Calcification Rates'!$G$15)</f>
        <v>69.122593671957191</v>
      </c>
      <c r="P130" s="73">
        <f>((((((((($A130*2)/PI())/2)+('Calcification Rates'!$D$15+'Calcification Rates'!$E$15))^2)*PI())/2))-((((((($A130*2)/PI())/2)^2)*PI())/2)))*('Calcification Rates'!$F$15+'Calcification Rates'!$G$15)</f>
        <v>84.51739733702297</v>
      </c>
      <c r="Q130" s="73">
        <f>(2*'Calcification Rates'!$D$16*'Calcification Rates'!$F$16)+0.1*'Calcification Rates'!$D$16*($A130+(2*'Calcification Rates'!$D$16))*'Calcification Rates'!$F$16</f>
        <v>16.632128333333331</v>
      </c>
      <c r="R130" s="73">
        <f>(2*('Calcification Rates'!$D$16-'Calcification Rates'!$E$16)*('Calcification Rates'!$F$16-'Calcification Rates'!$G$16))+(0.1*('Calcification Rates'!$D$16-'Calcification Rates'!$E$16)*($A130+(2*'Calcification Rates'!$D$16-'Calcification Rates'!$E$16)))*('Calcification Rates'!$F$16-'Calcification Rates'!$G$16)</f>
        <v>14.287386806238269</v>
      </c>
      <c r="S130" s="73">
        <f>(2*('Calcification Rates'!$D$16+'Calcification Rates'!$E$16)*('Calcification Rates'!$F$16+'Calcification Rates'!$G$16))+(0.1*('Calcification Rates'!$D$16+'Calcification Rates'!$E$16)*($A130+(2*'Calcification Rates'!$D$16+'Calcification Rates'!$E$16)))*('Calcification Rates'!$F$16+'Calcification Rates'!$G$16)</f>
        <v>19.035157119496315</v>
      </c>
      <c r="T130" s="73">
        <f>(2*'Calcification Rates'!$D$17*'Calcification Rates'!$F$17)+0.1*'Calcification Rates'!$D$17*($A130+(2*'Calcification Rates'!$D$17))*'Calcification Rates'!$F$17</f>
        <v>15.372118611111109</v>
      </c>
      <c r="U130" s="73">
        <f>(2*('Calcification Rates'!$D$17-'Calcification Rates'!$E$17)*('Calcification Rates'!$F$17-'Calcification Rates'!$G$17))+(0.1*('Calcification Rates'!$D$17-'Calcification Rates'!$E$17)*($A130+(2*'Calcification Rates'!$D$17-'Calcification Rates'!$E$17)))*('Calcification Rates'!$F$17-'Calcification Rates'!$G$17)</f>
        <v>13.044463453704934</v>
      </c>
      <c r="V130" s="73">
        <f>(2*('Calcification Rates'!$D$17+'Calcification Rates'!$E$17)*('Calcification Rates'!$F$17+'Calcification Rates'!$G$17))+(0.1*('Calcification Rates'!$D$17+'Calcification Rates'!$E$17)*($A130+(2*'Calcification Rates'!$D$17+'Calcification Rates'!$E$17)))*('Calcification Rates'!$F$17+'Calcification Rates'!$G$17)</f>
        <v>17.758059533629648</v>
      </c>
      <c r="W130" s="73">
        <f>((((((((($A130*2)/PI())/2)+'Calcification Rates'!$D$18)^2)*PI())/2))-((((((($A130*2)/PI())/2)^2)*PI())/2)))*'Calcification Rates'!$F$18</f>
        <v>76.644609664316675</v>
      </c>
      <c r="X130" s="73">
        <f>((((((((($A130*2)/PI())/2)+('Calcification Rates'!$D$18-'Calcification Rates'!$E$18))^2)*PI())/2))-((((((($A130*2)/PI())/2)^2)*PI())/2)))*('Calcification Rates'!$F$18-'Calcification Rates'!$G$18)</f>
        <v>69.122593671957191</v>
      </c>
      <c r="Y130" s="73">
        <f>((((((((($A130*2)/PI())/2)+('Calcification Rates'!$D$18+'Calcification Rates'!$E$18))^2)*PI())/2))-((((((($A130*2)/PI())/2)^2)*PI())/2)))*('Calcification Rates'!$F$18+'Calcification Rates'!$G$18)</f>
        <v>84.51739733702297</v>
      </c>
      <c r="Z130" s="73">
        <f>(2*'Calcification Rates'!$D$19*'Calcification Rates'!$F$19)+0.1*'Calcification Rates'!$D$19*($A130+(2*'Calcification Rates'!$D$19))*'Calcification Rates'!$F$19</f>
        <v>15.372118611111109</v>
      </c>
      <c r="AA130" s="73">
        <f>(2*('Calcification Rates'!$D$19-'Calcification Rates'!$E$19)*('Calcification Rates'!$F$19-'Calcification Rates'!$G$19))+(0.1*('Calcification Rates'!$D$19-'Calcification Rates'!$E$19)*($A130+(2*'Calcification Rates'!$D$19-'Calcification Rates'!$E$19)))*('Calcification Rates'!$F$19-'Calcification Rates'!$G$19)</f>
        <v>13.044463453704934</v>
      </c>
      <c r="AB130" s="73">
        <f>(2*('Calcification Rates'!$D$19+'Calcification Rates'!$E$19)*('Calcification Rates'!$F$19+'Calcification Rates'!$G$19))+(0.1*('Calcification Rates'!$D$19+'Calcification Rates'!$E$19)*($A130+(2*'Calcification Rates'!$D$19+'Calcification Rates'!$E$19)))*('Calcification Rates'!$F$19+'Calcification Rates'!$G$19)</f>
        <v>17.758059533629648</v>
      </c>
      <c r="AC130" s="73">
        <f>(((((1-'Calcification Rates'!$H$20)*$A130)*'Calcification Rates'!$D$20*0.1)+('Calcification Rates'!$H$20*$A130*'Calcification Rates'!$D$20))*'Calcification Rates'!$F$20)*0.5</f>
        <v>10.348885866666665</v>
      </c>
      <c r="AD130" s="73">
        <f>(((((1-'Calcification Rates'!$H$20)*$A130)*(('Calcification Rates'!$D$20-'Calcification Rates'!$E$20)*0.1))+('Calcification Rates'!$H$20*$A130*('Calcification Rates'!$D$20-'Calcification Rates'!$E$20)))*('Calcification Rates'!$F$20-'Calcification Rates'!$G$20))*0.5</f>
        <v>8.7822367070372316</v>
      </c>
      <c r="AE130" s="73">
        <f>(((((1-'Calcification Rates'!$H$20)*$A130)*(('Calcification Rates'!$D$20+'Calcification Rates'!$E$20)*0.1))+('Calcification Rates'!$H$20*$A130*('Calcification Rates'!$D$20+'Calcification Rates'!$E$20)))*('Calcification Rates'!$F$20+'Calcification Rates'!$G$20))*0.5</f>
        <v>11.954635293520246</v>
      </c>
      <c r="AF130" s="73">
        <f>(2*'Calcification Rates'!$D$21*'Calcification Rates'!$F$21)+0.1*'Calcification Rates'!$D$21*($A130+(2*'Calcification Rates'!$D$21))*'Calcification Rates'!$F$21</f>
        <v>17.640136111111111</v>
      </c>
      <c r="AG130" s="73">
        <f>(2*('Calcification Rates'!$D$21-'Calcification Rates'!$E$21)*('Calcification Rates'!$F$21-'Calcification Rates'!$G$21))+(0.1*('Calcification Rates'!$D$21-'Calcification Rates'!$E$21)*($A130+(2*'Calcification Rates'!$D$21-'Calcification Rates'!$E$21)))*('Calcification Rates'!$F$21-'Calcification Rates'!$G$21)</f>
        <v>17.261719519982936</v>
      </c>
      <c r="AH130" s="73">
        <f>(2*('Calcification Rates'!$D$21+'Calcification Rates'!$E$21)*('Calcification Rates'!$F$21+'Calcification Rates'!$G$21))+(0.1*('Calcification Rates'!$D$21+'Calcification Rates'!$E$21)*($A130+(2*'Calcification Rates'!$D$21+'Calcification Rates'!$E$21)))*('Calcification Rates'!$F$21+'Calcification Rates'!$G$21)</f>
        <v>18.022401131750399</v>
      </c>
      <c r="AI130" s="73">
        <f>$A130*'Calcification Rates'!$D$23*'Calcification Rates'!$F$23</f>
        <v>3.0083599999999997</v>
      </c>
      <c r="AJ130" s="73">
        <f>$A130*('Calcification Rates'!$D$23-'Calcification Rates'!$E$23)*('Calcification Rates'!$F$23-'Calcification Rates'!$G$23)</f>
        <v>1.9551295075596882</v>
      </c>
      <c r="AK130" s="73">
        <f>$A130*('Calcification Rates'!$D$23+'Calcification Rates'!$E$23)*('Calcification Rates'!$F$23+'Calcification Rates'!$G$23)</f>
        <v>4.0615904924403115</v>
      </c>
      <c r="AL130" s="73">
        <f>((((1-'Calcification Rates'!$H$24)*$A130)*'Calcification Rates'!$D$24*0.1)+('Calcification Rates'!$H$24*$A130*'Calcification Rates'!$D$24))*'Calcification Rates'!$F$24</f>
        <v>137.07716189440001</v>
      </c>
      <c r="AM130" s="73">
        <f>((((1-'Calcification Rates'!$H$24)*$A130)*(('Calcification Rates'!$D$24-'Calcification Rates'!$E$24)*0.1))+('Calcification Rates'!$H$24*$A130*('Calcification Rates'!$D$24-'Calcification Rates'!$E$24)))*('Calcification Rates'!$F$24-'Calcification Rates'!$G$24)</f>
        <v>82.669128374722717</v>
      </c>
      <c r="AN130" s="73">
        <f>((((1-'Calcification Rates'!$H$24)*$A130)*(('Calcification Rates'!$D$24+'Calcification Rates'!$E$24)*0.1))+('Calcification Rates'!$H$24*$A130*('Calcification Rates'!$D$24+'Calcification Rates'!$E$24)))*('Calcification Rates'!$F$24+'Calcification Rates'!$G$24)</f>
        <v>199.36255364846156</v>
      </c>
      <c r="AO130" s="73">
        <f>((((((((($A130*2)/PI())/2)+'Calcification Rates'!$D$25)^2)*PI())/2))-((((((($A130*2)/PI())/2)^2)*PI())/2)))*'Calcification Rates'!$F$25</f>
        <v>64.210742137319528</v>
      </c>
      <c r="AP130" s="73">
        <f>((((((((($A130*2)/PI())/2)+('Calcification Rates'!$D$25-'Calcification Rates'!$E$25))^2)*PI())/2))-((((((($A130*2)/PI())/2)^2)*PI())/2)))*('Calcification Rates'!$F$25-'Calcification Rates'!$G$25)</f>
        <v>52.496571748229997</v>
      </c>
      <c r="AQ130" s="73">
        <f>((((((((($A130*2)/PI())/2)+('Calcification Rates'!$D$25+'Calcification Rates'!$E$25))^2)*PI())/2))-((((((($A130*2)/PI())/2)^2)*PI())/2)))*('Calcification Rates'!$F$25+'Calcification Rates'!$G$25)</f>
        <v>76.31268333896206</v>
      </c>
      <c r="AR130" s="73">
        <f>((((1-'Calcification Rates'!$H$28)*$A130)*'Calcification Rates'!$D$28*0.1)+('Calcification Rates'!$H$28*$A130*'Calcification Rates'!$D$28))*'Calcification Rates'!$F$28</f>
        <v>22.063518535083464</v>
      </c>
      <c r="AS130" s="73">
        <f>((((1-'Calcification Rates'!$H$28)*$A130)*(('Calcification Rates'!$D$28-'Calcification Rates'!$E$28)*0.1))+('Calcification Rates'!$H$28*$A130*('Calcification Rates'!$D$28-'Calcification Rates'!$E$28)))*('Calcification Rates'!$F$28-'Calcification Rates'!$G$28)</f>
        <v>19.886281275234872</v>
      </c>
      <c r="AT130" s="73">
        <f>((((1-'Calcification Rates'!$H$28)*$A130)*(('Calcification Rates'!$D$28+'Calcification Rates'!$E$28)*0.1))+('Calcification Rates'!$H$28*$A130*('Calcification Rates'!$D$28+'Calcification Rates'!$E$28)))*('Calcification Rates'!$F$28+'Calcification Rates'!$G$28)</f>
        <v>24.347299015281166</v>
      </c>
      <c r="AU130" s="73">
        <f>((((((((($A130*2)/PI())/2)+'Calcification Rates'!$D$29)^2)*PI())/2))-((((((($A130*2)/PI())/2)^2)*PI())/2)))*'Calcification Rates'!$F$29</f>
        <v>313.22670978419586</v>
      </c>
      <c r="AV130" s="73">
        <f>((((((((($A130*2)/PI())/2)+('Calcification Rates'!$D$29-'Calcification Rates'!$E$29))^2)*PI())/2))-((((((($A130*2)/PI())/2)^2)*PI())/2)))*('Calcification Rates'!$F$29-'Calcification Rates'!$G$29)</f>
        <v>258.97852613211717</v>
      </c>
      <c r="AW130" s="73">
        <f>((((((((($A130*2)/PI())/2)+('Calcification Rates'!$D$29+'Calcification Rates'!$E$29))^2)*PI())/2))-((((((($A130*2)/PI())/2)^2)*PI())/2)))*('Calcification Rates'!$F$29+'Calcification Rates'!$G$29)</f>
        <v>372.15987454347646</v>
      </c>
      <c r="AX130" s="73">
        <f>((((((((($A130*2)/PI())/2)+'Calcification Rates'!$D$30)^2)*PI())/2))-((((((($A130*2)/PI())/2)^2)*PI())/2)))*'Calcification Rates'!$F$30</f>
        <v>75.054237886833519</v>
      </c>
      <c r="AY130" s="73">
        <f>((((((((($A130*2)/PI())/2)+('Calcification Rates'!$D$30-'Calcification Rates'!$E$30))^2)*PI())/2))-((((((($A130*2)/PI())/2)^2)*PI())/2)))*('Calcification Rates'!$F$30-'Calcification Rates'!$G$30)</f>
        <v>66.632039440088036</v>
      </c>
      <c r="AZ130" s="73">
        <f>((((((((($A130*2)/PI())/2)+('Calcification Rates'!$D$30+'Calcification Rates'!$E$30))^2)*PI())/2))-((((((($A130*2)/PI())/2)^2)*PI())/2)))*('Calcification Rates'!$F$30+'Calcification Rates'!$G$30)</f>
        <v>83.649042071751779</v>
      </c>
      <c r="BA130" s="73">
        <f>((((1-'Calcification Rates'!$H$31)*$A130)*'Calcification Rates'!$D$31*0.1)+('Calcification Rates'!$H$31*$A130*'Calcification Rates'!$D$31))*'Calcification Rates'!$F$31</f>
        <v>23.598848</v>
      </c>
      <c r="BB130" s="73">
        <f>((((1-'Calcification Rates'!$H$31)*$A130)*(('Calcification Rates'!$D$31-'Calcification Rates'!$E$31)*0.1))+('Calcification Rates'!$H$31*$A130*('Calcification Rates'!$D$31-'Calcification Rates'!$E$31)))*('Calcification Rates'!$F$31-'Calcification Rates'!$G$31)</f>
        <v>23.598848</v>
      </c>
      <c r="BC130" s="73">
        <f>((((1-'Calcification Rates'!$H$31)*$A130)*(('Calcification Rates'!$D$31+'Calcification Rates'!$E$31)*0.1))+('Calcification Rates'!$H$31*$A130*('Calcification Rates'!$D$31+'Calcification Rates'!$E$31)))*('Calcification Rates'!$F$31+'Calcification Rates'!$G$31)</f>
        <v>23.598848</v>
      </c>
      <c r="BD130" s="73">
        <f>$A130*'Calcification Rates'!$D$32*'Calcification Rates'!$F$32</f>
        <v>99.161881056554876</v>
      </c>
      <c r="BE130" s="73">
        <f>$A130*('Calcification Rates'!$D$32-'Calcification Rates'!$E$32)*('Calcification Rates'!$F$32-'Calcification Rates'!$G$32)</f>
        <v>95.32522105525797</v>
      </c>
      <c r="BF130" s="73">
        <f>$A130*('Calcification Rates'!$D$32+'Calcification Rates'!$E$32)*('Calcification Rates'!$F$32+'Calcification Rates'!$G$32)</f>
        <v>102.99854105785178</v>
      </c>
      <c r="BG130" s="73">
        <f>((((1-'Calcification Rates'!$H$34)*$A130)*'Calcification Rates'!$D$34*0.1)+('Calcification Rates'!$H$34*$A130*'Calcification Rates'!$D$34))*'Calcification Rates'!$F$34</f>
        <v>32.057334400000002</v>
      </c>
      <c r="BH130" s="73">
        <f>((((1-'Calcification Rates'!$H$34)*$A130)*(('Calcification Rates'!$D$34-'Calcification Rates'!$E$34)*0.1))+('Calcification Rates'!$H$34*$A130*('Calcification Rates'!$D$34-'Calcification Rates'!$E$34)))*('Calcification Rates'!$F$34-'Calcification Rates'!$G$34)</f>
        <v>12.207852261358783</v>
      </c>
      <c r="BI130" s="73">
        <f>((((1-'Calcification Rates'!$H$34)*$A130)*(('Calcification Rates'!$D$34+'Calcification Rates'!$E$34)*0.1))+('Calcification Rates'!$H$34*$A130*('Calcification Rates'!$D$34+'Calcification Rates'!$E$34)))*('Calcification Rates'!$F$34+'Calcification Rates'!$G$34)</f>
        <v>61.140026503540739</v>
      </c>
      <c r="BJ130" s="73">
        <f>(2*'Calcification Rates'!$D$35*'Calcification Rates'!$F$35)+0.1*'Calcification Rates'!$D$35*($A130+(2*'Calcification Rates'!$D$35))*'Calcification Rates'!$F$35</f>
        <v>8.8653909394121104</v>
      </c>
      <c r="BK130" s="73">
        <f>(2*('Calcification Rates'!$D$35-'Calcification Rates'!$E$35)*('Calcification Rates'!$F$35-'Calcification Rates'!$G$35))+(0.1*('Calcification Rates'!$D$35-'Calcification Rates'!$E$35)*($A130+(2*'Calcification Rates'!$D$35-'Calcification Rates'!$E$35)))*('Calcification Rates'!$F$35-'Calcification Rates'!$G$35)</f>
        <v>7.9957950473111916</v>
      </c>
      <c r="BL130" s="73">
        <f>(2*('Calcification Rates'!$D$35+'Calcification Rates'!$E$35)*('Calcification Rates'!$F$35+'Calcification Rates'!$G$35))+(0.1*('Calcification Rates'!$D$35+'Calcification Rates'!$E$35)*($A130+(2*'Calcification Rates'!$D$35+'Calcification Rates'!$E$35)))*('Calcification Rates'!$F$35+'Calcification Rates'!$G$35)</f>
        <v>9.7754563674230379</v>
      </c>
      <c r="BM130" s="73">
        <f>((((((((($A130*2)/PI())/2)+'Calcification Rates'!$D$36)^2)*PI())/2))-((((((($A130*2)/PI())/2)^2)*PI())/2)))*'Calcification Rates'!$F$36</f>
        <v>101.07558856566752</v>
      </c>
      <c r="BN130" s="73">
        <f>((((((((($A130*2)/PI())/2)+('Calcification Rates'!$D$36-'Calcification Rates'!$E$36))^2)*PI())/2))-((((((($A130*2)/PI())/2)^2)*PI())/2)))*('Calcification Rates'!$F$36-'Calcification Rates'!$G$36)</f>
        <v>92.591211046678382</v>
      </c>
      <c r="BO130" s="73">
        <f>((((((((($A130*2)/PI())/2)+('Calcification Rates'!$D$36+'Calcification Rates'!$E$36))^2)*PI())/2))-((((((($A130*2)/PI())/2)^2)*PI())/2)))*('Calcification Rates'!$F$36+'Calcification Rates'!$G$36)</f>
        <v>109.93096996041392</v>
      </c>
      <c r="BP130" s="73">
        <f>(2*'Calcification Rates'!$D$37*'Calcification Rates'!$F$37)+0.1*'Calcification Rates'!$D$37*($A130+(2*'Calcification Rates'!$D$37))*'Calcification Rates'!$F$37</f>
        <v>172.70084027777779</v>
      </c>
      <c r="BQ130" s="73">
        <f>(2*('Calcification Rates'!$D$37-'Calcification Rates'!$E$37)*('Calcification Rates'!$F$37-'Calcification Rates'!$G$37))+(0.1*('Calcification Rates'!$D$37-'Calcification Rates'!$E$37)*($A130+(2*'Calcification Rates'!$D$37-'Calcification Rates'!$E$37)))*('Calcification Rates'!$F$37-'Calcification Rates'!$G$37)</f>
        <v>141.85268861271567</v>
      </c>
      <c r="BR130" s="73">
        <f>(2*('Calcification Rates'!$D$37+'Calcification Rates'!$E$37)*('Calcification Rates'!$F$37+'Calcification Rates'!$G$37))+(0.1*('Calcification Rates'!$D$37+'Calcification Rates'!$E$37)*($A130+(2*'Calcification Rates'!$D$37+'Calcification Rates'!$E$37)))*('Calcification Rates'!$F$37+'Calcification Rates'!$G$37)</f>
        <v>205.96987222160371</v>
      </c>
      <c r="BS130" s="73">
        <f>(2*'Calcification Rates'!$D$38*'Calcification Rates'!$F$38)+0.1*'Calcification Rates'!$D$38*($A130+(2*'Calcification Rates'!$D$38))*'Calcification Rates'!$F$38</f>
        <v>165.36605555555556</v>
      </c>
      <c r="BT130" s="73">
        <f>(2*('Calcification Rates'!$D$38-'Calcification Rates'!$E$38)*('Calcification Rates'!$F$38-'Calcification Rates'!$G$38))+(0.1*('Calcification Rates'!$D$38-'Calcification Rates'!$E$38)*($A130+(2*'Calcification Rates'!$D$38-'Calcification Rates'!$E$38)))*('Calcification Rates'!$F$38-'Calcification Rates'!$G$38)</f>
        <v>133.22492969179802</v>
      </c>
      <c r="BU130" s="73">
        <f>(2*('Calcification Rates'!$D$38+'Calcification Rates'!$E$38)*('Calcification Rates'!$F$38+'Calcification Rates'!$G$38))+(0.1*('Calcification Rates'!$D$38+'Calcification Rates'!$E$38)*($A130+(2*'Calcification Rates'!$D$38+'Calcification Rates'!$E$38)))*('Calcification Rates'!$F$38+'Calcification Rates'!$G$38)</f>
        <v>200.66741635128807</v>
      </c>
      <c r="BV130" s="73">
        <f>((((((((($A130*2)/PI())/2)+'Calcification Rates'!$D$39)^2)*PI())/2))-((((((($A130*2)/PI())/2)^2)*PI())/2)))*'Calcification Rates'!$F$39</f>
        <v>54.72309060982716</v>
      </c>
      <c r="BW130" s="73">
        <f>((((((((($A130*2)/PI())/2)+('Calcification Rates'!$D$39-'Calcification Rates'!$E$39))^2)*PI())/2))-((((((($A130*2)/PI())/2)^2)*PI())/2)))*('Calcification Rates'!$F$39-'Calcification Rates'!$G$39)</f>
        <v>52.605806320208579</v>
      </c>
      <c r="BX130" s="73">
        <f>((((((((($A130*2)/PI())/2)+('Calcification Rates'!$D$39+'Calcification Rates'!$E$39))^2)*PI())/2))-((((((($A130*2)/PI())/2)^2)*PI())/2)))*('Calcification Rates'!$F$39+'Calcification Rates'!$G$39)</f>
        <v>56.840374899445742</v>
      </c>
      <c r="BY130" s="73">
        <f>((((((((($A130*2)/PI())/2)+'Calcification Rates'!$D$40)^2)*PI())/2))-((((((($A130*2)/PI())/2)^2)*PI())/2)))*'Calcification Rates'!$F$40</f>
        <v>99.77033073828072</v>
      </c>
      <c r="BZ130" s="73">
        <f>((((((((($A130*2)/PI())/2)+('Calcification Rates'!$D$40-'Calcification Rates'!$E$40))^2)*PI())/2))-((((((($A130*2)/PI())/2)^2)*PI())/2)))*('Calcification Rates'!$F$40-'Calcification Rates'!$G$40)</f>
        <v>95.910129286057241</v>
      </c>
      <c r="CA130" s="73">
        <f>((((((((($A130*2)/PI())/2)+('Calcification Rates'!$D$40+'Calcification Rates'!$E$40))^2)*PI())/2))-((((((($A130*2)/PI())/2)^2)*PI())/2)))*('Calcification Rates'!$F$40+'Calcification Rates'!$G$40)</f>
        <v>103.6305321905042</v>
      </c>
      <c r="CB130" s="73">
        <f>$A130*'Calcification Rates'!$D$23*'Calcification Rates'!$F$23</f>
        <v>3.0083599999999997</v>
      </c>
      <c r="CC130" s="73">
        <f>$A130*('Calcification Rates'!$D$23-'Calcification Rates'!$E$23)*('Calcification Rates'!$F$23-'Calcification Rates'!$G$23)</f>
        <v>1.9551295075596882</v>
      </c>
      <c r="CD130" s="73">
        <f>$A130*('Calcification Rates'!$D$23+'Calcification Rates'!$E$23)*('Calcification Rates'!$F$23+'Calcification Rates'!$G$23)</f>
        <v>4.0615904924403115</v>
      </c>
      <c r="CE130" s="73">
        <f>((((1-'Calcification Rates'!$H$44)*$A130)*'Calcification Rates'!$D$44*0.1)+('Calcification Rates'!$H$44*$A130*'Calcification Rates'!$D$44))*'Calcification Rates'!$F$44</f>
        <v>105.0518848288</v>
      </c>
      <c r="CF130" s="73">
        <f>((((1-'Calcification Rates'!$H$44)*$A130)*(('Calcification Rates'!$D$44-'Calcification Rates'!$E$44)*0.1))+('Calcification Rates'!$H$44*$A130*('Calcification Rates'!$D$44-'Calcification Rates'!$E$44)))*('Calcification Rates'!$F$44-'Calcification Rates'!$G$44)</f>
        <v>63.355176259112802</v>
      </c>
      <c r="CG130" s="73">
        <f>((((1-'Calcification Rates'!$H$44)*$A130)*(('Calcification Rates'!$D$44+'Calcification Rates'!$E$44)*0.1))+('Calcification Rates'!$H$44*$A130*('Calcification Rates'!$D$44+'Calcification Rates'!$E$44)))*('Calcification Rates'!$F$44+'Calcification Rates'!$G$44)</f>
        <v>152.7855678919571</v>
      </c>
      <c r="CH130" s="73">
        <f>((((1-'Calcification Rates'!$H$45)*$A130)*'Calcification Rates'!$D$45*0.1)+('Calcification Rates'!$H$45*$A130*'Calcification Rates'!$D$45))*'Calcification Rates'!$F$45</f>
        <v>130.53470719999999</v>
      </c>
      <c r="CI130" s="73">
        <f>((((1-'Calcification Rates'!$H$45)*$A130)*(('Calcification Rates'!$D$45-'Calcification Rates'!$E$45)*0.1))+('Calcification Rates'!$H$45*$A130*('Calcification Rates'!$D$45-'Calcification Rates'!$E$45)))*('Calcification Rates'!$F$45-'Calcification Rates'!$G$45)</f>
        <v>85.955342693807793</v>
      </c>
      <c r="CJ130" s="73">
        <f>((((1-'Calcification Rates'!$H$45)*$A130)*(('Calcification Rates'!$D$45+'Calcification Rates'!$E$45)*0.1))+('Calcification Rates'!$H$45*$A130*('Calcification Rates'!$D$45+'Calcification Rates'!$E$45)))*('Calcification Rates'!$F$45+'Calcification Rates'!$G$45)</f>
        <v>175.11407170619219</v>
      </c>
      <c r="CK130" s="73">
        <f>((((1-'Calcification Rates'!$H$46)*$A130)*'Calcification Rates'!$D$46*0.1)+('Calcification Rates'!$H$46*$A130*'Calcification Rates'!$D$46))*'Calcification Rates'!$F$46</f>
        <v>105.14084096000001</v>
      </c>
      <c r="CL130" s="73">
        <f>((((1-'Calcification Rates'!$H$46)*$A130)*(('Calcification Rates'!$D$46-'Calcification Rates'!$E$46)*0.1))+('Calcification Rates'!$H$46*$A130*('Calcification Rates'!$D$46-'Calcification Rates'!$E$46)))*('Calcification Rates'!$F$46-'Calcification Rates'!$G$46)</f>
        <v>98.60823458543635</v>
      </c>
      <c r="CM130" s="73">
        <f>((((1-'Calcification Rates'!$H$46)*$A130)*(('Calcification Rates'!$D$46+'Calcification Rates'!$E$46)*0.1))+('Calcification Rates'!$H$46*$A130*('Calcification Rates'!$D$46+'Calcification Rates'!$E$46)))*('Calcification Rates'!$F$46+'Calcification Rates'!$G$46)</f>
        <v>111.86933910015976</v>
      </c>
      <c r="CN130" s="73">
        <f>((((1-'Calcification Rates'!$H$47)*$A130)*'Calcification Rates'!$D$47*0.1)+('Calcification Rates'!$H$47*$A130*'Calcification Rates'!$D$47))*'Calcification Rates'!$F$47</f>
        <v>137.07716189440001</v>
      </c>
      <c r="CO130" s="73">
        <f>((((1-'Calcification Rates'!$H$47)*$A130)*(('Calcification Rates'!$D$47-'Calcification Rates'!$E$47)*0.1))+('Calcification Rates'!$H$47*$A130*('Calcification Rates'!$D$47-'Calcification Rates'!$E$47)))*('Calcification Rates'!$F$47-'Calcification Rates'!$G$47)</f>
        <v>82.669128374722717</v>
      </c>
      <c r="CP130" s="73">
        <f>((((1-'Calcification Rates'!$H$47)*$A130)*(('Calcification Rates'!$D$47+'Calcification Rates'!$E$47)*0.1))+('Calcification Rates'!$H$47*$A130*('Calcification Rates'!$D$47+'Calcification Rates'!$E$47)))*('Calcification Rates'!$F$47+'Calcification Rates'!$G$47)</f>
        <v>199.36255364846156</v>
      </c>
      <c r="CQ130" s="73">
        <f>((((((((($A130*2)/PI())/2)+'Calcification Rates'!$D$48)^2)*PI())/2))-((((((($A130*2)/PI())/2)^2)*PI())/2)))*'Calcification Rates'!$F$48</f>
        <v>76.644609664316675</v>
      </c>
      <c r="CR130" s="73">
        <f>((((((((($A130*2)/PI())/2)+('Calcification Rates'!$D$48-'Calcification Rates'!$E$48))^2)*PI())/2))-((((((($A130*2)/PI())/2)^2)*PI())/2)))*('Calcification Rates'!$F$48-'Calcification Rates'!$G$48)</f>
        <v>69.122593671957191</v>
      </c>
      <c r="CS130" s="73">
        <f>((((((((($A130*2)/PI())/2)+('Calcification Rates'!$D$48+'Calcification Rates'!$E$48))^2)*PI())/2))-((((((($A130*2)/PI())/2)^2)*PI())/2)))*('Calcification Rates'!$F$48+'Calcification Rates'!$G$48)</f>
        <v>84.51739733702297</v>
      </c>
      <c r="CT130" s="73">
        <f>((((1-'Calcification Rates'!$H$49)*$A130)*'Calcification Rates'!$D$49*0.1)+('Calcification Rates'!$H$49*$A130*'Calcification Rates'!$D$49))*'Calcification Rates'!$F$49</f>
        <v>105.0518848288</v>
      </c>
      <c r="CU130" s="73">
        <f>((((1-'Calcification Rates'!$H$49)*$A130)*(('Calcification Rates'!$D$49-'Calcification Rates'!$E$49)*0.1))+('Calcification Rates'!$H$49*$A130*('Calcification Rates'!$D$49-'Calcification Rates'!$E$49)))*('Calcification Rates'!$F$49-'Calcification Rates'!$G$49)</f>
        <v>63.355176259112802</v>
      </c>
      <c r="CV130" s="73">
        <f>((((1-'Calcification Rates'!$H$49)*$A130)*(('Calcification Rates'!$D$49+'Calcification Rates'!$E$49)*0.1))+('Calcification Rates'!$H$49*$A130*('Calcification Rates'!$D$49+'Calcification Rates'!$E$49)))*('Calcification Rates'!$F$49+'Calcification Rates'!$G$49)</f>
        <v>152.7855678919571</v>
      </c>
      <c r="CW130" s="73">
        <f>((((((((($A130*2)/PI())/2)+'Calcification Rates'!$D$50)^2)*PI())/2))-((((((($A130*2)/PI())/2)^2)*PI())/2)))*'Calcification Rates'!$F$50</f>
        <v>76.644609664316675</v>
      </c>
      <c r="CX130" s="73">
        <f>((((((((($A130*2)/PI())/2)+('Calcification Rates'!$D$50-'Calcification Rates'!$E$50))^2)*PI())/2))-((((((($A130*2)/PI())/2)^2)*PI())/2)))*('Calcification Rates'!$F$50-'Calcification Rates'!$G$50)</f>
        <v>69.122593671957191</v>
      </c>
      <c r="CY130" s="73">
        <f>((((((((($A130*2)/PI())/2)+('Calcification Rates'!$D$50+'Calcification Rates'!$E$50))^2)*PI())/2))-((((((($A130*2)/PI())/2)^2)*PI())/2)))*('Calcification Rates'!$F$50+'Calcification Rates'!$G$50)</f>
        <v>84.51739733702297</v>
      </c>
      <c r="CZ130" s="73">
        <f>((((((((($A130*2)/PI())/2)+'Calcification Rates'!$D$51)^2)*PI())/2))-((((((($A130*2)/PI())/2)^2)*PI())/2)))*'Calcification Rates'!$F$51</f>
        <v>76.644609664316675</v>
      </c>
      <c r="DA130" s="73">
        <f>((((((((($A130*2)/PI())/2)+('Calcification Rates'!$D$51-'Calcification Rates'!$E$51))^2)*PI())/2))-((((((($A130*2)/PI())/2)^2)*PI())/2)))*('Calcification Rates'!$F$51-'Calcification Rates'!$G$51)</f>
        <v>69.122593671957191</v>
      </c>
      <c r="DB130" s="73">
        <f>((((((((($A130*2)/PI())/2)+('Calcification Rates'!$D$51+'Calcification Rates'!$E$51))^2)*PI())/2))-((((((($A130*2)/PI())/2)^2)*PI())/2)))*('Calcification Rates'!$F$51+'Calcification Rates'!$G$51)</f>
        <v>84.51739733702297</v>
      </c>
      <c r="DC130" s="73">
        <f>((((((((($A130*2)/PI())/2)+'Calcification Rates'!$D$52)^2)*PI())/2))-((((((($A130*2)/PI())/2)^2)*PI())/2)))*'Calcification Rates'!$F$52</f>
        <v>168.78155774333663</v>
      </c>
      <c r="DD130" s="73">
        <f>((((((((($A130*2)/PI())/2)+('Calcification Rates'!$D$52-'Calcification Rates'!$E$52))^2)*PI())/2))-((((((($A130*2)/PI())/2)^2)*PI())/2)))*('Calcification Rates'!$F$52-'Calcification Rates'!$G$52)</f>
        <v>159.35076104922368</v>
      </c>
      <c r="DE130" s="73">
        <f>((((((((($A130*2)/PI())/2)+('Calcification Rates'!$D$52+'Calcification Rates'!$E$52))^2)*PI())/2))-((((((($A130*2)/PI())/2)^2)*PI())/2)))*('Calcification Rates'!$F$52+'Calcification Rates'!$G$52)</f>
        <v>178.44695665413724</v>
      </c>
      <c r="DF130" s="73">
        <f>((((((((($A130*2)/PI())/2)+'Calcification Rates'!$D$53)^2)*PI())/2))-((((((($A130*2)/PI())/2)^2)*PI())/2)))*'Calcification Rates'!$F$53</f>
        <v>22.759866606251691</v>
      </c>
      <c r="DG130" s="73">
        <f>((((((((($A130*2)/PI())/2)+('Calcification Rates'!$D$53-'Calcification Rates'!$E$53))^2)*PI())/2))-((((((($A130*2)/PI())/2)^2)*PI())/2)))*('Calcification Rates'!$F$53-'Calcification Rates'!$G$53)</f>
        <v>21.633375725627548</v>
      </c>
      <c r="DH130" s="73">
        <f>((((((((($A130*2)/PI())/2)+('Calcification Rates'!$D$53+'Calcification Rates'!$E$53))^2)*PI())/2))-((((((($A130*2)/PI())/2)^2)*PI())/2)))*('Calcification Rates'!$F$53+'Calcification Rates'!$G$53)</f>
        <v>23.906159203939744</v>
      </c>
      <c r="DI130" s="73">
        <f>((((((((($A130*2)/PI())/2)+'Calcification Rates'!$D$54)^2)*PI())/2))-((((((($A130*2)/PI())/2)^2)*PI())/2)))*'Calcification Rates'!$F$54</f>
        <v>22.759866606251691</v>
      </c>
      <c r="DJ130" s="73">
        <f>((((((((($A130*2)/PI())/2)+('Calcification Rates'!$D$54-'Calcification Rates'!$E$54))^2)*PI())/2))-((((((($A130*2)/PI())/2)^2)*PI())/2)))*('Calcification Rates'!$F$54-'Calcification Rates'!$G$54)</f>
        <v>21.633375725627548</v>
      </c>
      <c r="DK130" s="73">
        <f>((((((((($A130*2)/PI())/2)+('Calcification Rates'!$D$54+'Calcification Rates'!$E$54))^2)*PI())/2))-((((((($A130*2)/PI())/2)^2)*PI())/2)))*('Calcification Rates'!$F$54+'Calcification Rates'!$G$54)</f>
        <v>23.906159203939744</v>
      </c>
      <c r="DL130" s="73">
        <f>((((((((($A130*2)/PI())/2)+'Calcification Rates'!$D$55)^2)*PI())/2))-((((((($A130*2)/PI())/2)^2)*PI())/2)))*'Calcification Rates'!$F$55</f>
        <v>27.909916087027067</v>
      </c>
      <c r="DM130" s="73">
        <f>((((((((($A130*2)/PI())/2)+('Calcification Rates'!$D$55-'Calcification Rates'!$E$55))^2)*PI())/2))-((((((($A130*2)/PI())/2)^2)*PI())/2)))*('Calcification Rates'!$F$55-'Calcification Rates'!$G$55)</f>
        <v>27.596248496621865</v>
      </c>
      <c r="DN130" s="73">
        <f>((((((((($A130*2)/PI())/2)+('Calcification Rates'!$D$55+'Calcification Rates'!$E$55))^2)*PI())/2))-((((((($A130*2)/PI())/2)^2)*PI())/2)))*('Calcification Rates'!$F$55+'Calcification Rates'!$G$55)</f>
        <v>28.223593551352224</v>
      </c>
      <c r="DO130" s="73">
        <f>((((1-'Calcification Rates'!$H$56)*$A130)*'Calcification Rates'!$D$56*0.1)+('Calcification Rates'!$H$56*$A130*'Calcification Rates'!$D$56))*'Calcification Rates'!$F$56</f>
        <v>13.62691648</v>
      </c>
      <c r="DP130" s="73">
        <f>((((1-'Calcification Rates'!$H$56)*$A130)*(('Calcification Rates'!$D$56-'Calcification Rates'!$E$56)*0.1))+('Calcification Rates'!$H$56*$A130*('Calcification Rates'!$D$56-'Calcification Rates'!$E$56)))*('Calcification Rates'!$F$56-'Calcification Rates'!$G$56)</f>
        <v>13.62691648</v>
      </c>
      <c r="DQ130" s="73">
        <f>((((1-'Calcification Rates'!$H$56)*$A130)*(('Calcification Rates'!$D$56+'Calcification Rates'!$E$56)*0.1))+('Calcification Rates'!$H$56*$A130*('Calcification Rates'!$D$56+'Calcification Rates'!$E$56)))*('Calcification Rates'!$F$56+'Calcification Rates'!$G$56)</f>
        <v>13.62691648</v>
      </c>
      <c r="DR130" s="73">
        <f>((((1-'Calcification Rates'!$H$57)*$A130)*'Calcification Rates'!$D$57*0.1)+('Calcification Rates'!$H$57*$A130*'Calcification Rates'!$D$57))*'Calcification Rates'!$F$57</f>
        <v>57.777834666666678</v>
      </c>
      <c r="DS130" s="73">
        <f>((((1-'Calcification Rates'!$H$57)*$A130)*(('Calcification Rates'!$D$57-'Calcification Rates'!$E$57)*0.1))+('Calcification Rates'!$H$57*$A130*('Calcification Rates'!$D$57-'Calcification Rates'!$E$57)))*('Calcification Rates'!$F$57-'Calcification Rates'!$G$57)</f>
        <v>54.761261954227848</v>
      </c>
      <c r="DT130" s="73">
        <f>((((1-'Calcification Rates'!$H$57)*$A130)*(('Calcification Rates'!$D$57+'Calcification Rates'!$E$57)*0.1))+('Calcification Rates'!$H$57*$A130*('Calcification Rates'!$D$57+'Calcification Rates'!$E$57)))*('Calcification Rates'!$F$57+'Calcification Rates'!$G$57)</f>
        <v>60.794407379105493</v>
      </c>
      <c r="DU130" s="73">
        <f>((((1-'Calcification Rates'!$H$58)*$A130)*'Calcification Rates'!$D$58*0.1)+('Calcification Rates'!$H$58*$A130*'Calcification Rates'!$D$58))*'Calcification Rates'!$F$58</f>
        <v>57.777834666666678</v>
      </c>
      <c r="DV130" s="73">
        <f>((((1-'Calcification Rates'!$H$58)*$A130)*(('Calcification Rates'!$D$58-'Calcification Rates'!$E$58)*0.1))+('Calcification Rates'!$H$58*$A130*('Calcification Rates'!$D$58-'Calcification Rates'!$E$58)))*('Calcification Rates'!$F$58-'Calcification Rates'!$G$58)</f>
        <v>54.761261954227848</v>
      </c>
      <c r="DW130" s="73">
        <f>((((1-'Calcification Rates'!$H$58)*$A130)*(('Calcification Rates'!$D$58+'Calcification Rates'!$E$58)*0.1))+('Calcification Rates'!$H$58*$A130*('Calcification Rates'!$D$58+'Calcification Rates'!$E$58)))*('Calcification Rates'!$F$58+'Calcification Rates'!$G$58)</f>
        <v>60.794407379105493</v>
      </c>
      <c r="DX130" s="73">
        <f>(2*'Calcification Rates'!$D$59*'Calcification Rates'!$F$59)+0.1*'Calcification Rates'!$D$59*($A130+(2*'Calcification Rates'!$D$59))*'Calcification Rates'!$F$59</f>
        <v>35.908417422222229</v>
      </c>
      <c r="DY130" s="73">
        <f>(2*('Calcification Rates'!$D$59-'Calcification Rates'!$E$59)*('Calcification Rates'!$F$59-'Calcification Rates'!$G$59))+(0.1*('Calcification Rates'!$D$59-'Calcification Rates'!$E$59)*($A130+(2*'Calcification Rates'!$D$59-'Calcification Rates'!$E$59)))*('Calcification Rates'!$F$59-'Calcification Rates'!$G$59)</f>
        <v>34.015147715152935</v>
      </c>
      <c r="DZ130" s="73">
        <f>(2*('Calcification Rates'!$D$59+'Calcification Rates'!$E$59)*('Calcification Rates'!$F$59+'Calcification Rates'!$G$59))+(0.1*('Calcification Rates'!$D$59+'Calcification Rates'!$E$59)*($A130+(2*'Calcification Rates'!$D$59+'Calcification Rates'!$E$59)))*('Calcification Rates'!$F$59+'Calcification Rates'!$G$59)</f>
        <v>37.803724891498803</v>
      </c>
      <c r="EA130" s="73">
        <f>((((((((($A130*2)/PI())/2)+'Calcification Rates'!$D$60)^2)*PI())/2))-((((((($A130*2)/PI())/2)^2)*PI())/2)))*'Calcification Rates'!$F$60</f>
        <v>79.686026284713947</v>
      </c>
      <c r="EB130" s="73">
        <f>((((((((($A130*2)/PI())/2)+('Calcification Rates'!$D$60-'Calcification Rates'!$E$60))^2)*PI())/2))-((((((($A130*2)/PI())/2)^2)*PI())/2)))*('Calcification Rates'!$F$60-'Calcification Rates'!$G$60)</f>
        <v>74.396698743102647</v>
      </c>
      <c r="EC130" s="73">
        <f>((((((((($A130*2)/PI())/2)+('Calcification Rates'!$D$60+'Calcification Rates'!$E$60))^2)*PI())/2))-((((((($A130*2)/PI())/2)^2)*PI())/2)))*('Calcification Rates'!$F$60+'Calcification Rates'!$G$60)</f>
        <v>85.146291277275395</v>
      </c>
      <c r="ED130" s="73">
        <f>$A130*'Calcification Rates'!$D$61*'Calcification Rates'!$F$61</f>
        <v>100.45121352962249</v>
      </c>
      <c r="EE130" s="73">
        <f>$A130*('Calcification Rates'!$D$61-'Calcification Rates'!$E$61)*('Calcification Rates'!$F$61-'Calcification Rates'!$G$61)</f>
        <v>92.045854466069216</v>
      </c>
      <c r="EF130" s="73">
        <f>$A130*('Calcification Rates'!$D$61+'Calcification Rates'!$E$61)*('Calcification Rates'!$F$61+'Calcification Rates'!$G$61)</f>
        <v>109.22032001344094</v>
      </c>
      <c r="EG130" s="73">
        <f>(2*'Calcification Rates'!$D$62*'Calcification Rates'!$F$62)+0.1*'Calcification Rates'!$D$62*($A130+(2*'Calcification Rates'!$D$62))*'Calcification Rates'!$F$62</f>
        <v>172.70084027777779</v>
      </c>
      <c r="EH130" s="73">
        <f>(2*('Calcification Rates'!$D$62-'Calcification Rates'!$E$62)*('Calcification Rates'!$F$62-'Calcification Rates'!$G$62))+(0.1*('Calcification Rates'!$D$62-'Calcification Rates'!$E$62)*($A130+(2*'Calcification Rates'!$D$62-'Calcification Rates'!$E$62)))*('Calcification Rates'!$F$62-'Calcification Rates'!$G$62)</f>
        <v>141.85268861271567</v>
      </c>
      <c r="EI130" s="73">
        <f>(2*('Calcification Rates'!$D$62+'Calcification Rates'!$E$62)*('Calcification Rates'!$F$62+'Calcification Rates'!$G$62))+(0.1*('Calcification Rates'!$D$62+'Calcification Rates'!$E$62)*($A130+(2*'Calcification Rates'!$D$62+'Calcification Rates'!$E$62)))*('Calcification Rates'!$F$62+'Calcification Rates'!$G$62)</f>
        <v>205.96987222160371</v>
      </c>
      <c r="EJ130" s="73">
        <f>(2*'Calcification Rates'!$D$63*'Calcification Rates'!$F$63)+0.1*'Calcification Rates'!$D$63*($A130+(2*'Calcification Rates'!$D$63))*'Calcification Rates'!$F$63</f>
        <v>172.70084027777779</v>
      </c>
      <c r="EK130" s="73">
        <f>(2*('Calcification Rates'!$D$63-'Calcification Rates'!$E$63)*('Calcification Rates'!$F$63-'Calcification Rates'!$G$63))+(0.1*('Calcification Rates'!$D$63-'Calcification Rates'!$E$63)*($A130+(2*'Calcification Rates'!$D$63-'Calcification Rates'!$E$63)))*('Calcification Rates'!$F$63-'Calcification Rates'!$G$63)</f>
        <v>141.85268861271567</v>
      </c>
      <c r="EL130" s="73">
        <f>(2*('Calcification Rates'!$D$63+'Calcification Rates'!$E$63)*('Calcification Rates'!$F$63+'Calcification Rates'!$G$63))+(0.1*('Calcification Rates'!$D$63+'Calcification Rates'!$E$63)*($A130+(2*'Calcification Rates'!$D$63+'Calcification Rates'!$E$63)))*('Calcification Rates'!$F$63+'Calcification Rates'!$G$63)</f>
        <v>205.96987222160371</v>
      </c>
      <c r="EM130" s="73">
        <f>(2*'Calcification Rates'!$D$64*'Calcification Rates'!$F$64)+0.1*'Calcification Rates'!$D$64*($A130+(2*'Calcification Rates'!$D$64))*'Calcification Rates'!$F$64</f>
        <v>172.70084027777779</v>
      </c>
      <c r="EN130" s="73">
        <f>(2*('Calcification Rates'!$D$64-'Calcification Rates'!$E$64)*('Calcification Rates'!$F$64-'Calcification Rates'!$G$64))+(0.1*('Calcification Rates'!$D$64-'Calcification Rates'!$E$64)*($A130+(2*'Calcification Rates'!$D$64-'Calcification Rates'!$E$64)))*('Calcification Rates'!$F$64-'Calcification Rates'!$G$64)</f>
        <v>141.85268861271567</v>
      </c>
      <c r="EO130" s="73">
        <f>(2*('Calcification Rates'!$D$64+'Calcification Rates'!$E$64)*('Calcification Rates'!$F$64+'Calcification Rates'!$G$64))+(0.1*('Calcification Rates'!$D$64+'Calcification Rates'!$E$64)*($A130+(2*'Calcification Rates'!$D$64+'Calcification Rates'!$E$64)))*('Calcification Rates'!$F$64+'Calcification Rates'!$G$64)</f>
        <v>205.96987222160371</v>
      </c>
      <c r="EP130" s="73">
        <f>(2*'Calcification Rates'!$D$65*'Calcification Rates'!$F$65)+0.1*'Calcification Rates'!$D$65*($A130+(2*'Calcification Rates'!$D$65))*'Calcification Rates'!$F$65</f>
        <v>172.70084027777779</v>
      </c>
      <c r="EQ130" s="73">
        <f>(2*('Calcification Rates'!$D$65-'Calcification Rates'!$E$65)*('Calcification Rates'!$F$65-'Calcification Rates'!$G$65))+(0.1*('Calcification Rates'!$D$65-'Calcification Rates'!$E$65)*($A130+(2*'Calcification Rates'!$D$65-'Calcification Rates'!$E$65)))*('Calcification Rates'!$F$65-'Calcification Rates'!$G$65)</f>
        <v>141.85268861271567</v>
      </c>
      <c r="ER130" s="73">
        <f>(2*('Calcification Rates'!$D$65+'Calcification Rates'!$E$65)*('Calcification Rates'!$F$65+'Calcification Rates'!$G$65))+(0.1*('Calcification Rates'!$D$65+'Calcification Rates'!$E$65)*($A130+(2*'Calcification Rates'!$D$65+'Calcification Rates'!$E$65)))*('Calcification Rates'!$F$65+'Calcification Rates'!$G$65)</f>
        <v>205.96987222160371</v>
      </c>
      <c r="ES130" s="73">
        <f>$A130*'Calcification Rates'!$D$66*'Calcification Rates'!$F$66</f>
        <v>100.45121352962249</v>
      </c>
      <c r="ET130" s="73">
        <f>$A130*('Calcification Rates'!$D$66-'Calcification Rates'!$E$66)*('Calcification Rates'!$F$66-'Calcification Rates'!$G$66)</f>
        <v>92.045854466069216</v>
      </c>
      <c r="EU130" s="73">
        <f>$A130*('Calcification Rates'!$D$66+'Calcification Rates'!$E$66)*('Calcification Rates'!$F$66+'Calcification Rates'!$G$66)</f>
        <v>109.22032001344094</v>
      </c>
      <c r="EV130" s="73">
        <f>(2*'Calcification Rates'!$D$67*'Calcification Rates'!$F$67)+0.1*'Calcification Rates'!$D$67*($A130+(2*'Calcification Rates'!$D$67))*'Calcification Rates'!$F$67</f>
        <v>172.70084027777779</v>
      </c>
      <c r="EW130" s="73">
        <f>(2*('Calcification Rates'!$D$67-'Calcification Rates'!$E$67)*('Calcification Rates'!$F$67-'Calcification Rates'!$G$67))+(0.1*('Calcification Rates'!$D$67-'Calcification Rates'!$E$67)*($A130+(2*'Calcification Rates'!$D$67-'Calcification Rates'!$E$67)))*('Calcification Rates'!$F$67-'Calcification Rates'!$G$67)</f>
        <v>141.85268861271567</v>
      </c>
      <c r="EX130" s="73">
        <f>(2*('Calcification Rates'!$D$67+'Calcification Rates'!$E$67)*('Calcification Rates'!$F$67+'Calcification Rates'!$G$67))+(0.1*('Calcification Rates'!$D$67+'Calcification Rates'!$E$67)*($A130+(2*'Calcification Rates'!$D$67+'Calcification Rates'!$E$67)))*('Calcification Rates'!$F$67+'Calcification Rates'!$G$67)</f>
        <v>205.96987222160371</v>
      </c>
      <c r="EY130" s="73">
        <f>((((1-'Calcification Rates'!$H$68)*$A130)*'Calcification Rates'!$D$68*0.1)+('Calcification Rates'!$H$68*$A130*'Calcification Rates'!$D$68))*'Calcification Rates'!$F$68</f>
        <v>29.302592000000001</v>
      </c>
      <c r="EZ130" s="73">
        <f>((((1-'Calcification Rates'!$H$68)*$A130)*(('Calcification Rates'!$D$68-'Calcification Rates'!$E$68)*0.1))+('Calcification Rates'!$H$68*$A130*('Calcification Rates'!$D$68-'Calcification Rates'!$E$68)))*('Calcification Rates'!$F$68-'Calcification Rates'!$G$68)</f>
        <v>18.233947023977784</v>
      </c>
      <c r="FA130" s="73">
        <f>((((1-'Calcification Rates'!$H$68)*$A130)*(('Calcification Rates'!$D$68+'Calcification Rates'!$E$68)*0.1))+('Calcification Rates'!$H$68*$A130*('Calcification Rates'!$D$68+'Calcification Rates'!$E$68)))*('Calcification Rates'!$F$68+'Calcification Rates'!$G$68)</f>
        <v>41.472208068004818</v>
      </c>
      <c r="FB130" s="73">
        <f>((((((((($A130*2)/PI())/2)+'Calcification Rates'!$D$69)^2)*PI())/2))-((((((($A130*2)/PI())/2)^2)*PI())/2)))*'Calcification Rates'!$F$69</f>
        <v>194.15512505964423</v>
      </c>
      <c r="FC130" s="73">
        <f>((((((((($A130*2)/PI())/2)+('Calcification Rates'!$D$69-'Calcification Rates'!$E$69))^2)*PI())/2))-((((((($A130*2)/PI())/2)^2)*PI())/2)))*('Calcification Rates'!$F$69-'Calcification Rates'!$G$69)</f>
        <v>183.80884618519659</v>
      </c>
      <c r="FD130" s="73">
        <f>((((((((($A130*2)/PI())/2)+('Calcification Rates'!$D$69+'Calcification Rates'!$E$69))^2)*PI())/2))-((((((($A130*2)/PI())/2)^2)*PI())/2)))*('Calcification Rates'!$F$69+'Calcification Rates'!$G$69)</f>
        <v>204.65193683687042</v>
      </c>
      <c r="FE130" s="73">
        <f>((((((((($A130*2)/PI())/2)+'Calcification Rates'!$D$70)^2)*PI())/2))-((((((($A130*2)/PI())/2)^2)*PI())/2)))*'Calcification Rates'!$F$70</f>
        <v>151.19072429012456</v>
      </c>
      <c r="FF130" s="73">
        <f>((((((((($A130*2)/PI())/2)+('Calcification Rates'!$D$70-'Calcification Rates'!$E$70))^2)*PI())/2))-((((((($A130*2)/PI())/2)^2)*PI())/2)))*('Calcification Rates'!$F$70-'Calcification Rates'!$G$70)</f>
        <v>130.18145371325548</v>
      </c>
      <c r="FG130" s="73">
        <f>((((((((($A130*2)/PI())/2)+('Calcification Rates'!$D$70+'Calcification Rates'!$E$70))^2)*PI())/2))-((((((($A130*2)/PI())/2)^2)*PI())/2)))*('Calcification Rates'!$F$70+'Calcification Rates'!$G$70)</f>
        <v>172.60265202213282</v>
      </c>
      <c r="FH130" s="73">
        <f>((((((((($A130*2)/PI())/2)+'Calcification Rates'!$D$71)^2)*PI())/2))-((((((($A130*2)/PI())/2)^2)*PI())/2)))*'Calcification Rates'!$F$71</f>
        <v>86.767280259547931</v>
      </c>
      <c r="FI130" s="73">
        <f>((((((((($A130*2)/PI())/2)+('Calcification Rates'!$D$71-'Calcification Rates'!$E$71))^2)*PI())/2))-((((((($A130*2)/PI())/2)^2)*PI())/2)))*('Calcification Rates'!$F$71-'Calcification Rates'!$G$71)</f>
        <v>80.012573600985348</v>
      </c>
      <c r="FJ130" s="73">
        <f>((((((((($A130*2)/PI())/2)+('Calcification Rates'!$D$71+'Calcification Rates'!$E$71))^2)*PI())/2))-((((((($A130*2)/PI())/2)^2)*PI())/2)))*('Calcification Rates'!$F$71+'Calcification Rates'!$G$71)</f>
        <v>93.788761544442607</v>
      </c>
      <c r="FK130" s="73">
        <f>$A130*'Calcification Rates'!$D$72*'Calcification Rates'!$F$72</f>
        <v>3.0083599999999997</v>
      </c>
      <c r="FL130" s="73">
        <f>$A130*('Calcification Rates'!$D$72-'Calcification Rates'!$E$72)*('Calcification Rates'!$F$72-'Calcification Rates'!$G$72)</f>
        <v>1.9551295075596882</v>
      </c>
      <c r="FM130" s="73">
        <f>$A130*('Calcification Rates'!$D$72+'Calcification Rates'!$E$72)*('Calcification Rates'!$F$72+'Calcification Rates'!$G$72)</f>
        <v>4.0615904924403115</v>
      </c>
      <c r="FN130" s="73">
        <f>$A130*'Calcification Rates'!$D$74*'Calcification Rates'!$F$74</f>
        <v>3.0083599999999997</v>
      </c>
      <c r="FO130" s="73">
        <f>$A130*('Calcification Rates'!$D$74-'Calcification Rates'!$E$74)*('Calcification Rates'!$F$74-'Calcification Rates'!$G$74)</f>
        <v>1.9551295075596882</v>
      </c>
      <c r="FP130" s="73">
        <f>$A130*('Calcification Rates'!$D$74+'Calcification Rates'!$E$74)*('Calcification Rates'!$F$74+'Calcification Rates'!$G$74)</f>
        <v>4.0615904924403115</v>
      </c>
      <c r="FQ130" s="73">
        <f>$A130*'Calcification Rates'!$D$75*'Calcification Rates'!$F$75</f>
        <v>86.827590909090901</v>
      </c>
      <c r="FR130" s="73">
        <f>$A130*('Calcification Rates'!$D$75-'Calcification Rates'!$E$75)*('Calcification Rates'!$F$75-'Calcification Rates'!$G$75)</f>
        <v>80.859106671728014</v>
      </c>
      <c r="FS130" s="73">
        <f>$A130*('Calcification Rates'!$D$75+'Calcification Rates'!$E$75)*('Calcification Rates'!$F$75+'Calcification Rates'!$G$75)</f>
        <v>92.977813965194713</v>
      </c>
      <c r="FT130" s="73">
        <f>((((((((($A130*2)/PI())/2)+'Calcification Rates'!$D$76)^2)*PI())/2))-((((((($A130*2)/PI())/2)^2)*PI())/2)))*'Calcification Rates'!$F$76</f>
        <v>87.309162714573532</v>
      </c>
      <c r="FU130" s="73">
        <f>((((((((($A130*2)/PI())/2)+('Calcification Rates'!$D$76-'Calcification Rates'!$E$76))^2)*PI())/2))-((((((($A130*2)/PI())/2)^2)*PI())/2)))*('Calcification Rates'!$F$76-'Calcification Rates'!$G$76)</f>
        <v>81.297791072078397</v>
      </c>
      <c r="FV130" s="73">
        <f>((((((((($A130*2)/PI())/2)+('Calcification Rates'!$D$76+'Calcification Rates'!$E$76))^2)*PI())/2))-((((((($A130*2)/PI())/2)^2)*PI())/2)))*('Calcification Rates'!$F$76+'Calcification Rates'!$G$76)</f>
        <v>93.50474758521824</v>
      </c>
      <c r="FW130" s="73">
        <f>(2*'Calcification Rates'!$D$77*'Calcification Rates'!$F$77)+0.1*'Calcification Rates'!$D$77*($A130+(2*'Calcification Rates'!$D$77))*'Calcification Rates'!$F$77</f>
        <v>172.70084027777779</v>
      </c>
      <c r="FX130" s="73">
        <f>(2*('Calcification Rates'!$D$77-'Calcification Rates'!$E$77)*('Calcification Rates'!$F$77-'Calcification Rates'!$G$77))+(0.1*('Calcification Rates'!$D$77-'Calcification Rates'!$E$77)*($A130+(2*'Calcification Rates'!$D$77-'Calcification Rates'!$E$77)))*('Calcification Rates'!$F$77-'Calcification Rates'!$G$77)</f>
        <v>164.33381729306666</v>
      </c>
      <c r="FY130" s="73">
        <f>(2*('Calcification Rates'!$D$77+'Calcification Rates'!$E$77)*('Calcification Rates'!$F$77+'Calcification Rates'!$G$77))+(0.1*('Calcification Rates'!$D$77+'Calcification Rates'!$E$77)*($A130+(2*'Calcification Rates'!$D$77+'Calcification Rates'!$E$77)))*('Calcification Rates'!$F$77+'Calcification Rates'!$G$77)</f>
        <v>181.10411725360646</v>
      </c>
      <c r="FZ130" s="73">
        <f>((((1-'Calcification Rates'!$H$78)*$A130)*'Calcification Rates'!$D$78*0.1)+('Calcification Rates'!$H$78*$A130*'Calcification Rates'!$D$78))*'Calcification Rates'!$F$78</f>
        <v>45.645434015999996</v>
      </c>
      <c r="GA130" s="73">
        <f>((((1-'Calcification Rates'!$H$78)*$A130)*(('Calcification Rates'!$D$78-'Calcification Rates'!$E$78)*0.1))+('Calcification Rates'!$H$78*$A130*('Calcification Rates'!$D$78-'Calcification Rates'!$E$78)))*('Calcification Rates'!$F$78-'Calcification Rates'!$G$78)</f>
        <v>44.065189865236803</v>
      </c>
      <c r="GB130" s="73">
        <f>((((1-'Calcification Rates'!$H$78)*$A130)*(('Calcification Rates'!$D$78+'Calcification Rates'!$E$78)*0.1))+('Calcification Rates'!$H$78*$A130*('Calcification Rates'!$D$78+'Calcification Rates'!$E$78)))*('Calcification Rates'!$F$78+'Calcification Rates'!$G$78)</f>
        <v>47.225678166763188</v>
      </c>
      <c r="GC130" s="73">
        <f>((((1-'Calcification Rates'!$H$79)*$A130)*'Calcification Rates'!$D$79*0.1)+('Calcification Rates'!$H$79*$A130*'Calcification Rates'!$D$79))*'Calcification Rates'!$F$79</f>
        <v>51.913155840000002</v>
      </c>
      <c r="GD130" s="73">
        <f>((((1-'Calcification Rates'!$H$79)*$A130)*(('Calcification Rates'!$D$79-'Calcification Rates'!$E$79)*0.1))+('Calcification Rates'!$H$79*$A130*('Calcification Rates'!$D$79-'Calcification Rates'!$E$79)))*('Calcification Rates'!$F$79-'Calcification Rates'!$G$79)</f>
        <v>49.742966146347946</v>
      </c>
      <c r="GE130" s="73">
        <f>((((1-'Calcification Rates'!$H$79)*$A130)*(('Calcification Rates'!$D$79+'Calcification Rates'!$E$79)*0.1))+('Calcification Rates'!$H$79*$A130*('Calcification Rates'!$D$79+'Calcification Rates'!$E$79)))*('Calcification Rates'!$F$79+'Calcification Rates'!$G$79)</f>
        <v>54.083345533652064</v>
      </c>
      <c r="GF130" s="73">
        <f>((((1-'Calcification Rates'!$H$80)*$A130)*'Calcification Rates'!$D$80*0.1)+('Calcification Rates'!$H$80*$A130*'Calcification Rates'!$D$80))*'Calcification Rates'!$F$80</f>
        <v>61.089377855999984</v>
      </c>
      <c r="GG130" s="73">
        <f>((((1-'Calcification Rates'!$H$80)*$A130)*(('Calcification Rates'!$D$80-'Calcification Rates'!$E$80)*0.1))+('Calcification Rates'!$H$80*$A130*('Calcification Rates'!$D$80-'Calcification Rates'!$E$80)))*('Calcification Rates'!$F$80-'Calcification Rates'!$G$80)</f>
        <v>58.974464631670294</v>
      </c>
      <c r="GH130" s="73">
        <f>((((1-'Calcification Rates'!$H$80)*$A130)*(('Calcification Rates'!$D$80+'Calcification Rates'!$E$80)*0.1))+('Calcification Rates'!$H$80*$A130*('Calcification Rates'!$D$80+'Calcification Rates'!$E$80)))*('Calcification Rates'!$F$80+'Calcification Rates'!$G$80)</f>
        <v>63.204291080329675</v>
      </c>
      <c r="GI130" s="73">
        <f>((((((((($A130*2)/PI())/2)+'Calcification Rates'!$D$81)^2)*PI())/2))-((((((($A130*2)/PI())/2)^2)*PI())/2)))*'Calcification Rates'!$F$81</f>
        <v>73.929183673529408</v>
      </c>
      <c r="GJ130" s="73">
        <f>((((((((($A130*2)/PI())/2)+('Calcification Rates'!$D$81-'Calcification Rates'!$E$81))^2)*PI())/2))-((((((($A130*2)/PI())/2)^2)*PI())/2)))*('Calcification Rates'!$F$81-'Calcification Rates'!$G$81)</f>
        <v>71.538585453283304</v>
      </c>
      <c r="GK130" s="73">
        <f>((((((((($A130*2)/PI())/2)+('Calcification Rates'!$D$81+'Calcification Rates'!$E$81))^2)*PI())/2))-((((((($A130*2)/PI())/2)^2)*PI())/2)))*('Calcification Rates'!$F$81+'Calcification Rates'!$G$81)</f>
        <v>76.320674341066479</v>
      </c>
      <c r="GL130" s="73">
        <f>((((((((($A130*2)/PI())/2)+'Calcification Rates'!$D$82)^2)*PI())/2))-((((((($A130*2)/PI())/2)^2)*PI())/2)))*'Calcification Rates'!$F$82</f>
        <v>75.805405456874723</v>
      </c>
      <c r="GM130" s="73">
        <f>((((((((($A130*2)/PI())/2)+('Calcification Rates'!$D$82-'Calcification Rates'!$E$82))^2)*PI())/2))-((((((($A130*2)/PI())/2)^2)*PI())/2)))*('Calcification Rates'!$F$82-'Calcification Rates'!$G$82)</f>
        <v>73.944926221152485</v>
      </c>
      <c r="GN130" s="73">
        <f>((((((((($A130*2)/PI())/2)+('Calcification Rates'!$D$82+'Calcification Rates'!$E$82))^2)*PI())/2))-((((((($A130*2)/PI())/2)^2)*PI())/2)))*('Calcification Rates'!$F$82+'Calcification Rates'!$G$82)</f>
        <v>77.666424860402543</v>
      </c>
      <c r="GO130" s="73">
        <f>((((((((($A130*2)/PI())/2)+'Calcification Rates'!$D$87)^2)*PI())/2))-((((((($A130*2)/PI())/2)^2)*PI())/2)))*'Calcification Rates'!$F$87</f>
        <v>51.03081413678936</v>
      </c>
      <c r="GP130" s="73">
        <f>((((((((($A130*2)/PI())/2)+('Calcification Rates'!$D$87-'Calcification Rates'!$E$87))^2)*PI())/2))-((((((($A130*2)/PI())/2)^2)*PI())/2)))*('Calcification Rates'!$F$87-'Calcification Rates'!$G$87)</f>
        <v>44.399953920567675</v>
      </c>
      <c r="GQ130" s="73">
        <f>((((((((($A130*2)/PI())/2)+('Calcification Rates'!$D$87+'Calcification Rates'!$E$87))^2)*PI())/2))-((((((($A130*2)/PI())/2)^2)*PI())/2)))*('Calcification Rates'!$F$87+'Calcification Rates'!$G$87)</f>
        <v>58.012215478600389</v>
      </c>
      <c r="GR130" s="73">
        <f>((((((((($A130*2)/PI())/2)+'Calcification Rates'!$D$88)^2)*PI())/2))-((((((($A130*2)/PI())/2)^2)*PI())/2)))*'Calcification Rates'!$F$88</f>
        <v>51.03081413678936</v>
      </c>
      <c r="GS130" s="73">
        <f>((((((((($A130*2)/PI())/2)+('Calcification Rates'!$D$88-'Calcification Rates'!$E$88))^2)*PI())/2))-((((((($A130*2)/PI())/2)^2)*PI())/2)))*('Calcification Rates'!$F$88-'Calcification Rates'!$G$88)</f>
        <v>44.399953920567675</v>
      </c>
      <c r="GT130" s="73">
        <f>((((((((($A130*2)/PI())/2)+('Calcification Rates'!$D$88+'Calcification Rates'!$E$88))^2)*PI())/2))-((((((($A130*2)/PI())/2)^2)*PI())/2)))*('Calcification Rates'!$F$88+'Calcification Rates'!$G$88)</f>
        <v>58.012215478600389</v>
      </c>
      <c r="GU130" s="73">
        <f>((((((((($A130*2)/PI())/2)+'Calcification Rates'!$D$89)^2)*PI())/2))-((((((($A130*2)/PI())/2)^2)*PI())/2)))*'Calcification Rates'!$F$89</f>
        <v>71.255075355521697</v>
      </c>
      <c r="GV130" s="73">
        <f>((((((((($A130*2)/PI())/2)+('Calcification Rates'!$D$89-'Calcification Rates'!$E$89))^2)*PI())/2))-((((((($A130*2)/PI())/2)^2)*PI())/2)))*('Calcification Rates'!$F$89-'Calcification Rates'!$G$89)</f>
        <v>63.537186563133005</v>
      </c>
      <c r="GW130" s="73">
        <f>((((((((($A130*2)/PI())/2)+('Calcification Rates'!$D$89+'Calcification Rates'!$E$89))^2)*PI())/2))-((((((($A130*2)/PI())/2)^2)*PI())/2)))*('Calcification Rates'!$F$89+'Calcification Rates'!$G$89)</f>
        <v>79.258359310620634</v>
      </c>
      <c r="GX130" s="73">
        <f>((((((((($A130*2)/PI())/2)+'Calcification Rates'!$D$90)^2)*PI())/2))-((((((($A130*2)/PI())/2)^2)*PI())/2)))*'Calcification Rates'!$F$90</f>
        <v>71.255075355521697</v>
      </c>
      <c r="GY130" s="73">
        <f>((((((((($A130*2)/PI())/2)+('Calcification Rates'!$D$90-'Calcification Rates'!$E$90))^2)*PI())/2))-((((((($A130*2)/PI())/2)^2)*PI())/2)))*('Calcification Rates'!$F$90-'Calcification Rates'!$G$90)</f>
        <v>63.537186563133005</v>
      </c>
      <c r="GZ130" s="73">
        <f>((((((((($A130*2)/PI())/2)+('Calcification Rates'!$D$90+'Calcification Rates'!$E$90))^2)*PI())/2))-((((((($A130*2)/PI())/2)^2)*PI())/2)))*('Calcification Rates'!$F$90+'Calcification Rates'!$G$90)</f>
        <v>79.258359310620634</v>
      </c>
      <c r="HA130" s="73">
        <f>((((((((($A130*2)/PI())/2)+'Calcification Rates'!$D$92)^2)*PI())/2))-((((((($A130*2)/PI())/2)^2)*PI())/2)))*'Calcification Rates'!$F$92</f>
        <v>178.43596025224699</v>
      </c>
      <c r="HB130" s="73">
        <f>((((((((($A130*2)/PI())/2)+('Calcification Rates'!$D$92-'Calcification Rates'!$E$92))^2)*PI())/2))-((((((($A130*2)/PI())/2)^2)*PI())/2)))*('Calcification Rates'!$F$92-'Calcification Rates'!$G$92)</f>
        <v>171.53211671682277</v>
      </c>
      <c r="HC130" s="73">
        <f>((((((((($A130*2)/PI())/2)+('Calcification Rates'!$D$92+'Calcification Rates'!$E$92))^2)*PI())/2))-((((((($A130*2)/PI())/2)^2)*PI())/2)))*('Calcification Rates'!$F$92+'Calcification Rates'!$G$92)</f>
        <v>185.3398037876712</v>
      </c>
      <c r="HD130" s="73">
        <f>$A130*'Calcification Rates'!$D$93*'Calcification Rates'!$F$93</f>
        <v>52.886336563495931</v>
      </c>
      <c r="HE130" s="73">
        <f>$A130*('Calcification Rates'!$D$93-'Calcification Rates'!$E$93)*('Calcification Rates'!$F$93-'Calcification Rates'!$G$93)</f>
        <v>46.480577786543783</v>
      </c>
      <c r="HF130" s="73">
        <f>$A130*('Calcification Rates'!$D$93+'Calcification Rates'!$E$93)*('Calcification Rates'!$F$93+'Calcification Rates'!$G$93)</f>
        <v>59.64302184190003</v>
      </c>
      <c r="HG130" s="73">
        <f>$A130*'Calcification Rates'!$D$95*'Calcification Rates'!$F$95</f>
        <v>67.430079118457314</v>
      </c>
      <c r="HH130" s="73">
        <f>$A130*('Calcification Rates'!$D$95-'Calcification Rates'!$E$95)*('Calcification Rates'!$F$95-'Calcification Rates'!$G$95)</f>
        <v>58.842352452989637</v>
      </c>
      <c r="HI130" s="73">
        <f>$A130*('Calcification Rates'!$D$95+'Calcification Rates'!$E$95)*('Calcification Rates'!$F$95+'Calcification Rates'!$G$95)</f>
        <v>76.499076414487675</v>
      </c>
      <c r="HJ130" s="73">
        <f>((((1-'Calcification Rates'!$H$96)*$A130)*'Calcification Rates'!$D$96*0.1)+('Calcification Rates'!$H$96*$A130*'Calcification Rates'!$D$96))*'Calcification Rates'!$F$96</f>
        <v>32.057334400000002</v>
      </c>
      <c r="HK130" s="73">
        <f>((((1-'Calcification Rates'!$H$96)*$A130)*(('Calcification Rates'!$D$96-'Calcification Rates'!$E$96)*0.1))+('Calcification Rates'!$H$96*$A130*('Calcification Rates'!$D$96-'Calcification Rates'!$E$96)))*('Calcification Rates'!$F$96-'Calcification Rates'!$G$96)</f>
        <v>28.00279754229561</v>
      </c>
      <c r="HL130" s="73">
        <f>((((1-'Calcification Rates'!$H$96)*$A130)*(('Calcification Rates'!$D$96+'Calcification Rates'!$E$96)*0.1))+('Calcification Rates'!$H$96*$A130*('Calcification Rates'!$D$96+'Calcification Rates'!$E$96)))*('Calcification Rates'!$F$96+'Calcification Rates'!$G$96)</f>
        <v>36.361261822952798</v>
      </c>
      <c r="HM130" s="73">
        <f>((((1-'Calcification Rates'!$H$98)*$A130)*'Calcification Rates'!$D$98*0.1)+('Calcification Rates'!$H$98*$A130*'Calcification Rates'!$D$98))*'Calcification Rates'!$F$98</f>
        <v>32.057334400000002</v>
      </c>
      <c r="HN130" s="73">
        <f>((((1-'Calcification Rates'!$H$98)*$A130)*(('Calcification Rates'!$D$98-'Calcification Rates'!$E$98)*0.1))+('Calcification Rates'!$H$98*$A130*('Calcification Rates'!$D$98-'Calcification Rates'!$E$98)))*('Calcification Rates'!$F$98-'Calcification Rates'!$G$98)</f>
        <v>19.333285401010926</v>
      </c>
      <c r="HO130" s="73">
        <f>((((1-'Calcification Rates'!$H$98)*$A130)*(('Calcification Rates'!$D$98+'Calcification Rates'!$E$98)*0.1))+('Calcification Rates'!$H$98*$A130*('Calcification Rates'!$D$98+'Calcification Rates'!$E$98)))*('Calcification Rates'!$F$98+'Calcification Rates'!$G$98)</f>
        <v>46.623609365870344</v>
      </c>
    </row>
    <row r="131" spans="1:223" x14ac:dyDescent="0.3">
      <c r="A131" s="42">
        <v>129</v>
      </c>
      <c r="B131" s="73">
        <f>((((1-'Calcification Rates'!$H$11)*$A131)*'Calcification Rates'!$D$11*0.1)+('Calcification Rates'!$H$11*$A131*'Calcification Rates'!$D$11))*'Calcification Rates'!$F$11</f>
        <v>354.91839487999994</v>
      </c>
      <c r="C131" s="73">
        <f>((((1-'Calcification Rates'!$H$11)*$A131)*(('Calcification Rates'!$D$11-'Calcification Rates'!$E$11)*0.1))+('Calcification Rates'!$H$11*$A131*('Calcification Rates'!$D$11-'Calcification Rates'!$E$11)))*('Calcification Rates'!$F$11-'Calcification Rates'!$G$11)</f>
        <v>288.25586296474472</v>
      </c>
      <c r="D131" s="73">
        <f>((((1-'Calcification Rates'!$H$11)*$A131)*(('Calcification Rates'!$D$11+'Calcification Rates'!$E$11)*0.1))+('Calcification Rates'!$H$11*$A131*('Calcification Rates'!$D$11+'Calcification Rates'!$E$11)))*('Calcification Rates'!$F$11+'Calcification Rates'!$G$11)</f>
        <v>423.65177095421222</v>
      </c>
      <c r="E131" s="73">
        <f>(((((1-'Calcification Rates'!$H$12)*$A131)*'Calcification Rates'!$D$12*0.1)+('Calcification Rates'!$H$12*$A131*'Calcification Rates'!$D$12))*'Calcification Rates'!$F$12)*0.5</f>
        <v>186.90122491428568</v>
      </c>
      <c r="F131" s="73">
        <f>(((((1-'Calcification Rates'!$H$12)*$A131)*(('Calcification Rates'!$D$12-'Calcification Rates'!$E$12)*0.1))+('Calcification Rates'!$H$12*$A131*('Calcification Rates'!$D$12-'Calcification Rates'!$E$12)))*('Calcification Rates'!$F$12-'Calcification Rates'!$G$12))*0.5</f>
        <v>171.77660919456176</v>
      </c>
      <c r="G131" s="73">
        <f>(((((1-'Calcification Rates'!$H$12)*$A131)*(('Calcification Rates'!$D$12+'Calcification Rates'!$E$12)*0.1))+('Calcification Rates'!$H$12*$A131*('Calcification Rates'!$D$12+'Calcification Rates'!$E$12)))*('Calcification Rates'!$F$12+'Calcification Rates'!$G$12))*0.5</f>
        <v>202.28826668887163</v>
      </c>
      <c r="H131" s="73">
        <f>(((((1-'Calcification Rates'!$H$13)*$A131)*'Calcification Rates'!$D$13*0.1)+('Calcification Rates'!$H$13*$A131*'Calcification Rates'!$D$13))*'Calcification Rates'!$F$13)*0.5</f>
        <v>150.3903034224</v>
      </c>
      <c r="I131" s="73">
        <f>(((((1-'Calcification Rates'!$H$13)*$A131)*(('Calcification Rates'!$D$13-'Calcification Rates'!$E$13)*0.1))+('Calcification Rates'!$H$13*$A131*('Calcification Rates'!$D$13-'Calcification Rates'!$E$13)))*('Calcification Rates'!$F$13-'Calcification Rates'!$G$13))*0.5</f>
        <v>127.27273214921732</v>
      </c>
      <c r="J131" s="73">
        <f>(((((1-'Calcification Rates'!$H$13)*$A131)*(('Calcification Rates'!$D$13+'Calcification Rates'!$E$13)*0.1))+('Calcification Rates'!$H$13*$A131*('Calcification Rates'!$D$13+'Calcification Rates'!$E$13)))*('Calcification Rates'!$F$13+'Calcification Rates'!$G$13))*0.5</f>
        <v>175.414098697116</v>
      </c>
      <c r="K131" s="73">
        <f>((((((((($A131*2)/PI())/2)+'Calcification Rates'!$D$14)^2)*PI())/2))-((((((($A131*2)/PI())/2)^2)*PI())/2)))*'Calcification Rates'!$F$14</f>
        <v>76.150456613857529</v>
      </c>
      <c r="L131" s="73">
        <f>((((((((($A131*2)/PI())/2)+('Calcification Rates'!$D$14-'Calcification Rates'!$E$14))^2)*PI())/2))-((((((($A131*2)/PI())/2)^2)*PI())/2)))*('Calcification Rates'!$F$14-'Calcification Rates'!$G$14)</f>
        <v>73.501101842829087</v>
      </c>
      <c r="M131" s="73">
        <f>((((((((($A131*2)/PI())/2)+('Calcification Rates'!$D$14+'Calcification Rates'!$E$14))^2)*PI())/2))-((((((($A131*2)/PI())/2)^2)*PI())/2)))*('Calcification Rates'!$F$14+'Calcification Rates'!$G$14)</f>
        <v>78.80049153618252</v>
      </c>
      <c r="N131" s="73">
        <f>((((((((($A131*2)/PI())/2)+'Calcification Rates'!$D$15)^2)*PI())/2))-((((((($A131*2)/PI())/2)^2)*PI())/2)))*'Calcification Rates'!$F$15</f>
        <v>77.241153258066433</v>
      </c>
      <c r="O131" s="73">
        <f>((((((((($A131*2)/PI())/2)+('Calcification Rates'!$D$15-'Calcification Rates'!$E$15))^2)*PI())/2))-((((((($A131*2)/PI())/2)^2)*PI())/2)))*('Calcification Rates'!$F$15-'Calcification Rates'!$G$15)</f>
        <v>69.660661444668605</v>
      </c>
      <c r="P131" s="73">
        <f>((((((((($A131*2)/PI())/2)+('Calcification Rates'!$D$15+'Calcification Rates'!$E$15))^2)*PI())/2))-((((((($A131*2)/PI())/2)^2)*PI())/2)))*('Calcification Rates'!$F$15+'Calcification Rates'!$G$15)</f>
        <v>85.175131357264249</v>
      </c>
      <c r="Q131" s="73">
        <f>(2*'Calcification Rates'!$D$16*'Calcification Rates'!$F$16)+0.1*'Calcification Rates'!$D$16*($A131+(2*'Calcification Rates'!$D$16))*'Calcification Rates'!$F$16</f>
        <v>16.743778333333335</v>
      </c>
      <c r="R131" s="73">
        <f>(2*('Calcification Rates'!$D$16-'Calcification Rates'!$E$16)*('Calcification Rates'!$F$16-'Calcification Rates'!$G$16))+(0.1*('Calcification Rates'!$D$16-'Calcification Rates'!$E$16)*($A131+(2*'Calcification Rates'!$D$16-'Calcification Rates'!$E$16)))*('Calcification Rates'!$F$16-'Calcification Rates'!$G$16)</f>
        <v>14.383300971233457</v>
      </c>
      <c r="S131" s="73">
        <f>(2*('Calcification Rates'!$D$16+'Calcification Rates'!$E$16)*('Calcification Rates'!$F$16+'Calcification Rates'!$G$16))+(0.1*('Calcification Rates'!$D$16+'Calcification Rates'!$E$16)*($A131+(2*'Calcification Rates'!$D$16+'Calcification Rates'!$E$16)))*('Calcification Rates'!$F$16+'Calcification Rates'!$G$16)</f>
        <v>19.162932834319495</v>
      </c>
      <c r="T131" s="73">
        <f>(2*'Calcification Rates'!$D$17*'Calcification Rates'!$F$17)+0.1*'Calcification Rates'!$D$17*($A131+(2*'Calcification Rates'!$D$17))*'Calcification Rates'!$F$17</f>
        <v>15.475310277777776</v>
      </c>
      <c r="U131" s="73">
        <f>(2*('Calcification Rates'!$D$17-'Calcification Rates'!$E$17)*('Calcification Rates'!$F$17-'Calcification Rates'!$G$17))+(0.1*('Calcification Rates'!$D$17-'Calcification Rates'!$E$17)*($A131+(2*'Calcification Rates'!$D$17-'Calcification Rates'!$E$17)))*('Calcification Rates'!$F$17-'Calcification Rates'!$G$17)</f>
        <v>13.13203361870012</v>
      </c>
      <c r="V131" s="73">
        <f>(2*('Calcification Rates'!$D$17+'Calcification Rates'!$E$17)*('Calcification Rates'!$F$17+'Calcification Rates'!$G$17))+(0.1*('Calcification Rates'!$D$17+'Calcification Rates'!$E$17)*($A131+(2*'Calcification Rates'!$D$17+'Calcification Rates'!$E$17)))*('Calcification Rates'!$F$17+'Calcification Rates'!$G$17)</f>
        <v>17.877262581786162</v>
      </c>
      <c r="W131" s="73">
        <f>((((((((($A131*2)/PI())/2)+'Calcification Rates'!$D$18)^2)*PI())/2))-((((((($A131*2)/PI())/2)^2)*PI())/2)))*'Calcification Rates'!$F$18</f>
        <v>77.241153258066433</v>
      </c>
      <c r="X131" s="73">
        <f>((((((((($A131*2)/PI())/2)+('Calcification Rates'!$D$18-'Calcification Rates'!$E$18))^2)*PI())/2))-((((((($A131*2)/PI())/2)^2)*PI())/2)))*('Calcification Rates'!$F$18-'Calcification Rates'!$G$18)</f>
        <v>69.660661444668605</v>
      </c>
      <c r="Y131" s="73">
        <f>((((((((($A131*2)/PI())/2)+('Calcification Rates'!$D$18+'Calcification Rates'!$E$18))^2)*PI())/2))-((((((($A131*2)/PI())/2)^2)*PI())/2)))*('Calcification Rates'!$F$18+'Calcification Rates'!$G$18)</f>
        <v>85.175131357264249</v>
      </c>
      <c r="Z131" s="73">
        <f>(2*'Calcification Rates'!$D$19*'Calcification Rates'!$F$19)+0.1*'Calcification Rates'!$D$19*($A131+(2*'Calcification Rates'!$D$19))*'Calcification Rates'!$F$19</f>
        <v>15.475310277777776</v>
      </c>
      <c r="AA131" s="73">
        <f>(2*('Calcification Rates'!$D$19-'Calcification Rates'!$E$19)*('Calcification Rates'!$F$19-'Calcification Rates'!$G$19))+(0.1*('Calcification Rates'!$D$19-'Calcification Rates'!$E$19)*($A131+(2*'Calcification Rates'!$D$19-'Calcification Rates'!$E$19)))*('Calcification Rates'!$F$19-'Calcification Rates'!$G$19)</f>
        <v>13.13203361870012</v>
      </c>
      <c r="AB131" s="73">
        <f>(2*('Calcification Rates'!$D$19+'Calcification Rates'!$E$19)*('Calcification Rates'!$F$19+'Calcification Rates'!$G$19))+(0.1*('Calcification Rates'!$D$19+'Calcification Rates'!$E$19)*($A131+(2*'Calcification Rates'!$D$19+'Calcification Rates'!$E$19)))*('Calcification Rates'!$F$19+'Calcification Rates'!$G$19)</f>
        <v>17.877262581786162</v>
      </c>
      <c r="AC131" s="73">
        <f>(((((1-'Calcification Rates'!$H$20)*$A131)*'Calcification Rates'!$D$20*0.1)+('Calcification Rates'!$H$20*$A131*'Calcification Rates'!$D$20))*'Calcification Rates'!$F$20)*0.5</f>
        <v>10.429736537499998</v>
      </c>
      <c r="AD131" s="73">
        <f>(((((1-'Calcification Rates'!$H$20)*$A131)*(('Calcification Rates'!$D$20-'Calcification Rates'!$E$20)*0.1))+('Calcification Rates'!$H$20*$A131*('Calcification Rates'!$D$20-'Calcification Rates'!$E$20)))*('Calcification Rates'!$F$20-'Calcification Rates'!$G$20))*0.5</f>
        <v>8.8508479313109607</v>
      </c>
      <c r="AE131" s="73">
        <f>(((((1-'Calcification Rates'!$H$20)*$A131)*(('Calcification Rates'!$D$20+'Calcification Rates'!$E$20)*0.1))+('Calcification Rates'!$H$20*$A131*('Calcification Rates'!$D$20+'Calcification Rates'!$E$20)))*('Calcification Rates'!$F$20+'Calcification Rates'!$G$20))*0.5</f>
        <v>12.048030881750874</v>
      </c>
      <c r="AF131" s="73">
        <f>(2*'Calcification Rates'!$D$21*'Calcification Rates'!$F$21)+0.1*'Calcification Rates'!$D$21*($A131+(2*'Calcification Rates'!$D$21))*'Calcification Rates'!$F$21</f>
        <v>17.75855277777778</v>
      </c>
      <c r="AG131" s="73">
        <f>(2*('Calcification Rates'!$D$21-'Calcification Rates'!$E$21)*('Calcification Rates'!$F$21-'Calcification Rates'!$G$21))+(0.1*('Calcification Rates'!$D$21-'Calcification Rates'!$E$21)*($A131+(2*'Calcification Rates'!$D$21-'Calcification Rates'!$E$21)))*('Calcification Rates'!$F$21-'Calcification Rates'!$G$21)</f>
        <v>17.377600991982938</v>
      </c>
      <c r="AH131" s="73">
        <f>(2*('Calcification Rates'!$D$21+'Calcification Rates'!$E$21)*('Calcification Rates'!$F$21+'Calcification Rates'!$G$21))+(0.1*('Calcification Rates'!$D$21+'Calcification Rates'!$E$21)*($A131+(2*'Calcification Rates'!$D$21+'Calcification Rates'!$E$21)))*('Calcification Rates'!$F$21+'Calcification Rates'!$G$21)</f>
        <v>18.143378603750399</v>
      </c>
      <c r="AI131" s="73">
        <f>$A131*'Calcification Rates'!$D$23*'Calcification Rates'!$F$23</f>
        <v>3.0318628124999996</v>
      </c>
      <c r="AJ131" s="73">
        <f>$A131*('Calcification Rates'!$D$23-'Calcification Rates'!$E$23)*('Calcification Rates'!$F$23-'Calcification Rates'!$G$23)</f>
        <v>1.9704039568374982</v>
      </c>
      <c r="AK131" s="73">
        <f>$A131*('Calcification Rates'!$D$23+'Calcification Rates'!$E$23)*('Calcification Rates'!$F$23+'Calcification Rates'!$G$23)</f>
        <v>4.0933216681625018</v>
      </c>
      <c r="AL131" s="73">
        <f>((((1-'Calcification Rates'!$H$24)*$A131)*'Calcification Rates'!$D$24*0.1)+('Calcification Rates'!$H$24*$A131*'Calcification Rates'!$D$24))*'Calcification Rates'!$F$24</f>
        <v>138.14807722169999</v>
      </c>
      <c r="AM131" s="73">
        <f>((((1-'Calcification Rates'!$H$24)*$A131)*(('Calcification Rates'!$D$24-'Calcification Rates'!$E$24)*0.1))+('Calcification Rates'!$H$24*$A131*('Calcification Rates'!$D$24-'Calcification Rates'!$E$24)))*('Calcification Rates'!$F$24-'Calcification Rates'!$G$24)</f>
        <v>83.314980940150221</v>
      </c>
      <c r="AN131" s="73">
        <f>((((1-'Calcification Rates'!$H$24)*$A131)*(('Calcification Rates'!$D$24+'Calcification Rates'!$E$24)*0.1))+('Calcification Rates'!$H$24*$A131*('Calcification Rates'!$D$24+'Calcification Rates'!$E$24)))*('Calcification Rates'!$F$24+'Calcification Rates'!$G$24)</f>
        <v>200.92007359884016</v>
      </c>
      <c r="AO131" s="73">
        <f>((((((((($A131*2)/PI())/2)+'Calcification Rates'!$D$25)^2)*PI())/2))-((((((($A131*2)/PI())/2)^2)*PI())/2)))*'Calcification Rates'!$F$25</f>
        <v>64.708506952134456</v>
      </c>
      <c r="AP131" s="73">
        <f>((((((((($A131*2)/PI())/2)+('Calcification Rates'!$D$25-'Calcification Rates'!$E$25))^2)*PI())/2))-((((((($A131*2)/PI())/2)^2)*PI())/2)))*('Calcification Rates'!$F$25-'Calcification Rates'!$G$25)</f>
        <v>52.903584054809727</v>
      </c>
      <c r="AQ131" s="73">
        <f>((((((((($A131*2)/PI())/2)+('Calcification Rates'!$D$25+'Calcification Rates'!$E$25))^2)*PI())/2))-((((((($A131*2)/PI())/2)^2)*PI())/2)))*('Calcification Rates'!$F$25+'Calcification Rates'!$G$25)</f>
        <v>76.904181155109185</v>
      </c>
      <c r="AR131" s="73">
        <f>((((1-'Calcification Rates'!$H$28)*$A131)*'Calcification Rates'!$D$28*0.1)+('Calcification Rates'!$H$28*$A131*'Calcification Rates'!$D$28))*'Calcification Rates'!$F$28</f>
        <v>22.235889773638803</v>
      </c>
      <c r="AS131" s="73">
        <f>((((1-'Calcification Rates'!$H$28)*$A131)*(('Calcification Rates'!$D$28-'Calcification Rates'!$E$28)*0.1))+('Calcification Rates'!$H$28*$A131*('Calcification Rates'!$D$28-'Calcification Rates'!$E$28)))*('Calcification Rates'!$F$28-'Calcification Rates'!$G$28)</f>
        <v>20.041642847697645</v>
      </c>
      <c r="AT131" s="73">
        <f>((((1-'Calcification Rates'!$H$28)*$A131)*(('Calcification Rates'!$D$28+'Calcification Rates'!$E$28)*0.1))+('Calcification Rates'!$H$28*$A131*('Calcification Rates'!$D$28+'Calcification Rates'!$E$28)))*('Calcification Rates'!$F$28+'Calcification Rates'!$G$28)</f>
        <v>24.537512288838048</v>
      </c>
      <c r="AU131" s="73">
        <f>((((((((($A131*2)/PI())/2)+'Calcification Rates'!$D$29)^2)*PI())/2))-((((((($A131*2)/PI())/2)^2)*PI())/2)))*'Calcification Rates'!$F$29</f>
        <v>315.64083478419622</v>
      </c>
      <c r="AV131" s="73">
        <f>((((((((($A131*2)/PI())/2)+('Calcification Rates'!$D$29-'Calcification Rates'!$E$29))^2)*PI())/2))-((((((($A131*2)/PI())/2)^2)*PI())/2)))*('Calcification Rates'!$F$29-'Calcification Rates'!$G$29)</f>
        <v>260.9762244052875</v>
      </c>
      <c r="AW131" s="73">
        <f>((((((((($A131*2)/PI())/2)+('Calcification Rates'!$D$29+'Calcification Rates'!$E$29))^2)*PI())/2))-((((((($A131*2)/PI())/2)^2)*PI())/2)))*('Calcification Rates'!$F$29+'Calcification Rates'!$G$29)</f>
        <v>375.02580497539918</v>
      </c>
      <c r="AX131" s="73">
        <f>((((((((($A131*2)/PI())/2)+'Calcification Rates'!$D$30)^2)*PI())/2))-((((((($A131*2)/PI())/2)^2)*PI())/2)))*'Calcification Rates'!$F$30</f>
        <v>75.637677886833373</v>
      </c>
      <c r="AY131" s="73">
        <f>((((((((($A131*2)/PI())/2)+('Calcification Rates'!$D$30-'Calcification Rates'!$E$30))^2)*PI())/2))-((((((($A131*2)/PI())/2)^2)*PI())/2)))*('Calcification Rates'!$F$30-'Calcification Rates'!$G$30)</f>
        <v>67.150037721813007</v>
      </c>
      <c r="AZ131" s="73">
        <f>((((((((($A131*2)/PI())/2)+('Calcification Rates'!$D$30+'Calcification Rates'!$E$30))^2)*PI())/2))-((((((($A131*2)/PI())/2)^2)*PI())/2)))*('Calcification Rates'!$F$30+'Calcification Rates'!$G$30)</f>
        <v>84.299258177252753</v>
      </c>
      <c r="BA131" s="73">
        <f>((((1-'Calcification Rates'!$H$31)*$A131)*'Calcification Rates'!$D$31*0.1)+('Calcification Rates'!$H$31*$A131*'Calcification Rates'!$D$31))*'Calcification Rates'!$F$31</f>
        <v>23.783214000000001</v>
      </c>
      <c r="BB131" s="73">
        <f>((((1-'Calcification Rates'!$H$31)*$A131)*(('Calcification Rates'!$D$31-'Calcification Rates'!$E$31)*0.1))+('Calcification Rates'!$H$31*$A131*('Calcification Rates'!$D$31-'Calcification Rates'!$E$31)))*('Calcification Rates'!$F$31-'Calcification Rates'!$G$31)</f>
        <v>23.783214000000001</v>
      </c>
      <c r="BC131" s="73">
        <f>((((1-'Calcification Rates'!$H$31)*$A131)*(('Calcification Rates'!$D$31+'Calcification Rates'!$E$31)*0.1))+('Calcification Rates'!$H$31*$A131*('Calcification Rates'!$D$31+'Calcification Rates'!$E$31)))*('Calcification Rates'!$F$31+'Calcification Rates'!$G$31)</f>
        <v>23.783214000000001</v>
      </c>
      <c r="BD131" s="73">
        <f>$A131*'Calcification Rates'!$D$32*'Calcification Rates'!$F$32</f>
        <v>99.936583252309205</v>
      </c>
      <c r="BE131" s="73">
        <f>$A131*('Calcification Rates'!$D$32-'Calcification Rates'!$E$32)*('Calcification Rates'!$F$32-'Calcification Rates'!$G$32)</f>
        <v>96.069949344752175</v>
      </c>
      <c r="BF131" s="73">
        <f>$A131*('Calcification Rates'!$D$32+'Calcification Rates'!$E$32)*('Calcification Rates'!$F$32+'Calcification Rates'!$G$32)</f>
        <v>103.80321715986625</v>
      </c>
      <c r="BG131" s="73">
        <f>((((1-'Calcification Rates'!$H$34)*$A131)*'Calcification Rates'!$D$34*0.1)+('Calcification Rates'!$H$34*$A131*'Calcification Rates'!$D$34))*'Calcification Rates'!$F$34</f>
        <v>32.307782325000005</v>
      </c>
      <c r="BH131" s="73">
        <f>((((1-'Calcification Rates'!$H$34)*$A131)*(('Calcification Rates'!$D$34-'Calcification Rates'!$E$34)*0.1))+('Calcification Rates'!$H$34*$A131*('Calcification Rates'!$D$34-'Calcification Rates'!$E$34)))*('Calcification Rates'!$F$34-'Calcification Rates'!$G$34)</f>
        <v>12.303226107150648</v>
      </c>
      <c r="BI131" s="73">
        <f>((((1-'Calcification Rates'!$H$34)*$A131)*(('Calcification Rates'!$D$34+'Calcification Rates'!$E$34)*0.1))+('Calcification Rates'!$H$34*$A131*('Calcification Rates'!$D$34+'Calcification Rates'!$E$34)))*('Calcification Rates'!$F$34+'Calcification Rates'!$G$34)</f>
        <v>61.617682960599652</v>
      </c>
      <c r="BJ131" s="73">
        <f>(2*'Calcification Rates'!$D$35*'Calcification Rates'!$F$35)+0.1*'Calcification Rates'!$D$35*($A131+(2*'Calcification Rates'!$D$35))*'Calcification Rates'!$F$35</f>
        <v>8.9250452987871096</v>
      </c>
      <c r="BK131" s="73">
        <f>(2*('Calcification Rates'!$D$35-'Calcification Rates'!$E$35)*('Calcification Rates'!$F$35-'Calcification Rates'!$G$35))+(0.1*('Calcification Rates'!$D$35-'Calcification Rates'!$E$35)*($A131+(2*'Calcification Rates'!$D$35-'Calcification Rates'!$E$35)))*('Calcification Rates'!$F$35-'Calcification Rates'!$G$35)</f>
        <v>8.0496018245822967</v>
      </c>
      <c r="BL131" s="73">
        <f>(2*('Calcification Rates'!$D$35+'Calcification Rates'!$E$35)*('Calcification Rates'!$F$35+'Calcification Rates'!$G$35))+(0.1*('Calcification Rates'!$D$35+'Calcification Rates'!$E$35)*($A131+(2*'Calcification Rates'!$D$35+'Calcification Rates'!$E$35)))*('Calcification Rates'!$F$35+'Calcification Rates'!$G$35)</f>
        <v>9.8412297694470698</v>
      </c>
      <c r="BM131" s="73">
        <f>((((((((($A131*2)/PI())/2)+'Calcification Rates'!$D$36)^2)*PI())/2))-((((((($A131*2)/PI())/2)^2)*PI())/2)))*'Calcification Rates'!$F$36</f>
        <v>101.86036367136823</v>
      </c>
      <c r="BN131" s="73">
        <f>((((((((($A131*2)/PI())/2)+('Calcification Rates'!$D$36-'Calcification Rates'!$E$36))^2)*PI())/2))-((((((($A131*2)/PI())/2)^2)*PI())/2)))*('Calcification Rates'!$F$36-'Calcification Rates'!$G$36)</f>
        <v>93.310319284694899</v>
      </c>
      <c r="BO131" s="73">
        <f>((((((((($A131*2)/PI())/2)+('Calcification Rates'!$D$36+'Calcification Rates'!$E$36))^2)*PI())/2))-((((((($A131*2)/PI())/2)^2)*PI())/2)))*('Calcification Rates'!$F$36+'Calcification Rates'!$G$36)</f>
        <v>110.78425371051894</v>
      </c>
      <c r="BP131" s="73">
        <f>(2*'Calcification Rates'!$D$37*'Calcification Rates'!$F$37)+0.1*'Calcification Rates'!$D$37*($A131+(2*'Calcification Rates'!$D$37))*'Calcification Rates'!$F$37</f>
        <v>173.79619444444441</v>
      </c>
      <c r="BQ131" s="73">
        <f>(2*('Calcification Rates'!$D$37-'Calcification Rates'!$E$37)*('Calcification Rates'!$F$37-'Calcification Rates'!$G$37))+(0.1*('Calcification Rates'!$D$37-'Calcification Rates'!$E$37)*($A131+(2*'Calcification Rates'!$D$37-'Calcification Rates'!$E$37)))*('Calcification Rates'!$F$37-'Calcification Rates'!$G$37)</f>
        <v>142.75613219678104</v>
      </c>
      <c r="BR131" s="73">
        <f>(2*('Calcification Rates'!$D$37+'Calcification Rates'!$E$37)*('Calcification Rates'!$F$37+'Calcification Rates'!$G$37))+(0.1*('Calcification Rates'!$D$37+'Calcification Rates'!$E$37)*($A131+(2*'Calcification Rates'!$D$37+'Calcification Rates'!$E$37)))*('Calcification Rates'!$F$37+'Calcification Rates'!$G$37)</f>
        <v>207.27084412800593</v>
      </c>
      <c r="BS131" s="73">
        <f>(2*'Calcification Rates'!$D$38*'Calcification Rates'!$F$38)+0.1*'Calcification Rates'!$D$38*($A131+(2*'Calcification Rates'!$D$38))*'Calcification Rates'!$F$38</f>
        <v>166.41488888888887</v>
      </c>
      <c r="BT131" s="73">
        <f>(2*('Calcification Rates'!$D$38-'Calcification Rates'!$E$38)*('Calcification Rates'!$F$38-'Calcification Rates'!$G$38))+(0.1*('Calcification Rates'!$D$38-'Calcification Rates'!$E$38)*($A131+(2*'Calcification Rates'!$D$38-'Calcification Rates'!$E$38)))*('Calcification Rates'!$F$38-'Calcification Rates'!$G$38)</f>
        <v>134.07342406398593</v>
      </c>
      <c r="BU131" s="73">
        <f>(2*('Calcification Rates'!$D$38+'Calcification Rates'!$E$38)*('Calcification Rates'!$F$38+'Calcification Rates'!$G$38))+(0.1*('Calcification Rates'!$D$38+'Calcification Rates'!$E$38)*($A131+(2*'Calcification Rates'!$D$38+'Calcification Rates'!$E$38)))*('Calcification Rates'!$F$38+'Calcification Rates'!$G$38)</f>
        <v>201.93489624233965</v>
      </c>
      <c r="BV131" s="73">
        <f>((((((((($A131*2)/PI())/2)+'Calcification Rates'!$D$39)^2)*PI())/2))-((((((($A131*2)/PI())/2)^2)*PI())/2)))*'Calcification Rates'!$F$39</f>
        <v>55.149176817492183</v>
      </c>
      <c r="BW131" s="73">
        <f>((((((((($A131*2)/PI())/2)+('Calcification Rates'!$D$39-'Calcification Rates'!$E$39))^2)*PI())/2))-((((((($A131*2)/PI())/2)^2)*PI())/2)))*('Calcification Rates'!$F$39-'Calcification Rates'!$G$39)</f>
        <v>53.015406879430522</v>
      </c>
      <c r="BX131" s="73">
        <f>((((((((($A131*2)/PI())/2)+('Calcification Rates'!$D$39+'Calcification Rates'!$E$39))^2)*PI())/2))-((((((($A131*2)/PI())/2)^2)*PI())/2)))*('Calcification Rates'!$F$39+'Calcification Rates'!$G$39)</f>
        <v>57.282946755553844</v>
      </c>
      <c r="BY131" s="73">
        <f>((((((((($A131*2)/PI())/2)+'Calcification Rates'!$D$40)^2)*PI())/2))-((((((($A131*2)/PI())/2)^2)*PI())/2)))*'Calcification Rates'!$F$40</f>
        <v>100.54503293403505</v>
      </c>
      <c r="BZ131" s="73">
        <f>((((((((($A131*2)/PI())/2)+('Calcification Rates'!$D$40-'Calcification Rates'!$E$40))^2)*PI())/2))-((((((($A131*2)/PI())/2)^2)*PI())/2)))*('Calcification Rates'!$F$40-'Calcification Rates'!$G$40)</f>
        <v>96.654857575551446</v>
      </c>
      <c r="CA131" s="73">
        <f>((((((((($A131*2)/PI())/2)+('Calcification Rates'!$D$40+'Calcification Rates'!$E$40))^2)*PI())/2))-((((((($A131*2)/PI())/2)^2)*PI())/2)))*('Calcification Rates'!$F$40+'Calcification Rates'!$G$40)</f>
        <v>104.43520829251867</v>
      </c>
      <c r="CB131" s="73">
        <f>$A131*'Calcification Rates'!$D$23*'Calcification Rates'!$F$23</f>
        <v>3.0318628124999996</v>
      </c>
      <c r="CC131" s="73">
        <f>$A131*('Calcification Rates'!$D$23-'Calcification Rates'!$E$23)*('Calcification Rates'!$F$23-'Calcification Rates'!$G$23)</f>
        <v>1.9704039568374982</v>
      </c>
      <c r="CD131" s="73">
        <f>$A131*('Calcification Rates'!$D$23+'Calcification Rates'!$E$23)*('Calcification Rates'!$F$23+'Calcification Rates'!$G$23)</f>
        <v>4.0933216681625018</v>
      </c>
      <c r="CE131" s="73">
        <f>((((1-'Calcification Rates'!$H$44)*$A131)*'Calcification Rates'!$D$44*0.1)+('Calcification Rates'!$H$44*$A131*'Calcification Rates'!$D$44))*'Calcification Rates'!$F$44</f>
        <v>105.87260267902501</v>
      </c>
      <c r="CF131" s="73">
        <f>((((1-'Calcification Rates'!$H$44)*$A131)*(('Calcification Rates'!$D$44-'Calcification Rates'!$E$44)*0.1))+('Calcification Rates'!$H$44*$A131*('Calcification Rates'!$D$44-'Calcification Rates'!$E$44)))*('Calcification Rates'!$F$44-'Calcification Rates'!$G$44)</f>
        <v>63.850138573637125</v>
      </c>
      <c r="CG131" s="73">
        <f>((((1-'Calcification Rates'!$H$44)*$A131)*(('Calcification Rates'!$D$44+'Calcification Rates'!$E$44)*0.1))+('Calcification Rates'!$H$44*$A131*('Calcification Rates'!$D$44+'Calcification Rates'!$E$44)))*('Calcification Rates'!$F$44+'Calcification Rates'!$G$44)</f>
        <v>153.97920514111303</v>
      </c>
      <c r="CH131" s="73">
        <f>((((1-'Calcification Rates'!$H$45)*$A131)*'Calcification Rates'!$D$45*0.1)+('Calcification Rates'!$H$45*$A131*'Calcification Rates'!$D$45))*'Calcification Rates'!$F$45</f>
        <v>131.55450960000002</v>
      </c>
      <c r="CI131" s="73">
        <f>((((1-'Calcification Rates'!$H$45)*$A131)*(('Calcification Rates'!$D$45-'Calcification Rates'!$E$45)*0.1))+('Calcification Rates'!$H$45*$A131*('Calcification Rates'!$D$45-'Calcification Rates'!$E$45)))*('Calcification Rates'!$F$45-'Calcification Rates'!$G$45)</f>
        <v>86.626868808603163</v>
      </c>
      <c r="CJ131" s="73">
        <f>((((1-'Calcification Rates'!$H$45)*$A131)*(('Calcification Rates'!$D$45+'Calcification Rates'!$E$45)*0.1))+('Calcification Rates'!$H$45*$A131*('Calcification Rates'!$D$45+'Calcification Rates'!$E$45)))*('Calcification Rates'!$F$45+'Calcification Rates'!$G$45)</f>
        <v>176.4821503913968</v>
      </c>
      <c r="CK131" s="73">
        <f>((((1-'Calcification Rates'!$H$46)*$A131)*'Calcification Rates'!$D$46*0.1)+('Calcification Rates'!$H$46*$A131*'Calcification Rates'!$D$46))*'Calcification Rates'!$F$46</f>
        <v>105.96225378000001</v>
      </c>
      <c r="CL131" s="73">
        <f>((((1-'Calcification Rates'!$H$46)*$A131)*(('Calcification Rates'!$D$46-'Calcification Rates'!$E$46)*0.1))+('Calcification Rates'!$H$46*$A131*('Calcification Rates'!$D$46-'Calcification Rates'!$E$46)))*('Calcification Rates'!$F$46-'Calcification Rates'!$G$46)</f>
        <v>99.37861141813508</v>
      </c>
      <c r="CM131" s="73">
        <f>((((1-'Calcification Rates'!$H$46)*$A131)*(('Calcification Rates'!$D$46+'Calcification Rates'!$E$46)*0.1))+('Calcification Rates'!$H$46*$A131*('Calcification Rates'!$D$46+'Calcification Rates'!$E$46)))*('Calcification Rates'!$F$46+'Calcification Rates'!$G$46)</f>
        <v>112.74331831187975</v>
      </c>
      <c r="CN131" s="73">
        <f>((((1-'Calcification Rates'!$H$47)*$A131)*'Calcification Rates'!$D$47*0.1)+('Calcification Rates'!$H$47*$A131*'Calcification Rates'!$D$47))*'Calcification Rates'!$F$47</f>
        <v>138.14807722169999</v>
      </c>
      <c r="CO131" s="73">
        <f>((((1-'Calcification Rates'!$H$47)*$A131)*(('Calcification Rates'!$D$47-'Calcification Rates'!$E$47)*0.1))+('Calcification Rates'!$H$47*$A131*('Calcification Rates'!$D$47-'Calcification Rates'!$E$47)))*('Calcification Rates'!$F$47-'Calcification Rates'!$G$47)</f>
        <v>83.314980940150221</v>
      </c>
      <c r="CP131" s="73">
        <f>((((1-'Calcification Rates'!$H$47)*$A131)*(('Calcification Rates'!$D$47+'Calcification Rates'!$E$47)*0.1))+('Calcification Rates'!$H$47*$A131*('Calcification Rates'!$D$47+'Calcification Rates'!$E$47)))*('Calcification Rates'!$F$47+'Calcification Rates'!$G$47)</f>
        <v>200.92007359884016</v>
      </c>
      <c r="CQ131" s="73">
        <f>((((((((($A131*2)/PI())/2)+'Calcification Rates'!$D$48)^2)*PI())/2))-((((((($A131*2)/PI())/2)^2)*PI())/2)))*'Calcification Rates'!$F$48</f>
        <v>77.241153258066433</v>
      </c>
      <c r="CR131" s="73">
        <f>((((((((($A131*2)/PI())/2)+('Calcification Rates'!$D$48-'Calcification Rates'!$E$48))^2)*PI())/2))-((((((($A131*2)/PI())/2)^2)*PI())/2)))*('Calcification Rates'!$F$48-'Calcification Rates'!$G$48)</f>
        <v>69.660661444668605</v>
      </c>
      <c r="CS131" s="73">
        <f>((((((((($A131*2)/PI())/2)+('Calcification Rates'!$D$48+'Calcification Rates'!$E$48))^2)*PI())/2))-((((((($A131*2)/PI())/2)^2)*PI())/2)))*('Calcification Rates'!$F$48+'Calcification Rates'!$G$48)</f>
        <v>85.175131357264249</v>
      </c>
      <c r="CT131" s="73">
        <f>((((1-'Calcification Rates'!$H$49)*$A131)*'Calcification Rates'!$D$49*0.1)+('Calcification Rates'!$H$49*$A131*'Calcification Rates'!$D$49))*'Calcification Rates'!$F$49</f>
        <v>105.87260267902501</v>
      </c>
      <c r="CU131" s="73">
        <f>((((1-'Calcification Rates'!$H$49)*$A131)*(('Calcification Rates'!$D$49-'Calcification Rates'!$E$49)*0.1))+('Calcification Rates'!$H$49*$A131*('Calcification Rates'!$D$49-'Calcification Rates'!$E$49)))*('Calcification Rates'!$F$49-'Calcification Rates'!$G$49)</f>
        <v>63.850138573637125</v>
      </c>
      <c r="CV131" s="73">
        <f>((((1-'Calcification Rates'!$H$49)*$A131)*(('Calcification Rates'!$D$49+'Calcification Rates'!$E$49)*0.1))+('Calcification Rates'!$H$49*$A131*('Calcification Rates'!$D$49+'Calcification Rates'!$E$49)))*('Calcification Rates'!$F$49+'Calcification Rates'!$G$49)</f>
        <v>153.97920514111303</v>
      </c>
      <c r="CW131" s="73">
        <f>((((((((($A131*2)/PI())/2)+'Calcification Rates'!$D$50)^2)*PI())/2))-((((((($A131*2)/PI())/2)^2)*PI())/2)))*'Calcification Rates'!$F$50</f>
        <v>77.241153258066433</v>
      </c>
      <c r="CX131" s="73">
        <f>((((((((($A131*2)/PI())/2)+('Calcification Rates'!$D$50-'Calcification Rates'!$E$50))^2)*PI())/2))-((((((($A131*2)/PI())/2)^2)*PI())/2)))*('Calcification Rates'!$F$50-'Calcification Rates'!$G$50)</f>
        <v>69.660661444668605</v>
      </c>
      <c r="CY131" s="73">
        <f>((((((((($A131*2)/PI())/2)+('Calcification Rates'!$D$50+'Calcification Rates'!$E$50))^2)*PI())/2))-((((((($A131*2)/PI())/2)^2)*PI())/2)))*('Calcification Rates'!$F$50+'Calcification Rates'!$G$50)</f>
        <v>85.175131357264249</v>
      </c>
      <c r="CZ131" s="73">
        <f>((((((((($A131*2)/PI())/2)+'Calcification Rates'!$D$51)^2)*PI())/2))-((((((($A131*2)/PI())/2)^2)*PI())/2)))*'Calcification Rates'!$F$51</f>
        <v>77.241153258066433</v>
      </c>
      <c r="DA131" s="73">
        <f>((((((((($A131*2)/PI())/2)+('Calcification Rates'!$D$51-'Calcification Rates'!$E$51))^2)*PI())/2))-((((((($A131*2)/PI())/2)^2)*PI())/2)))*('Calcification Rates'!$F$51-'Calcification Rates'!$G$51)</f>
        <v>69.660661444668605</v>
      </c>
      <c r="DB131" s="73">
        <f>((((((((($A131*2)/PI())/2)+('Calcification Rates'!$D$51+'Calcification Rates'!$E$51))^2)*PI())/2))-((((((($A131*2)/PI())/2)^2)*PI())/2)))*('Calcification Rates'!$F$51+'Calcification Rates'!$G$51)</f>
        <v>85.175131357264249</v>
      </c>
      <c r="DC131" s="73">
        <f>((((((((($A131*2)/PI())/2)+'Calcification Rates'!$D$52)^2)*PI())/2))-((((((($A131*2)/PI())/2)^2)*PI())/2)))*'Calcification Rates'!$F$52</f>
        <v>170.08667270911769</v>
      </c>
      <c r="DD131" s="73">
        <f>((((((((($A131*2)/PI())/2)+('Calcification Rates'!$D$52-'Calcification Rates'!$E$52))^2)*PI())/2))-((((((($A131*2)/PI())/2)^2)*PI())/2)))*('Calcification Rates'!$F$52-'Calcification Rates'!$G$52)</f>
        <v>160.58317489732437</v>
      </c>
      <c r="DE131" s="73">
        <f>((((((((($A131*2)/PI())/2)+('Calcification Rates'!$D$52+'Calcification Rates'!$E$52))^2)*PI())/2))-((((((($A131*2)/PI())/2)^2)*PI())/2)))*('Calcification Rates'!$F$52+'Calcification Rates'!$G$52)</f>
        <v>179.82656016236456</v>
      </c>
      <c r="DF131" s="73">
        <f>((((((((($A131*2)/PI())/2)+'Calcification Rates'!$D$53)^2)*PI())/2))-((((((($A131*2)/PI())/2)^2)*PI())/2)))*'Calcification Rates'!$F$53</f>
        <v>22.937428349518402</v>
      </c>
      <c r="DG131" s="73">
        <f>((((((((($A131*2)/PI())/2)+('Calcification Rates'!$D$53-'Calcification Rates'!$E$53))^2)*PI())/2))-((((((($A131*2)/PI())/2)^2)*PI())/2)))*('Calcification Rates'!$F$53-'Calcification Rates'!$G$53)</f>
        <v>21.802151778551639</v>
      </c>
      <c r="DH131" s="73">
        <f>((((((((($A131*2)/PI())/2)+('Calcification Rates'!$D$53+'Calcification Rates'!$E$53))^2)*PI())/2))-((((((($A131*2)/PI())/2)^2)*PI())/2)))*('Calcification Rates'!$F$53+'Calcification Rates'!$G$53)</f>
        <v>24.092660841826319</v>
      </c>
      <c r="DI131" s="73">
        <f>((((((((($A131*2)/PI())/2)+'Calcification Rates'!$D$54)^2)*PI())/2))-((((((($A131*2)/PI())/2)^2)*PI())/2)))*'Calcification Rates'!$F$54</f>
        <v>22.937428349518402</v>
      </c>
      <c r="DJ131" s="73">
        <f>((((((((($A131*2)/PI())/2)+('Calcification Rates'!$D$54-'Calcification Rates'!$E$54))^2)*PI())/2))-((((((($A131*2)/PI())/2)^2)*PI())/2)))*('Calcification Rates'!$F$54-'Calcification Rates'!$G$54)</f>
        <v>21.802151778551639</v>
      </c>
      <c r="DK131" s="73">
        <f>((((((((($A131*2)/PI())/2)+('Calcification Rates'!$D$54+'Calcification Rates'!$E$54))^2)*PI())/2))-((((((($A131*2)/PI())/2)^2)*PI())/2)))*('Calcification Rates'!$F$54+'Calcification Rates'!$G$54)</f>
        <v>24.092660841826319</v>
      </c>
      <c r="DL131" s="73">
        <f>((((((((($A131*2)/PI())/2)+'Calcification Rates'!$D$55)^2)*PI())/2))-((((((($A131*2)/PI())/2)^2)*PI())/2)))*'Calcification Rates'!$F$55</f>
        <v>28.127656087026843</v>
      </c>
      <c r="DM131" s="73">
        <f>((((((((($A131*2)/PI())/2)+('Calcification Rates'!$D$55-'Calcification Rates'!$E$55))^2)*PI())/2))-((((((($A131*2)/PI())/2)^2)*PI())/2)))*('Calcification Rates'!$F$55-'Calcification Rates'!$G$55)</f>
        <v>27.811544803395417</v>
      </c>
      <c r="DN131" s="73">
        <f>((((((((($A131*2)/PI())/2)+('Calcification Rates'!$D$55+'Calcification Rates'!$E$55))^2)*PI())/2))-((((((($A131*2)/PI())/2)^2)*PI())/2)))*('Calcification Rates'!$F$55+'Calcification Rates'!$G$55)</f>
        <v>28.443777244578222</v>
      </c>
      <c r="DO131" s="73">
        <f>((((1-'Calcification Rates'!$H$56)*$A131)*'Calcification Rates'!$D$56*0.1)+('Calcification Rates'!$H$56*$A131*'Calcification Rates'!$D$56))*'Calcification Rates'!$F$56</f>
        <v>13.733376765000001</v>
      </c>
      <c r="DP131" s="73">
        <f>((((1-'Calcification Rates'!$H$56)*$A131)*(('Calcification Rates'!$D$56-'Calcification Rates'!$E$56)*0.1))+('Calcification Rates'!$H$56*$A131*('Calcification Rates'!$D$56-'Calcification Rates'!$E$56)))*('Calcification Rates'!$F$56-'Calcification Rates'!$G$56)</f>
        <v>13.733376765000001</v>
      </c>
      <c r="DQ131" s="73">
        <f>((((1-'Calcification Rates'!$H$56)*$A131)*(('Calcification Rates'!$D$56+'Calcification Rates'!$E$56)*0.1))+('Calcification Rates'!$H$56*$A131*('Calcification Rates'!$D$56+'Calcification Rates'!$E$56)))*('Calcification Rates'!$F$56+'Calcification Rates'!$G$56)</f>
        <v>13.733376765000001</v>
      </c>
      <c r="DR131" s="73">
        <f>((((1-'Calcification Rates'!$H$57)*$A131)*'Calcification Rates'!$D$57*0.1)+('Calcification Rates'!$H$57*$A131*'Calcification Rates'!$D$57))*'Calcification Rates'!$F$57</f>
        <v>58.229224000000009</v>
      </c>
      <c r="DS131" s="73">
        <f>((((1-'Calcification Rates'!$H$57)*$A131)*(('Calcification Rates'!$D$57-'Calcification Rates'!$E$57)*0.1))+('Calcification Rates'!$H$57*$A131*('Calcification Rates'!$D$57-'Calcification Rates'!$E$57)))*('Calcification Rates'!$F$57-'Calcification Rates'!$G$57)</f>
        <v>55.18908431324526</v>
      </c>
      <c r="DT131" s="73">
        <f>((((1-'Calcification Rates'!$H$57)*$A131)*(('Calcification Rates'!$D$57+'Calcification Rates'!$E$57)*0.1))+('Calcification Rates'!$H$57*$A131*('Calcification Rates'!$D$57+'Calcification Rates'!$E$57)))*('Calcification Rates'!$F$57+'Calcification Rates'!$G$57)</f>
        <v>61.269363686754765</v>
      </c>
      <c r="DU131" s="73">
        <f>((((1-'Calcification Rates'!$H$58)*$A131)*'Calcification Rates'!$D$58*0.1)+('Calcification Rates'!$H$58*$A131*'Calcification Rates'!$D$58))*'Calcification Rates'!$F$58</f>
        <v>58.229224000000009</v>
      </c>
      <c r="DV131" s="73">
        <f>((((1-'Calcification Rates'!$H$58)*$A131)*(('Calcification Rates'!$D$58-'Calcification Rates'!$E$58)*0.1))+('Calcification Rates'!$H$58*$A131*('Calcification Rates'!$D$58-'Calcification Rates'!$E$58)))*('Calcification Rates'!$F$58-'Calcification Rates'!$G$58)</f>
        <v>55.18908431324526</v>
      </c>
      <c r="DW131" s="73">
        <f>((((1-'Calcification Rates'!$H$58)*$A131)*(('Calcification Rates'!$D$58+'Calcification Rates'!$E$58)*0.1))+('Calcification Rates'!$H$58*$A131*('Calcification Rates'!$D$58+'Calcification Rates'!$E$58)))*('Calcification Rates'!$F$58+'Calcification Rates'!$G$58)</f>
        <v>61.269363686754765</v>
      </c>
      <c r="DX131" s="73">
        <f>(2*'Calcification Rates'!$D$59*'Calcification Rates'!$F$59)+0.1*'Calcification Rates'!$D$59*($A131+(2*'Calcification Rates'!$D$59))*'Calcification Rates'!$F$59</f>
        <v>36.145990755555559</v>
      </c>
      <c r="DY131" s="73">
        <f>(2*('Calcification Rates'!$D$59-'Calcification Rates'!$E$59)*('Calcification Rates'!$F$59-'Calcification Rates'!$G$59))+(0.1*('Calcification Rates'!$D$59-'Calcification Rates'!$E$59)*($A131+(2*'Calcification Rates'!$D$59-'Calcification Rates'!$E$59)))*('Calcification Rates'!$F$59-'Calcification Rates'!$G$59)</f>
        <v>34.24031737779368</v>
      </c>
      <c r="DZ131" s="73">
        <f>(2*('Calcification Rates'!$D$59+'Calcification Rates'!$E$59)*('Calcification Rates'!$F$59+'Calcification Rates'!$G$59))+(0.1*('Calcification Rates'!$D$59+'Calcification Rates'!$E$59)*($A131+(2*'Calcification Rates'!$D$59+'Calcification Rates'!$E$59)))*('Calcification Rates'!$F$59+'Calcification Rates'!$G$59)</f>
        <v>38.053701895524732</v>
      </c>
      <c r="EA131" s="73">
        <f>((((((((($A131*2)/PI())/2)+'Calcification Rates'!$D$60)^2)*PI())/2))-((((((($A131*2)/PI())/2)^2)*PI())/2)))*'Calcification Rates'!$F$60</f>
        <v>80.305691284714527</v>
      </c>
      <c r="EB131" s="73">
        <f>((((((((($A131*2)/PI())/2)+('Calcification Rates'!$D$60-'Calcification Rates'!$E$60))^2)*PI())/2))-((((((($A131*2)/PI())/2)^2)*PI())/2)))*('Calcification Rates'!$F$60-'Calcification Rates'!$G$60)</f>
        <v>74.975300145858085</v>
      </c>
      <c r="EC131" s="73">
        <f>((((((((($A131*2)/PI())/2)+('Calcification Rates'!$D$60+'Calcification Rates'!$E$60))^2)*PI())/2))-((((((($A131*2)/PI())/2)^2)*PI())/2)))*('Calcification Rates'!$F$60+'Calcification Rates'!$G$60)</f>
        <v>85.808339338169233</v>
      </c>
      <c r="ED131" s="73">
        <f>$A131*'Calcification Rates'!$D$61*'Calcification Rates'!$F$61</f>
        <v>101.23598863532267</v>
      </c>
      <c r="EE131" s="73">
        <f>$A131*('Calcification Rates'!$D$61-'Calcification Rates'!$E$61)*('Calcification Rates'!$F$61-'Calcification Rates'!$G$61)</f>
        <v>92.764962704085377</v>
      </c>
      <c r="EF131" s="73">
        <f>$A131*('Calcification Rates'!$D$61+'Calcification Rates'!$E$61)*('Calcification Rates'!$F$61+'Calcification Rates'!$G$61)</f>
        <v>110.07360376354595</v>
      </c>
      <c r="EG131" s="73">
        <f>(2*'Calcification Rates'!$D$62*'Calcification Rates'!$F$62)+0.1*'Calcification Rates'!$D$62*($A131+(2*'Calcification Rates'!$D$62))*'Calcification Rates'!$F$62</f>
        <v>173.79619444444441</v>
      </c>
      <c r="EH131" s="73">
        <f>(2*('Calcification Rates'!$D$62-'Calcification Rates'!$E$62)*('Calcification Rates'!$F$62-'Calcification Rates'!$G$62))+(0.1*('Calcification Rates'!$D$62-'Calcification Rates'!$E$62)*($A131+(2*'Calcification Rates'!$D$62-'Calcification Rates'!$E$62)))*('Calcification Rates'!$F$62-'Calcification Rates'!$G$62)</f>
        <v>142.75613219678104</v>
      </c>
      <c r="EI131" s="73">
        <f>(2*('Calcification Rates'!$D$62+'Calcification Rates'!$E$62)*('Calcification Rates'!$F$62+'Calcification Rates'!$G$62))+(0.1*('Calcification Rates'!$D$62+'Calcification Rates'!$E$62)*($A131+(2*'Calcification Rates'!$D$62+'Calcification Rates'!$E$62)))*('Calcification Rates'!$F$62+'Calcification Rates'!$G$62)</f>
        <v>207.27084412800593</v>
      </c>
      <c r="EJ131" s="73">
        <f>(2*'Calcification Rates'!$D$63*'Calcification Rates'!$F$63)+0.1*'Calcification Rates'!$D$63*($A131+(2*'Calcification Rates'!$D$63))*'Calcification Rates'!$F$63</f>
        <v>173.79619444444441</v>
      </c>
      <c r="EK131" s="73">
        <f>(2*('Calcification Rates'!$D$63-'Calcification Rates'!$E$63)*('Calcification Rates'!$F$63-'Calcification Rates'!$G$63))+(0.1*('Calcification Rates'!$D$63-'Calcification Rates'!$E$63)*($A131+(2*'Calcification Rates'!$D$63-'Calcification Rates'!$E$63)))*('Calcification Rates'!$F$63-'Calcification Rates'!$G$63)</f>
        <v>142.75613219678104</v>
      </c>
      <c r="EL131" s="73">
        <f>(2*('Calcification Rates'!$D$63+'Calcification Rates'!$E$63)*('Calcification Rates'!$F$63+'Calcification Rates'!$G$63))+(0.1*('Calcification Rates'!$D$63+'Calcification Rates'!$E$63)*($A131+(2*'Calcification Rates'!$D$63+'Calcification Rates'!$E$63)))*('Calcification Rates'!$F$63+'Calcification Rates'!$G$63)</f>
        <v>207.27084412800593</v>
      </c>
      <c r="EM131" s="73">
        <f>(2*'Calcification Rates'!$D$64*'Calcification Rates'!$F$64)+0.1*'Calcification Rates'!$D$64*($A131+(2*'Calcification Rates'!$D$64))*'Calcification Rates'!$F$64</f>
        <v>173.79619444444441</v>
      </c>
      <c r="EN131" s="73">
        <f>(2*('Calcification Rates'!$D$64-'Calcification Rates'!$E$64)*('Calcification Rates'!$F$64-'Calcification Rates'!$G$64))+(0.1*('Calcification Rates'!$D$64-'Calcification Rates'!$E$64)*($A131+(2*'Calcification Rates'!$D$64-'Calcification Rates'!$E$64)))*('Calcification Rates'!$F$64-'Calcification Rates'!$G$64)</f>
        <v>142.75613219678104</v>
      </c>
      <c r="EO131" s="73">
        <f>(2*('Calcification Rates'!$D$64+'Calcification Rates'!$E$64)*('Calcification Rates'!$F$64+'Calcification Rates'!$G$64))+(0.1*('Calcification Rates'!$D$64+'Calcification Rates'!$E$64)*($A131+(2*'Calcification Rates'!$D$64+'Calcification Rates'!$E$64)))*('Calcification Rates'!$F$64+'Calcification Rates'!$G$64)</f>
        <v>207.27084412800593</v>
      </c>
      <c r="EP131" s="73">
        <f>(2*'Calcification Rates'!$D$65*'Calcification Rates'!$F$65)+0.1*'Calcification Rates'!$D$65*($A131+(2*'Calcification Rates'!$D$65))*'Calcification Rates'!$F$65</f>
        <v>173.79619444444441</v>
      </c>
      <c r="EQ131" s="73">
        <f>(2*('Calcification Rates'!$D$65-'Calcification Rates'!$E$65)*('Calcification Rates'!$F$65-'Calcification Rates'!$G$65))+(0.1*('Calcification Rates'!$D$65-'Calcification Rates'!$E$65)*($A131+(2*'Calcification Rates'!$D$65-'Calcification Rates'!$E$65)))*('Calcification Rates'!$F$65-'Calcification Rates'!$G$65)</f>
        <v>142.75613219678104</v>
      </c>
      <c r="ER131" s="73">
        <f>(2*('Calcification Rates'!$D$65+'Calcification Rates'!$E$65)*('Calcification Rates'!$F$65+'Calcification Rates'!$G$65))+(0.1*('Calcification Rates'!$D$65+'Calcification Rates'!$E$65)*($A131+(2*'Calcification Rates'!$D$65+'Calcification Rates'!$E$65)))*('Calcification Rates'!$F$65+'Calcification Rates'!$G$65)</f>
        <v>207.27084412800593</v>
      </c>
      <c r="ES131" s="73">
        <f>$A131*'Calcification Rates'!$D$66*'Calcification Rates'!$F$66</f>
        <v>101.23598863532267</v>
      </c>
      <c r="ET131" s="73">
        <f>$A131*('Calcification Rates'!$D$66-'Calcification Rates'!$E$66)*('Calcification Rates'!$F$66-'Calcification Rates'!$G$66)</f>
        <v>92.764962704085377</v>
      </c>
      <c r="EU131" s="73">
        <f>$A131*('Calcification Rates'!$D$66+'Calcification Rates'!$E$66)*('Calcification Rates'!$F$66+'Calcification Rates'!$G$66)</f>
        <v>110.07360376354595</v>
      </c>
      <c r="EV131" s="73">
        <f>(2*'Calcification Rates'!$D$67*'Calcification Rates'!$F$67)+0.1*'Calcification Rates'!$D$67*($A131+(2*'Calcification Rates'!$D$67))*'Calcification Rates'!$F$67</f>
        <v>173.79619444444441</v>
      </c>
      <c r="EW131" s="73">
        <f>(2*('Calcification Rates'!$D$67-'Calcification Rates'!$E$67)*('Calcification Rates'!$F$67-'Calcification Rates'!$G$67))+(0.1*('Calcification Rates'!$D$67-'Calcification Rates'!$E$67)*($A131+(2*'Calcification Rates'!$D$67-'Calcification Rates'!$E$67)))*('Calcification Rates'!$F$67-'Calcification Rates'!$G$67)</f>
        <v>142.75613219678104</v>
      </c>
      <c r="EX131" s="73">
        <f>(2*('Calcification Rates'!$D$67+'Calcification Rates'!$E$67)*('Calcification Rates'!$F$67+'Calcification Rates'!$G$67))+(0.1*('Calcification Rates'!$D$67+'Calcification Rates'!$E$67)*($A131+(2*'Calcification Rates'!$D$67+'Calcification Rates'!$E$67)))*('Calcification Rates'!$F$67+'Calcification Rates'!$G$67)</f>
        <v>207.27084412800593</v>
      </c>
      <c r="EY131" s="73">
        <f>((((1-'Calcification Rates'!$H$68)*$A131)*'Calcification Rates'!$D$68*0.1)+('Calcification Rates'!$H$68*$A131*'Calcification Rates'!$D$68))*'Calcification Rates'!$F$68</f>
        <v>29.531518500000004</v>
      </c>
      <c r="EZ131" s="73">
        <f>((((1-'Calcification Rates'!$H$68)*$A131)*(('Calcification Rates'!$D$68-'Calcification Rates'!$E$68)*0.1))+('Calcification Rates'!$H$68*$A131*('Calcification Rates'!$D$68-'Calcification Rates'!$E$68)))*('Calcification Rates'!$F$68-'Calcification Rates'!$G$68)</f>
        <v>18.376399735102613</v>
      </c>
      <c r="FA131" s="73">
        <f>((((1-'Calcification Rates'!$H$68)*$A131)*(('Calcification Rates'!$D$68+'Calcification Rates'!$E$68)*0.1))+('Calcification Rates'!$H$68*$A131*('Calcification Rates'!$D$68+'Calcification Rates'!$E$68)))*('Calcification Rates'!$F$68+'Calcification Rates'!$G$68)</f>
        <v>41.796209693536106</v>
      </c>
      <c r="FB131" s="73">
        <f>((((((((($A131*2)/PI())/2)+'Calcification Rates'!$D$69)^2)*PI())/2))-((((((($A131*2)/PI())/2)^2)*PI())/2)))*'Calcification Rates'!$F$69</f>
        <v>195.6550611406733</v>
      </c>
      <c r="FC131" s="73">
        <f>((((((((($A131*2)/PI())/2)+('Calcification Rates'!$D$69-'Calcification Rates'!$E$69))^2)*PI())/2))-((((((($A131*2)/PI())/2)^2)*PI())/2)))*('Calcification Rates'!$F$69-'Calcification Rates'!$G$69)</f>
        <v>185.22898682655355</v>
      </c>
      <c r="FD131" s="73">
        <f>((((((((($A131*2)/PI())/2)+('Calcification Rates'!$D$69+'Calcification Rates'!$E$69))^2)*PI())/2))-((((((($A131*2)/PI())/2)^2)*PI())/2)))*('Calcification Rates'!$F$69+'Calcification Rates'!$G$69)</f>
        <v>206.23281609829789</v>
      </c>
      <c r="FE131" s="73">
        <f>((((((((($A131*2)/PI())/2)+'Calcification Rates'!$D$70)^2)*PI())/2))-((((((($A131*2)/PI())/2)^2)*PI())/2)))*'Calcification Rates'!$F$70</f>
        <v>152.35857180123529</v>
      </c>
      <c r="FF131" s="73">
        <f>((((((((($A131*2)/PI())/2)+('Calcification Rates'!$D$70-'Calcification Rates'!$E$70))^2)*PI())/2))-((((((($A131*2)/PI())/2)^2)*PI())/2)))*('Calcification Rates'!$F$70-'Calcification Rates'!$G$70)</f>
        <v>131.18713342554662</v>
      </c>
      <c r="FG131" s="73">
        <f>((((((((($A131*2)/PI())/2)+('Calcification Rates'!$D$70+'Calcification Rates'!$E$70))^2)*PI())/2))-((((((($A131*2)/PI())/2)^2)*PI())/2)))*('Calcification Rates'!$F$70+'Calcification Rates'!$G$70)</f>
        <v>173.93574021431988</v>
      </c>
      <c r="FH131" s="73">
        <f>((((((((($A131*2)/PI())/2)+'Calcification Rates'!$D$71)^2)*PI())/2))-((((((($A131*2)/PI())/2)^2)*PI())/2)))*'Calcification Rates'!$F$71</f>
        <v>87.442390971087036</v>
      </c>
      <c r="FI131" s="73">
        <f>((((((((($A131*2)/PI())/2)+('Calcification Rates'!$D$71-'Calcification Rates'!$E$71))^2)*PI())/2))-((((((($A131*2)/PI())/2)^2)*PI())/2)))*('Calcification Rates'!$F$71-'Calcification Rates'!$G$71)</f>
        <v>80.635211611808401</v>
      </c>
      <c r="FJ131" s="73">
        <f>((((((((($A131*2)/PI())/2)+('Calcification Rates'!$D$71+'Calcification Rates'!$E$71))^2)*PI())/2))-((((((($A131*2)/PI())/2)^2)*PI())/2)))*('Calcification Rates'!$F$71+'Calcification Rates'!$G$71)</f>
        <v>94.51840626921404</v>
      </c>
      <c r="FK131" s="73">
        <f>$A131*'Calcification Rates'!$D$72*'Calcification Rates'!$F$72</f>
        <v>3.0318628124999996</v>
      </c>
      <c r="FL131" s="73">
        <f>$A131*('Calcification Rates'!$D$72-'Calcification Rates'!$E$72)*('Calcification Rates'!$F$72-'Calcification Rates'!$G$72)</f>
        <v>1.9704039568374982</v>
      </c>
      <c r="FM131" s="73">
        <f>$A131*('Calcification Rates'!$D$72+'Calcification Rates'!$E$72)*('Calcification Rates'!$F$72+'Calcification Rates'!$G$72)</f>
        <v>4.0933216681625018</v>
      </c>
      <c r="FN131" s="73">
        <f>$A131*'Calcification Rates'!$D$74*'Calcification Rates'!$F$74</f>
        <v>3.0318628124999996</v>
      </c>
      <c r="FO131" s="73">
        <f>$A131*('Calcification Rates'!$D$74-'Calcification Rates'!$E$74)*('Calcification Rates'!$F$74-'Calcification Rates'!$G$74)</f>
        <v>1.9704039568374982</v>
      </c>
      <c r="FP131" s="73">
        <f>$A131*('Calcification Rates'!$D$74+'Calcification Rates'!$E$74)*('Calcification Rates'!$F$74+'Calcification Rates'!$G$74)</f>
        <v>4.0933216681625018</v>
      </c>
      <c r="FQ131" s="73">
        <f>$A131*'Calcification Rates'!$D$75*'Calcification Rates'!$F$75</f>
        <v>87.50593146306818</v>
      </c>
      <c r="FR131" s="73">
        <f>$A131*('Calcification Rates'!$D$75-'Calcification Rates'!$E$75)*('Calcification Rates'!$F$75-'Calcification Rates'!$G$75)</f>
        <v>81.490818442600897</v>
      </c>
      <c r="FS131" s="73">
        <f>$A131*('Calcification Rates'!$D$75+'Calcification Rates'!$E$75)*('Calcification Rates'!$F$75+'Calcification Rates'!$G$75)</f>
        <v>93.704203136797801</v>
      </c>
      <c r="FT131" s="73">
        <f>((((((((($A131*2)/PI())/2)+'Calcification Rates'!$D$76)^2)*PI())/2))-((((((($A131*2)/PI())/2)^2)*PI())/2)))*'Calcification Rates'!$F$76</f>
        <v>87.98750326855054</v>
      </c>
      <c r="FU131" s="73">
        <f>((((((((($A131*2)/PI())/2)+('Calcification Rates'!$D$76-'Calcification Rates'!$E$76))^2)*PI())/2))-((((((($A131*2)/PI())/2)^2)*PI())/2)))*('Calcification Rates'!$F$76-'Calcification Rates'!$G$76)</f>
        <v>81.929502842951806</v>
      </c>
      <c r="FV131" s="73">
        <f>((((((((($A131*2)/PI())/2)+('Calcification Rates'!$D$76+'Calcification Rates'!$E$76))^2)*PI())/2))-((((((($A131*2)/PI())/2)^2)*PI())/2)))*('Calcification Rates'!$F$76+'Calcification Rates'!$G$76)</f>
        <v>94.231136756821599</v>
      </c>
      <c r="FW131" s="73">
        <f>(2*'Calcification Rates'!$D$77*'Calcification Rates'!$F$77)+0.1*'Calcification Rates'!$D$77*($A131+(2*'Calcification Rates'!$D$77))*'Calcification Rates'!$F$77</f>
        <v>173.79619444444441</v>
      </c>
      <c r="FX131" s="73">
        <f>(2*('Calcification Rates'!$D$77-'Calcification Rates'!$E$77)*('Calcification Rates'!$F$77-'Calcification Rates'!$G$77))+(0.1*('Calcification Rates'!$D$77-'Calcification Rates'!$E$77)*($A131+(2*'Calcification Rates'!$D$77-'Calcification Rates'!$E$77)))*('Calcification Rates'!$F$77-'Calcification Rates'!$G$77)</f>
        <v>165.37617386334688</v>
      </c>
      <c r="FY131" s="73">
        <f>(2*('Calcification Rates'!$D$77+'Calcification Rates'!$E$77)*('Calcification Rates'!$F$77+'Calcification Rates'!$G$77))+(0.1*('Calcification Rates'!$D$77+'Calcification Rates'!$E$77)*($A131+(2*'Calcification Rates'!$D$77+'Calcification Rates'!$E$77)))*('Calcification Rates'!$F$77+'Calcification Rates'!$G$77)</f>
        <v>182.2526918036302</v>
      </c>
      <c r="FZ131" s="73">
        <f>((((1-'Calcification Rates'!$H$78)*$A131)*'Calcification Rates'!$D$78*0.1)+('Calcification Rates'!$H$78*$A131*'Calcification Rates'!$D$78))*'Calcification Rates'!$F$78</f>
        <v>46.002038969249995</v>
      </c>
      <c r="GA131" s="73">
        <f>((((1-'Calcification Rates'!$H$78)*$A131)*(('Calcification Rates'!$D$78-'Calcification Rates'!$E$78)*0.1))+('Calcification Rates'!$H$78*$A131*('Calcification Rates'!$D$78-'Calcification Rates'!$E$78)))*('Calcification Rates'!$F$78-'Calcification Rates'!$G$78)</f>
        <v>44.409449161058966</v>
      </c>
      <c r="GB131" s="73">
        <f>((((1-'Calcification Rates'!$H$78)*$A131)*(('Calcification Rates'!$D$78+'Calcification Rates'!$E$78)*0.1))+('Calcification Rates'!$H$78*$A131*('Calcification Rates'!$D$78+'Calcification Rates'!$E$78)))*('Calcification Rates'!$F$78+'Calcification Rates'!$G$78)</f>
        <v>47.594628777441024</v>
      </c>
      <c r="GC131" s="73">
        <f>((((1-'Calcification Rates'!$H$79)*$A131)*'Calcification Rates'!$D$79*0.1)+('Calcification Rates'!$H$79*$A131*'Calcification Rates'!$D$79))*'Calcification Rates'!$F$79</f>
        <v>52.318727370000012</v>
      </c>
      <c r="GD131" s="73">
        <f>((((1-'Calcification Rates'!$H$79)*$A131)*(('Calcification Rates'!$D$79-'Calcification Rates'!$E$79)*0.1))+('Calcification Rates'!$H$79*$A131*('Calcification Rates'!$D$79-'Calcification Rates'!$E$79)))*('Calcification Rates'!$F$79-'Calcification Rates'!$G$79)</f>
        <v>50.131583069366279</v>
      </c>
      <c r="GE131" s="73">
        <f>((((1-'Calcification Rates'!$H$79)*$A131)*(('Calcification Rates'!$D$79+'Calcification Rates'!$E$79)*0.1))+('Calcification Rates'!$H$79*$A131*('Calcification Rates'!$D$79+'Calcification Rates'!$E$79)))*('Calcification Rates'!$F$79+'Calcification Rates'!$G$79)</f>
        <v>54.505871670633724</v>
      </c>
      <c r="GF131" s="73">
        <f>((((1-'Calcification Rates'!$H$80)*$A131)*'Calcification Rates'!$D$80*0.1)+('Calcification Rates'!$H$80*$A131*'Calcification Rates'!$D$80))*'Calcification Rates'!$F$80</f>
        <v>61.566638620499987</v>
      </c>
      <c r="GG131" s="73">
        <f>((((1-'Calcification Rates'!$H$80)*$A131)*(('Calcification Rates'!$D$80-'Calcification Rates'!$E$80)*0.1))+('Calcification Rates'!$H$80*$A131*('Calcification Rates'!$D$80-'Calcification Rates'!$E$80)))*('Calcification Rates'!$F$80-'Calcification Rates'!$G$80)</f>
        <v>59.435202636605226</v>
      </c>
      <c r="GH131" s="73">
        <f>((((1-'Calcification Rates'!$H$80)*$A131)*(('Calcification Rates'!$D$80+'Calcification Rates'!$E$80)*0.1))+('Calcification Rates'!$H$80*$A131*('Calcification Rates'!$D$80+'Calcification Rates'!$E$80)))*('Calcification Rates'!$F$80+'Calcification Rates'!$G$80)</f>
        <v>63.698074604394755</v>
      </c>
      <c r="GI131" s="73">
        <f>((((((((($A131*2)/PI())/2)+'Calcification Rates'!$D$81)^2)*PI())/2))-((((((($A131*2)/PI())/2)^2)*PI())/2)))*'Calcification Rates'!$F$81</f>
        <v>74.503383673529598</v>
      </c>
      <c r="GJ131" s="73">
        <f>((((((((($A131*2)/PI())/2)+('Calcification Rates'!$D$81-'Calcification Rates'!$E$81))^2)*PI())/2))-((((((($A131*2)/PI())/2)^2)*PI())/2)))*('Calcification Rates'!$F$81-'Calcification Rates'!$G$81)</f>
        <v>72.094322253282911</v>
      </c>
      <c r="GK131" s="73">
        <f>((((((((($A131*2)/PI())/2)+('Calcification Rates'!$D$81+'Calcification Rates'!$E$81))^2)*PI())/2))-((((((($A131*2)/PI())/2)^2)*PI())/2)))*('Calcification Rates'!$F$81+'Calcification Rates'!$G$81)</f>
        <v>76.91333754106617</v>
      </c>
      <c r="GL131" s="73">
        <f>((((((((($A131*2)/PI())/2)+'Calcification Rates'!$D$82)^2)*PI())/2))-((((((($A131*2)/PI())/2)^2)*PI())/2)))*'Calcification Rates'!$F$82</f>
        <v>76.394091171161008</v>
      </c>
      <c r="GM131" s="73">
        <f>((((((((($A131*2)/PI())/2)+('Calcification Rates'!$D$82-'Calcification Rates'!$E$82))^2)*PI())/2))-((((((($A131*2)/PI())/2)^2)*PI())/2)))*('Calcification Rates'!$F$82-'Calcification Rates'!$G$82)</f>
        <v>74.519247782024834</v>
      </c>
      <c r="GN131" s="73">
        <f>((((((((($A131*2)/PI())/2)+('Calcification Rates'!$D$82+'Calcification Rates'!$E$82))^2)*PI())/2))-((((((($A131*2)/PI())/2)^2)*PI())/2)))*('Calcification Rates'!$F$82+'Calcification Rates'!$G$82)</f>
        <v>78.269474728101699</v>
      </c>
      <c r="GO131" s="73">
        <f>((((((((($A131*2)/PI())/2)+'Calcification Rates'!$D$87)^2)*PI())/2))-((((((($A131*2)/PI())/2)^2)*PI())/2)))*'Calcification Rates'!$F$87</f>
        <v>51.427999345122537</v>
      </c>
      <c r="GP131" s="73">
        <f>((((((((($A131*2)/PI())/2)+('Calcification Rates'!$D$87-'Calcification Rates'!$E$87))^2)*PI())/2))-((((((($A131*2)/PI())/2)^2)*PI())/2)))*('Calcification Rates'!$F$87-'Calcification Rates'!$G$87)</f>
        <v>44.745574405063778</v>
      </c>
      <c r="GQ131" s="73">
        <f>((((((((($A131*2)/PI())/2)+('Calcification Rates'!$D$87+'Calcification Rates'!$E$87))^2)*PI())/2))-((((((($A131*2)/PI())/2)^2)*PI())/2)))*('Calcification Rates'!$F$87+'Calcification Rates'!$G$87)</f>
        <v>58.463680016223201</v>
      </c>
      <c r="GR131" s="73">
        <f>((((((((($A131*2)/PI())/2)+'Calcification Rates'!$D$88)^2)*PI())/2))-((((((($A131*2)/PI())/2)^2)*PI())/2)))*'Calcification Rates'!$F$88</f>
        <v>51.427999345122537</v>
      </c>
      <c r="GS131" s="73">
        <f>((((((((($A131*2)/PI())/2)+('Calcification Rates'!$D$88-'Calcification Rates'!$E$88))^2)*PI())/2))-((((((($A131*2)/PI())/2)^2)*PI())/2)))*('Calcification Rates'!$F$88-'Calcification Rates'!$G$88)</f>
        <v>44.745574405063778</v>
      </c>
      <c r="GT131" s="73">
        <f>((((((((($A131*2)/PI())/2)+('Calcification Rates'!$D$88+'Calcification Rates'!$E$88))^2)*PI())/2))-((((((($A131*2)/PI())/2)^2)*PI())/2)))*('Calcification Rates'!$F$88+'Calcification Rates'!$G$88)</f>
        <v>58.463680016223201</v>
      </c>
      <c r="GU131" s="73">
        <f>((((((((($A131*2)/PI())/2)+'Calcification Rates'!$D$89)^2)*PI())/2))-((((((($A131*2)/PI())/2)^2)*PI())/2)))*'Calcification Rates'!$F$89</f>
        <v>71.809255547829451</v>
      </c>
      <c r="GV131" s="73">
        <f>((((((((($A131*2)/PI())/2)+('Calcification Rates'!$D$89-'Calcification Rates'!$E$89))^2)*PI())/2))-((((((($A131*2)/PI())/2)^2)*PI())/2)))*('Calcification Rates'!$F$89-'Calcification Rates'!$G$89)</f>
        <v>64.031392089422866</v>
      </c>
      <c r="GW131" s="73">
        <f>((((((((($A131*2)/PI())/2)+('Calcification Rates'!$D$89+'Calcification Rates'!$E$89))^2)*PI())/2))-((((((($A131*2)/PI())/2)^2)*PI())/2)))*('Calcification Rates'!$F$89+'Calcification Rates'!$G$89)</f>
        <v>79.874721311023251</v>
      </c>
      <c r="GX131" s="73">
        <f>((((((((($A131*2)/PI())/2)+'Calcification Rates'!$D$90)^2)*PI())/2))-((((((($A131*2)/PI())/2)^2)*PI())/2)))*'Calcification Rates'!$F$90</f>
        <v>71.809255547829451</v>
      </c>
      <c r="GY131" s="73">
        <f>((((((((($A131*2)/PI())/2)+('Calcification Rates'!$D$90-'Calcification Rates'!$E$90))^2)*PI())/2))-((((((($A131*2)/PI())/2)^2)*PI())/2)))*('Calcification Rates'!$F$90-'Calcification Rates'!$G$90)</f>
        <v>64.031392089422866</v>
      </c>
      <c r="GZ131" s="73">
        <f>((((((((($A131*2)/PI())/2)+('Calcification Rates'!$D$90+'Calcification Rates'!$E$90))^2)*PI())/2))-((((((($A131*2)/PI())/2)^2)*PI())/2)))*('Calcification Rates'!$F$90+'Calcification Rates'!$G$90)</f>
        <v>79.874721311023251</v>
      </c>
      <c r="HA131" s="73">
        <f>((((((((($A131*2)/PI())/2)+'Calcification Rates'!$D$92)^2)*PI())/2))-((((((($A131*2)/PI())/2)^2)*PI())/2)))*'Calcification Rates'!$F$92</f>
        <v>179.8149301606895</v>
      </c>
      <c r="HB131" s="73">
        <f>((((((((($A131*2)/PI())/2)+('Calcification Rates'!$D$92-'Calcification Rates'!$E$92))^2)*PI())/2))-((((((($A131*2)/PI())/2)^2)*PI())/2)))*('Calcification Rates'!$F$92-'Calcification Rates'!$G$92)</f>
        <v>172.85773307212227</v>
      </c>
      <c r="HC131" s="73">
        <f>((((((((($A131*2)/PI())/2)+('Calcification Rates'!$D$92+'Calcification Rates'!$E$92))^2)*PI())/2))-((((((($A131*2)/PI())/2)^2)*PI())/2)))*('Calcification Rates'!$F$92+'Calcification Rates'!$G$92)</f>
        <v>186.77212724925676</v>
      </c>
      <c r="HD131" s="73">
        <f>$A131*'Calcification Rates'!$D$93*'Calcification Rates'!$F$93</f>
        <v>53.299511067898244</v>
      </c>
      <c r="HE131" s="73">
        <f>$A131*('Calcification Rates'!$D$93-'Calcification Rates'!$E$93)*('Calcification Rates'!$F$93-'Calcification Rates'!$G$93)</f>
        <v>46.843707300501158</v>
      </c>
      <c r="HF131" s="73">
        <f>$A131*('Calcification Rates'!$D$93+'Calcification Rates'!$E$93)*('Calcification Rates'!$F$93+'Calcification Rates'!$G$93)</f>
        <v>60.108982950039874</v>
      </c>
      <c r="HG131" s="73">
        <f>$A131*'Calcification Rates'!$D$95*'Calcification Rates'!$F$95</f>
        <v>67.956876611570266</v>
      </c>
      <c r="HH131" s="73">
        <f>$A131*('Calcification Rates'!$D$95-'Calcification Rates'!$E$95)*('Calcification Rates'!$F$95-'Calcification Rates'!$G$95)</f>
        <v>59.302058331528613</v>
      </c>
      <c r="HI131" s="73">
        <f>$A131*('Calcification Rates'!$D$95+'Calcification Rates'!$E$95)*('Calcification Rates'!$F$95+'Calcification Rates'!$G$95)</f>
        <v>77.09672544897586</v>
      </c>
      <c r="HJ131" s="73">
        <f>((((1-'Calcification Rates'!$H$96)*$A131)*'Calcification Rates'!$D$96*0.1)+('Calcification Rates'!$H$96*$A131*'Calcification Rates'!$D$96))*'Calcification Rates'!$F$96</f>
        <v>32.307782325000005</v>
      </c>
      <c r="HK131" s="73">
        <f>((((1-'Calcification Rates'!$H$96)*$A131)*(('Calcification Rates'!$D$96-'Calcification Rates'!$E$96)*0.1))+('Calcification Rates'!$H$96*$A131*('Calcification Rates'!$D$96-'Calcification Rates'!$E$96)))*('Calcification Rates'!$F$96-'Calcification Rates'!$G$96)</f>
        <v>28.221569398094793</v>
      </c>
      <c r="HL131" s="73">
        <f>((((1-'Calcification Rates'!$H$96)*$A131)*(('Calcification Rates'!$D$96+'Calcification Rates'!$E$96)*0.1))+('Calcification Rates'!$H$96*$A131*('Calcification Rates'!$D$96+'Calcification Rates'!$E$96)))*('Calcification Rates'!$F$96+'Calcification Rates'!$G$96)</f>
        <v>36.645334180944616</v>
      </c>
      <c r="HM131" s="73">
        <f>((((1-'Calcification Rates'!$H$98)*$A131)*'Calcification Rates'!$D$98*0.1)+('Calcification Rates'!$H$98*$A131*'Calcification Rates'!$D$98))*'Calcification Rates'!$F$98</f>
        <v>32.307782325000005</v>
      </c>
      <c r="HN131" s="73">
        <f>((((1-'Calcification Rates'!$H$98)*$A131)*(('Calcification Rates'!$D$98-'Calcification Rates'!$E$98)*0.1))+('Calcification Rates'!$H$98*$A131*('Calcification Rates'!$D$98-'Calcification Rates'!$E$98)))*('Calcification Rates'!$F$98-'Calcification Rates'!$G$98)</f>
        <v>19.48432669320632</v>
      </c>
      <c r="HO131" s="73">
        <f>((((1-'Calcification Rates'!$H$98)*$A131)*(('Calcification Rates'!$D$98+'Calcification Rates'!$E$98)*0.1))+('Calcification Rates'!$H$98*$A131*('Calcification Rates'!$D$98+'Calcification Rates'!$E$98)))*('Calcification Rates'!$F$98+'Calcification Rates'!$G$98)</f>
        <v>46.987856314041203</v>
      </c>
    </row>
    <row r="132" spans="1:223" x14ac:dyDescent="0.3">
      <c r="A132" s="42">
        <v>130</v>
      </c>
      <c r="B132" s="73">
        <f>((((1-'Calcification Rates'!$H$11)*$A132)*'Calcification Rates'!$D$11*0.1)+('Calcification Rates'!$H$11*$A132*'Calcification Rates'!$D$11))*'Calcification Rates'!$F$11</f>
        <v>357.66970026666667</v>
      </c>
      <c r="C132" s="73">
        <f>((((1-'Calcification Rates'!$H$11)*$A132)*(('Calcification Rates'!$D$11-'Calcification Rates'!$E$11)*0.1))+('Calcification Rates'!$H$11*$A132*('Calcification Rates'!$D$11-'Calcification Rates'!$E$11)))*('Calcification Rates'!$F$11-'Calcification Rates'!$G$11)</f>
        <v>290.49040453811483</v>
      </c>
      <c r="D132" s="73">
        <f>((((1-'Calcification Rates'!$H$11)*$A132)*(('Calcification Rates'!$D$11+'Calcification Rates'!$E$11)*0.1))+('Calcification Rates'!$H$11*$A132*('Calcification Rates'!$D$11+'Calcification Rates'!$E$11)))*('Calcification Rates'!$F$11+'Calcification Rates'!$G$11)</f>
        <v>426.93589320967129</v>
      </c>
      <c r="E132" s="73">
        <f>(((((1-'Calcification Rates'!$H$12)*$A132)*'Calcification Rates'!$D$12*0.1)+('Calcification Rates'!$H$12*$A132*'Calcification Rates'!$D$12))*'Calcification Rates'!$F$12)*0.5</f>
        <v>188.35007161904758</v>
      </c>
      <c r="F132" s="73">
        <f>(((((1-'Calcification Rates'!$H$12)*$A132)*(('Calcification Rates'!$D$12-'Calcification Rates'!$E$12)*0.1))+('Calcification Rates'!$H$12*$A132*('Calcification Rates'!$D$12-'Calcification Rates'!$E$12)))*('Calcification Rates'!$F$12-'Calcification Rates'!$G$12))*0.5</f>
        <v>173.10821081622498</v>
      </c>
      <c r="G132" s="73">
        <f>(((((1-'Calcification Rates'!$H$12)*$A132)*(('Calcification Rates'!$D$12+'Calcification Rates'!$E$12)*0.1))+('Calcification Rates'!$H$12*$A132*('Calcification Rates'!$D$12+'Calcification Rates'!$E$12)))*('Calcification Rates'!$F$12+'Calcification Rates'!$G$12))*0.5</f>
        <v>203.856392787235</v>
      </c>
      <c r="H132" s="73">
        <f>(((((1-'Calcification Rates'!$H$13)*$A132)*'Calcification Rates'!$D$13*0.1)+('Calcification Rates'!$H$13*$A132*'Calcification Rates'!$D$13))*'Calcification Rates'!$F$13)*0.5</f>
        <v>151.556119728</v>
      </c>
      <c r="I132" s="73">
        <f>(((((1-'Calcification Rates'!$H$13)*$A132)*(('Calcification Rates'!$D$13-'Calcification Rates'!$E$13)*0.1))+('Calcification Rates'!$H$13*$A132*('Calcification Rates'!$D$13-'Calcification Rates'!$E$13)))*('Calcification Rates'!$F$13-'Calcification Rates'!$G$13))*0.5</f>
        <v>128.25934247595541</v>
      </c>
      <c r="J132" s="73">
        <f>(((((1-'Calcification Rates'!$H$13)*$A132)*(('Calcification Rates'!$D$13+'Calcification Rates'!$E$13)*0.1))+('Calcification Rates'!$H$13*$A132*('Calcification Rates'!$D$13+'Calcification Rates'!$E$13)))*('Calcification Rates'!$F$13+'Calcification Rates'!$G$13))*0.5</f>
        <v>176.7738979118223</v>
      </c>
      <c r="K132" s="73">
        <f>((((((((($A132*2)/PI())/2)+'Calcification Rates'!$D$14)^2)*PI())/2))-((((((($A132*2)/PI())/2)^2)*PI())/2)))*'Calcification Rates'!$F$14</f>
        <v>76.738576613858172</v>
      </c>
      <c r="L132" s="73">
        <f>((((((((($A132*2)/PI())/2)+('Calcification Rates'!$D$14-'Calcification Rates'!$E$14))^2)*PI())/2))-((((((($A132*2)/PI())/2)^2)*PI())/2)))*('Calcification Rates'!$F$14-'Calcification Rates'!$G$14)</f>
        <v>74.068833663631523</v>
      </c>
      <c r="M132" s="73">
        <f>((((((((($A132*2)/PI())/2)+('Calcification Rates'!$D$14+'Calcification Rates'!$E$14))^2)*PI())/2))-((((((($A132*2)/PI())/2)^2)*PI())/2)))*('Calcification Rates'!$F$14+'Calcification Rates'!$G$14)</f>
        <v>79.40899971537786</v>
      </c>
      <c r="N132" s="73">
        <f>((((((((($A132*2)/PI())/2)+'Calcification Rates'!$D$15)^2)*PI())/2))-((((((($A132*2)/PI())/2)^2)*PI())/2)))*'Calcification Rates'!$F$15</f>
        <v>77.837696851817071</v>
      </c>
      <c r="O132" s="73">
        <f>((((((((($A132*2)/PI())/2)+('Calcification Rates'!$D$15-'Calcification Rates'!$E$15))^2)*PI())/2))-((((((($A132*2)/PI())/2)^2)*PI())/2)))*('Calcification Rates'!$F$15-'Calcification Rates'!$G$15)</f>
        <v>70.198729217378357</v>
      </c>
      <c r="P132" s="73">
        <f>((((((((($A132*2)/PI())/2)+('Calcification Rates'!$D$15+'Calcification Rates'!$E$15))^2)*PI())/2))-((((((($A132*2)/PI())/2)^2)*PI())/2)))*('Calcification Rates'!$F$15+'Calcification Rates'!$G$15)</f>
        <v>85.832865377503623</v>
      </c>
      <c r="Q132" s="73">
        <f>(2*'Calcification Rates'!$D$16*'Calcification Rates'!$F$16)+0.1*'Calcification Rates'!$D$16*($A132+(2*'Calcification Rates'!$D$16))*'Calcification Rates'!$F$16</f>
        <v>16.855428333333332</v>
      </c>
      <c r="R132" s="73">
        <f>(2*('Calcification Rates'!$D$16-'Calcification Rates'!$E$16)*('Calcification Rates'!$F$16-'Calcification Rates'!$G$16))+(0.1*('Calcification Rates'!$D$16-'Calcification Rates'!$E$16)*($A132+(2*'Calcification Rates'!$D$16-'Calcification Rates'!$E$16)))*('Calcification Rates'!$F$16-'Calcification Rates'!$G$16)</f>
        <v>14.479215136228643</v>
      </c>
      <c r="S132" s="73">
        <f>(2*('Calcification Rates'!$D$16+'Calcification Rates'!$E$16)*('Calcification Rates'!$F$16+'Calcification Rates'!$G$16))+(0.1*('Calcification Rates'!$D$16+'Calcification Rates'!$E$16)*($A132+(2*'Calcification Rates'!$D$16+'Calcification Rates'!$E$16)))*('Calcification Rates'!$F$16+'Calcification Rates'!$G$16)</f>
        <v>19.290708549142675</v>
      </c>
      <c r="T132" s="73">
        <f>(2*'Calcification Rates'!$D$17*'Calcification Rates'!$F$17)+0.1*'Calcification Rates'!$D$17*($A132+(2*'Calcification Rates'!$D$17))*'Calcification Rates'!$F$17</f>
        <v>15.578501944444442</v>
      </c>
      <c r="U132" s="73">
        <f>(2*('Calcification Rates'!$D$17-'Calcification Rates'!$E$17)*('Calcification Rates'!$F$17-'Calcification Rates'!$G$17))+(0.1*('Calcification Rates'!$D$17-'Calcification Rates'!$E$17)*($A132+(2*'Calcification Rates'!$D$17-'Calcification Rates'!$E$17)))*('Calcification Rates'!$F$17-'Calcification Rates'!$G$17)</f>
        <v>13.219603783695305</v>
      </c>
      <c r="V132" s="73">
        <f>(2*('Calcification Rates'!$D$17+'Calcification Rates'!$E$17)*('Calcification Rates'!$F$17+'Calcification Rates'!$G$17))+(0.1*('Calcification Rates'!$D$17+'Calcification Rates'!$E$17)*($A132+(2*'Calcification Rates'!$D$17+'Calcification Rates'!$E$17)))*('Calcification Rates'!$F$17+'Calcification Rates'!$G$17)</f>
        <v>17.996465629942673</v>
      </c>
      <c r="W132" s="73">
        <f>((((((((($A132*2)/PI())/2)+'Calcification Rates'!$D$18)^2)*PI())/2))-((((((($A132*2)/PI())/2)^2)*PI())/2)))*'Calcification Rates'!$F$18</f>
        <v>77.837696851817071</v>
      </c>
      <c r="X132" s="73">
        <f>((((((((($A132*2)/PI())/2)+('Calcification Rates'!$D$18-'Calcification Rates'!$E$18))^2)*PI())/2))-((((((($A132*2)/PI())/2)^2)*PI())/2)))*('Calcification Rates'!$F$18-'Calcification Rates'!$G$18)</f>
        <v>70.198729217378357</v>
      </c>
      <c r="Y132" s="73">
        <f>((((((((($A132*2)/PI())/2)+('Calcification Rates'!$D$18+'Calcification Rates'!$E$18))^2)*PI())/2))-((((((($A132*2)/PI())/2)^2)*PI())/2)))*('Calcification Rates'!$F$18+'Calcification Rates'!$G$18)</f>
        <v>85.832865377503623</v>
      </c>
      <c r="Z132" s="73">
        <f>(2*'Calcification Rates'!$D$19*'Calcification Rates'!$F$19)+0.1*'Calcification Rates'!$D$19*($A132+(2*'Calcification Rates'!$D$19))*'Calcification Rates'!$F$19</f>
        <v>15.578501944444442</v>
      </c>
      <c r="AA132" s="73">
        <f>(2*('Calcification Rates'!$D$19-'Calcification Rates'!$E$19)*('Calcification Rates'!$F$19-'Calcification Rates'!$G$19))+(0.1*('Calcification Rates'!$D$19-'Calcification Rates'!$E$19)*($A132+(2*'Calcification Rates'!$D$19-'Calcification Rates'!$E$19)))*('Calcification Rates'!$F$19-'Calcification Rates'!$G$19)</f>
        <v>13.219603783695305</v>
      </c>
      <c r="AB132" s="73">
        <f>(2*('Calcification Rates'!$D$19+'Calcification Rates'!$E$19)*('Calcification Rates'!$F$19+'Calcification Rates'!$G$19))+(0.1*('Calcification Rates'!$D$19+'Calcification Rates'!$E$19)*($A132+(2*'Calcification Rates'!$D$19+'Calcification Rates'!$E$19)))*('Calcification Rates'!$F$19+'Calcification Rates'!$G$19)</f>
        <v>17.996465629942673</v>
      </c>
      <c r="AC132" s="73">
        <f>(((((1-'Calcification Rates'!$H$20)*$A132)*'Calcification Rates'!$D$20*0.1)+('Calcification Rates'!$H$20*$A132*'Calcification Rates'!$D$20))*'Calcification Rates'!$F$20)*0.5</f>
        <v>10.510587208333332</v>
      </c>
      <c r="AD132" s="73">
        <f>(((((1-'Calcification Rates'!$H$20)*$A132)*(('Calcification Rates'!$D$20-'Calcification Rates'!$E$20)*0.1))+('Calcification Rates'!$H$20*$A132*('Calcification Rates'!$D$20-'Calcification Rates'!$E$20)))*('Calcification Rates'!$F$20-'Calcification Rates'!$G$20))*0.5</f>
        <v>8.919459155584688</v>
      </c>
      <c r="AE132" s="73">
        <f>(((((1-'Calcification Rates'!$H$20)*$A132)*(('Calcification Rates'!$D$20+'Calcification Rates'!$E$20)*0.1))+('Calcification Rates'!$H$20*$A132*('Calcification Rates'!$D$20+'Calcification Rates'!$E$20)))*('Calcification Rates'!$F$20+'Calcification Rates'!$G$20))*0.5</f>
        <v>12.141426469981498</v>
      </c>
      <c r="AF132" s="73">
        <f>(2*'Calcification Rates'!$D$21*'Calcification Rates'!$F$21)+0.1*'Calcification Rates'!$D$21*($A132+(2*'Calcification Rates'!$D$21))*'Calcification Rates'!$F$21</f>
        <v>17.876969444444445</v>
      </c>
      <c r="AG132" s="73">
        <f>(2*('Calcification Rates'!$D$21-'Calcification Rates'!$E$21)*('Calcification Rates'!$F$21-'Calcification Rates'!$G$21))+(0.1*('Calcification Rates'!$D$21-'Calcification Rates'!$E$21)*($A132+(2*'Calcification Rates'!$D$21-'Calcification Rates'!$E$21)))*('Calcification Rates'!$F$21-'Calcification Rates'!$G$21)</f>
        <v>17.493482463982936</v>
      </c>
      <c r="AH132" s="73">
        <f>(2*('Calcification Rates'!$D$21+'Calcification Rates'!$E$21)*('Calcification Rates'!$F$21+'Calcification Rates'!$G$21))+(0.1*('Calcification Rates'!$D$21+'Calcification Rates'!$E$21)*($A132+(2*'Calcification Rates'!$D$21+'Calcification Rates'!$E$21)))*('Calcification Rates'!$F$21+'Calcification Rates'!$G$21)</f>
        <v>18.264356075750399</v>
      </c>
      <c r="AI132" s="73">
        <f>$A132*'Calcification Rates'!$D$23*'Calcification Rates'!$F$23</f>
        <v>3.0553656249999999</v>
      </c>
      <c r="AJ132" s="73">
        <f>$A132*('Calcification Rates'!$D$23-'Calcification Rates'!$E$23)*('Calcification Rates'!$F$23-'Calcification Rates'!$G$23)</f>
        <v>1.9856784061153083</v>
      </c>
      <c r="AK132" s="73">
        <f>$A132*('Calcification Rates'!$D$23+'Calcification Rates'!$E$23)*('Calcification Rates'!$F$23+'Calcification Rates'!$G$23)</f>
        <v>4.1250528438846912</v>
      </c>
      <c r="AL132" s="73">
        <f>((((1-'Calcification Rates'!$H$24)*$A132)*'Calcification Rates'!$D$24*0.1)+('Calcification Rates'!$H$24*$A132*'Calcification Rates'!$D$24))*'Calcification Rates'!$F$24</f>
        <v>139.21899254900001</v>
      </c>
      <c r="AM132" s="73">
        <f>((((1-'Calcification Rates'!$H$24)*$A132)*(('Calcification Rates'!$D$24-'Calcification Rates'!$E$24)*0.1))+('Calcification Rates'!$H$24*$A132*('Calcification Rates'!$D$24-'Calcification Rates'!$E$24)))*('Calcification Rates'!$F$24-'Calcification Rates'!$G$24)</f>
        <v>83.960833505577753</v>
      </c>
      <c r="AN132" s="73">
        <f>((((1-'Calcification Rates'!$H$24)*$A132)*(('Calcification Rates'!$D$24+'Calcification Rates'!$E$24)*0.1))+('Calcification Rates'!$H$24*$A132*('Calcification Rates'!$D$24+'Calcification Rates'!$E$24)))*('Calcification Rates'!$F$24+'Calcification Rates'!$G$24)</f>
        <v>202.47759354921877</v>
      </c>
      <c r="AO132" s="73">
        <f>((((((((($A132*2)/PI())/2)+'Calcification Rates'!$D$25)^2)*PI())/2))-((((((($A132*2)/PI())/2)^2)*PI())/2)))*'Calcification Rates'!$F$25</f>
        <v>65.206271766949399</v>
      </c>
      <c r="AP132" s="73">
        <f>((((((((($A132*2)/PI())/2)+('Calcification Rates'!$D$25-'Calcification Rates'!$E$25))^2)*PI())/2))-((((((($A132*2)/PI())/2)^2)*PI())/2)))*('Calcification Rates'!$F$25-'Calcification Rates'!$G$25)</f>
        <v>53.31059636138945</v>
      </c>
      <c r="AQ132" s="73">
        <f>((((((((($A132*2)/PI())/2)+('Calcification Rates'!$D$25+'Calcification Rates'!$E$25))^2)*PI())/2))-((((((($A132*2)/PI())/2)^2)*PI())/2)))*('Calcification Rates'!$F$25+'Calcification Rates'!$G$25)</f>
        <v>77.49567897125381</v>
      </c>
      <c r="AR132" s="73">
        <f>((((1-'Calcification Rates'!$H$28)*$A132)*'Calcification Rates'!$D$28*0.1)+('Calcification Rates'!$H$28*$A132*'Calcification Rates'!$D$28))*'Calcification Rates'!$F$28</f>
        <v>22.408261012194139</v>
      </c>
      <c r="AS132" s="73">
        <f>((((1-'Calcification Rates'!$H$28)*$A132)*(('Calcification Rates'!$D$28-'Calcification Rates'!$E$28)*0.1))+('Calcification Rates'!$H$28*$A132*('Calcification Rates'!$D$28-'Calcification Rates'!$E$28)))*('Calcification Rates'!$F$28-'Calcification Rates'!$G$28)</f>
        <v>20.197004420160418</v>
      </c>
      <c r="AT132" s="73">
        <f>((((1-'Calcification Rates'!$H$28)*$A132)*(('Calcification Rates'!$D$28+'Calcification Rates'!$E$28)*0.1))+('Calcification Rates'!$H$28*$A132*('Calcification Rates'!$D$28+'Calcification Rates'!$E$28)))*('Calcification Rates'!$F$28+'Calcification Rates'!$G$28)</f>
        <v>24.727725562394934</v>
      </c>
      <c r="AU132" s="73">
        <f>((((((((($A132*2)/PI())/2)+'Calcification Rates'!$D$29)^2)*PI())/2))-((((((($A132*2)/PI())/2)^2)*PI())/2)))*'Calcification Rates'!$F$29</f>
        <v>318.05495978419464</v>
      </c>
      <c r="AV132" s="73">
        <f>((((((((($A132*2)/PI())/2)+('Calcification Rates'!$D$29-'Calcification Rates'!$E$29))^2)*PI())/2))-((((((($A132*2)/PI())/2)^2)*PI())/2)))*('Calcification Rates'!$F$29-'Calcification Rates'!$G$29)</f>
        <v>262.97392267845692</v>
      </c>
      <c r="AW132" s="73">
        <f>((((((((($A132*2)/PI())/2)+('Calcification Rates'!$D$29+'Calcification Rates'!$E$29))^2)*PI())/2))-((((((($A132*2)/PI())/2)^2)*PI())/2)))*('Calcification Rates'!$F$29+'Calcification Rates'!$G$29)</f>
        <v>377.89173540732071</v>
      </c>
      <c r="AX132" s="73">
        <f>((((((((($A132*2)/PI())/2)+'Calcification Rates'!$D$30)^2)*PI())/2))-((((((($A132*2)/PI())/2)^2)*PI())/2)))*'Calcification Rates'!$F$30</f>
        <v>76.221117886833227</v>
      </c>
      <c r="AY132" s="73">
        <f>((((((((($A132*2)/PI())/2)+('Calcification Rates'!$D$30-'Calcification Rates'!$E$30))^2)*PI())/2))-((((((($A132*2)/PI())/2)^2)*PI())/2)))*('Calcification Rates'!$F$30-'Calcification Rates'!$G$30)</f>
        <v>67.668036003537381</v>
      </c>
      <c r="AZ132" s="73">
        <f>((((((((($A132*2)/PI())/2)+('Calcification Rates'!$D$30+'Calcification Rates'!$E$30))^2)*PI())/2))-((((((($A132*2)/PI())/2)^2)*PI())/2)))*('Calcification Rates'!$F$30+'Calcification Rates'!$G$30)</f>
        <v>84.949474282753016</v>
      </c>
      <c r="BA132" s="73">
        <f>((((1-'Calcification Rates'!$H$31)*$A132)*'Calcification Rates'!$D$31*0.1)+('Calcification Rates'!$H$31*$A132*'Calcification Rates'!$D$31))*'Calcification Rates'!$F$31</f>
        <v>23.967579999999998</v>
      </c>
      <c r="BB132" s="73">
        <f>((((1-'Calcification Rates'!$H$31)*$A132)*(('Calcification Rates'!$D$31-'Calcification Rates'!$E$31)*0.1))+('Calcification Rates'!$H$31*$A132*('Calcification Rates'!$D$31-'Calcification Rates'!$E$31)))*('Calcification Rates'!$F$31-'Calcification Rates'!$G$31)</f>
        <v>23.967579999999998</v>
      </c>
      <c r="BC132" s="73">
        <f>((((1-'Calcification Rates'!$H$31)*$A132)*(('Calcification Rates'!$D$31+'Calcification Rates'!$E$31)*0.1))+('Calcification Rates'!$H$31*$A132*('Calcification Rates'!$D$31+'Calcification Rates'!$E$31)))*('Calcification Rates'!$F$31+'Calcification Rates'!$G$31)</f>
        <v>23.967579999999998</v>
      </c>
      <c r="BD132" s="73">
        <f>$A132*'Calcification Rates'!$D$32*'Calcification Rates'!$F$32</f>
        <v>100.71128544806355</v>
      </c>
      <c r="BE132" s="73">
        <f>$A132*('Calcification Rates'!$D$32-'Calcification Rates'!$E$32)*('Calcification Rates'!$F$32-'Calcification Rates'!$G$32)</f>
        <v>96.81467763424638</v>
      </c>
      <c r="BF132" s="73">
        <f>$A132*('Calcification Rates'!$D$32+'Calcification Rates'!$E$32)*('Calcification Rates'!$F$32+'Calcification Rates'!$G$32)</f>
        <v>104.60789326188072</v>
      </c>
      <c r="BG132" s="73">
        <f>((((1-'Calcification Rates'!$H$34)*$A132)*'Calcification Rates'!$D$34*0.1)+('Calcification Rates'!$H$34*$A132*'Calcification Rates'!$D$34))*'Calcification Rates'!$F$34</f>
        <v>32.558230250000001</v>
      </c>
      <c r="BH132" s="73">
        <f>((((1-'Calcification Rates'!$H$34)*$A132)*(('Calcification Rates'!$D$34-'Calcification Rates'!$E$34)*0.1))+('Calcification Rates'!$H$34*$A132*('Calcification Rates'!$D$34-'Calcification Rates'!$E$34)))*('Calcification Rates'!$F$34-'Calcification Rates'!$G$34)</f>
        <v>12.398599952942513</v>
      </c>
      <c r="BI132" s="73">
        <f>((((1-'Calcification Rates'!$H$34)*$A132)*(('Calcification Rates'!$D$34+'Calcification Rates'!$E$34)*0.1))+('Calcification Rates'!$H$34*$A132*('Calcification Rates'!$D$34+'Calcification Rates'!$E$34)))*('Calcification Rates'!$F$34+'Calcification Rates'!$G$34)</f>
        <v>62.095339417658558</v>
      </c>
      <c r="BJ132" s="73">
        <f>(2*'Calcification Rates'!$D$35*'Calcification Rates'!$F$35)+0.1*'Calcification Rates'!$D$35*($A132+(2*'Calcification Rates'!$D$35))*'Calcification Rates'!$F$35</f>
        <v>8.9846996581621106</v>
      </c>
      <c r="BK132" s="73">
        <f>(2*('Calcification Rates'!$D$35-'Calcification Rates'!$E$35)*('Calcification Rates'!$F$35-'Calcification Rates'!$G$35))+(0.1*('Calcification Rates'!$D$35-'Calcification Rates'!$E$35)*($A132+(2*'Calcification Rates'!$D$35-'Calcification Rates'!$E$35)))*('Calcification Rates'!$F$35-'Calcification Rates'!$G$35)</f>
        <v>8.1034086018533991</v>
      </c>
      <c r="BL132" s="73">
        <f>(2*('Calcification Rates'!$D$35+'Calcification Rates'!$E$35)*('Calcification Rates'!$F$35+'Calcification Rates'!$G$35))+(0.1*('Calcification Rates'!$D$35+'Calcification Rates'!$E$35)*($A132+(2*'Calcification Rates'!$D$35+'Calcification Rates'!$E$35)))*('Calcification Rates'!$F$35+'Calcification Rates'!$G$35)</f>
        <v>9.9070031714711018</v>
      </c>
      <c r="BM132" s="73">
        <f>((((((((($A132*2)/PI())/2)+'Calcification Rates'!$D$36)^2)*PI())/2))-((((((($A132*2)/PI())/2)^2)*PI())/2)))*'Calcification Rates'!$F$36</f>
        <v>102.64513877706754</v>
      </c>
      <c r="BN132" s="73">
        <f>((((((((($A132*2)/PI())/2)+('Calcification Rates'!$D$36-'Calcification Rates'!$E$36))^2)*PI())/2))-((((((($A132*2)/PI())/2)^2)*PI())/2)))*('Calcification Rates'!$F$36-'Calcification Rates'!$G$36)</f>
        <v>94.029427522710733</v>
      </c>
      <c r="BO132" s="73">
        <f>((((((((($A132*2)/PI())/2)+('Calcification Rates'!$D$36+'Calcification Rates'!$E$36))^2)*PI())/2))-((((((($A132*2)/PI())/2)^2)*PI())/2)))*('Calcification Rates'!$F$36+'Calcification Rates'!$G$36)</f>
        <v>111.63753746062324</v>
      </c>
      <c r="BP132" s="73">
        <f>(2*'Calcification Rates'!$D$37*'Calcification Rates'!$F$37)+0.1*'Calcification Rates'!$D$37*($A132+(2*'Calcification Rates'!$D$37))*'Calcification Rates'!$F$37</f>
        <v>174.89154861111109</v>
      </c>
      <c r="BQ132" s="73">
        <f>(2*('Calcification Rates'!$D$37-'Calcification Rates'!$E$37)*('Calcification Rates'!$F$37-'Calcification Rates'!$G$37))+(0.1*('Calcification Rates'!$D$37-'Calcification Rates'!$E$37)*($A132+(2*'Calcification Rates'!$D$37-'Calcification Rates'!$E$37)))*('Calcification Rates'!$F$37-'Calcification Rates'!$G$37)</f>
        <v>143.65957578084638</v>
      </c>
      <c r="BR132" s="73">
        <f>(2*('Calcification Rates'!$D$37+'Calcification Rates'!$E$37)*('Calcification Rates'!$F$37+'Calcification Rates'!$G$37))+(0.1*('Calcification Rates'!$D$37+'Calcification Rates'!$E$37)*($A132+(2*'Calcification Rates'!$D$37+'Calcification Rates'!$E$37)))*('Calcification Rates'!$F$37+'Calcification Rates'!$G$37)</f>
        <v>208.57181603440822</v>
      </c>
      <c r="BS132" s="73">
        <f>(2*'Calcification Rates'!$D$38*'Calcification Rates'!$F$38)+0.1*'Calcification Rates'!$D$38*($A132+(2*'Calcification Rates'!$D$38))*'Calcification Rates'!$F$38</f>
        <v>167.4637222222222</v>
      </c>
      <c r="BT132" s="73">
        <f>(2*('Calcification Rates'!$D$38-'Calcification Rates'!$E$38)*('Calcification Rates'!$F$38-'Calcification Rates'!$G$38))+(0.1*('Calcification Rates'!$D$38-'Calcification Rates'!$E$38)*($A132+(2*'Calcification Rates'!$D$38-'Calcification Rates'!$E$38)))*('Calcification Rates'!$F$38-'Calcification Rates'!$G$38)</f>
        <v>134.92191843617383</v>
      </c>
      <c r="BU132" s="73">
        <f>(2*('Calcification Rates'!$D$38+'Calcification Rates'!$E$38)*('Calcification Rates'!$F$38+'Calcification Rates'!$G$38))+(0.1*('Calcification Rates'!$D$38+'Calcification Rates'!$E$38)*($A132+(2*'Calcification Rates'!$D$38+'Calcification Rates'!$E$38)))*('Calcification Rates'!$F$38+'Calcification Rates'!$G$38)</f>
        <v>203.20237613339125</v>
      </c>
      <c r="BV132" s="73">
        <f>((((((((($A132*2)/PI())/2)+'Calcification Rates'!$D$39)^2)*PI())/2))-((((((($A132*2)/PI())/2)^2)*PI())/2)))*'Calcification Rates'!$F$39</f>
        <v>55.575263025156509</v>
      </c>
      <c r="BW132" s="73">
        <f>((((((((($A132*2)/PI())/2)+('Calcification Rates'!$D$39-'Calcification Rates'!$E$39))^2)*PI())/2))-((((((($A132*2)/PI())/2)^2)*PI())/2)))*('Calcification Rates'!$F$39-'Calcification Rates'!$G$39)</f>
        <v>53.425007438651797</v>
      </c>
      <c r="BX132" s="73">
        <f>((((((((($A132*2)/PI())/2)+('Calcification Rates'!$D$39+'Calcification Rates'!$E$39))^2)*PI())/2))-((((((($A132*2)/PI())/2)^2)*PI())/2)))*('Calcification Rates'!$F$39+'Calcification Rates'!$G$39)</f>
        <v>57.725518611661215</v>
      </c>
      <c r="BY132" s="73">
        <f>((((((((($A132*2)/PI())/2)+'Calcification Rates'!$D$40)^2)*PI())/2))-((((((($A132*2)/PI())/2)^2)*PI())/2)))*'Calcification Rates'!$F$40</f>
        <v>101.31973512978868</v>
      </c>
      <c r="BZ132" s="73">
        <f>((((((((($A132*2)/PI())/2)+('Calcification Rates'!$D$40-'Calcification Rates'!$E$40))^2)*PI())/2))-((((((($A132*2)/PI())/2)^2)*PI())/2)))*('Calcification Rates'!$F$40-'Calcification Rates'!$G$40)</f>
        <v>97.399585865044969</v>
      </c>
      <c r="CA132" s="73">
        <f>((((((((($A132*2)/PI())/2)+('Calcification Rates'!$D$40+'Calcification Rates'!$E$40))^2)*PI())/2))-((((((($A132*2)/PI())/2)^2)*PI())/2)))*('Calcification Rates'!$F$40+'Calcification Rates'!$G$40)</f>
        <v>105.2398843945324</v>
      </c>
      <c r="CB132" s="73">
        <f>$A132*'Calcification Rates'!$D$23*'Calcification Rates'!$F$23</f>
        <v>3.0553656249999999</v>
      </c>
      <c r="CC132" s="73">
        <f>$A132*('Calcification Rates'!$D$23-'Calcification Rates'!$E$23)*('Calcification Rates'!$F$23-'Calcification Rates'!$G$23)</f>
        <v>1.9856784061153083</v>
      </c>
      <c r="CD132" s="73">
        <f>$A132*('Calcification Rates'!$D$23+'Calcification Rates'!$E$23)*('Calcification Rates'!$F$23+'Calcification Rates'!$G$23)</f>
        <v>4.1250528438846912</v>
      </c>
      <c r="CE132" s="73">
        <f>((((1-'Calcification Rates'!$H$44)*$A132)*'Calcification Rates'!$D$44*0.1)+('Calcification Rates'!$H$44*$A132*'Calcification Rates'!$D$44))*'Calcification Rates'!$F$44</f>
        <v>106.69332052925</v>
      </c>
      <c r="CF132" s="73">
        <f>((((1-'Calcification Rates'!$H$44)*$A132)*(('Calcification Rates'!$D$44-'Calcification Rates'!$E$44)*0.1))+('Calcification Rates'!$H$44*$A132*('Calcification Rates'!$D$44-'Calcification Rates'!$E$44)))*('Calcification Rates'!$F$44-'Calcification Rates'!$G$44)</f>
        <v>64.34510088816144</v>
      </c>
      <c r="CG132" s="73">
        <f>((((1-'Calcification Rates'!$H$44)*$A132)*(('Calcification Rates'!$D$44+'Calcification Rates'!$E$44)*0.1))+('Calcification Rates'!$H$44*$A132*('Calcification Rates'!$D$44+'Calcification Rates'!$E$44)))*('Calcification Rates'!$F$44+'Calcification Rates'!$G$44)</f>
        <v>155.17284239026895</v>
      </c>
      <c r="CH132" s="73">
        <f>((((1-'Calcification Rates'!$H$45)*$A132)*'Calcification Rates'!$D$45*0.1)+('Calcification Rates'!$H$45*$A132*'Calcification Rates'!$D$45))*'Calcification Rates'!$F$45</f>
        <v>132.57431199999999</v>
      </c>
      <c r="CI132" s="73">
        <f>((((1-'Calcification Rates'!$H$45)*$A132)*(('Calcification Rates'!$D$45-'Calcification Rates'!$E$45)*0.1))+('Calcification Rates'!$H$45*$A132*('Calcification Rates'!$D$45-'Calcification Rates'!$E$45)))*('Calcification Rates'!$F$45-'Calcification Rates'!$G$45)</f>
        <v>87.298394923398533</v>
      </c>
      <c r="CJ132" s="73">
        <f>((((1-'Calcification Rates'!$H$45)*$A132)*(('Calcification Rates'!$D$45+'Calcification Rates'!$E$45)*0.1))+('Calcification Rates'!$H$45*$A132*('Calcification Rates'!$D$45+'Calcification Rates'!$E$45)))*('Calcification Rates'!$F$45+'Calcification Rates'!$G$45)</f>
        <v>177.85022907660144</v>
      </c>
      <c r="CK132" s="73">
        <f>((((1-'Calcification Rates'!$H$46)*$A132)*'Calcification Rates'!$D$46*0.1)+('Calcification Rates'!$H$46*$A132*'Calcification Rates'!$D$46))*'Calcification Rates'!$F$46</f>
        <v>106.7836666</v>
      </c>
      <c r="CL132" s="73">
        <f>((((1-'Calcification Rates'!$H$46)*$A132)*(('Calcification Rates'!$D$46-'Calcification Rates'!$E$46)*0.1))+('Calcification Rates'!$H$46*$A132*('Calcification Rates'!$D$46-'Calcification Rates'!$E$46)))*('Calcification Rates'!$F$46-'Calcification Rates'!$G$46)</f>
        <v>100.1489882508338</v>
      </c>
      <c r="CM132" s="73">
        <f>((((1-'Calcification Rates'!$H$46)*$A132)*(('Calcification Rates'!$D$46+'Calcification Rates'!$E$46)*0.1))+('Calcification Rates'!$H$46*$A132*('Calcification Rates'!$D$46+'Calcification Rates'!$E$46)))*('Calcification Rates'!$F$46+'Calcification Rates'!$G$46)</f>
        <v>113.61729752359975</v>
      </c>
      <c r="CN132" s="73">
        <f>((((1-'Calcification Rates'!$H$47)*$A132)*'Calcification Rates'!$D$47*0.1)+('Calcification Rates'!$H$47*$A132*'Calcification Rates'!$D$47))*'Calcification Rates'!$F$47</f>
        <v>139.21899254900001</v>
      </c>
      <c r="CO132" s="73">
        <f>((((1-'Calcification Rates'!$H$47)*$A132)*(('Calcification Rates'!$D$47-'Calcification Rates'!$E$47)*0.1))+('Calcification Rates'!$H$47*$A132*('Calcification Rates'!$D$47-'Calcification Rates'!$E$47)))*('Calcification Rates'!$F$47-'Calcification Rates'!$G$47)</f>
        <v>83.960833505577753</v>
      </c>
      <c r="CP132" s="73">
        <f>((((1-'Calcification Rates'!$H$47)*$A132)*(('Calcification Rates'!$D$47+'Calcification Rates'!$E$47)*0.1))+('Calcification Rates'!$H$47*$A132*('Calcification Rates'!$D$47+'Calcification Rates'!$E$47)))*('Calcification Rates'!$F$47+'Calcification Rates'!$G$47)</f>
        <v>202.47759354921877</v>
      </c>
      <c r="CQ132" s="73">
        <f>((((((((($A132*2)/PI())/2)+'Calcification Rates'!$D$48)^2)*PI())/2))-((((((($A132*2)/PI())/2)^2)*PI())/2)))*'Calcification Rates'!$F$48</f>
        <v>77.837696851817071</v>
      </c>
      <c r="CR132" s="73">
        <f>((((((((($A132*2)/PI())/2)+('Calcification Rates'!$D$48-'Calcification Rates'!$E$48))^2)*PI())/2))-((((((($A132*2)/PI())/2)^2)*PI())/2)))*('Calcification Rates'!$F$48-'Calcification Rates'!$G$48)</f>
        <v>70.198729217378357</v>
      </c>
      <c r="CS132" s="73">
        <f>((((((((($A132*2)/PI())/2)+('Calcification Rates'!$D$48+'Calcification Rates'!$E$48))^2)*PI())/2))-((((((($A132*2)/PI())/2)^2)*PI())/2)))*('Calcification Rates'!$F$48+'Calcification Rates'!$G$48)</f>
        <v>85.832865377503623</v>
      </c>
      <c r="CT132" s="73">
        <f>((((1-'Calcification Rates'!$H$49)*$A132)*'Calcification Rates'!$D$49*0.1)+('Calcification Rates'!$H$49*$A132*'Calcification Rates'!$D$49))*'Calcification Rates'!$F$49</f>
        <v>106.69332052925</v>
      </c>
      <c r="CU132" s="73">
        <f>((((1-'Calcification Rates'!$H$49)*$A132)*(('Calcification Rates'!$D$49-'Calcification Rates'!$E$49)*0.1))+('Calcification Rates'!$H$49*$A132*('Calcification Rates'!$D$49-'Calcification Rates'!$E$49)))*('Calcification Rates'!$F$49-'Calcification Rates'!$G$49)</f>
        <v>64.34510088816144</v>
      </c>
      <c r="CV132" s="73">
        <f>((((1-'Calcification Rates'!$H$49)*$A132)*(('Calcification Rates'!$D$49+'Calcification Rates'!$E$49)*0.1))+('Calcification Rates'!$H$49*$A132*('Calcification Rates'!$D$49+'Calcification Rates'!$E$49)))*('Calcification Rates'!$F$49+'Calcification Rates'!$G$49)</f>
        <v>155.17284239026895</v>
      </c>
      <c r="CW132" s="73">
        <f>((((((((($A132*2)/PI())/2)+'Calcification Rates'!$D$50)^2)*PI())/2))-((((((($A132*2)/PI())/2)^2)*PI())/2)))*'Calcification Rates'!$F$50</f>
        <v>77.837696851817071</v>
      </c>
      <c r="CX132" s="73">
        <f>((((((((($A132*2)/PI())/2)+('Calcification Rates'!$D$50-'Calcification Rates'!$E$50))^2)*PI())/2))-((((((($A132*2)/PI())/2)^2)*PI())/2)))*('Calcification Rates'!$F$50-'Calcification Rates'!$G$50)</f>
        <v>70.198729217378357</v>
      </c>
      <c r="CY132" s="73">
        <f>((((((((($A132*2)/PI())/2)+('Calcification Rates'!$D$50+'Calcification Rates'!$E$50))^2)*PI())/2))-((((((($A132*2)/PI())/2)^2)*PI())/2)))*('Calcification Rates'!$F$50+'Calcification Rates'!$G$50)</f>
        <v>85.832865377503623</v>
      </c>
      <c r="CZ132" s="73">
        <f>((((((((($A132*2)/PI())/2)+'Calcification Rates'!$D$51)^2)*PI())/2))-((((((($A132*2)/PI())/2)^2)*PI())/2)))*'Calcification Rates'!$F$51</f>
        <v>77.837696851817071</v>
      </c>
      <c r="DA132" s="73">
        <f>((((((((($A132*2)/PI())/2)+('Calcification Rates'!$D$51-'Calcification Rates'!$E$51))^2)*PI())/2))-((((((($A132*2)/PI())/2)^2)*PI())/2)))*('Calcification Rates'!$F$51-'Calcification Rates'!$G$51)</f>
        <v>70.198729217378357</v>
      </c>
      <c r="DB132" s="73">
        <f>((((((((($A132*2)/PI())/2)+('Calcification Rates'!$D$51+'Calcification Rates'!$E$51))^2)*PI())/2))-((((((($A132*2)/PI())/2)^2)*PI())/2)))*('Calcification Rates'!$F$51+'Calcification Rates'!$G$51)</f>
        <v>85.832865377503623</v>
      </c>
      <c r="DC132" s="73">
        <f>((((((((($A132*2)/PI())/2)+'Calcification Rates'!$D$52)^2)*PI())/2))-((((((($A132*2)/PI())/2)^2)*PI())/2)))*'Calcification Rates'!$F$52</f>
        <v>171.39178767489807</v>
      </c>
      <c r="DD132" s="73">
        <f>((((((((($A132*2)/PI())/2)+('Calcification Rates'!$D$52-'Calcification Rates'!$E$52))^2)*PI())/2))-((((((($A132*2)/PI())/2)^2)*PI())/2)))*('Calcification Rates'!$F$52-'Calcification Rates'!$G$52)</f>
        <v>161.81558874542438</v>
      </c>
      <c r="DE132" s="73">
        <f>((((((((($A132*2)/PI())/2)+('Calcification Rates'!$D$52+'Calcification Rates'!$E$52))^2)*PI())/2))-((((((($A132*2)/PI())/2)^2)*PI())/2)))*('Calcification Rates'!$F$52+'Calcification Rates'!$G$52)</f>
        <v>181.20616367059188</v>
      </c>
      <c r="DF132" s="73">
        <f>((((((((($A132*2)/PI())/2)+'Calcification Rates'!$D$53)^2)*PI())/2))-((((((($A132*2)/PI())/2)^2)*PI())/2)))*'Calcification Rates'!$F$53</f>
        <v>23.114990092784407</v>
      </c>
      <c r="DG132" s="73">
        <f>((((((((($A132*2)/PI())/2)+('Calcification Rates'!$D$53-'Calcification Rates'!$E$53))^2)*PI())/2))-((((((($A132*2)/PI())/2)^2)*PI())/2)))*('Calcification Rates'!$F$53-'Calcification Rates'!$G$53)</f>
        <v>21.970927831475731</v>
      </c>
      <c r="DH132" s="73">
        <f>((((((((($A132*2)/PI())/2)+('Calcification Rates'!$D$53+'Calcification Rates'!$E$53))^2)*PI())/2))-((((((($A132*2)/PI())/2)^2)*PI())/2)))*('Calcification Rates'!$F$53+'Calcification Rates'!$G$53)</f>
        <v>24.279162479713627</v>
      </c>
      <c r="DI132" s="73">
        <f>((((((((($A132*2)/PI())/2)+'Calcification Rates'!$D$54)^2)*PI())/2))-((((((($A132*2)/PI())/2)^2)*PI())/2)))*'Calcification Rates'!$F$54</f>
        <v>23.114990092784407</v>
      </c>
      <c r="DJ132" s="73">
        <f>((((((((($A132*2)/PI())/2)+('Calcification Rates'!$D$54-'Calcification Rates'!$E$54))^2)*PI())/2))-((((((($A132*2)/PI())/2)^2)*PI())/2)))*('Calcification Rates'!$F$54-'Calcification Rates'!$G$54)</f>
        <v>21.970927831475731</v>
      </c>
      <c r="DK132" s="73">
        <f>((((((((($A132*2)/PI())/2)+('Calcification Rates'!$D$54+'Calcification Rates'!$E$54))^2)*PI())/2))-((((((($A132*2)/PI())/2)^2)*PI())/2)))*('Calcification Rates'!$F$54+'Calcification Rates'!$G$54)</f>
        <v>24.279162479713627</v>
      </c>
      <c r="DL132" s="73">
        <f>((((((((($A132*2)/PI())/2)+'Calcification Rates'!$D$55)^2)*PI())/2))-((((((($A132*2)/PI())/2)^2)*PI())/2)))*'Calcification Rates'!$F$55</f>
        <v>28.345396087025755</v>
      </c>
      <c r="DM132" s="73">
        <f>((((((((($A132*2)/PI())/2)+('Calcification Rates'!$D$55-'Calcification Rates'!$E$55))^2)*PI())/2))-((((((($A132*2)/PI())/2)^2)*PI())/2)))*('Calcification Rates'!$F$55-'Calcification Rates'!$G$55)</f>
        <v>28.02684111016897</v>
      </c>
      <c r="DN132" s="73">
        <f>((((((((($A132*2)/PI())/2)+('Calcification Rates'!$D$55+'Calcification Rates'!$E$55))^2)*PI())/2))-((((((($A132*2)/PI())/2)^2)*PI())/2)))*('Calcification Rates'!$F$55+'Calcification Rates'!$G$55)</f>
        <v>28.663960937805086</v>
      </c>
      <c r="DO132" s="73">
        <f>((((1-'Calcification Rates'!$H$56)*$A132)*'Calcification Rates'!$D$56*0.1)+('Calcification Rates'!$H$56*$A132*'Calcification Rates'!$D$56))*'Calcification Rates'!$F$56</f>
        <v>13.839837050000002</v>
      </c>
      <c r="DP132" s="73">
        <f>((((1-'Calcification Rates'!$H$56)*$A132)*(('Calcification Rates'!$D$56-'Calcification Rates'!$E$56)*0.1))+('Calcification Rates'!$H$56*$A132*('Calcification Rates'!$D$56-'Calcification Rates'!$E$56)))*('Calcification Rates'!$F$56-'Calcification Rates'!$G$56)</f>
        <v>13.839837050000002</v>
      </c>
      <c r="DQ132" s="73">
        <f>((((1-'Calcification Rates'!$H$56)*$A132)*(('Calcification Rates'!$D$56+'Calcification Rates'!$E$56)*0.1))+('Calcification Rates'!$H$56*$A132*('Calcification Rates'!$D$56+'Calcification Rates'!$E$56)))*('Calcification Rates'!$F$56+'Calcification Rates'!$G$56)</f>
        <v>13.839837050000002</v>
      </c>
      <c r="DR132" s="73">
        <f>((((1-'Calcification Rates'!$H$57)*$A132)*'Calcification Rates'!$D$57*0.1)+('Calcification Rates'!$H$57*$A132*'Calcification Rates'!$D$57))*'Calcification Rates'!$F$57</f>
        <v>58.680613333333334</v>
      </c>
      <c r="DS132" s="73">
        <f>((((1-'Calcification Rates'!$H$57)*$A132)*(('Calcification Rates'!$D$57-'Calcification Rates'!$E$57)*0.1))+('Calcification Rates'!$H$57*$A132*('Calcification Rates'!$D$57-'Calcification Rates'!$E$57)))*('Calcification Rates'!$F$57-'Calcification Rates'!$G$57)</f>
        <v>55.616906672262658</v>
      </c>
      <c r="DT132" s="73">
        <f>((((1-'Calcification Rates'!$H$57)*$A132)*(('Calcification Rates'!$D$57+'Calcification Rates'!$E$57)*0.1))+('Calcification Rates'!$H$57*$A132*('Calcification Rates'!$D$57+'Calcification Rates'!$E$57)))*('Calcification Rates'!$F$57+'Calcification Rates'!$G$57)</f>
        <v>61.744319994404016</v>
      </c>
      <c r="DU132" s="73">
        <f>((((1-'Calcification Rates'!$H$58)*$A132)*'Calcification Rates'!$D$58*0.1)+('Calcification Rates'!$H$58*$A132*'Calcification Rates'!$D$58))*'Calcification Rates'!$F$58</f>
        <v>58.680613333333334</v>
      </c>
      <c r="DV132" s="73">
        <f>((((1-'Calcification Rates'!$H$58)*$A132)*(('Calcification Rates'!$D$58-'Calcification Rates'!$E$58)*0.1))+('Calcification Rates'!$H$58*$A132*('Calcification Rates'!$D$58-'Calcification Rates'!$E$58)))*('Calcification Rates'!$F$58-'Calcification Rates'!$G$58)</f>
        <v>55.616906672262658</v>
      </c>
      <c r="DW132" s="73">
        <f>((((1-'Calcification Rates'!$H$58)*$A132)*(('Calcification Rates'!$D$58+'Calcification Rates'!$E$58)*0.1))+('Calcification Rates'!$H$58*$A132*('Calcification Rates'!$D$58+'Calcification Rates'!$E$58)))*('Calcification Rates'!$F$58+'Calcification Rates'!$G$58)</f>
        <v>61.744319994404016</v>
      </c>
      <c r="DX132" s="73">
        <f>(2*'Calcification Rates'!$D$59*'Calcification Rates'!$F$59)+0.1*'Calcification Rates'!$D$59*($A132+(2*'Calcification Rates'!$D$59))*'Calcification Rates'!$F$59</f>
        <v>36.383564088888896</v>
      </c>
      <c r="DY132" s="73">
        <f>(2*('Calcification Rates'!$D$59-'Calcification Rates'!$E$59)*('Calcification Rates'!$F$59-'Calcification Rates'!$G$59))+(0.1*('Calcification Rates'!$D$59-'Calcification Rates'!$E$59)*($A132+(2*'Calcification Rates'!$D$59-'Calcification Rates'!$E$59)))*('Calcification Rates'!$F$59-'Calcification Rates'!$G$59)</f>
        <v>34.465487040434418</v>
      </c>
      <c r="DZ132" s="73">
        <f>(2*('Calcification Rates'!$D$59+'Calcification Rates'!$E$59)*('Calcification Rates'!$F$59+'Calcification Rates'!$G$59))+(0.1*('Calcification Rates'!$D$59+'Calcification Rates'!$E$59)*($A132+(2*'Calcification Rates'!$D$59+'Calcification Rates'!$E$59)))*('Calcification Rates'!$F$59+'Calcification Rates'!$G$59)</f>
        <v>38.303678899550654</v>
      </c>
      <c r="EA132" s="73">
        <f>((((((((($A132*2)/PI())/2)+'Calcification Rates'!$D$60)^2)*PI())/2))-((((((($A132*2)/PI())/2)^2)*PI())/2)))*'Calcification Rates'!$F$60</f>
        <v>80.925356284713629</v>
      </c>
      <c r="EB132" s="73">
        <f>((((((((($A132*2)/PI())/2)+('Calcification Rates'!$D$60-'Calcification Rates'!$E$60))^2)*PI())/2))-((((((($A132*2)/PI())/2)^2)*PI())/2)))*('Calcification Rates'!$F$60-'Calcification Rates'!$G$60)</f>
        <v>75.553901548614959</v>
      </c>
      <c r="EC132" s="73">
        <f>((((((((($A132*2)/PI())/2)+('Calcification Rates'!$D$60+'Calcification Rates'!$E$60))^2)*PI())/2))-((((((($A132*2)/PI())/2)^2)*PI())/2)))*('Calcification Rates'!$F$60+'Calcification Rates'!$G$60)</f>
        <v>86.470387399063853</v>
      </c>
      <c r="ED132" s="73">
        <f>$A132*'Calcification Rates'!$D$61*'Calcification Rates'!$F$61</f>
        <v>102.02076374102286</v>
      </c>
      <c r="EE132" s="73">
        <f>$A132*('Calcification Rates'!$D$61-'Calcification Rates'!$E$61)*('Calcification Rates'!$F$61-'Calcification Rates'!$G$61)</f>
        <v>93.484070942101553</v>
      </c>
      <c r="EF132" s="73">
        <f>$A132*('Calcification Rates'!$D$61+'Calcification Rates'!$E$61)*('Calcification Rates'!$F$61+'Calcification Rates'!$G$61)</f>
        <v>110.92688751365095</v>
      </c>
      <c r="EG132" s="73">
        <f>(2*'Calcification Rates'!$D$62*'Calcification Rates'!$F$62)+0.1*'Calcification Rates'!$D$62*($A132+(2*'Calcification Rates'!$D$62))*'Calcification Rates'!$F$62</f>
        <v>174.89154861111109</v>
      </c>
      <c r="EH132" s="73">
        <f>(2*('Calcification Rates'!$D$62-'Calcification Rates'!$E$62)*('Calcification Rates'!$F$62-'Calcification Rates'!$G$62))+(0.1*('Calcification Rates'!$D$62-'Calcification Rates'!$E$62)*($A132+(2*'Calcification Rates'!$D$62-'Calcification Rates'!$E$62)))*('Calcification Rates'!$F$62-'Calcification Rates'!$G$62)</f>
        <v>143.65957578084638</v>
      </c>
      <c r="EI132" s="73">
        <f>(2*('Calcification Rates'!$D$62+'Calcification Rates'!$E$62)*('Calcification Rates'!$F$62+'Calcification Rates'!$G$62))+(0.1*('Calcification Rates'!$D$62+'Calcification Rates'!$E$62)*($A132+(2*'Calcification Rates'!$D$62+'Calcification Rates'!$E$62)))*('Calcification Rates'!$F$62+'Calcification Rates'!$G$62)</f>
        <v>208.57181603440822</v>
      </c>
      <c r="EJ132" s="73">
        <f>(2*'Calcification Rates'!$D$63*'Calcification Rates'!$F$63)+0.1*'Calcification Rates'!$D$63*($A132+(2*'Calcification Rates'!$D$63))*'Calcification Rates'!$F$63</f>
        <v>174.89154861111109</v>
      </c>
      <c r="EK132" s="73">
        <f>(2*('Calcification Rates'!$D$63-'Calcification Rates'!$E$63)*('Calcification Rates'!$F$63-'Calcification Rates'!$G$63))+(0.1*('Calcification Rates'!$D$63-'Calcification Rates'!$E$63)*($A132+(2*'Calcification Rates'!$D$63-'Calcification Rates'!$E$63)))*('Calcification Rates'!$F$63-'Calcification Rates'!$G$63)</f>
        <v>143.65957578084638</v>
      </c>
      <c r="EL132" s="73">
        <f>(2*('Calcification Rates'!$D$63+'Calcification Rates'!$E$63)*('Calcification Rates'!$F$63+'Calcification Rates'!$G$63))+(0.1*('Calcification Rates'!$D$63+'Calcification Rates'!$E$63)*($A132+(2*'Calcification Rates'!$D$63+'Calcification Rates'!$E$63)))*('Calcification Rates'!$F$63+'Calcification Rates'!$G$63)</f>
        <v>208.57181603440822</v>
      </c>
      <c r="EM132" s="73">
        <f>(2*'Calcification Rates'!$D$64*'Calcification Rates'!$F$64)+0.1*'Calcification Rates'!$D$64*($A132+(2*'Calcification Rates'!$D$64))*'Calcification Rates'!$F$64</f>
        <v>174.89154861111109</v>
      </c>
      <c r="EN132" s="73">
        <f>(2*('Calcification Rates'!$D$64-'Calcification Rates'!$E$64)*('Calcification Rates'!$F$64-'Calcification Rates'!$G$64))+(0.1*('Calcification Rates'!$D$64-'Calcification Rates'!$E$64)*($A132+(2*'Calcification Rates'!$D$64-'Calcification Rates'!$E$64)))*('Calcification Rates'!$F$64-'Calcification Rates'!$G$64)</f>
        <v>143.65957578084638</v>
      </c>
      <c r="EO132" s="73">
        <f>(2*('Calcification Rates'!$D$64+'Calcification Rates'!$E$64)*('Calcification Rates'!$F$64+'Calcification Rates'!$G$64))+(0.1*('Calcification Rates'!$D$64+'Calcification Rates'!$E$64)*($A132+(2*'Calcification Rates'!$D$64+'Calcification Rates'!$E$64)))*('Calcification Rates'!$F$64+'Calcification Rates'!$G$64)</f>
        <v>208.57181603440822</v>
      </c>
      <c r="EP132" s="73">
        <f>(2*'Calcification Rates'!$D$65*'Calcification Rates'!$F$65)+0.1*'Calcification Rates'!$D$65*($A132+(2*'Calcification Rates'!$D$65))*'Calcification Rates'!$F$65</f>
        <v>174.89154861111109</v>
      </c>
      <c r="EQ132" s="73">
        <f>(2*('Calcification Rates'!$D$65-'Calcification Rates'!$E$65)*('Calcification Rates'!$F$65-'Calcification Rates'!$G$65))+(0.1*('Calcification Rates'!$D$65-'Calcification Rates'!$E$65)*($A132+(2*'Calcification Rates'!$D$65-'Calcification Rates'!$E$65)))*('Calcification Rates'!$F$65-'Calcification Rates'!$G$65)</f>
        <v>143.65957578084638</v>
      </c>
      <c r="ER132" s="73">
        <f>(2*('Calcification Rates'!$D$65+'Calcification Rates'!$E$65)*('Calcification Rates'!$F$65+'Calcification Rates'!$G$65))+(0.1*('Calcification Rates'!$D$65+'Calcification Rates'!$E$65)*($A132+(2*'Calcification Rates'!$D$65+'Calcification Rates'!$E$65)))*('Calcification Rates'!$F$65+'Calcification Rates'!$G$65)</f>
        <v>208.57181603440822</v>
      </c>
      <c r="ES132" s="73">
        <f>$A132*'Calcification Rates'!$D$66*'Calcification Rates'!$F$66</f>
        <v>102.02076374102286</v>
      </c>
      <c r="ET132" s="73">
        <f>$A132*('Calcification Rates'!$D$66-'Calcification Rates'!$E$66)*('Calcification Rates'!$F$66-'Calcification Rates'!$G$66)</f>
        <v>93.484070942101553</v>
      </c>
      <c r="EU132" s="73">
        <f>$A132*('Calcification Rates'!$D$66+'Calcification Rates'!$E$66)*('Calcification Rates'!$F$66+'Calcification Rates'!$G$66)</f>
        <v>110.92688751365095</v>
      </c>
      <c r="EV132" s="73">
        <f>(2*'Calcification Rates'!$D$67*'Calcification Rates'!$F$67)+0.1*'Calcification Rates'!$D$67*($A132+(2*'Calcification Rates'!$D$67))*'Calcification Rates'!$F$67</f>
        <v>174.89154861111109</v>
      </c>
      <c r="EW132" s="73">
        <f>(2*('Calcification Rates'!$D$67-'Calcification Rates'!$E$67)*('Calcification Rates'!$F$67-'Calcification Rates'!$G$67))+(0.1*('Calcification Rates'!$D$67-'Calcification Rates'!$E$67)*($A132+(2*'Calcification Rates'!$D$67-'Calcification Rates'!$E$67)))*('Calcification Rates'!$F$67-'Calcification Rates'!$G$67)</f>
        <v>143.65957578084638</v>
      </c>
      <c r="EX132" s="73">
        <f>(2*('Calcification Rates'!$D$67+'Calcification Rates'!$E$67)*('Calcification Rates'!$F$67+'Calcification Rates'!$G$67))+(0.1*('Calcification Rates'!$D$67+'Calcification Rates'!$E$67)*($A132+(2*'Calcification Rates'!$D$67+'Calcification Rates'!$E$67)))*('Calcification Rates'!$F$67+'Calcification Rates'!$G$67)</f>
        <v>208.57181603440822</v>
      </c>
      <c r="EY132" s="73">
        <f>((((1-'Calcification Rates'!$H$68)*$A132)*'Calcification Rates'!$D$68*0.1)+('Calcification Rates'!$H$68*$A132*'Calcification Rates'!$D$68))*'Calcification Rates'!$F$68</f>
        <v>29.760445000000004</v>
      </c>
      <c r="EZ132" s="73">
        <f>((((1-'Calcification Rates'!$H$68)*$A132)*(('Calcification Rates'!$D$68-'Calcification Rates'!$E$68)*0.1))+('Calcification Rates'!$H$68*$A132*('Calcification Rates'!$D$68-'Calcification Rates'!$E$68)))*('Calcification Rates'!$F$68-'Calcification Rates'!$G$68)</f>
        <v>18.518852446227438</v>
      </c>
      <c r="FA132" s="73">
        <f>((((1-'Calcification Rates'!$H$68)*$A132)*(('Calcification Rates'!$D$68+'Calcification Rates'!$E$68)*0.1))+('Calcification Rates'!$H$68*$A132*('Calcification Rates'!$D$68+'Calcification Rates'!$E$68)))*('Calcification Rates'!$F$68+'Calcification Rates'!$G$68)</f>
        <v>42.120211319067394</v>
      </c>
      <c r="FB132" s="73">
        <f>((((((((($A132*2)/PI())/2)+'Calcification Rates'!$D$69)^2)*PI())/2))-((((((($A132*2)/PI())/2)^2)*PI())/2)))*'Calcification Rates'!$F$69</f>
        <v>197.15499722170239</v>
      </c>
      <c r="FC132" s="73">
        <f>((((((((($A132*2)/PI())/2)+('Calcification Rates'!$D$69-'Calcification Rates'!$E$69))^2)*PI())/2))-((((((($A132*2)/PI())/2)^2)*PI())/2)))*('Calcification Rates'!$F$69-'Calcification Rates'!$G$69)</f>
        <v>186.64912746790981</v>
      </c>
      <c r="FD132" s="73">
        <f>((((((((($A132*2)/PI())/2)+('Calcification Rates'!$D$69+'Calcification Rates'!$E$69))^2)*PI())/2))-((((((($A132*2)/PI())/2)^2)*PI())/2)))*('Calcification Rates'!$F$69+'Calcification Rates'!$G$69)</f>
        <v>207.81369535972539</v>
      </c>
      <c r="FE132" s="73">
        <f>((((((((($A132*2)/PI())/2)+'Calcification Rates'!$D$70)^2)*PI())/2))-((((((($A132*2)/PI())/2)^2)*PI())/2)))*'Calcification Rates'!$F$70</f>
        <v>153.5264193123466</v>
      </c>
      <c r="FF132" s="73">
        <f>((((((((($A132*2)/PI())/2)+('Calcification Rates'!$D$70-'Calcification Rates'!$E$70))^2)*PI())/2))-((((((($A132*2)/PI())/2)^2)*PI())/2)))*('Calcification Rates'!$F$70-'Calcification Rates'!$G$70)</f>
        <v>132.19281313783725</v>
      </c>
      <c r="FG132" s="73">
        <f>((((((((($A132*2)/PI())/2)+('Calcification Rates'!$D$70+'Calcification Rates'!$E$70))^2)*PI())/2))-((((((($A132*2)/PI())/2)^2)*PI())/2)))*('Calcification Rates'!$F$70+'Calcification Rates'!$G$70)</f>
        <v>175.26882840650694</v>
      </c>
      <c r="FH132" s="73">
        <f>((((((((($A132*2)/PI())/2)+'Calcification Rates'!$D$71)^2)*PI())/2))-((((((($A132*2)/PI())/2)^2)*PI())/2)))*'Calcification Rates'!$F$71</f>
        <v>88.117501682625218</v>
      </c>
      <c r="FI132" s="73">
        <f>((((((((($A132*2)/PI())/2)+('Calcification Rates'!$D$71-'Calcification Rates'!$E$71))^2)*PI())/2))-((((((($A132*2)/PI())/2)^2)*PI())/2)))*('Calcification Rates'!$F$71-'Calcification Rates'!$G$71)</f>
        <v>81.257849622631468</v>
      </c>
      <c r="FJ132" s="73">
        <f>((((((((($A132*2)/PI())/2)+('Calcification Rates'!$D$71+'Calcification Rates'!$E$71))^2)*PI())/2))-((((((($A132*2)/PI())/2)^2)*PI())/2)))*('Calcification Rates'!$F$71+'Calcification Rates'!$G$71)</f>
        <v>95.248050993984521</v>
      </c>
      <c r="FK132" s="73">
        <f>$A132*'Calcification Rates'!$D$72*'Calcification Rates'!$F$72</f>
        <v>3.0553656249999999</v>
      </c>
      <c r="FL132" s="73">
        <f>$A132*('Calcification Rates'!$D$72-'Calcification Rates'!$E$72)*('Calcification Rates'!$F$72-'Calcification Rates'!$G$72)</f>
        <v>1.9856784061153083</v>
      </c>
      <c r="FM132" s="73">
        <f>$A132*('Calcification Rates'!$D$72+'Calcification Rates'!$E$72)*('Calcification Rates'!$F$72+'Calcification Rates'!$G$72)</f>
        <v>4.1250528438846912</v>
      </c>
      <c r="FN132" s="73">
        <f>$A132*'Calcification Rates'!$D$74*'Calcification Rates'!$F$74</f>
        <v>3.0553656249999999</v>
      </c>
      <c r="FO132" s="73">
        <f>$A132*('Calcification Rates'!$D$74-'Calcification Rates'!$E$74)*('Calcification Rates'!$F$74-'Calcification Rates'!$G$74)</f>
        <v>1.9856784061153083</v>
      </c>
      <c r="FP132" s="73">
        <f>$A132*('Calcification Rates'!$D$74+'Calcification Rates'!$E$74)*('Calcification Rates'!$F$74+'Calcification Rates'!$G$74)</f>
        <v>4.1250528438846912</v>
      </c>
      <c r="FQ132" s="73">
        <f>$A132*'Calcification Rates'!$D$75*'Calcification Rates'!$F$75</f>
        <v>88.184272017045444</v>
      </c>
      <c r="FR132" s="73">
        <f>$A132*('Calcification Rates'!$D$75-'Calcification Rates'!$E$75)*('Calcification Rates'!$F$75-'Calcification Rates'!$G$75)</f>
        <v>82.122530213473766</v>
      </c>
      <c r="FS132" s="73">
        <f>$A132*('Calcification Rates'!$D$75+'Calcification Rates'!$E$75)*('Calcification Rates'!$F$75+'Calcification Rates'!$G$75)</f>
        <v>94.43059230840089</v>
      </c>
      <c r="FT132" s="73">
        <f>((((((((($A132*2)/PI())/2)+'Calcification Rates'!$D$76)^2)*PI())/2))-((((((($A132*2)/PI())/2)^2)*PI())/2)))*'Calcification Rates'!$F$76</f>
        <v>88.665843822527535</v>
      </c>
      <c r="FU132" s="73">
        <f>((((((((($A132*2)/PI())/2)+('Calcification Rates'!$D$76-'Calcification Rates'!$E$76))^2)*PI())/2))-((((((($A132*2)/PI())/2)^2)*PI())/2)))*('Calcification Rates'!$F$76-'Calcification Rates'!$G$76)</f>
        <v>82.561214613823921</v>
      </c>
      <c r="FV132" s="73">
        <f>((((((((($A132*2)/PI())/2)+('Calcification Rates'!$D$76+'Calcification Rates'!$E$76))^2)*PI())/2))-((((((($A132*2)/PI())/2)^2)*PI())/2)))*('Calcification Rates'!$F$76+'Calcification Rates'!$G$76)</f>
        <v>94.957525928424232</v>
      </c>
      <c r="FW132" s="73">
        <f>(2*'Calcification Rates'!$D$77*'Calcification Rates'!$F$77)+0.1*'Calcification Rates'!$D$77*($A132+(2*'Calcification Rates'!$D$77))*'Calcification Rates'!$F$77</f>
        <v>174.89154861111109</v>
      </c>
      <c r="FX132" s="73">
        <f>(2*('Calcification Rates'!$D$77-'Calcification Rates'!$E$77)*('Calcification Rates'!$F$77-'Calcification Rates'!$G$77))+(0.1*('Calcification Rates'!$D$77-'Calcification Rates'!$E$77)*($A132+(2*'Calcification Rates'!$D$77-'Calcification Rates'!$E$77)))*('Calcification Rates'!$F$77-'Calcification Rates'!$G$77)</f>
        <v>166.41853043362707</v>
      </c>
      <c r="FY132" s="73">
        <f>(2*('Calcification Rates'!$D$77+'Calcification Rates'!$E$77)*('Calcification Rates'!$F$77+'Calcification Rates'!$G$77))+(0.1*('Calcification Rates'!$D$77+'Calcification Rates'!$E$77)*($A132+(2*'Calcification Rates'!$D$77+'Calcification Rates'!$E$77)))*('Calcification Rates'!$F$77+'Calcification Rates'!$G$77)</f>
        <v>183.40126635365391</v>
      </c>
      <c r="FZ132" s="73">
        <f>((((1-'Calcification Rates'!$H$78)*$A132)*'Calcification Rates'!$D$78*0.1)+('Calcification Rates'!$H$78*$A132*'Calcification Rates'!$D$78))*'Calcification Rates'!$F$78</f>
        <v>46.358643922499994</v>
      </c>
      <c r="GA132" s="73">
        <f>((((1-'Calcification Rates'!$H$78)*$A132)*(('Calcification Rates'!$D$78-'Calcification Rates'!$E$78)*0.1))+('Calcification Rates'!$H$78*$A132*('Calcification Rates'!$D$78-'Calcification Rates'!$E$78)))*('Calcification Rates'!$F$78-'Calcification Rates'!$G$78)</f>
        <v>44.753708456881128</v>
      </c>
      <c r="GB132" s="73">
        <f>((((1-'Calcification Rates'!$H$78)*$A132)*(('Calcification Rates'!$D$78+'Calcification Rates'!$E$78)*0.1))+('Calcification Rates'!$H$78*$A132*('Calcification Rates'!$D$78+'Calcification Rates'!$E$78)))*('Calcification Rates'!$F$78+'Calcification Rates'!$G$78)</f>
        <v>47.963579388118859</v>
      </c>
      <c r="GC132" s="73">
        <f>((((1-'Calcification Rates'!$H$79)*$A132)*'Calcification Rates'!$D$79*0.1)+('Calcification Rates'!$H$79*$A132*'Calcification Rates'!$D$79))*'Calcification Rates'!$F$79</f>
        <v>52.724298900000015</v>
      </c>
      <c r="GD132" s="73">
        <f>((((1-'Calcification Rates'!$H$79)*$A132)*(('Calcification Rates'!$D$79-'Calcification Rates'!$E$79)*0.1))+('Calcification Rates'!$H$79*$A132*('Calcification Rates'!$D$79-'Calcification Rates'!$E$79)))*('Calcification Rates'!$F$79-'Calcification Rates'!$G$79)</f>
        <v>50.520199992384626</v>
      </c>
      <c r="GE132" s="73">
        <f>((((1-'Calcification Rates'!$H$79)*$A132)*(('Calcification Rates'!$D$79+'Calcification Rates'!$E$79)*0.1))+('Calcification Rates'!$H$79*$A132*('Calcification Rates'!$D$79+'Calcification Rates'!$E$79)))*('Calcification Rates'!$F$79+'Calcification Rates'!$G$79)</f>
        <v>54.928397807615376</v>
      </c>
      <c r="GF132" s="73">
        <f>((((1-'Calcification Rates'!$H$80)*$A132)*'Calcification Rates'!$D$80*0.1)+('Calcification Rates'!$H$80*$A132*'Calcification Rates'!$D$80))*'Calcification Rates'!$F$80</f>
        <v>62.043899384999996</v>
      </c>
      <c r="GG132" s="73">
        <f>((((1-'Calcification Rates'!$H$80)*$A132)*(('Calcification Rates'!$D$80-'Calcification Rates'!$E$80)*0.1))+('Calcification Rates'!$H$80*$A132*('Calcification Rates'!$D$80-'Calcification Rates'!$E$80)))*('Calcification Rates'!$F$80-'Calcification Rates'!$G$80)</f>
        <v>59.895940641540143</v>
      </c>
      <c r="GH132" s="73">
        <f>((((1-'Calcification Rates'!$H$80)*$A132)*(('Calcification Rates'!$D$80+'Calcification Rates'!$E$80)*0.1))+('Calcification Rates'!$H$80*$A132*('Calcification Rates'!$D$80+'Calcification Rates'!$E$80)))*('Calcification Rates'!$F$80+'Calcification Rates'!$G$80)</f>
        <v>64.191858128459842</v>
      </c>
      <c r="GI132" s="73">
        <f>((((((((($A132*2)/PI())/2)+'Calcification Rates'!$D$81)^2)*PI())/2))-((((((($A132*2)/PI())/2)^2)*PI())/2)))*'Calcification Rates'!$F$81</f>
        <v>75.077583673529261</v>
      </c>
      <c r="GJ132" s="73">
        <f>((((((((($A132*2)/PI())/2)+('Calcification Rates'!$D$81-'Calcification Rates'!$E$81))^2)*PI())/2))-((((((($A132*2)/PI())/2)^2)*PI())/2)))*('Calcification Rates'!$F$81-'Calcification Rates'!$G$81)</f>
        <v>72.650059053282533</v>
      </c>
      <c r="GK132" s="73">
        <f>((((((((($A132*2)/PI())/2)+('Calcification Rates'!$D$81+'Calcification Rates'!$E$81))^2)*PI())/2))-((((((($A132*2)/PI())/2)^2)*PI())/2)))*('Calcification Rates'!$F$81+'Calcification Rates'!$G$81)</f>
        <v>77.506000741065876</v>
      </c>
      <c r="GL132" s="73">
        <f>((((((((($A132*2)/PI())/2)+'Calcification Rates'!$D$82)^2)*PI())/2))-((((((($A132*2)/PI())/2)^2)*PI())/2)))*'Calcification Rates'!$F$82</f>
        <v>76.982776885446214</v>
      </c>
      <c r="GM132" s="73">
        <f>((((((((($A132*2)/PI())/2)+('Calcification Rates'!$D$82-'Calcification Rates'!$E$82))^2)*PI())/2))-((((((($A132*2)/PI())/2)^2)*PI())/2)))*('Calcification Rates'!$F$82-'Calcification Rates'!$G$82)</f>
        <v>75.093569342897169</v>
      </c>
      <c r="GN132" s="73">
        <f>((((((((($A132*2)/PI())/2)+('Calcification Rates'!$D$82+'Calcification Rates'!$E$82))^2)*PI())/2))-((((((($A132*2)/PI())/2)^2)*PI())/2)))*('Calcification Rates'!$F$82+'Calcification Rates'!$G$82)</f>
        <v>78.872524595800854</v>
      </c>
      <c r="GO132" s="73">
        <f>((((((((($A132*2)/PI())/2)+'Calcification Rates'!$D$87)^2)*PI())/2))-((((((($A132*2)/PI())/2)^2)*PI())/2)))*'Calcification Rates'!$F$87</f>
        <v>51.825184553456296</v>
      </c>
      <c r="GP132" s="73">
        <f>((((((((($A132*2)/PI())/2)+('Calcification Rates'!$D$87-'Calcification Rates'!$E$87))^2)*PI())/2))-((((((($A132*2)/PI())/2)^2)*PI())/2)))*('Calcification Rates'!$F$87-'Calcification Rates'!$G$87)</f>
        <v>45.091194889558814</v>
      </c>
      <c r="GQ132" s="73">
        <f>((((((((($A132*2)/PI())/2)+('Calcification Rates'!$D$87+'Calcification Rates'!$E$87))^2)*PI())/2))-((((((($A132*2)/PI())/2)^2)*PI())/2)))*('Calcification Rates'!$F$87+'Calcification Rates'!$G$87)</f>
        <v>58.915144553844719</v>
      </c>
      <c r="GR132" s="73">
        <f>((((((((($A132*2)/PI())/2)+'Calcification Rates'!$D$88)^2)*PI())/2))-((((((($A132*2)/PI())/2)^2)*PI())/2)))*'Calcification Rates'!$F$88</f>
        <v>51.825184553456296</v>
      </c>
      <c r="GS132" s="73">
        <f>((((((((($A132*2)/PI())/2)+('Calcification Rates'!$D$88-'Calcification Rates'!$E$88))^2)*PI())/2))-((((((($A132*2)/PI())/2)^2)*PI())/2)))*('Calcification Rates'!$F$88-'Calcification Rates'!$G$88)</f>
        <v>45.091194889558814</v>
      </c>
      <c r="GT132" s="73">
        <f>((((((((($A132*2)/PI())/2)+('Calcification Rates'!$D$88+'Calcification Rates'!$E$88))^2)*PI())/2))-((((((($A132*2)/PI())/2)^2)*PI())/2)))*('Calcification Rates'!$F$88+'Calcification Rates'!$G$88)</f>
        <v>58.915144553844719</v>
      </c>
      <c r="GU132" s="73">
        <f>((((((((($A132*2)/PI())/2)+'Calcification Rates'!$D$89)^2)*PI())/2))-((((((($A132*2)/PI())/2)^2)*PI())/2)))*'Calcification Rates'!$F$89</f>
        <v>72.363435740136509</v>
      </c>
      <c r="GV132" s="73">
        <f>((((((((($A132*2)/PI())/2)+('Calcification Rates'!$D$89-'Calcification Rates'!$E$89))^2)*PI())/2))-((((((($A132*2)/PI())/2)^2)*PI())/2)))*('Calcification Rates'!$F$89-'Calcification Rates'!$G$89)</f>
        <v>64.525597615712741</v>
      </c>
      <c r="GW132" s="73">
        <f>((((((((($A132*2)/PI())/2)+('Calcification Rates'!$D$89+'Calcification Rates'!$E$89))^2)*PI())/2))-((((((($A132*2)/PI())/2)^2)*PI())/2)))*('Calcification Rates'!$F$89+'Calcification Rates'!$G$89)</f>
        <v>80.491083311425129</v>
      </c>
      <c r="GX132" s="73">
        <f>((((((((($A132*2)/PI())/2)+'Calcification Rates'!$D$90)^2)*PI())/2))-((((((($A132*2)/PI())/2)^2)*PI())/2)))*'Calcification Rates'!$F$90</f>
        <v>72.363435740136509</v>
      </c>
      <c r="GY132" s="73">
        <f>((((((((($A132*2)/PI())/2)+('Calcification Rates'!$D$90-'Calcification Rates'!$E$90))^2)*PI())/2))-((((((($A132*2)/PI())/2)^2)*PI())/2)))*('Calcification Rates'!$F$90-'Calcification Rates'!$G$90)</f>
        <v>64.525597615712741</v>
      </c>
      <c r="GZ132" s="73">
        <f>((((((((($A132*2)/PI())/2)+('Calcification Rates'!$D$90+'Calcification Rates'!$E$90))^2)*PI())/2))-((((((($A132*2)/PI())/2)^2)*PI())/2)))*('Calcification Rates'!$F$90+'Calcification Rates'!$G$90)</f>
        <v>80.491083311425129</v>
      </c>
      <c r="HA132" s="73">
        <f>((((((((($A132*2)/PI())/2)+'Calcification Rates'!$D$92)^2)*PI())/2))-((((((($A132*2)/PI())/2)^2)*PI())/2)))*'Calcification Rates'!$F$92</f>
        <v>181.19390006913204</v>
      </c>
      <c r="HB132" s="73">
        <f>((((((((($A132*2)/PI())/2)+('Calcification Rates'!$D$92-'Calcification Rates'!$E$92))^2)*PI())/2))-((((((($A132*2)/PI())/2)^2)*PI())/2)))*('Calcification Rates'!$F$92-'Calcification Rates'!$G$92)</f>
        <v>174.18334942742177</v>
      </c>
      <c r="HC132" s="73">
        <f>((((((((($A132*2)/PI())/2)+('Calcification Rates'!$D$92+'Calcification Rates'!$E$92))^2)*PI())/2))-((((((($A132*2)/PI())/2)^2)*PI())/2)))*('Calcification Rates'!$F$92+'Calcification Rates'!$G$92)</f>
        <v>188.20445071084228</v>
      </c>
      <c r="HD132" s="73">
        <f>$A132*'Calcification Rates'!$D$93*'Calcification Rates'!$F$93</f>
        <v>53.712685572300551</v>
      </c>
      <c r="HE132" s="73">
        <f>$A132*('Calcification Rates'!$D$93-'Calcification Rates'!$E$93)*('Calcification Rates'!$F$93-'Calcification Rates'!$G$93)</f>
        <v>47.206836814458534</v>
      </c>
      <c r="HF132" s="73">
        <f>$A132*('Calcification Rates'!$D$93+'Calcification Rates'!$E$93)*('Calcification Rates'!$F$93+'Calcification Rates'!$G$93)</f>
        <v>60.574944058179724</v>
      </c>
      <c r="HG132" s="73">
        <f>$A132*'Calcification Rates'!$D$95*'Calcification Rates'!$F$95</f>
        <v>68.483674104683203</v>
      </c>
      <c r="HH132" s="73">
        <f>$A132*('Calcification Rates'!$D$95-'Calcification Rates'!$E$95)*('Calcification Rates'!$F$95-'Calcification Rates'!$G$95)</f>
        <v>59.761764210067597</v>
      </c>
      <c r="HI132" s="73">
        <f>$A132*('Calcification Rates'!$D$95+'Calcification Rates'!$E$95)*('Calcification Rates'!$F$95+'Calcification Rates'!$G$95)</f>
        <v>77.694374483464031</v>
      </c>
      <c r="HJ132" s="73">
        <f>((((1-'Calcification Rates'!$H$96)*$A132)*'Calcification Rates'!$D$96*0.1)+('Calcification Rates'!$H$96*$A132*'Calcification Rates'!$D$96))*'Calcification Rates'!$F$96</f>
        <v>32.558230250000001</v>
      </c>
      <c r="HK132" s="73">
        <f>((((1-'Calcification Rates'!$H$96)*$A132)*(('Calcification Rates'!$D$96-'Calcification Rates'!$E$96)*0.1))+('Calcification Rates'!$H$96*$A132*('Calcification Rates'!$D$96-'Calcification Rates'!$E$96)))*('Calcification Rates'!$F$96-'Calcification Rates'!$G$96)</f>
        <v>28.44034125389398</v>
      </c>
      <c r="HL132" s="73">
        <f>((((1-'Calcification Rates'!$H$96)*$A132)*(('Calcification Rates'!$D$96+'Calcification Rates'!$E$96)*0.1))+('Calcification Rates'!$H$96*$A132*('Calcification Rates'!$D$96+'Calcification Rates'!$E$96)))*('Calcification Rates'!$F$96+'Calcification Rates'!$G$96)</f>
        <v>36.929406538936433</v>
      </c>
      <c r="HM132" s="73">
        <f>((((1-'Calcification Rates'!$H$98)*$A132)*'Calcification Rates'!$D$98*0.1)+('Calcification Rates'!$H$98*$A132*'Calcification Rates'!$D$98))*'Calcification Rates'!$F$98</f>
        <v>32.558230250000001</v>
      </c>
      <c r="HN132" s="73">
        <f>((((1-'Calcification Rates'!$H$98)*$A132)*(('Calcification Rates'!$D$98-'Calcification Rates'!$E$98)*0.1))+('Calcification Rates'!$H$98*$A132*('Calcification Rates'!$D$98-'Calcification Rates'!$E$98)))*('Calcification Rates'!$F$98-'Calcification Rates'!$G$98)</f>
        <v>19.635367985401722</v>
      </c>
      <c r="HO132" s="73">
        <f>((((1-'Calcification Rates'!$H$98)*$A132)*(('Calcification Rates'!$D$98+'Calcification Rates'!$E$98)*0.1))+('Calcification Rates'!$H$98*$A132*('Calcification Rates'!$D$98+'Calcification Rates'!$E$98)))*('Calcification Rates'!$F$98+'Calcification Rates'!$G$98)</f>
        <v>47.352103262212069</v>
      </c>
    </row>
    <row r="133" spans="1:223" x14ac:dyDescent="0.3">
      <c r="A133" s="42">
        <v>131</v>
      </c>
      <c r="B133" s="73">
        <f>((((1-'Calcification Rates'!$H$11)*$A133)*'Calcification Rates'!$D$11*0.1)+('Calcification Rates'!$H$11*$A133*'Calcification Rates'!$D$11))*'Calcification Rates'!$F$11</f>
        <v>360.42100565333334</v>
      </c>
      <c r="C133" s="73">
        <f>((((1-'Calcification Rates'!$H$11)*$A133)*(('Calcification Rates'!$D$11-'Calcification Rates'!$E$11)*0.1))+('Calcification Rates'!$H$11*$A133*('Calcification Rates'!$D$11-'Calcification Rates'!$E$11)))*('Calcification Rates'!$F$11-'Calcification Rates'!$G$11)</f>
        <v>292.72494611148494</v>
      </c>
      <c r="D133" s="73">
        <f>((((1-'Calcification Rates'!$H$11)*$A133)*(('Calcification Rates'!$D$11+'Calcification Rates'!$E$11)*0.1))+('Calcification Rates'!$H$11*$A133*('Calcification Rates'!$D$11+'Calcification Rates'!$E$11)))*('Calcification Rates'!$F$11+'Calcification Rates'!$G$11)</f>
        <v>430.22001546513019</v>
      </c>
      <c r="E133" s="73">
        <f>(((((1-'Calcification Rates'!$H$12)*$A133)*'Calcification Rates'!$D$12*0.1)+('Calcification Rates'!$H$12*$A133*'Calcification Rates'!$D$12))*'Calcification Rates'!$F$12)*0.5</f>
        <v>189.79891832380949</v>
      </c>
      <c r="F133" s="73">
        <f>(((((1-'Calcification Rates'!$H$12)*$A133)*(('Calcification Rates'!$D$12-'Calcification Rates'!$E$12)*0.1))+('Calcification Rates'!$H$12*$A133*('Calcification Rates'!$D$12-'Calcification Rates'!$E$12)))*('Calcification Rates'!$F$12-'Calcification Rates'!$G$12))*0.5</f>
        <v>174.43981243788826</v>
      </c>
      <c r="G133" s="73">
        <f>(((((1-'Calcification Rates'!$H$12)*$A133)*(('Calcification Rates'!$D$12+'Calcification Rates'!$E$12)*0.1))+('Calcification Rates'!$H$12*$A133*('Calcification Rates'!$D$12+'Calcification Rates'!$E$12)))*('Calcification Rates'!$F$12+'Calcification Rates'!$G$12))*0.5</f>
        <v>205.42451888559833</v>
      </c>
      <c r="H133" s="73">
        <f>(((((1-'Calcification Rates'!$H$13)*$A133)*'Calcification Rates'!$D$13*0.1)+('Calcification Rates'!$H$13*$A133*'Calcification Rates'!$D$13))*'Calcification Rates'!$F$13)*0.5</f>
        <v>152.7219360336</v>
      </c>
      <c r="I133" s="73">
        <f>(((((1-'Calcification Rates'!$H$13)*$A133)*(('Calcification Rates'!$D$13-'Calcification Rates'!$E$13)*0.1))+('Calcification Rates'!$H$13*$A133*('Calcification Rates'!$D$13-'Calcification Rates'!$E$13)))*('Calcification Rates'!$F$13-'Calcification Rates'!$G$13))*0.5</f>
        <v>129.24595280269355</v>
      </c>
      <c r="J133" s="73">
        <f>(((((1-'Calcification Rates'!$H$13)*$A133)*(('Calcification Rates'!$D$13+'Calcification Rates'!$E$13)*0.1))+('Calcification Rates'!$H$13*$A133*('Calcification Rates'!$D$13+'Calcification Rates'!$E$13)))*('Calcification Rates'!$F$13+'Calcification Rates'!$G$13))*0.5</f>
        <v>178.13369712652863</v>
      </c>
      <c r="K133" s="73">
        <f>((((((((($A133*2)/PI())/2)+'Calcification Rates'!$D$14)^2)*PI())/2))-((((((($A133*2)/PI())/2)^2)*PI())/2)))*'Calcification Rates'!$F$14</f>
        <v>77.326696613857933</v>
      </c>
      <c r="L133" s="73">
        <f>((((((((($A133*2)/PI())/2)+('Calcification Rates'!$D$14-'Calcification Rates'!$E$14))^2)*PI())/2))-((((((($A133*2)/PI())/2)^2)*PI())/2)))*('Calcification Rates'!$F$14-'Calcification Rates'!$G$14)</f>
        <v>74.636565484436574</v>
      </c>
      <c r="M133" s="73">
        <f>((((((((($A133*2)/PI())/2)+('Calcification Rates'!$D$14+'Calcification Rates'!$E$14))^2)*PI())/2))-((((((($A133*2)/PI())/2)^2)*PI())/2)))*('Calcification Rates'!$F$14+'Calcification Rates'!$G$14)</f>
        <v>80.017507894574948</v>
      </c>
      <c r="N133" s="73">
        <f>((((((((($A133*2)/PI())/2)+'Calcification Rates'!$D$15)^2)*PI())/2))-((((((($A133*2)/PI())/2)^2)*PI())/2)))*'Calcification Rates'!$F$15</f>
        <v>78.434240445566829</v>
      </c>
      <c r="O133" s="73">
        <f>((((((((($A133*2)/PI())/2)+('Calcification Rates'!$D$15-'Calcification Rates'!$E$15))^2)*PI())/2))-((((((($A133*2)/PI())/2)^2)*PI())/2)))*('Calcification Rates'!$F$15-'Calcification Rates'!$G$15)</f>
        <v>70.736796990090596</v>
      </c>
      <c r="P133" s="73">
        <f>((((((((($A133*2)/PI())/2)+('Calcification Rates'!$D$15+'Calcification Rates'!$E$15))^2)*PI())/2))-((((((($A133*2)/PI())/2)^2)*PI())/2)))*('Calcification Rates'!$F$15+'Calcification Rates'!$G$15)</f>
        <v>86.490599397744901</v>
      </c>
      <c r="Q133" s="73">
        <f>(2*'Calcification Rates'!$D$16*'Calcification Rates'!$F$16)+0.1*'Calcification Rates'!$D$16*($A133+(2*'Calcification Rates'!$D$16))*'Calcification Rates'!$F$16</f>
        <v>16.967078333333333</v>
      </c>
      <c r="R133" s="73">
        <f>(2*('Calcification Rates'!$D$16-'Calcification Rates'!$E$16)*('Calcification Rates'!$F$16-'Calcification Rates'!$G$16))+(0.1*('Calcification Rates'!$D$16-'Calcification Rates'!$E$16)*($A133+(2*'Calcification Rates'!$D$16-'Calcification Rates'!$E$16)))*('Calcification Rates'!$F$16-'Calcification Rates'!$G$16)</f>
        <v>14.575129301223827</v>
      </c>
      <c r="S133" s="73">
        <f>(2*('Calcification Rates'!$D$16+'Calcification Rates'!$E$16)*('Calcification Rates'!$F$16+'Calcification Rates'!$G$16))+(0.1*('Calcification Rates'!$D$16+'Calcification Rates'!$E$16)*($A133+(2*'Calcification Rates'!$D$16+'Calcification Rates'!$E$16)))*('Calcification Rates'!$F$16+'Calcification Rates'!$G$16)</f>
        <v>19.418484263965851</v>
      </c>
      <c r="T133" s="73">
        <f>(2*'Calcification Rates'!$D$17*'Calcification Rates'!$F$17)+0.1*'Calcification Rates'!$D$17*($A133+(2*'Calcification Rates'!$D$17))*'Calcification Rates'!$F$17</f>
        <v>15.681693611111109</v>
      </c>
      <c r="U133" s="73">
        <f>(2*('Calcification Rates'!$D$17-'Calcification Rates'!$E$17)*('Calcification Rates'!$F$17-'Calcification Rates'!$G$17))+(0.1*('Calcification Rates'!$D$17-'Calcification Rates'!$E$17)*($A133+(2*'Calcification Rates'!$D$17-'Calcification Rates'!$E$17)))*('Calcification Rates'!$F$17-'Calcification Rates'!$G$17)</f>
        <v>13.307173948690492</v>
      </c>
      <c r="V133" s="73">
        <f>(2*('Calcification Rates'!$D$17+'Calcification Rates'!$E$17)*('Calcification Rates'!$F$17+'Calcification Rates'!$G$17))+(0.1*('Calcification Rates'!$D$17+'Calcification Rates'!$E$17)*($A133+(2*'Calcification Rates'!$D$17+'Calcification Rates'!$E$17)))*('Calcification Rates'!$F$17+'Calcification Rates'!$G$17)</f>
        <v>18.115668678099183</v>
      </c>
      <c r="W133" s="73">
        <f>((((((((($A133*2)/PI())/2)+'Calcification Rates'!$D$18)^2)*PI())/2))-((((((($A133*2)/PI())/2)^2)*PI())/2)))*'Calcification Rates'!$F$18</f>
        <v>78.434240445566829</v>
      </c>
      <c r="X133" s="73">
        <f>((((((((($A133*2)/PI())/2)+('Calcification Rates'!$D$18-'Calcification Rates'!$E$18))^2)*PI())/2))-((((((($A133*2)/PI())/2)^2)*PI())/2)))*('Calcification Rates'!$F$18-'Calcification Rates'!$G$18)</f>
        <v>70.736796990090596</v>
      </c>
      <c r="Y133" s="73">
        <f>((((((((($A133*2)/PI())/2)+('Calcification Rates'!$D$18+'Calcification Rates'!$E$18))^2)*PI())/2))-((((((($A133*2)/PI())/2)^2)*PI())/2)))*('Calcification Rates'!$F$18+'Calcification Rates'!$G$18)</f>
        <v>86.490599397744901</v>
      </c>
      <c r="Z133" s="73">
        <f>(2*'Calcification Rates'!$D$19*'Calcification Rates'!$F$19)+0.1*'Calcification Rates'!$D$19*($A133+(2*'Calcification Rates'!$D$19))*'Calcification Rates'!$F$19</f>
        <v>15.681693611111109</v>
      </c>
      <c r="AA133" s="73">
        <f>(2*('Calcification Rates'!$D$19-'Calcification Rates'!$E$19)*('Calcification Rates'!$F$19-'Calcification Rates'!$G$19))+(0.1*('Calcification Rates'!$D$19-'Calcification Rates'!$E$19)*($A133+(2*'Calcification Rates'!$D$19-'Calcification Rates'!$E$19)))*('Calcification Rates'!$F$19-'Calcification Rates'!$G$19)</f>
        <v>13.307173948690492</v>
      </c>
      <c r="AB133" s="73">
        <f>(2*('Calcification Rates'!$D$19+'Calcification Rates'!$E$19)*('Calcification Rates'!$F$19+'Calcification Rates'!$G$19))+(0.1*('Calcification Rates'!$D$19+'Calcification Rates'!$E$19)*($A133+(2*'Calcification Rates'!$D$19+'Calcification Rates'!$E$19)))*('Calcification Rates'!$F$19+'Calcification Rates'!$G$19)</f>
        <v>18.115668678099183</v>
      </c>
      <c r="AC133" s="73">
        <f>(((((1-'Calcification Rates'!$H$20)*$A133)*'Calcification Rates'!$D$20*0.1)+('Calcification Rates'!$H$20*$A133*'Calcification Rates'!$D$20))*'Calcification Rates'!$F$20)*0.5</f>
        <v>10.591437879166666</v>
      </c>
      <c r="AD133" s="73">
        <f>(((((1-'Calcification Rates'!$H$20)*$A133)*(('Calcification Rates'!$D$20-'Calcification Rates'!$E$20)*0.1))+('Calcification Rates'!$H$20*$A133*('Calcification Rates'!$D$20-'Calcification Rates'!$E$20)))*('Calcification Rates'!$F$20-'Calcification Rates'!$G$20))*0.5</f>
        <v>8.9880703798584172</v>
      </c>
      <c r="AE133" s="73">
        <f>(((((1-'Calcification Rates'!$H$20)*$A133)*(('Calcification Rates'!$D$20+'Calcification Rates'!$E$20)*0.1))+('Calcification Rates'!$H$20*$A133*('Calcification Rates'!$D$20+'Calcification Rates'!$E$20)))*('Calcification Rates'!$F$20+'Calcification Rates'!$G$20))*0.5</f>
        <v>12.234822058212128</v>
      </c>
      <c r="AF133" s="73">
        <f>(2*'Calcification Rates'!$D$21*'Calcification Rates'!$F$21)+0.1*'Calcification Rates'!$D$21*($A133+(2*'Calcification Rates'!$D$21))*'Calcification Rates'!$F$21</f>
        <v>17.995386111111113</v>
      </c>
      <c r="AG133" s="73">
        <f>(2*('Calcification Rates'!$D$21-'Calcification Rates'!$E$21)*('Calcification Rates'!$F$21-'Calcification Rates'!$G$21))+(0.1*('Calcification Rates'!$D$21-'Calcification Rates'!$E$21)*($A133+(2*'Calcification Rates'!$D$21-'Calcification Rates'!$E$21)))*('Calcification Rates'!$F$21-'Calcification Rates'!$G$21)</f>
        <v>17.609363935982934</v>
      </c>
      <c r="AH133" s="73">
        <f>(2*('Calcification Rates'!$D$21+'Calcification Rates'!$E$21)*('Calcification Rates'!$F$21+'Calcification Rates'!$G$21))+(0.1*('Calcification Rates'!$D$21+'Calcification Rates'!$E$21)*($A133+(2*'Calcification Rates'!$D$21+'Calcification Rates'!$E$21)))*('Calcification Rates'!$F$21+'Calcification Rates'!$G$21)</f>
        <v>18.385333547750399</v>
      </c>
      <c r="AI133" s="73">
        <f>$A133*'Calcification Rates'!$D$23*'Calcification Rates'!$F$23</f>
        <v>3.0788684374999997</v>
      </c>
      <c r="AJ133" s="73">
        <f>$A133*('Calcification Rates'!$D$23-'Calcification Rates'!$E$23)*('Calcification Rates'!$F$23-'Calcification Rates'!$G$23)</f>
        <v>2.0009528553931184</v>
      </c>
      <c r="AK133" s="73">
        <f>$A133*('Calcification Rates'!$D$23+'Calcification Rates'!$E$23)*('Calcification Rates'!$F$23+'Calcification Rates'!$G$23)</f>
        <v>4.1567840196068815</v>
      </c>
      <c r="AL133" s="73">
        <f>((((1-'Calcification Rates'!$H$24)*$A133)*'Calcification Rates'!$D$24*0.1)+('Calcification Rates'!$H$24*$A133*'Calcification Rates'!$D$24))*'Calcification Rates'!$F$24</f>
        <v>140.28990787629999</v>
      </c>
      <c r="AM133" s="73">
        <f>((((1-'Calcification Rates'!$H$24)*$A133)*(('Calcification Rates'!$D$24-'Calcification Rates'!$E$24)*0.1))+('Calcification Rates'!$H$24*$A133*('Calcification Rates'!$D$24-'Calcification Rates'!$E$24)))*('Calcification Rates'!$F$24-'Calcification Rates'!$G$24)</f>
        <v>84.606686071005271</v>
      </c>
      <c r="AN133" s="73">
        <f>((((1-'Calcification Rates'!$H$24)*$A133)*(('Calcification Rates'!$D$24+'Calcification Rates'!$E$24)*0.1))+('Calcification Rates'!$H$24*$A133*('Calcification Rates'!$D$24+'Calcification Rates'!$E$24)))*('Calcification Rates'!$F$24+'Calcification Rates'!$G$24)</f>
        <v>204.03511349959737</v>
      </c>
      <c r="AO133" s="73">
        <f>((((((((($A133*2)/PI())/2)+'Calcification Rates'!$D$25)^2)*PI())/2))-((((((($A133*2)/PI())/2)^2)*PI())/2)))*'Calcification Rates'!$F$25</f>
        <v>65.704036581763987</v>
      </c>
      <c r="AP133" s="73">
        <f>((((((((($A133*2)/PI())/2)+('Calcification Rates'!$D$25-'Calcification Rates'!$E$25))^2)*PI())/2))-((((((($A133*2)/PI())/2)^2)*PI())/2)))*('Calcification Rates'!$F$25-'Calcification Rates'!$G$25)</f>
        <v>53.717608667969479</v>
      </c>
      <c r="AQ133" s="73">
        <f>((((((((($A133*2)/PI())/2)+('Calcification Rates'!$D$25+'Calcification Rates'!$E$25))^2)*PI())/2))-((((((($A133*2)/PI())/2)^2)*PI())/2)))*('Calcification Rates'!$F$25+'Calcification Rates'!$G$25)</f>
        <v>78.087176787400935</v>
      </c>
      <c r="AR133" s="73">
        <f>((((1-'Calcification Rates'!$H$28)*$A133)*'Calcification Rates'!$D$28*0.1)+('Calcification Rates'!$H$28*$A133*'Calcification Rates'!$D$28))*'Calcification Rates'!$F$28</f>
        <v>22.580632250749481</v>
      </c>
      <c r="AS133" s="73">
        <f>((((1-'Calcification Rates'!$H$28)*$A133)*(('Calcification Rates'!$D$28-'Calcification Rates'!$E$28)*0.1))+('Calcification Rates'!$H$28*$A133*('Calcification Rates'!$D$28-'Calcification Rates'!$E$28)))*('Calcification Rates'!$F$28-'Calcification Rates'!$G$28)</f>
        <v>20.352365992623188</v>
      </c>
      <c r="AT133" s="73">
        <f>((((1-'Calcification Rates'!$H$28)*$A133)*(('Calcification Rates'!$D$28+'Calcification Rates'!$E$28)*0.1))+('Calcification Rates'!$H$28*$A133*('Calcification Rates'!$D$28+'Calcification Rates'!$E$28)))*('Calcification Rates'!$F$28+'Calcification Rates'!$G$28)</f>
        <v>24.917938835951816</v>
      </c>
      <c r="AU133" s="73">
        <f>((((((((($A133*2)/PI())/2)+'Calcification Rates'!$D$29)^2)*PI())/2))-((((((($A133*2)/PI())/2)^2)*PI())/2)))*'Calcification Rates'!$F$29</f>
        <v>320.46908478419601</v>
      </c>
      <c r="AV133" s="73">
        <f>((((((((($A133*2)/PI())/2)+('Calcification Rates'!$D$29-'Calcification Rates'!$E$29))^2)*PI())/2))-((((((($A133*2)/PI())/2)^2)*PI())/2)))*('Calcification Rates'!$F$29-'Calcification Rates'!$G$29)</f>
        <v>264.97162095162724</v>
      </c>
      <c r="AW133" s="73">
        <f>((((((((($A133*2)/PI())/2)+('Calcification Rates'!$D$29+'Calcification Rates'!$E$29))^2)*PI())/2))-((((((($A133*2)/PI())/2)^2)*PI())/2)))*('Calcification Rates'!$F$29+'Calcification Rates'!$G$29)</f>
        <v>380.75766583924337</v>
      </c>
      <c r="AX133" s="73">
        <f>((((((((($A133*2)/PI())/2)+'Calcification Rates'!$D$30)^2)*PI())/2))-((((((($A133*2)/PI())/2)^2)*PI())/2)))*'Calcification Rates'!$F$30</f>
        <v>76.804557886833749</v>
      </c>
      <c r="AY133" s="73">
        <f>((((((((($A133*2)/PI())/2)+('Calcification Rates'!$D$30-'Calcification Rates'!$E$30))^2)*PI())/2))-((((((($A133*2)/PI())/2)^2)*PI())/2)))*('Calcification Rates'!$F$30-'Calcification Rates'!$G$30)</f>
        <v>68.186034285262934</v>
      </c>
      <c r="AZ133" s="73">
        <f>((((((((($A133*2)/PI())/2)+('Calcification Rates'!$D$30+'Calcification Rates'!$E$30))^2)*PI())/2))-((((((($A133*2)/PI())/2)^2)*PI())/2)))*('Calcification Rates'!$F$30+'Calcification Rates'!$G$30)</f>
        <v>85.599690388254714</v>
      </c>
      <c r="BA133" s="73">
        <f>((((1-'Calcification Rates'!$H$31)*$A133)*'Calcification Rates'!$D$31*0.1)+('Calcification Rates'!$H$31*$A133*'Calcification Rates'!$D$31))*'Calcification Rates'!$F$31</f>
        <v>24.151946000000002</v>
      </c>
      <c r="BB133" s="73">
        <f>((((1-'Calcification Rates'!$H$31)*$A133)*(('Calcification Rates'!$D$31-'Calcification Rates'!$E$31)*0.1))+('Calcification Rates'!$H$31*$A133*('Calcification Rates'!$D$31-'Calcification Rates'!$E$31)))*('Calcification Rates'!$F$31-'Calcification Rates'!$G$31)</f>
        <v>24.151946000000002</v>
      </c>
      <c r="BC133" s="73">
        <f>((((1-'Calcification Rates'!$H$31)*$A133)*(('Calcification Rates'!$D$31+'Calcification Rates'!$E$31)*0.1))+('Calcification Rates'!$H$31*$A133*('Calcification Rates'!$D$31+'Calcification Rates'!$E$31)))*('Calcification Rates'!$F$31+'Calcification Rates'!$G$31)</f>
        <v>24.151946000000002</v>
      </c>
      <c r="BD133" s="73">
        <f>$A133*'Calcification Rates'!$D$32*'Calcification Rates'!$F$32</f>
        <v>101.48598764381788</v>
      </c>
      <c r="BE133" s="73">
        <f>$A133*('Calcification Rates'!$D$32-'Calcification Rates'!$E$32)*('Calcification Rates'!$F$32-'Calcification Rates'!$G$32)</f>
        <v>97.559405923740584</v>
      </c>
      <c r="BF133" s="73">
        <f>$A133*('Calcification Rates'!$D$32+'Calcification Rates'!$E$32)*('Calcification Rates'!$F$32+'Calcification Rates'!$G$32)</f>
        <v>105.41256936389519</v>
      </c>
      <c r="BG133" s="73">
        <f>((((1-'Calcification Rates'!$H$34)*$A133)*'Calcification Rates'!$D$34*0.1)+('Calcification Rates'!$H$34*$A133*'Calcification Rates'!$D$34))*'Calcification Rates'!$F$34</f>
        <v>32.808678175000004</v>
      </c>
      <c r="BH133" s="73">
        <f>((((1-'Calcification Rates'!$H$34)*$A133)*(('Calcification Rates'!$D$34-'Calcification Rates'!$E$34)*0.1))+('Calcification Rates'!$H$34*$A133*('Calcification Rates'!$D$34-'Calcification Rates'!$E$34)))*('Calcification Rates'!$F$34-'Calcification Rates'!$G$34)</f>
        <v>12.493973798734379</v>
      </c>
      <c r="BI133" s="73">
        <f>((((1-'Calcification Rates'!$H$34)*$A133)*(('Calcification Rates'!$D$34+'Calcification Rates'!$E$34)*0.1))+('Calcification Rates'!$H$34*$A133*('Calcification Rates'!$D$34+'Calcification Rates'!$E$34)))*('Calcification Rates'!$F$34+'Calcification Rates'!$G$34)</f>
        <v>62.572995874717478</v>
      </c>
      <c r="BJ133" s="73">
        <f>(2*'Calcification Rates'!$D$35*'Calcification Rates'!$F$35)+0.1*'Calcification Rates'!$D$35*($A133+(2*'Calcification Rates'!$D$35))*'Calcification Rates'!$F$35</f>
        <v>9.0443540175371098</v>
      </c>
      <c r="BK133" s="73">
        <f>(2*('Calcification Rates'!$D$35-'Calcification Rates'!$E$35)*('Calcification Rates'!$F$35-'Calcification Rates'!$G$35))+(0.1*('Calcification Rates'!$D$35-'Calcification Rates'!$E$35)*($A133+(2*'Calcification Rates'!$D$35-'Calcification Rates'!$E$35)))*('Calcification Rates'!$F$35-'Calcification Rates'!$G$35)</f>
        <v>8.157215379124505</v>
      </c>
      <c r="BL133" s="73">
        <f>(2*('Calcification Rates'!$D$35+'Calcification Rates'!$E$35)*('Calcification Rates'!$F$35+'Calcification Rates'!$G$35))+(0.1*('Calcification Rates'!$D$35+'Calcification Rates'!$E$35)*($A133+(2*'Calcification Rates'!$D$35+'Calcification Rates'!$E$35)))*('Calcification Rates'!$F$35+'Calcification Rates'!$G$35)</f>
        <v>9.9727765734951319</v>
      </c>
      <c r="BM133" s="73">
        <f>((((((((($A133*2)/PI())/2)+'Calcification Rates'!$D$36)^2)*PI())/2))-((((((($A133*2)/PI())/2)^2)*PI())/2)))*'Calcification Rates'!$F$36</f>
        <v>103.42991388276826</v>
      </c>
      <c r="BN133" s="73">
        <f>((((((((($A133*2)/PI())/2)+('Calcification Rates'!$D$36-'Calcification Rates'!$E$36))^2)*PI())/2))-((((((($A133*2)/PI())/2)^2)*PI())/2)))*('Calcification Rates'!$F$36-'Calcification Rates'!$G$36)</f>
        <v>94.74853576072725</v>
      </c>
      <c r="BO133" s="73">
        <f>((((((((($A133*2)/PI())/2)+('Calcification Rates'!$D$36+'Calcification Rates'!$E$36))^2)*PI())/2))-((((((($A133*2)/PI())/2)^2)*PI())/2)))*('Calcification Rates'!$F$36+'Calcification Rates'!$G$36)</f>
        <v>112.490821210729</v>
      </c>
      <c r="BP133" s="73">
        <f>(2*'Calcification Rates'!$D$37*'Calcification Rates'!$F$37)+0.1*'Calcification Rates'!$D$37*($A133+(2*'Calcification Rates'!$D$37))*'Calcification Rates'!$F$37</f>
        <v>175.98690277777774</v>
      </c>
      <c r="BQ133" s="73">
        <f>(2*('Calcification Rates'!$D$37-'Calcification Rates'!$E$37)*('Calcification Rates'!$F$37-'Calcification Rates'!$G$37))+(0.1*('Calcification Rates'!$D$37-'Calcification Rates'!$E$37)*($A133+(2*'Calcification Rates'!$D$37-'Calcification Rates'!$E$37)))*('Calcification Rates'!$F$37-'Calcification Rates'!$G$37)</f>
        <v>144.56301936491175</v>
      </c>
      <c r="BR133" s="73">
        <f>(2*('Calcification Rates'!$D$37+'Calcification Rates'!$E$37)*('Calcification Rates'!$F$37+'Calcification Rates'!$G$37))+(0.1*('Calcification Rates'!$D$37+'Calcification Rates'!$E$37)*($A133+(2*'Calcification Rates'!$D$37+'Calcification Rates'!$E$37)))*('Calcification Rates'!$F$37+'Calcification Rates'!$G$37)</f>
        <v>209.87278794081044</v>
      </c>
      <c r="BS133" s="73">
        <f>(2*'Calcification Rates'!$D$38*'Calcification Rates'!$F$38)+0.1*'Calcification Rates'!$D$38*($A133+(2*'Calcification Rates'!$D$38))*'Calcification Rates'!$F$38</f>
        <v>168.51255555555554</v>
      </c>
      <c r="BT133" s="73">
        <f>(2*('Calcification Rates'!$D$38-'Calcification Rates'!$E$38)*('Calcification Rates'!$F$38-'Calcification Rates'!$G$38))+(0.1*('Calcification Rates'!$D$38-'Calcification Rates'!$E$38)*($A133+(2*'Calcification Rates'!$D$38-'Calcification Rates'!$E$38)))*('Calcification Rates'!$F$38-'Calcification Rates'!$G$38)</f>
        <v>135.77041280836175</v>
      </c>
      <c r="BU133" s="73">
        <f>(2*('Calcification Rates'!$D$38+'Calcification Rates'!$E$38)*('Calcification Rates'!$F$38+'Calcification Rates'!$G$38))+(0.1*('Calcification Rates'!$D$38+'Calcification Rates'!$E$38)*($A133+(2*'Calcification Rates'!$D$38+'Calcification Rates'!$E$38)))*('Calcification Rates'!$F$38+'Calcification Rates'!$G$38)</f>
        <v>204.46985602444283</v>
      </c>
      <c r="BV133" s="73">
        <f>((((((((($A133*2)/PI())/2)+'Calcification Rates'!$D$39)^2)*PI())/2))-((((((($A133*2)/PI())/2)^2)*PI())/2)))*'Calcification Rates'!$F$39</f>
        <v>56.001349232821532</v>
      </c>
      <c r="BW133" s="73">
        <f>((((((((($A133*2)/PI())/2)+('Calcification Rates'!$D$39-'Calcification Rates'!$E$39))^2)*PI())/2))-((((((($A133*2)/PI())/2)^2)*PI())/2)))*('Calcification Rates'!$F$39-'Calcification Rates'!$G$39)</f>
        <v>53.834607997873739</v>
      </c>
      <c r="BX133" s="73">
        <f>((((((((($A133*2)/PI())/2)+('Calcification Rates'!$D$39+'Calcification Rates'!$E$39))^2)*PI())/2))-((((((($A133*2)/PI())/2)^2)*PI())/2)))*('Calcification Rates'!$F$39+'Calcification Rates'!$G$39)</f>
        <v>58.168090467769318</v>
      </c>
      <c r="BY133" s="73">
        <f>((((((((($A133*2)/PI())/2)+'Calcification Rates'!$D$40)^2)*PI())/2))-((((((($A133*2)/PI())/2)^2)*PI())/2)))*'Calcification Rates'!$F$40</f>
        <v>102.09443732554372</v>
      </c>
      <c r="BZ133" s="73">
        <f>((((((((($A133*2)/PI())/2)+('Calcification Rates'!$D$40-'Calcification Rates'!$E$40))^2)*PI())/2))-((((((($A133*2)/PI())/2)^2)*PI())/2)))*('Calcification Rates'!$F$40-'Calcification Rates'!$G$40)</f>
        <v>98.144314154539842</v>
      </c>
      <c r="CA133" s="73">
        <f>((((((((($A133*2)/PI())/2)+('Calcification Rates'!$D$40+'Calcification Rates'!$E$40))^2)*PI())/2))-((((((($A133*2)/PI())/2)^2)*PI())/2)))*('Calcification Rates'!$F$40+'Calcification Rates'!$G$40)</f>
        <v>106.04456049654759</v>
      </c>
      <c r="CB133" s="73">
        <f>$A133*'Calcification Rates'!$D$23*'Calcification Rates'!$F$23</f>
        <v>3.0788684374999997</v>
      </c>
      <c r="CC133" s="73">
        <f>$A133*('Calcification Rates'!$D$23-'Calcification Rates'!$E$23)*('Calcification Rates'!$F$23-'Calcification Rates'!$G$23)</f>
        <v>2.0009528553931184</v>
      </c>
      <c r="CD133" s="73">
        <f>$A133*('Calcification Rates'!$D$23+'Calcification Rates'!$E$23)*('Calcification Rates'!$F$23+'Calcification Rates'!$G$23)</f>
        <v>4.1567840196068815</v>
      </c>
      <c r="CE133" s="73">
        <f>((((1-'Calcification Rates'!$H$44)*$A133)*'Calcification Rates'!$D$44*0.1)+('Calcification Rates'!$H$44*$A133*'Calcification Rates'!$D$44))*'Calcification Rates'!$F$44</f>
        <v>107.514038379475</v>
      </c>
      <c r="CF133" s="73">
        <f>((((1-'Calcification Rates'!$H$44)*$A133)*(('Calcification Rates'!$D$44-'Calcification Rates'!$E$44)*0.1))+('Calcification Rates'!$H$44*$A133*('Calcification Rates'!$D$44-'Calcification Rates'!$E$44)))*('Calcification Rates'!$F$44-'Calcification Rates'!$G$44)</f>
        <v>64.840063202685741</v>
      </c>
      <c r="CG133" s="73">
        <f>((((1-'Calcification Rates'!$H$44)*$A133)*(('Calcification Rates'!$D$44+'Calcification Rates'!$E$44)*0.1))+('Calcification Rates'!$H$44*$A133*('Calcification Rates'!$D$44+'Calcification Rates'!$E$44)))*('Calcification Rates'!$F$44+'Calcification Rates'!$G$44)</f>
        <v>156.36647963942485</v>
      </c>
      <c r="CH133" s="73">
        <f>((((1-'Calcification Rates'!$H$45)*$A133)*'Calcification Rates'!$D$45*0.1)+('Calcification Rates'!$H$45*$A133*'Calcification Rates'!$D$45))*'Calcification Rates'!$F$45</f>
        <v>133.5941144</v>
      </c>
      <c r="CI133" s="73">
        <f>((((1-'Calcification Rates'!$H$45)*$A133)*(('Calcification Rates'!$D$45-'Calcification Rates'!$E$45)*0.1))+('Calcification Rates'!$H$45*$A133*('Calcification Rates'!$D$45-'Calcification Rates'!$E$45)))*('Calcification Rates'!$F$45-'Calcification Rates'!$G$45)</f>
        <v>87.969921038193917</v>
      </c>
      <c r="CJ133" s="73">
        <f>((((1-'Calcification Rates'!$H$45)*$A133)*(('Calcification Rates'!$D$45+'Calcification Rates'!$E$45)*0.1))+('Calcification Rates'!$H$45*$A133*('Calcification Rates'!$D$45+'Calcification Rates'!$E$45)))*('Calcification Rates'!$F$45+'Calcification Rates'!$G$45)</f>
        <v>179.21830776180607</v>
      </c>
      <c r="CK133" s="73">
        <f>((((1-'Calcification Rates'!$H$46)*$A133)*'Calcification Rates'!$D$46*0.1)+('Calcification Rates'!$H$46*$A133*'Calcification Rates'!$D$46))*'Calcification Rates'!$F$46</f>
        <v>107.60507942</v>
      </c>
      <c r="CL133" s="73">
        <f>((((1-'Calcification Rates'!$H$46)*$A133)*(('Calcification Rates'!$D$46-'Calcification Rates'!$E$46)*0.1))+('Calcification Rates'!$H$46*$A133*('Calcification Rates'!$D$46-'Calcification Rates'!$E$46)))*('Calcification Rates'!$F$46-'Calcification Rates'!$G$46)</f>
        <v>100.91936508353253</v>
      </c>
      <c r="CM133" s="73">
        <f>((((1-'Calcification Rates'!$H$46)*$A133)*(('Calcification Rates'!$D$46+'Calcification Rates'!$E$46)*0.1))+('Calcification Rates'!$H$46*$A133*('Calcification Rates'!$D$46+'Calcification Rates'!$E$46)))*('Calcification Rates'!$F$46+'Calcification Rates'!$G$46)</f>
        <v>114.49127673531973</v>
      </c>
      <c r="CN133" s="73">
        <f>((((1-'Calcification Rates'!$H$47)*$A133)*'Calcification Rates'!$D$47*0.1)+('Calcification Rates'!$H$47*$A133*'Calcification Rates'!$D$47))*'Calcification Rates'!$F$47</f>
        <v>140.28990787629999</v>
      </c>
      <c r="CO133" s="73">
        <f>((((1-'Calcification Rates'!$H$47)*$A133)*(('Calcification Rates'!$D$47-'Calcification Rates'!$E$47)*0.1))+('Calcification Rates'!$H$47*$A133*('Calcification Rates'!$D$47-'Calcification Rates'!$E$47)))*('Calcification Rates'!$F$47-'Calcification Rates'!$G$47)</f>
        <v>84.606686071005271</v>
      </c>
      <c r="CP133" s="73">
        <f>((((1-'Calcification Rates'!$H$47)*$A133)*(('Calcification Rates'!$D$47+'Calcification Rates'!$E$47)*0.1))+('Calcification Rates'!$H$47*$A133*('Calcification Rates'!$D$47+'Calcification Rates'!$E$47)))*('Calcification Rates'!$F$47+'Calcification Rates'!$G$47)</f>
        <v>204.03511349959737</v>
      </c>
      <c r="CQ133" s="73">
        <f>((((((((($A133*2)/PI())/2)+'Calcification Rates'!$D$48)^2)*PI())/2))-((((((($A133*2)/PI())/2)^2)*PI())/2)))*'Calcification Rates'!$F$48</f>
        <v>78.434240445566829</v>
      </c>
      <c r="CR133" s="73">
        <f>((((((((($A133*2)/PI())/2)+('Calcification Rates'!$D$48-'Calcification Rates'!$E$48))^2)*PI())/2))-((((((($A133*2)/PI())/2)^2)*PI())/2)))*('Calcification Rates'!$F$48-'Calcification Rates'!$G$48)</f>
        <v>70.736796990090596</v>
      </c>
      <c r="CS133" s="73">
        <f>((((((((($A133*2)/PI())/2)+('Calcification Rates'!$D$48+'Calcification Rates'!$E$48))^2)*PI())/2))-((((((($A133*2)/PI())/2)^2)*PI())/2)))*('Calcification Rates'!$F$48+'Calcification Rates'!$G$48)</f>
        <v>86.490599397744901</v>
      </c>
      <c r="CT133" s="73">
        <f>((((1-'Calcification Rates'!$H$49)*$A133)*'Calcification Rates'!$D$49*0.1)+('Calcification Rates'!$H$49*$A133*'Calcification Rates'!$D$49))*'Calcification Rates'!$F$49</f>
        <v>107.514038379475</v>
      </c>
      <c r="CU133" s="73">
        <f>((((1-'Calcification Rates'!$H$49)*$A133)*(('Calcification Rates'!$D$49-'Calcification Rates'!$E$49)*0.1))+('Calcification Rates'!$H$49*$A133*('Calcification Rates'!$D$49-'Calcification Rates'!$E$49)))*('Calcification Rates'!$F$49-'Calcification Rates'!$G$49)</f>
        <v>64.840063202685741</v>
      </c>
      <c r="CV133" s="73">
        <f>((((1-'Calcification Rates'!$H$49)*$A133)*(('Calcification Rates'!$D$49+'Calcification Rates'!$E$49)*0.1))+('Calcification Rates'!$H$49*$A133*('Calcification Rates'!$D$49+'Calcification Rates'!$E$49)))*('Calcification Rates'!$F$49+'Calcification Rates'!$G$49)</f>
        <v>156.36647963942485</v>
      </c>
      <c r="CW133" s="73">
        <f>((((((((($A133*2)/PI())/2)+'Calcification Rates'!$D$50)^2)*PI())/2))-((((((($A133*2)/PI())/2)^2)*PI())/2)))*'Calcification Rates'!$F$50</f>
        <v>78.434240445566829</v>
      </c>
      <c r="CX133" s="73">
        <f>((((((((($A133*2)/PI())/2)+('Calcification Rates'!$D$50-'Calcification Rates'!$E$50))^2)*PI())/2))-((((((($A133*2)/PI())/2)^2)*PI())/2)))*('Calcification Rates'!$F$50-'Calcification Rates'!$G$50)</f>
        <v>70.736796990090596</v>
      </c>
      <c r="CY133" s="73">
        <f>((((((((($A133*2)/PI())/2)+('Calcification Rates'!$D$50+'Calcification Rates'!$E$50))^2)*PI())/2))-((((((($A133*2)/PI())/2)^2)*PI())/2)))*('Calcification Rates'!$F$50+'Calcification Rates'!$G$50)</f>
        <v>86.490599397744901</v>
      </c>
      <c r="CZ133" s="73">
        <f>((((((((($A133*2)/PI())/2)+'Calcification Rates'!$D$51)^2)*PI())/2))-((((((($A133*2)/PI())/2)^2)*PI())/2)))*'Calcification Rates'!$F$51</f>
        <v>78.434240445566829</v>
      </c>
      <c r="DA133" s="73">
        <f>((((((((($A133*2)/PI())/2)+('Calcification Rates'!$D$51-'Calcification Rates'!$E$51))^2)*PI())/2))-((((((($A133*2)/PI())/2)^2)*PI())/2)))*('Calcification Rates'!$F$51-'Calcification Rates'!$G$51)</f>
        <v>70.736796990090596</v>
      </c>
      <c r="DB133" s="73">
        <f>((((((((($A133*2)/PI())/2)+('Calcification Rates'!$D$51+'Calcification Rates'!$E$51))^2)*PI())/2))-((((((($A133*2)/PI())/2)^2)*PI())/2)))*('Calcification Rates'!$F$51+'Calcification Rates'!$G$51)</f>
        <v>86.490599397744901</v>
      </c>
      <c r="DC133" s="73">
        <f>((((((((($A133*2)/PI())/2)+'Calcification Rates'!$D$52)^2)*PI())/2))-((((((($A133*2)/PI())/2)^2)*PI())/2)))*'Calcification Rates'!$F$52</f>
        <v>172.69690264067913</v>
      </c>
      <c r="DD133" s="73">
        <f>((((((((($A133*2)/PI())/2)+('Calcification Rates'!$D$52-'Calcification Rates'!$E$52))^2)*PI())/2))-((((((($A133*2)/PI())/2)^2)*PI())/2)))*('Calcification Rates'!$F$52-'Calcification Rates'!$G$52)</f>
        <v>163.04800259352575</v>
      </c>
      <c r="DE133" s="73">
        <f>((((((((($A133*2)/PI())/2)+('Calcification Rates'!$D$52+'Calcification Rates'!$E$52))^2)*PI())/2))-((((((($A133*2)/PI())/2)^2)*PI())/2)))*('Calcification Rates'!$F$52+'Calcification Rates'!$G$52)</f>
        <v>182.58576717881994</v>
      </c>
      <c r="DF133" s="73">
        <f>((((((((($A133*2)/PI())/2)+'Calcification Rates'!$D$53)^2)*PI())/2))-((((((($A133*2)/PI())/2)^2)*PI())/2)))*'Calcification Rates'!$F$53</f>
        <v>23.292551836051825</v>
      </c>
      <c r="DG133" s="73">
        <f>((((((((($A133*2)/PI())/2)+('Calcification Rates'!$D$53-'Calcification Rates'!$E$53))^2)*PI())/2))-((((((($A133*2)/PI())/2)^2)*PI())/2)))*('Calcification Rates'!$F$53-'Calcification Rates'!$G$53)</f>
        <v>22.139703884399822</v>
      </c>
      <c r="DH133" s="73">
        <f>((((((((($A133*2)/PI())/2)+('Calcification Rates'!$D$53+'Calcification Rates'!$E$53))^2)*PI())/2))-((((((($A133*2)/PI())/2)^2)*PI())/2)))*('Calcification Rates'!$F$53+'Calcification Rates'!$G$53)</f>
        <v>24.465664117601666</v>
      </c>
      <c r="DI133" s="73">
        <f>((((((((($A133*2)/PI())/2)+'Calcification Rates'!$D$54)^2)*PI())/2))-((((((($A133*2)/PI())/2)^2)*PI())/2)))*'Calcification Rates'!$F$54</f>
        <v>23.292551836051825</v>
      </c>
      <c r="DJ133" s="73">
        <f>((((((((($A133*2)/PI())/2)+('Calcification Rates'!$D$54-'Calcification Rates'!$E$54))^2)*PI())/2))-((((((($A133*2)/PI())/2)^2)*PI())/2)))*('Calcification Rates'!$F$54-'Calcification Rates'!$G$54)</f>
        <v>22.139703884399822</v>
      </c>
      <c r="DK133" s="73">
        <f>((((((((($A133*2)/PI())/2)+('Calcification Rates'!$D$54+'Calcification Rates'!$E$54))^2)*PI())/2))-((((((($A133*2)/PI())/2)^2)*PI())/2)))*('Calcification Rates'!$F$54+'Calcification Rates'!$G$54)</f>
        <v>24.465664117601666</v>
      </c>
      <c r="DL133" s="73">
        <f>((((((((($A133*2)/PI())/2)+'Calcification Rates'!$D$55)^2)*PI())/2))-((((((($A133*2)/PI())/2)^2)*PI())/2)))*'Calcification Rates'!$F$55</f>
        <v>28.563136087026393</v>
      </c>
      <c r="DM133" s="73">
        <f>((((((((($A133*2)/PI())/2)+('Calcification Rates'!$D$55-'Calcification Rates'!$E$55))^2)*PI())/2))-((((((($A133*2)/PI())/2)^2)*PI())/2)))*('Calcification Rates'!$F$55-'Calcification Rates'!$G$55)</f>
        <v>28.242137416942523</v>
      </c>
      <c r="DN133" s="73">
        <f>((((((((($A133*2)/PI())/2)+('Calcification Rates'!$D$55+'Calcification Rates'!$E$55))^2)*PI())/2))-((((((($A133*2)/PI())/2)^2)*PI())/2)))*('Calcification Rates'!$F$55+'Calcification Rates'!$G$55)</f>
        <v>28.884144631032811</v>
      </c>
      <c r="DO133" s="73">
        <f>((((1-'Calcification Rates'!$H$56)*$A133)*'Calcification Rates'!$D$56*0.1)+('Calcification Rates'!$H$56*$A133*'Calcification Rates'!$D$56))*'Calcification Rates'!$F$56</f>
        <v>13.946297334999999</v>
      </c>
      <c r="DP133" s="73">
        <f>((((1-'Calcification Rates'!$H$56)*$A133)*(('Calcification Rates'!$D$56-'Calcification Rates'!$E$56)*0.1))+('Calcification Rates'!$H$56*$A133*('Calcification Rates'!$D$56-'Calcification Rates'!$E$56)))*('Calcification Rates'!$F$56-'Calcification Rates'!$G$56)</f>
        <v>13.946297335000001</v>
      </c>
      <c r="DQ133" s="73">
        <f>((((1-'Calcification Rates'!$H$56)*$A133)*(('Calcification Rates'!$D$56+'Calcification Rates'!$E$56)*0.1))+('Calcification Rates'!$H$56*$A133*('Calcification Rates'!$D$56+'Calcification Rates'!$E$56)))*('Calcification Rates'!$F$56+'Calcification Rates'!$G$56)</f>
        <v>13.946297335000001</v>
      </c>
      <c r="DR133" s="73">
        <f>((((1-'Calcification Rates'!$H$57)*$A133)*'Calcification Rates'!$D$57*0.1)+('Calcification Rates'!$H$57*$A133*'Calcification Rates'!$D$57))*'Calcification Rates'!$F$57</f>
        <v>59.132002666666672</v>
      </c>
      <c r="DS133" s="73">
        <f>((((1-'Calcification Rates'!$H$57)*$A133)*(('Calcification Rates'!$D$57-'Calcification Rates'!$E$57)*0.1))+('Calcification Rates'!$H$57*$A133*('Calcification Rates'!$D$57-'Calcification Rates'!$E$57)))*('Calcification Rates'!$F$57-'Calcification Rates'!$G$57)</f>
        <v>56.044729031280063</v>
      </c>
      <c r="DT133" s="73">
        <f>((((1-'Calcification Rates'!$H$57)*$A133)*(('Calcification Rates'!$D$57+'Calcification Rates'!$E$57)*0.1))+('Calcification Rates'!$H$57*$A133*('Calcification Rates'!$D$57+'Calcification Rates'!$E$57)))*('Calcification Rates'!$F$57+'Calcification Rates'!$G$57)</f>
        <v>62.219276302053288</v>
      </c>
      <c r="DU133" s="73">
        <f>((((1-'Calcification Rates'!$H$58)*$A133)*'Calcification Rates'!$D$58*0.1)+('Calcification Rates'!$H$58*$A133*'Calcification Rates'!$D$58))*'Calcification Rates'!$F$58</f>
        <v>59.132002666666672</v>
      </c>
      <c r="DV133" s="73">
        <f>((((1-'Calcification Rates'!$H$58)*$A133)*(('Calcification Rates'!$D$58-'Calcification Rates'!$E$58)*0.1))+('Calcification Rates'!$H$58*$A133*('Calcification Rates'!$D$58-'Calcification Rates'!$E$58)))*('Calcification Rates'!$F$58-'Calcification Rates'!$G$58)</f>
        <v>56.044729031280063</v>
      </c>
      <c r="DW133" s="73">
        <f>((((1-'Calcification Rates'!$H$58)*$A133)*(('Calcification Rates'!$D$58+'Calcification Rates'!$E$58)*0.1))+('Calcification Rates'!$H$58*$A133*('Calcification Rates'!$D$58+'Calcification Rates'!$E$58)))*('Calcification Rates'!$F$58+'Calcification Rates'!$G$58)</f>
        <v>62.219276302053288</v>
      </c>
      <c r="DX133" s="73">
        <f>(2*'Calcification Rates'!$D$59*'Calcification Rates'!$F$59)+0.1*'Calcification Rates'!$D$59*($A133+(2*'Calcification Rates'!$D$59))*'Calcification Rates'!$F$59</f>
        <v>36.621137422222226</v>
      </c>
      <c r="DY133" s="73">
        <f>(2*('Calcification Rates'!$D$59-'Calcification Rates'!$E$59)*('Calcification Rates'!$F$59-'Calcification Rates'!$G$59))+(0.1*('Calcification Rates'!$D$59-'Calcification Rates'!$E$59)*($A133+(2*'Calcification Rates'!$D$59-'Calcification Rates'!$E$59)))*('Calcification Rates'!$F$59-'Calcification Rates'!$G$59)</f>
        <v>34.690656703075156</v>
      </c>
      <c r="DZ133" s="73">
        <f>(2*('Calcification Rates'!$D$59+'Calcification Rates'!$E$59)*('Calcification Rates'!$F$59+'Calcification Rates'!$G$59))+(0.1*('Calcification Rates'!$D$59+'Calcification Rates'!$E$59)*($A133+(2*'Calcification Rates'!$D$59+'Calcification Rates'!$E$59)))*('Calcification Rates'!$F$59+'Calcification Rates'!$G$59)</f>
        <v>38.553655903576583</v>
      </c>
      <c r="EA133" s="73">
        <f>((((((((($A133*2)/PI())/2)+'Calcification Rates'!$D$60)^2)*PI())/2))-((((((($A133*2)/PI())/2)^2)*PI())/2)))*'Calcification Rates'!$F$60</f>
        <v>81.545021284714224</v>
      </c>
      <c r="EB133" s="73">
        <f>((((((((($A133*2)/PI())/2)+('Calcification Rates'!$D$60-'Calcification Rates'!$E$60))^2)*PI())/2))-((((((($A133*2)/PI())/2)^2)*PI())/2)))*('Calcification Rates'!$F$60-'Calcification Rates'!$G$60)</f>
        <v>76.132502951370398</v>
      </c>
      <c r="EC133" s="73">
        <f>((((((((($A133*2)/PI())/2)+('Calcification Rates'!$D$60+'Calcification Rates'!$E$60))^2)*PI())/2))-((((((($A133*2)/PI())/2)^2)*PI())/2)))*('Calcification Rates'!$F$60+'Calcification Rates'!$G$60)</f>
        <v>87.132435459957691</v>
      </c>
      <c r="ED133" s="73">
        <f>$A133*'Calcification Rates'!$D$61*'Calcification Rates'!$F$61</f>
        <v>102.80553884672302</v>
      </c>
      <c r="EE133" s="73">
        <f>$A133*('Calcification Rates'!$D$61-'Calcification Rates'!$E$61)*('Calcification Rates'!$F$61-'Calcification Rates'!$G$61)</f>
        <v>94.203179180117715</v>
      </c>
      <c r="EF133" s="73">
        <f>$A133*('Calcification Rates'!$D$61+'Calcification Rates'!$E$61)*('Calcification Rates'!$F$61+'Calcification Rates'!$G$61)</f>
        <v>111.78017126375597</v>
      </c>
      <c r="EG133" s="73">
        <f>(2*'Calcification Rates'!$D$62*'Calcification Rates'!$F$62)+0.1*'Calcification Rates'!$D$62*($A133+(2*'Calcification Rates'!$D$62))*'Calcification Rates'!$F$62</f>
        <v>175.98690277777774</v>
      </c>
      <c r="EH133" s="73">
        <f>(2*('Calcification Rates'!$D$62-'Calcification Rates'!$E$62)*('Calcification Rates'!$F$62-'Calcification Rates'!$G$62))+(0.1*('Calcification Rates'!$D$62-'Calcification Rates'!$E$62)*($A133+(2*'Calcification Rates'!$D$62-'Calcification Rates'!$E$62)))*('Calcification Rates'!$F$62-'Calcification Rates'!$G$62)</f>
        <v>144.56301936491175</v>
      </c>
      <c r="EI133" s="73">
        <f>(2*('Calcification Rates'!$D$62+'Calcification Rates'!$E$62)*('Calcification Rates'!$F$62+'Calcification Rates'!$G$62))+(0.1*('Calcification Rates'!$D$62+'Calcification Rates'!$E$62)*($A133+(2*'Calcification Rates'!$D$62+'Calcification Rates'!$E$62)))*('Calcification Rates'!$F$62+'Calcification Rates'!$G$62)</f>
        <v>209.87278794081044</v>
      </c>
      <c r="EJ133" s="73">
        <f>(2*'Calcification Rates'!$D$63*'Calcification Rates'!$F$63)+0.1*'Calcification Rates'!$D$63*($A133+(2*'Calcification Rates'!$D$63))*'Calcification Rates'!$F$63</f>
        <v>175.98690277777774</v>
      </c>
      <c r="EK133" s="73">
        <f>(2*('Calcification Rates'!$D$63-'Calcification Rates'!$E$63)*('Calcification Rates'!$F$63-'Calcification Rates'!$G$63))+(0.1*('Calcification Rates'!$D$63-'Calcification Rates'!$E$63)*($A133+(2*'Calcification Rates'!$D$63-'Calcification Rates'!$E$63)))*('Calcification Rates'!$F$63-'Calcification Rates'!$G$63)</f>
        <v>144.56301936491175</v>
      </c>
      <c r="EL133" s="73">
        <f>(2*('Calcification Rates'!$D$63+'Calcification Rates'!$E$63)*('Calcification Rates'!$F$63+'Calcification Rates'!$G$63))+(0.1*('Calcification Rates'!$D$63+'Calcification Rates'!$E$63)*($A133+(2*'Calcification Rates'!$D$63+'Calcification Rates'!$E$63)))*('Calcification Rates'!$F$63+'Calcification Rates'!$G$63)</f>
        <v>209.87278794081044</v>
      </c>
      <c r="EM133" s="73">
        <f>(2*'Calcification Rates'!$D$64*'Calcification Rates'!$F$64)+0.1*'Calcification Rates'!$D$64*($A133+(2*'Calcification Rates'!$D$64))*'Calcification Rates'!$F$64</f>
        <v>175.98690277777774</v>
      </c>
      <c r="EN133" s="73">
        <f>(2*('Calcification Rates'!$D$64-'Calcification Rates'!$E$64)*('Calcification Rates'!$F$64-'Calcification Rates'!$G$64))+(0.1*('Calcification Rates'!$D$64-'Calcification Rates'!$E$64)*($A133+(2*'Calcification Rates'!$D$64-'Calcification Rates'!$E$64)))*('Calcification Rates'!$F$64-'Calcification Rates'!$G$64)</f>
        <v>144.56301936491175</v>
      </c>
      <c r="EO133" s="73">
        <f>(2*('Calcification Rates'!$D$64+'Calcification Rates'!$E$64)*('Calcification Rates'!$F$64+'Calcification Rates'!$G$64))+(0.1*('Calcification Rates'!$D$64+'Calcification Rates'!$E$64)*($A133+(2*'Calcification Rates'!$D$64+'Calcification Rates'!$E$64)))*('Calcification Rates'!$F$64+'Calcification Rates'!$G$64)</f>
        <v>209.87278794081044</v>
      </c>
      <c r="EP133" s="73">
        <f>(2*'Calcification Rates'!$D$65*'Calcification Rates'!$F$65)+0.1*'Calcification Rates'!$D$65*($A133+(2*'Calcification Rates'!$D$65))*'Calcification Rates'!$F$65</f>
        <v>175.98690277777774</v>
      </c>
      <c r="EQ133" s="73">
        <f>(2*('Calcification Rates'!$D$65-'Calcification Rates'!$E$65)*('Calcification Rates'!$F$65-'Calcification Rates'!$G$65))+(0.1*('Calcification Rates'!$D$65-'Calcification Rates'!$E$65)*($A133+(2*'Calcification Rates'!$D$65-'Calcification Rates'!$E$65)))*('Calcification Rates'!$F$65-'Calcification Rates'!$G$65)</f>
        <v>144.56301936491175</v>
      </c>
      <c r="ER133" s="73">
        <f>(2*('Calcification Rates'!$D$65+'Calcification Rates'!$E$65)*('Calcification Rates'!$F$65+'Calcification Rates'!$G$65))+(0.1*('Calcification Rates'!$D$65+'Calcification Rates'!$E$65)*($A133+(2*'Calcification Rates'!$D$65+'Calcification Rates'!$E$65)))*('Calcification Rates'!$F$65+'Calcification Rates'!$G$65)</f>
        <v>209.87278794081044</v>
      </c>
      <c r="ES133" s="73">
        <f>$A133*'Calcification Rates'!$D$66*'Calcification Rates'!$F$66</f>
        <v>102.80553884672302</v>
      </c>
      <c r="ET133" s="73">
        <f>$A133*('Calcification Rates'!$D$66-'Calcification Rates'!$E$66)*('Calcification Rates'!$F$66-'Calcification Rates'!$G$66)</f>
        <v>94.203179180117715</v>
      </c>
      <c r="EU133" s="73">
        <f>$A133*('Calcification Rates'!$D$66+'Calcification Rates'!$E$66)*('Calcification Rates'!$F$66+'Calcification Rates'!$G$66)</f>
        <v>111.78017126375597</v>
      </c>
      <c r="EV133" s="73">
        <f>(2*'Calcification Rates'!$D$67*'Calcification Rates'!$F$67)+0.1*'Calcification Rates'!$D$67*($A133+(2*'Calcification Rates'!$D$67))*'Calcification Rates'!$F$67</f>
        <v>175.98690277777774</v>
      </c>
      <c r="EW133" s="73">
        <f>(2*('Calcification Rates'!$D$67-'Calcification Rates'!$E$67)*('Calcification Rates'!$F$67-'Calcification Rates'!$G$67))+(0.1*('Calcification Rates'!$D$67-'Calcification Rates'!$E$67)*($A133+(2*'Calcification Rates'!$D$67-'Calcification Rates'!$E$67)))*('Calcification Rates'!$F$67-'Calcification Rates'!$G$67)</f>
        <v>144.56301936491175</v>
      </c>
      <c r="EX133" s="73">
        <f>(2*('Calcification Rates'!$D$67+'Calcification Rates'!$E$67)*('Calcification Rates'!$F$67+'Calcification Rates'!$G$67))+(0.1*('Calcification Rates'!$D$67+'Calcification Rates'!$E$67)*($A133+(2*'Calcification Rates'!$D$67+'Calcification Rates'!$E$67)))*('Calcification Rates'!$F$67+'Calcification Rates'!$G$67)</f>
        <v>209.87278794081044</v>
      </c>
      <c r="EY133" s="73">
        <f>((((1-'Calcification Rates'!$H$68)*$A133)*'Calcification Rates'!$D$68*0.1)+('Calcification Rates'!$H$68*$A133*'Calcification Rates'!$D$68))*'Calcification Rates'!$F$68</f>
        <v>29.989371500000001</v>
      </c>
      <c r="EZ133" s="73">
        <f>((((1-'Calcification Rates'!$H$68)*$A133)*(('Calcification Rates'!$D$68-'Calcification Rates'!$E$68)*0.1))+('Calcification Rates'!$H$68*$A133*('Calcification Rates'!$D$68-'Calcification Rates'!$E$68)))*('Calcification Rates'!$F$68-'Calcification Rates'!$G$68)</f>
        <v>18.661305157352263</v>
      </c>
      <c r="FA133" s="73">
        <f>((((1-'Calcification Rates'!$H$68)*$A133)*(('Calcification Rates'!$D$68+'Calcification Rates'!$E$68)*0.1))+('Calcification Rates'!$H$68*$A133*('Calcification Rates'!$D$68+'Calcification Rates'!$E$68)))*('Calcification Rates'!$F$68+'Calcification Rates'!$G$68)</f>
        <v>42.444212944598682</v>
      </c>
      <c r="FB133" s="73">
        <f>((((((((($A133*2)/PI())/2)+'Calcification Rates'!$D$69)^2)*PI())/2))-((((((($A133*2)/PI())/2)^2)*PI())/2)))*'Calcification Rates'!$F$69</f>
        <v>198.65493330273219</v>
      </c>
      <c r="FC133" s="73">
        <f>((((((((($A133*2)/PI())/2)+('Calcification Rates'!$D$69-'Calcification Rates'!$E$69))^2)*PI())/2))-((((((($A133*2)/PI())/2)^2)*PI())/2)))*('Calcification Rates'!$F$69-'Calcification Rates'!$G$69)</f>
        <v>188.06926810926748</v>
      </c>
      <c r="FD133" s="73">
        <f>((((((((($A133*2)/PI())/2)+('Calcification Rates'!$D$69+'Calcification Rates'!$E$69))^2)*PI())/2))-((((((($A133*2)/PI())/2)^2)*PI())/2)))*('Calcification Rates'!$F$69+'Calcification Rates'!$G$69)</f>
        <v>209.39457462115288</v>
      </c>
      <c r="FE133" s="73">
        <f>((((((((($A133*2)/PI())/2)+'Calcification Rates'!$D$70)^2)*PI())/2))-((((((($A133*2)/PI())/2)^2)*PI())/2)))*'Calcification Rates'!$F$70</f>
        <v>154.69426682345792</v>
      </c>
      <c r="FF133" s="73">
        <f>((((((((($A133*2)/PI())/2)+('Calcification Rates'!$D$70-'Calcification Rates'!$E$70))^2)*PI())/2))-((((((($A133*2)/PI())/2)^2)*PI())/2)))*('Calcification Rates'!$F$70-'Calcification Rates'!$G$70)</f>
        <v>133.19849285012839</v>
      </c>
      <c r="FG133" s="73">
        <f>((((((((($A133*2)/PI())/2)+('Calcification Rates'!$D$70+'Calcification Rates'!$E$70))^2)*PI())/2))-((((((($A133*2)/PI())/2)^2)*PI())/2)))*('Calcification Rates'!$F$70+'Calcification Rates'!$G$70)</f>
        <v>176.60191659869466</v>
      </c>
      <c r="FH133" s="73">
        <f>((((((((($A133*2)/PI())/2)+'Calcification Rates'!$D$71)^2)*PI())/2))-((((((($A133*2)/PI())/2)^2)*PI())/2)))*'Calcification Rates'!$F$71</f>
        <v>88.792612394164323</v>
      </c>
      <c r="FI133" s="73">
        <f>((((((((($A133*2)/PI())/2)+('Calcification Rates'!$D$71-'Calcification Rates'!$E$71))^2)*PI())/2))-((((((($A133*2)/PI())/2)^2)*PI())/2)))*('Calcification Rates'!$F$71-'Calcification Rates'!$G$71)</f>
        <v>81.880487633455402</v>
      </c>
      <c r="FJ133" s="73">
        <f>((((((((($A133*2)/PI())/2)+('Calcification Rates'!$D$71+'Calcification Rates'!$E$71))^2)*PI())/2))-((((((($A133*2)/PI())/2)^2)*PI())/2)))*('Calcification Rates'!$F$71+'Calcification Rates'!$G$71)</f>
        <v>95.977695718754987</v>
      </c>
      <c r="FK133" s="73">
        <f>$A133*'Calcification Rates'!$D$72*'Calcification Rates'!$F$72</f>
        <v>3.0788684374999997</v>
      </c>
      <c r="FL133" s="73">
        <f>$A133*('Calcification Rates'!$D$72-'Calcification Rates'!$E$72)*('Calcification Rates'!$F$72-'Calcification Rates'!$G$72)</f>
        <v>2.0009528553931184</v>
      </c>
      <c r="FM133" s="73">
        <f>$A133*('Calcification Rates'!$D$72+'Calcification Rates'!$E$72)*('Calcification Rates'!$F$72+'Calcification Rates'!$G$72)</f>
        <v>4.1567840196068815</v>
      </c>
      <c r="FN133" s="73">
        <f>$A133*'Calcification Rates'!$D$74*'Calcification Rates'!$F$74</f>
        <v>3.0788684374999997</v>
      </c>
      <c r="FO133" s="73">
        <f>$A133*('Calcification Rates'!$D$74-'Calcification Rates'!$E$74)*('Calcification Rates'!$F$74-'Calcification Rates'!$G$74)</f>
        <v>2.0009528553931184</v>
      </c>
      <c r="FP133" s="73">
        <f>$A133*('Calcification Rates'!$D$74+'Calcification Rates'!$E$74)*('Calcification Rates'!$F$74+'Calcification Rates'!$G$74)</f>
        <v>4.1567840196068815</v>
      </c>
      <c r="FQ133" s="73">
        <f>$A133*'Calcification Rates'!$D$75*'Calcification Rates'!$F$75</f>
        <v>88.862612571022723</v>
      </c>
      <c r="FR133" s="73">
        <f>$A133*('Calcification Rates'!$D$75-'Calcification Rates'!$E$75)*('Calcification Rates'!$F$75-'Calcification Rates'!$G$75)</f>
        <v>82.754241984346649</v>
      </c>
      <c r="FS133" s="73">
        <f>$A133*('Calcification Rates'!$D$75+'Calcification Rates'!$E$75)*('Calcification Rates'!$F$75+'Calcification Rates'!$G$75)</f>
        <v>95.156981480003964</v>
      </c>
      <c r="FT133" s="73">
        <f>((((((((($A133*2)/PI())/2)+'Calcification Rates'!$D$76)^2)*PI())/2))-((((((($A133*2)/PI())/2)^2)*PI())/2)))*'Calcification Rates'!$F$76</f>
        <v>89.344184376504543</v>
      </c>
      <c r="FU133" s="73">
        <f>((((((((($A133*2)/PI())/2)+('Calcification Rates'!$D$76-'Calcification Rates'!$E$76))^2)*PI())/2))-((((((($A133*2)/PI())/2)^2)*PI())/2)))*('Calcification Rates'!$F$76-'Calcification Rates'!$G$76)</f>
        <v>83.19292638469733</v>
      </c>
      <c r="FV133" s="73">
        <f>((((((((($A133*2)/PI())/2)+('Calcification Rates'!$D$76+'Calcification Rates'!$E$76))^2)*PI())/2))-((((((($A133*2)/PI())/2)^2)*PI())/2)))*('Calcification Rates'!$F$76+'Calcification Rates'!$G$76)</f>
        <v>95.683915100028301</v>
      </c>
      <c r="FW133" s="73">
        <f>(2*'Calcification Rates'!$D$77*'Calcification Rates'!$F$77)+0.1*'Calcification Rates'!$D$77*($A133+(2*'Calcification Rates'!$D$77))*'Calcification Rates'!$F$77</f>
        <v>175.98690277777774</v>
      </c>
      <c r="FX133" s="73">
        <f>(2*('Calcification Rates'!$D$77-'Calcification Rates'!$E$77)*('Calcification Rates'!$F$77-'Calcification Rates'!$G$77))+(0.1*('Calcification Rates'!$D$77-'Calcification Rates'!$E$77)*($A133+(2*'Calcification Rates'!$D$77-'Calcification Rates'!$E$77)))*('Calcification Rates'!$F$77-'Calcification Rates'!$G$77)</f>
        <v>167.46088700390732</v>
      </c>
      <c r="FY133" s="73">
        <f>(2*('Calcification Rates'!$D$77+'Calcification Rates'!$E$77)*('Calcification Rates'!$F$77+'Calcification Rates'!$G$77))+(0.1*('Calcification Rates'!$D$77+'Calcification Rates'!$E$77)*($A133+(2*'Calcification Rates'!$D$77+'Calcification Rates'!$E$77)))*('Calcification Rates'!$F$77+'Calcification Rates'!$G$77)</f>
        <v>184.54984090367762</v>
      </c>
      <c r="FZ133" s="73">
        <f>((((1-'Calcification Rates'!$H$78)*$A133)*'Calcification Rates'!$D$78*0.1)+('Calcification Rates'!$H$78*$A133*'Calcification Rates'!$D$78))*'Calcification Rates'!$F$78</f>
        <v>46.715248875750007</v>
      </c>
      <c r="GA133" s="73">
        <f>((((1-'Calcification Rates'!$H$78)*$A133)*(('Calcification Rates'!$D$78-'Calcification Rates'!$E$78)*0.1))+('Calcification Rates'!$H$78*$A133*('Calcification Rates'!$D$78-'Calcification Rates'!$E$78)))*('Calcification Rates'!$F$78-'Calcification Rates'!$G$78)</f>
        <v>45.097967752703291</v>
      </c>
      <c r="GB133" s="73">
        <f>((((1-'Calcification Rates'!$H$78)*$A133)*(('Calcification Rates'!$D$78+'Calcification Rates'!$E$78)*0.1))+('Calcification Rates'!$H$78*$A133*('Calcification Rates'!$D$78+'Calcification Rates'!$E$78)))*('Calcification Rates'!$F$78+'Calcification Rates'!$G$78)</f>
        <v>48.332529998796709</v>
      </c>
      <c r="GC133" s="73">
        <f>((((1-'Calcification Rates'!$H$79)*$A133)*'Calcification Rates'!$D$79*0.1)+('Calcification Rates'!$H$79*$A133*'Calcification Rates'!$D$79))*'Calcification Rates'!$F$79</f>
        <v>53.129870430000004</v>
      </c>
      <c r="GD133" s="73">
        <f>((((1-'Calcification Rates'!$H$79)*$A133)*(('Calcification Rates'!$D$79-'Calcification Rates'!$E$79)*0.1))+('Calcification Rates'!$H$79*$A133*('Calcification Rates'!$D$79-'Calcification Rates'!$E$79)))*('Calcification Rates'!$F$79-'Calcification Rates'!$G$79)</f>
        <v>50.908816915402973</v>
      </c>
      <c r="GE133" s="73">
        <f>((((1-'Calcification Rates'!$H$79)*$A133)*(('Calcification Rates'!$D$79+'Calcification Rates'!$E$79)*0.1))+('Calcification Rates'!$H$79*$A133*('Calcification Rates'!$D$79+'Calcification Rates'!$E$79)))*('Calcification Rates'!$F$79+'Calcification Rates'!$G$79)</f>
        <v>55.350923944597035</v>
      </c>
      <c r="GF133" s="73">
        <f>((((1-'Calcification Rates'!$H$80)*$A133)*'Calcification Rates'!$D$80*0.1)+('Calcification Rates'!$H$80*$A133*'Calcification Rates'!$D$80))*'Calcification Rates'!$F$80</f>
        <v>62.521160149499977</v>
      </c>
      <c r="GG133" s="73">
        <f>((((1-'Calcification Rates'!$H$80)*$A133)*(('Calcification Rates'!$D$80-'Calcification Rates'!$E$80)*0.1))+('Calcification Rates'!$H$80*$A133*('Calcification Rates'!$D$80-'Calcification Rates'!$E$80)))*('Calcification Rates'!$F$80-'Calcification Rates'!$G$80)</f>
        <v>60.356678646475068</v>
      </c>
      <c r="GH133" s="73">
        <f>((((1-'Calcification Rates'!$H$80)*$A133)*(('Calcification Rates'!$D$80+'Calcification Rates'!$E$80)*0.1))+('Calcification Rates'!$H$80*$A133*('Calcification Rates'!$D$80+'Calcification Rates'!$E$80)))*('Calcification Rates'!$F$80+'Calcification Rates'!$G$80)</f>
        <v>64.685641652524893</v>
      </c>
      <c r="GI133" s="73">
        <f>((((((((($A133*2)/PI())/2)+'Calcification Rates'!$D$81)^2)*PI())/2))-((((((($A133*2)/PI())/2)^2)*PI())/2)))*'Calcification Rates'!$F$81</f>
        <v>75.651783673529465</v>
      </c>
      <c r="GJ133" s="73">
        <f>((((((((($A133*2)/PI())/2)+('Calcification Rates'!$D$81-'Calcification Rates'!$E$81))^2)*PI())/2))-((((((($A133*2)/PI())/2)^2)*PI())/2)))*('Calcification Rates'!$F$81-'Calcification Rates'!$G$81)</f>
        <v>73.205795853283234</v>
      </c>
      <c r="GK133" s="73">
        <f>((((((((($A133*2)/PI())/2)+('Calcification Rates'!$D$81+'Calcification Rates'!$E$81))^2)*PI())/2))-((((((($A133*2)/PI())/2)^2)*PI())/2)))*('Calcification Rates'!$F$81+'Calcification Rates'!$G$81)</f>
        <v>78.098663941066107</v>
      </c>
      <c r="GL133" s="73">
        <f>((((((((($A133*2)/PI())/2)+'Calcification Rates'!$D$82)^2)*PI())/2))-((((((($A133*2)/PI())/2)^2)*PI())/2)))*'Calcification Rates'!$F$82</f>
        <v>77.571462599731959</v>
      </c>
      <c r="GM133" s="73">
        <f>((((((((($A133*2)/PI())/2)+('Calcification Rates'!$D$82-'Calcification Rates'!$E$82))^2)*PI())/2))-((((((($A133*2)/PI())/2)^2)*PI())/2)))*('Calcification Rates'!$F$82-'Calcification Rates'!$G$82)</f>
        <v>75.667890903769504</v>
      </c>
      <c r="GN133" s="73">
        <f>((((((((($A133*2)/PI())/2)+('Calcification Rates'!$D$82+'Calcification Rates'!$E$82))^2)*PI())/2))-((((((($A133*2)/PI())/2)^2)*PI())/2)))*('Calcification Rates'!$F$82+'Calcification Rates'!$G$82)</f>
        <v>79.475574463500564</v>
      </c>
      <c r="GO133" s="73">
        <f>((((((((($A133*2)/PI())/2)+'Calcification Rates'!$D$87)^2)*PI())/2))-((((((($A133*2)/PI())/2)^2)*PI())/2)))*'Calcification Rates'!$F$87</f>
        <v>52.222369761789466</v>
      </c>
      <c r="GP133" s="73">
        <f>((((((((($A133*2)/PI())/2)+('Calcification Rates'!$D$87-'Calcification Rates'!$E$87))^2)*PI())/2))-((((((($A133*2)/PI())/2)^2)*PI())/2)))*('Calcification Rates'!$F$87-'Calcification Rates'!$G$87)</f>
        <v>45.436815374055449</v>
      </c>
      <c r="GQ133" s="73">
        <f>((((((((($A133*2)/PI())/2)+('Calcification Rates'!$D$87+'Calcification Rates'!$E$87))^2)*PI())/2))-((((((($A133*2)/PI())/2)^2)*PI())/2)))*('Calcification Rates'!$F$87+'Calcification Rates'!$G$87)</f>
        <v>59.366609091467538</v>
      </c>
      <c r="GR133" s="73">
        <f>((((((((($A133*2)/PI())/2)+'Calcification Rates'!$D$88)^2)*PI())/2))-((((((($A133*2)/PI())/2)^2)*PI())/2)))*'Calcification Rates'!$F$88</f>
        <v>52.222369761789466</v>
      </c>
      <c r="GS133" s="73">
        <f>((((((((($A133*2)/PI())/2)+('Calcification Rates'!$D$88-'Calcification Rates'!$E$88))^2)*PI())/2))-((((((($A133*2)/PI())/2)^2)*PI())/2)))*('Calcification Rates'!$F$88-'Calcification Rates'!$G$88)</f>
        <v>45.436815374055449</v>
      </c>
      <c r="GT133" s="73">
        <f>((((((((($A133*2)/PI())/2)+('Calcification Rates'!$D$88+'Calcification Rates'!$E$88))^2)*PI())/2))-((((((($A133*2)/PI())/2)^2)*PI())/2)))*('Calcification Rates'!$F$88+'Calcification Rates'!$G$88)</f>
        <v>59.366609091467538</v>
      </c>
      <c r="GU133" s="73">
        <f>((((((((($A133*2)/PI())/2)+'Calcification Rates'!$D$89)^2)*PI())/2))-((((((($A133*2)/PI())/2)^2)*PI())/2)))*'Calcification Rates'!$F$89</f>
        <v>72.917615932445614</v>
      </c>
      <c r="GV133" s="73">
        <f>((((((((($A133*2)/PI())/2)+('Calcification Rates'!$D$89-'Calcification Rates'!$E$89))^2)*PI())/2))-((((((($A133*2)/PI())/2)^2)*PI())/2)))*('Calcification Rates'!$F$89-'Calcification Rates'!$G$89)</f>
        <v>65.019803142002601</v>
      </c>
      <c r="GW133" s="73">
        <f>((((((((($A133*2)/PI())/2)+('Calcification Rates'!$D$89+'Calcification Rates'!$E$89))^2)*PI())/2))-((((((($A133*2)/PI())/2)^2)*PI())/2)))*('Calcification Rates'!$F$89+'Calcification Rates'!$G$89)</f>
        <v>81.10744531182776</v>
      </c>
      <c r="GX133" s="73">
        <f>((((((((($A133*2)/PI())/2)+'Calcification Rates'!$D$90)^2)*PI())/2))-((((((($A133*2)/PI())/2)^2)*PI())/2)))*'Calcification Rates'!$F$90</f>
        <v>72.917615932445614</v>
      </c>
      <c r="GY133" s="73">
        <f>((((((((($A133*2)/PI())/2)+('Calcification Rates'!$D$90-'Calcification Rates'!$E$90))^2)*PI())/2))-((((((($A133*2)/PI())/2)^2)*PI())/2)))*('Calcification Rates'!$F$90-'Calcification Rates'!$G$90)</f>
        <v>65.019803142002601</v>
      </c>
      <c r="GZ133" s="73">
        <f>((((((((($A133*2)/PI())/2)+('Calcification Rates'!$D$90+'Calcification Rates'!$E$90))^2)*PI())/2))-((((((($A133*2)/PI())/2)^2)*PI())/2)))*('Calcification Rates'!$F$90+'Calcification Rates'!$G$90)</f>
        <v>81.10744531182776</v>
      </c>
      <c r="HA133" s="73">
        <f>((((((((($A133*2)/PI())/2)+'Calcification Rates'!$D$92)^2)*PI())/2))-((((((($A133*2)/PI())/2)^2)*PI())/2)))*'Calcification Rates'!$F$92</f>
        <v>182.57286997757527</v>
      </c>
      <c r="HB133" s="73">
        <f>((((((((($A133*2)/PI())/2)+('Calcification Rates'!$D$92-'Calcification Rates'!$E$92))^2)*PI())/2))-((((((($A133*2)/PI())/2)^2)*PI())/2)))*('Calcification Rates'!$F$92-'Calcification Rates'!$G$92)</f>
        <v>175.50896578272193</v>
      </c>
      <c r="HC133" s="73">
        <f>((((((((($A133*2)/PI())/2)+('Calcification Rates'!$D$92+'Calcification Rates'!$E$92))^2)*PI())/2))-((((((($A133*2)/PI())/2)^2)*PI())/2)))*('Calcification Rates'!$F$92+'Calcification Rates'!$G$92)</f>
        <v>189.63677417242857</v>
      </c>
      <c r="HD133" s="73">
        <f>$A133*'Calcification Rates'!$D$93*'Calcification Rates'!$F$93</f>
        <v>54.125860076702864</v>
      </c>
      <c r="HE133" s="73">
        <f>$A133*('Calcification Rates'!$D$93-'Calcification Rates'!$E$93)*('Calcification Rates'!$F$93-'Calcification Rates'!$G$93)</f>
        <v>47.569966328415902</v>
      </c>
      <c r="HF133" s="73">
        <f>$A133*('Calcification Rates'!$D$93+'Calcification Rates'!$E$93)*('Calcification Rates'!$F$93+'Calcification Rates'!$G$93)</f>
        <v>61.040905166319568</v>
      </c>
      <c r="HG133" s="73">
        <f>$A133*'Calcification Rates'!$D$95*'Calcification Rates'!$F$95</f>
        <v>69.010471597796155</v>
      </c>
      <c r="HH133" s="73">
        <f>$A133*('Calcification Rates'!$D$95-'Calcification Rates'!$E$95)*('Calcification Rates'!$F$95-'Calcification Rates'!$G$95)</f>
        <v>60.221470088606573</v>
      </c>
      <c r="HI133" s="73">
        <f>$A133*('Calcification Rates'!$D$95+'Calcification Rates'!$E$95)*('Calcification Rates'!$F$95+'Calcification Rates'!$G$95)</f>
        <v>78.292023517952231</v>
      </c>
      <c r="HJ133" s="73">
        <f>((((1-'Calcification Rates'!$H$96)*$A133)*'Calcification Rates'!$D$96*0.1)+('Calcification Rates'!$H$96*$A133*'Calcification Rates'!$D$96))*'Calcification Rates'!$F$96</f>
        <v>32.808678175000004</v>
      </c>
      <c r="HK133" s="73">
        <f>((((1-'Calcification Rates'!$H$96)*$A133)*(('Calcification Rates'!$D$96-'Calcification Rates'!$E$96)*0.1))+('Calcification Rates'!$H$96*$A133*('Calcification Rates'!$D$96-'Calcification Rates'!$E$96)))*('Calcification Rates'!$F$96-'Calcification Rates'!$G$96)</f>
        <v>28.659113109693163</v>
      </c>
      <c r="HL133" s="73">
        <f>((((1-'Calcification Rates'!$H$96)*$A133)*(('Calcification Rates'!$D$96+'Calcification Rates'!$E$96)*0.1))+('Calcification Rates'!$H$96*$A133*('Calcification Rates'!$D$96+'Calcification Rates'!$E$96)))*('Calcification Rates'!$F$96+'Calcification Rates'!$G$96)</f>
        <v>37.213478896928251</v>
      </c>
      <c r="HM133" s="73">
        <f>((((1-'Calcification Rates'!$H$98)*$A133)*'Calcification Rates'!$D$98*0.1)+('Calcification Rates'!$H$98*$A133*'Calcification Rates'!$D$98))*'Calcification Rates'!$F$98</f>
        <v>32.808678175000004</v>
      </c>
      <c r="HN133" s="73">
        <f>((((1-'Calcification Rates'!$H$98)*$A133)*(('Calcification Rates'!$D$98-'Calcification Rates'!$E$98)*0.1))+('Calcification Rates'!$H$98*$A133*('Calcification Rates'!$D$98-'Calcification Rates'!$E$98)))*('Calcification Rates'!$F$98-'Calcification Rates'!$G$98)</f>
        <v>19.786409277597116</v>
      </c>
      <c r="HO133" s="73">
        <f>((((1-'Calcification Rates'!$H$98)*$A133)*(('Calcification Rates'!$D$98+'Calcification Rates'!$E$98)*0.1))+('Calcification Rates'!$H$98*$A133*('Calcification Rates'!$D$98+'Calcification Rates'!$E$98)))*('Calcification Rates'!$F$98+'Calcification Rates'!$G$98)</f>
        <v>47.716350210382927</v>
      </c>
    </row>
    <row r="134" spans="1:223" x14ac:dyDescent="0.3">
      <c r="A134" s="42">
        <v>132</v>
      </c>
      <c r="B134" s="73">
        <f>((((1-'Calcification Rates'!$H$11)*$A134)*'Calcification Rates'!$D$11*0.1)+('Calcification Rates'!$H$11*$A134*'Calcification Rates'!$D$11))*'Calcification Rates'!$F$11</f>
        <v>363.17231104000001</v>
      </c>
      <c r="C134" s="73">
        <f>((((1-'Calcification Rates'!$H$11)*$A134)*(('Calcification Rates'!$D$11-'Calcification Rates'!$E$11)*0.1))+('Calcification Rates'!$H$11*$A134*('Calcification Rates'!$D$11-'Calcification Rates'!$E$11)))*('Calcification Rates'!$F$11-'Calcification Rates'!$G$11)</f>
        <v>294.95948768485505</v>
      </c>
      <c r="D134" s="73">
        <f>((((1-'Calcification Rates'!$H$11)*$A134)*(('Calcification Rates'!$D$11+'Calcification Rates'!$E$11)*0.1))+('Calcification Rates'!$H$11*$A134*('Calcification Rates'!$D$11+'Calcification Rates'!$E$11)))*('Calcification Rates'!$F$11+'Calcification Rates'!$G$11)</f>
        <v>433.50413772058931</v>
      </c>
      <c r="E134" s="73">
        <f>(((((1-'Calcification Rates'!$H$12)*$A134)*'Calcification Rates'!$D$12*0.1)+('Calcification Rates'!$H$12*$A134*'Calcification Rates'!$D$12))*'Calcification Rates'!$F$12)*0.5</f>
        <v>191.24776502857142</v>
      </c>
      <c r="F134" s="73">
        <f>(((((1-'Calcification Rates'!$H$12)*$A134)*(('Calcification Rates'!$D$12-'Calcification Rates'!$E$12)*0.1))+('Calcification Rates'!$H$12*$A134*('Calcification Rates'!$D$12-'Calcification Rates'!$E$12)))*('Calcification Rates'!$F$12-'Calcification Rates'!$G$12))*0.5</f>
        <v>175.77141405955152</v>
      </c>
      <c r="G134" s="73">
        <f>(((((1-'Calcification Rates'!$H$12)*$A134)*(('Calcification Rates'!$D$12+'Calcification Rates'!$E$12)*0.1))+('Calcification Rates'!$H$12*$A134*('Calcification Rates'!$D$12+'Calcification Rates'!$E$12)))*('Calcification Rates'!$F$12+'Calcification Rates'!$G$12))*0.5</f>
        <v>206.99264498396167</v>
      </c>
      <c r="H134" s="73">
        <f>(((((1-'Calcification Rates'!$H$13)*$A134)*'Calcification Rates'!$D$13*0.1)+('Calcification Rates'!$H$13*$A134*'Calcification Rates'!$D$13))*'Calcification Rates'!$F$13)*0.5</f>
        <v>153.88775233920001</v>
      </c>
      <c r="I134" s="73">
        <f>(((((1-'Calcification Rates'!$H$13)*$A134)*(('Calcification Rates'!$D$13-'Calcification Rates'!$E$13)*0.1))+('Calcification Rates'!$H$13*$A134*('Calcification Rates'!$D$13-'Calcification Rates'!$E$13)))*('Calcification Rates'!$F$13-'Calcification Rates'!$G$13))*0.5</f>
        <v>130.23256312943167</v>
      </c>
      <c r="J134" s="73">
        <f>(((((1-'Calcification Rates'!$H$13)*$A134)*(('Calcification Rates'!$D$13+'Calcification Rates'!$E$13)*0.1))+('Calcification Rates'!$H$13*$A134*('Calcification Rates'!$D$13+'Calcification Rates'!$E$13)))*('Calcification Rates'!$F$13+'Calcification Rates'!$G$13))*0.5</f>
        <v>179.49349634123496</v>
      </c>
      <c r="K134" s="73">
        <f>((((((((($A134*2)/PI())/2)+'Calcification Rates'!$D$14)^2)*PI())/2))-((((((($A134*2)/PI())/2)^2)*PI())/2)))*'Calcification Rates'!$F$14</f>
        <v>77.914816613857695</v>
      </c>
      <c r="L134" s="73">
        <f>((((((((($A134*2)/PI())/2)+('Calcification Rates'!$D$14-'Calcification Rates'!$E$14))^2)*PI())/2))-((((((($A134*2)/PI())/2)^2)*PI())/2)))*('Calcification Rates'!$F$14-'Calcification Rates'!$G$14)</f>
        <v>75.204297305240758</v>
      </c>
      <c r="M134" s="73">
        <f>((((((((($A134*2)/PI())/2)+('Calcification Rates'!$D$14+'Calcification Rates'!$E$14))^2)*PI())/2))-((((((($A134*2)/PI())/2)^2)*PI())/2)))*('Calcification Rates'!$F$14+'Calcification Rates'!$G$14)</f>
        <v>80.626016073770288</v>
      </c>
      <c r="N134" s="73">
        <f>((((((((($A134*2)/PI())/2)+'Calcification Rates'!$D$15)^2)*PI())/2))-((((((($A134*2)/PI())/2)^2)*PI())/2)))*'Calcification Rates'!$F$15</f>
        <v>79.030784039316586</v>
      </c>
      <c r="O134" s="73">
        <f>((((((((($A134*2)/PI())/2)+('Calcification Rates'!$D$15-'Calcification Rates'!$E$15))^2)*PI())/2))-((((((($A134*2)/PI())/2)^2)*PI())/2)))*('Calcification Rates'!$F$15-'Calcification Rates'!$G$15)</f>
        <v>71.274864762801997</v>
      </c>
      <c r="P134" s="73">
        <f>((((((((($A134*2)/PI())/2)+('Calcification Rates'!$D$15+'Calcification Rates'!$E$15))^2)*PI())/2))-((((((($A134*2)/PI())/2)^2)*PI())/2)))*('Calcification Rates'!$F$15+'Calcification Rates'!$G$15)</f>
        <v>87.14833341798429</v>
      </c>
      <c r="Q134" s="73">
        <f>(2*'Calcification Rates'!$D$16*'Calcification Rates'!$F$16)+0.1*'Calcification Rates'!$D$16*($A134+(2*'Calcification Rates'!$D$16))*'Calcification Rates'!$F$16</f>
        <v>17.078728333333331</v>
      </c>
      <c r="R134" s="73">
        <f>(2*('Calcification Rates'!$D$16-'Calcification Rates'!$E$16)*('Calcification Rates'!$F$16-'Calcification Rates'!$G$16))+(0.1*('Calcification Rates'!$D$16-'Calcification Rates'!$E$16)*($A134+(2*'Calcification Rates'!$D$16-'Calcification Rates'!$E$16)))*('Calcification Rates'!$F$16-'Calcification Rates'!$G$16)</f>
        <v>14.671043466219015</v>
      </c>
      <c r="S134" s="73">
        <f>(2*('Calcification Rates'!$D$16+'Calcification Rates'!$E$16)*('Calcification Rates'!$F$16+'Calcification Rates'!$G$16))+(0.1*('Calcification Rates'!$D$16+'Calcification Rates'!$E$16)*($A134+(2*'Calcification Rates'!$D$16+'Calcification Rates'!$E$16)))*('Calcification Rates'!$F$16+'Calcification Rates'!$G$16)</f>
        <v>19.546259978789031</v>
      </c>
      <c r="T134" s="73">
        <f>(2*'Calcification Rates'!$D$17*'Calcification Rates'!$F$17)+0.1*'Calcification Rates'!$D$17*($A134+(2*'Calcification Rates'!$D$17))*'Calcification Rates'!$F$17</f>
        <v>15.784885277777775</v>
      </c>
      <c r="U134" s="73">
        <f>(2*('Calcification Rates'!$D$17-'Calcification Rates'!$E$17)*('Calcification Rates'!$F$17-'Calcification Rates'!$G$17))+(0.1*('Calcification Rates'!$D$17-'Calcification Rates'!$E$17)*($A134+(2*'Calcification Rates'!$D$17-'Calcification Rates'!$E$17)))*('Calcification Rates'!$F$17-'Calcification Rates'!$G$17)</f>
        <v>13.394744113685679</v>
      </c>
      <c r="V134" s="73">
        <f>(2*('Calcification Rates'!$D$17+'Calcification Rates'!$E$17)*('Calcification Rates'!$F$17+'Calcification Rates'!$G$17))+(0.1*('Calcification Rates'!$D$17+'Calcification Rates'!$E$17)*($A134+(2*'Calcification Rates'!$D$17+'Calcification Rates'!$E$17)))*('Calcification Rates'!$F$17+'Calcification Rates'!$G$17)</f>
        <v>18.234871726255697</v>
      </c>
      <c r="W134" s="73">
        <f>((((((((($A134*2)/PI())/2)+'Calcification Rates'!$D$18)^2)*PI())/2))-((((((($A134*2)/PI())/2)^2)*PI())/2)))*'Calcification Rates'!$F$18</f>
        <v>79.030784039316586</v>
      </c>
      <c r="X134" s="73">
        <f>((((((((($A134*2)/PI())/2)+('Calcification Rates'!$D$18-'Calcification Rates'!$E$18))^2)*PI())/2))-((((((($A134*2)/PI())/2)^2)*PI())/2)))*('Calcification Rates'!$F$18-'Calcification Rates'!$G$18)</f>
        <v>71.274864762801997</v>
      </c>
      <c r="Y134" s="73">
        <f>((((((((($A134*2)/PI())/2)+('Calcification Rates'!$D$18+'Calcification Rates'!$E$18))^2)*PI())/2))-((((((($A134*2)/PI())/2)^2)*PI())/2)))*('Calcification Rates'!$F$18+'Calcification Rates'!$G$18)</f>
        <v>87.14833341798429</v>
      </c>
      <c r="Z134" s="73">
        <f>(2*'Calcification Rates'!$D$19*'Calcification Rates'!$F$19)+0.1*'Calcification Rates'!$D$19*($A134+(2*'Calcification Rates'!$D$19))*'Calcification Rates'!$F$19</f>
        <v>15.784885277777775</v>
      </c>
      <c r="AA134" s="73">
        <f>(2*('Calcification Rates'!$D$19-'Calcification Rates'!$E$19)*('Calcification Rates'!$F$19-'Calcification Rates'!$G$19))+(0.1*('Calcification Rates'!$D$19-'Calcification Rates'!$E$19)*($A134+(2*'Calcification Rates'!$D$19-'Calcification Rates'!$E$19)))*('Calcification Rates'!$F$19-'Calcification Rates'!$G$19)</f>
        <v>13.394744113685679</v>
      </c>
      <c r="AB134" s="73">
        <f>(2*('Calcification Rates'!$D$19+'Calcification Rates'!$E$19)*('Calcification Rates'!$F$19+'Calcification Rates'!$G$19))+(0.1*('Calcification Rates'!$D$19+'Calcification Rates'!$E$19)*($A134+(2*'Calcification Rates'!$D$19+'Calcification Rates'!$E$19)))*('Calcification Rates'!$F$19+'Calcification Rates'!$G$19)</f>
        <v>18.234871726255697</v>
      </c>
      <c r="AC134" s="73">
        <f>(((((1-'Calcification Rates'!$H$20)*$A134)*'Calcification Rates'!$D$20*0.1)+('Calcification Rates'!$H$20*$A134*'Calcification Rates'!$D$20))*'Calcification Rates'!$F$20)*0.5</f>
        <v>10.672288549999999</v>
      </c>
      <c r="AD134" s="73">
        <f>(((((1-'Calcification Rates'!$H$20)*$A134)*(('Calcification Rates'!$D$20-'Calcification Rates'!$E$20)*0.1))+('Calcification Rates'!$H$20*$A134*('Calcification Rates'!$D$20-'Calcification Rates'!$E$20)))*('Calcification Rates'!$F$20-'Calcification Rates'!$G$20))*0.5</f>
        <v>9.0566816041321445</v>
      </c>
      <c r="AE134" s="73">
        <f>(((((1-'Calcification Rates'!$H$20)*$A134)*(('Calcification Rates'!$D$20+'Calcification Rates'!$E$20)*0.1))+('Calcification Rates'!$H$20*$A134*('Calcification Rates'!$D$20+'Calcification Rates'!$E$20)))*('Calcification Rates'!$F$20+'Calcification Rates'!$G$20))*0.5</f>
        <v>12.328217646442756</v>
      </c>
      <c r="AF134" s="73">
        <f>(2*'Calcification Rates'!$D$21*'Calcification Rates'!$F$21)+0.1*'Calcification Rates'!$D$21*($A134+(2*'Calcification Rates'!$D$21))*'Calcification Rates'!$F$21</f>
        <v>18.113802777777778</v>
      </c>
      <c r="AG134" s="73">
        <f>(2*('Calcification Rates'!$D$21-'Calcification Rates'!$E$21)*('Calcification Rates'!$F$21-'Calcification Rates'!$G$21))+(0.1*('Calcification Rates'!$D$21-'Calcification Rates'!$E$21)*($A134+(2*'Calcification Rates'!$D$21-'Calcification Rates'!$E$21)))*('Calcification Rates'!$F$21-'Calcification Rates'!$G$21)</f>
        <v>17.725245407982936</v>
      </c>
      <c r="AH134" s="73">
        <f>(2*('Calcification Rates'!$D$21+'Calcification Rates'!$E$21)*('Calcification Rates'!$F$21+'Calcification Rates'!$G$21))+(0.1*('Calcification Rates'!$D$21+'Calcification Rates'!$E$21)*($A134+(2*'Calcification Rates'!$D$21+'Calcification Rates'!$E$21)))*('Calcification Rates'!$F$21+'Calcification Rates'!$G$21)</f>
        <v>18.506311019750402</v>
      </c>
      <c r="AI134" s="73">
        <f>$A134*'Calcification Rates'!$D$23*'Calcification Rates'!$F$23</f>
        <v>3.1023712499999996</v>
      </c>
      <c r="AJ134" s="73">
        <f>$A134*('Calcification Rates'!$D$23-'Calcification Rates'!$E$23)*('Calcification Rates'!$F$23-'Calcification Rates'!$G$23)</f>
        <v>2.0162273046709283</v>
      </c>
      <c r="AK134" s="73">
        <f>$A134*('Calcification Rates'!$D$23+'Calcification Rates'!$E$23)*('Calcification Rates'!$F$23+'Calcification Rates'!$G$23)</f>
        <v>4.1885151953290709</v>
      </c>
      <c r="AL134" s="73">
        <f>((((1-'Calcification Rates'!$H$24)*$A134)*'Calcification Rates'!$D$24*0.1)+('Calcification Rates'!$H$24*$A134*'Calcification Rates'!$D$24))*'Calcification Rates'!$F$24</f>
        <v>141.36082320360001</v>
      </c>
      <c r="AM134" s="73">
        <f>((((1-'Calcification Rates'!$H$24)*$A134)*(('Calcification Rates'!$D$24-'Calcification Rates'!$E$24)*0.1))+('Calcification Rates'!$H$24*$A134*('Calcification Rates'!$D$24-'Calcification Rates'!$E$24)))*('Calcification Rates'!$F$24-'Calcification Rates'!$G$24)</f>
        <v>85.252538636432803</v>
      </c>
      <c r="AN134" s="73">
        <f>((((1-'Calcification Rates'!$H$24)*$A134)*(('Calcification Rates'!$D$24+'Calcification Rates'!$E$24)*0.1))+('Calcification Rates'!$H$24*$A134*('Calcification Rates'!$D$24+'Calcification Rates'!$E$24)))*('Calcification Rates'!$F$24+'Calcification Rates'!$G$24)</f>
        <v>205.59263344997601</v>
      </c>
      <c r="AO134" s="73">
        <f>((((((((($A134*2)/PI())/2)+'Calcification Rates'!$D$25)^2)*PI())/2))-((((((($A134*2)/PI())/2)^2)*PI())/2)))*'Calcification Rates'!$F$25</f>
        <v>66.201801396578915</v>
      </c>
      <c r="AP134" s="73">
        <f>((((((((($A134*2)/PI())/2)+('Calcification Rates'!$D$25-'Calcification Rates'!$E$25))^2)*PI())/2))-((((((($A134*2)/PI())/2)^2)*PI())/2)))*('Calcification Rates'!$F$25-'Calcification Rates'!$G$25)</f>
        <v>54.12462097454921</v>
      </c>
      <c r="AQ134" s="73">
        <f>((((((((($A134*2)/PI())/2)+('Calcification Rates'!$D$25+'Calcification Rates'!$E$25))^2)*PI())/2))-((((((($A134*2)/PI())/2)^2)*PI())/2)))*('Calcification Rates'!$F$25+'Calcification Rates'!$G$25)</f>
        <v>78.678674603545971</v>
      </c>
      <c r="AR134" s="73">
        <f>((((1-'Calcification Rates'!$H$28)*$A134)*'Calcification Rates'!$D$28*0.1)+('Calcification Rates'!$H$28*$A134*'Calcification Rates'!$D$28))*'Calcification Rates'!$F$28</f>
        <v>22.75300348930482</v>
      </c>
      <c r="AS134" s="73">
        <f>((((1-'Calcification Rates'!$H$28)*$A134)*(('Calcification Rates'!$D$28-'Calcification Rates'!$E$28)*0.1))+('Calcification Rates'!$H$28*$A134*('Calcification Rates'!$D$28-'Calcification Rates'!$E$28)))*('Calcification Rates'!$F$28-'Calcification Rates'!$G$28)</f>
        <v>20.507727565085961</v>
      </c>
      <c r="AT134" s="73">
        <f>((((1-'Calcification Rates'!$H$28)*$A134)*(('Calcification Rates'!$D$28+'Calcification Rates'!$E$28)*0.1))+('Calcification Rates'!$H$28*$A134*('Calcification Rates'!$D$28+'Calcification Rates'!$E$28)))*('Calcification Rates'!$F$28+'Calcification Rates'!$G$28)</f>
        <v>25.108152109508701</v>
      </c>
      <c r="AU134" s="73">
        <f>((((((((($A134*2)/PI())/2)+'Calcification Rates'!$D$29)^2)*PI())/2))-((((((($A134*2)/PI())/2)^2)*PI())/2)))*'Calcification Rates'!$F$29</f>
        <v>322.88320978419546</v>
      </c>
      <c r="AV134" s="73">
        <f>((((((((($A134*2)/PI())/2)+('Calcification Rates'!$D$29-'Calcification Rates'!$E$29))^2)*PI())/2))-((((((($A134*2)/PI())/2)^2)*PI())/2)))*('Calcification Rates'!$F$29-'Calcification Rates'!$G$29)</f>
        <v>266.96931922479843</v>
      </c>
      <c r="AW134" s="73">
        <f>((((((((($A134*2)/PI())/2)+('Calcification Rates'!$D$29+'Calcification Rates'!$E$29))^2)*PI())/2))-((((((($A134*2)/PI())/2)^2)*PI())/2)))*('Calcification Rates'!$F$29+'Calcification Rates'!$G$29)</f>
        <v>383.62359627116496</v>
      </c>
      <c r="AX134" s="73">
        <f>((((((((($A134*2)/PI())/2)+'Calcification Rates'!$D$30)^2)*PI())/2))-((((((($A134*2)/PI())/2)^2)*PI())/2)))*'Calcification Rates'!$F$30</f>
        <v>77.387997886833602</v>
      </c>
      <c r="AY134" s="73">
        <f>((((((((($A134*2)/PI())/2)+('Calcification Rates'!$D$30-'Calcification Rates'!$E$30))^2)*PI())/2))-((((((($A134*2)/PI())/2)^2)*PI())/2)))*('Calcification Rates'!$F$30-'Calcification Rates'!$G$30)</f>
        <v>68.704032566987905</v>
      </c>
      <c r="AZ134" s="73">
        <f>((((((((($A134*2)/PI())/2)+('Calcification Rates'!$D$30+'Calcification Rates'!$E$30))^2)*PI())/2))-((((((($A134*2)/PI())/2)^2)*PI())/2)))*('Calcification Rates'!$F$30+'Calcification Rates'!$G$30)</f>
        <v>86.249906493754978</v>
      </c>
      <c r="BA134" s="73">
        <f>((((1-'Calcification Rates'!$H$31)*$A134)*'Calcification Rates'!$D$31*0.1)+('Calcification Rates'!$H$31*$A134*'Calcification Rates'!$D$31))*'Calcification Rates'!$F$31</f>
        <v>24.336312000000003</v>
      </c>
      <c r="BB134" s="73">
        <f>((((1-'Calcification Rates'!$H$31)*$A134)*(('Calcification Rates'!$D$31-'Calcification Rates'!$E$31)*0.1))+('Calcification Rates'!$H$31*$A134*('Calcification Rates'!$D$31-'Calcification Rates'!$E$31)))*('Calcification Rates'!$F$31-'Calcification Rates'!$G$31)</f>
        <v>24.336311999999996</v>
      </c>
      <c r="BC134" s="73">
        <f>((((1-'Calcification Rates'!$H$31)*$A134)*(('Calcification Rates'!$D$31+'Calcification Rates'!$E$31)*0.1))+('Calcification Rates'!$H$31*$A134*('Calcification Rates'!$D$31+'Calcification Rates'!$E$31)))*('Calcification Rates'!$F$31+'Calcification Rates'!$G$31)</f>
        <v>24.336311999999996</v>
      </c>
      <c r="BD134" s="73">
        <f>$A134*'Calcification Rates'!$D$32*'Calcification Rates'!$F$32</f>
        <v>102.26068983957222</v>
      </c>
      <c r="BE134" s="73">
        <f>$A134*('Calcification Rates'!$D$32-'Calcification Rates'!$E$32)*('Calcification Rates'!$F$32-'Calcification Rates'!$G$32)</f>
        <v>98.304134213234775</v>
      </c>
      <c r="BF134" s="73">
        <f>$A134*('Calcification Rates'!$D$32+'Calcification Rates'!$E$32)*('Calcification Rates'!$F$32+'Calcification Rates'!$G$32)</f>
        <v>106.21724546590966</v>
      </c>
      <c r="BG134" s="73">
        <f>((((1-'Calcification Rates'!$H$34)*$A134)*'Calcification Rates'!$D$34*0.1)+('Calcification Rates'!$H$34*$A134*'Calcification Rates'!$D$34))*'Calcification Rates'!$F$34</f>
        <v>33.0591261</v>
      </c>
      <c r="BH134" s="73">
        <f>((((1-'Calcification Rates'!$H$34)*$A134)*(('Calcification Rates'!$D$34-'Calcification Rates'!$E$34)*0.1))+('Calcification Rates'!$H$34*$A134*('Calcification Rates'!$D$34-'Calcification Rates'!$E$34)))*('Calcification Rates'!$F$34-'Calcification Rates'!$G$34)</f>
        <v>12.589347644526244</v>
      </c>
      <c r="BI134" s="73">
        <f>((((1-'Calcification Rates'!$H$34)*$A134)*(('Calcification Rates'!$D$34+'Calcification Rates'!$E$34)*0.1))+('Calcification Rates'!$H$34*$A134*('Calcification Rates'!$D$34+'Calcification Rates'!$E$34)))*('Calcification Rates'!$F$34+'Calcification Rates'!$G$34)</f>
        <v>63.050652331776384</v>
      </c>
      <c r="BJ134" s="73">
        <f>(2*'Calcification Rates'!$D$35*'Calcification Rates'!$F$35)+0.1*'Calcification Rates'!$D$35*($A134+(2*'Calcification Rates'!$D$35))*'Calcification Rates'!$F$35</f>
        <v>9.104008376912109</v>
      </c>
      <c r="BK134" s="73">
        <f>(2*('Calcification Rates'!$D$35-'Calcification Rates'!$E$35)*('Calcification Rates'!$F$35-'Calcification Rates'!$G$35))+(0.1*('Calcification Rates'!$D$35-'Calcification Rates'!$E$35)*($A134+(2*'Calcification Rates'!$D$35-'Calcification Rates'!$E$35)))*('Calcification Rates'!$F$35-'Calcification Rates'!$G$35)</f>
        <v>8.2110221563956092</v>
      </c>
      <c r="BL134" s="73">
        <f>(2*('Calcification Rates'!$D$35+'Calcification Rates'!$E$35)*('Calcification Rates'!$F$35+'Calcification Rates'!$G$35))+(0.1*('Calcification Rates'!$D$35+'Calcification Rates'!$E$35)*($A134+(2*'Calcification Rates'!$D$35+'Calcification Rates'!$E$35)))*('Calcification Rates'!$F$35+'Calcification Rates'!$G$35)</f>
        <v>10.038549975519164</v>
      </c>
      <c r="BM134" s="73">
        <f>((((((((($A134*2)/PI())/2)+'Calcification Rates'!$D$36)^2)*PI())/2))-((((((($A134*2)/PI())/2)^2)*PI())/2)))*'Calcification Rates'!$F$36</f>
        <v>104.21468898846898</v>
      </c>
      <c r="BN134" s="73">
        <f>((((((((($A134*2)/PI())/2)+('Calcification Rates'!$D$36-'Calcification Rates'!$E$36))^2)*PI())/2))-((((((($A134*2)/PI())/2)^2)*PI())/2)))*('Calcification Rates'!$F$36-'Calcification Rates'!$G$36)</f>
        <v>95.467643998743753</v>
      </c>
      <c r="BO134" s="73">
        <f>((((((((($A134*2)/PI())/2)+('Calcification Rates'!$D$36+'Calcification Rates'!$E$36))^2)*PI())/2))-((((((($A134*2)/PI())/2)^2)*PI())/2)))*('Calcification Rates'!$F$36+'Calcification Rates'!$G$36)</f>
        <v>113.34410496083402</v>
      </c>
      <c r="BP134" s="73">
        <f>(2*'Calcification Rates'!$D$37*'Calcification Rates'!$F$37)+0.1*'Calcification Rates'!$D$37*($A134+(2*'Calcification Rates'!$D$37))*'Calcification Rates'!$F$37</f>
        <v>177.08225694444442</v>
      </c>
      <c r="BQ134" s="73">
        <f>(2*('Calcification Rates'!$D$37-'Calcification Rates'!$E$37)*('Calcification Rates'!$F$37-'Calcification Rates'!$G$37))+(0.1*('Calcification Rates'!$D$37-'Calcification Rates'!$E$37)*($A134+(2*'Calcification Rates'!$D$37-'Calcification Rates'!$E$37)))*('Calcification Rates'!$F$37-'Calcification Rates'!$G$37)</f>
        <v>145.4664629489771</v>
      </c>
      <c r="BR134" s="73">
        <f>(2*('Calcification Rates'!$D$37+'Calcification Rates'!$E$37)*('Calcification Rates'!$F$37+'Calcification Rates'!$G$37))+(0.1*('Calcification Rates'!$D$37+'Calcification Rates'!$E$37)*($A134+(2*'Calcification Rates'!$D$37+'Calcification Rates'!$E$37)))*('Calcification Rates'!$F$37+'Calcification Rates'!$G$37)</f>
        <v>211.17375984721269</v>
      </c>
      <c r="BS134" s="73">
        <f>(2*'Calcification Rates'!$D$38*'Calcification Rates'!$F$38)+0.1*'Calcification Rates'!$D$38*($A134+(2*'Calcification Rates'!$D$38))*'Calcification Rates'!$F$38</f>
        <v>169.56138888888887</v>
      </c>
      <c r="BT134" s="73">
        <f>(2*('Calcification Rates'!$D$38-'Calcification Rates'!$E$38)*('Calcification Rates'!$F$38-'Calcification Rates'!$G$38))+(0.1*('Calcification Rates'!$D$38-'Calcification Rates'!$E$38)*($A134+(2*'Calcification Rates'!$D$38-'Calcification Rates'!$E$38)))*('Calcification Rates'!$F$38-'Calcification Rates'!$G$38)</f>
        <v>136.61890718054966</v>
      </c>
      <c r="BU134" s="73">
        <f>(2*('Calcification Rates'!$D$38+'Calcification Rates'!$E$38)*('Calcification Rates'!$F$38+'Calcification Rates'!$G$38))+(0.1*('Calcification Rates'!$D$38+'Calcification Rates'!$E$38)*($A134+(2*'Calcification Rates'!$D$38+'Calcification Rates'!$E$38)))*('Calcification Rates'!$F$38+'Calcification Rates'!$G$38)</f>
        <v>205.73733591549441</v>
      </c>
      <c r="BV134" s="73">
        <f>((((((((($A134*2)/PI())/2)+'Calcification Rates'!$D$39)^2)*PI())/2))-((((((($A134*2)/PI())/2)^2)*PI())/2)))*'Calcification Rates'!$F$39</f>
        <v>56.427435440486555</v>
      </c>
      <c r="BW134" s="73">
        <f>((((((((($A134*2)/PI())/2)+('Calcification Rates'!$D$39-'Calcification Rates'!$E$39))^2)*PI())/2))-((((((($A134*2)/PI())/2)^2)*PI())/2)))*('Calcification Rates'!$F$39-'Calcification Rates'!$G$39)</f>
        <v>54.244208557095689</v>
      </c>
      <c r="BX134" s="73">
        <f>((((((((($A134*2)/PI())/2)+('Calcification Rates'!$D$39+'Calcification Rates'!$E$39))^2)*PI())/2))-((((((($A134*2)/PI())/2)^2)*PI())/2)))*('Calcification Rates'!$F$39+'Calcification Rates'!$G$39)</f>
        <v>58.610662323877428</v>
      </c>
      <c r="BY134" s="73">
        <f>((((((((($A134*2)/PI())/2)+'Calcification Rates'!$D$40)^2)*PI())/2))-((((((($A134*2)/PI())/2)^2)*PI())/2)))*'Calcification Rates'!$F$40</f>
        <v>102.86913952129736</v>
      </c>
      <c r="BZ134" s="73">
        <f>((((((((($A134*2)/PI())/2)+('Calcification Rates'!$D$40-'Calcification Rates'!$E$40))^2)*PI())/2))-((((((($A134*2)/PI())/2)^2)*PI())/2)))*('Calcification Rates'!$F$40-'Calcification Rates'!$G$40)</f>
        <v>98.889042444033379</v>
      </c>
      <c r="CA134" s="73">
        <f>((((((((($A134*2)/PI())/2)+('Calcification Rates'!$D$40+'Calcification Rates'!$E$40))^2)*PI())/2))-((((((($A134*2)/PI())/2)^2)*PI())/2)))*('Calcification Rates'!$F$40+'Calcification Rates'!$G$40)</f>
        <v>106.84923659856133</v>
      </c>
      <c r="CB134" s="73">
        <f>$A134*'Calcification Rates'!$D$23*'Calcification Rates'!$F$23</f>
        <v>3.1023712499999996</v>
      </c>
      <c r="CC134" s="73">
        <f>$A134*('Calcification Rates'!$D$23-'Calcification Rates'!$E$23)*('Calcification Rates'!$F$23-'Calcification Rates'!$G$23)</f>
        <v>2.0162273046709283</v>
      </c>
      <c r="CD134" s="73">
        <f>$A134*('Calcification Rates'!$D$23+'Calcification Rates'!$E$23)*('Calcification Rates'!$F$23+'Calcification Rates'!$G$23)</f>
        <v>4.1885151953290709</v>
      </c>
      <c r="CE134" s="73">
        <f>((((1-'Calcification Rates'!$H$44)*$A134)*'Calcification Rates'!$D$44*0.1)+('Calcification Rates'!$H$44*$A134*'Calcification Rates'!$D$44))*'Calcification Rates'!$F$44</f>
        <v>108.33475622970001</v>
      </c>
      <c r="CF134" s="73">
        <f>((((1-'Calcification Rates'!$H$44)*$A134)*(('Calcification Rates'!$D$44-'Calcification Rates'!$E$44)*0.1))+('Calcification Rates'!$H$44*$A134*('Calcification Rates'!$D$44-'Calcification Rates'!$E$44)))*('Calcification Rates'!$F$44-'Calcification Rates'!$G$44)</f>
        <v>65.33502551721007</v>
      </c>
      <c r="CG134" s="73">
        <f>((((1-'Calcification Rates'!$H$44)*$A134)*(('Calcification Rates'!$D$44+'Calcification Rates'!$E$44)*0.1))+('Calcification Rates'!$H$44*$A134*('Calcification Rates'!$D$44+'Calcification Rates'!$E$44)))*('Calcification Rates'!$F$44+'Calcification Rates'!$G$44)</f>
        <v>157.56011688858075</v>
      </c>
      <c r="CH134" s="73">
        <f>((((1-'Calcification Rates'!$H$45)*$A134)*'Calcification Rates'!$D$45*0.1)+('Calcification Rates'!$H$45*$A134*'Calcification Rates'!$D$45))*'Calcification Rates'!$F$45</f>
        <v>134.6139168</v>
      </c>
      <c r="CI134" s="73">
        <f>((((1-'Calcification Rates'!$H$45)*$A134)*(('Calcification Rates'!$D$45-'Calcification Rates'!$E$45)*0.1))+('Calcification Rates'!$H$45*$A134*('Calcification Rates'!$D$45-'Calcification Rates'!$E$45)))*('Calcification Rates'!$F$45-'Calcification Rates'!$G$45)</f>
        <v>88.641447152989286</v>
      </c>
      <c r="CJ134" s="73">
        <f>((((1-'Calcification Rates'!$H$45)*$A134)*(('Calcification Rates'!$D$45+'Calcification Rates'!$E$45)*0.1))+('Calcification Rates'!$H$45*$A134*('Calcification Rates'!$D$45+'Calcification Rates'!$E$45)))*('Calcification Rates'!$F$45+'Calcification Rates'!$G$45)</f>
        <v>180.58638644701071</v>
      </c>
      <c r="CK134" s="73">
        <f>((((1-'Calcification Rates'!$H$46)*$A134)*'Calcification Rates'!$D$46*0.1)+('Calcification Rates'!$H$46*$A134*'Calcification Rates'!$D$46))*'Calcification Rates'!$F$46</f>
        <v>108.42649224</v>
      </c>
      <c r="CL134" s="73">
        <f>((((1-'Calcification Rates'!$H$46)*$A134)*(('Calcification Rates'!$D$46-'Calcification Rates'!$E$46)*0.1))+('Calcification Rates'!$H$46*$A134*('Calcification Rates'!$D$46-'Calcification Rates'!$E$46)))*('Calcification Rates'!$F$46-'Calcification Rates'!$G$46)</f>
        <v>101.68974191623123</v>
      </c>
      <c r="CM134" s="73">
        <f>((((1-'Calcification Rates'!$H$46)*$A134)*(('Calcification Rates'!$D$46+'Calcification Rates'!$E$46)*0.1))+('Calcification Rates'!$H$46*$A134*('Calcification Rates'!$D$46+'Calcification Rates'!$E$46)))*('Calcification Rates'!$F$46+'Calcification Rates'!$G$46)</f>
        <v>115.36525594703974</v>
      </c>
      <c r="CN134" s="73">
        <f>((((1-'Calcification Rates'!$H$47)*$A134)*'Calcification Rates'!$D$47*0.1)+('Calcification Rates'!$H$47*$A134*'Calcification Rates'!$D$47))*'Calcification Rates'!$F$47</f>
        <v>141.36082320360001</v>
      </c>
      <c r="CO134" s="73">
        <f>((((1-'Calcification Rates'!$H$47)*$A134)*(('Calcification Rates'!$D$47-'Calcification Rates'!$E$47)*0.1))+('Calcification Rates'!$H$47*$A134*('Calcification Rates'!$D$47-'Calcification Rates'!$E$47)))*('Calcification Rates'!$F$47-'Calcification Rates'!$G$47)</f>
        <v>85.252538636432803</v>
      </c>
      <c r="CP134" s="73">
        <f>((((1-'Calcification Rates'!$H$47)*$A134)*(('Calcification Rates'!$D$47+'Calcification Rates'!$E$47)*0.1))+('Calcification Rates'!$H$47*$A134*('Calcification Rates'!$D$47+'Calcification Rates'!$E$47)))*('Calcification Rates'!$F$47+'Calcification Rates'!$G$47)</f>
        <v>205.59263344997601</v>
      </c>
      <c r="CQ134" s="73">
        <f>((((((((($A134*2)/PI())/2)+'Calcification Rates'!$D$48)^2)*PI())/2))-((((((($A134*2)/PI())/2)^2)*PI())/2)))*'Calcification Rates'!$F$48</f>
        <v>79.030784039316586</v>
      </c>
      <c r="CR134" s="73">
        <f>((((((((($A134*2)/PI())/2)+('Calcification Rates'!$D$48-'Calcification Rates'!$E$48))^2)*PI())/2))-((((((($A134*2)/PI())/2)^2)*PI())/2)))*('Calcification Rates'!$F$48-'Calcification Rates'!$G$48)</f>
        <v>71.274864762801997</v>
      </c>
      <c r="CS134" s="73">
        <f>((((((((($A134*2)/PI())/2)+('Calcification Rates'!$D$48+'Calcification Rates'!$E$48))^2)*PI())/2))-((((((($A134*2)/PI())/2)^2)*PI())/2)))*('Calcification Rates'!$F$48+'Calcification Rates'!$G$48)</f>
        <v>87.14833341798429</v>
      </c>
      <c r="CT134" s="73">
        <f>((((1-'Calcification Rates'!$H$49)*$A134)*'Calcification Rates'!$D$49*0.1)+('Calcification Rates'!$H$49*$A134*'Calcification Rates'!$D$49))*'Calcification Rates'!$F$49</f>
        <v>108.33475622970001</v>
      </c>
      <c r="CU134" s="73">
        <f>((((1-'Calcification Rates'!$H$49)*$A134)*(('Calcification Rates'!$D$49-'Calcification Rates'!$E$49)*0.1))+('Calcification Rates'!$H$49*$A134*('Calcification Rates'!$D$49-'Calcification Rates'!$E$49)))*('Calcification Rates'!$F$49-'Calcification Rates'!$G$49)</f>
        <v>65.33502551721007</v>
      </c>
      <c r="CV134" s="73">
        <f>((((1-'Calcification Rates'!$H$49)*$A134)*(('Calcification Rates'!$D$49+'Calcification Rates'!$E$49)*0.1))+('Calcification Rates'!$H$49*$A134*('Calcification Rates'!$D$49+'Calcification Rates'!$E$49)))*('Calcification Rates'!$F$49+'Calcification Rates'!$G$49)</f>
        <v>157.56011688858075</v>
      </c>
      <c r="CW134" s="73">
        <f>((((((((($A134*2)/PI())/2)+'Calcification Rates'!$D$50)^2)*PI())/2))-((((((($A134*2)/PI())/2)^2)*PI())/2)))*'Calcification Rates'!$F$50</f>
        <v>79.030784039316586</v>
      </c>
      <c r="CX134" s="73">
        <f>((((((((($A134*2)/PI())/2)+('Calcification Rates'!$D$50-'Calcification Rates'!$E$50))^2)*PI())/2))-((((((($A134*2)/PI())/2)^2)*PI())/2)))*('Calcification Rates'!$F$50-'Calcification Rates'!$G$50)</f>
        <v>71.274864762801997</v>
      </c>
      <c r="CY134" s="73">
        <f>((((((((($A134*2)/PI())/2)+('Calcification Rates'!$D$50+'Calcification Rates'!$E$50))^2)*PI())/2))-((((((($A134*2)/PI())/2)^2)*PI())/2)))*('Calcification Rates'!$F$50+'Calcification Rates'!$G$50)</f>
        <v>87.14833341798429</v>
      </c>
      <c r="CZ134" s="73">
        <f>((((((((($A134*2)/PI())/2)+'Calcification Rates'!$D$51)^2)*PI())/2))-((((((($A134*2)/PI())/2)^2)*PI())/2)))*'Calcification Rates'!$F$51</f>
        <v>79.030784039316586</v>
      </c>
      <c r="DA134" s="73">
        <f>((((((((($A134*2)/PI())/2)+('Calcification Rates'!$D$51-'Calcification Rates'!$E$51))^2)*PI())/2))-((((((($A134*2)/PI())/2)^2)*PI())/2)))*('Calcification Rates'!$F$51-'Calcification Rates'!$G$51)</f>
        <v>71.274864762801997</v>
      </c>
      <c r="DB134" s="73">
        <f>((((((((($A134*2)/PI())/2)+('Calcification Rates'!$D$51+'Calcification Rates'!$E$51))^2)*PI())/2))-((((((($A134*2)/PI())/2)^2)*PI())/2)))*('Calcification Rates'!$F$51+'Calcification Rates'!$G$51)</f>
        <v>87.14833341798429</v>
      </c>
      <c r="DC134" s="73">
        <f>((((((((($A134*2)/PI())/2)+'Calcification Rates'!$D$52)^2)*PI())/2))-((((((($A134*2)/PI())/2)^2)*PI())/2)))*'Calcification Rates'!$F$52</f>
        <v>174.00201760646019</v>
      </c>
      <c r="DD134" s="73">
        <f>((((((((($A134*2)/PI())/2)+('Calcification Rates'!$D$52-'Calcification Rates'!$E$52))^2)*PI())/2))-((((((($A134*2)/PI())/2)^2)*PI())/2)))*('Calcification Rates'!$F$52-'Calcification Rates'!$G$52)</f>
        <v>164.28041644162644</v>
      </c>
      <c r="DE134" s="73">
        <f>((((((((($A134*2)/PI())/2)+('Calcification Rates'!$D$52+'Calcification Rates'!$E$52))^2)*PI())/2))-((((((($A134*2)/PI())/2)^2)*PI())/2)))*('Calcification Rates'!$F$52+'Calcification Rates'!$G$52)</f>
        <v>183.96537068704799</v>
      </c>
      <c r="DF134" s="73">
        <f>((((((((($A134*2)/PI())/2)+'Calcification Rates'!$D$53)^2)*PI())/2))-((((((($A134*2)/PI())/2)^2)*PI())/2)))*'Calcification Rates'!$F$53</f>
        <v>23.470113579318536</v>
      </c>
      <c r="DG134" s="73">
        <f>((((((((($A134*2)/PI())/2)+('Calcification Rates'!$D$53-'Calcification Rates'!$E$53))^2)*PI())/2))-((((((($A134*2)/PI())/2)^2)*PI())/2)))*('Calcification Rates'!$F$53-'Calcification Rates'!$G$53)</f>
        <v>22.308479937323913</v>
      </c>
      <c r="DH134" s="73">
        <f>((((((((($A134*2)/PI())/2)+('Calcification Rates'!$D$53+'Calcification Rates'!$E$53))^2)*PI())/2))-((((((($A134*2)/PI())/2)^2)*PI())/2)))*('Calcification Rates'!$F$53+'Calcification Rates'!$G$53)</f>
        <v>24.652165755487509</v>
      </c>
      <c r="DI134" s="73">
        <f>((((((((($A134*2)/PI())/2)+'Calcification Rates'!$D$54)^2)*PI())/2))-((((((($A134*2)/PI())/2)^2)*PI())/2)))*'Calcification Rates'!$F$54</f>
        <v>23.470113579318536</v>
      </c>
      <c r="DJ134" s="73">
        <f>((((((((($A134*2)/PI())/2)+('Calcification Rates'!$D$54-'Calcification Rates'!$E$54))^2)*PI())/2))-((((((($A134*2)/PI())/2)^2)*PI())/2)))*('Calcification Rates'!$F$54-'Calcification Rates'!$G$54)</f>
        <v>22.308479937323913</v>
      </c>
      <c r="DK134" s="73">
        <f>((((((((($A134*2)/PI())/2)+('Calcification Rates'!$D$54+'Calcification Rates'!$E$54))^2)*PI())/2))-((((((($A134*2)/PI())/2)^2)*PI())/2)))*('Calcification Rates'!$F$54+'Calcification Rates'!$G$54)</f>
        <v>24.652165755487509</v>
      </c>
      <c r="DL134" s="73">
        <f>((((((((($A134*2)/PI())/2)+'Calcification Rates'!$D$55)^2)*PI())/2))-((((((($A134*2)/PI())/2)^2)*PI())/2)))*'Calcification Rates'!$F$55</f>
        <v>28.780876087026172</v>
      </c>
      <c r="DM134" s="73">
        <f>((((((((($A134*2)/PI())/2)+('Calcification Rates'!$D$55-'Calcification Rates'!$E$55))^2)*PI())/2))-((((((($A134*2)/PI())/2)^2)*PI())/2)))*('Calcification Rates'!$F$55-'Calcification Rates'!$G$55)</f>
        <v>28.457433723716075</v>
      </c>
      <c r="DN134" s="73">
        <f>((((((((($A134*2)/PI())/2)+('Calcification Rates'!$D$55+'Calcification Rates'!$E$55))^2)*PI())/2))-((((((($A134*2)/PI())/2)^2)*PI())/2)))*('Calcification Rates'!$F$55+'Calcification Rates'!$G$55)</f>
        <v>29.104328324257949</v>
      </c>
      <c r="DO134" s="73">
        <f>((((1-'Calcification Rates'!$H$56)*$A134)*'Calcification Rates'!$D$56*0.1)+('Calcification Rates'!$H$56*$A134*'Calcification Rates'!$D$56))*'Calcification Rates'!$F$56</f>
        <v>14.05275762</v>
      </c>
      <c r="DP134" s="73">
        <f>((((1-'Calcification Rates'!$H$56)*$A134)*(('Calcification Rates'!$D$56-'Calcification Rates'!$E$56)*0.1))+('Calcification Rates'!$H$56*$A134*('Calcification Rates'!$D$56-'Calcification Rates'!$E$56)))*('Calcification Rates'!$F$56-'Calcification Rates'!$G$56)</f>
        <v>14.05275762</v>
      </c>
      <c r="DQ134" s="73">
        <f>((((1-'Calcification Rates'!$H$56)*$A134)*(('Calcification Rates'!$D$56+'Calcification Rates'!$E$56)*0.1))+('Calcification Rates'!$H$56*$A134*('Calcification Rates'!$D$56+'Calcification Rates'!$E$56)))*('Calcification Rates'!$F$56+'Calcification Rates'!$G$56)</f>
        <v>14.05275762</v>
      </c>
      <c r="DR134" s="73">
        <f>((((1-'Calcification Rates'!$H$57)*$A134)*'Calcification Rates'!$D$57*0.1)+('Calcification Rates'!$H$57*$A134*'Calcification Rates'!$D$57))*'Calcification Rates'!$F$57</f>
        <v>59.583392000000018</v>
      </c>
      <c r="DS134" s="73">
        <f>((((1-'Calcification Rates'!$H$57)*$A134)*(('Calcification Rates'!$D$57-'Calcification Rates'!$E$57)*0.1))+('Calcification Rates'!$H$57*$A134*('Calcification Rates'!$D$57-'Calcification Rates'!$E$57)))*('Calcification Rates'!$F$57-'Calcification Rates'!$G$57)</f>
        <v>56.472551390297475</v>
      </c>
      <c r="DT134" s="73">
        <f>((((1-'Calcification Rates'!$H$57)*$A134)*(('Calcification Rates'!$D$57+'Calcification Rates'!$E$57)*0.1))+('Calcification Rates'!$H$57*$A134*('Calcification Rates'!$D$57+'Calcification Rates'!$E$57)))*('Calcification Rates'!$F$57+'Calcification Rates'!$G$57)</f>
        <v>62.694232609702546</v>
      </c>
      <c r="DU134" s="73">
        <f>((((1-'Calcification Rates'!$H$58)*$A134)*'Calcification Rates'!$D$58*0.1)+('Calcification Rates'!$H$58*$A134*'Calcification Rates'!$D$58))*'Calcification Rates'!$F$58</f>
        <v>59.583392000000018</v>
      </c>
      <c r="DV134" s="73">
        <f>((((1-'Calcification Rates'!$H$58)*$A134)*(('Calcification Rates'!$D$58-'Calcification Rates'!$E$58)*0.1))+('Calcification Rates'!$H$58*$A134*('Calcification Rates'!$D$58-'Calcification Rates'!$E$58)))*('Calcification Rates'!$F$58-'Calcification Rates'!$G$58)</f>
        <v>56.472551390297475</v>
      </c>
      <c r="DW134" s="73">
        <f>((((1-'Calcification Rates'!$H$58)*$A134)*(('Calcification Rates'!$D$58+'Calcification Rates'!$E$58)*0.1))+('Calcification Rates'!$H$58*$A134*('Calcification Rates'!$D$58+'Calcification Rates'!$E$58)))*('Calcification Rates'!$F$58+'Calcification Rates'!$G$58)</f>
        <v>62.694232609702546</v>
      </c>
      <c r="DX134" s="73">
        <f>(2*'Calcification Rates'!$D$59*'Calcification Rates'!$F$59)+0.1*'Calcification Rates'!$D$59*($A134+(2*'Calcification Rates'!$D$59))*'Calcification Rates'!$F$59</f>
        <v>36.858710755555563</v>
      </c>
      <c r="DY134" s="73">
        <f>(2*('Calcification Rates'!$D$59-'Calcification Rates'!$E$59)*('Calcification Rates'!$F$59-'Calcification Rates'!$G$59))+(0.1*('Calcification Rates'!$D$59-'Calcification Rates'!$E$59)*($A134+(2*'Calcification Rates'!$D$59-'Calcification Rates'!$E$59)))*('Calcification Rates'!$F$59-'Calcification Rates'!$G$59)</f>
        <v>34.915826365715894</v>
      </c>
      <c r="DZ134" s="73">
        <f>(2*('Calcification Rates'!$D$59+'Calcification Rates'!$E$59)*('Calcification Rates'!$F$59+'Calcification Rates'!$G$59))+(0.1*('Calcification Rates'!$D$59+'Calcification Rates'!$E$59)*($A134+(2*'Calcification Rates'!$D$59+'Calcification Rates'!$E$59)))*('Calcification Rates'!$F$59+'Calcification Rates'!$G$59)</f>
        <v>38.803632907602513</v>
      </c>
      <c r="EA134" s="73">
        <f>((((((((($A134*2)/PI())/2)+'Calcification Rates'!$D$60)^2)*PI())/2))-((((((($A134*2)/PI())/2)^2)*PI())/2)))*'Calcification Rates'!$F$60</f>
        <v>82.164686284714065</v>
      </c>
      <c r="EB134" s="73">
        <f>((((((((($A134*2)/PI())/2)+('Calcification Rates'!$D$60-'Calcification Rates'!$E$60))^2)*PI())/2))-((((((($A134*2)/PI())/2)^2)*PI())/2)))*('Calcification Rates'!$F$60-'Calcification Rates'!$G$60)</f>
        <v>76.711104354127983</v>
      </c>
      <c r="EC134" s="73">
        <f>((((((((($A134*2)/PI())/2)+('Calcification Rates'!$D$60+'Calcification Rates'!$E$60))^2)*PI())/2))-((((((($A134*2)/PI())/2)^2)*PI())/2)))*('Calcification Rates'!$F$60+'Calcification Rates'!$G$60)</f>
        <v>87.794483520851529</v>
      </c>
      <c r="ED134" s="73">
        <f>$A134*'Calcification Rates'!$D$61*'Calcification Rates'!$F$61</f>
        <v>103.59031395242322</v>
      </c>
      <c r="EE134" s="73">
        <f>$A134*('Calcification Rates'!$D$61-'Calcification Rates'!$E$61)*('Calcification Rates'!$F$61-'Calcification Rates'!$G$61)</f>
        <v>94.922287418133877</v>
      </c>
      <c r="EF134" s="73">
        <f>$A134*('Calcification Rates'!$D$61+'Calcification Rates'!$E$61)*('Calcification Rates'!$F$61+'Calcification Rates'!$G$61)</f>
        <v>112.63345501386098</v>
      </c>
      <c r="EG134" s="73">
        <f>(2*'Calcification Rates'!$D$62*'Calcification Rates'!$F$62)+0.1*'Calcification Rates'!$D$62*($A134+(2*'Calcification Rates'!$D$62))*'Calcification Rates'!$F$62</f>
        <v>177.08225694444442</v>
      </c>
      <c r="EH134" s="73">
        <f>(2*('Calcification Rates'!$D$62-'Calcification Rates'!$E$62)*('Calcification Rates'!$F$62-'Calcification Rates'!$G$62))+(0.1*('Calcification Rates'!$D$62-'Calcification Rates'!$E$62)*($A134+(2*'Calcification Rates'!$D$62-'Calcification Rates'!$E$62)))*('Calcification Rates'!$F$62-'Calcification Rates'!$G$62)</f>
        <v>145.4664629489771</v>
      </c>
      <c r="EI134" s="73">
        <f>(2*('Calcification Rates'!$D$62+'Calcification Rates'!$E$62)*('Calcification Rates'!$F$62+'Calcification Rates'!$G$62))+(0.1*('Calcification Rates'!$D$62+'Calcification Rates'!$E$62)*($A134+(2*'Calcification Rates'!$D$62+'Calcification Rates'!$E$62)))*('Calcification Rates'!$F$62+'Calcification Rates'!$G$62)</f>
        <v>211.17375984721269</v>
      </c>
      <c r="EJ134" s="73">
        <f>(2*'Calcification Rates'!$D$63*'Calcification Rates'!$F$63)+0.1*'Calcification Rates'!$D$63*($A134+(2*'Calcification Rates'!$D$63))*'Calcification Rates'!$F$63</f>
        <v>177.08225694444442</v>
      </c>
      <c r="EK134" s="73">
        <f>(2*('Calcification Rates'!$D$63-'Calcification Rates'!$E$63)*('Calcification Rates'!$F$63-'Calcification Rates'!$G$63))+(0.1*('Calcification Rates'!$D$63-'Calcification Rates'!$E$63)*($A134+(2*'Calcification Rates'!$D$63-'Calcification Rates'!$E$63)))*('Calcification Rates'!$F$63-'Calcification Rates'!$G$63)</f>
        <v>145.4664629489771</v>
      </c>
      <c r="EL134" s="73">
        <f>(2*('Calcification Rates'!$D$63+'Calcification Rates'!$E$63)*('Calcification Rates'!$F$63+'Calcification Rates'!$G$63))+(0.1*('Calcification Rates'!$D$63+'Calcification Rates'!$E$63)*($A134+(2*'Calcification Rates'!$D$63+'Calcification Rates'!$E$63)))*('Calcification Rates'!$F$63+'Calcification Rates'!$G$63)</f>
        <v>211.17375984721269</v>
      </c>
      <c r="EM134" s="73">
        <f>(2*'Calcification Rates'!$D$64*'Calcification Rates'!$F$64)+0.1*'Calcification Rates'!$D$64*($A134+(2*'Calcification Rates'!$D$64))*'Calcification Rates'!$F$64</f>
        <v>177.08225694444442</v>
      </c>
      <c r="EN134" s="73">
        <f>(2*('Calcification Rates'!$D$64-'Calcification Rates'!$E$64)*('Calcification Rates'!$F$64-'Calcification Rates'!$G$64))+(0.1*('Calcification Rates'!$D$64-'Calcification Rates'!$E$64)*($A134+(2*'Calcification Rates'!$D$64-'Calcification Rates'!$E$64)))*('Calcification Rates'!$F$64-'Calcification Rates'!$G$64)</f>
        <v>145.4664629489771</v>
      </c>
      <c r="EO134" s="73">
        <f>(2*('Calcification Rates'!$D$64+'Calcification Rates'!$E$64)*('Calcification Rates'!$F$64+'Calcification Rates'!$G$64))+(0.1*('Calcification Rates'!$D$64+'Calcification Rates'!$E$64)*($A134+(2*'Calcification Rates'!$D$64+'Calcification Rates'!$E$64)))*('Calcification Rates'!$F$64+'Calcification Rates'!$G$64)</f>
        <v>211.17375984721269</v>
      </c>
      <c r="EP134" s="73">
        <f>(2*'Calcification Rates'!$D$65*'Calcification Rates'!$F$65)+0.1*'Calcification Rates'!$D$65*($A134+(2*'Calcification Rates'!$D$65))*'Calcification Rates'!$F$65</f>
        <v>177.08225694444442</v>
      </c>
      <c r="EQ134" s="73">
        <f>(2*('Calcification Rates'!$D$65-'Calcification Rates'!$E$65)*('Calcification Rates'!$F$65-'Calcification Rates'!$G$65))+(0.1*('Calcification Rates'!$D$65-'Calcification Rates'!$E$65)*($A134+(2*'Calcification Rates'!$D$65-'Calcification Rates'!$E$65)))*('Calcification Rates'!$F$65-'Calcification Rates'!$G$65)</f>
        <v>145.4664629489771</v>
      </c>
      <c r="ER134" s="73">
        <f>(2*('Calcification Rates'!$D$65+'Calcification Rates'!$E$65)*('Calcification Rates'!$F$65+'Calcification Rates'!$G$65))+(0.1*('Calcification Rates'!$D$65+'Calcification Rates'!$E$65)*($A134+(2*'Calcification Rates'!$D$65+'Calcification Rates'!$E$65)))*('Calcification Rates'!$F$65+'Calcification Rates'!$G$65)</f>
        <v>211.17375984721269</v>
      </c>
      <c r="ES134" s="73">
        <f>$A134*'Calcification Rates'!$D$66*'Calcification Rates'!$F$66</f>
        <v>103.59031395242322</v>
      </c>
      <c r="ET134" s="73">
        <f>$A134*('Calcification Rates'!$D$66-'Calcification Rates'!$E$66)*('Calcification Rates'!$F$66-'Calcification Rates'!$G$66)</f>
        <v>94.922287418133877</v>
      </c>
      <c r="EU134" s="73">
        <f>$A134*('Calcification Rates'!$D$66+'Calcification Rates'!$E$66)*('Calcification Rates'!$F$66+'Calcification Rates'!$G$66)</f>
        <v>112.63345501386098</v>
      </c>
      <c r="EV134" s="73">
        <f>(2*'Calcification Rates'!$D$67*'Calcification Rates'!$F$67)+0.1*'Calcification Rates'!$D$67*($A134+(2*'Calcification Rates'!$D$67))*'Calcification Rates'!$F$67</f>
        <v>177.08225694444442</v>
      </c>
      <c r="EW134" s="73">
        <f>(2*('Calcification Rates'!$D$67-'Calcification Rates'!$E$67)*('Calcification Rates'!$F$67-'Calcification Rates'!$G$67))+(0.1*('Calcification Rates'!$D$67-'Calcification Rates'!$E$67)*($A134+(2*'Calcification Rates'!$D$67-'Calcification Rates'!$E$67)))*('Calcification Rates'!$F$67-'Calcification Rates'!$G$67)</f>
        <v>145.4664629489771</v>
      </c>
      <c r="EX134" s="73">
        <f>(2*('Calcification Rates'!$D$67+'Calcification Rates'!$E$67)*('Calcification Rates'!$F$67+'Calcification Rates'!$G$67))+(0.1*('Calcification Rates'!$D$67+'Calcification Rates'!$E$67)*($A134+(2*'Calcification Rates'!$D$67+'Calcification Rates'!$E$67)))*('Calcification Rates'!$F$67+'Calcification Rates'!$G$67)</f>
        <v>211.17375984721269</v>
      </c>
      <c r="EY134" s="73">
        <f>((((1-'Calcification Rates'!$H$68)*$A134)*'Calcification Rates'!$D$68*0.1)+('Calcification Rates'!$H$68*$A134*'Calcification Rates'!$D$68))*'Calcification Rates'!$F$68</f>
        <v>30.218298000000004</v>
      </c>
      <c r="EZ134" s="73">
        <f>((((1-'Calcification Rates'!$H$68)*$A134)*(('Calcification Rates'!$D$68-'Calcification Rates'!$E$68)*0.1))+('Calcification Rates'!$H$68*$A134*('Calcification Rates'!$D$68-'Calcification Rates'!$E$68)))*('Calcification Rates'!$F$68-'Calcification Rates'!$G$68)</f>
        <v>18.803757868477089</v>
      </c>
      <c r="FA134" s="73">
        <f>((((1-'Calcification Rates'!$H$68)*$A134)*(('Calcification Rates'!$D$68+'Calcification Rates'!$E$68)*0.1))+('Calcification Rates'!$H$68*$A134*('Calcification Rates'!$D$68+'Calcification Rates'!$E$68)))*('Calcification Rates'!$F$68+'Calcification Rates'!$G$68)</f>
        <v>42.76821457012997</v>
      </c>
      <c r="FB134" s="73">
        <f>((((((((($A134*2)/PI())/2)+'Calcification Rates'!$D$69)^2)*PI())/2))-((((((($A134*2)/PI())/2)^2)*PI())/2)))*'Calcification Rates'!$F$69</f>
        <v>200.15486938376128</v>
      </c>
      <c r="FC134" s="73">
        <f>((((((((($A134*2)/PI())/2)+('Calcification Rates'!$D$69-'Calcification Rates'!$E$69))^2)*PI())/2))-((((((($A134*2)/PI())/2)^2)*PI())/2)))*('Calcification Rates'!$F$69-'Calcification Rates'!$G$69)</f>
        <v>189.48940875062374</v>
      </c>
      <c r="FD134" s="73">
        <f>((((((((($A134*2)/PI())/2)+('Calcification Rates'!$D$69+'Calcification Rates'!$E$69))^2)*PI())/2))-((((((($A134*2)/PI())/2)^2)*PI())/2)))*('Calcification Rates'!$F$69+'Calcification Rates'!$G$69)</f>
        <v>210.97545388258115</v>
      </c>
      <c r="FE134" s="73">
        <f>((((((((($A134*2)/PI())/2)+'Calcification Rates'!$D$70)^2)*PI())/2))-((((((($A134*2)/PI())/2)^2)*PI())/2)))*'Calcification Rates'!$F$70</f>
        <v>155.86211433456924</v>
      </c>
      <c r="FF134" s="73">
        <f>((((((((($A134*2)/PI())/2)+('Calcification Rates'!$D$70-'Calcification Rates'!$E$70))^2)*PI())/2))-((((((($A134*2)/PI())/2)^2)*PI())/2)))*('Calcification Rates'!$F$70-'Calcification Rates'!$G$70)</f>
        <v>134.20417256241953</v>
      </c>
      <c r="FG134" s="73">
        <f>((((((((($A134*2)/PI())/2)+('Calcification Rates'!$D$70+'Calcification Rates'!$E$70))^2)*PI())/2))-((((((($A134*2)/PI())/2)^2)*PI())/2)))*('Calcification Rates'!$F$70+'Calcification Rates'!$G$70)</f>
        <v>177.93500479088107</v>
      </c>
      <c r="FH134" s="73">
        <f>((((((((($A134*2)/PI())/2)+'Calcification Rates'!$D$71)^2)*PI())/2))-((((((($A134*2)/PI())/2)^2)*PI())/2)))*'Calcification Rates'!$F$71</f>
        <v>89.467723105702504</v>
      </c>
      <c r="FI134" s="73">
        <f>((((((((($A134*2)/PI())/2)+('Calcification Rates'!$D$71-'Calcification Rates'!$E$71))^2)*PI())/2))-((((((($A134*2)/PI())/2)^2)*PI())/2)))*('Calcification Rates'!$F$71-'Calcification Rates'!$G$71)</f>
        <v>82.50312564427847</v>
      </c>
      <c r="FJ134" s="73">
        <f>((((((((($A134*2)/PI())/2)+('Calcification Rates'!$D$71+'Calcification Rates'!$E$71))^2)*PI())/2))-((((((($A134*2)/PI())/2)^2)*PI())/2)))*('Calcification Rates'!$F$71+'Calcification Rates'!$G$71)</f>
        <v>96.707340443526419</v>
      </c>
      <c r="FK134" s="73">
        <f>$A134*'Calcification Rates'!$D$72*'Calcification Rates'!$F$72</f>
        <v>3.1023712499999996</v>
      </c>
      <c r="FL134" s="73">
        <f>$A134*('Calcification Rates'!$D$72-'Calcification Rates'!$E$72)*('Calcification Rates'!$F$72-'Calcification Rates'!$G$72)</f>
        <v>2.0162273046709283</v>
      </c>
      <c r="FM134" s="73">
        <f>$A134*('Calcification Rates'!$D$72+'Calcification Rates'!$E$72)*('Calcification Rates'!$F$72+'Calcification Rates'!$G$72)</f>
        <v>4.1885151953290709</v>
      </c>
      <c r="FN134" s="73">
        <f>$A134*'Calcification Rates'!$D$74*'Calcification Rates'!$F$74</f>
        <v>3.1023712499999996</v>
      </c>
      <c r="FO134" s="73">
        <f>$A134*('Calcification Rates'!$D$74-'Calcification Rates'!$E$74)*('Calcification Rates'!$F$74-'Calcification Rates'!$G$74)</f>
        <v>2.0162273046709283</v>
      </c>
      <c r="FP134" s="73">
        <f>$A134*('Calcification Rates'!$D$74+'Calcification Rates'!$E$74)*('Calcification Rates'!$F$74+'Calcification Rates'!$G$74)</f>
        <v>4.1885151953290709</v>
      </c>
      <c r="FQ134" s="73">
        <f>$A134*'Calcification Rates'!$D$75*'Calcification Rates'!$F$75</f>
        <v>89.540953124999987</v>
      </c>
      <c r="FR134" s="73">
        <f>$A134*('Calcification Rates'!$D$75-'Calcification Rates'!$E$75)*('Calcification Rates'!$F$75-'Calcification Rates'!$G$75)</f>
        <v>83.385953755219518</v>
      </c>
      <c r="FS134" s="73">
        <f>$A134*('Calcification Rates'!$D$75+'Calcification Rates'!$E$75)*('Calcification Rates'!$F$75+'Calcification Rates'!$G$75)</f>
        <v>95.883370651607052</v>
      </c>
      <c r="FT134" s="73">
        <f>((((((((($A134*2)/PI())/2)+'Calcification Rates'!$D$76)^2)*PI())/2))-((((((($A134*2)/PI())/2)^2)*PI())/2)))*'Calcification Rates'!$F$76</f>
        <v>90.02252493048222</v>
      </c>
      <c r="FU134" s="73">
        <f>((((((((($A134*2)/PI())/2)+('Calcification Rates'!$D$76-'Calcification Rates'!$E$76))^2)*PI())/2))-((((((($A134*2)/PI())/2)^2)*PI())/2)))*('Calcification Rates'!$F$76-'Calcification Rates'!$G$76)</f>
        <v>83.824638155570085</v>
      </c>
      <c r="FV134" s="73">
        <f>((((((((($A134*2)/PI())/2)+('Calcification Rates'!$D$76+'Calcification Rates'!$E$76))^2)*PI())/2))-((((((($A134*2)/PI())/2)^2)*PI())/2)))*('Calcification Rates'!$F$76+'Calcification Rates'!$G$76)</f>
        <v>96.410304271630949</v>
      </c>
      <c r="FW134" s="73">
        <f>(2*'Calcification Rates'!$D$77*'Calcification Rates'!$F$77)+0.1*'Calcification Rates'!$D$77*($A134+(2*'Calcification Rates'!$D$77))*'Calcification Rates'!$F$77</f>
        <v>177.08225694444442</v>
      </c>
      <c r="FX134" s="73">
        <f>(2*('Calcification Rates'!$D$77-'Calcification Rates'!$E$77)*('Calcification Rates'!$F$77-'Calcification Rates'!$G$77))+(0.1*('Calcification Rates'!$D$77-'Calcification Rates'!$E$77)*($A134+(2*'Calcification Rates'!$D$77-'Calcification Rates'!$E$77)))*('Calcification Rates'!$F$77-'Calcification Rates'!$G$77)</f>
        <v>168.50324357418754</v>
      </c>
      <c r="FY134" s="73">
        <f>(2*('Calcification Rates'!$D$77+'Calcification Rates'!$E$77)*('Calcification Rates'!$F$77+'Calcification Rates'!$G$77))+(0.1*('Calcification Rates'!$D$77+'Calcification Rates'!$E$77)*($A134+(2*'Calcification Rates'!$D$77+'Calcification Rates'!$E$77)))*('Calcification Rates'!$F$77+'Calcification Rates'!$G$77)</f>
        <v>185.69841545370133</v>
      </c>
      <c r="FZ134" s="73">
        <f>((((1-'Calcification Rates'!$H$78)*$A134)*'Calcification Rates'!$D$78*0.1)+('Calcification Rates'!$H$78*$A134*'Calcification Rates'!$D$78))*'Calcification Rates'!$F$78</f>
        <v>47.071853828999991</v>
      </c>
      <c r="GA134" s="73">
        <f>((((1-'Calcification Rates'!$H$78)*$A134)*(('Calcification Rates'!$D$78-'Calcification Rates'!$E$78)*0.1))+('Calcification Rates'!$H$78*$A134*('Calcification Rates'!$D$78-'Calcification Rates'!$E$78)))*('Calcification Rates'!$F$78-'Calcification Rates'!$G$78)</f>
        <v>45.442227048525453</v>
      </c>
      <c r="GB134" s="73">
        <f>((((1-'Calcification Rates'!$H$78)*$A134)*(('Calcification Rates'!$D$78+'Calcification Rates'!$E$78)*0.1))+('Calcification Rates'!$H$78*$A134*('Calcification Rates'!$D$78+'Calcification Rates'!$E$78)))*('Calcification Rates'!$F$78+'Calcification Rates'!$G$78)</f>
        <v>48.701480609474537</v>
      </c>
      <c r="GC134" s="73">
        <f>((((1-'Calcification Rates'!$H$79)*$A134)*'Calcification Rates'!$D$79*0.1)+('Calcification Rates'!$H$79*$A134*'Calcification Rates'!$D$79))*'Calcification Rates'!$F$79</f>
        <v>53.53544196</v>
      </c>
      <c r="GD134" s="73">
        <f>((((1-'Calcification Rates'!$H$79)*$A134)*(('Calcification Rates'!$D$79-'Calcification Rates'!$E$79)*0.1))+('Calcification Rates'!$H$79*$A134*('Calcification Rates'!$D$79-'Calcification Rates'!$E$79)))*('Calcification Rates'!$F$79-'Calcification Rates'!$G$79)</f>
        <v>51.297433838421313</v>
      </c>
      <c r="GE134" s="73">
        <f>((((1-'Calcification Rates'!$H$79)*$A134)*(('Calcification Rates'!$D$79+'Calcification Rates'!$E$79)*0.1))+('Calcification Rates'!$H$79*$A134*('Calcification Rates'!$D$79+'Calcification Rates'!$E$79)))*('Calcification Rates'!$F$79+'Calcification Rates'!$G$79)</f>
        <v>55.773450081578694</v>
      </c>
      <c r="GF134" s="73">
        <f>((((1-'Calcification Rates'!$H$80)*$A134)*'Calcification Rates'!$D$80*0.1)+('Calcification Rates'!$H$80*$A134*'Calcification Rates'!$D$80))*'Calcification Rates'!$F$80</f>
        <v>62.998420913999993</v>
      </c>
      <c r="GG134" s="73">
        <f>((((1-'Calcification Rates'!$H$80)*$A134)*(('Calcification Rates'!$D$80-'Calcification Rates'!$E$80)*0.1))+('Calcification Rates'!$H$80*$A134*('Calcification Rates'!$D$80-'Calcification Rates'!$E$80)))*('Calcification Rates'!$F$80-'Calcification Rates'!$G$80)</f>
        <v>60.817416651409992</v>
      </c>
      <c r="GH134" s="73">
        <f>((((1-'Calcification Rates'!$H$80)*$A134)*(('Calcification Rates'!$D$80+'Calcification Rates'!$E$80)*0.1))+('Calcification Rates'!$H$80*$A134*('Calcification Rates'!$D$80+'Calcification Rates'!$E$80)))*('Calcification Rates'!$F$80+'Calcification Rates'!$G$80)</f>
        <v>65.179425176589973</v>
      </c>
      <c r="GI134" s="73">
        <f>((((((((($A134*2)/PI())/2)+'Calcification Rates'!$D$81)^2)*PI())/2))-((((((($A134*2)/PI())/2)^2)*PI())/2)))*'Calcification Rates'!$F$81</f>
        <v>76.225983673529115</v>
      </c>
      <c r="GJ134" s="73">
        <f>((((((((($A134*2)/PI())/2)+('Calcification Rates'!$D$81-'Calcification Rates'!$E$81))^2)*PI())/2))-((((((($A134*2)/PI())/2)^2)*PI())/2)))*('Calcification Rates'!$F$81-'Calcification Rates'!$G$81)</f>
        <v>73.761532653282842</v>
      </c>
      <c r="GK134" s="73">
        <f>((((((((($A134*2)/PI())/2)+('Calcification Rates'!$D$81+'Calcification Rates'!$E$81))^2)*PI())/2))-((((((($A134*2)/PI())/2)^2)*PI())/2)))*('Calcification Rates'!$F$81+'Calcification Rates'!$G$81)</f>
        <v>78.691327141066353</v>
      </c>
      <c r="GL134" s="73">
        <f>((((((((($A134*2)/PI())/2)+'Calcification Rates'!$D$82)^2)*PI())/2))-((((((($A134*2)/PI())/2)^2)*PI())/2)))*'Calcification Rates'!$F$82</f>
        <v>78.160148314017718</v>
      </c>
      <c r="GM134" s="73">
        <f>((((((((($A134*2)/PI())/2)+('Calcification Rates'!$D$82-'Calcification Rates'!$E$82))^2)*PI())/2))-((((((($A134*2)/PI())/2)^2)*PI())/2)))*('Calcification Rates'!$F$82-'Calcification Rates'!$G$82)</f>
        <v>76.242212464641852</v>
      </c>
      <c r="GN134" s="73">
        <f>((((((((($A134*2)/PI())/2)+('Calcification Rates'!$D$82+'Calcification Rates'!$E$82))^2)*PI())/2))-((((((($A134*2)/PI())/2)^2)*PI())/2)))*('Calcification Rates'!$F$82+'Calcification Rates'!$G$82)</f>
        <v>80.078624331199165</v>
      </c>
      <c r="GO134" s="73">
        <f>((((((((($A134*2)/PI())/2)+'Calcification Rates'!$D$87)^2)*PI())/2))-((((((($A134*2)/PI())/2)^2)*PI())/2)))*'Calcification Rates'!$F$87</f>
        <v>52.619554970122643</v>
      </c>
      <c r="GP134" s="73">
        <f>((((((((($A134*2)/PI())/2)+('Calcification Rates'!$D$87-'Calcification Rates'!$E$87))^2)*PI())/2))-((((((($A134*2)/PI())/2)^2)*PI())/2)))*('Calcification Rates'!$F$87-'Calcification Rates'!$G$87)</f>
        <v>45.782435858551551</v>
      </c>
      <c r="GQ134" s="73">
        <f>((((((((($A134*2)/PI())/2)+('Calcification Rates'!$D$87+'Calcification Rates'!$E$87))^2)*PI())/2))-((((((($A134*2)/PI())/2)^2)*PI())/2)))*('Calcification Rates'!$F$87+'Calcification Rates'!$G$87)</f>
        <v>59.818073629089056</v>
      </c>
      <c r="GR134" s="73">
        <f>((((((((($A134*2)/PI())/2)+'Calcification Rates'!$D$88)^2)*PI())/2))-((((((($A134*2)/PI())/2)^2)*PI())/2)))*'Calcification Rates'!$F$88</f>
        <v>52.619554970122643</v>
      </c>
      <c r="GS134" s="73">
        <f>((((((((($A134*2)/PI())/2)+('Calcification Rates'!$D$88-'Calcification Rates'!$E$88))^2)*PI())/2))-((((((($A134*2)/PI())/2)^2)*PI())/2)))*('Calcification Rates'!$F$88-'Calcification Rates'!$G$88)</f>
        <v>45.782435858551551</v>
      </c>
      <c r="GT134" s="73">
        <f>((((((((($A134*2)/PI())/2)+('Calcification Rates'!$D$88+'Calcification Rates'!$E$88))^2)*PI())/2))-((((((($A134*2)/PI())/2)^2)*PI())/2)))*('Calcification Rates'!$F$88+'Calcification Rates'!$G$88)</f>
        <v>59.818073629089056</v>
      </c>
      <c r="GU134" s="73">
        <f>((((((((($A134*2)/PI())/2)+'Calcification Rates'!$D$89)^2)*PI())/2))-((((((($A134*2)/PI())/2)^2)*PI())/2)))*'Calcification Rates'!$F$89</f>
        <v>73.471796124752686</v>
      </c>
      <c r="GV134" s="73">
        <f>((((((((($A134*2)/PI())/2)+('Calcification Rates'!$D$89-'Calcification Rates'!$E$89))^2)*PI())/2))-((((((($A134*2)/PI())/2)^2)*PI())/2)))*('Calcification Rates'!$F$89-'Calcification Rates'!$G$89)</f>
        <v>65.514008668293087</v>
      </c>
      <c r="GW134" s="73">
        <f>((((((((($A134*2)/PI())/2)+('Calcification Rates'!$D$89+'Calcification Rates'!$E$89))^2)*PI())/2))-((((((($A134*2)/PI())/2)^2)*PI())/2)))*('Calcification Rates'!$F$89+'Calcification Rates'!$G$89)</f>
        <v>81.723807312230377</v>
      </c>
      <c r="GX134" s="73">
        <f>((((((((($A134*2)/PI())/2)+'Calcification Rates'!$D$90)^2)*PI())/2))-((((((($A134*2)/PI())/2)^2)*PI())/2)))*'Calcification Rates'!$F$90</f>
        <v>73.471796124752686</v>
      </c>
      <c r="GY134" s="73">
        <f>((((((((($A134*2)/PI())/2)+('Calcification Rates'!$D$90-'Calcification Rates'!$E$90))^2)*PI())/2))-((((((($A134*2)/PI())/2)^2)*PI())/2)))*('Calcification Rates'!$F$90-'Calcification Rates'!$G$90)</f>
        <v>65.514008668293087</v>
      </c>
      <c r="GZ134" s="73">
        <f>((((((((($A134*2)/PI())/2)+('Calcification Rates'!$D$90+'Calcification Rates'!$E$90))^2)*PI())/2))-((((((($A134*2)/PI())/2)^2)*PI())/2)))*('Calcification Rates'!$F$90+'Calcification Rates'!$G$90)</f>
        <v>81.723807312230377</v>
      </c>
      <c r="HA134" s="73">
        <f>((((((((($A134*2)/PI())/2)+'Calcification Rates'!$D$92)^2)*PI())/2))-((((((($A134*2)/PI())/2)^2)*PI())/2)))*'Calcification Rates'!$F$92</f>
        <v>183.95183988601778</v>
      </c>
      <c r="HB134" s="73">
        <f>((((((((($A134*2)/PI())/2)+('Calcification Rates'!$D$92-'Calcification Rates'!$E$92))^2)*PI())/2))-((((((($A134*2)/PI())/2)^2)*PI())/2)))*('Calcification Rates'!$F$92-'Calcification Rates'!$G$92)</f>
        <v>176.83458213802143</v>
      </c>
      <c r="HC134" s="73">
        <f>((((((((($A134*2)/PI())/2)+('Calcification Rates'!$D$92+'Calcification Rates'!$E$92))^2)*PI())/2))-((((((($A134*2)/PI())/2)^2)*PI())/2)))*('Calcification Rates'!$F$92+'Calcification Rates'!$G$92)</f>
        <v>191.06909763401413</v>
      </c>
      <c r="HD134" s="73">
        <f>$A134*'Calcification Rates'!$D$93*'Calcification Rates'!$F$93</f>
        <v>54.539034581105184</v>
      </c>
      <c r="HE134" s="73">
        <f>$A134*('Calcification Rates'!$D$93-'Calcification Rates'!$E$93)*('Calcification Rates'!$F$93-'Calcification Rates'!$G$93)</f>
        <v>47.933095842373277</v>
      </c>
      <c r="HF134" s="73">
        <f>$A134*('Calcification Rates'!$D$93+'Calcification Rates'!$E$93)*('Calcification Rates'!$F$93+'Calcification Rates'!$G$93)</f>
        <v>61.506866274459405</v>
      </c>
      <c r="HG134" s="73">
        <f>$A134*'Calcification Rates'!$D$95*'Calcification Rates'!$F$95</f>
        <v>69.537269090909106</v>
      </c>
      <c r="HH134" s="73">
        <f>$A134*('Calcification Rates'!$D$95-'Calcification Rates'!$E$95)*('Calcification Rates'!$F$95-'Calcification Rates'!$G$95)</f>
        <v>60.681175967145563</v>
      </c>
      <c r="HI134" s="73">
        <f>$A134*('Calcification Rates'!$D$95+'Calcification Rates'!$E$95)*('Calcification Rates'!$F$95+'Calcification Rates'!$G$95)</f>
        <v>78.889672552440402</v>
      </c>
      <c r="HJ134" s="73">
        <f>((((1-'Calcification Rates'!$H$96)*$A134)*'Calcification Rates'!$D$96*0.1)+('Calcification Rates'!$H$96*$A134*'Calcification Rates'!$D$96))*'Calcification Rates'!$F$96</f>
        <v>33.0591261</v>
      </c>
      <c r="HK134" s="73">
        <f>((((1-'Calcification Rates'!$H$96)*$A134)*(('Calcification Rates'!$D$96-'Calcification Rates'!$E$96)*0.1))+('Calcification Rates'!$H$96*$A134*('Calcification Rates'!$D$96-'Calcification Rates'!$E$96)))*('Calcification Rates'!$F$96-'Calcification Rates'!$G$96)</f>
        <v>28.877884965492349</v>
      </c>
      <c r="HL134" s="73">
        <f>((((1-'Calcification Rates'!$H$96)*$A134)*(('Calcification Rates'!$D$96+'Calcification Rates'!$E$96)*0.1))+('Calcification Rates'!$H$96*$A134*('Calcification Rates'!$D$96+'Calcification Rates'!$E$96)))*('Calcification Rates'!$F$96+'Calcification Rates'!$G$96)</f>
        <v>37.497551254920076</v>
      </c>
      <c r="HM134" s="73">
        <f>((((1-'Calcification Rates'!$H$98)*$A134)*'Calcification Rates'!$D$98*0.1)+('Calcification Rates'!$H$98*$A134*'Calcification Rates'!$D$98))*'Calcification Rates'!$F$98</f>
        <v>33.0591261</v>
      </c>
      <c r="HN134" s="73">
        <f>((((1-'Calcification Rates'!$H$98)*$A134)*(('Calcification Rates'!$D$98-'Calcification Rates'!$E$98)*0.1))+('Calcification Rates'!$H$98*$A134*('Calcification Rates'!$D$98-'Calcification Rates'!$E$98)))*('Calcification Rates'!$F$98-'Calcification Rates'!$G$98)</f>
        <v>19.937450569792517</v>
      </c>
      <c r="HO134" s="73">
        <f>((((1-'Calcification Rates'!$H$98)*$A134)*(('Calcification Rates'!$D$98+'Calcification Rates'!$E$98)*0.1))+('Calcification Rates'!$H$98*$A134*('Calcification Rates'!$D$98+'Calcification Rates'!$E$98)))*('Calcification Rates'!$F$98+'Calcification Rates'!$G$98)</f>
        <v>48.080597158553793</v>
      </c>
    </row>
    <row r="135" spans="1:223" x14ac:dyDescent="0.3">
      <c r="A135" s="42">
        <v>133</v>
      </c>
      <c r="B135" s="73">
        <f>((((1-'Calcification Rates'!$H$11)*$A135)*'Calcification Rates'!$D$11*0.1)+('Calcification Rates'!$H$11*$A135*'Calcification Rates'!$D$11))*'Calcification Rates'!$F$11</f>
        <v>365.92361642666668</v>
      </c>
      <c r="C135" s="73">
        <f>((((1-'Calcification Rates'!$H$11)*$A135)*(('Calcification Rates'!$D$11-'Calcification Rates'!$E$11)*0.1))+('Calcification Rates'!$H$11*$A135*('Calcification Rates'!$D$11-'Calcification Rates'!$E$11)))*('Calcification Rates'!$F$11-'Calcification Rates'!$G$11)</f>
        <v>297.19402925822521</v>
      </c>
      <c r="D135" s="73">
        <f>((((1-'Calcification Rates'!$H$11)*$A135)*(('Calcification Rates'!$D$11+'Calcification Rates'!$E$11)*0.1))+('Calcification Rates'!$H$11*$A135*('Calcification Rates'!$D$11+'Calcification Rates'!$E$11)))*('Calcification Rates'!$F$11+'Calcification Rates'!$G$11)</f>
        <v>436.78825997604832</v>
      </c>
      <c r="E135" s="73">
        <f>(((((1-'Calcification Rates'!$H$12)*$A135)*'Calcification Rates'!$D$12*0.1)+('Calcification Rates'!$H$12*$A135*'Calcification Rates'!$D$12))*'Calcification Rates'!$F$12)*0.5</f>
        <v>192.6966117333333</v>
      </c>
      <c r="F135" s="73">
        <f>(((((1-'Calcification Rates'!$H$12)*$A135)*(('Calcification Rates'!$D$12-'Calcification Rates'!$E$12)*0.1))+('Calcification Rates'!$H$12*$A135*('Calcification Rates'!$D$12-'Calcification Rates'!$E$12)))*('Calcification Rates'!$F$12-'Calcification Rates'!$G$12))*0.5</f>
        <v>177.10301568121483</v>
      </c>
      <c r="G135" s="73">
        <f>(((((1-'Calcification Rates'!$H$12)*$A135)*(('Calcification Rates'!$D$12+'Calcification Rates'!$E$12)*0.1))+('Calcification Rates'!$H$12*$A135*('Calcification Rates'!$D$12+'Calcification Rates'!$E$12)))*('Calcification Rates'!$F$12+'Calcification Rates'!$G$12))*0.5</f>
        <v>208.56077108232503</v>
      </c>
      <c r="H135" s="73">
        <f>(((((1-'Calcification Rates'!$H$13)*$A135)*'Calcification Rates'!$D$13*0.1)+('Calcification Rates'!$H$13*$A135*'Calcification Rates'!$D$13))*'Calcification Rates'!$F$13)*0.5</f>
        <v>155.05356864480001</v>
      </c>
      <c r="I135" s="73">
        <f>(((((1-'Calcification Rates'!$H$13)*$A135)*(('Calcification Rates'!$D$13-'Calcification Rates'!$E$13)*0.1))+('Calcification Rates'!$H$13*$A135*('Calcification Rates'!$D$13-'Calcification Rates'!$E$13)))*('Calcification Rates'!$F$13-'Calcification Rates'!$G$13))*0.5</f>
        <v>131.21917345616978</v>
      </c>
      <c r="J135" s="73">
        <f>(((((1-'Calcification Rates'!$H$13)*$A135)*(('Calcification Rates'!$D$13+'Calcification Rates'!$E$13)*0.1))+('Calcification Rates'!$H$13*$A135*('Calcification Rates'!$D$13+'Calcification Rates'!$E$13)))*('Calcification Rates'!$F$13+'Calcification Rates'!$G$13))*0.5</f>
        <v>180.85329555594129</v>
      </c>
      <c r="K135" s="73">
        <f>((((((((($A135*2)/PI())/2)+'Calcification Rates'!$D$14)^2)*PI())/2))-((((((($A135*2)/PI())/2)^2)*PI())/2)))*'Calcification Rates'!$F$14</f>
        <v>78.502936613857457</v>
      </c>
      <c r="L135" s="73">
        <f>((((((((($A135*2)/PI())/2)+('Calcification Rates'!$D$14-'Calcification Rates'!$E$14))^2)*PI())/2))-((((((($A135*2)/PI())/2)^2)*PI())/2)))*('Calcification Rates'!$F$14-'Calcification Rates'!$G$14)</f>
        <v>75.772029126043194</v>
      </c>
      <c r="M135" s="73">
        <f>((((((((($A135*2)/PI())/2)+('Calcification Rates'!$D$14+'Calcification Rates'!$E$14))^2)*PI())/2))-((((((($A135*2)/PI())/2)^2)*PI())/2)))*('Calcification Rates'!$F$14+'Calcification Rates'!$G$14)</f>
        <v>81.234524252965642</v>
      </c>
      <c r="N135" s="73">
        <f>((((((((($A135*2)/PI())/2)+'Calcification Rates'!$D$15)^2)*PI())/2))-((((((($A135*2)/PI())/2)^2)*PI())/2)))*'Calcification Rates'!$F$15</f>
        <v>79.627327633066358</v>
      </c>
      <c r="O135" s="73">
        <f>((((((((($A135*2)/PI())/2)+('Calcification Rates'!$D$15-'Calcification Rates'!$E$15))^2)*PI())/2))-((((((($A135*2)/PI())/2)^2)*PI())/2)))*('Calcification Rates'!$F$15-'Calcification Rates'!$G$15)</f>
        <v>71.812932535511749</v>
      </c>
      <c r="P135" s="73">
        <f>((((((((($A135*2)/PI())/2)+('Calcification Rates'!$D$15+'Calcification Rates'!$E$15))^2)*PI())/2))-((((((($A135*2)/PI())/2)^2)*PI())/2)))*('Calcification Rates'!$F$15+'Calcification Rates'!$G$15)</f>
        <v>87.806067438223664</v>
      </c>
      <c r="Q135" s="73">
        <f>(2*'Calcification Rates'!$D$16*'Calcification Rates'!$F$16)+0.1*'Calcification Rates'!$D$16*($A135+(2*'Calcification Rates'!$D$16))*'Calcification Rates'!$F$16</f>
        <v>17.190378333333335</v>
      </c>
      <c r="R135" s="73">
        <f>(2*('Calcification Rates'!$D$16-'Calcification Rates'!$E$16)*('Calcification Rates'!$F$16-'Calcification Rates'!$G$16))+(0.1*('Calcification Rates'!$D$16-'Calcification Rates'!$E$16)*($A135+(2*'Calcification Rates'!$D$16-'Calcification Rates'!$E$16)))*('Calcification Rates'!$F$16-'Calcification Rates'!$G$16)</f>
        <v>14.766957631214201</v>
      </c>
      <c r="S135" s="73">
        <f>(2*('Calcification Rates'!$D$16+'Calcification Rates'!$E$16)*('Calcification Rates'!$F$16+'Calcification Rates'!$G$16))+(0.1*('Calcification Rates'!$D$16+'Calcification Rates'!$E$16)*($A135+(2*'Calcification Rates'!$D$16+'Calcification Rates'!$E$16)))*('Calcification Rates'!$F$16+'Calcification Rates'!$G$16)</f>
        <v>19.674035693612211</v>
      </c>
      <c r="T135" s="73">
        <f>(2*'Calcification Rates'!$D$17*'Calcification Rates'!$F$17)+0.1*'Calcification Rates'!$D$17*($A135+(2*'Calcification Rates'!$D$17))*'Calcification Rates'!$F$17</f>
        <v>15.888076944444443</v>
      </c>
      <c r="U135" s="73">
        <f>(2*('Calcification Rates'!$D$17-'Calcification Rates'!$E$17)*('Calcification Rates'!$F$17-'Calcification Rates'!$G$17))+(0.1*('Calcification Rates'!$D$17-'Calcification Rates'!$E$17)*($A135+(2*'Calcification Rates'!$D$17-'Calcification Rates'!$E$17)))*('Calcification Rates'!$F$17-'Calcification Rates'!$G$17)</f>
        <v>13.482314278680864</v>
      </c>
      <c r="V135" s="73">
        <f>(2*('Calcification Rates'!$D$17+'Calcification Rates'!$E$17)*('Calcification Rates'!$F$17+'Calcification Rates'!$G$17))+(0.1*('Calcification Rates'!$D$17+'Calcification Rates'!$E$17)*($A135+(2*'Calcification Rates'!$D$17+'Calcification Rates'!$E$17)))*('Calcification Rates'!$F$17+'Calcification Rates'!$G$17)</f>
        <v>18.354074774412208</v>
      </c>
      <c r="W135" s="73">
        <f>((((((((($A135*2)/PI())/2)+'Calcification Rates'!$D$18)^2)*PI())/2))-((((((($A135*2)/PI())/2)^2)*PI())/2)))*'Calcification Rates'!$F$18</f>
        <v>79.627327633066358</v>
      </c>
      <c r="X135" s="73">
        <f>((((((((($A135*2)/PI())/2)+('Calcification Rates'!$D$18-'Calcification Rates'!$E$18))^2)*PI())/2))-((((((($A135*2)/PI())/2)^2)*PI())/2)))*('Calcification Rates'!$F$18-'Calcification Rates'!$G$18)</f>
        <v>71.812932535511749</v>
      </c>
      <c r="Y135" s="73">
        <f>((((((((($A135*2)/PI())/2)+('Calcification Rates'!$D$18+'Calcification Rates'!$E$18))^2)*PI())/2))-((((((($A135*2)/PI())/2)^2)*PI())/2)))*('Calcification Rates'!$F$18+'Calcification Rates'!$G$18)</f>
        <v>87.806067438223664</v>
      </c>
      <c r="Z135" s="73">
        <f>(2*'Calcification Rates'!$D$19*'Calcification Rates'!$F$19)+0.1*'Calcification Rates'!$D$19*($A135+(2*'Calcification Rates'!$D$19))*'Calcification Rates'!$F$19</f>
        <v>15.888076944444443</v>
      </c>
      <c r="AA135" s="73">
        <f>(2*('Calcification Rates'!$D$19-'Calcification Rates'!$E$19)*('Calcification Rates'!$F$19-'Calcification Rates'!$G$19))+(0.1*('Calcification Rates'!$D$19-'Calcification Rates'!$E$19)*($A135+(2*'Calcification Rates'!$D$19-'Calcification Rates'!$E$19)))*('Calcification Rates'!$F$19-'Calcification Rates'!$G$19)</f>
        <v>13.482314278680864</v>
      </c>
      <c r="AB135" s="73">
        <f>(2*('Calcification Rates'!$D$19+'Calcification Rates'!$E$19)*('Calcification Rates'!$F$19+'Calcification Rates'!$G$19))+(0.1*('Calcification Rates'!$D$19+'Calcification Rates'!$E$19)*($A135+(2*'Calcification Rates'!$D$19+'Calcification Rates'!$E$19)))*('Calcification Rates'!$F$19+'Calcification Rates'!$G$19)</f>
        <v>18.354074774412208</v>
      </c>
      <c r="AC135" s="73">
        <f>(((((1-'Calcification Rates'!$H$20)*$A135)*'Calcification Rates'!$D$20*0.1)+('Calcification Rates'!$H$20*$A135*'Calcification Rates'!$D$20))*'Calcification Rates'!$F$20)*0.5</f>
        <v>10.753139220833333</v>
      </c>
      <c r="AD135" s="73">
        <f>(((((1-'Calcification Rates'!$H$20)*$A135)*(('Calcification Rates'!$D$20-'Calcification Rates'!$E$20)*0.1))+('Calcification Rates'!$H$20*$A135*('Calcification Rates'!$D$20-'Calcification Rates'!$E$20)))*('Calcification Rates'!$F$20-'Calcification Rates'!$G$20))*0.5</f>
        <v>9.1252928284058736</v>
      </c>
      <c r="AE135" s="73">
        <f>(((((1-'Calcification Rates'!$H$20)*$A135)*(('Calcification Rates'!$D$20+'Calcification Rates'!$E$20)*0.1))+('Calcification Rates'!$H$20*$A135*('Calcification Rates'!$D$20+'Calcification Rates'!$E$20)))*('Calcification Rates'!$F$20+'Calcification Rates'!$G$20))*0.5</f>
        <v>12.421613234673378</v>
      </c>
      <c r="AF135" s="73">
        <f>(2*'Calcification Rates'!$D$21*'Calcification Rates'!$F$21)+0.1*'Calcification Rates'!$D$21*($A135+(2*'Calcification Rates'!$D$21))*'Calcification Rates'!$F$21</f>
        <v>18.232219444444446</v>
      </c>
      <c r="AG135" s="73">
        <f>(2*('Calcification Rates'!$D$21-'Calcification Rates'!$E$21)*('Calcification Rates'!$F$21-'Calcification Rates'!$G$21))+(0.1*('Calcification Rates'!$D$21-'Calcification Rates'!$E$21)*($A135+(2*'Calcification Rates'!$D$21-'Calcification Rates'!$E$21)))*('Calcification Rates'!$F$21-'Calcification Rates'!$G$21)</f>
        <v>17.841126879982937</v>
      </c>
      <c r="AH135" s="73">
        <f>(2*('Calcification Rates'!$D$21+'Calcification Rates'!$E$21)*('Calcification Rates'!$F$21+'Calcification Rates'!$G$21))+(0.1*('Calcification Rates'!$D$21+'Calcification Rates'!$E$21)*($A135+(2*'Calcification Rates'!$D$21+'Calcification Rates'!$E$21)))*('Calcification Rates'!$F$21+'Calcification Rates'!$G$21)</f>
        <v>18.627288491750402</v>
      </c>
      <c r="AI135" s="73">
        <f>$A135*'Calcification Rates'!$D$23*'Calcification Rates'!$F$23</f>
        <v>3.1258740624999999</v>
      </c>
      <c r="AJ135" s="73">
        <f>$A135*('Calcification Rates'!$D$23-'Calcification Rates'!$E$23)*('Calcification Rates'!$F$23-'Calcification Rates'!$G$23)</f>
        <v>2.0315017539487386</v>
      </c>
      <c r="AK135" s="73">
        <f>$A135*('Calcification Rates'!$D$23+'Calcification Rates'!$E$23)*('Calcification Rates'!$F$23+'Calcification Rates'!$G$23)</f>
        <v>4.2202463710512612</v>
      </c>
      <c r="AL135" s="73">
        <f>((((1-'Calcification Rates'!$H$24)*$A135)*'Calcification Rates'!$D$24*0.1)+('Calcification Rates'!$H$24*$A135*'Calcification Rates'!$D$24))*'Calcification Rates'!$F$24</f>
        <v>142.43173853090002</v>
      </c>
      <c r="AM135" s="73">
        <f>((((1-'Calcification Rates'!$H$24)*$A135)*(('Calcification Rates'!$D$24-'Calcification Rates'!$E$24)*0.1))+('Calcification Rates'!$H$24*$A135*('Calcification Rates'!$D$24-'Calcification Rates'!$E$24)))*('Calcification Rates'!$F$24-'Calcification Rates'!$G$24)</f>
        <v>85.898391201860321</v>
      </c>
      <c r="AN135" s="73">
        <f>((((1-'Calcification Rates'!$H$24)*$A135)*(('Calcification Rates'!$D$24+'Calcification Rates'!$E$24)*0.1))+('Calcification Rates'!$H$24*$A135*('Calcification Rates'!$D$24+'Calcification Rates'!$E$24)))*('Calcification Rates'!$F$24+'Calcification Rates'!$G$24)</f>
        <v>207.15015340035461</v>
      </c>
      <c r="AO135" s="73">
        <f>((((((((($A135*2)/PI())/2)+'Calcification Rates'!$D$25)^2)*PI())/2))-((((((($A135*2)/PI())/2)^2)*PI())/2)))*'Calcification Rates'!$F$25</f>
        <v>66.699566211393503</v>
      </c>
      <c r="AP135" s="73">
        <f>((((((((($A135*2)/PI())/2)+('Calcification Rates'!$D$25-'Calcification Rates'!$E$25))^2)*PI())/2))-((((((($A135*2)/PI())/2)^2)*PI())/2)))*('Calcification Rates'!$F$25-'Calcification Rates'!$G$25)</f>
        <v>54.531633281128641</v>
      </c>
      <c r="AQ135" s="73">
        <f>((((((((($A135*2)/PI())/2)+('Calcification Rates'!$D$25+'Calcification Rates'!$E$25))^2)*PI())/2))-((((((($A135*2)/PI())/2)^2)*PI())/2)))*('Calcification Rates'!$F$25+'Calcification Rates'!$G$25)</f>
        <v>79.270172419692258</v>
      </c>
      <c r="AR135" s="73">
        <f>((((1-'Calcification Rates'!$H$28)*$A135)*'Calcification Rates'!$D$28*0.1)+('Calcification Rates'!$H$28*$A135*'Calcification Rates'!$D$28))*'Calcification Rates'!$F$28</f>
        <v>22.925374727860159</v>
      </c>
      <c r="AS135" s="73">
        <f>((((1-'Calcification Rates'!$H$28)*$A135)*(('Calcification Rates'!$D$28-'Calcification Rates'!$E$28)*0.1))+('Calcification Rates'!$H$28*$A135*('Calcification Rates'!$D$28-'Calcification Rates'!$E$28)))*('Calcification Rates'!$F$28-'Calcification Rates'!$G$28)</f>
        <v>20.663089137548731</v>
      </c>
      <c r="AT135" s="73">
        <f>((((1-'Calcification Rates'!$H$28)*$A135)*(('Calcification Rates'!$D$28+'Calcification Rates'!$E$28)*0.1))+('Calcification Rates'!$H$28*$A135*('Calcification Rates'!$D$28+'Calcification Rates'!$E$28)))*('Calcification Rates'!$F$28+'Calcification Rates'!$G$28)</f>
        <v>25.298365383065583</v>
      </c>
      <c r="AU135" s="73">
        <f>((((((((($A135*2)/PI())/2)+'Calcification Rates'!$D$29)^2)*PI())/2))-((((((($A135*2)/PI())/2)^2)*PI())/2)))*'Calcification Rates'!$F$29</f>
        <v>325.29733478419485</v>
      </c>
      <c r="AV135" s="73">
        <f>((((((((($A135*2)/PI())/2)+('Calcification Rates'!$D$29-'Calcification Rates'!$E$29))^2)*PI())/2))-((((((($A135*2)/PI())/2)^2)*PI())/2)))*('Calcification Rates'!$F$29-'Calcification Rates'!$G$29)</f>
        <v>268.96701749796699</v>
      </c>
      <c r="AW135" s="73">
        <f>((((((((($A135*2)/PI())/2)+('Calcification Rates'!$D$29+'Calcification Rates'!$E$29))^2)*PI())/2))-((((((($A135*2)/PI())/2)^2)*PI())/2)))*('Calcification Rates'!$F$29+'Calcification Rates'!$G$29)</f>
        <v>386.48952670308654</v>
      </c>
      <c r="AX135" s="73">
        <f>((((((((($A135*2)/PI())/2)+'Calcification Rates'!$D$30)^2)*PI())/2))-((((((($A135*2)/PI())/2)^2)*PI())/2)))*'Calcification Rates'!$F$30</f>
        <v>77.971437886833456</v>
      </c>
      <c r="AY135" s="73">
        <f>((((((((($A135*2)/PI())/2)+('Calcification Rates'!$D$30-'Calcification Rates'!$E$30))^2)*PI())/2))-((((((($A135*2)/PI())/2)^2)*PI())/2)))*('Calcification Rates'!$F$30-'Calcification Rates'!$G$30)</f>
        <v>69.222030848712294</v>
      </c>
      <c r="AZ135" s="73">
        <f>((((((((($A135*2)/PI())/2)+('Calcification Rates'!$D$30+'Calcification Rates'!$E$30))^2)*PI())/2))-((((((($A135*2)/PI())/2)^2)*PI())/2)))*('Calcification Rates'!$F$30+'Calcification Rates'!$G$30)</f>
        <v>86.900122599255241</v>
      </c>
      <c r="BA135" s="73">
        <f>((((1-'Calcification Rates'!$H$31)*$A135)*'Calcification Rates'!$D$31*0.1)+('Calcification Rates'!$H$31*$A135*'Calcification Rates'!$D$31))*'Calcification Rates'!$F$31</f>
        <v>24.520678</v>
      </c>
      <c r="BB135" s="73">
        <f>((((1-'Calcification Rates'!$H$31)*$A135)*(('Calcification Rates'!$D$31-'Calcification Rates'!$E$31)*0.1))+('Calcification Rates'!$H$31*$A135*('Calcification Rates'!$D$31-'Calcification Rates'!$E$31)))*('Calcification Rates'!$F$31-'Calcification Rates'!$G$31)</f>
        <v>24.520678</v>
      </c>
      <c r="BC135" s="73">
        <f>((((1-'Calcification Rates'!$H$31)*$A135)*(('Calcification Rates'!$D$31+'Calcification Rates'!$E$31)*0.1))+('Calcification Rates'!$H$31*$A135*('Calcification Rates'!$D$31+'Calcification Rates'!$E$31)))*('Calcification Rates'!$F$31+'Calcification Rates'!$G$31)</f>
        <v>24.520678</v>
      </c>
      <c r="BD135" s="73">
        <f>$A135*'Calcification Rates'!$D$32*'Calcification Rates'!$F$32</f>
        <v>103.03539203532655</v>
      </c>
      <c r="BE135" s="73">
        <f>$A135*('Calcification Rates'!$D$32-'Calcification Rates'!$E$32)*('Calcification Rates'!$F$32-'Calcification Rates'!$G$32)</f>
        <v>99.04886250272898</v>
      </c>
      <c r="BF135" s="73">
        <f>$A135*('Calcification Rates'!$D$32+'Calcification Rates'!$E$32)*('Calcification Rates'!$F$32+'Calcification Rates'!$G$32)</f>
        <v>107.02192156792411</v>
      </c>
      <c r="BG135" s="73">
        <f>((((1-'Calcification Rates'!$H$34)*$A135)*'Calcification Rates'!$D$34*0.1)+('Calcification Rates'!$H$34*$A135*'Calcification Rates'!$D$34))*'Calcification Rates'!$F$34</f>
        <v>33.309574024999996</v>
      </c>
      <c r="BH135" s="73">
        <f>((((1-'Calcification Rates'!$H$34)*$A135)*(('Calcification Rates'!$D$34-'Calcification Rates'!$E$34)*0.1))+('Calcification Rates'!$H$34*$A135*('Calcification Rates'!$D$34-'Calcification Rates'!$E$34)))*('Calcification Rates'!$F$34-'Calcification Rates'!$G$34)</f>
        <v>12.684721490318109</v>
      </c>
      <c r="BI135" s="73">
        <f>((((1-'Calcification Rates'!$H$34)*$A135)*(('Calcification Rates'!$D$34+'Calcification Rates'!$E$34)*0.1))+('Calcification Rates'!$H$34*$A135*('Calcification Rates'!$D$34+'Calcification Rates'!$E$34)))*('Calcification Rates'!$F$34+'Calcification Rates'!$G$34)</f>
        <v>63.528308788835297</v>
      </c>
      <c r="BJ135" s="73">
        <f>(2*'Calcification Rates'!$D$35*'Calcification Rates'!$F$35)+0.1*'Calcification Rates'!$D$35*($A135+(2*'Calcification Rates'!$D$35))*'Calcification Rates'!$F$35</f>
        <v>9.1636627362871099</v>
      </c>
      <c r="BK135" s="73">
        <f>(2*('Calcification Rates'!$D$35-'Calcification Rates'!$E$35)*('Calcification Rates'!$F$35-'Calcification Rates'!$G$35))+(0.1*('Calcification Rates'!$D$35-'Calcification Rates'!$E$35)*($A135+(2*'Calcification Rates'!$D$35-'Calcification Rates'!$E$35)))*('Calcification Rates'!$F$35-'Calcification Rates'!$G$35)</f>
        <v>8.2648289336667151</v>
      </c>
      <c r="BL135" s="73">
        <f>(2*('Calcification Rates'!$D$35+'Calcification Rates'!$E$35)*('Calcification Rates'!$F$35+'Calcification Rates'!$G$35))+(0.1*('Calcification Rates'!$D$35+'Calcification Rates'!$E$35)*($A135+(2*'Calcification Rates'!$D$35+'Calcification Rates'!$E$35)))*('Calcification Rates'!$F$35+'Calcification Rates'!$G$35)</f>
        <v>10.104323377543196</v>
      </c>
      <c r="BM135" s="73">
        <f>((((((((($A135*2)/PI())/2)+'Calcification Rates'!$D$36)^2)*PI())/2))-((((((($A135*2)/PI())/2)^2)*PI())/2)))*'Calcification Rates'!$F$36</f>
        <v>104.99946409416758</v>
      </c>
      <c r="BN135" s="73">
        <f>((((((((($A135*2)/PI())/2)+('Calcification Rates'!$D$36-'Calcification Rates'!$E$36))^2)*PI())/2))-((((((($A135*2)/PI())/2)^2)*PI())/2)))*('Calcification Rates'!$F$36-'Calcification Rates'!$G$36)</f>
        <v>96.18675223675892</v>
      </c>
      <c r="BO135" s="73">
        <f>((((((((($A135*2)/PI())/2)+('Calcification Rates'!$D$36+'Calcification Rates'!$E$36))^2)*PI())/2))-((((((($A135*2)/PI())/2)^2)*PI())/2)))*('Calcification Rates'!$F$36+'Calcification Rates'!$G$36)</f>
        <v>114.19738871093831</v>
      </c>
      <c r="BP135" s="73">
        <f>(2*'Calcification Rates'!$D$37*'Calcification Rates'!$F$37)+0.1*'Calcification Rates'!$D$37*($A135+(2*'Calcification Rates'!$D$37))*'Calcification Rates'!$F$37</f>
        <v>178.17761111111108</v>
      </c>
      <c r="BQ135" s="73">
        <f>(2*('Calcification Rates'!$D$37-'Calcification Rates'!$E$37)*('Calcification Rates'!$F$37-'Calcification Rates'!$G$37))+(0.1*('Calcification Rates'!$D$37-'Calcification Rates'!$E$37)*($A135+(2*'Calcification Rates'!$D$37-'Calcification Rates'!$E$37)))*('Calcification Rates'!$F$37-'Calcification Rates'!$G$37)</f>
        <v>146.36990653304247</v>
      </c>
      <c r="BR135" s="73">
        <f>(2*('Calcification Rates'!$D$37+'Calcification Rates'!$E$37)*('Calcification Rates'!$F$37+'Calcification Rates'!$G$37))+(0.1*('Calcification Rates'!$D$37+'Calcification Rates'!$E$37)*($A135+(2*'Calcification Rates'!$D$37+'Calcification Rates'!$E$37)))*('Calcification Rates'!$F$37+'Calcification Rates'!$G$37)</f>
        <v>212.47473175361492</v>
      </c>
      <c r="BS135" s="73">
        <f>(2*'Calcification Rates'!$D$38*'Calcification Rates'!$F$38)+0.1*'Calcification Rates'!$D$38*($A135+(2*'Calcification Rates'!$D$38))*'Calcification Rates'!$F$38</f>
        <v>170.61022222222221</v>
      </c>
      <c r="BT135" s="73">
        <f>(2*('Calcification Rates'!$D$38-'Calcification Rates'!$E$38)*('Calcification Rates'!$F$38-'Calcification Rates'!$G$38))+(0.1*('Calcification Rates'!$D$38-'Calcification Rates'!$E$38)*($A135+(2*'Calcification Rates'!$D$38-'Calcification Rates'!$E$38)))*('Calcification Rates'!$F$38-'Calcification Rates'!$G$38)</f>
        <v>137.46740155273756</v>
      </c>
      <c r="BU135" s="73">
        <f>(2*('Calcification Rates'!$D$38+'Calcification Rates'!$E$38)*('Calcification Rates'!$F$38+'Calcification Rates'!$G$38))+(0.1*('Calcification Rates'!$D$38+'Calcification Rates'!$E$38)*($A135+(2*'Calcification Rates'!$D$38+'Calcification Rates'!$E$38)))*('Calcification Rates'!$F$38+'Calcification Rates'!$G$38)</f>
        <v>207.00481580654602</v>
      </c>
      <c r="BV135" s="73">
        <f>((((((((($A135*2)/PI())/2)+'Calcification Rates'!$D$39)^2)*PI())/2))-((((((($A135*2)/PI())/2)^2)*PI())/2)))*'Calcification Rates'!$F$39</f>
        <v>56.853521648150874</v>
      </c>
      <c r="BW135" s="73">
        <f>((((((((($A135*2)/PI())/2)+('Calcification Rates'!$D$39-'Calcification Rates'!$E$39))^2)*PI())/2))-((((((($A135*2)/PI())/2)^2)*PI())/2)))*('Calcification Rates'!$F$39-'Calcification Rates'!$G$39)</f>
        <v>54.653809116316957</v>
      </c>
      <c r="BX135" s="73">
        <f>((((((((($A135*2)/PI())/2)+('Calcification Rates'!$D$39+'Calcification Rates'!$E$39))^2)*PI())/2))-((((((($A135*2)/PI())/2)^2)*PI())/2)))*('Calcification Rates'!$F$39+'Calcification Rates'!$G$39)</f>
        <v>59.053234179984798</v>
      </c>
      <c r="BY135" s="73">
        <f>((((((((($A135*2)/PI())/2)+'Calcification Rates'!$D$40)^2)*PI())/2))-((((((($A135*2)/PI())/2)^2)*PI())/2)))*'Calcification Rates'!$F$40</f>
        <v>103.64384171705169</v>
      </c>
      <c r="BZ135" s="73">
        <f>((((((((($A135*2)/PI())/2)+('Calcification Rates'!$D$40-'Calcification Rates'!$E$40))^2)*PI())/2))-((((((($A135*2)/PI())/2)^2)*PI())/2)))*('Calcification Rates'!$F$40-'Calcification Rates'!$G$40)</f>
        <v>99.633770733527584</v>
      </c>
      <c r="CA135" s="73">
        <f>((((((((($A135*2)/PI())/2)+('Calcification Rates'!$D$40+'Calcification Rates'!$E$40))^2)*PI())/2))-((((((($A135*2)/PI())/2)^2)*PI())/2)))*('Calcification Rates'!$F$40+'Calcification Rates'!$G$40)</f>
        <v>107.6539127005758</v>
      </c>
      <c r="CB135" s="73">
        <f>$A135*'Calcification Rates'!$D$23*'Calcification Rates'!$F$23</f>
        <v>3.1258740624999999</v>
      </c>
      <c r="CC135" s="73">
        <f>$A135*('Calcification Rates'!$D$23-'Calcification Rates'!$E$23)*('Calcification Rates'!$F$23-'Calcification Rates'!$G$23)</f>
        <v>2.0315017539487386</v>
      </c>
      <c r="CD135" s="73">
        <f>$A135*('Calcification Rates'!$D$23+'Calcification Rates'!$E$23)*('Calcification Rates'!$F$23+'Calcification Rates'!$G$23)</f>
        <v>4.2202463710512612</v>
      </c>
      <c r="CE135" s="73">
        <f>((((1-'Calcification Rates'!$H$44)*$A135)*'Calcification Rates'!$D$44*0.1)+('Calcification Rates'!$H$44*$A135*'Calcification Rates'!$D$44))*'Calcification Rates'!$F$44</f>
        <v>109.155474079925</v>
      </c>
      <c r="CF135" s="73">
        <f>((((1-'Calcification Rates'!$H$44)*$A135)*(('Calcification Rates'!$D$44-'Calcification Rates'!$E$44)*0.1))+('Calcification Rates'!$H$44*$A135*('Calcification Rates'!$D$44-'Calcification Rates'!$E$44)))*('Calcification Rates'!$F$44-'Calcification Rates'!$G$44)</f>
        <v>65.8299878317344</v>
      </c>
      <c r="CG135" s="73">
        <f>((((1-'Calcification Rates'!$H$44)*$A135)*(('Calcification Rates'!$D$44+'Calcification Rates'!$E$44)*0.1))+('Calcification Rates'!$H$44*$A135*('Calcification Rates'!$D$44+'Calcification Rates'!$E$44)))*('Calcification Rates'!$F$44+'Calcification Rates'!$G$44)</f>
        <v>158.75375413773665</v>
      </c>
      <c r="CH135" s="73">
        <f>((((1-'Calcification Rates'!$H$45)*$A135)*'Calcification Rates'!$D$45*0.1)+('Calcification Rates'!$H$45*$A135*'Calcification Rates'!$D$45))*'Calcification Rates'!$F$45</f>
        <v>135.6337192</v>
      </c>
      <c r="CI135" s="73">
        <f>((((1-'Calcification Rates'!$H$45)*$A135)*(('Calcification Rates'!$D$45-'Calcification Rates'!$E$45)*0.1))+('Calcification Rates'!$H$45*$A135*('Calcification Rates'!$D$45-'Calcification Rates'!$E$45)))*('Calcification Rates'!$F$45-'Calcification Rates'!$G$45)</f>
        <v>89.312973267784656</v>
      </c>
      <c r="CJ135" s="73">
        <f>((((1-'Calcification Rates'!$H$45)*$A135)*(('Calcification Rates'!$D$45+'Calcification Rates'!$E$45)*0.1))+('Calcification Rates'!$H$45*$A135*('Calcification Rates'!$D$45+'Calcification Rates'!$E$45)))*('Calcification Rates'!$F$45+'Calcification Rates'!$G$45)</f>
        <v>181.95446513221532</v>
      </c>
      <c r="CK135" s="73">
        <f>((((1-'Calcification Rates'!$H$46)*$A135)*'Calcification Rates'!$D$46*0.1)+('Calcification Rates'!$H$46*$A135*'Calcification Rates'!$D$46))*'Calcification Rates'!$F$46</f>
        <v>109.24790506000001</v>
      </c>
      <c r="CL135" s="73">
        <f>((((1-'Calcification Rates'!$H$46)*$A135)*(('Calcification Rates'!$D$46-'Calcification Rates'!$E$46)*0.1))+('Calcification Rates'!$H$46*$A135*('Calcification Rates'!$D$46-'Calcification Rates'!$E$46)))*('Calcification Rates'!$F$46-'Calcification Rates'!$G$46)</f>
        <v>102.46011874892996</v>
      </c>
      <c r="CM135" s="73">
        <f>((((1-'Calcification Rates'!$H$46)*$A135)*(('Calcification Rates'!$D$46+'Calcification Rates'!$E$46)*0.1))+('Calcification Rates'!$H$46*$A135*('Calcification Rates'!$D$46+'Calcification Rates'!$E$46)))*('Calcification Rates'!$F$46+'Calcification Rates'!$G$46)</f>
        <v>116.23923515875974</v>
      </c>
      <c r="CN135" s="73">
        <f>((((1-'Calcification Rates'!$H$47)*$A135)*'Calcification Rates'!$D$47*0.1)+('Calcification Rates'!$H$47*$A135*'Calcification Rates'!$D$47))*'Calcification Rates'!$F$47</f>
        <v>142.43173853090002</v>
      </c>
      <c r="CO135" s="73">
        <f>((((1-'Calcification Rates'!$H$47)*$A135)*(('Calcification Rates'!$D$47-'Calcification Rates'!$E$47)*0.1))+('Calcification Rates'!$H$47*$A135*('Calcification Rates'!$D$47-'Calcification Rates'!$E$47)))*('Calcification Rates'!$F$47-'Calcification Rates'!$G$47)</f>
        <v>85.898391201860321</v>
      </c>
      <c r="CP135" s="73">
        <f>((((1-'Calcification Rates'!$H$47)*$A135)*(('Calcification Rates'!$D$47+'Calcification Rates'!$E$47)*0.1))+('Calcification Rates'!$H$47*$A135*('Calcification Rates'!$D$47+'Calcification Rates'!$E$47)))*('Calcification Rates'!$F$47+'Calcification Rates'!$G$47)</f>
        <v>207.15015340035461</v>
      </c>
      <c r="CQ135" s="73">
        <f>((((((((($A135*2)/PI())/2)+'Calcification Rates'!$D$48)^2)*PI())/2))-((((((($A135*2)/PI())/2)^2)*PI())/2)))*'Calcification Rates'!$F$48</f>
        <v>79.627327633066358</v>
      </c>
      <c r="CR135" s="73">
        <f>((((((((($A135*2)/PI())/2)+('Calcification Rates'!$D$48-'Calcification Rates'!$E$48))^2)*PI())/2))-((((((($A135*2)/PI())/2)^2)*PI())/2)))*('Calcification Rates'!$F$48-'Calcification Rates'!$G$48)</f>
        <v>71.812932535511749</v>
      </c>
      <c r="CS135" s="73">
        <f>((((((((($A135*2)/PI())/2)+('Calcification Rates'!$D$48+'Calcification Rates'!$E$48))^2)*PI())/2))-((((((($A135*2)/PI())/2)^2)*PI())/2)))*('Calcification Rates'!$F$48+'Calcification Rates'!$G$48)</f>
        <v>87.806067438223664</v>
      </c>
      <c r="CT135" s="73">
        <f>((((1-'Calcification Rates'!$H$49)*$A135)*'Calcification Rates'!$D$49*0.1)+('Calcification Rates'!$H$49*$A135*'Calcification Rates'!$D$49))*'Calcification Rates'!$F$49</f>
        <v>109.155474079925</v>
      </c>
      <c r="CU135" s="73">
        <f>((((1-'Calcification Rates'!$H$49)*$A135)*(('Calcification Rates'!$D$49-'Calcification Rates'!$E$49)*0.1))+('Calcification Rates'!$H$49*$A135*('Calcification Rates'!$D$49-'Calcification Rates'!$E$49)))*('Calcification Rates'!$F$49-'Calcification Rates'!$G$49)</f>
        <v>65.8299878317344</v>
      </c>
      <c r="CV135" s="73">
        <f>((((1-'Calcification Rates'!$H$49)*$A135)*(('Calcification Rates'!$D$49+'Calcification Rates'!$E$49)*0.1))+('Calcification Rates'!$H$49*$A135*('Calcification Rates'!$D$49+'Calcification Rates'!$E$49)))*('Calcification Rates'!$F$49+'Calcification Rates'!$G$49)</f>
        <v>158.75375413773665</v>
      </c>
      <c r="CW135" s="73">
        <f>((((((((($A135*2)/PI())/2)+'Calcification Rates'!$D$50)^2)*PI())/2))-((((((($A135*2)/PI())/2)^2)*PI())/2)))*'Calcification Rates'!$F$50</f>
        <v>79.627327633066358</v>
      </c>
      <c r="CX135" s="73">
        <f>((((((((($A135*2)/PI())/2)+('Calcification Rates'!$D$50-'Calcification Rates'!$E$50))^2)*PI())/2))-((((((($A135*2)/PI())/2)^2)*PI())/2)))*('Calcification Rates'!$F$50-'Calcification Rates'!$G$50)</f>
        <v>71.812932535511749</v>
      </c>
      <c r="CY135" s="73">
        <f>((((((((($A135*2)/PI())/2)+('Calcification Rates'!$D$50+'Calcification Rates'!$E$50))^2)*PI())/2))-((((((($A135*2)/PI())/2)^2)*PI())/2)))*('Calcification Rates'!$F$50+'Calcification Rates'!$G$50)</f>
        <v>87.806067438223664</v>
      </c>
      <c r="CZ135" s="73">
        <f>((((((((($A135*2)/PI())/2)+'Calcification Rates'!$D$51)^2)*PI())/2))-((((((($A135*2)/PI())/2)^2)*PI())/2)))*'Calcification Rates'!$F$51</f>
        <v>79.627327633066358</v>
      </c>
      <c r="DA135" s="73">
        <f>((((((((($A135*2)/PI())/2)+('Calcification Rates'!$D$51-'Calcification Rates'!$E$51))^2)*PI())/2))-((((((($A135*2)/PI())/2)^2)*PI())/2)))*('Calcification Rates'!$F$51-'Calcification Rates'!$G$51)</f>
        <v>71.812932535511749</v>
      </c>
      <c r="DB135" s="73">
        <f>((((((((($A135*2)/PI())/2)+('Calcification Rates'!$D$51+'Calcification Rates'!$E$51))^2)*PI())/2))-((((((($A135*2)/PI())/2)^2)*PI())/2)))*('Calcification Rates'!$F$51+'Calcification Rates'!$G$51)</f>
        <v>87.806067438223664</v>
      </c>
      <c r="DC135" s="73">
        <f>((((((((($A135*2)/PI())/2)+'Calcification Rates'!$D$52)^2)*PI())/2))-((((((($A135*2)/PI())/2)^2)*PI())/2)))*'Calcification Rates'!$F$52</f>
        <v>175.30713257223982</v>
      </c>
      <c r="DD135" s="73">
        <f>((((((((($A135*2)/PI())/2)+('Calcification Rates'!$D$52-'Calcification Rates'!$E$52))^2)*PI())/2))-((((((($A135*2)/PI())/2)^2)*PI())/2)))*('Calcification Rates'!$F$52-'Calcification Rates'!$G$52)</f>
        <v>165.51283028972645</v>
      </c>
      <c r="DE135" s="73">
        <f>((((((((($A135*2)/PI())/2)+('Calcification Rates'!$D$52+'Calcification Rates'!$E$52))^2)*PI())/2))-((((((($A135*2)/PI())/2)^2)*PI())/2)))*('Calcification Rates'!$F$52+'Calcification Rates'!$G$52)</f>
        <v>185.34497419527457</v>
      </c>
      <c r="DF135" s="73">
        <f>((((((((($A135*2)/PI())/2)+'Calcification Rates'!$D$53)^2)*PI())/2))-((((((($A135*2)/PI())/2)^2)*PI())/2)))*'Calcification Rates'!$F$53</f>
        <v>23.647675322585247</v>
      </c>
      <c r="DG135" s="73">
        <f>((((((((($A135*2)/PI())/2)+('Calcification Rates'!$D$53-'Calcification Rates'!$E$53))^2)*PI())/2))-((((((($A135*2)/PI())/2)^2)*PI())/2)))*('Calcification Rates'!$F$53-'Calcification Rates'!$G$53)</f>
        <v>22.47725599024665</v>
      </c>
      <c r="DH135" s="73">
        <f>((((((((($A135*2)/PI())/2)+('Calcification Rates'!$D$53+'Calcification Rates'!$E$53))^2)*PI())/2))-((((((($A135*2)/PI())/2)^2)*PI())/2)))*('Calcification Rates'!$F$53+'Calcification Rates'!$G$53)</f>
        <v>24.838667393374081</v>
      </c>
      <c r="DI135" s="73">
        <f>((((((((($A135*2)/PI())/2)+'Calcification Rates'!$D$54)^2)*PI())/2))-((((((($A135*2)/PI())/2)^2)*PI())/2)))*'Calcification Rates'!$F$54</f>
        <v>23.647675322585247</v>
      </c>
      <c r="DJ135" s="73">
        <f>((((((((($A135*2)/PI())/2)+('Calcification Rates'!$D$54-'Calcification Rates'!$E$54))^2)*PI())/2))-((((((($A135*2)/PI())/2)^2)*PI())/2)))*('Calcification Rates'!$F$54-'Calcification Rates'!$G$54)</f>
        <v>22.47725599024665</v>
      </c>
      <c r="DK135" s="73">
        <f>((((((((($A135*2)/PI())/2)+('Calcification Rates'!$D$54+'Calcification Rates'!$E$54))^2)*PI())/2))-((((((($A135*2)/PI())/2)^2)*PI())/2)))*('Calcification Rates'!$F$54+'Calcification Rates'!$G$54)</f>
        <v>24.838667393374081</v>
      </c>
      <c r="DL135" s="73">
        <f>((((((((($A135*2)/PI())/2)+'Calcification Rates'!$D$55)^2)*PI())/2))-((((((($A135*2)/PI())/2)^2)*PI())/2)))*'Calcification Rates'!$F$55</f>
        <v>28.998616087025948</v>
      </c>
      <c r="DM135" s="73">
        <f>((((((((($A135*2)/PI())/2)+('Calcification Rates'!$D$55-'Calcification Rates'!$E$55))^2)*PI())/2))-((((((($A135*2)/PI())/2)^2)*PI())/2)))*('Calcification Rates'!$F$55-'Calcification Rates'!$G$55)</f>
        <v>28.672730030487898</v>
      </c>
      <c r="DN135" s="73">
        <f>((((((((($A135*2)/PI())/2)+('Calcification Rates'!$D$55+'Calcification Rates'!$E$55))^2)*PI())/2))-((((((($A135*2)/PI())/2)^2)*PI())/2)))*('Calcification Rates'!$F$55+'Calcification Rates'!$G$55)</f>
        <v>29.324512017483947</v>
      </c>
      <c r="DO135" s="73">
        <f>((((1-'Calcification Rates'!$H$56)*$A135)*'Calcification Rates'!$D$56*0.1)+('Calcification Rates'!$H$56*$A135*'Calcification Rates'!$D$56))*'Calcification Rates'!$F$56</f>
        <v>14.159217905000002</v>
      </c>
      <c r="DP135" s="73">
        <f>((((1-'Calcification Rates'!$H$56)*$A135)*(('Calcification Rates'!$D$56-'Calcification Rates'!$E$56)*0.1))+('Calcification Rates'!$H$56*$A135*('Calcification Rates'!$D$56-'Calcification Rates'!$E$56)))*('Calcification Rates'!$F$56-'Calcification Rates'!$G$56)</f>
        <v>14.159217905000002</v>
      </c>
      <c r="DQ135" s="73">
        <f>((((1-'Calcification Rates'!$H$56)*$A135)*(('Calcification Rates'!$D$56+'Calcification Rates'!$E$56)*0.1))+('Calcification Rates'!$H$56*$A135*('Calcification Rates'!$D$56+'Calcification Rates'!$E$56)))*('Calcification Rates'!$F$56+'Calcification Rates'!$G$56)</f>
        <v>14.159217905000002</v>
      </c>
      <c r="DR135" s="73">
        <f>((((1-'Calcification Rates'!$H$57)*$A135)*'Calcification Rates'!$D$57*0.1)+('Calcification Rates'!$H$57*$A135*'Calcification Rates'!$D$57))*'Calcification Rates'!$F$57</f>
        <v>60.034781333333342</v>
      </c>
      <c r="DS135" s="73">
        <f>((((1-'Calcification Rates'!$H$57)*$A135)*(('Calcification Rates'!$D$57-'Calcification Rates'!$E$57)*0.1))+('Calcification Rates'!$H$57*$A135*('Calcification Rates'!$D$57-'Calcification Rates'!$E$57)))*('Calcification Rates'!$F$57-'Calcification Rates'!$G$57)</f>
        <v>56.90037374931488</v>
      </c>
      <c r="DT135" s="73">
        <f>((((1-'Calcification Rates'!$H$57)*$A135)*(('Calcification Rates'!$D$57+'Calcification Rates'!$E$57)*0.1))+('Calcification Rates'!$H$57*$A135*('Calcification Rates'!$D$57+'Calcification Rates'!$E$57)))*('Calcification Rates'!$F$57+'Calcification Rates'!$G$57)</f>
        <v>63.169188917351804</v>
      </c>
      <c r="DU135" s="73">
        <f>((((1-'Calcification Rates'!$H$58)*$A135)*'Calcification Rates'!$D$58*0.1)+('Calcification Rates'!$H$58*$A135*'Calcification Rates'!$D$58))*'Calcification Rates'!$F$58</f>
        <v>60.034781333333342</v>
      </c>
      <c r="DV135" s="73">
        <f>((((1-'Calcification Rates'!$H$58)*$A135)*(('Calcification Rates'!$D$58-'Calcification Rates'!$E$58)*0.1))+('Calcification Rates'!$H$58*$A135*('Calcification Rates'!$D$58-'Calcification Rates'!$E$58)))*('Calcification Rates'!$F$58-'Calcification Rates'!$G$58)</f>
        <v>56.90037374931488</v>
      </c>
      <c r="DW135" s="73">
        <f>((((1-'Calcification Rates'!$H$58)*$A135)*(('Calcification Rates'!$D$58+'Calcification Rates'!$E$58)*0.1))+('Calcification Rates'!$H$58*$A135*('Calcification Rates'!$D$58+'Calcification Rates'!$E$58)))*('Calcification Rates'!$F$58+'Calcification Rates'!$G$58)</f>
        <v>63.169188917351804</v>
      </c>
      <c r="DX135" s="73">
        <f>(2*'Calcification Rates'!$D$59*'Calcification Rates'!$F$59)+0.1*'Calcification Rates'!$D$59*($A135+(2*'Calcification Rates'!$D$59))*'Calcification Rates'!$F$59</f>
        <v>37.096284088888893</v>
      </c>
      <c r="DY135" s="73">
        <f>(2*('Calcification Rates'!$D$59-'Calcification Rates'!$E$59)*('Calcification Rates'!$F$59-'Calcification Rates'!$G$59))+(0.1*('Calcification Rates'!$D$59-'Calcification Rates'!$E$59)*($A135+(2*'Calcification Rates'!$D$59-'Calcification Rates'!$E$59)))*('Calcification Rates'!$F$59-'Calcification Rates'!$G$59)</f>
        <v>35.140996028356632</v>
      </c>
      <c r="DZ135" s="73">
        <f>(2*('Calcification Rates'!$D$59+'Calcification Rates'!$E$59)*('Calcification Rates'!$F$59+'Calcification Rates'!$G$59))+(0.1*('Calcification Rates'!$D$59+'Calcification Rates'!$E$59)*($A135+(2*'Calcification Rates'!$D$59+'Calcification Rates'!$E$59)))*('Calcification Rates'!$F$59+'Calcification Rates'!$G$59)</f>
        <v>39.053609911628442</v>
      </c>
      <c r="EA135" s="73">
        <f>((((((((($A135*2)/PI())/2)+'Calcification Rates'!$D$60)^2)*PI())/2))-((((((($A135*2)/PI())/2)^2)*PI())/2)))*'Calcification Rates'!$F$60</f>
        <v>82.784351284713921</v>
      </c>
      <c r="EB135" s="73">
        <f>((((((((($A135*2)/PI())/2)+('Calcification Rates'!$D$60-'Calcification Rates'!$E$60))^2)*PI())/2))-((((((($A135*2)/PI())/2)^2)*PI())/2)))*('Calcification Rates'!$F$60-'Calcification Rates'!$G$60)</f>
        <v>77.289705756882</v>
      </c>
      <c r="EC135" s="73">
        <f>((((((((($A135*2)/PI())/2)+('Calcification Rates'!$D$60+'Calcification Rates'!$E$60))^2)*PI())/2))-((((((($A135*2)/PI())/2)^2)*PI())/2)))*('Calcification Rates'!$F$60+'Calcification Rates'!$G$60)</f>
        <v>88.456531581745367</v>
      </c>
      <c r="ED135" s="73">
        <f>$A135*'Calcification Rates'!$D$61*'Calcification Rates'!$F$61</f>
        <v>104.37508905812338</v>
      </c>
      <c r="EE135" s="73">
        <f>$A135*('Calcification Rates'!$D$61-'Calcification Rates'!$E$61)*('Calcification Rates'!$F$61-'Calcification Rates'!$G$61)</f>
        <v>95.641395656150053</v>
      </c>
      <c r="EF135" s="73">
        <f>$A135*('Calcification Rates'!$D$61+'Calcification Rates'!$E$61)*('Calcification Rates'!$F$61+'Calcification Rates'!$G$61)</f>
        <v>113.48673876396597</v>
      </c>
      <c r="EG135" s="73">
        <f>(2*'Calcification Rates'!$D$62*'Calcification Rates'!$F$62)+0.1*'Calcification Rates'!$D$62*($A135+(2*'Calcification Rates'!$D$62))*'Calcification Rates'!$F$62</f>
        <v>178.17761111111108</v>
      </c>
      <c r="EH135" s="73">
        <f>(2*('Calcification Rates'!$D$62-'Calcification Rates'!$E$62)*('Calcification Rates'!$F$62-'Calcification Rates'!$G$62))+(0.1*('Calcification Rates'!$D$62-'Calcification Rates'!$E$62)*($A135+(2*'Calcification Rates'!$D$62-'Calcification Rates'!$E$62)))*('Calcification Rates'!$F$62-'Calcification Rates'!$G$62)</f>
        <v>146.36990653304247</v>
      </c>
      <c r="EI135" s="73">
        <f>(2*('Calcification Rates'!$D$62+'Calcification Rates'!$E$62)*('Calcification Rates'!$F$62+'Calcification Rates'!$G$62))+(0.1*('Calcification Rates'!$D$62+'Calcification Rates'!$E$62)*($A135+(2*'Calcification Rates'!$D$62+'Calcification Rates'!$E$62)))*('Calcification Rates'!$F$62+'Calcification Rates'!$G$62)</f>
        <v>212.47473175361492</v>
      </c>
      <c r="EJ135" s="73">
        <f>(2*'Calcification Rates'!$D$63*'Calcification Rates'!$F$63)+0.1*'Calcification Rates'!$D$63*($A135+(2*'Calcification Rates'!$D$63))*'Calcification Rates'!$F$63</f>
        <v>178.17761111111108</v>
      </c>
      <c r="EK135" s="73">
        <f>(2*('Calcification Rates'!$D$63-'Calcification Rates'!$E$63)*('Calcification Rates'!$F$63-'Calcification Rates'!$G$63))+(0.1*('Calcification Rates'!$D$63-'Calcification Rates'!$E$63)*($A135+(2*'Calcification Rates'!$D$63-'Calcification Rates'!$E$63)))*('Calcification Rates'!$F$63-'Calcification Rates'!$G$63)</f>
        <v>146.36990653304247</v>
      </c>
      <c r="EL135" s="73">
        <f>(2*('Calcification Rates'!$D$63+'Calcification Rates'!$E$63)*('Calcification Rates'!$F$63+'Calcification Rates'!$G$63))+(0.1*('Calcification Rates'!$D$63+'Calcification Rates'!$E$63)*($A135+(2*'Calcification Rates'!$D$63+'Calcification Rates'!$E$63)))*('Calcification Rates'!$F$63+'Calcification Rates'!$G$63)</f>
        <v>212.47473175361492</v>
      </c>
      <c r="EM135" s="73">
        <f>(2*'Calcification Rates'!$D$64*'Calcification Rates'!$F$64)+0.1*'Calcification Rates'!$D$64*($A135+(2*'Calcification Rates'!$D$64))*'Calcification Rates'!$F$64</f>
        <v>178.17761111111108</v>
      </c>
      <c r="EN135" s="73">
        <f>(2*('Calcification Rates'!$D$64-'Calcification Rates'!$E$64)*('Calcification Rates'!$F$64-'Calcification Rates'!$G$64))+(0.1*('Calcification Rates'!$D$64-'Calcification Rates'!$E$64)*($A135+(2*'Calcification Rates'!$D$64-'Calcification Rates'!$E$64)))*('Calcification Rates'!$F$64-'Calcification Rates'!$G$64)</f>
        <v>146.36990653304247</v>
      </c>
      <c r="EO135" s="73">
        <f>(2*('Calcification Rates'!$D$64+'Calcification Rates'!$E$64)*('Calcification Rates'!$F$64+'Calcification Rates'!$G$64))+(0.1*('Calcification Rates'!$D$64+'Calcification Rates'!$E$64)*($A135+(2*'Calcification Rates'!$D$64+'Calcification Rates'!$E$64)))*('Calcification Rates'!$F$64+'Calcification Rates'!$G$64)</f>
        <v>212.47473175361492</v>
      </c>
      <c r="EP135" s="73">
        <f>(2*'Calcification Rates'!$D$65*'Calcification Rates'!$F$65)+0.1*'Calcification Rates'!$D$65*($A135+(2*'Calcification Rates'!$D$65))*'Calcification Rates'!$F$65</f>
        <v>178.17761111111108</v>
      </c>
      <c r="EQ135" s="73">
        <f>(2*('Calcification Rates'!$D$65-'Calcification Rates'!$E$65)*('Calcification Rates'!$F$65-'Calcification Rates'!$G$65))+(0.1*('Calcification Rates'!$D$65-'Calcification Rates'!$E$65)*($A135+(2*'Calcification Rates'!$D$65-'Calcification Rates'!$E$65)))*('Calcification Rates'!$F$65-'Calcification Rates'!$G$65)</f>
        <v>146.36990653304247</v>
      </c>
      <c r="ER135" s="73">
        <f>(2*('Calcification Rates'!$D$65+'Calcification Rates'!$E$65)*('Calcification Rates'!$F$65+'Calcification Rates'!$G$65))+(0.1*('Calcification Rates'!$D$65+'Calcification Rates'!$E$65)*($A135+(2*'Calcification Rates'!$D$65+'Calcification Rates'!$E$65)))*('Calcification Rates'!$F$65+'Calcification Rates'!$G$65)</f>
        <v>212.47473175361492</v>
      </c>
      <c r="ES135" s="73">
        <f>$A135*'Calcification Rates'!$D$66*'Calcification Rates'!$F$66</f>
        <v>104.37508905812338</v>
      </c>
      <c r="ET135" s="73">
        <f>$A135*('Calcification Rates'!$D$66-'Calcification Rates'!$E$66)*('Calcification Rates'!$F$66-'Calcification Rates'!$G$66)</f>
        <v>95.641395656150053</v>
      </c>
      <c r="EU135" s="73">
        <f>$A135*('Calcification Rates'!$D$66+'Calcification Rates'!$E$66)*('Calcification Rates'!$F$66+'Calcification Rates'!$G$66)</f>
        <v>113.48673876396597</v>
      </c>
      <c r="EV135" s="73">
        <f>(2*'Calcification Rates'!$D$67*'Calcification Rates'!$F$67)+0.1*'Calcification Rates'!$D$67*($A135+(2*'Calcification Rates'!$D$67))*'Calcification Rates'!$F$67</f>
        <v>178.17761111111108</v>
      </c>
      <c r="EW135" s="73">
        <f>(2*('Calcification Rates'!$D$67-'Calcification Rates'!$E$67)*('Calcification Rates'!$F$67-'Calcification Rates'!$G$67))+(0.1*('Calcification Rates'!$D$67-'Calcification Rates'!$E$67)*($A135+(2*'Calcification Rates'!$D$67-'Calcification Rates'!$E$67)))*('Calcification Rates'!$F$67-'Calcification Rates'!$G$67)</f>
        <v>146.36990653304247</v>
      </c>
      <c r="EX135" s="73">
        <f>(2*('Calcification Rates'!$D$67+'Calcification Rates'!$E$67)*('Calcification Rates'!$F$67+'Calcification Rates'!$G$67))+(0.1*('Calcification Rates'!$D$67+'Calcification Rates'!$E$67)*($A135+(2*'Calcification Rates'!$D$67+'Calcification Rates'!$E$67)))*('Calcification Rates'!$F$67+'Calcification Rates'!$G$67)</f>
        <v>212.47473175361492</v>
      </c>
      <c r="EY135" s="73">
        <f>((((1-'Calcification Rates'!$H$68)*$A135)*'Calcification Rates'!$D$68*0.1)+('Calcification Rates'!$H$68*$A135*'Calcification Rates'!$D$68))*'Calcification Rates'!$F$68</f>
        <v>30.447224499999997</v>
      </c>
      <c r="EZ135" s="73">
        <f>((((1-'Calcification Rates'!$H$68)*$A135)*(('Calcification Rates'!$D$68-'Calcification Rates'!$E$68)*0.1))+('Calcification Rates'!$H$68*$A135*('Calcification Rates'!$D$68-'Calcification Rates'!$E$68)))*('Calcification Rates'!$F$68-'Calcification Rates'!$G$68)</f>
        <v>18.946210579601917</v>
      </c>
      <c r="FA135" s="73">
        <f>((((1-'Calcification Rates'!$H$68)*$A135)*(('Calcification Rates'!$D$68+'Calcification Rates'!$E$68)*0.1))+('Calcification Rates'!$H$68*$A135*('Calcification Rates'!$D$68+'Calcification Rates'!$E$68)))*('Calcification Rates'!$F$68+'Calcification Rates'!$G$68)</f>
        <v>43.092216195661258</v>
      </c>
      <c r="FB135" s="73">
        <f>((((((((($A135*2)/PI())/2)+'Calcification Rates'!$D$69)^2)*PI())/2))-((((((($A135*2)/PI())/2)^2)*PI())/2)))*'Calcification Rates'!$F$69</f>
        <v>201.65480546479034</v>
      </c>
      <c r="FC135" s="73">
        <f>((((((((($A135*2)/PI())/2)+('Calcification Rates'!$D$69-'Calcification Rates'!$E$69))^2)*PI())/2))-((((((($A135*2)/PI())/2)^2)*PI())/2)))*('Calcification Rates'!$F$69-'Calcification Rates'!$G$69)</f>
        <v>190.90954939197999</v>
      </c>
      <c r="FD135" s="73">
        <f>((((((((($A135*2)/PI())/2)+('Calcification Rates'!$D$69+'Calcification Rates'!$E$69))^2)*PI())/2))-((((((($A135*2)/PI())/2)^2)*PI())/2)))*('Calcification Rates'!$F$69+'Calcification Rates'!$G$69)</f>
        <v>212.55633314400788</v>
      </c>
      <c r="FE135" s="73">
        <f>((((((((($A135*2)/PI())/2)+'Calcification Rates'!$D$70)^2)*PI())/2))-((((((($A135*2)/PI())/2)^2)*PI())/2)))*'Calcification Rates'!$F$70</f>
        <v>157.02996184567942</v>
      </c>
      <c r="FF135" s="73">
        <f>((((((((($A135*2)/PI())/2)+('Calcification Rates'!$D$70-'Calcification Rates'!$E$70))^2)*PI())/2))-((((((($A135*2)/PI())/2)^2)*PI())/2)))*('Calcification Rates'!$F$70-'Calcification Rates'!$G$70)</f>
        <v>135.20985227471067</v>
      </c>
      <c r="FG135" s="73">
        <f>((((((((($A135*2)/PI())/2)+('Calcification Rates'!$D$70+'Calcification Rates'!$E$70))^2)*PI())/2))-((((((($A135*2)/PI())/2)^2)*PI())/2)))*('Calcification Rates'!$F$70+'Calcification Rates'!$G$70)</f>
        <v>179.26809298306813</v>
      </c>
      <c r="FH135" s="73">
        <f>((((((((($A135*2)/PI())/2)+'Calcification Rates'!$D$71)^2)*PI())/2))-((((((($A135*2)/PI())/2)^2)*PI())/2)))*'Calcification Rates'!$F$71</f>
        <v>90.142833817240685</v>
      </c>
      <c r="FI135" s="73">
        <f>((((((((($A135*2)/PI())/2)+('Calcification Rates'!$D$71-'Calcification Rates'!$E$71))^2)*PI())/2))-((((((($A135*2)/PI())/2)^2)*PI())/2)))*('Calcification Rates'!$F$71-'Calcification Rates'!$G$71)</f>
        <v>83.125763655101522</v>
      </c>
      <c r="FJ135" s="73">
        <f>((((((((($A135*2)/PI())/2)+('Calcification Rates'!$D$71+'Calcification Rates'!$E$71))^2)*PI())/2))-((((((($A135*2)/PI())/2)^2)*PI())/2)))*('Calcification Rates'!$F$71+'Calcification Rates'!$G$71)</f>
        <v>97.436985168295934</v>
      </c>
      <c r="FK135" s="73">
        <f>$A135*'Calcification Rates'!$D$72*'Calcification Rates'!$F$72</f>
        <v>3.1258740624999999</v>
      </c>
      <c r="FL135" s="73">
        <f>$A135*('Calcification Rates'!$D$72-'Calcification Rates'!$E$72)*('Calcification Rates'!$F$72-'Calcification Rates'!$G$72)</f>
        <v>2.0315017539487386</v>
      </c>
      <c r="FM135" s="73">
        <f>$A135*('Calcification Rates'!$D$72+'Calcification Rates'!$E$72)*('Calcification Rates'!$F$72+'Calcification Rates'!$G$72)</f>
        <v>4.2202463710512612</v>
      </c>
      <c r="FN135" s="73">
        <f>$A135*'Calcification Rates'!$D$74*'Calcification Rates'!$F$74</f>
        <v>3.1258740624999999</v>
      </c>
      <c r="FO135" s="73">
        <f>$A135*('Calcification Rates'!$D$74-'Calcification Rates'!$E$74)*('Calcification Rates'!$F$74-'Calcification Rates'!$G$74)</f>
        <v>2.0315017539487386</v>
      </c>
      <c r="FP135" s="73">
        <f>$A135*('Calcification Rates'!$D$74+'Calcification Rates'!$E$74)*('Calcification Rates'!$F$74+'Calcification Rates'!$G$74)</f>
        <v>4.2202463710512612</v>
      </c>
      <c r="FQ135" s="73">
        <f>$A135*'Calcification Rates'!$D$75*'Calcification Rates'!$F$75</f>
        <v>90.219293678977266</v>
      </c>
      <c r="FR135" s="73">
        <f>$A135*('Calcification Rates'!$D$75-'Calcification Rates'!$E$75)*('Calcification Rates'!$F$75-'Calcification Rates'!$G$75)</f>
        <v>84.017665526092387</v>
      </c>
      <c r="FS135" s="73">
        <f>$A135*('Calcification Rates'!$D$75+'Calcification Rates'!$E$75)*('Calcification Rates'!$F$75+'Calcification Rates'!$G$75)</f>
        <v>96.60975982321014</v>
      </c>
      <c r="FT135" s="73">
        <f>((((((((($A135*2)/PI())/2)+'Calcification Rates'!$D$76)^2)*PI())/2))-((((((($A135*2)/PI())/2)^2)*PI())/2)))*'Calcification Rates'!$F$76</f>
        <v>90.700865484459214</v>
      </c>
      <c r="FU135" s="73">
        <f>((((((((($A135*2)/PI())/2)+('Calcification Rates'!$D$76-'Calcification Rates'!$E$76))^2)*PI())/2))-((((((($A135*2)/PI())/2)^2)*PI())/2)))*('Calcification Rates'!$F$76-'Calcification Rates'!$G$76)</f>
        <v>84.456349926442186</v>
      </c>
      <c r="FV135" s="73">
        <f>((((((((($A135*2)/PI())/2)+('Calcification Rates'!$D$76+'Calcification Rates'!$E$76))^2)*PI())/2))-((((((($A135*2)/PI())/2)^2)*PI())/2)))*('Calcification Rates'!$F$76+'Calcification Rates'!$G$76)</f>
        <v>97.136693443232872</v>
      </c>
      <c r="FW135" s="73">
        <f>(2*'Calcification Rates'!$D$77*'Calcification Rates'!$F$77)+0.1*'Calcification Rates'!$D$77*($A135+(2*'Calcification Rates'!$D$77))*'Calcification Rates'!$F$77</f>
        <v>178.17761111111108</v>
      </c>
      <c r="FX135" s="73">
        <f>(2*('Calcification Rates'!$D$77-'Calcification Rates'!$E$77)*('Calcification Rates'!$F$77-'Calcification Rates'!$G$77))+(0.1*('Calcification Rates'!$D$77-'Calcification Rates'!$E$77)*($A135+(2*'Calcification Rates'!$D$77-'Calcification Rates'!$E$77)))*('Calcification Rates'!$F$77-'Calcification Rates'!$G$77)</f>
        <v>169.54560014446776</v>
      </c>
      <c r="FY135" s="73">
        <f>(2*('Calcification Rates'!$D$77+'Calcification Rates'!$E$77)*('Calcification Rates'!$F$77+'Calcification Rates'!$G$77))+(0.1*('Calcification Rates'!$D$77+'Calcification Rates'!$E$77)*($A135+(2*'Calcification Rates'!$D$77+'Calcification Rates'!$E$77)))*('Calcification Rates'!$F$77+'Calcification Rates'!$G$77)</f>
        <v>186.84699000372504</v>
      </c>
      <c r="FZ135" s="73">
        <f>((((1-'Calcification Rates'!$H$78)*$A135)*'Calcification Rates'!$D$78*0.1)+('Calcification Rates'!$H$78*$A135*'Calcification Rates'!$D$78))*'Calcification Rates'!$F$78</f>
        <v>47.428458782250004</v>
      </c>
      <c r="GA135" s="73">
        <f>((((1-'Calcification Rates'!$H$78)*$A135)*(('Calcification Rates'!$D$78-'Calcification Rates'!$E$78)*0.1))+('Calcification Rates'!$H$78*$A135*('Calcification Rates'!$D$78-'Calcification Rates'!$E$78)))*('Calcification Rates'!$F$78-'Calcification Rates'!$G$78)</f>
        <v>45.786486344347615</v>
      </c>
      <c r="GB135" s="73">
        <f>((((1-'Calcification Rates'!$H$78)*$A135)*(('Calcification Rates'!$D$78+'Calcification Rates'!$E$78)*0.1))+('Calcification Rates'!$H$78*$A135*('Calcification Rates'!$D$78+'Calcification Rates'!$E$78)))*('Calcification Rates'!$F$78+'Calcification Rates'!$G$78)</f>
        <v>49.070431220152372</v>
      </c>
      <c r="GC135" s="73">
        <f>((((1-'Calcification Rates'!$H$79)*$A135)*'Calcification Rates'!$D$79*0.1)+('Calcification Rates'!$H$79*$A135*'Calcification Rates'!$D$79))*'Calcification Rates'!$F$79</f>
        <v>53.941013490000003</v>
      </c>
      <c r="GD135" s="73">
        <f>((((1-'Calcification Rates'!$H$79)*$A135)*(('Calcification Rates'!$D$79-'Calcification Rates'!$E$79)*0.1))+('Calcification Rates'!$H$79*$A135*('Calcification Rates'!$D$79-'Calcification Rates'!$E$79)))*('Calcification Rates'!$F$79-'Calcification Rates'!$G$79)</f>
        <v>51.686050761439652</v>
      </c>
      <c r="GE135" s="73">
        <f>((((1-'Calcification Rates'!$H$79)*$A135)*(('Calcification Rates'!$D$79+'Calcification Rates'!$E$79)*0.1))+('Calcification Rates'!$H$79*$A135*('Calcification Rates'!$D$79+'Calcification Rates'!$E$79)))*('Calcification Rates'!$F$79+'Calcification Rates'!$G$79)</f>
        <v>56.195976218560354</v>
      </c>
      <c r="GF135" s="73">
        <f>((((1-'Calcification Rates'!$H$80)*$A135)*'Calcification Rates'!$D$80*0.1)+('Calcification Rates'!$H$80*$A135*'Calcification Rates'!$D$80))*'Calcification Rates'!$F$80</f>
        <v>63.475681678499988</v>
      </c>
      <c r="GG135" s="73">
        <f>((((1-'Calcification Rates'!$H$80)*$A135)*(('Calcification Rates'!$D$80-'Calcification Rates'!$E$80)*0.1))+('Calcification Rates'!$H$80*$A135*('Calcification Rates'!$D$80-'Calcification Rates'!$E$80)))*('Calcification Rates'!$F$80-'Calcification Rates'!$G$80)</f>
        <v>61.278154656344924</v>
      </c>
      <c r="GH135" s="73">
        <f>((((1-'Calcification Rates'!$H$80)*$A135)*(('Calcification Rates'!$D$80+'Calcification Rates'!$E$80)*0.1))+('Calcification Rates'!$H$80*$A135*('Calcification Rates'!$D$80+'Calcification Rates'!$E$80)))*('Calcification Rates'!$F$80+'Calcification Rates'!$G$80)</f>
        <v>65.673208700655053</v>
      </c>
      <c r="GI135" s="73">
        <f>((((((((($A135*2)/PI())/2)+'Calcification Rates'!$D$81)^2)*PI())/2))-((((((($A135*2)/PI())/2)^2)*PI())/2)))*'Calcification Rates'!$F$81</f>
        <v>76.800183673528764</v>
      </c>
      <c r="GJ135" s="73">
        <f>((((((((($A135*2)/PI())/2)+('Calcification Rates'!$D$81-'Calcification Rates'!$E$81))^2)*PI())/2))-((((((($A135*2)/PI())/2)^2)*PI())/2)))*('Calcification Rates'!$F$81-'Calcification Rates'!$G$81)</f>
        <v>74.317269453282464</v>
      </c>
      <c r="GK135" s="73">
        <f>((((((((($A135*2)/PI())/2)+('Calcification Rates'!$D$81+'Calcification Rates'!$E$81))^2)*PI())/2))-((((((($A135*2)/PI())/2)^2)*PI())/2)))*('Calcification Rates'!$F$81+'Calcification Rates'!$G$81)</f>
        <v>79.283990341065504</v>
      </c>
      <c r="GL135" s="73">
        <f>((((((((($A135*2)/PI())/2)+'Calcification Rates'!$D$82)^2)*PI())/2))-((((((($A135*2)/PI())/2)^2)*PI())/2)))*'Calcification Rates'!$F$82</f>
        <v>78.748834028302909</v>
      </c>
      <c r="GM135" s="73">
        <f>((((((((($A135*2)/PI())/2)+('Calcification Rates'!$D$82-'Calcification Rates'!$E$82))^2)*PI())/2))-((((((($A135*2)/PI())/2)^2)*PI())/2)))*('Calcification Rates'!$F$82-'Calcification Rates'!$G$82)</f>
        <v>76.816534025513647</v>
      </c>
      <c r="GN135" s="73">
        <f>((((((((($A135*2)/PI())/2)+('Calcification Rates'!$D$82+'Calcification Rates'!$E$82))^2)*PI())/2))-((((((($A135*2)/PI())/2)^2)*PI())/2)))*('Calcification Rates'!$F$82+'Calcification Rates'!$G$82)</f>
        <v>80.681674198898321</v>
      </c>
      <c r="GO135" s="73">
        <f>((((((((($A135*2)/PI())/2)+'Calcification Rates'!$D$87)^2)*PI())/2))-((((((($A135*2)/PI())/2)^2)*PI())/2)))*'Calcification Rates'!$F$87</f>
        <v>53.016740178455812</v>
      </c>
      <c r="GP135" s="73">
        <f>((((((((($A135*2)/PI())/2)+('Calcification Rates'!$D$87-'Calcification Rates'!$E$87))^2)*PI())/2))-((((((($A135*2)/PI())/2)^2)*PI())/2)))*('Calcification Rates'!$F$87-'Calcification Rates'!$G$87)</f>
        <v>46.128056343046588</v>
      </c>
      <c r="GQ135" s="73">
        <f>((((((((($A135*2)/PI())/2)+('Calcification Rates'!$D$87+'Calcification Rates'!$E$87))^2)*PI())/2))-((((((($A135*2)/PI())/2)^2)*PI())/2)))*('Calcification Rates'!$F$87+'Calcification Rates'!$G$87)</f>
        <v>60.269538166710575</v>
      </c>
      <c r="GR135" s="73">
        <f>((((((((($A135*2)/PI())/2)+'Calcification Rates'!$D$88)^2)*PI())/2))-((((((($A135*2)/PI())/2)^2)*PI())/2)))*'Calcification Rates'!$F$88</f>
        <v>53.016740178455812</v>
      </c>
      <c r="GS135" s="73">
        <f>((((((((($A135*2)/PI())/2)+('Calcification Rates'!$D$88-'Calcification Rates'!$E$88))^2)*PI())/2))-((((((($A135*2)/PI())/2)^2)*PI())/2)))*('Calcification Rates'!$F$88-'Calcification Rates'!$G$88)</f>
        <v>46.128056343046588</v>
      </c>
      <c r="GT135" s="73">
        <f>((((((((($A135*2)/PI())/2)+('Calcification Rates'!$D$88+'Calcification Rates'!$E$88))^2)*PI())/2))-((((((($A135*2)/PI())/2)^2)*PI())/2)))*('Calcification Rates'!$F$88+'Calcification Rates'!$G$88)</f>
        <v>60.269538166710575</v>
      </c>
      <c r="GU135" s="73">
        <f>((((((((($A135*2)/PI())/2)+'Calcification Rates'!$D$89)^2)*PI())/2))-((((((($A135*2)/PI())/2)^2)*PI())/2)))*'Calcification Rates'!$F$89</f>
        <v>74.025976317059744</v>
      </c>
      <c r="GV135" s="73">
        <f>((((((((($A135*2)/PI())/2)+('Calcification Rates'!$D$89-'Calcification Rates'!$E$89))^2)*PI())/2))-((((((($A135*2)/PI())/2)^2)*PI())/2)))*('Calcification Rates'!$F$89-'Calcification Rates'!$G$89)</f>
        <v>66.008214194582322</v>
      </c>
      <c r="GW135" s="73">
        <f>((((((((($A135*2)/PI())/2)+('Calcification Rates'!$D$89+'Calcification Rates'!$E$89))^2)*PI())/2))-((((((($A135*2)/PI())/2)^2)*PI())/2)))*('Calcification Rates'!$F$89+'Calcification Rates'!$G$89)</f>
        <v>82.340169312632256</v>
      </c>
      <c r="GX135" s="73">
        <f>((((((((($A135*2)/PI())/2)+'Calcification Rates'!$D$90)^2)*PI())/2))-((((((($A135*2)/PI())/2)^2)*PI())/2)))*'Calcification Rates'!$F$90</f>
        <v>74.025976317059744</v>
      </c>
      <c r="GY135" s="73">
        <f>((((((((($A135*2)/PI())/2)+('Calcification Rates'!$D$90-'Calcification Rates'!$E$90))^2)*PI())/2))-((((((($A135*2)/PI())/2)^2)*PI())/2)))*('Calcification Rates'!$F$90-'Calcification Rates'!$G$90)</f>
        <v>66.008214194582322</v>
      </c>
      <c r="GZ135" s="73">
        <f>((((((((($A135*2)/PI())/2)+('Calcification Rates'!$D$90+'Calcification Rates'!$E$90))^2)*PI())/2))-((((((($A135*2)/PI())/2)^2)*PI())/2)))*('Calcification Rates'!$F$90+'Calcification Rates'!$G$90)</f>
        <v>82.340169312632256</v>
      </c>
      <c r="HA135" s="73">
        <f>((((((((($A135*2)/PI())/2)+'Calcification Rates'!$D$92)^2)*PI())/2))-((((((($A135*2)/PI())/2)^2)*PI())/2)))*'Calcification Rates'!$F$92</f>
        <v>185.33080979445958</v>
      </c>
      <c r="HB135" s="73">
        <f>((((((((($A135*2)/PI())/2)+('Calcification Rates'!$D$92-'Calcification Rates'!$E$92))^2)*PI())/2))-((((((($A135*2)/PI())/2)^2)*PI())/2)))*('Calcification Rates'!$F$92-'Calcification Rates'!$G$92)</f>
        <v>178.16019849332025</v>
      </c>
      <c r="HC135" s="73">
        <f>((((((((($A135*2)/PI())/2)+('Calcification Rates'!$D$92+'Calcification Rates'!$E$92))^2)*PI())/2))-((((((($A135*2)/PI())/2)^2)*PI())/2)))*('Calcification Rates'!$F$92+'Calcification Rates'!$G$92)</f>
        <v>192.50142109559894</v>
      </c>
      <c r="HD135" s="73">
        <f>$A135*'Calcification Rates'!$D$93*'Calcification Rates'!$F$93</f>
        <v>54.952209085507498</v>
      </c>
      <c r="HE135" s="73">
        <f>$A135*('Calcification Rates'!$D$93-'Calcification Rates'!$E$93)*('Calcification Rates'!$F$93-'Calcification Rates'!$G$93)</f>
        <v>48.296225356330645</v>
      </c>
      <c r="HF135" s="73">
        <f>$A135*('Calcification Rates'!$D$93+'Calcification Rates'!$E$93)*('Calcification Rates'!$F$93+'Calcification Rates'!$G$93)</f>
        <v>61.972827382599249</v>
      </c>
      <c r="HG135" s="73">
        <f>$A135*'Calcification Rates'!$D$95*'Calcification Rates'!$F$95</f>
        <v>70.064066584022058</v>
      </c>
      <c r="HH135" s="73">
        <f>$A135*('Calcification Rates'!$D$95-'Calcification Rates'!$E$95)*('Calcification Rates'!$F$95-'Calcification Rates'!$G$95)</f>
        <v>61.14088184568454</v>
      </c>
      <c r="HI135" s="73">
        <f>$A135*('Calcification Rates'!$D$95+'Calcification Rates'!$E$95)*('Calcification Rates'!$F$95+'Calcification Rates'!$G$95)</f>
        <v>79.487321586928587</v>
      </c>
      <c r="HJ135" s="73">
        <f>((((1-'Calcification Rates'!$H$96)*$A135)*'Calcification Rates'!$D$96*0.1)+('Calcification Rates'!$H$96*$A135*'Calcification Rates'!$D$96))*'Calcification Rates'!$F$96</f>
        <v>33.309574024999996</v>
      </c>
      <c r="HK135" s="73">
        <f>((((1-'Calcification Rates'!$H$96)*$A135)*(('Calcification Rates'!$D$96-'Calcification Rates'!$E$96)*0.1))+('Calcification Rates'!$H$96*$A135*('Calcification Rates'!$D$96-'Calcification Rates'!$E$96)))*('Calcification Rates'!$F$96-'Calcification Rates'!$G$96)</f>
        <v>29.096656821291532</v>
      </c>
      <c r="HL135" s="73">
        <f>((((1-'Calcification Rates'!$H$96)*$A135)*(('Calcification Rates'!$D$96+'Calcification Rates'!$E$96)*0.1))+('Calcification Rates'!$H$96*$A135*('Calcification Rates'!$D$96+'Calcification Rates'!$E$96)))*('Calcification Rates'!$F$96+'Calcification Rates'!$G$96)</f>
        <v>37.781623612911893</v>
      </c>
      <c r="HM135" s="73">
        <f>((((1-'Calcification Rates'!$H$98)*$A135)*'Calcification Rates'!$D$98*0.1)+('Calcification Rates'!$H$98*$A135*'Calcification Rates'!$D$98))*'Calcification Rates'!$F$98</f>
        <v>33.309574024999996</v>
      </c>
      <c r="HN135" s="73">
        <f>((((1-'Calcification Rates'!$H$98)*$A135)*(('Calcification Rates'!$D$98-'Calcification Rates'!$E$98)*0.1))+('Calcification Rates'!$H$98*$A135*('Calcification Rates'!$D$98-'Calcification Rates'!$E$98)))*('Calcification Rates'!$F$98-'Calcification Rates'!$G$98)</f>
        <v>20.088491861987912</v>
      </c>
      <c r="HO135" s="73">
        <f>((((1-'Calcification Rates'!$H$98)*$A135)*(('Calcification Rates'!$D$98+'Calcification Rates'!$E$98)*0.1))+('Calcification Rates'!$H$98*$A135*('Calcification Rates'!$D$98+'Calcification Rates'!$E$98)))*('Calcification Rates'!$F$98+'Calcification Rates'!$G$98)</f>
        <v>48.444844106724652</v>
      </c>
    </row>
    <row r="136" spans="1:223" x14ac:dyDescent="0.3">
      <c r="A136" s="42">
        <v>134</v>
      </c>
      <c r="B136" s="73">
        <f>((((1-'Calcification Rates'!$H$11)*$A136)*'Calcification Rates'!$D$11*0.1)+('Calcification Rates'!$H$11*$A136*'Calcification Rates'!$D$11))*'Calcification Rates'!$F$11</f>
        <v>368.6749218133333</v>
      </c>
      <c r="C136" s="73">
        <f>((((1-'Calcification Rates'!$H$11)*$A136)*(('Calcification Rates'!$D$11-'Calcification Rates'!$E$11)*0.1))+('Calcification Rates'!$H$11*$A136*('Calcification Rates'!$D$11-'Calcification Rates'!$E$11)))*('Calcification Rates'!$F$11-'Calcification Rates'!$G$11)</f>
        <v>299.42857083159532</v>
      </c>
      <c r="D136" s="73">
        <f>((((1-'Calcification Rates'!$H$11)*$A136)*(('Calcification Rates'!$D$11+'Calcification Rates'!$E$11)*0.1))+('Calcification Rates'!$H$11*$A136*('Calcification Rates'!$D$11+'Calcification Rates'!$E$11)))*('Calcification Rates'!$F$11+'Calcification Rates'!$G$11)</f>
        <v>440.07238223150728</v>
      </c>
      <c r="E136" s="73">
        <f>(((((1-'Calcification Rates'!$H$12)*$A136)*'Calcification Rates'!$D$12*0.1)+('Calcification Rates'!$H$12*$A136*'Calcification Rates'!$D$12))*'Calcification Rates'!$F$12)*0.5</f>
        <v>194.1454584380952</v>
      </c>
      <c r="F136" s="73">
        <f>(((((1-'Calcification Rates'!$H$12)*$A136)*(('Calcification Rates'!$D$12-'Calcification Rates'!$E$12)*0.1))+('Calcification Rates'!$H$12*$A136*('Calcification Rates'!$D$12-'Calcification Rates'!$E$12)))*('Calcification Rates'!$F$12-'Calcification Rates'!$G$12))*0.5</f>
        <v>178.43461730287805</v>
      </c>
      <c r="G136" s="73">
        <f>(((((1-'Calcification Rates'!$H$12)*$A136)*(('Calcification Rates'!$D$12+'Calcification Rates'!$E$12)*0.1))+('Calcification Rates'!$H$12*$A136*('Calcification Rates'!$D$12+'Calcification Rates'!$E$12)))*('Calcification Rates'!$F$12+'Calcification Rates'!$G$12))*0.5</f>
        <v>210.12889718068837</v>
      </c>
      <c r="H136" s="73">
        <f>(((((1-'Calcification Rates'!$H$13)*$A136)*'Calcification Rates'!$D$13*0.1)+('Calcification Rates'!$H$13*$A136*'Calcification Rates'!$D$13))*'Calcification Rates'!$F$13)*0.5</f>
        <v>156.21938495039996</v>
      </c>
      <c r="I136" s="73">
        <f>(((((1-'Calcification Rates'!$H$13)*$A136)*(('Calcification Rates'!$D$13-'Calcification Rates'!$E$13)*0.1))+('Calcification Rates'!$H$13*$A136*('Calcification Rates'!$D$13-'Calcification Rates'!$E$13)))*('Calcification Rates'!$F$13-'Calcification Rates'!$G$13))*0.5</f>
        <v>132.2057837829079</v>
      </c>
      <c r="J136" s="73">
        <f>(((((1-'Calcification Rates'!$H$13)*$A136)*(('Calcification Rates'!$D$13+'Calcification Rates'!$E$13)*0.1))+('Calcification Rates'!$H$13*$A136*('Calcification Rates'!$D$13+'Calcification Rates'!$E$13)))*('Calcification Rates'!$F$13+'Calcification Rates'!$G$13))*0.5</f>
        <v>182.21309477064759</v>
      </c>
      <c r="K136" s="73">
        <f>((((((((($A136*2)/PI())/2)+'Calcification Rates'!$D$14)^2)*PI())/2))-((((((($A136*2)/PI())/2)^2)*PI())/2)))*'Calcification Rates'!$F$14</f>
        <v>79.091056613857219</v>
      </c>
      <c r="L136" s="73">
        <f>((((((((($A136*2)/PI())/2)+('Calcification Rates'!$D$14-'Calcification Rates'!$E$14))^2)*PI())/2))-((((((($A136*2)/PI())/2)^2)*PI())/2)))*('Calcification Rates'!$F$14-'Calcification Rates'!$G$14)</f>
        <v>76.339760946847377</v>
      </c>
      <c r="M136" s="73">
        <f>((((((((($A136*2)/PI())/2)+('Calcification Rates'!$D$14+'Calcification Rates'!$E$14))^2)*PI())/2))-((((((($A136*2)/PI())/2)^2)*PI())/2)))*('Calcification Rates'!$F$14+'Calcification Rates'!$G$14)</f>
        <v>81.843032432163596</v>
      </c>
      <c r="N136" s="73">
        <f>((((((((($A136*2)/PI())/2)+'Calcification Rates'!$D$15)^2)*PI())/2))-((((((($A136*2)/PI())/2)^2)*PI())/2)))*'Calcification Rates'!$F$15</f>
        <v>80.223871226816115</v>
      </c>
      <c r="O136" s="73">
        <f>((((((((($A136*2)/PI())/2)+('Calcification Rates'!$D$15-'Calcification Rates'!$E$15))^2)*PI())/2))-((((((($A136*2)/PI())/2)^2)*PI())/2)))*('Calcification Rates'!$F$15-'Calcification Rates'!$G$15)</f>
        <v>72.351000308223163</v>
      </c>
      <c r="P136" s="73">
        <f>((((((((($A136*2)/PI())/2)+('Calcification Rates'!$D$15+'Calcification Rates'!$E$15))^2)*PI())/2))-((((((($A136*2)/PI())/2)^2)*PI())/2)))*('Calcification Rates'!$F$15+'Calcification Rates'!$G$15)</f>
        <v>88.463801458465881</v>
      </c>
      <c r="Q136" s="73">
        <f>(2*'Calcification Rates'!$D$16*'Calcification Rates'!$F$16)+0.1*'Calcification Rates'!$D$16*($A136+(2*'Calcification Rates'!$D$16))*'Calcification Rates'!$F$16</f>
        <v>17.302028333333332</v>
      </c>
      <c r="R136" s="73">
        <f>(2*('Calcification Rates'!$D$16-'Calcification Rates'!$E$16)*('Calcification Rates'!$F$16-'Calcification Rates'!$G$16))+(0.1*('Calcification Rates'!$D$16-'Calcification Rates'!$E$16)*($A136+(2*'Calcification Rates'!$D$16-'Calcification Rates'!$E$16)))*('Calcification Rates'!$F$16-'Calcification Rates'!$G$16)</f>
        <v>14.862871796209387</v>
      </c>
      <c r="S136" s="73">
        <f>(2*('Calcification Rates'!$D$16+'Calcification Rates'!$E$16)*('Calcification Rates'!$F$16+'Calcification Rates'!$G$16))+(0.1*('Calcification Rates'!$D$16+'Calcification Rates'!$E$16)*($A136+(2*'Calcification Rates'!$D$16+'Calcification Rates'!$E$16)))*('Calcification Rates'!$F$16+'Calcification Rates'!$G$16)</f>
        <v>19.801811408435388</v>
      </c>
      <c r="T136" s="73">
        <f>(2*'Calcification Rates'!$D$17*'Calcification Rates'!$F$17)+0.1*'Calcification Rates'!$D$17*($A136+(2*'Calcification Rates'!$D$17))*'Calcification Rates'!$F$17</f>
        <v>15.991268611111108</v>
      </c>
      <c r="U136" s="73">
        <f>(2*('Calcification Rates'!$D$17-'Calcification Rates'!$E$17)*('Calcification Rates'!$F$17-'Calcification Rates'!$G$17))+(0.1*('Calcification Rates'!$D$17-'Calcification Rates'!$E$17)*($A136+(2*'Calcification Rates'!$D$17-'Calcification Rates'!$E$17)))*('Calcification Rates'!$F$17-'Calcification Rates'!$G$17)</f>
        <v>13.569884443676051</v>
      </c>
      <c r="V136" s="73">
        <f>(2*('Calcification Rates'!$D$17+'Calcification Rates'!$E$17)*('Calcification Rates'!$F$17+'Calcification Rates'!$G$17))+(0.1*('Calcification Rates'!$D$17+'Calcification Rates'!$E$17)*($A136+(2*'Calcification Rates'!$D$17+'Calcification Rates'!$E$17)))*('Calcification Rates'!$F$17+'Calcification Rates'!$G$17)</f>
        <v>18.473277822568718</v>
      </c>
      <c r="W136" s="73">
        <f>((((((((($A136*2)/PI())/2)+'Calcification Rates'!$D$18)^2)*PI())/2))-((((((($A136*2)/PI())/2)^2)*PI())/2)))*'Calcification Rates'!$F$18</f>
        <v>80.223871226816115</v>
      </c>
      <c r="X136" s="73">
        <f>((((((((($A136*2)/PI())/2)+('Calcification Rates'!$D$18-'Calcification Rates'!$E$18))^2)*PI())/2))-((((((($A136*2)/PI())/2)^2)*PI())/2)))*('Calcification Rates'!$F$18-'Calcification Rates'!$G$18)</f>
        <v>72.351000308223163</v>
      </c>
      <c r="Y136" s="73">
        <f>((((((((($A136*2)/PI())/2)+('Calcification Rates'!$D$18+'Calcification Rates'!$E$18))^2)*PI())/2))-((((((($A136*2)/PI())/2)^2)*PI())/2)))*('Calcification Rates'!$F$18+'Calcification Rates'!$G$18)</f>
        <v>88.463801458465881</v>
      </c>
      <c r="Z136" s="73">
        <f>(2*'Calcification Rates'!$D$19*'Calcification Rates'!$F$19)+0.1*'Calcification Rates'!$D$19*($A136+(2*'Calcification Rates'!$D$19))*'Calcification Rates'!$F$19</f>
        <v>15.991268611111108</v>
      </c>
      <c r="AA136" s="73">
        <f>(2*('Calcification Rates'!$D$19-'Calcification Rates'!$E$19)*('Calcification Rates'!$F$19-'Calcification Rates'!$G$19))+(0.1*('Calcification Rates'!$D$19-'Calcification Rates'!$E$19)*($A136+(2*'Calcification Rates'!$D$19-'Calcification Rates'!$E$19)))*('Calcification Rates'!$F$19-'Calcification Rates'!$G$19)</f>
        <v>13.569884443676051</v>
      </c>
      <c r="AB136" s="73">
        <f>(2*('Calcification Rates'!$D$19+'Calcification Rates'!$E$19)*('Calcification Rates'!$F$19+'Calcification Rates'!$G$19))+(0.1*('Calcification Rates'!$D$19+'Calcification Rates'!$E$19)*($A136+(2*'Calcification Rates'!$D$19+'Calcification Rates'!$E$19)))*('Calcification Rates'!$F$19+'Calcification Rates'!$G$19)</f>
        <v>18.473277822568718</v>
      </c>
      <c r="AC136" s="73">
        <f>(((((1-'Calcification Rates'!$H$20)*$A136)*'Calcification Rates'!$D$20*0.1)+('Calcification Rates'!$H$20*$A136*'Calcification Rates'!$D$20))*'Calcification Rates'!$F$20)*0.5</f>
        <v>10.833989891666665</v>
      </c>
      <c r="AD136" s="73">
        <f>(((((1-'Calcification Rates'!$H$20)*$A136)*(('Calcification Rates'!$D$20-'Calcification Rates'!$E$20)*0.1))+('Calcification Rates'!$H$20*$A136*('Calcification Rates'!$D$20-'Calcification Rates'!$E$20)))*('Calcification Rates'!$F$20-'Calcification Rates'!$G$20))*0.5</f>
        <v>9.1939040526796028</v>
      </c>
      <c r="AE136" s="73">
        <f>(((((1-'Calcification Rates'!$H$20)*$A136)*(('Calcification Rates'!$D$20+'Calcification Rates'!$E$20)*0.1))+('Calcification Rates'!$H$20*$A136*('Calcification Rates'!$D$20+'Calcification Rates'!$E$20)))*('Calcification Rates'!$F$20+'Calcification Rates'!$G$20))*0.5</f>
        <v>12.515008822904006</v>
      </c>
      <c r="AF136" s="73">
        <f>(2*'Calcification Rates'!$D$21*'Calcification Rates'!$F$21)+0.1*'Calcification Rates'!$D$21*($A136+(2*'Calcification Rates'!$D$21))*'Calcification Rates'!$F$21</f>
        <v>18.350636111111111</v>
      </c>
      <c r="AG136" s="73">
        <f>(2*('Calcification Rates'!$D$21-'Calcification Rates'!$E$21)*('Calcification Rates'!$F$21-'Calcification Rates'!$G$21))+(0.1*('Calcification Rates'!$D$21-'Calcification Rates'!$E$21)*($A136+(2*'Calcification Rates'!$D$21-'Calcification Rates'!$E$21)))*('Calcification Rates'!$F$21-'Calcification Rates'!$G$21)</f>
        <v>17.957008351982935</v>
      </c>
      <c r="AH136" s="73">
        <f>(2*('Calcification Rates'!$D$21+'Calcification Rates'!$E$21)*('Calcification Rates'!$F$21+'Calcification Rates'!$G$21))+(0.1*('Calcification Rates'!$D$21+'Calcification Rates'!$E$21)*($A136+(2*'Calcification Rates'!$D$21+'Calcification Rates'!$E$21)))*('Calcification Rates'!$F$21+'Calcification Rates'!$G$21)</f>
        <v>18.748265963750399</v>
      </c>
      <c r="AI136" s="73">
        <f>$A136*'Calcification Rates'!$D$23*'Calcification Rates'!$F$23</f>
        <v>3.1493768749999997</v>
      </c>
      <c r="AJ136" s="73">
        <f>$A136*('Calcification Rates'!$D$23-'Calcification Rates'!$E$23)*('Calcification Rates'!$F$23-'Calcification Rates'!$G$23)</f>
        <v>2.0467762032265484</v>
      </c>
      <c r="AK136" s="73">
        <f>$A136*('Calcification Rates'!$D$23+'Calcification Rates'!$E$23)*('Calcification Rates'!$F$23+'Calcification Rates'!$G$23)</f>
        <v>4.2519775467734506</v>
      </c>
      <c r="AL136" s="73">
        <f>((((1-'Calcification Rates'!$H$24)*$A136)*'Calcification Rates'!$D$24*0.1)+('Calcification Rates'!$H$24*$A136*'Calcification Rates'!$D$24))*'Calcification Rates'!$F$24</f>
        <v>143.50265385820001</v>
      </c>
      <c r="AM136" s="73">
        <f>((((1-'Calcification Rates'!$H$24)*$A136)*(('Calcification Rates'!$D$24-'Calcification Rates'!$E$24)*0.1))+('Calcification Rates'!$H$24*$A136*('Calcification Rates'!$D$24-'Calcification Rates'!$E$24)))*('Calcification Rates'!$F$24-'Calcification Rates'!$G$24)</f>
        <v>86.544243767287838</v>
      </c>
      <c r="AN136" s="73">
        <f>((((1-'Calcification Rates'!$H$24)*$A136)*(('Calcification Rates'!$D$24+'Calcification Rates'!$E$24)*0.1))+('Calcification Rates'!$H$24*$A136*('Calcification Rates'!$D$24+'Calcification Rates'!$E$24)))*('Calcification Rates'!$F$24+'Calcification Rates'!$G$24)</f>
        <v>208.70767335073319</v>
      </c>
      <c r="AO136" s="73">
        <f>((((((((($A136*2)/PI())/2)+'Calcification Rates'!$D$25)^2)*PI())/2))-((((((($A136*2)/PI())/2)^2)*PI())/2)))*'Calcification Rates'!$F$25</f>
        <v>67.197331026208445</v>
      </c>
      <c r="AP136" s="73">
        <f>((((((((($A136*2)/PI())/2)+('Calcification Rates'!$D$25-'Calcification Rates'!$E$25))^2)*PI())/2))-((((((($A136*2)/PI())/2)^2)*PI())/2)))*('Calcification Rates'!$F$25-'Calcification Rates'!$G$25)</f>
        <v>54.938645587708663</v>
      </c>
      <c r="AQ136" s="73">
        <f>((((((((($A136*2)/PI())/2)+('Calcification Rates'!$D$25+'Calcification Rates'!$E$25))^2)*PI())/2))-((((((($A136*2)/PI())/2)^2)*PI())/2)))*('Calcification Rates'!$F$25+'Calcification Rates'!$G$25)</f>
        <v>79.861670235837707</v>
      </c>
      <c r="AR136" s="73">
        <f>((((1-'Calcification Rates'!$H$28)*$A136)*'Calcification Rates'!$D$28*0.1)+('Calcification Rates'!$H$28*$A136*'Calcification Rates'!$D$28))*'Calcification Rates'!$F$28</f>
        <v>23.097745966415502</v>
      </c>
      <c r="AS136" s="73">
        <f>((((1-'Calcification Rates'!$H$28)*$A136)*(('Calcification Rates'!$D$28-'Calcification Rates'!$E$28)*0.1))+('Calcification Rates'!$H$28*$A136*('Calcification Rates'!$D$28-'Calcification Rates'!$E$28)))*('Calcification Rates'!$F$28-'Calcification Rates'!$G$28)</f>
        <v>20.818450710011504</v>
      </c>
      <c r="AT136" s="73">
        <f>((((1-'Calcification Rates'!$H$28)*$A136)*(('Calcification Rates'!$D$28+'Calcification Rates'!$E$28)*0.1))+('Calcification Rates'!$H$28*$A136*('Calcification Rates'!$D$28+'Calcification Rates'!$E$28)))*('Calcification Rates'!$F$28+'Calcification Rates'!$G$28)</f>
        <v>25.488578656622469</v>
      </c>
      <c r="AU136" s="73">
        <f>((((((((($A136*2)/PI())/2)+'Calcification Rates'!$D$29)^2)*PI())/2))-((((((($A136*2)/PI())/2)^2)*PI())/2)))*'Calcification Rates'!$F$29</f>
        <v>327.71145978419526</v>
      </c>
      <c r="AV136" s="73">
        <f>((((((((($A136*2)/PI())/2)+('Calcification Rates'!$D$29-'Calcification Rates'!$E$29))^2)*PI())/2))-((((((($A136*2)/PI())/2)^2)*PI())/2)))*('Calcification Rates'!$F$29-'Calcification Rates'!$G$29)</f>
        <v>270.96471577113817</v>
      </c>
      <c r="AW136" s="73">
        <f>((((((((($A136*2)/PI())/2)+('Calcification Rates'!$D$29+'Calcification Rates'!$E$29))^2)*PI())/2))-((((((($A136*2)/PI())/2)^2)*PI())/2)))*('Calcification Rates'!$F$29+'Calcification Rates'!$G$29)</f>
        <v>389.35545713500812</v>
      </c>
      <c r="AX136" s="73">
        <f>((((((((($A136*2)/PI())/2)+'Calcification Rates'!$D$30)^2)*PI())/2))-((((((($A136*2)/PI())/2)^2)*PI())/2)))*'Calcification Rates'!$F$30</f>
        <v>78.554877886833324</v>
      </c>
      <c r="AY136" s="73">
        <f>((((((((($A136*2)/PI())/2)+('Calcification Rates'!$D$30-'Calcification Rates'!$E$30))^2)*PI())/2))-((((((($A136*2)/PI())/2)^2)*PI())/2)))*('Calcification Rates'!$F$30-'Calcification Rates'!$G$30)</f>
        <v>69.740029130437264</v>
      </c>
      <c r="AZ136" s="73">
        <f>((((((((($A136*2)/PI())/2)+('Calcification Rates'!$D$30+'Calcification Rates'!$E$30))^2)*PI())/2))-((((((($A136*2)/PI())/2)^2)*PI())/2)))*('Calcification Rates'!$F$30+'Calcification Rates'!$G$30)</f>
        <v>87.550338704756228</v>
      </c>
      <c r="BA136" s="73">
        <f>((((1-'Calcification Rates'!$H$31)*$A136)*'Calcification Rates'!$D$31*0.1)+('Calcification Rates'!$H$31*$A136*'Calcification Rates'!$D$31))*'Calcification Rates'!$F$31</f>
        <v>24.705044000000001</v>
      </c>
      <c r="BB136" s="73">
        <f>((((1-'Calcification Rates'!$H$31)*$A136)*(('Calcification Rates'!$D$31-'Calcification Rates'!$E$31)*0.1))+('Calcification Rates'!$H$31*$A136*('Calcification Rates'!$D$31-'Calcification Rates'!$E$31)))*('Calcification Rates'!$F$31-'Calcification Rates'!$G$31)</f>
        <v>24.705044000000001</v>
      </c>
      <c r="BC136" s="73">
        <f>((((1-'Calcification Rates'!$H$31)*$A136)*(('Calcification Rates'!$D$31+'Calcification Rates'!$E$31)*0.1))+('Calcification Rates'!$H$31*$A136*('Calcification Rates'!$D$31+'Calcification Rates'!$E$31)))*('Calcification Rates'!$F$31+'Calcification Rates'!$G$31)</f>
        <v>24.705044000000001</v>
      </c>
      <c r="BD136" s="73">
        <f>$A136*'Calcification Rates'!$D$32*'Calcification Rates'!$F$32</f>
        <v>103.81009423108088</v>
      </c>
      <c r="BE136" s="73">
        <f>$A136*('Calcification Rates'!$D$32-'Calcification Rates'!$E$32)*('Calcification Rates'!$F$32-'Calcification Rates'!$G$32)</f>
        <v>99.793590792223185</v>
      </c>
      <c r="BF136" s="73">
        <f>$A136*('Calcification Rates'!$D$32+'Calcification Rates'!$E$32)*('Calcification Rates'!$F$32+'Calcification Rates'!$G$32)</f>
        <v>107.82659766993858</v>
      </c>
      <c r="BG136" s="73">
        <f>((((1-'Calcification Rates'!$H$34)*$A136)*'Calcification Rates'!$D$34*0.1)+('Calcification Rates'!$H$34*$A136*'Calcification Rates'!$D$34))*'Calcification Rates'!$F$34</f>
        <v>33.560021949999999</v>
      </c>
      <c r="BH136" s="73">
        <f>((((1-'Calcification Rates'!$H$34)*$A136)*(('Calcification Rates'!$D$34-'Calcification Rates'!$E$34)*0.1))+('Calcification Rates'!$H$34*$A136*('Calcification Rates'!$D$34-'Calcification Rates'!$E$34)))*('Calcification Rates'!$F$34-'Calcification Rates'!$G$34)</f>
        <v>12.780095336109975</v>
      </c>
      <c r="BI136" s="73">
        <f>((((1-'Calcification Rates'!$H$34)*$A136)*(('Calcification Rates'!$D$34+'Calcification Rates'!$E$34)*0.1))+('Calcification Rates'!$H$34*$A136*('Calcification Rates'!$D$34+'Calcification Rates'!$E$34)))*('Calcification Rates'!$F$34+'Calcification Rates'!$G$34)</f>
        <v>64.005965245894203</v>
      </c>
      <c r="BJ136" s="73">
        <f>(2*'Calcification Rates'!$D$35*'Calcification Rates'!$F$35)+0.1*'Calcification Rates'!$D$35*($A136+(2*'Calcification Rates'!$D$35))*'Calcification Rates'!$F$35</f>
        <v>9.2233170956621109</v>
      </c>
      <c r="BK136" s="73">
        <f>(2*('Calcification Rates'!$D$35-'Calcification Rates'!$E$35)*('Calcification Rates'!$F$35-'Calcification Rates'!$G$35))+(0.1*('Calcification Rates'!$D$35-'Calcification Rates'!$E$35)*($A136+(2*'Calcification Rates'!$D$35-'Calcification Rates'!$E$35)))*('Calcification Rates'!$F$35-'Calcification Rates'!$G$35)</f>
        <v>8.3186357109378193</v>
      </c>
      <c r="BL136" s="73">
        <f>(2*('Calcification Rates'!$D$35+'Calcification Rates'!$E$35)*('Calcification Rates'!$F$35+'Calcification Rates'!$G$35))+(0.1*('Calcification Rates'!$D$35+'Calcification Rates'!$E$35)*($A136+(2*'Calcification Rates'!$D$35+'Calcification Rates'!$E$35)))*('Calcification Rates'!$F$35+'Calcification Rates'!$G$35)</f>
        <v>10.170096779567226</v>
      </c>
      <c r="BM136" s="73">
        <f>((((((((($A136*2)/PI())/2)+'Calcification Rates'!$D$36)^2)*PI())/2))-((((((($A136*2)/PI())/2)^2)*PI())/2)))*'Calcification Rates'!$F$36</f>
        <v>105.7842391998683</v>
      </c>
      <c r="BN136" s="73">
        <f>((((((((($A136*2)/PI())/2)+('Calcification Rates'!$D$36-'Calcification Rates'!$E$36))^2)*PI())/2))-((((((($A136*2)/PI())/2)^2)*PI())/2)))*('Calcification Rates'!$F$36-'Calcification Rates'!$G$36)</f>
        <v>96.905860474775423</v>
      </c>
      <c r="BO136" s="73">
        <f>((((((((($A136*2)/PI())/2)+('Calcification Rates'!$D$36+'Calcification Rates'!$E$36))^2)*PI())/2))-((((((($A136*2)/PI())/2)^2)*PI())/2)))*('Calcification Rates'!$F$36+'Calcification Rates'!$G$36)</f>
        <v>115.05067246104333</v>
      </c>
      <c r="BP136" s="73">
        <f>(2*'Calcification Rates'!$D$37*'Calcification Rates'!$F$37)+0.1*'Calcification Rates'!$D$37*($A136+(2*'Calcification Rates'!$D$37))*'Calcification Rates'!$F$37</f>
        <v>179.27296527777776</v>
      </c>
      <c r="BQ136" s="73">
        <f>(2*('Calcification Rates'!$D$37-'Calcification Rates'!$E$37)*('Calcification Rates'!$F$37-'Calcification Rates'!$G$37))+(0.1*('Calcification Rates'!$D$37-'Calcification Rates'!$E$37)*($A136+(2*'Calcification Rates'!$D$37-'Calcification Rates'!$E$37)))*('Calcification Rates'!$F$37-'Calcification Rates'!$G$37)</f>
        <v>147.27335011710784</v>
      </c>
      <c r="BR136" s="73">
        <f>(2*('Calcification Rates'!$D$37+'Calcification Rates'!$E$37)*('Calcification Rates'!$F$37+'Calcification Rates'!$G$37))+(0.1*('Calcification Rates'!$D$37+'Calcification Rates'!$E$37)*($A136+(2*'Calcification Rates'!$D$37+'Calcification Rates'!$E$37)))*('Calcification Rates'!$F$37+'Calcification Rates'!$G$37)</f>
        <v>213.7757036600172</v>
      </c>
      <c r="BS136" s="73">
        <f>(2*'Calcification Rates'!$D$38*'Calcification Rates'!$F$38)+0.1*'Calcification Rates'!$D$38*($A136+(2*'Calcification Rates'!$D$38))*'Calcification Rates'!$F$38</f>
        <v>171.65905555555554</v>
      </c>
      <c r="BT136" s="73">
        <f>(2*('Calcification Rates'!$D$38-'Calcification Rates'!$E$38)*('Calcification Rates'!$F$38-'Calcification Rates'!$G$38))+(0.1*('Calcification Rates'!$D$38-'Calcification Rates'!$E$38)*($A136+(2*'Calcification Rates'!$D$38-'Calcification Rates'!$E$38)))*('Calcification Rates'!$F$38-'Calcification Rates'!$G$38)</f>
        <v>138.31589592492548</v>
      </c>
      <c r="BU136" s="73">
        <f>(2*('Calcification Rates'!$D$38+'Calcification Rates'!$E$38)*('Calcification Rates'!$F$38+'Calcification Rates'!$G$38))+(0.1*('Calcification Rates'!$D$38+'Calcification Rates'!$E$38)*($A136+(2*'Calcification Rates'!$D$38+'Calcification Rates'!$E$38)))*('Calcification Rates'!$F$38+'Calcification Rates'!$G$38)</f>
        <v>208.27229569759763</v>
      </c>
      <c r="BV136" s="73">
        <f>((((((((($A136*2)/PI())/2)+'Calcification Rates'!$D$39)^2)*PI())/2))-((((((($A136*2)/PI())/2)^2)*PI())/2)))*'Calcification Rates'!$F$39</f>
        <v>57.279607855815904</v>
      </c>
      <c r="BW136" s="73">
        <f>((((((((($A136*2)/PI())/2)+('Calcification Rates'!$D$39-'Calcification Rates'!$E$39))^2)*PI())/2))-((((((($A136*2)/PI())/2)^2)*PI())/2)))*('Calcification Rates'!$F$39-'Calcification Rates'!$G$39)</f>
        <v>55.063409675538907</v>
      </c>
      <c r="BX136" s="73">
        <f>((((((((($A136*2)/PI())/2)+('Calcification Rates'!$D$39+'Calcification Rates'!$E$39))^2)*PI())/2))-((((((($A136*2)/PI())/2)^2)*PI())/2)))*('Calcification Rates'!$F$39+'Calcification Rates'!$G$39)</f>
        <v>59.495806036092901</v>
      </c>
      <c r="BY136" s="73">
        <f>((((((((($A136*2)/PI())/2)+'Calcification Rates'!$D$40)^2)*PI())/2))-((((((($A136*2)/PI())/2)^2)*PI())/2)))*'Calcification Rates'!$F$40</f>
        <v>104.41854391280673</v>
      </c>
      <c r="BZ136" s="73">
        <f>((((((((($A136*2)/PI())/2)+('Calcification Rates'!$D$40-'Calcification Rates'!$E$40))^2)*PI())/2))-((((((($A136*2)/PI())/2)^2)*PI())/2)))*('Calcification Rates'!$F$40-'Calcification Rates'!$G$40)</f>
        <v>100.37849902302246</v>
      </c>
      <c r="CA136" s="73">
        <f>((((((((($A136*2)/PI())/2)+('Calcification Rates'!$D$40+'Calcification Rates'!$E$40))^2)*PI())/2))-((((((($A136*2)/PI())/2)^2)*PI())/2)))*('Calcification Rates'!$F$40+'Calcification Rates'!$G$40)</f>
        <v>108.458588802591</v>
      </c>
      <c r="CB136" s="73">
        <f>$A136*'Calcification Rates'!$D$23*'Calcification Rates'!$F$23</f>
        <v>3.1493768749999997</v>
      </c>
      <c r="CC136" s="73">
        <f>$A136*('Calcification Rates'!$D$23-'Calcification Rates'!$E$23)*('Calcification Rates'!$F$23-'Calcification Rates'!$G$23)</f>
        <v>2.0467762032265484</v>
      </c>
      <c r="CD136" s="73">
        <f>$A136*('Calcification Rates'!$D$23+'Calcification Rates'!$E$23)*('Calcification Rates'!$F$23+'Calcification Rates'!$G$23)</f>
        <v>4.2519775467734506</v>
      </c>
      <c r="CE136" s="73">
        <f>((((1-'Calcification Rates'!$H$44)*$A136)*'Calcification Rates'!$D$44*0.1)+('Calcification Rates'!$H$44*$A136*'Calcification Rates'!$D$44))*'Calcification Rates'!$F$44</f>
        <v>109.97619193015001</v>
      </c>
      <c r="CF136" s="73">
        <f>((((1-'Calcification Rates'!$H$44)*$A136)*(('Calcification Rates'!$D$44-'Calcification Rates'!$E$44)*0.1))+('Calcification Rates'!$H$44*$A136*('Calcification Rates'!$D$44-'Calcification Rates'!$E$44)))*('Calcification Rates'!$F$44-'Calcification Rates'!$G$44)</f>
        <v>66.324950146258715</v>
      </c>
      <c r="CG136" s="73">
        <f>((((1-'Calcification Rates'!$H$44)*$A136)*(('Calcification Rates'!$D$44+'Calcification Rates'!$E$44)*0.1))+('Calcification Rates'!$H$44*$A136*('Calcification Rates'!$D$44+'Calcification Rates'!$E$44)))*('Calcification Rates'!$F$44+'Calcification Rates'!$G$44)</f>
        <v>159.9473913868926</v>
      </c>
      <c r="CH136" s="73">
        <f>((((1-'Calcification Rates'!$H$45)*$A136)*'Calcification Rates'!$D$45*0.1)+('Calcification Rates'!$H$45*$A136*'Calcification Rates'!$D$45))*'Calcification Rates'!$F$45</f>
        <v>136.6535216</v>
      </c>
      <c r="CI136" s="73">
        <f>((((1-'Calcification Rates'!$H$45)*$A136)*(('Calcification Rates'!$D$45-'Calcification Rates'!$E$45)*0.1))+('Calcification Rates'!$H$45*$A136*('Calcification Rates'!$D$45-'Calcification Rates'!$E$45)))*('Calcification Rates'!$F$45-'Calcification Rates'!$G$45)</f>
        <v>89.984499382580026</v>
      </c>
      <c r="CJ136" s="73">
        <f>((((1-'Calcification Rates'!$H$45)*$A136)*(('Calcification Rates'!$D$45+'Calcification Rates'!$E$45)*0.1))+('Calcification Rates'!$H$45*$A136*('Calcification Rates'!$D$45+'Calcification Rates'!$E$45)))*('Calcification Rates'!$F$45+'Calcification Rates'!$G$45)</f>
        <v>183.32254381741996</v>
      </c>
      <c r="CK136" s="73">
        <f>((((1-'Calcification Rates'!$H$46)*$A136)*'Calcification Rates'!$D$46*0.1)+('Calcification Rates'!$H$46*$A136*'Calcification Rates'!$D$46))*'Calcification Rates'!$F$46</f>
        <v>110.06931788</v>
      </c>
      <c r="CL136" s="73">
        <f>((((1-'Calcification Rates'!$H$46)*$A136)*(('Calcification Rates'!$D$46-'Calcification Rates'!$E$46)*0.1))+('Calcification Rates'!$H$46*$A136*('Calcification Rates'!$D$46-'Calcification Rates'!$E$46)))*('Calcification Rates'!$F$46-'Calcification Rates'!$G$46)</f>
        <v>103.23049558162869</v>
      </c>
      <c r="CM136" s="73">
        <f>((((1-'Calcification Rates'!$H$46)*$A136)*(('Calcification Rates'!$D$46+'Calcification Rates'!$E$46)*0.1))+('Calcification Rates'!$H$46*$A136*('Calcification Rates'!$D$46+'Calcification Rates'!$E$46)))*('Calcification Rates'!$F$46+'Calcification Rates'!$G$46)</f>
        <v>117.11321437047972</v>
      </c>
      <c r="CN136" s="73">
        <f>((((1-'Calcification Rates'!$H$47)*$A136)*'Calcification Rates'!$D$47*0.1)+('Calcification Rates'!$H$47*$A136*'Calcification Rates'!$D$47))*'Calcification Rates'!$F$47</f>
        <v>143.50265385820001</v>
      </c>
      <c r="CO136" s="73">
        <f>((((1-'Calcification Rates'!$H$47)*$A136)*(('Calcification Rates'!$D$47-'Calcification Rates'!$E$47)*0.1))+('Calcification Rates'!$H$47*$A136*('Calcification Rates'!$D$47-'Calcification Rates'!$E$47)))*('Calcification Rates'!$F$47-'Calcification Rates'!$G$47)</f>
        <v>86.544243767287838</v>
      </c>
      <c r="CP136" s="73">
        <f>((((1-'Calcification Rates'!$H$47)*$A136)*(('Calcification Rates'!$D$47+'Calcification Rates'!$E$47)*0.1))+('Calcification Rates'!$H$47*$A136*('Calcification Rates'!$D$47+'Calcification Rates'!$E$47)))*('Calcification Rates'!$F$47+'Calcification Rates'!$G$47)</f>
        <v>208.70767335073319</v>
      </c>
      <c r="CQ136" s="73">
        <f>((((((((($A136*2)/PI())/2)+'Calcification Rates'!$D$48)^2)*PI())/2))-((((((($A136*2)/PI())/2)^2)*PI())/2)))*'Calcification Rates'!$F$48</f>
        <v>80.223871226816115</v>
      </c>
      <c r="CR136" s="73">
        <f>((((((((($A136*2)/PI())/2)+('Calcification Rates'!$D$48-'Calcification Rates'!$E$48))^2)*PI())/2))-((((((($A136*2)/PI())/2)^2)*PI())/2)))*('Calcification Rates'!$F$48-'Calcification Rates'!$G$48)</f>
        <v>72.351000308223163</v>
      </c>
      <c r="CS136" s="73">
        <f>((((((((($A136*2)/PI())/2)+('Calcification Rates'!$D$48+'Calcification Rates'!$E$48))^2)*PI())/2))-((((((($A136*2)/PI())/2)^2)*PI())/2)))*('Calcification Rates'!$F$48+'Calcification Rates'!$G$48)</f>
        <v>88.463801458465881</v>
      </c>
      <c r="CT136" s="73">
        <f>((((1-'Calcification Rates'!$H$49)*$A136)*'Calcification Rates'!$D$49*0.1)+('Calcification Rates'!$H$49*$A136*'Calcification Rates'!$D$49))*'Calcification Rates'!$F$49</f>
        <v>109.97619193015001</v>
      </c>
      <c r="CU136" s="73">
        <f>((((1-'Calcification Rates'!$H$49)*$A136)*(('Calcification Rates'!$D$49-'Calcification Rates'!$E$49)*0.1))+('Calcification Rates'!$H$49*$A136*('Calcification Rates'!$D$49-'Calcification Rates'!$E$49)))*('Calcification Rates'!$F$49-'Calcification Rates'!$G$49)</f>
        <v>66.324950146258715</v>
      </c>
      <c r="CV136" s="73">
        <f>((((1-'Calcification Rates'!$H$49)*$A136)*(('Calcification Rates'!$D$49+'Calcification Rates'!$E$49)*0.1))+('Calcification Rates'!$H$49*$A136*('Calcification Rates'!$D$49+'Calcification Rates'!$E$49)))*('Calcification Rates'!$F$49+'Calcification Rates'!$G$49)</f>
        <v>159.9473913868926</v>
      </c>
      <c r="CW136" s="73">
        <f>((((((((($A136*2)/PI())/2)+'Calcification Rates'!$D$50)^2)*PI())/2))-((((((($A136*2)/PI())/2)^2)*PI())/2)))*'Calcification Rates'!$F$50</f>
        <v>80.223871226816115</v>
      </c>
      <c r="CX136" s="73">
        <f>((((((((($A136*2)/PI())/2)+('Calcification Rates'!$D$50-'Calcification Rates'!$E$50))^2)*PI())/2))-((((((($A136*2)/PI())/2)^2)*PI())/2)))*('Calcification Rates'!$F$50-'Calcification Rates'!$G$50)</f>
        <v>72.351000308223163</v>
      </c>
      <c r="CY136" s="73">
        <f>((((((((($A136*2)/PI())/2)+('Calcification Rates'!$D$50+'Calcification Rates'!$E$50))^2)*PI())/2))-((((((($A136*2)/PI())/2)^2)*PI())/2)))*('Calcification Rates'!$F$50+'Calcification Rates'!$G$50)</f>
        <v>88.463801458465881</v>
      </c>
      <c r="CZ136" s="73">
        <f>((((((((($A136*2)/PI())/2)+'Calcification Rates'!$D$51)^2)*PI())/2))-((((((($A136*2)/PI())/2)^2)*PI())/2)))*'Calcification Rates'!$F$51</f>
        <v>80.223871226816115</v>
      </c>
      <c r="DA136" s="73">
        <f>((((((((($A136*2)/PI())/2)+('Calcification Rates'!$D$51-'Calcification Rates'!$E$51))^2)*PI())/2))-((((((($A136*2)/PI())/2)^2)*PI())/2)))*('Calcification Rates'!$F$51-'Calcification Rates'!$G$51)</f>
        <v>72.351000308223163</v>
      </c>
      <c r="DB136" s="73">
        <f>((((((((($A136*2)/PI())/2)+('Calcification Rates'!$D$51+'Calcification Rates'!$E$51))^2)*PI())/2))-((((((($A136*2)/PI())/2)^2)*PI())/2)))*('Calcification Rates'!$F$51+'Calcification Rates'!$G$51)</f>
        <v>88.463801458465881</v>
      </c>
      <c r="DC136" s="73">
        <f>((((((((($A136*2)/PI())/2)+'Calcification Rates'!$D$52)^2)*PI())/2))-((((((($A136*2)/PI())/2)^2)*PI())/2)))*'Calcification Rates'!$F$52</f>
        <v>176.61224753802159</v>
      </c>
      <c r="DD136" s="73">
        <f>((((((((($A136*2)/PI())/2)+('Calcification Rates'!$D$52-'Calcification Rates'!$E$52))^2)*PI())/2))-((((((($A136*2)/PI())/2)^2)*PI())/2)))*('Calcification Rates'!$F$52-'Calcification Rates'!$G$52)</f>
        <v>166.74524413782714</v>
      </c>
      <c r="DE136" s="73">
        <f>((((((((($A136*2)/PI())/2)+('Calcification Rates'!$D$52+'Calcification Rates'!$E$52))^2)*PI())/2))-((((((($A136*2)/PI())/2)^2)*PI())/2)))*('Calcification Rates'!$F$52+'Calcification Rates'!$G$52)</f>
        <v>186.72457770350263</v>
      </c>
      <c r="DF136" s="73">
        <f>((((((((($A136*2)/PI())/2)+'Calcification Rates'!$D$53)^2)*PI())/2))-((((((($A136*2)/PI())/2)^2)*PI())/2)))*'Calcification Rates'!$F$53</f>
        <v>23.825237065852662</v>
      </c>
      <c r="DG136" s="73">
        <f>((((((((($A136*2)/PI())/2)+('Calcification Rates'!$D$53-'Calcification Rates'!$E$53))^2)*PI())/2))-((((((($A136*2)/PI())/2)^2)*PI())/2)))*('Calcification Rates'!$F$53-'Calcification Rates'!$G$53)</f>
        <v>22.64603204317142</v>
      </c>
      <c r="DH136" s="73">
        <f>((((((((($A136*2)/PI())/2)+('Calcification Rates'!$D$53+'Calcification Rates'!$E$53))^2)*PI())/2))-((((((($A136*2)/PI())/2)^2)*PI())/2)))*('Calcification Rates'!$F$53+'Calcification Rates'!$G$53)</f>
        <v>25.02516903126212</v>
      </c>
      <c r="DI136" s="73">
        <f>((((((((($A136*2)/PI())/2)+'Calcification Rates'!$D$54)^2)*PI())/2))-((((((($A136*2)/PI())/2)^2)*PI())/2)))*'Calcification Rates'!$F$54</f>
        <v>23.825237065852662</v>
      </c>
      <c r="DJ136" s="73">
        <f>((((((((($A136*2)/PI())/2)+('Calcification Rates'!$D$54-'Calcification Rates'!$E$54))^2)*PI())/2))-((((((($A136*2)/PI())/2)^2)*PI())/2)))*('Calcification Rates'!$F$54-'Calcification Rates'!$G$54)</f>
        <v>22.64603204317142</v>
      </c>
      <c r="DK136" s="73">
        <f>((((((((($A136*2)/PI())/2)+('Calcification Rates'!$D$54+'Calcification Rates'!$E$54))^2)*PI())/2))-((((((($A136*2)/PI())/2)^2)*PI())/2)))*('Calcification Rates'!$F$54+'Calcification Rates'!$G$54)</f>
        <v>25.02516903126212</v>
      </c>
      <c r="DL136" s="73">
        <f>((((((((($A136*2)/PI())/2)+'Calcification Rates'!$D$55)^2)*PI())/2))-((((((($A136*2)/PI())/2)^2)*PI())/2)))*'Calcification Rates'!$F$55</f>
        <v>29.216356087026586</v>
      </c>
      <c r="DM136" s="73">
        <f>((((((((($A136*2)/PI())/2)+('Calcification Rates'!$D$55-'Calcification Rates'!$E$55))^2)*PI())/2))-((((((($A136*2)/PI())/2)^2)*PI())/2)))*('Calcification Rates'!$F$55-'Calcification Rates'!$G$55)</f>
        <v>28.888026337262318</v>
      </c>
      <c r="DN136" s="73">
        <f>((((((((($A136*2)/PI())/2)+('Calcification Rates'!$D$55+'Calcification Rates'!$E$55))^2)*PI())/2))-((((((($A136*2)/PI())/2)^2)*PI())/2)))*('Calcification Rates'!$F$55+'Calcification Rates'!$G$55)</f>
        <v>29.544695710711675</v>
      </c>
      <c r="DO136" s="73">
        <f>((((1-'Calcification Rates'!$H$56)*$A136)*'Calcification Rates'!$D$56*0.1)+('Calcification Rates'!$H$56*$A136*'Calcification Rates'!$D$56))*'Calcification Rates'!$F$56</f>
        <v>14.265678189999999</v>
      </c>
      <c r="DP136" s="73">
        <f>((((1-'Calcification Rates'!$H$56)*$A136)*(('Calcification Rates'!$D$56-'Calcification Rates'!$E$56)*0.1))+('Calcification Rates'!$H$56*$A136*('Calcification Rates'!$D$56-'Calcification Rates'!$E$56)))*('Calcification Rates'!$F$56-'Calcification Rates'!$G$56)</f>
        <v>14.265678190000003</v>
      </c>
      <c r="DQ136" s="73">
        <f>((((1-'Calcification Rates'!$H$56)*$A136)*(('Calcification Rates'!$D$56+'Calcification Rates'!$E$56)*0.1))+('Calcification Rates'!$H$56*$A136*('Calcification Rates'!$D$56+'Calcification Rates'!$E$56)))*('Calcification Rates'!$F$56+'Calcification Rates'!$G$56)</f>
        <v>14.265678190000003</v>
      </c>
      <c r="DR136" s="73">
        <f>((((1-'Calcification Rates'!$H$57)*$A136)*'Calcification Rates'!$D$57*0.1)+('Calcification Rates'!$H$57*$A136*'Calcification Rates'!$D$57))*'Calcification Rates'!$F$57</f>
        <v>60.486170666666673</v>
      </c>
      <c r="DS136" s="73">
        <f>((((1-'Calcification Rates'!$H$57)*$A136)*(('Calcification Rates'!$D$57-'Calcification Rates'!$E$57)*0.1))+('Calcification Rates'!$H$57*$A136*('Calcification Rates'!$D$57-'Calcification Rates'!$E$57)))*('Calcification Rates'!$F$57-'Calcification Rates'!$G$57)</f>
        <v>57.328196108332293</v>
      </c>
      <c r="DT136" s="73">
        <f>((((1-'Calcification Rates'!$H$57)*$A136)*(('Calcification Rates'!$D$57+'Calcification Rates'!$E$57)*0.1))+('Calcification Rates'!$H$57*$A136*('Calcification Rates'!$D$57+'Calcification Rates'!$E$57)))*('Calcification Rates'!$F$57+'Calcification Rates'!$G$57)</f>
        <v>63.644145225001068</v>
      </c>
      <c r="DU136" s="73">
        <f>((((1-'Calcification Rates'!$H$58)*$A136)*'Calcification Rates'!$D$58*0.1)+('Calcification Rates'!$H$58*$A136*'Calcification Rates'!$D$58))*'Calcification Rates'!$F$58</f>
        <v>60.486170666666673</v>
      </c>
      <c r="DV136" s="73">
        <f>((((1-'Calcification Rates'!$H$58)*$A136)*(('Calcification Rates'!$D$58-'Calcification Rates'!$E$58)*0.1))+('Calcification Rates'!$H$58*$A136*('Calcification Rates'!$D$58-'Calcification Rates'!$E$58)))*('Calcification Rates'!$F$58-'Calcification Rates'!$G$58)</f>
        <v>57.328196108332293</v>
      </c>
      <c r="DW136" s="73">
        <f>((((1-'Calcification Rates'!$H$58)*$A136)*(('Calcification Rates'!$D$58+'Calcification Rates'!$E$58)*0.1))+('Calcification Rates'!$H$58*$A136*('Calcification Rates'!$D$58+'Calcification Rates'!$E$58)))*('Calcification Rates'!$F$58+'Calcification Rates'!$G$58)</f>
        <v>63.644145225001068</v>
      </c>
      <c r="DX136" s="73">
        <f>(2*'Calcification Rates'!$D$59*'Calcification Rates'!$F$59)+0.1*'Calcification Rates'!$D$59*($A136+(2*'Calcification Rates'!$D$59))*'Calcification Rates'!$F$59</f>
        <v>37.333857422222231</v>
      </c>
      <c r="DY136" s="73">
        <f>(2*('Calcification Rates'!$D$59-'Calcification Rates'!$E$59)*('Calcification Rates'!$F$59-'Calcification Rates'!$G$59))+(0.1*('Calcification Rates'!$D$59-'Calcification Rates'!$E$59)*($A136+(2*'Calcification Rates'!$D$59-'Calcification Rates'!$E$59)))*('Calcification Rates'!$F$59-'Calcification Rates'!$G$59)</f>
        <v>35.36616569099737</v>
      </c>
      <c r="DZ136" s="73">
        <f>(2*('Calcification Rates'!$D$59+'Calcification Rates'!$E$59)*('Calcification Rates'!$F$59+'Calcification Rates'!$G$59))+(0.1*('Calcification Rates'!$D$59+'Calcification Rates'!$E$59)*($A136+(2*'Calcification Rates'!$D$59+'Calcification Rates'!$E$59)))*('Calcification Rates'!$F$59+'Calcification Rates'!$G$59)</f>
        <v>39.303586915654364</v>
      </c>
      <c r="EA136" s="73">
        <f>((((((((($A136*2)/PI())/2)+'Calcification Rates'!$D$60)^2)*PI())/2))-((((((($A136*2)/PI())/2)^2)*PI())/2)))*'Calcification Rates'!$F$60</f>
        <v>83.404016284713762</v>
      </c>
      <c r="EB136" s="73">
        <f>((((((((($A136*2)/PI())/2)+('Calcification Rates'!$D$60-'Calcification Rates'!$E$60))^2)*PI())/2))-((((((($A136*2)/PI())/2)^2)*PI())/2)))*('Calcification Rates'!$F$60-'Calcification Rates'!$G$60)</f>
        <v>77.868307159640295</v>
      </c>
      <c r="EC136" s="73">
        <f>((((((((($A136*2)/PI())/2)+('Calcification Rates'!$D$60+'Calcification Rates'!$E$60))^2)*PI())/2))-((((((($A136*2)/PI())/2)^2)*PI())/2)))*('Calcification Rates'!$F$60+'Calcification Rates'!$G$60)</f>
        <v>89.118579642639205</v>
      </c>
      <c r="ED136" s="73">
        <f>$A136*'Calcification Rates'!$D$61*'Calcification Rates'!$F$61</f>
        <v>105.15986416382354</v>
      </c>
      <c r="EE136" s="73">
        <f>$A136*('Calcification Rates'!$D$61-'Calcification Rates'!$E$61)*('Calcification Rates'!$F$61-'Calcification Rates'!$G$61)</f>
        <v>96.360503894166214</v>
      </c>
      <c r="EF136" s="73">
        <f>$A136*('Calcification Rates'!$D$61+'Calcification Rates'!$E$61)*('Calcification Rates'!$F$61+'Calcification Rates'!$G$61)</f>
        <v>114.34002251407098</v>
      </c>
      <c r="EG136" s="73">
        <f>(2*'Calcification Rates'!$D$62*'Calcification Rates'!$F$62)+0.1*'Calcification Rates'!$D$62*($A136+(2*'Calcification Rates'!$D$62))*'Calcification Rates'!$F$62</f>
        <v>179.27296527777776</v>
      </c>
      <c r="EH136" s="73">
        <f>(2*('Calcification Rates'!$D$62-'Calcification Rates'!$E$62)*('Calcification Rates'!$F$62-'Calcification Rates'!$G$62))+(0.1*('Calcification Rates'!$D$62-'Calcification Rates'!$E$62)*($A136+(2*'Calcification Rates'!$D$62-'Calcification Rates'!$E$62)))*('Calcification Rates'!$F$62-'Calcification Rates'!$G$62)</f>
        <v>147.27335011710784</v>
      </c>
      <c r="EI136" s="73">
        <f>(2*('Calcification Rates'!$D$62+'Calcification Rates'!$E$62)*('Calcification Rates'!$F$62+'Calcification Rates'!$G$62))+(0.1*('Calcification Rates'!$D$62+'Calcification Rates'!$E$62)*($A136+(2*'Calcification Rates'!$D$62+'Calcification Rates'!$E$62)))*('Calcification Rates'!$F$62+'Calcification Rates'!$G$62)</f>
        <v>213.7757036600172</v>
      </c>
      <c r="EJ136" s="73">
        <f>(2*'Calcification Rates'!$D$63*'Calcification Rates'!$F$63)+0.1*'Calcification Rates'!$D$63*($A136+(2*'Calcification Rates'!$D$63))*'Calcification Rates'!$F$63</f>
        <v>179.27296527777776</v>
      </c>
      <c r="EK136" s="73">
        <f>(2*('Calcification Rates'!$D$63-'Calcification Rates'!$E$63)*('Calcification Rates'!$F$63-'Calcification Rates'!$G$63))+(0.1*('Calcification Rates'!$D$63-'Calcification Rates'!$E$63)*($A136+(2*'Calcification Rates'!$D$63-'Calcification Rates'!$E$63)))*('Calcification Rates'!$F$63-'Calcification Rates'!$G$63)</f>
        <v>147.27335011710784</v>
      </c>
      <c r="EL136" s="73">
        <f>(2*('Calcification Rates'!$D$63+'Calcification Rates'!$E$63)*('Calcification Rates'!$F$63+'Calcification Rates'!$G$63))+(0.1*('Calcification Rates'!$D$63+'Calcification Rates'!$E$63)*($A136+(2*'Calcification Rates'!$D$63+'Calcification Rates'!$E$63)))*('Calcification Rates'!$F$63+'Calcification Rates'!$G$63)</f>
        <v>213.7757036600172</v>
      </c>
      <c r="EM136" s="73">
        <f>(2*'Calcification Rates'!$D$64*'Calcification Rates'!$F$64)+0.1*'Calcification Rates'!$D$64*($A136+(2*'Calcification Rates'!$D$64))*'Calcification Rates'!$F$64</f>
        <v>179.27296527777776</v>
      </c>
      <c r="EN136" s="73">
        <f>(2*('Calcification Rates'!$D$64-'Calcification Rates'!$E$64)*('Calcification Rates'!$F$64-'Calcification Rates'!$G$64))+(0.1*('Calcification Rates'!$D$64-'Calcification Rates'!$E$64)*($A136+(2*'Calcification Rates'!$D$64-'Calcification Rates'!$E$64)))*('Calcification Rates'!$F$64-'Calcification Rates'!$G$64)</f>
        <v>147.27335011710784</v>
      </c>
      <c r="EO136" s="73">
        <f>(2*('Calcification Rates'!$D$64+'Calcification Rates'!$E$64)*('Calcification Rates'!$F$64+'Calcification Rates'!$G$64))+(0.1*('Calcification Rates'!$D$64+'Calcification Rates'!$E$64)*($A136+(2*'Calcification Rates'!$D$64+'Calcification Rates'!$E$64)))*('Calcification Rates'!$F$64+'Calcification Rates'!$G$64)</f>
        <v>213.7757036600172</v>
      </c>
      <c r="EP136" s="73">
        <f>(2*'Calcification Rates'!$D$65*'Calcification Rates'!$F$65)+0.1*'Calcification Rates'!$D$65*($A136+(2*'Calcification Rates'!$D$65))*'Calcification Rates'!$F$65</f>
        <v>179.27296527777776</v>
      </c>
      <c r="EQ136" s="73">
        <f>(2*('Calcification Rates'!$D$65-'Calcification Rates'!$E$65)*('Calcification Rates'!$F$65-'Calcification Rates'!$G$65))+(0.1*('Calcification Rates'!$D$65-'Calcification Rates'!$E$65)*($A136+(2*'Calcification Rates'!$D$65-'Calcification Rates'!$E$65)))*('Calcification Rates'!$F$65-'Calcification Rates'!$G$65)</f>
        <v>147.27335011710784</v>
      </c>
      <c r="ER136" s="73">
        <f>(2*('Calcification Rates'!$D$65+'Calcification Rates'!$E$65)*('Calcification Rates'!$F$65+'Calcification Rates'!$G$65))+(0.1*('Calcification Rates'!$D$65+'Calcification Rates'!$E$65)*($A136+(2*'Calcification Rates'!$D$65+'Calcification Rates'!$E$65)))*('Calcification Rates'!$F$65+'Calcification Rates'!$G$65)</f>
        <v>213.7757036600172</v>
      </c>
      <c r="ES136" s="73">
        <f>$A136*'Calcification Rates'!$D$66*'Calcification Rates'!$F$66</f>
        <v>105.15986416382354</v>
      </c>
      <c r="ET136" s="73">
        <f>$A136*('Calcification Rates'!$D$66-'Calcification Rates'!$E$66)*('Calcification Rates'!$F$66-'Calcification Rates'!$G$66)</f>
        <v>96.360503894166214</v>
      </c>
      <c r="EU136" s="73">
        <f>$A136*('Calcification Rates'!$D$66+'Calcification Rates'!$E$66)*('Calcification Rates'!$F$66+'Calcification Rates'!$G$66)</f>
        <v>114.34002251407098</v>
      </c>
      <c r="EV136" s="73">
        <f>(2*'Calcification Rates'!$D$67*'Calcification Rates'!$F$67)+0.1*'Calcification Rates'!$D$67*($A136+(2*'Calcification Rates'!$D$67))*'Calcification Rates'!$F$67</f>
        <v>179.27296527777776</v>
      </c>
      <c r="EW136" s="73">
        <f>(2*('Calcification Rates'!$D$67-'Calcification Rates'!$E$67)*('Calcification Rates'!$F$67-'Calcification Rates'!$G$67))+(0.1*('Calcification Rates'!$D$67-'Calcification Rates'!$E$67)*($A136+(2*'Calcification Rates'!$D$67-'Calcification Rates'!$E$67)))*('Calcification Rates'!$F$67-'Calcification Rates'!$G$67)</f>
        <v>147.27335011710784</v>
      </c>
      <c r="EX136" s="73">
        <f>(2*('Calcification Rates'!$D$67+'Calcification Rates'!$E$67)*('Calcification Rates'!$F$67+'Calcification Rates'!$G$67))+(0.1*('Calcification Rates'!$D$67+'Calcification Rates'!$E$67)*($A136+(2*'Calcification Rates'!$D$67+'Calcification Rates'!$E$67)))*('Calcification Rates'!$F$67+'Calcification Rates'!$G$67)</f>
        <v>213.7757036600172</v>
      </c>
      <c r="EY136" s="73">
        <f>((((1-'Calcification Rates'!$H$68)*$A136)*'Calcification Rates'!$D$68*0.1)+('Calcification Rates'!$H$68*$A136*'Calcification Rates'!$D$68))*'Calcification Rates'!$F$68</f>
        <v>30.676151000000001</v>
      </c>
      <c r="EZ136" s="73">
        <f>((((1-'Calcification Rates'!$H$68)*$A136)*(('Calcification Rates'!$D$68-'Calcification Rates'!$E$68)*0.1))+('Calcification Rates'!$H$68*$A136*('Calcification Rates'!$D$68-'Calcification Rates'!$E$68)))*('Calcification Rates'!$F$68-'Calcification Rates'!$G$68)</f>
        <v>19.088663290726746</v>
      </c>
      <c r="FA136" s="73">
        <f>((((1-'Calcification Rates'!$H$68)*$A136)*(('Calcification Rates'!$D$68+'Calcification Rates'!$E$68)*0.1))+('Calcification Rates'!$H$68*$A136*('Calcification Rates'!$D$68+'Calcification Rates'!$E$68)))*('Calcification Rates'!$F$68+'Calcification Rates'!$G$68)</f>
        <v>43.416217821192546</v>
      </c>
      <c r="FB136" s="73">
        <f>((((((((($A136*2)/PI())/2)+'Calcification Rates'!$D$69)^2)*PI())/2))-((((((($A136*2)/PI())/2)^2)*PI())/2)))*'Calcification Rates'!$F$69</f>
        <v>203.15474154582014</v>
      </c>
      <c r="FC136" s="73">
        <f>((((((((($A136*2)/PI())/2)+('Calcification Rates'!$D$69-'Calcification Rates'!$E$69))^2)*PI())/2))-((((((($A136*2)/PI())/2)^2)*PI())/2)))*('Calcification Rates'!$F$69-'Calcification Rates'!$G$69)</f>
        <v>192.32969003333696</v>
      </c>
      <c r="FD136" s="73">
        <f>((((((((($A136*2)/PI())/2)+('Calcification Rates'!$D$69+'Calcification Rates'!$E$69))^2)*PI())/2))-((((((($A136*2)/PI())/2)^2)*PI())/2)))*('Calcification Rates'!$F$69+'Calcification Rates'!$G$69)</f>
        <v>214.13721240543614</v>
      </c>
      <c r="FE136" s="73">
        <f>((((((((($A136*2)/PI())/2)+'Calcification Rates'!$D$70)^2)*PI())/2))-((((((($A136*2)/PI())/2)^2)*PI())/2)))*'Calcification Rates'!$F$70</f>
        <v>158.19780935679131</v>
      </c>
      <c r="FF136" s="73">
        <f>((((((((($A136*2)/PI())/2)+('Calcification Rates'!$D$70-'Calcification Rates'!$E$70))^2)*PI())/2))-((((((($A136*2)/PI())/2)^2)*PI())/2)))*('Calcification Rates'!$F$70-'Calcification Rates'!$G$70)</f>
        <v>136.21553198700181</v>
      </c>
      <c r="FG136" s="73">
        <f>((((((((($A136*2)/PI())/2)+('Calcification Rates'!$D$70+'Calcification Rates'!$E$70))^2)*PI())/2))-((((((($A136*2)/PI())/2)^2)*PI())/2)))*('Calcification Rates'!$F$70+'Calcification Rates'!$G$70)</f>
        <v>180.60118117525585</v>
      </c>
      <c r="FH136" s="73">
        <f>((((((((($A136*2)/PI())/2)+'Calcification Rates'!$D$71)^2)*PI())/2))-((((((($A136*2)/PI())/2)^2)*PI())/2)))*'Calcification Rates'!$F$71</f>
        <v>90.817944528778867</v>
      </c>
      <c r="FI136" s="73">
        <f>((((((((($A136*2)/PI())/2)+('Calcification Rates'!$D$71-'Calcification Rates'!$E$71))^2)*PI())/2))-((((((($A136*2)/PI())/2)^2)*PI())/2)))*('Calcification Rates'!$F$71-'Calcification Rates'!$G$71)</f>
        <v>83.748401665925471</v>
      </c>
      <c r="FJ136" s="73">
        <f>((((((((($A136*2)/PI())/2)+('Calcification Rates'!$D$71+'Calcification Rates'!$E$71))^2)*PI())/2))-((((((($A136*2)/PI())/2)^2)*PI())/2)))*('Calcification Rates'!$F$71+'Calcification Rates'!$G$71)</f>
        <v>98.166629893067366</v>
      </c>
      <c r="FK136" s="73">
        <f>$A136*'Calcification Rates'!$D$72*'Calcification Rates'!$F$72</f>
        <v>3.1493768749999997</v>
      </c>
      <c r="FL136" s="73">
        <f>$A136*('Calcification Rates'!$D$72-'Calcification Rates'!$E$72)*('Calcification Rates'!$F$72-'Calcification Rates'!$G$72)</f>
        <v>2.0467762032265484</v>
      </c>
      <c r="FM136" s="73">
        <f>$A136*('Calcification Rates'!$D$72+'Calcification Rates'!$E$72)*('Calcification Rates'!$F$72+'Calcification Rates'!$G$72)</f>
        <v>4.2519775467734506</v>
      </c>
      <c r="FN136" s="73">
        <f>$A136*'Calcification Rates'!$D$74*'Calcification Rates'!$F$74</f>
        <v>3.1493768749999997</v>
      </c>
      <c r="FO136" s="73">
        <f>$A136*('Calcification Rates'!$D$74-'Calcification Rates'!$E$74)*('Calcification Rates'!$F$74-'Calcification Rates'!$G$74)</f>
        <v>2.0467762032265484</v>
      </c>
      <c r="FP136" s="73">
        <f>$A136*('Calcification Rates'!$D$74+'Calcification Rates'!$E$74)*('Calcification Rates'!$F$74+'Calcification Rates'!$G$74)</f>
        <v>4.2519775467734506</v>
      </c>
      <c r="FQ136" s="73">
        <f>$A136*'Calcification Rates'!$D$75*'Calcification Rates'!$F$75</f>
        <v>90.897634232954545</v>
      </c>
      <c r="FR136" s="73">
        <f>$A136*('Calcification Rates'!$D$75-'Calcification Rates'!$E$75)*('Calcification Rates'!$F$75-'Calcification Rates'!$G$75)</f>
        <v>84.649377296965255</v>
      </c>
      <c r="FS136" s="73">
        <f>$A136*('Calcification Rates'!$D$75+'Calcification Rates'!$E$75)*('Calcification Rates'!$F$75+'Calcification Rates'!$G$75)</f>
        <v>97.336148994813229</v>
      </c>
      <c r="FT136" s="73">
        <f>((((((((($A136*2)/PI())/2)+'Calcification Rates'!$D$76)^2)*PI())/2))-((((((($A136*2)/PI())/2)^2)*PI())/2)))*'Calcification Rates'!$F$76</f>
        <v>91.379206038436905</v>
      </c>
      <c r="FU136" s="73">
        <f>((((((((($A136*2)/PI())/2)+('Calcification Rates'!$D$76-'Calcification Rates'!$E$76))^2)*PI())/2))-((((((($A136*2)/PI())/2)^2)*PI())/2)))*('Calcification Rates'!$F$76-'Calcification Rates'!$G$76)</f>
        <v>85.088061697315595</v>
      </c>
      <c r="FV136" s="73">
        <f>((((((((($A136*2)/PI())/2)+('Calcification Rates'!$D$76+'Calcification Rates'!$E$76))^2)*PI())/2))-((((((($A136*2)/PI())/2)^2)*PI())/2)))*('Calcification Rates'!$F$76+'Calcification Rates'!$G$76)</f>
        <v>97.863082614836941</v>
      </c>
      <c r="FW136" s="73">
        <f>(2*'Calcification Rates'!$D$77*'Calcification Rates'!$F$77)+0.1*'Calcification Rates'!$D$77*($A136+(2*'Calcification Rates'!$D$77))*'Calcification Rates'!$F$77</f>
        <v>179.27296527777776</v>
      </c>
      <c r="FX136" s="73">
        <f>(2*('Calcification Rates'!$D$77-'Calcification Rates'!$E$77)*('Calcification Rates'!$F$77-'Calcification Rates'!$G$77))+(0.1*('Calcification Rates'!$D$77-'Calcification Rates'!$E$77)*($A136+(2*'Calcification Rates'!$D$77-'Calcification Rates'!$E$77)))*('Calcification Rates'!$F$77-'Calcification Rates'!$G$77)</f>
        <v>170.58795671474797</v>
      </c>
      <c r="FY136" s="73">
        <f>(2*('Calcification Rates'!$D$77+'Calcification Rates'!$E$77)*('Calcification Rates'!$F$77+'Calcification Rates'!$G$77))+(0.1*('Calcification Rates'!$D$77+'Calcification Rates'!$E$77)*($A136+(2*'Calcification Rates'!$D$77+'Calcification Rates'!$E$77)))*('Calcification Rates'!$F$77+'Calcification Rates'!$G$77)</f>
        <v>187.99556455374875</v>
      </c>
      <c r="FZ136" s="73">
        <f>((((1-'Calcification Rates'!$H$78)*$A136)*'Calcification Rates'!$D$78*0.1)+('Calcification Rates'!$H$78*$A136*'Calcification Rates'!$D$78))*'Calcification Rates'!$F$78</f>
        <v>47.785063735499996</v>
      </c>
      <c r="GA136" s="73">
        <f>((((1-'Calcification Rates'!$H$78)*$A136)*(('Calcification Rates'!$D$78-'Calcification Rates'!$E$78)*0.1))+('Calcification Rates'!$H$78*$A136*('Calcification Rates'!$D$78-'Calcification Rates'!$E$78)))*('Calcification Rates'!$F$78-'Calcification Rates'!$G$78)</f>
        <v>46.130745640169778</v>
      </c>
      <c r="GB136" s="73">
        <f>((((1-'Calcification Rates'!$H$78)*$A136)*(('Calcification Rates'!$D$78+'Calcification Rates'!$E$78)*0.1))+('Calcification Rates'!$H$78*$A136*('Calcification Rates'!$D$78+'Calcification Rates'!$E$78)))*('Calcification Rates'!$F$78+'Calcification Rates'!$G$78)</f>
        <v>49.439381830830222</v>
      </c>
      <c r="GC136" s="73">
        <f>((((1-'Calcification Rates'!$H$79)*$A136)*'Calcification Rates'!$D$79*0.1)+('Calcification Rates'!$H$79*$A136*'Calcification Rates'!$D$79))*'Calcification Rates'!$F$79</f>
        <v>54.346585020000006</v>
      </c>
      <c r="GD136" s="73">
        <f>((((1-'Calcification Rates'!$H$79)*$A136)*(('Calcification Rates'!$D$79-'Calcification Rates'!$E$79)*0.1))+('Calcification Rates'!$H$79*$A136*('Calcification Rates'!$D$79-'Calcification Rates'!$E$79)))*('Calcification Rates'!$F$79-'Calcification Rates'!$G$79)</f>
        <v>52.074667684457999</v>
      </c>
      <c r="GE136" s="73">
        <f>((((1-'Calcification Rates'!$H$79)*$A136)*(('Calcification Rates'!$D$79+'Calcification Rates'!$E$79)*0.1))+('Calcification Rates'!$H$79*$A136*('Calcification Rates'!$D$79+'Calcification Rates'!$E$79)))*('Calcification Rates'!$F$79+'Calcification Rates'!$G$79)</f>
        <v>56.618502355542013</v>
      </c>
      <c r="GF136" s="73">
        <f>((((1-'Calcification Rates'!$H$80)*$A136)*'Calcification Rates'!$D$80*0.1)+('Calcification Rates'!$H$80*$A136*'Calcification Rates'!$D$80))*'Calcification Rates'!$F$80</f>
        <v>63.952942442999991</v>
      </c>
      <c r="GG136" s="73">
        <f>((((1-'Calcification Rates'!$H$80)*$A136)*(('Calcification Rates'!$D$80-'Calcification Rates'!$E$80)*0.1))+('Calcification Rates'!$H$80*$A136*('Calcification Rates'!$D$80-'Calcification Rates'!$E$80)))*('Calcification Rates'!$F$80-'Calcification Rates'!$G$80)</f>
        <v>61.738892661279856</v>
      </c>
      <c r="GH136" s="73">
        <f>((((1-'Calcification Rates'!$H$80)*$A136)*(('Calcification Rates'!$D$80+'Calcification Rates'!$E$80)*0.1))+('Calcification Rates'!$H$80*$A136*('Calcification Rates'!$D$80+'Calcification Rates'!$E$80)))*('Calcification Rates'!$F$80+'Calcification Rates'!$G$80)</f>
        <v>66.166992224720147</v>
      </c>
      <c r="GI136" s="73">
        <f>((((((((($A136*2)/PI())/2)+'Calcification Rates'!$D$81)^2)*PI())/2))-((((((($A136*2)/PI())/2)^2)*PI())/2)))*'Calcification Rates'!$F$81</f>
        <v>77.374383673528968</v>
      </c>
      <c r="GJ136" s="73">
        <f>((((((((($A136*2)/PI())/2)+('Calcification Rates'!$D$81-'Calcification Rates'!$E$81))^2)*PI())/2))-((((((($A136*2)/PI())/2)^2)*PI())/2)))*('Calcification Rates'!$F$81-'Calcification Rates'!$G$81)</f>
        <v>74.873006253282611</v>
      </c>
      <c r="GK136" s="73">
        <f>((((((((($A136*2)/PI())/2)+('Calcification Rates'!$D$81+'Calcification Rates'!$E$81))^2)*PI())/2))-((((((($A136*2)/PI())/2)^2)*PI())/2)))*('Calcification Rates'!$F$81+'Calcification Rates'!$G$81)</f>
        <v>79.87665354106575</v>
      </c>
      <c r="GL136" s="73">
        <f>((((((((($A136*2)/PI())/2)+'Calcification Rates'!$D$82)^2)*PI())/2))-((((((($A136*2)/PI())/2)^2)*PI())/2)))*'Calcification Rates'!$F$82</f>
        <v>79.337519742589208</v>
      </c>
      <c r="GM136" s="73">
        <f>((((((((($A136*2)/PI())/2)+('Calcification Rates'!$D$82-'Calcification Rates'!$E$82))^2)*PI())/2))-((((((($A136*2)/PI())/2)^2)*PI())/2)))*('Calcification Rates'!$F$82-'Calcification Rates'!$G$82)</f>
        <v>77.390855586385982</v>
      </c>
      <c r="GN136" s="73">
        <f>((((((((($A136*2)/PI())/2)+('Calcification Rates'!$D$82+'Calcification Rates'!$E$82))^2)*PI())/2))-((((((($A136*2)/PI())/2)^2)*PI())/2)))*('Calcification Rates'!$F$82+'Calcification Rates'!$G$82)</f>
        <v>81.284724066597477</v>
      </c>
      <c r="GO136" s="73">
        <f>((((((((($A136*2)/PI())/2)+'Calcification Rates'!$D$87)^2)*PI())/2))-((((((($A136*2)/PI())/2)^2)*PI())/2)))*'Calcification Rates'!$F$87</f>
        <v>53.413925386788989</v>
      </c>
      <c r="GP136" s="73">
        <f>((((((((($A136*2)/PI())/2)+('Calcification Rates'!$D$87-'Calcification Rates'!$E$87))^2)*PI())/2))-((((((($A136*2)/PI())/2)^2)*PI())/2)))*('Calcification Rates'!$F$87-'Calcification Rates'!$G$87)</f>
        <v>46.47367682754269</v>
      </c>
      <c r="GQ136" s="73">
        <f>((((((((($A136*2)/PI())/2)+('Calcification Rates'!$D$87+'Calcification Rates'!$E$87))^2)*PI())/2))-((((((($A136*2)/PI())/2)^2)*PI())/2)))*('Calcification Rates'!$F$87+'Calcification Rates'!$G$87)</f>
        <v>60.721002704334033</v>
      </c>
      <c r="GR136" s="73">
        <f>((((((((($A136*2)/PI())/2)+'Calcification Rates'!$D$88)^2)*PI())/2))-((((((($A136*2)/PI())/2)^2)*PI())/2)))*'Calcification Rates'!$F$88</f>
        <v>53.413925386788989</v>
      </c>
      <c r="GS136" s="73">
        <f>((((((((($A136*2)/PI())/2)+('Calcification Rates'!$D$88-'Calcification Rates'!$E$88))^2)*PI())/2))-((((((($A136*2)/PI())/2)^2)*PI())/2)))*('Calcification Rates'!$F$88-'Calcification Rates'!$G$88)</f>
        <v>46.47367682754269</v>
      </c>
      <c r="GT136" s="73">
        <f>((((((((($A136*2)/PI())/2)+('Calcification Rates'!$D$88+'Calcification Rates'!$E$88))^2)*PI())/2))-((((((($A136*2)/PI())/2)^2)*PI())/2)))*('Calcification Rates'!$F$88+'Calcification Rates'!$G$88)</f>
        <v>60.721002704334033</v>
      </c>
      <c r="GU136" s="73">
        <f>((((((((($A136*2)/PI())/2)+'Calcification Rates'!$D$89)^2)*PI())/2))-((((((($A136*2)/PI())/2)^2)*PI())/2)))*'Calcification Rates'!$F$89</f>
        <v>74.580156509368166</v>
      </c>
      <c r="GV136" s="73">
        <f>((((((((($A136*2)/PI())/2)+('Calcification Rates'!$D$89-'Calcification Rates'!$E$89))^2)*PI())/2))-((((((($A136*2)/PI())/2)^2)*PI())/2)))*('Calcification Rates'!$F$89-'Calcification Rates'!$G$89)</f>
        <v>66.502419720872808</v>
      </c>
      <c r="GW136" s="73">
        <f>((((((((($A136*2)/PI())/2)+('Calcification Rates'!$D$89+'Calcification Rates'!$E$89))^2)*PI())/2))-((((((($A136*2)/PI())/2)^2)*PI())/2)))*('Calcification Rates'!$F$89+'Calcification Rates'!$G$89)</f>
        <v>82.956531313034134</v>
      </c>
      <c r="GX136" s="73">
        <f>((((((((($A136*2)/PI())/2)+'Calcification Rates'!$D$90)^2)*PI())/2))-((((((($A136*2)/PI())/2)^2)*PI())/2)))*'Calcification Rates'!$F$90</f>
        <v>74.580156509368166</v>
      </c>
      <c r="GY136" s="73">
        <f>((((((((($A136*2)/PI())/2)+('Calcification Rates'!$D$90-'Calcification Rates'!$E$90))^2)*PI())/2))-((((((($A136*2)/PI())/2)^2)*PI())/2)))*('Calcification Rates'!$F$90-'Calcification Rates'!$G$90)</f>
        <v>66.502419720872808</v>
      </c>
      <c r="GZ136" s="73">
        <f>((((((((($A136*2)/PI())/2)+('Calcification Rates'!$D$90+'Calcification Rates'!$E$90))^2)*PI())/2))-((((((($A136*2)/PI())/2)^2)*PI())/2)))*('Calcification Rates'!$F$90+'Calcification Rates'!$G$90)</f>
        <v>82.956531313034134</v>
      </c>
      <c r="HA136" s="73">
        <f>((((((((($A136*2)/PI())/2)+'Calcification Rates'!$D$92)^2)*PI())/2))-((((((($A136*2)/PI())/2)^2)*PI())/2)))*'Calcification Rates'!$F$92</f>
        <v>186.70977970290281</v>
      </c>
      <c r="HB136" s="73">
        <f>((((((((($A136*2)/PI())/2)+('Calcification Rates'!$D$92-'Calcification Rates'!$E$92))^2)*PI())/2))-((((((($A136*2)/PI())/2)^2)*PI())/2)))*('Calcification Rates'!$F$92-'Calcification Rates'!$G$92)</f>
        <v>179.48581484862041</v>
      </c>
      <c r="HC136" s="73">
        <f>((((((((($A136*2)/PI())/2)+('Calcification Rates'!$D$92+'Calcification Rates'!$E$92))^2)*PI())/2))-((((((($A136*2)/PI())/2)^2)*PI())/2)))*('Calcification Rates'!$F$92+'Calcification Rates'!$G$92)</f>
        <v>193.93374455718521</v>
      </c>
      <c r="HD136" s="73">
        <f>$A136*'Calcification Rates'!$D$93*'Calcification Rates'!$F$93</f>
        <v>55.365383589909804</v>
      </c>
      <c r="HE136" s="73">
        <f>$A136*('Calcification Rates'!$D$93-'Calcification Rates'!$E$93)*('Calcification Rates'!$F$93-'Calcification Rates'!$G$93)</f>
        <v>48.65935487028802</v>
      </c>
      <c r="HF136" s="73">
        <f>$A136*('Calcification Rates'!$D$93+'Calcification Rates'!$E$93)*('Calcification Rates'!$F$93+'Calcification Rates'!$G$93)</f>
        <v>62.4387884907391</v>
      </c>
      <c r="HG136" s="73">
        <f>$A136*'Calcification Rates'!$D$95*'Calcification Rates'!$F$95</f>
        <v>70.590864077134995</v>
      </c>
      <c r="HH136" s="73">
        <f>$A136*('Calcification Rates'!$D$95-'Calcification Rates'!$E$95)*('Calcification Rates'!$F$95-'Calcification Rates'!$G$95)</f>
        <v>61.60058772422353</v>
      </c>
      <c r="HI136" s="73">
        <f>$A136*('Calcification Rates'!$D$95+'Calcification Rates'!$E$95)*('Calcification Rates'!$F$95+'Calcification Rates'!$G$95)</f>
        <v>80.084970621416787</v>
      </c>
      <c r="HJ136" s="73">
        <f>((((1-'Calcification Rates'!$H$96)*$A136)*'Calcification Rates'!$D$96*0.1)+('Calcification Rates'!$H$96*$A136*'Calcification Rates'!$D$96))*'Calcification Rates'!$F$96</f>
        <v>33.560021949999999</v>
      </c>
      <c r="HK136" s="73">
        <f>((((1-'Calcification Rates'!$H$96)*$A136)*(('Calcification Rates'!$D$96-'Calcification Rates'!$E$96)*0.1))+('Calcification Rates'!$H$96*$A136*('Calcification Rates'!$D$96-'Calcification Rates'!$E$96)))*('Calcification Rates'!$F$96-'Calcification Rates'!$G$96)</f>
        <v>29.315428677090718</v>
      </c>
      <c r="HL136" s="73">
        <f>((((1-'Calcification Rates'!$H$96)*$A136)*(('Calcification Rates'!$D$96+'Calcification Rates'!$E$96)*0.1))+('Calcification Rates'!$H$96*$A136*('Calcification Rates'!$D$96+'Calcification Rates'!$E$96)))*('Calcification Rates'!$F$96+'Calcification Rates'!$G$96)</f>
        <v>38.065695970903711</v>
      </c>
      <c r="HM136" s="73">
        <f>((((1-'Calcification Rates'!$H$98)*$A136)*'Calcification Rates'!$D$98*0.1)+('Calcification Rates'!$H$98*$A136*'Calcification Rates'!$D$98))*'Calcification Rates'!$F$98</f>
        <v>33.560021949999999</v>
      </c>
      <c r="HN136" s="73">
        <f>((((1-'Calcification Rates'!$H$98)*$A136)*(('Calcification Rates'!$D$98-'Calcification Rates'!$E$98)*0.1))+('Calcification Rates'!$H$98*$A136*('Calcification Rates'!$D$98-'Calcification Rates'!$E$98)))*('Calcification Rates'!$F$98-'Calcification Rates'!$G$98)</f>
        <v>20.239533154183313</v>
      </c>
      <c r="HO136" s="73">
        <f>((((1-'Calcification Rates'!$H$98)*$A136)*(('Calcification Rates'!$D$98+'Calcification Rates'!$E$98)*0.1))+('Calcification Rates'!$H$98*$A136*('Calcification Rates'!$D$98+'Calcification Rates'!$E$98)))*('Calcification Rates'!$F$98+'Calcification Rates'!$G$98)</f>
        <v>48.809091054895518</v>
      </c>
    </row>
    <row r="137" spans="1:223" x14ac:dyDescent="0.3">
      <c r="A137" s="42">
        <v>135</v>
      </c>
      <c r="B137" s="73">
        <f>((((1-'Calcification Rates'!$H$11)*$A137)*'Calcification Rates'!$D$11*0.1)+('Calcification Rates'!$H$11*$A137*'Calcification Rates'!$D$11))*'Calcification Rates'!$F$11</f>
        <v>371.42622719999997</v>
      </c>
      <c r="C137" s="73">
        <f>((((1-'Calcification Rates'!$H$11)*$A137)*(('Calcification Rates'!$D$11-'Calcification Rates'!$E$11)*0.1))+('Calcification Rates'!$H$11*$A137*('Calcification Rates'!$D$11-'Calcification Rates'!$E$11)))*('Calcification Rates'!$F$11-'Calcification Rates'!$G$11)</f>
        <v>301.66311240496543</v>
      </c>
      <c r="D137" s="73">
        <f>((((1-'Calcification Rates'!$H$11)*$A137)*(('Calcification Rates'!$D$11+'Calcification Rates'!$E$11)*0.1))+('Calcification Rates'!$H$11*$A137*('Calcification Rates'!$D$11+'Calcification Rates'!$E$11)))*('Calcification Rates'!$F$11+'Calcification Rates'!$G$11)</f>
        <v>443.35650448696623</v>
      </c>
      <c r="E137" s="73">
        <f>(((((1-'Calcification Rates'!$H$12)*$A137)*'Calcification Rates'!$D$12*0.1)+('Calcification Rates'!$H$12*$A137*'Calcification Rates'!$D$12))*'Calcification Rates'!$F$12)*0.5</f>
        <v>195.59430514285711</v>
      </c>
      <c r="F137" s="73">
        <f>(((((1-'Calcification Rates'!$H$12)*$A137)*(('Calcification Rates'!$D$12-'Calcification Rates'!$E$12)*0.1))+('Calcification Rates'!$H$12*$A137*('Calcification Rates'!$D$12-'Calcification Rates'!$E$12)))*('Calcification Rates'!$F$12-'Calcification Rates'!$G$12))*0.5</f>
        <v>179.76621892454133</v>
      </c>
      <c r="G137" s="73">
        <f>(((((1-'Calcification Rates'!$H$12)*$A137)*(('Calcification Rates'!$D$12+'Calcification Rates'!$E$12)*0.1))+('Calcification Rates'!$H$12*$A137*('Calcification Rates'!$D$12+'Calcification Rates'!$E$12)))*('Calcification Rates'!$F$12+'Calcification Rates'!$G$12))*0.5</f>
        <v>211.69702327905173</v>
      </c>
      <c r="H137" s="73">
        <f>(((((1-'Calcification Rates'!$H$13)*$A137)*'Calcification Rates'!$D$13*0.1)+('Calcification Rates'!$H$13*$A137*'Calcification Rates'!$D$13))*'Calcification Rates'!$F$13)*0.5</f>
        <v>157.38520125599996</v>
      </c>
      <c r="I137" s="73">
        <f>(((((1-'Calcification Rates'!$H$13)*$A137)*(('Calcification Rates'!$D$13-'Calcification Rates'!$E$13)*0.1))+('Calcification Rates'!$H$13*$A137*('Calcification Rates'!$D$13-'Calcification Rates'!$E$13)))*('Calcification Rates'!$F$13-'Calcification Rates'!$G$13))*0.5</f>
        <v>133.19239410964602</v>
      </c>
      <c r="J137" s="73">
        <f>(((((1-'Calcification Rates'!$H$13)*$A137)*(('Calcification Rates'!$D$13+'Calcification Rates'!$E$13)*0.1))+('Calcification Rates'!$H$13*$A137*('Calcification Rates'!$D$13+'Calcification Rates'!$E$13)))*('Calcification Rates'!$F$13+'Calcification Rates'!$G$13))*0.5</f>
        <v>183.57289398535394</v>
      </c>
      <c r="K137" s="73">
        <f>((((((((($A137*2)/PI())/2)+'Calcification Rates'!$D$14)^2)*PI())/2))-((((((($A137*2)/PI())/2)^2)*PI())/2)))*'Calcification Rates'!$F$14</f>
        <v>79.679176613858729</v>
      </c>
      <c r="L137" s="73">
        <f>((((((((($A137*2)/PI())/2)+('Calcification Rates'!$D$14-'Calcification Rates'!$E$14))^2)*PI())/2))-((((((($A137*2)/PI())/2)^2)*PI())/2)))*('Calcification Rates'!$F$14-'Calcification Rates'!$G$14)</f>
        <v>76.907492767652442</v>
      </c>
      <c r="M137" s="73">
        <f>((((((((($A137*2)/PI())/2)+('Calcification Rates'!$D$14+'Calcification Rates'!$E$14))^2)*PI())/2))-((((((($A137*2)/PI())/2)^2)*PI())/2)))*('Calcification Rates'!$F$14+'Calcification Rates'!$G$14)</f>
        <v>82.451540611359817</v>
      </c>
      <c r="N137" s="73">
        <f>((((((((($A137*2)/PI())/2)+'Calcification Rates'!$D$15)^2)*PI())/2))-((((((($A137*2)/PI())/2)^2)*PI())/2)))*'Calcification Rates'!$F$15</f>
        <v>80.820414820567635</v>
      </c>
      <c r="O137" s="73">
        <f>((((((((($A137*2)/PI())/2)+('Calcification Rates'!$D$15-'Calcification Rates'!$E$15))^2)*PI())/2))-((((((($A137*2)/PI())/2)^2)*PI())/2)))*('Calcification Rates'!$F$15-'Calcification Rates'!$G$15)</f>
        <v>72.889068080935402</v>
      </c>
      <c r="P137" s="73">
        <f>((((((((($A137*2)/PI())/2)+('Calcification Rates'!$D$15+'Calcification Rates'!$E$15))^2)*PI())/2))-((((((($A137*2)/PI())/2)^2)*PI())/2)))*('Calcification Rates'!$F$15+'Calcification Rates'!$G$15)</f>
        <v>89.121535478706207</v>
      </c>
      <c r="Q137" s="73">
        <f>(2*'Calcification Rates'!$D$16*'Calcification Rates'!$F$16)+0.1*'Calcification Rates'!$D$16*($A137+(2*'Calcification Rates'!$D$16))*'Calcification Rates'!$F$16</f>
        <v>17.413678333333333</v>
      </c>
      <c r="R137" s="73">
        <f>(2*('Calcification Rates'!$D$16-'Calcification Rates'!$E$16)*('Calcification Rates'!$F$16-'Calcification Rates'!$G$16))+(0.1*('Calcification Rates'!$D$16-'Calcification Rates'!$E$16)*($A137+(2*'Calcification Rates'!$D$16-'Calcification Rates'!$E$16)))*('Calcification Rates'!$F$16-'Calcification Rates'!$G$16)</f>
        <v>14.958785961204574</v>
      </c>
      <c r="S137" s="73">
        <f>(2*('Calcification Rates'!$D$16+'Calcification Rates'!$E$16)*('Calcification Rates'!$F$16+'Calcification Rates'!$G$16))+(0.1*('Calcification Rates'!$D$16+'Calcification Rates'!$E$16)*($A137+(2*'Calcification Rates'!$D$16+'Calcification Rates'!$E$16)))*('Calcification Rates'!$F$16+'Calcification Rates'!$G$16)</f>
        <v>19.929587123258564</v>
      </c>
      <c r="T137" s="73">
        <f>(2*'Calcification Rates'!$D$17*'Calcification Rates'!$F$17)+0.1*'Calcification Rates'!$D$17*($A137+(2*'Calcification Rates'!$D$17))*'Calcification Rates'!$F$17</f>
        <v>16.094460277777774</v>
      </c>
      <c r="U137" s="73">
        <f>(2*('Calcification Rates'!$D$17-'Calcification Rates'!$E$17)*('Calcification Rates'!$F$17-'Calcification Rates'!$G$17))+(0.1*('Calcification Rates'!$D$17-'Calcification Rates'!$E$17)*($A137+(2*'Calcification Rates'!$D$17-'Calcification Rates'!$E$17)))*('Calcification Rates'!$F$17-'Calcification Rates'!$G$17)</f>
        <v>13.657454608671237</v>
      </c>
      <c r="V137" s="73">
        <f>(2*('Calcification Rates'!$D$17+'Calcification Rates'!$E$17)*('Calcification Rates'!$F$17+'Calcification Rates'!$G$17))+(0.1*('Calcification Rates'!$D$17+'Calcification Rates'!$E$17)*($A137+(2*'Calcification Rates'!$D$17+'Calcification Rates'!$E$17)))*('Calcification Rates'!$F$17+'Calcification Rates'!$G$17)</f>
        <v>18.592480870725232</v>
      </c>
      <c r="W137" s="73">
        <f>((((((((($A137*2)/PI())/2)+'Calcification Rates'!$D$18)^2)*PI())/2))-((((((($A137*2)/PI())/2)^2)*PI())/2)))*'Calcification Rates'!$F$18</f>
        <v>80.820414820567635</v>
      </c>
      <c r="X137" s="73">
        <f>((((((((($A137*2)/PI())/2)+('Calcification Rates'!$D$18-'Calcification Rates'!$E$18))^2)*PI())/2))-((((((($A137*2)/PI())/2)^2)*PI())/2)))*('Calcification Rates'!$F$18-'Calcification Rates'!$G$18)</f>
        <v>72.889068080935402</v>
      </c>
      <c r="Y137" s="73">
        <f>((((((((($A137*2)/PI())/2)+('Calcification Rates'!$D$18+'Calcification Rates'!$E$18))^2)*PI())/2))-((((((($A137*2)/PI())/2)^2)*PI())/2)))*('Calcification Rates'!$F$18+'Calcification Rates'!$G$18)</f>
        <v>89.121535478706207</v>
      </c>
      <c r="Z137" s="73">
        <f>(2*'Calcification Rates'!$D$19*'Calcification Rates'!$F$19)+0.1*'Calcification Rates'!$D$19*($A137+(2*'Calcification Rates'!$D$19))*'Calcification Rates'!$F$19</f>
        <v>16.094460277777774</v>
      </c>
      <c r="AA137" s="73">
        <f>(2*('Calcification Rates'!$D$19-'Calcification Rates'!$E$19)*('Calcification Rates'!$F$19-'Calcification Rates'!$G$19))+(0.1*('Calcification Rates'!$D$19-'Calcification Rates'!$E$19)*($A137+(2*'Calcification Rates'!$D$19-'Calcification Rates'!$E$19)))*('Calcification Rates'!$F$19-'Calcification Rates'!$G$19)</f>
        <v>13.657454608671237</v>
      </c>
      <c r="AB137" s="73">
        <f>(2*('Calcification Rates'!$D$19+'Calcification Rates'!$E$19)*('Calcification Rates'!$F$19+'Calcification Rates'!$G$19))+(0.1*('Calcification Rates'!$D$19+'Calcification Rates'!$E$19)*($A137+(2*'Calcification Rates'!$D$19+'Calcification Rates'!$E$19)))*('Calcification Rates'!$F$19+'Calcification Rates'!$G$19)</f>
        <v>18.592480870725232</v>
      </c>
      <c r="AC137" s="73">
        <f>(((((1-'Calcification Rates'!$H$20)*$A137)*'Calcification Rates'!$D$20*0.1)+('Calcification Rates'!$H$20*$A137*'Calcification Rates'!$D$20))*'Calcification Rates'!$F$20)*0.5</f>
        <v>10.9148405625</v>
      </c>
      <c r="AD137" s="73">
        <f>(((((1-'Calcification Rates'!$H$20)*$A137)*(('Calcification Rates'!$D$20-'Calcification Rates'!$E$20)*0.1))+('Calcification Rates'!$H$20*$A137*('Calcification Rates'!$D$20-'Calcification Rates'!$E$20)))*('Calcification Rates'!$F$20-'Calcification Rates'!$G$20))*0.5</f>
        <v>9.2625152769533301</v>
      </c>
      <c r="AE137" s="73">
        <f>(((((1-'Calcification Rates'!$H$20)*$A137)*(('Calcification Rates'!$D$20+'Calcification Rates'!$E$20)*0.1))+('Calcification Rates'!$H$20*$A137*('Calcification Rates'!$D$20+'Calcification Rates'!$E$20)))*('Calcification Rates'!$F$20+'Calcification Rates'!$G$20))*0.5</f>
        <v>12.608404411134636</v>
      </c>
      <c r="AF137" s="73">
        <f>(2*'Calcification Rates'!$D$21*'Calcification Rates'!$F$21)+0.1*'Calcification Rates'!$D$21*($A137+(2*'Calcification Rates'!$D$21))*'Calcification Rates'!$F$21</f>
        <v>18.46905277777778</v>
      </c>
      <c r="AG137" s="73">
        <f>(2*('Calcification Rates'!$D$21-'Calcification Rates'!$E$21)*('Calcification Rates'!$F$21-'Calcification Rates'!$G$21))+(0.1*('Calcification Rates'!$D$21-'Calcification Rates'!$E$21)*($A137+(2*'Calcification Rates'!$D$21-'Calcification Rates'!$E$21)))*('Calcification Rates'!$F$21-'Calcification Rates'!$G$21)</f>
        <v>18.072889823982937</v>
      </c>
      <c r="AH137" s="73">
        <f>(2*('Calcification Rates'!$D$21+'Calcification Rates'!$E$21)*('Calcification Rates'!$F$21+'Calcification Rates'!$G$21))+(0.1*('Calcification Rates'!$D$21+'Calcification Rates'!$E$21)*($A137+(2*'Calcification Rates'!$D$21+'Calcification Rates'!$E$21)))*('Calcification Rates'!$F$21+'Calcification Rates'!$G$21)</f>
        <v>18.869243435750402</v>
      </c>
      <c r="AI137" s="73">
        <f>$A137*'Calcification Rates'!$D$23*'Calcification Rates'!$F$23</f>
        <v>3.1728796874999996</v>
      </c>
      <c r="AJ137" s="73">
        <f>$A137*('Calcification Rates'!$D$23-'Calcification Rates'!$E$23)*('Calcification Rates'!$F$23-'Calcification Rates'!$G$23)</f>
        <v>2.0620506525043587</v>
      </c>
      <c r="AK137" s="73">
        <f>$A137*('Calcification Rates'!$D$23+'Calcification Rates'!$E$23)*('Calcification Rates'!$F$23+'Calcification Rates'!$G$23)</f>
        <v>4.2837087224956409</v>
      </c>
      <c r="AL137" s="73">
        <f>((((1-'Calcification Rates'!$H$24)*$A137)*'Calcification Rates'!$D$24*0.1)+('Calcification Rates'!$H$24*$A137*'Calcification Rates'!$D$24))*'Calcification Rates'!$F$24</f>
        <v>144.57356918549999</v>
      </c>
      <c r="AM137" s="73">
        <f>((((1-'Calcification Rates'!$H$24)*$A137)*(('Calcification Rates'!$D$24-'Calcification Rates'!$E$24)*0.1))+('Calcification Rates'!$H$24*$A137*('Calcification Rates'!$D$24-'Calcification Rates'!$E$24)))*('Calcification Rates'!$F$24-'Calcification Rates'!$G$24)</f>
        <v>87.19009633271537</v>
      </c>
      <c r="AN137" s="73">
        <f>((((1-'Calcification Rates'!$H$24)*$A137)*(('Calcification Rates'!$D$24+'Calcification Rates'!$E$24)*0.1))+('Calcification Rates'!$H$24*$A137*('Calcification Rates'!$D$24+'Calcification Rates'!$E$24)))*('Calcification Rates'!$F$24+'Calcification Rates'!$G$24)</f>
        <v>210.26519330111179</v>
      </c>
      <c r="AO137" s="73">
        <f>((((((((($A137*2)/PI())/2)+'Calcification Rates'!$D$25)^2)*PI())/2))-((((((($A137*2)/PI())/2)^2)*PI())/2)))*'Calcification Rates'!$F$25</f>
        <v>67.695095841023729</v>
      </c>
      <c r="AP137" s="73">
        <f>((((((((($A137*2)/PI())/2)+('Calcification Rates'!$D$25-'Calcification Rates'!$E$25))^2)*PI())/2))-((((((($A137*2)/PI())/2)^2)*PI())/2)))*('Calcification Rates'!$F$25-'Calcification Rates'!$G$25)</f>
        <v>55.345657894288685</v>
      </c>
      <c r="AQ137" s="73">
        <f>((((((((($A137*2)/PI())/2)+('Calcification Rates'!$D$25+'Calcification Rates'!$E$25))^2)*PI())/2))-((((((($A137*2)/PI())/2)^2)*PI())/2)))*('Calcification Rates'!$F$25+'Calcification Rates'!$G$25)</f>
        <v>80.453168051984832</v>
      </c>
      <c r="AR137" s="73">
        <f>((((1-'Calcification Rates'!$H$28)*$A137)*'Calcification Rates'!$D$28*0.1)+('Calcification Rates'!$H$28*$A137*'Calcification Rates'!$D$28))*'Calcification Rates'!$F$28</f>
        <v>23.270117204970838</v>
      </c>
      <c r="AS137" s="73">
        <f>((((1-'Calcification Rates'!$H$28)*$A137)*(('Calcification Rates'!$D$28-'Calcification Rates'!$E$28)*0.1))+('Calcification Rates'!$H$28*$A137*('Calcification Rates'!$D$28-'Calcification Rates'!$E$28)))*('Calcification Rates'!$F$28-'Calcification Rates'!$G$28)</f>
        <v>20.973812282474277</v>
      </c>
      <c r="AT137" s="73">
        <f>((((1-'Calcification Rates'!$H$28)*$A137)*(('Calcification Rates'!$D$28+'Calcification Rates'!$E$28)*0.1))+('Calcification Rates'!$H$28*$A137*('Calcification Rates'!$D$28+'Calcification Rates'!$E$28)))*('Calcification Rates'!$F$28+'Calcification Rates'!$G$28)</f>
        <v>25.678791930179354</v>
      </c>
      <c r="AU137" s="73">
        <f>((((((((($A137*2)/PI())/2)+'Calcification Rates'!$D$29)^2)*PI())/2))-((((((($A137*2)/PI())/2)^2)*PI())/2)))*'Calcification Rates'!$F$29</f>
        <v>330.12558478419663</v>
      </c>
      <c r="AV137" s="73">
        <f>((((((((($A137*2)/PI())/2)+('Calcification Rates'!$D$29-'Calcification Rates'!$E$29))^2)*PI())/2))-((((((($A137*2)/PI())/2)^2)*PI())/2)))*('Calcification Rates'!$F$29-'Calcification Rates'!$G$29)</f>
        <v>272.9624140443085</v>
      </c>
      <c r="AW137" s="73">
        <f>((((((((($A137*2)/PI())/2)+('Calcification Rates'!$D$29+'Calcification Rates'!$E$29))^2)*PI())/2))-((((((($A137*2)/PI())/2)^2)*PI())/2)))*('Calcification Rates'!$F$29+'Calcification Rates'!$G$29)</f>
        <v>392.22138756693187</v>
      </c>
      <c r="AX137" s="73">
        <f>((((((((($A137*2)/PI())/2)+'Calcification Rates'!$D$30)^2)*PI())/2))-((((((($A137*2)/PI())/2)^2)*PI())/2)))*'Calcification Rates'!$F$30</f>
        <v>79.138317886833832</v>
      </c>
      <c r="AY137" s="73">
        <f>((((((((($A137*2)/PI())/2)+('Calcification Rates'!$D$30-'Calcification Rates'!$E$30))^2)*PI())/2))-((((((($A137*2)/PI())/2)^2)*PI())/2)))*('Calcification Rates'!$F$30-'Calcification Rates'!$G$30)</f>
        <v>70.258027412162818</v>
      </c>
      <c r="AZ137" s="73">
        <f>((((((((($A137*2)/PI())/2)+('Calcification Rates'!$D$30+'Calcification Rates'!$E$30))^2)*PI())/2))-((((((($A137*2)/PI())/2)^2)*PI())/2)))*('Calcification Rates'!$F$30+'Calcification Rates'!$G$30)</f>
        <v>88.200554810257927</v>
      </c>
      <c r="BA137" s="73">
        <f>((((1-'Calcification Rates'!$H$31)*$A137)*'Calcification Rates'!$D$31*0.1)+('Calcification Rates'!$H$31*$A137*'Calcification Rates'!$D$31))*'Calcification Rates'!$F$31</f>
        <v>24.889409999999998</v>
      </c>
      <c r="BB137" s="73">
        <f>((((1-'Calcification Rates'!$H$31)*$A137)*(('Calcification Rates'!$D$31-'Calcification Rates'!$E$31)*0.1))+('Calcification Rates'!$H$31*$A137*('Calcification Rates'!$D$31-'Calcification Rates'!$E$31)))*('Calcification Rates'!$F$31-'Calcification Rates'!$G$31)</f>
        <v>24.889409999999998</v>
      </c>
      <c r="BC137" s="73">
        <f>((((1-'Calcification Rates'!$H$31)*$A137)*(('Calcification Rates'!$D$31+'Calcification Rates'!$E$31)*0.1))+('Calcification Rates'!$H$31*$A137*('Calcification Rates'!$D$31+'Calcification Rates'!$E$31)))*('Calcification Rates'!$F$31+'Calcification Rates'!$G$31)</f>
        <v>24.889409999999998</v>
      </c>
      <c r="BD137" s="73">
        <f>$A137*'Calcification Rates'!$D$32*'Calcification Rates'!$F$32</f>
        <v>104.58479642683523</v>
      </c>
      <c r="BE137" s="73">
        <f>$A137*('Calcification Rates'!$D$32-'Calcification Rates'!$E$32)*('Calcification Rates'!$F$32-'Calcification Rates'!$G$32)</f>
        <v>100.53831908171739</v>
      </c>
      <c r="BF137" s="73">
        <f>$A137*('Calcification Rates'!$D$32+'Calcification Rates'!$E$32)*('Calcification Rates'!$F$32+'Calcification Rates'!$G$32)</f>
        <v>108.63127377195305</v>
      </c>
      <c r="BG137" s="73">
        <f>((((1-'Calcification Rates'!$H$34)*$A137)*'Calcification Rates'!$D$34*0.1)+('Calcification Rates'!$H$34*$A137*'Calcification Rates'!$D$34))*'Calcification Rates'!$F$34</f>
        <v>33.810469875000003</v>
      </c>
      <c r="BH137" s="73">
        <f>((((1-'Calcification Rates'!$H$34)*$A137)*(('Calcification Rates'!$D$34-'Calcification Rates'!$E$34)*0.1))+('Calcification Rates'!$H$34*$A137*('Calcification Rates'!$D$34-'Calcification Rates'!$E$34)))*('Calcification Rates'!$F$34-'Calcification Rates'!$G$34)</f>
        <v>12.87546918190184</v>
      </c>
      <c r="BI137" s="73">
        <f>((((1-'Calcification Rates'!$H$34)*$A137)*(('Calcification Rates'!$D$34+'Calcification Rates'!$E$34)*0.1))+('Calcification Rates'!$H$34*$A137*('Calcification Rates'!$D$34+'Calcification Rates'!$E$34)))*('Calcification Rates'!$F$34+'Calcification Rates'!$G$34)</f>
        <v>64.48362170295313</v>
      </c>
      <c r="BJ137" s="73">
        <f>(2*'Calcification Rates'!$D$35*'Calcification Rates'!$F$35)+0.1*'Calcification Rates'!$D$35*($A137+(2*'Calcification Rates'!$D$35))*'Calcification Rates'!$F$35</f>
        <v>9.2829714550371101</v>
      </c>
      <c r="BK137" s="73">
        <f>(2*('Calcification Rates'!$D$35-'Calcification Rates'!$E$35)*('Calcification Rates'!$F$35-'Calcification Rates'!$G$35))+(0.1*('Calcification Rates'!$D$35-'Calcification Rates'!$E$35)*($A137+(2*'Calcification Rates'!$D$35-'Calcification Rates'!$E$35)))*('Calcification Rates'!$F$35-'Calcification Rates'!$G$35)</f>
        <v>8.3724424882089235</v>
      </c>
      <c r="BL137" s="73">
        <f>(2*('Calcification Rates'!$D$35+'Calcification Rates'!$E$35)*('Calcification Rates'!$F$35+'Calcification Rates'!$G$35))+(0.1*('Calcification Rates'!$D$35+'Calcification Rates'!$E$35)*($A137+(2*'Calcification Rates'!$D$35+'Calcification Rates'!$E$35)))*('Calcification Rates'!$F$35+'Calcification Rates'!$G$35)</f>
        <v>10.235870181591258</v>
      </c>
      <c r="BM137" s="73">
        <f>((((((((($A137*2)/PI())/2)+'Calcification Rates'!$D$36)^2)*PI())/2))-((((((($A137*2)/PI())/2)^2)*PI())/2)))*'Calcification Rates'!$F$36</f>
        <v>106.56901430556901</v>
      </c>
      <c r="BN137" s="73">
        <f>((((((((($A137*2)/PI())/2)+('Calcification Rates'!$D$36-'Calcification Rates'!$E$36))^2)*PI())/2))-((((((($A137*2)/PI())/2)^2)*PI())/2)))*('Calcification Rates'!$F$36-'Calcification Rates'!$G$36)</f>
        <v>97.62496871279194</v>
      </c>
      <c r="BO137" s="73">
        <f>((((((((($A137*2)/PI())/2)+('Calcification Rates'!$D$36+'Calcification Rates'!$E$36))^2)*PI())/2))-((((((($A137*2)/PI())/2)^2)*PI())/2)))*('Calcification Rates'!$F$36+'Calcification Rates'!$G$36)</f>
        <v>115.90395621114909</v>
      </c>
      <c r="BP137" s="73">
        <f>(2*'Calcification Rates'!$D$37*'Calcification Rates'!$F$37)+0.1*'Calcification Rates'!$D$37*($A137+(2*'Calcification Rates'!$D$37))*'Calcification Rates'!$F$37</f>
        <v>180.36831944444441</v>
      </c>
      <c r="BQ137" s="73">
        <f>(2*('Calcification Rates'!$D$37-'Calcification Rates'!$E$37)*('Calcification Rates'!$F$37-'Calcification Rates'!$G$37))+(0.1*('Calcification Rates'!$D$37-'Calcification Rates'!$E$37)*($A137+(2*'Calcification Rates'!$D$37-'Calcification Rates'!$E$37)))*('Calcification Rates'!$F$37-'Calcification Rates'!$G$37)</f>
        <v>148.17679370117318</v>
      </c>
      <c r="BR137" s="73">
        <f>(2*('Calcification Rates'!$D$37+'Calcification Rates'!$E$37)*('Calcification Rates'!$F$37+'Calcification Rates'!$G$37))+(0.1*('Calcification Rates'!$D$37+'Calcification Rates'!$E$37)*($A137+(2*'Calcification Rates'!$D$37+'Calcification Rates'!$E$37)))*('Calcification Rates'!$F$37+'Calcification Rates'!$G$37)</f>
        <v>215.07667556641942</v>
      </c>
      <c r="BS137" s="73">
        <f>(2*'Calcification Rates'!$D$38*'Calcification Rates'!$F$38)+0.1*'Calcification Rates'!$D$38*($A137+(2*'Calcification Rates'!$D$38))*'Calcification Rates'!$F$38</f>
        <v>172.70788888888887</v>
      </c>
      <c r="BT137" s="73">
        <f>(2*('Calcification Rates'!$D$38-'Calcification Rates'!$E$38)*('Calcification Rates'!$F$38-'Calcification Rates'!$G$38))+(0.1*('Calcification Rates'!$D$38-'Calcification Rates'!$E$38)*($A137+(2*'Calcification Rates'!$D$38-'Calcification Rates'!$E$38)))*('Calcification Rates'!$F$38-'Calcification Rates'!$G$38)</f>
        <v>139.16439029711339</v>
      </c>
      <c r="BU137" s="73">
        <f>(2*('Calcification Rates'!$D$38+'Calcification Rates'!$E$38)*('Calcification Rates'!$F$38+'Calcification Rates'!$G$38))+(0.1*('Calcification Rates'!$D$38+'Calcification Rates'!$E$38)*($A137+(2*'Calcification Rates'!$D$38+'Calcification Rates'!$E$38)))*('Calcification Rates'!$F$38+'Calcification Rates'!$G$38)</f>
        <v>209.53977558864921</v>
      </c>
      <c r="BV137" s="73">
        <f>((((((((($A137*2)/PI())/2)+'Calcification Rates'!$D$39)^2)*PI())/2))-((((((($A137*2)/PI())/2)^2)*PI())/2)))*'Calcification Rates'!$F$39</f>
        <v>57.705694063480927</v>
      </c>
      <c r="BW137" s="73">
        <f>((((((((($A137*2)/PI())/2)+('Calcification Rates'!$D$39-'Calcification Rates'!$E$39))^2)*PI())/2))-((((((($A137*2)/PI())/2)^2)*PI())/2)))*('Calcification Rates'!$F$39-'Calcification Rates'!$G$39)</f>
        <v>55.473010234760849</v>
      </c>
      <c r="BX137" s="73">
        <f>((((((((($A137*2)/PI())/2)+('Calcification Rates'!$D$39+'Calcification Rates'!$E$39))^2)*PI())/2))-((((((($A137*2)/PI())/2)^2)*PI())/2)))*('Calcification Rates'!$F$39+'Calcification Rates'!$G$39)</f>
        <v>59.938377892201004</v>
      </c>
      <c r="BY137" s="73">
        <f>((((((((($A137*2)/PI())/2)+'Calcification Rates'!$D$40)^2)*PI())/2))-((((((($A137*2)/PI())/2)^2)*PI())/2)))*'Calcification Rates'!$F$40</f>
        <v>105.19324610856106</v>
      </c>
      <c r="BZ137" s="73">
        <f>((((((((($A137*2)/PI())/2)+('Calcification Rates'!$D$40-'Calcification Rates'!$E$40))^2)*PI())/2))-((((((($A137*2)/PI())/2)^2)*PI())/2)))*('Calcification Rates'!$F$40-'Calcification Rates'!$G$40)</f>
        <v>101.12322731251666</v>
      </c>
      <c r="CA137" s="73">
        <f>((((((((($A137*2)/PI())/2)+('Calcification Rates'!$D$40+'Calcification Rates'!$E$40))^2)*PI())/2))-((((((($A137*2)/PI())/2)^2)*PI())/2)))*('Calcification Rates'!$F$40+'Calcification Rates'!$G$40)</f>
        <v>109.26326490460546</v>
      </c>
      <c r="CB137" s="73">
        <f>$A137*'Calcification Rates'!$D$23*'Calcification Rates'!$F$23</f>
        <v>3.1728796874999996</v>
      </c>
      <c r="CC137" s="73">
        <f>$A137*('Calcification Rates'!$D$23-'Calcification Rates'!$E$23)*('Calcification Rates'!$F$23-'Calcification Rates'!$G$23)</f>
        <v>2.0620506525043587</v>
      </c>
      <c r="CD137" s="73">
        <f>$A137*('Calcification Rates'!$D$23+'Calcification Rates'!$E$23)*('Calcification Rates'!$F$23+'Calcification Rates'!$G$23)</f>
        <v>4.2837087224956409</v>
      </c>
      <c r="CE137" s="73">
        <f>((((1-'Calcification Rates'!$H$44)*$A137)*'Calcification Rates'!$D$44*0.1)+('Calcification Rates'!$H$44*$A137*'Calcification Rates'!$D$44))*'Calcification Rates'!$F$44</f>
        <v>110.79690978037502</v>
      </c>
      <c r="CF137" s="73">
        <f>((((1-'Calcification Rates'!$H$44)*$A137)*(('Calcification Rates'!$D$44-'Calcification Rates'!$E$44)*0.1))+('Calcification Rates'!$H$44*$A137*('Calcification Rates'!$D$44-'Calcification Rates'!$E$44)))*('Calcification Rates'!$F$44-'Calcification Rates'!$G$44)</f>
        <v>66.81991246078303</v>
      </c>
      <c r="CG137" s="73">
        <f>((((1-'Calcification Rates'!$H$44)*$A137)*(('Calcification Rates'!$D$44+'Calcification Rates'!$E$44)*0.1))+('Calcification Rates'!$H$44*$A137*('Calcification Rates'!$D$44+'Calcification Rates'!$E$44)))*('Calcification Rates'!$F$44+'Calcification Rates'!$G$44)</f>
        <v>161.1410286360485</v>
      </c>
      <c r="CH137" s="73">
        <f>((((1-'Calcification Rates'!$H$45)*$A137)*'Calcification Rates'!$D$45*0.1)+('Calcification Rates'!$H$45*$A137*'Calcification Rates'!$D$45))*'Calcification Rates'!$F$45</f>
        <v>137.67332399999998</v>
      </c>
      <c r="CI137" s="73">
        <f>((((1-'Calcification Rates'!$H$45)*$A137)*(('Calcification Rates'!$D$45-'Calcification Rates'!$E$45)*0.1))+('Calcification Rates'!$H$45*$A137*('Calcification Rates'!$D$45-'Calcification Rates'!$E$45)))*('Calcification Rates'!$F$45-'Calcification Rates'!$G$45)</f>
        <v>90.65602549737541</v>
      </c>
      <c r="CJ137" s="73">
        <f>((((1-'Calcification Rates'!$H$45)*$A137)*(('Calcification Rates'!$D$45+'Calcification Rates'!$E$45)*0.1))+('Calcification Rates'!$H$45*$A137*('Calcification Rates'!$D$45+'Calcification Rates'!$E$45)))*('Calcification Rates'!$F$45+'Calcification Rates'!$G$45)</f>
        <v>184.69062250262456</v>
      </c>
      <c r="CK137" s="73">
        <f>((((1-'Calcification Rates'!$H$46)*$A137)*'Calcification Rates'!$D$46*0.1)+('Calcification Rates'!$H$46*$A137*'Calcification Rates'!$D$46))*'Calcification Rates'!$F$46</f>
        <v>110.89073070000001</v>
      </c>
      <c r="CL137" s="73">
        <f>((((1-'Calcification Rates'!$H$46)*$A137)*(('Calcification Rates'!$D$46-'Calcification Rates'!$E$46)*0.1))+('Calcification Rates'!$H$46*$A137*('Calcification Rates'!$D$46-'Calcification Rates'!$E$46)))*('Calcification Rates'!$F$46-'Calcification Rates'!$G$46)</f>
        <v>104.0008724143274</v>
      </c>
      <c r="CM137" s="73">
        <f>((((1-'Calcification Rates'!$H$46)*$A137)*(('Calcification Rates'!$D$46+'Calcification Rates'!$E$46)*0.1))+('Calcification Rates'!$H$46*$A137*('Calcification Rates'!$D$46+'Calcification Rates'!$E$46)))*('Calcification Rates'!$F$46+'Calcification Rates'!$G$46)</f>
        <v>117.98719358219972</v>
      </c>
      <c r="CN137" s="73">
        <f>((((1-'Calcification Rates'!$H$47)*$A137)*'Calcification Rates'!$D$47*0.1)+('Calcification Rates'!$H$47*$A137*'Calcification Rates'!$D$47))*'Calcification Rates'!$F$47</f>
        <v>144.57356918549999</v>
      </c>
      <c r="CO137" s="73">
        <f>((((1-'Calcification Rates'!$H$47)*$A137)*(('Calcification Rates'!$D$47-'Calcification Rates'!$E$47)*0.1))+('Calcification Rates'!$H$47*$A137*('Calcification Rates'!$D$47-'Calcification Rates'!$E$47)))*('Calcification Rates'!$F$47-'Calcification Rates'!$G$47)</f>
        <v>87.19009633271537</v>
      </c>
      <c r="CP137" s="73">
        <f>((((1-'Calcification Rates'!$H$47)*$A137)*(('Calcification Rates'!$D$47+'Calcification Rates'!$E$47)*0.1))+('Calcification Rates'!$H$47*$A137*('Calcification Rates'!$D$47+'Calcification Rates'!$E$47)))*('Calcification Rates'!$F$47+'Calcification Rates'!$G$47)</f>
        <v>210.26519330111179</v>
      </c>
      <c r="CQ137" s="73">
        <f>((((((((($A137*2)/PI())/2)+'Calcification Rates'!$D$48)^2)*PI())/2))-((((((($A137*2)/PI())/2)^2)*PI())/2)))*'Calcification Rates'!$F$48</f>
        <v>80.820414820567635</v>
      </c>
      <c r="CR137" s="73">
        <f>((((((((($A137*2)/PI())/2)+('Calcification Rates'!$D$48-'Calcification Rates'!$E$48))^2)*PI())/2))-((((((($A137*2)/PI())/2)^2)*PI())/2)))*('Calcification Rates'!$F$48-'Calcification Rates'!$G$48)</f>
        <v>72.889068080935402</v>
      </c>
      <c r="CS137" s="73">
        <f>((((((((($A137*2)/PI())/2)+('Calcification Rates'!$D$48+'Calcification Rates'!$E$48))^2)*PI())/2))-((((((($A137*2)/PI())/2)^2)*PI())/2)))*('Calcification Rates'!$F$48+'Calcification Rates'!$G$48)</f>
        <v>89.121535478706207</v>
      </c>
      <c r="CT137" s="73">
        <f>((((1-'Calcification Rates'!$H$49)*$A137)*'Calcification Rates'!$D$49*0.1)+('Calcification Rates'!$H$49*$A137*'Calcification Rates'!$D$49))*'Calcification Rates'!$F$49</f>
        <v>110.79690978037502</v>
      </c>
      <c r="CU137" s="73">
        <f>((((1-'Calcification Rates'!$H$49)*$A137)*(('Calcification Rates'!$D$49-'Calcification Rates'!$E$49)*0.1))+('Calcification Rates'!$H$49*$A137*('Calcification Rates'!$D$49-'Calcification Rates'!$E$49)))*('Calcification Rates'!$F$49-'Calcification Rates'!$G$49)</f>
        <v>66.81991246078303</v>
      </c>
      <c r="CV137" s="73">
        <f>((((1-'Calcification Rates'!$H$49)*$A137)*(('Calcification Rates'!$D$49+'Calcification Rates'!$E$49)*0.1))+('Calcification Rates'!$H$49*$A137*('Calcification Rates'!$D$49+'Calcification Rates'!$E$49)))*('Calcification Rates'!$F$49+'Calcification Rates'!$G$49)</f>
        <v>161.1410286360485</v>
      </c>
      <c r="CW137" s="73">
        <f>((((((((($A137*2)/PI())/2)+'Calcification Rates'!$D$50)^2)*PI())/2))-((((((($A137*2)/PI())/2)^2)*PI())/2)))*'Calcification Rates'!$F$50</f>
        <v>80.820414820567635</v>
      </c>
      <c r="CX137" s="73">
        <f>((((((((($A137*2)/PI())/2)+('Calcification Rates'!$D$50-'Calcification Rates'!$E$50))^2)*PI())/2))-((((((($A137*2)/PI())/2)^2)*PI())/2)))*('Calcification Rates'!$F$50-'Calcification Rates'!$G$50)</f>
        <v>72.889068080935402</v>
      </c>
      <c r="CY137" s="73">
        <f>((((((((($A137*2)/PI())/2)+('Calcification Rates'!$D$50+'Calcification Rates'!$E$50))^2)*PI())/2))-((((((($A137*2)/PI())/2)^2)*PI())/2)))*('Calcification Rates'!$F$50+'Calcification Rates'!$G$50)</f>
        <v>89.121535478706207</v>
      </c>
      <c r="CZ137" s="73">
        <f>((((((((($A137*2)/PI())/2)+'Calcification Rates'!$D$51)^2)*PI())/2))-((((((($A137*2)/PI())/2)^2)*PI())/2)))*'Calcification Rates'!$F$51</f>
        <v>80.820414820567635</v>
      </c>
      <c r="DA137" s="73">
        <f>((((((((($A137*2)/PI())/2)+('Calcification Rates'!$D$51-'Calcification Rates'!$E$51))^2)*PI())/2))-((((((($A137*2)/PI())/2)^2)*PI())/2)))*('Calcification Rates'!$F$51-'Calcification Rates'!$G$51)</f>
        <v>72.889068080935402</v>
      </c>
      <c r="DB137" s="73">
        <f>((((((((($A137*2)/PI())/2)+('Calcification Rates'!$D$51+'Calcification Rates'!$E$51))^2)*PI())/2))-((((((($A137*2)/PI())/2)^2)*PI())/2)))*('Calcification Rates'!$F$51+'Calcification Rates'!$G$51)</f>
        <v>89.121535478706207</v>
      </c>
      <c r="DC137" s="73">
        <f>((((((((($A137*2)/PI())/2)+'Calcification Rates'!$D$52)^2)*PI())/2))-((((((($A137*2)/PI())/2)^2)*PI())/2)))*'Calcification Rates'!$F$52</f>
        <v>177.91736250380265</v>
      </c>
      <c r="DD137" s="73">
        <f>((((((((($A137*2)/PI())/2)+('Calcification Rates'!$D$52-'Calcification Rates'!$E$52))^2)*PI())/2))-((((((($A137*2)/PI())/2)^2)*PI())/2)))*('Calcification Rates'!$F$52-'Calcification Rates'!$G$52)</f>
        <v>167.97765798592783</v>
      </c>
      <c r="DE137" s="73">
        <f>((((((((($A137*2)/PI())/2)+('Calcification Rates'!$D$52+'Calcification Rates'!$E$52))^2)*PI())/2))-((((((($A137*2)/PI())/2)^2)*PI())/2)))*('Calcification Rates'!$F$52+'Calcification Rates'!$G$52)</f>
        <v>188.10418121173069</v>
      </c>
      <c r="DF137" s="73">
        <f>((((((((($A137*2)/PI())/2)+'Calcification Rates'!$D$53)^2)*PI())/2))-((((((($A137*2)/PI())/2)^2)*PI())/2)))*'Calcification Rates'!$F$53</f>
        <v>24.002798809119373</v>
      </c>
      <c r="DG137" s="73">
        <f>((((((((($A137*2)/PI())/2)+('Calcification Rates'!$D$53-'Calcification Rates'!$E$53))^2)*PI())/2))-((((((($A137*2)/PI())/2)^2)*PI())/2)))*('Calcification Rates'!$F$53-'Calcification Rates'!$G$53)</f>
        <v>22.814808096095511</v>
      </c>
      <c r="DH137" s="73">
        <f>((((((((($A137*2)/PI())/2)+('Calcification Rates'!$D$53+'Calcification Rates'!$E$53))^2)*PI())/2))-((((((($A137*2)/PI())/2)^2)*PI())/2)))*('Calcification Rates'!$F$53+'Calcification Rates'!$G$53)</f>
        <v>25.211670669149427</v>
      </c>
      <c r="DI137" s="73">
        <f>((((((((($A137*2)/PI())/2)+'Calcification Rates'!$D$54)^2)*PI())/2))-((((((($A137*2)/PI())/2)^2)*PI())/2)))*'Calcification Rates'!$F$54</f>
        <v>24.002798809119373</v>
      </c>
      <c r="DJ137" s="73">
        <f>((((((((($A137*2)/PI())/2)+('Calcification Rates'!$D$54-'Calcification Rates'!$E$54))^2)*PI())/2))-((((((($A137*2)/PI())/2)^2)*PI())/2)))*('Calcification Rates'!$F$54-'Calcification Rates'!$G$54)</f>
        <v>22.814808096095511</v>
      </c>
      <c r="DK137" s="73">
        <f>((((((((($A137*2)/PI())/2)+('Calcification Rates'!$D$54+'Calcification Rates'!$E$54))^2)*PI())/2))-((((((($A137*2)/PI())/2)^2)*PI())/2)))*('Calcification Rates'!$F$54+'Calcification Rates'!$G$54)</f>
        <v>25.211670669149427</v>
      </c>
      <c r="DL137" s="73">
        <f>((((((((($A137*2)/PI())/2)+'Calcification Rates'!$D$55)^2)*PI())/2))-((((((($A137*2)/PI())/2)^2)*PI())/2)))*'Calcification Rates'!$F$55</f>
        <v>29.434096087026361</v>
      </c>
      <c r="DM137" s="73">
        <f>((((((((($A137*2)/PI())/2)+('Calcification Rates'!$D$55-'Calcification Rates'!$E$55))^2)*PI())/2))-((((((($A137*2)/PI())/2)^2)*PI())/2)))*('Calcification Rates'!$F$55-'Calcification Rates'!$G$55)</f>
        <v>29.10332264403587</v>
      </c>
      <c r="DN137" s="73">
        <f>((((((((($A137*2)/PI())/2)+('Calcification Rates'!$D$55+'Calcification Rates'!$E$55))^2)*PI())/2))-((((((($A137*2)/PI())/2)^2)*PI())/2)))*('Calcification Rates'!$F$55+'Calcification Rates'!$G$55)</f>
        <v>29.764879403938536</v>
      </c>
      <c r="DO137" s="73">
        <f>((((1-'Calcification Rates'!$H$56)*$A137)*'Calcification Rates'!$D$56*0.1)+('Calcification Rates'!$H$56*$A137*'Calcification Rates'!$D$56))*'Calcification Rates'!$F$56</f>
        <v>14.372138475000002</v>
      </c>
      <c r="DP137" s="73">
        <f>((((1-'Calcification Rates'!$H$56)*$A137)*(('Calcification Rates'!$D$56-'Calcification Rates'!$E$56)*0.1))+('Calcification Rates'!$H$56*$A137*('Calcification Rates'!$D$56-'Calcification Rates'!$E$56)))*('Calcification Rates'!$F$56-'Calcification Rates'!$G$56)</f>
        <v>14.372138475000002</v>
      </c>
      <c r="DQ137" s="73">
        <f>((((1-'Calcification Rates'!$H$56)*$A137)*(('Calcification Rates'!$D$56+'Calcification Rates'!$E$56)*0.1))+('Calcification Rates'!$H$56*$A137*('Calcification Rates'!$D$56+'Calcification Rates'!$E$56)))*('Calcification Rates'!$F$56+'Calcification Rates'!$G$56)</f>
        <v>14.372138475000002</v>
      </c>
      <c r="DR137" s="73">
        <f>((((1-'Calcification Rates'!$H$57)*$A137)*'Calcification Rates'!$D$57*0.1)+('Calcification Rates'!$H$57*$A137*'Calcification Rates'!$D$57))*'Calcification Rates'!$F$57</f>
        <v>60.937560000000012</v>
      </c>
      <c r="DS137" s="73">
        <f>((((1-'Calcification Rates'!$H$57)*$A137)*(('Calcification Rates'!$D$57-'Calcification Rates'!$E$57)*0.1))+('Calcification Rates'!$H$57*$A137*('Calcification Rates'!$D$57-'Calcification Rates'!$E$57)))*('Calcification Rates'!$F$57-'Calcification Rates'!$G$57)</f>
        <v>57.756018467349691</v>
      </c>
      <c r="DT137" s="73">
        <f>((((1-'Calcification Rates'!$H$57)*$A137)*(('Calcification Rates'!$D$57+'Calcification Rates'!$E$57)*0.1))+('Calcification Rates'!$H$57*$A137*('Calcification Rates'!$D$57+'Calcification Rates'!$E$57)))*('Calcification Rates'!$F$57+'Calcification Rates'!$G$57)</f>
        <v>64.119101532650333</v>
      </c>
      <c r="DU137" s="73">
        <f>((((1-'Calcification Rates'!$H$58)*$A137)*'Calcification Rates'!$D$58*0.1)+('Calcification Rates'!$H$58*$A137*'Calcification Rates'!$D$58))*'Calcification Rates'!$F$58</f>
        <v>60.937560000000012</v>
      </c>
      <c r="DV137" s="73">
        <f>((((1-'Calcification Rates'!$H$58)*$A137)*(('Calcification Rates'!$D$58-'Calcification Rates'!$E$58)*0.1))+('Calcification Rates'!$H$58*$A137*('Calcification Rates'!$D$58-'Calcification Rates'!$E$58)))*('Calcification Rates'!$F$58-'Calcification Rates'!$G$58)</f>
        <v>57.756018467349691</v>
      </c>
      <c r="DW137" s="73">
        <f>((((1-'Calcification Rates'!$H$58)*$A137)*(('Calcification Rates'!$D$58+'Calcification Rates'!$E$58)*0.1))+('Calcification Rates'!$H$58*$A137*('Calcification Rates'!$D$58+'Calcification Rates'!$E$58)))*('Calcification Rates'!$F$58+'Calcification Rates'!$G$58)</f>
        <v>64.119101532650333</v>
      </c>
      <c r="DX137" s="73">
        <f>(2*'Calcification Rates'!$D$59*'Calcification Rates'!$F$59)+0.1*'Calcification Rates'!$D$59*($A137+(2*'Calcification Rates'!$D$59))*'Calcification Rates'!$F$59</f>
        <v>37.571430755555561</v>
      </c>
      <c r="DY137" s="73">
        <f>(2*('Calcification Rates'!$D$59-'Calcification Rates'!$E$59)*('Calcification Rates'!$F$59-'Calcification Rates'!$G$59))+(0.1*('Calcification Rates'!$D$59-'Calcification Rates'!$E$59)*($A137+(2*'Calcification Rates'!$D$59-'Calcification Rates'!$E$59)))*('Calcification Rates'!$F$59-'Calcification Rates'!$G$59)</f>
        <v>35.591335353638108</v>
      </c>
      <c r="DZ137" s="73">
        <f>(2*('Calcification Rates'!$D$59+'Calcification Rates'!$E$59)*('Calcification Rates'!$F$59+'Calcification Rates'!$G$59))+(0.1*('Calcification Rates'!$D$59+'Calcification Rates'!$E$59)*($A137+(2*'Calcification Rates'!$D$59+'Calcification Rates'!$E$59)))*('Calcification Rates'!$F$59+'Calcification Rates'!$G$59)</f>
        <v>39.553563919680293</v>
      </c>
      <c r="EA137" s="73">
        <f>((((((((($A137*2)/PI())/2)+'Calcification Rates'!$D$60)^2)*PI())/2))-((((((($A137*2)/PI())/2)^2)*PI())/2)))*'Calcification Rates'!$F$60</f>
        <v>84.023681284715096</v>
      </c>
      <c r="EB137" s="73">
        <f>((((((((($A137*2)/PI())/2)+('Calcification Rates'!$D$60-'Calcification Rates'!$E$60))^2)*PI())/2))-((((((($A137*2)/PI())/2)^2)*PI())/2)))*('Calcification Rates'!$F$60-'Calcification Rates'!$G$60)</f>
        <v>78.446908562395748</v>
      </c>
      <c r="EC137" s="73">
        <f>((((((((($A137*2)/PI())/2)+('Calcification Rates'!$D$60+'Calcification Rates'!$E$60))^2)*PI())/2))-((((((($A137*2)/PI())/2)^2)*PI())/2)))*('Calcification Rates'!$F$60+'Calcification Rates'!$G$60)</f>
        <v>89.780627703534591</v>
      </c>
      <c r="ED137" s="73">
        <f>$A137*'Calcification Rates'!$D$61*'Calcification Rates'!$F$61</f>
        <v>105.94463926952373</v>
      </c>
      <c r="EE137" s="73">
        <f>$A137*('Calcification Rates'!$D$61-'Calcification Rates'!$E$61)*('Calcification Rates'!$F$61-'Calcification Rates'!$G$61)</f>
        <v>97.079612132182376</v>
      </c>
      <c r="EF137" s="73">
        <f>$A137*('Calcification Rates'!$D$61+'Calcification Rates'!$E$61)*('Calcification Rates'!$F$61+'Calcification Rates'!$G$61)</f>
        <v>115.19330626417599</v>
      </c>
      <c r="EG137" s="73">
        <f>(2*'Calcification Rates'!$D$62*'Calcification Rates'!$F$62)+0.1*'Calcification Rates'!$D$62*($A137+(2*'Calcification Rates'!$D$62))*'Calcification Rates'!$F$62</f>
        <v>180.36831944444441</v>
      </c>
      <c r="EH137" s="73">
        <f>(2*('Calcification Rates'!$D$62-'Calcification Rates'!$E$62)*('Calcification Rates'!$F$62-'Calcification Rates'!$G$62))+(0.1*('Calcification Rates'!$D$62-'Calcification Rates'!$E$62)*($A137+(2*'Calcification Rates'!$D$62-'Calcification Rates'!$E$62)))*('Calcification Rates'!$F$62-'Calcification Rates'!$G$62)</f>
        <v>148.17679370117318</v>
      </c>
      <c r="EI137" s="73">
        <f>(2*('Calcification Rates'!$D$62+'Calcification Rates'!$E$62)*('Calcification Rates'!$F$62+'Calcification Rates'!$G$62))+(0.1*('Calcification Rates'!$D$62+'Calcification Rates'!$E$62)*($A137+(2*'Calcification Rates'!$D$62+'Calcification Rates'!$E$62)))*('Calcification Rates'!$F$62+'Calcification Rates'!$G$62)</f>
        <v>215.07667556641942</v>
      </c>
      <c r="EJ137" s="73">
        <f>(2*'Calcification Rates'!$D$63*'Calcification Rates'!$F$63)+0.1*'Calcification Rates'!$D$63*($A137+(2*'Calcification Rates'!$D$63))*'Calcification Rates'!$F$63</f>
        <v>180.36831944444441</v>
      </c>
      <c r="EK137" s="73">
        <f>(2*('Calcification Rates'!$D$63-'Calcification Rates'!$E$63)*('Calcification Rates'!$F$63-'Calcification Rates'!$G$63))+(0.1*('Calcification Rates'!$D$63-'Calcification Rates'!$E$63)*($A137+(2*'Calcification Rates'!$D$63-'Calcification Rates'!$E$63)))*('Calcification Rates'!$F$63-'Calcification Rates'!$G$63)</f>
        <v>148.17679370117318</v>
      </c>
      <c r="EL137" s="73">
        <f>(2*('Calcification Rates'!$D$63+'Calcification Rates'!$E$63)*('Calcification Rates'!$F$63+'Calcification Rates'!$G$63))+(0.1*('Calcification Rates'!$D$63+'Calcification Rates'!$E$63)*($A137+(2*'Calcification Rates'!$D$63+'Calcification Rates'!$E$63)))*('Calcification Rates'!$F$63+'Calcification Rates'!$G$63)</f>
        <v>215.07667556641942</v>
      </c>
      <c r="EM137" s="73">
        <f>(2*'Calcification Rates'!$D$64*'Calcification Rates'!$F$64)+0.1*'Calcification Rates'!$D$64*($A137+(2*'Calcification Rates'!$D$64))*'Calcification Rates'!$F$64</f>
        <v>180.36831944444441</v>
      </c>
      <c r="EN137" s="73">
        <f>(2*('Calcification Rates'!$D$64-'Calcification Rates'!$E$64)*('Calcification Rates'!$F$64-'Calcification Rates'!$G$64))+(0.1*('Calcification Rates'!$D$64-'Calcification Rates'!$E$64)*($A137+(2*'Calcification Rates'!$D$64-'Calcification Rates'!$E$64)))*('Calcification Rates'!$F$64-'Calcification Rates'!$G$64)</f>
        <v>148.17679370117318</v>
      </c>
      <c r="EO137" s="73">
        <f>(2*('Calcification Rates'!$D$64+'Calcification Rates'!$E$64)*('Calcification Rates'!$F$64+'Calcification Rates'!$G$64))+(0.1*('Calcification Rates'!$D$64+'Calcification Rates'!$E$64)*($A137+(2*'Calcification Rates'!$D$64+'Calcification Rates'!$E$64)))*('Calcification Rates'!$F$64+'Calcification Rates'!$G$64)</f>
        <v>215.07667556641942</v>
      </c>
      <c r="EP137" s="73">
        <f>(2*'Calcification Rates'!$D$65*'Calcification Rates'!$F$65)+0.1*'Calcification Rates'!$D$65*($A137+(2*'Calcification Rates'!$D$65))*'Calcification Rates'!$F$65</f>
        <v>180.36831944444441</v>
      </c>
      <c r="EQ137" s="73">
        <f>(2*('Calcification Rates'!$D$65-'Calcification Rates'!$E$65)*('Calcification Rates'!$F$65-'Calcification Rates'!$G$65))+(0.1*('Calcification Rates'!$D$65-'Calcification Rates'!$E$65)*($A137+(2*'Calcification Rates'!$D$65-'Calcification Rates'!$E$65)))*('Calcification Rates'!$F$65-'Calcification Rates'!$G$65)</f>
        <v>148.17679370117318</v>
      </c>
      <c r="ER137" s="73">
        <f>(2*('Calcification Rates'!$D$65+'Calcification Rates'!$E$65)*('Calcification Rates'!$F$65+'Calcification Rates'!$G$65))+(0.1*('Calcification Rates'!$D$65+'Calcification Rates'!$E$65)*($A137+(2*'Calcification Rates'!$D$65+'Calcification Rates'!$E$65)))*('Calcification Rates'!$F$65+'Calcification Rates'!$G$65)</f>
        <v>215.07667556641942</v>
      </c>
      <c r="ES137" s="73">
        <f>$A137*'Calcification Rates'!$D$66*'Calcification Rates'!$F$66</f>
        <v>105.94463926952373</v>
      </c>
      <c r="ET137" s="73">
        <f>$A137*('Calcification Rates'!$D$66-'Calcification Rates'!$E$66)*('Calcification Rates'!$F$66-'Calcification Rates'!$G$66)</f>
        <v>97.079612132182376</v>
      </c>
      <c r="EU137" s="73">
        <f>$A137*('Calcification Rates'!$D$66+'Calcification Rates'!$E$66)*('Calcification Rates'!$F$66+'Calcification Rates'!$G$66)</f>
        <v>115.19330626417599</v>
      </c>
      <c r="EV137" s="73">
        <f>(2*'Calcification Rates'!$D$67*'Calcification Rates'!$F$67)+0.1*'Calcification Rates'!$D$67*($A137+(2*'Calcification Rates'!$D$67))*'Calcification Rates'!$F$67</f>
        <v>180.36831944444441</v>
      </c>
      <c r="EW137" s="73">
        <f>(2*('Calcification Rates'!$D$67-'Calcification Rates'!$E$67)*('Calcification Rates'!$F$67-'Calcification Rates'!$G$67))+(0.1*('Calcification Rates'!$D$67-'Calcification Rates'!$E$67)*($A137+(2*'Calcification Rates'!$D$67-'Calcification Rates'!$E$67)))*('Calcification Rates'!$F$67-'Calcification Rates'!$G$67)</f>
        <v>148.17679370117318</v>
      </c>
      <c r="EX137" s="73">
        <f>(2*('Calcification Rates'!$D$67+'Calcification Rates'!$E$67)*('Calcification Rates'!$F$67+'Calcification Rates'!$G$67))+(0.1*('Calcification Rates'!$D$67+'Calcification Rates'!$E$67)*($A137+(2*'Calcification Rates'!$D$67+'Calcification Rates'!$E$67)))*('Calcification Rates'!$F$67+'Calcification Rates'!$G$67)</f>
        <v>215.07667556641942</v>
      </c>
      <c r="EY137" s="73">
        <f>((((1-'Calcification Rates'!$H$68)*$A137)*'Calcification Rates'!$D$68*0.1)+('Calcification Rates'!$H$68*$A137*'Calcification Rates'!$D$68))*'Calcification Rates'!$F$68</f>
        <v>30.905077500000001</v>
      </c>
      <c r="EZ137" s="73">
        <f>((((1-'Calcification Rates'!$H$68)*$A137)*(('Calcification Rates'!$D$68-'Calcification Rates'!$E$68)*0.1))+('Calcification Rates'!$H$68*$A137*('Calcification Rates'!$D$68-'Calcification Rates'!$E$68)))*('Calcification Rates'!$F$68-'Calcification Rates'!$G$68)</f>
        <v>19.231116001851568</v>
      </c>
      <c r="FA137" s="73">
        <f>((((1-'Calcification Rates'!$H$68)*$A137)*(('Calcification Rates'!$D$68+'Calcification Rates'!$E$68)*0.1))+('Calcification Rates'!$H$68*$A137*('Calcification Rates'!$D$68+'Calcification Rates'!$E$68)))*('Calcification Rates'!$F$68+'Calcification Rates'!$G$68)</f>
        <v>43.740219446723835</v>
      </c>
      <c r="FB137" s="73">
        <f>((((((((($A137*2)/PI())/2)+'Calcification Rates'!$D$69)^2)*PI())/2))-((((((($A137*2)/PI())/2)^2)*PI())/2)))*'Calcification Rates'!$F$69</f>
        <v>204.65467762684997</v>
      </c>
      <c r="FC137" s="73">
        <f>((((((((($A137*2)/PI())/2)+('Calcification Rates'!$D$69-'Calcification Rates'!$E$69))^2)*PI())/2))-((((((($A137*2)/PI())/2)^2)*PI())/2)))*('Calcification Rates'!$F$69-'Calcification Rates'!$G$69)</f>
        <v>193.74983067469464</v>
      </c>
      <c r="FD137" s="73">
        <f>((((((((($A137*2)/PI())/2)+('Calcification Rates'!$D$69+'Calcification Rates'!$E$69))^2)*PI())/2))-((((((($A137*2)/PI())/2)^2)*PI())/2)))*('Calcification Rates'!$F$69+'Calcification Rates'!$G$69)</f>
        <v>215.71809166686361</v>
      </c>
      <c r="FE137" s="73">
        <f>((((((((($A137*2)/PI())/2)+'Calcification Rates'!$D$70)^2)*PI())/2))-((((((($A137*2)/PI())/2)^2)*PI())/2)))*'Calcification Rates'!$F$70</f>
        <v>159.3656568679026</v>
      </c>
      <c r="FF137" s="73">
        <f>((((((((($A137*2)/PI())/2)+('Calcification Rates'!$D$70-'Calcification Rates'!$E$70))^2)*PI())/2))-((((((($A137*2)/PI())/2)^2)*PI())/2)))*('Calcification Rates'!$F$70-'Calcification Rates'!$G$70)</f>
        <v>137.22121169929295</v>
      </c>
      <c r="FG137" s="73">
        <f>((((((((($A137*2)/PI())/2)+('Calcification Rates'!$D$70+'Calcification Rates'!$E$70))^2)*PI())/2))-((((((($A137*2)/PI())/2)^2)*PI())/2)))*('Calcification Rates'!$F$70+'Calcification Rates'!$G$70)</f>
        <v>181.93426936744353</v>
      </c>
      <c r="FH137" s="73">
        <f>((((((((($A137*2)/PI())/2)+'Calcification Rates'!$D$71)^2)*PI())/2))-((((((($A137*2)/PI())/2)^2)*PI())/2)))*'Calcification Rates'!$F$71</f>
        <v>91.493055240317972</v>
      </c>
      <c r="FI137" s="73">
        <f>((((((((($A137*2)/PI())/2)+('Calcification Rates'!$D$71-'Calcification Rates'!$E$71))^2)*PI())/2))-((((((($A137*2)/PI())/2)^2)*PI())/2)))*('Calcification Rates'!$F$71-'Calcification Rates'!$G$71)</f>
        <v>84.371039676748524</v>
      </c>
      <c r="FJ137" s="73">
        <f>((((((((($A137*2)/PI())/2)+('Calcification Rates'!$D$71+'Calcification Rates'!$E$71))^2)*PI())/2))-((((((($A137*2)/PI())/2)^2)*PI())/2)))*('Calcification Rates'!$F$71+'Calcification Rates'!$G$71)</f>
        <v>98.896274617838799</v>
      </c>
      <c r="FK137" s="73">
        <f>$A137*'Calcification Rates'!$D$72*'Calcification Rates'!$F$72</f>
        <v>3.1728796874999996</v>
      </c>
      <c r="FL137" s="73">
        <f>$A137*('Calcification Rates'!$D$72-'Calcification Rates'!$E$72)*('Calcification Rates'!$F$72-'Calcification Rates'!$G$72)</f>
        <v>2.0620506525043587</v>
      </c>
      <c r="FM137" s="73">
        <f>$A137*('Calcification Rates'!$D$72+'Calcification Rates'!$E$72)*('Calcification Rates'!$F$72+'Calcification Rates'!$G$72)</f>
        <v>4.2837087224956409</v>
      </c>
      <c r="FN137" s="73">
        <f>$A137*'Calcification Rates'!$D$74*'Calcification Rates'!$F$74</f>
        <v>3.1728796874999996</v>
      </c>
      <c r="FO137" s="73">
        <f>$A137*('Calcification Rates'!$D$74-'Calcification Rates'!$E$74)*('Calcification Rates'!$F$74-'Calcification Rates'!$G$74)</f>
        <v>2.0620506525043587</v>
      </c>
      <c r="FP137" s="73">
        <f>$A137*('Calcification Rates'!$D$74+'Calcification Rates'!$E$74)*('Calcification Rates'!$F$74+'Calcification Rates'!$G$74)</f>
        <v>4.2837087224956409</v>
      </c>
      <c r="FQ137" s="73">
        <f>$A137*'Calcification Rates'!$D$75*'Calcification Rates'!$F$75</f>
        <v>91.575974786931809</v>
      </c>
      <c r="FR137" s="73">
        <f>$A137*('Calcification Rates'!$D$75-'Calcification Rates'!$E$75)*('Calcification Rates'!$F$75-'Calcification Rates'!$G$75)</f>
        <v>85.281089067838138</v>
      </c>
      <c r="FS137" s="73">
        <f>$A137*('Calcification Rates'!$D$75+'Calcification Rates'!$E$75)*('Calcification Rates'!$F$75+'Calcification Rates'!$G$75)</f>
        <v>98.062538166416303</v>
      </c>
      <c r="FT137" s="73">
        <f>((((((((($A137*2)/PI())/2)+'Calcification Rates'!$D$76)^2)*PI())/2))-((((((($A137*2)/PI())/2)^2)*PI())/2)))*'Calcification Rates'!$F$76</f>
        <v>92.057546592414582</v>
      </c>
      <c r="FU137" s="73">
        <f>((((((((($A137*2)/PI())/2)+('Calcification Rates'!$D$76-'Calcification Rates'!$E$76))^2)*PI())/2))-((((((($A137*2)/PI())/2)^2)*PI())/2)))*('Calcification Rates'!$F$76-'Calcification Rates'!$G$76)</f>
        <v>85.719773468189004</v>
      </c>
      <c r="FV137" s="73">
        <f>((((((((($A137*2)/PI())/2)+('Calcification Rates'!$D$76+'Calcification Rates'!$E$76))^2)*PI())/2))-((((((($A137*2)/PI())/2)^2)*PI())/2)))*('Calcification Rates'!$F$76+'Calcification Rates'!$G$76)</f>
        <v>98.589471786440299</v>
      </c>
      <c r="FW137" s="73">
        <f>(2*'Calcification Rates'!$D$77*'Calcification Rates'!$F$77)+0.1*'Calcification Rates'!$D$77*($A137+(2*'Calcification Rates'!$D$77))*'Calcification Rates'!$F$77</f>
        <v>180.36831944444441</v>
      </c>
      <c r="FX137" s="73">
        <f>(2*('Calcification Rates'!$D$77-'Calcification Rates'!$E$77)*('Calcification Rates'!$F$77-'Calcification Rates'!$G$77))+(0.1*('Calcification Rates'!$D$77-'Calcification Rates'!$E$77)*($A137+(2*'Calcification Rates'!$D$77-'Calcification Rates'!$E$77)))*('Calcification Rates'!$F$77-'Calcification Rates'!$G$77)</f>
        <v>171.63031328502822</v>
      </c>
      <c r="FY137" s="73">
        <f>(2*('Calcification Rates'!$D$77+'Calcification Rates'!$E$77)*('Calcification Rates'!$F$77+'Calcification Rates'!$G$77))+(0.1*('Calcification Rates'!$D$77+'Calcification Rates'!$E$77)*($A137+(2*'Calcification Rates'!$D$77+'Calcification Rates'!$E$77)))*('Calcification Rates'!$F$77+'Calcification Rates'!$G$77)</f>
        <v>189.14413910377249</v>
      </c>
      <c r="FZ137" s="73">
        <f>((((1-'Calcification Rates'!$H$78)*$A137)*'Calcification Rates'!$D$78*0.1)+('Calcification Rates'!$H$78*$A137*'Calcification Rates'!$D$78))*'Calcification Rates'!$F$78</f>
        <v>48.141668688750002</v>
      </c>
      <c r="GA137" s="73">
        <f>((((1-'Calcification Rates'!$H$78)*$A137)*(('Calcification Rates'!$D$78-'Calcification Rates'!$E$78)*0.1))+('Calcification Rates'!$H$78*$A137*('Calcification Rates'!$D$78-'Calcification Rates'!$E$78)))*('Calcification Rates'!$F$78-'Calcification Rates'!$G$78)</f>
        <v>46.47500493599194</v>
      </c>
      <c r="GB137" s="73">
        <f>((((1-'Calcification Rates'!$H$78)*$A137)*(('Calcification Rates'!$D$78+'Calcification Rates'!$E$78)*0.1))+('Calcification Rates'!$H$78*$A137*('Calcification Rates'!$D$78+'Calcification Rates'!$E$78)))*('Calcification Rates'!$F$78+'Calcification Rates'!$G$78)</f>
        <v>49.808332441508057</v>
      </c>
      <c r="GC137" s="73">
        <f>((((1-'Calcification Rates'!$H$79)*$A137)*'Calcification Rates'!$D$79*0.1)+('Calcification Rates'!$H$79*$A137*'Calcification Rates'!$D$79))*'Calcification Rates'!$F$79</f>
        <v>54.752156550000009</v>
      </c>
      <c r="GD137" s="73">
        <f>((((1-'Calcification Rates'!$H$79)*$A137)*(('Calcification Rates'!$D$79-'Calcification Rates'!$E$79)*0.1))+('Calcification Rates'!$H$79*$A137*('Calcification Rates'!$D$79-'Calcification Rates'!$E$79)))*('Calcification Rates'!$F$79-'Calcification Rates'!$G$79)</f>
        <v>52.463284607476346</v>
      </c>
      <c r="GE137" s="73">
        <f>((((1-'Calcification Rates'!$H$79)*$A137)*(('Calcification Rates'!$D$79+'Calcification Rates'!$E$79)*0.1))+('Calcification Rates'!$H$79*$A137*('Calcification Rates'!$D$79+'Calcification Rates'!$E$79)))*('Calcification Rates'!$F$79+'Calcification Rates'!$G$79)</f>
        <v>57.041028492523665</v>
      </c>
      <c r="GF137" s="73">
        <f>((((1-'Calcification Rates'!$H$80)*$A137)*'Calcification Rates'!$D$80*0.1)+('Calcification Rates'!$H$80*$A137*'Calcification Rates'!$D$80))*'Calcification Rates'!$F$80</f>
        <v>64.430203207499972</v>
      </c>
      <c r="GG137" s="73">
        <f>((((1-'Calcification Rates'!$H$80)*$A137)*(('Calcification Rates'!$D$80-'Calcification Rates'!$E$80)*0.1))+('Calcification Rates'!$H$80*$A137*('Calcification Rates'!$D$80-'Calcification Rates'!$E$80)))*('Calcification Rates'!$F$80-'Calcification Rates'!$G$80)</f>
        <v>62.199630666214773</v>
      </c>
      <c r="GH137" s="73">
        <f>((((1-'Calcification Rates'!$H$80)*$A137)*(('Calcification Rates'!$D$80+'Calcification Rates'!$E$80)*0.1))+('Calcification Rates'!$H$80*$A137*('Calcification Rates'!$D$80+'Calcification Rates'!$E$80)))*('Calcification Rates'!$F$80+'Calcification Rates'!$G$80)</f>
        <v>66.660775748785198</v>
      </c>
      <c r="GI137" s="73">
        <f>((((((((($A137*2)/PI())/2)+'Calcification Rates'!$D$81)^2)*PI())/2))-((((((($A137*2)/PI())/2)^2)*PI())/2)))*'Calcification Rates'!$F$81</f>
        <v>77.948583673529711</v>
      </c>
      <c r="GJ137" s="73">
        <f>((((((((($A137*2)/PI())/2)+('Calcification Rates'!$D$81-'Calcification Rates'!$E$81))^2)*PI())/2))-((((((($A137*2)/PI())/2)^2)*PI())/2)))*('Calcification Rates'!$F$81-'Calcification Rates'!$G$81)</f>
        <v>75.428743053283327</v>
      </c>
      <c r="GK137" s="73">
        <f>((((((((($A137*2)/PI())/2)+('Calcification Rates'!$D$81+'Calcification Rates'!$E$81))^2)*PI())/2))-((((((($A137*2)/PI())/2)^2)*PI())/2)))*('Calcification Rates'!$F$81+'Calcification Rates'!$G$81)</f>
        <v>80.469316741066535</v>
      </c>
      <c r="GL137" s="73">
        <f>((((((((($A137*2)/PI())/2)+'Calcification Rates'!$D$82)^2)*PI())/2))-((((((($A137*2)/PI())/2)^2)*PI())/2)))*'Calcification Rates'!$F$82</f>
        <v>79.926205456875508</v>
      </c>
      <c r="GM137" s="73">
        <f>((((((((($A137*2)/PI())/2)+('Calcification Rates'!$D$82-'Calcification Rates'!$E$82))^2)*PI())/2))-((((((($A137*2)/PI())/2)^2)*PI())/2)))*('Calcification Rates'!$F$82-'Calcification Rates'!$G$82)</f>
        <v>77.965177147258331</v>
      </c>
      <c r="GN137" s="73">
        <f>((((((((($A137*2)/PI())/2)+('Calcification Rates'!$D$82+'Calcification Rates'!$E$82))^2)*PI())/2))-((((((($A137*2)/PI())/2)^2)*PI())/2)))*('Calcification Rates'!$F$82+'Calcification Rates'!$G$82)</f>
        <v>81.887773934297186</v>
      </c>
      <c r="GO137" s="73">
        <f>((((((((($A137*2)/PI())/2)+'Calcification Rates'!$D$87)^2)*PI())/2))-((((((($A137*2)/PI())/2)^2)*PI())/2)))*'Calcification Rates'!$F$87</f>
        <v>53.811110595123338</v>
      </c>
      <c r="GP137" s="73">
        <f>((((((((($A137*2)/PI())/2)+('Calcification Rates'!$D$87-'Calcification Rates'!$E$87))^2)*PI())/2))-((((((($A137*2)/PI())/2)^2)*PI())/2)))*('Calcification Rates'!$F$87-'Calcification Rates'!$G$87)</f>
        <v>46.819297312039325</v>
      </c>
      <c r="GQ137" s="73">
        <f>((((((((($A137*2)/PI())/2)+('Calcification Rates'!$D$87+'Calcification Rates'!$E$87))^2)*PI())/2))-((((((($A137*2)/PI())/2)^2)*PI())/2)))*('Calcification Rates'!$F$87+'Calcification Rates'!$G$87)</f>
        <v>61.172467241956205</v>
      </c>
      <c r="GR137" s="73">
        <f>((((((((($A137*2)/PI())/2)+'Calcification Rates'!$D$88)^2)*PI())/2))-((((((($A137*2)/PI())/2)^2)*PI())/2)))*'Calcification Rates'!$F$88</f>
        <v>53.811110595123338</v>
      </c>
      <c r="GS137" s="73">
        <f>((((((((($A137*2)/PI())/2)+('Calcification Rates'!$D$88-'Calcification Rates'!$E$88))^2)*PI())/2))-((((((($A137*2)/PI())/2)^2)*PI())/2)))*('Calcification Rates'!$F$88-'Calcification Rates'!$G$88)</f>
        <v>46.819297312039325</v>
      </c>
      <c r="GT137" s="73">
        <f>((((((((($A137*2)/PI())/2)+('Calcification Rates'!$D$88+'Calcification Rates'!$E$88))^2)*PI())/2))-((((((($A137*2)/PI())/2)^2)*PI())/2)))*('Calcification Rates'!$F$88+'Calcification Rates'!$G$88)</f>
        <v>61.172467241956205</v>
      </c>
      <c r="GU137" s="73">
        <f>((((((((($A137*2)/PI())/2)+'Calcification Rates'!$D$89)^2)*PI())/2))-((((((($A137*2)/PI())/2)^2)*PI())/2)))*'Calcification Rates'!$F$89</f>
        <v>75.134336701675906</v>
      </c>
      <c r="GV137" s="73">
        <f>((((((((($A137*2)/PI())/2)+('Calcification Rates'!$D$89-'Calcification Rates'!$E$89))^2)*PI())/2))-((((((($A137*2)/PI())/2)^2)*PI())/2)))*('Calcification Rates'!$F$89-'Calcification Rates'!$G$89)</f>
        <v>66.996625247163294</v>
      </c>
      <c r="GW137" s="73">
        <f>((((((((($A137*2)/PI())/2)+('Calcification Rates'!$D$89+'Calcification Rates'!$E$89))^2)*PI())/2))-((((((($A137*2)/PI())/2)^2)*PI())/2)))*('Calcification Rates'!$F$89+'Calcification Rates'!$G$89)</f>
        <v>83.572893313437504</v>
      </c>
      <c r="GX137" s="73">
        <f>((((((((($A137*2)/PI())/2)+'Calcification Rates'!$D$90)^2)*PI())/2))-((((((($A137*2)/PI())/2)^2)*PI())/2)))*'Calcification Rates'!$F$90</f>
        <v>75.134336701675906</v>
      </c>
      <c r="GY137" s="73">
        <f>((((((((($A137*2)/PI())/2)+('Calcification Rates'!$D$90-'Calcification Rates'!$E$90))^2)*PI())/2))-((((((($A137*2)/PI())/2)^2)*PI())/2)))*('Calcification Rates'!$F$90-'Calcification Rates'!$G$90)</f>
        <v>66.996625247163294</v>
      </c>
      <c r="GZ137" s="73">
        <f>((((((((($A137*2)/PI())/2)+('Calcification Rates'!$D$90+'Calcification Rates'!$E$90))^2)*PI())/2))-((((((($A137*2)/PI())/2)^2)*PI())/2)))*('Calcification Rates'!$F$90+'Calcification Rates'!$G$90)</f>
        <v>83.572893313437504</v>
      </c>
      <c r="HA137" s="73">
        <f>((((((((($A137*2)/PI())/2)+'Calcification Rates'!$D$92)^2)*PI())/2))-((((((($A137*2)/PI())/2)^2)*PI())/2)))*'Calcification Rates'!$F$92</f>
        <v>188.08874961134603</v>
      </c>
      <c r="HB137" s="73">
        <f>((((((((($A137*2)/PI())/2)+('Calcification Rates'!$D$92-'Calcification Rates'!$E$92))^2)*PI())/2))-((((((($A137*2)/PI())/2)^2)*PI())/2)))*('Calcification Rates'!$F$92-'Calcification Rates'!$G$92)</f>
        <v>180.81143120392059</v>
      </c>
      <c r="HC137" s="73">
        <f>((((((((($A137*2)/PI())/2)+('Calcification Rates'!$D$92+'Calcification Rates'!$E$92))^2)*PI())/2))-((((((($A137*2)/PI())/2)^2)*PI())/2)))*('Calcification Rates'!$F$92+'Calcification Rates'!$G$92)</f>
        <v>195.3660680187715</v>
      </c>
      <c r="HD137" s="73">
        <f>$A137*'Calcification Rates'!$D$93*'Calcification Rates'!$F$93</f>
        <v>55.778558094312118</v>
      </c>
      <c r="HE137" s="73">
        <f>$A137*('Calcification Rates'!$D$93-'Calcification Rates'!$E$93)*('Calcification Rates'!$F$93-'Calcification Rates'!$G$93)</f>
        <v>49.022484384245395</v>
      </c>
      <c r="HF137" s="73">
        <f>$A137*('Calcification Rates'!$D$93+'Calcification Rates'!$E$93)*('Calcification Rates'!$F$93+'Calcification Rates'!$G$93)</f>
        <v>62.904749598878944</v>
      </c>
      <c r="HG137" s="73">
        <f>$A137*'Calcification Rates'!$D$95*'Calcification Rates'!$F$95</f>
        <v>71.117661570247947</v>
      </c>
      <c r="HH137" s="73">
        <f>$A137*('Calcification Rates'!$D$95-'Calcification Rates'!$E$95)*('Calcification Rates'!$F$95-'Calcification Rates'!$G$95)</f>
        <v>62.060293602762506</v>
      </c>
      <c r="HI137" s="73">
        <f>$A137*('Calcification Rates'!$D$95+'Calcification Rates'!$E$95)*('Calcification Rates'!$F$95+'Calcification Rates'!$G$95)</f>
        <v>80.682619655904958</v>
      </c>
      <c r="HJ137" s="73">
        <f>((((1-'Calcification Rates'!$H$96)*$A137)*'Calcification Rates'!$D$96*0.1)+('Calcification Rates'!$H$96*$A137*'Calcification Rates'!$D$96))*'Calcification Rates'!$F$96</f>
        <v>33.810469875000003</v>
      </c>
      <c r="HK137" s="73">
        <f>((((1-'Calcification Rates'!$H$96)*$A137)*(('Calcification Rates'!$D$96-'Calcification Rates'!$E$96)*0.1))+('Calcification Rates'!$H$96*$A137*('Calcification Rates'!$D$96-'Calcification Rates'!$E$96)))*('Calcification Rates'!$F$96-'Calcification Rates'!$G$96)</f>
        <v>29.534200532889901</v>
      </c>
      <c r="HL137" s="73">
        <f>((((1-'Calcification Rates'!$H$96)*$A137)*(('Calcification Rates'!$D$96+'Calcification Rates'!$E$96)*0.1))+('Calcification Rates'!$H$96*$A137*('Calcification Rates'!$D$96+'Calcification Rates'!$E$96)))*('Calcification Rates'!$F$96+'Calcification Rates'!$G$96)</f>
        <v>38.349768328895529</v>
      </c>
      <c r="HM137" s="73">
        <f>((((1-'Calcification Rates'!$H$98)*$A137)*'Calcification Rates'!$D$98*0.1)+('Calcification Rates'!$H$98*$A137*'Calcification Rates'!$D$98))*'Calcification Rates'!$F$98</f>
        <v>33.810469875000003</v>
      </c>
      <c r="HN137" s="73">
        <f>((((1-'Calcification Rates'!$H$98)*$A137)*(('Calcification Rates'!$D$98-'Calcification Rates'!$E$98)*0.1))+('Calcification Rates'!$H$98*$A137*('Calcification Rates'!$D$98-'Calcification Rates'!$E$98)))*('Calcification Rates'!$F$98-'Calcification Rates'!$G$98)</f>
        <v>20.390574446378707</v>
      </c>
      <c r="HO137" s="73">
        <f>((((1-'Calcification Rates'!$H$98)*$A137)*(('Calcification Rates'!$D$98+'Calcification Rates'!$E$98)*0.1))+('Calcification Rates'!$H$98*$A137*('Calcification Rates'!$D$98+'Calcification Rates'!$E$98)))*('Calcification Rates'!$F$98+'Calcification Rates'!$G$98)</f>
        <v>49.173338003066377</v>
      </c>
    </row>
  </sheetData>
  <sheetProtection password="C66F" sheet="1" objects="1" scenario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9"/>
  <sheetViews>
    <sheetView workbookViewId="0">
      <selection activeCell="K6" sqref="K6"/>
    </sheetView>
  </sheetViews>
  <sheetFormatPr defaultRowHeight="14.4" x14ac:dyDescent="0.3"/>
  <cols>
    <col min="1" max="1" width="32.6640625" style="46" customWidth="1"/>
    <col min="2" max="2" width="20.109375" style="46" customWidth="1"/>
    <col min="3" max="3" width="20.6640625" style="46" customWidth="1"/>
    <col min="4" max="4" width="15.33203125" style="47" customWidth="1"/>
    <col min="5" max="5" width="46" style="46" customWidth="1"/>
    <col min="6" max="6" width="3.6640625" style="46" customWidth="1"/>
    <col min="7" max="7" width="20.44140625" style="47" customWidth="1"/>
    <col min="8" max="8" width="47" style="46" customWidth="1"/>
    <col min="9" max="9" width="4.109375" style="46" customWidth="1"/>
    <col min="10" max="10" width="15.44140625" style="46" customWidth="1"/>
    <col min="11" max="14" width="9.109375" style="46"/>
  </cols>
  <sheetData>
    <row r="1" spans="1:10" x14ac:dyDescent="0.3">
      <c r="A1" s="46" t="s">
        <v>364</v>
      </c>
    </row>
    <row r="3" spans="1:10" x14ac:dyDescent="0.3">
      <c r="A3" s="48" t="s">
        <v>23</v>
      </c>
      <c r="B3" s="48" t="s">
        <v>365</v>
      </c>
      <c r="C3" s="48" t="s">
        <v>366</v>
      </c>
      <c r="D3" s="49" t="s">
        <v>367</v>
      </c>
      <c r="E3" s="48" t="s">
        <v>368</v>
      </c>
      <c r="F3" s="48"/>
      <c r="G3" s="49" t="s">
        <v>369</v>
      </c>
      <c r="H3" s="48" t="s">
        <v>368</v>
      </c>
      <c r="I3" s="50"/>
      <c r="J3" s="46" t="s">
        <v>370</v>
      </c>
    </row>
    <row r="4" spans="1:10" x14ac:dyDescent="0.3">
      <c r="A4" s="51" t="s">
        <v>153</v>
      </c>
      <c r="B4" s="41" t="s">
        <v>371</v>
      </c>
      <c r="C4" s="41" t="s">
        <v>372</v>
      </c>
      <c r="D4" s="52">
        <v>11.57</v>
      </c>
      <c r="E4" s="41"/>
      <c r="F4" s="41"/>
      <c r="G4" s="52">
        <v>1.96</v>
      </c>
      <c r="H4" s="41"/>
      <c r="J4" s="46" t="s">
        <v>373</v>
      </c>
    </row>
    <row r="5" spans="1:10" x14ac:dyDescent="0.3">
      <c r="A5" s="51" t="s">
        <v>374</v>
      </c>
      <c r="B5" s="41" t="s">
        <v>371</v>
      </c>
      <c r="C5" s="41" t="s">
        <v>372</v>
      </c>
      <c r="D5" s="52">
        <v>6.4740000000000002</v>
      </c>
      <c r="E5" s="41"/>
      <c r="F5" s="41"/>
      <c r="G5" s="52">
        <v>1.83</v>
      </c>
      <c r="H5" s="41"/>
    </row>
    <row r="6" spans="1:10" x14ac:dyDescent="0.3">
      <c r="A6" s="51" t="s">
        <v>375</v>
      </c>
      <c r="B6" s="41" t="s">
        <v>371</v>
      </c>
      <c r="C6" s="41" t="s">
        <v>372</v>
      </c>
      <c r="D6" s="52">
        <v>6.92</v>
      </c>
      <c r="E6" s="41"/>
      <c r="F6" s="41"/>
      <c r="G6" s="52">
        <v>1.83</v>
      </c>
      <c r="H6" s="41"/>
    </row>
    <row r="7" spans="1:10" x14ac:dyDescent="0.3">
      <c r="A7" s="51" t="s">
        <v>157</v>
      </c>
      <c r="B7" s="41" t="s">
        <v>371</v>
      </c>
      <c r="C7" s="41" t="s">
        <v>372</v>
      </c>
      <c r="D7" s="52">
        <v>5.38</v>
      </c>
      <c r="E7" s="41"/>
      <c r="F7" s="41"/>
      <c r="G7" s="52">
        <v>1.89</v>
      </c>
      <c r="H7" s="41" t="s">
        <v>346</v>
      </c>
      <c r="J7" s="50" t="s">
        <v>376</v>
      </c>
    </row>
    <row r="8" spans="1:10" x14ac:dyDescent="0.3">
      <c r="A8" s="51" t="s">
        <v>159</v>
      </c>
      <c r="B8" s="41" t="s">
        <v>377</v>
      </c>
      <c r="C8" s="41" t="s">
        <v>378</v>
      </c>
      <c r="D8" s="52">
        <v>0.33</v>
      </c>
      <c r="E8" s="41" t="s">
        <v>324</v>
      </c>
      <c r="F8" s="41"/>
      <c r="G8" s="52">
        <v>1.92</v>
      </c>
      <c r="H8" s="41"/>
      <c r="J8" s="46" t="s">
        <v>379</v>
      </c>
    </row>
    <row r="9" spans="1:10" x14ac:dyDescent="0.3">
      <c r="A9" s="51" t="s">
        <v>161</v>
      </c>
      <c r="B9" s="41" t="s">
        <v>377</v>
      </c>
      <c r="C9" s="41" t="s">
        <v>380</v>
      </c>
      <c r="D9" s="52">
        <v>0.31</v>
      </c>
      <c r="E9" s="41"/>
      <c r="F9" s="41"/>
      <c r="G9" s="52">
        <v>1.95</v>
      </c>
      <c r="H9" s="41"/>
      <c r="J9" s="46" t="s">
        <v>381</v>
      </c>
    </row>
    <row r="10" spans="1:10" x14ac:dyDescent="0.3">
      <c r="A10" s="51" t="s">
        <v>163</v>
      </c>
      <c r="B10" s="41" t="s">
        <v>377</v>
      </c>
      <c r="C10" s="41" t="s">
        <v>382</v>
      </c>
      <c r="D10" s="52">
        <v>0.48</v>
      </c>
      <c r="E10" s="41" t="s">
        <v>323</v>
      </c>
      <c r="F10" s="41"/>
      <c r="G10" s="52">
        <v>2.31</v>
      </c>
      <c r="H10" s="41"/>
      <c r="J10" s="46" t="s">
        <v>383</v>
      </c>
    </row>
    <row r="11" spans="1:10" x14ac:dyDescent="0.3">
      <c r="A11" s="51" t="s">
        <v>165</v>
      </c>
      <c r="B11" s="41" t="s">
        <v>377</v>
      </c>
      <c r="C11" s="41" t="s">
        <v>382</v>
      </c>
      <c r="D11" s="52">
        <v>0.48</v>
      </c>
      <c r="E11" s="41" t="s">
        <v>323</v>
      </c>
      <c r="F11" s="41"/>
      <c r="G11" s="52">
        <v>2.14</v>
      </c>
      <c r="H11" s="41" t="s">
        <v>347</v>
      </c>
    </row>
    <row r="12" spans="1:10" x14ac:dyDescent="0.3">
      <c r="A12" s="51" t="s">
        <v>167</v>
      </c>
      <c r="B12" s="41" t="s">
        <v>377</v>
      </c>
      <c r="C12" s="41" t="s">
        <v>384</v>
      </c>
      <c r="D12" s="52">
        <v>0.31</v>
      </c>
      <c r="E12" s="41" t="s">
        <v>325</v>
      </c>
      <c r="F12" s="41"/>
      <c r="G12" s="52">
        <v>1.95</v>
      </c>
      <c r="H12" s="41" t="s">
        <v>325</v>
      </c>
    </row>
    <row r="13" spans="1:10" x14ac:dyDescent="0.3">
      <c r="A13" s="51" t="s">
        <v>169</v>
      </c>
      <c r="B13" s="41" t="s">
        <v>377</v>
      </c>
      <c r="C13" s="41" t="s">
        <v>382</v>
      </c>
      <c r="D13" s="52">
        <v>0.48</v>
      </c>
      <c r="E13" s="41"/>
      <c r="F13" s="41"/>
      <c r="G13" s="52">
        <v>2.14</v>
      </c>
      <c r="H13" s="41"/>
    </row>
    <row r="14" spans="1:10" x14ac:dyDescent="0.3">
      <c r="A14" s="51" t="s">
        <v>171</v>
      </c>
      <c r="B14" s="41" t="s">
        <v>377</v>
      </c>
      <c r="C14" s="41" t="s">
        <v>385</v>
      </c>
      <c r="D14" s="52">
        <v>0.48</v>
      </c>
      <c r="E14" s="41" t="s">
        <v>323</v>
      </c>
      <c r="F14" s="41"/>
      <c r="G14" s="52">
        <v>2.14</v>
      </c>
      <c r="H14" s="41" t="s">
        <v>347</v>
      </c>
    </row>
    <row r="15" spans="1:10" x14ac:dyDescent="0.3">
      <c r="A15" s="51" t="s">
        <v>173</v>
      </c>
      <c r="B15" s="41" t="s">
        <v>377</v>
      </c>
      <c r="C15" s="41" t="s">
        <v>382</v>
      </c>
      <c r="D15" s="52">
        <v>0.48</v>
      </c>
      <c r="E15" s="41" t="s">
        <v>323</v>
      </c>
      <c r="F15" s="41"/>
      <c r="G15" s="52">
        <v>2.4500000000000002</v>
      </c>
      <c r="H15" s="41"/>
    </row>
    <row r="16" spans="1:10" x14ac:dyDescent="0.3">
      <c r="A16" s="53" t="s">
        <v>175</v>
      </c>
      <c r="B16" s="41" t="s">
        <v>386</v>
      </c>
      <c r="C16" s="41" t="s">
        <v>387</v>
      </c>
      <c r="D16" s="52">
        <v>1.96</v>
      </c>
      <c r="E16" s="41" t="s">
        <v>326</v>
      </c>
      <c r="F16" s="41"/>
      <c r="G16" s="52">
        <v>1.29</v>
      </c>
      <c r="H16" s="41" t="s">
        <v>326</v>
      </c>
    </row>
    <row r="17" spans="1:8" x14ac:dyDescent="0.3">
      <c r="A17" s="51" t="s">
        <v>177</v>
      </c>
      <c r="B17" s="41" t="s">
        <v>386</v>
      </c>
      <c r="C17" s="41" t="s">
        <v>388</v>
      </c>
      <c r="D17" s="52">
        <v>0.64</v>
      </c>
      <c r="E17" s="41"/>
      <c r="F17" s="41"/>
      <c r="G17" s="52">
        <v>0.78</v>
      </c>
      <c r="H17" s="41"/>
    </row>
    <row r="18" spans="1:8" x14ac:dyDescent="0.3">
      <c r="A18" s="51" t="s">
        <v>179</v>
      </c>
      <c r="B18" s="41" t="s">
        <v>389</v>
      </c>
      <c r="C18" s="41" t="s">
        <v>390</v>
      </c>
      <c r="D18" s="52">
        <v>1.1100000000000001</v>
      </c>
      <c r="E18" s="41"/>
      <c r="F18" s="41"/>
      <c r="G18" s="52">
        <v>2.17</v>
      </c>
      <c r="H18" s="41" t="s">
        <v>348</v>
      </c>
    </row>
    <row r="19" spans="1:8" x14ac:dyDescent="0.3">
      <c r="A19" s="54" t="s">
        <v>181</v>
      </c>
      <c r="B19" s="55" t="s">
        <v>389</v>
      </c>
      <c r="C19" s="55" t="s">
        <v>388</v>
      </c>
      <c r="D19" s="52">
        <v>0.11</v>
      </c>
      <c r="E19" s="41" t="s">
        <v>331</v>
      </c>
      <c r="F19" s="41"/>
      <c r="G19" s="52">
        <v>2.17</v>
      </c>
      <c r="H19" s="41"/>
    </row>
    <row r="20" spans="1:8" x14ac:dyDescent="0.3">
      <c r="A20" s="51" t="s">
        <v>183</v>
      </c>
      <c r="B20" s="41" t="s">
        <v>386</v>
      </c>
      <c r="C20" s="41" t="s">
        <v>388</v>
      </c>
      <c r="D20" s="52">
        <v>0.41</v>
      </c>
      <c r="E20" s="41"/>
      <c r="F20" s="41"/>
      <c r="G20" s="52">
        <v>1.43</v>
      </c>
      <c r="H20" s="41"/>
    </row>
    <row r="21" spans="1:8" x14ac:dyDescent="0.3">
      <c r="A21" s="51" t="s">
        <v>185</v>
      </c>
      <c r="B21" s="41" t="s">
        <v>389</v>
      </c>
      <c r="C21" s="41" t="s">
        <v>391</v>
      </c>
      <c r="D21" s="52">
        <v>0.7</v>
      </c>
      <c r="E21" s="41"/>
      <c r="F21" s="41"/>
      <c r="G21" s="52">
        <v>1.3</v>
      </c>
      <c r="H21" s="41"/>
    </row>
    <row r="22" spans="1:8" x14ac:dyDescent="0.3">
      <c r="A22" s="51" t="s">
        <v>187</v>
      </c>
      <c r="B22" s="41" t="s">
        <v>386</v>
      </c>
      <c r="C22" s="41" t="s">
        <v>384</v>
      </c>
      <c r="D22" s="52">
        <v>0.5</v>
      </c>
      <c r="E22" s="41"/>
      <c r="F22" s="41"/>
      <c r="G22" s="52">
        <v>1.43</v>
      </c>
      <c r="H22" s="41" t="s">
        <v>349</v>
      </c>
    </row>
    <row r="23" spans="1:8" x14ac:dyDescent="0.3">
      <c r="A23" s="51" t="s">
        <v>188</v>
      </c>
      <c r="B23" s="41"/>
      <c r="C23" s="41"/>
      <c r="D23" s="52">
        <v>2.35</v>
      </c>
      <c r="E23" s="41" t="s">
        <v>327</v>
      </c>
      <c r="F23" s="41"/>
      <c r="G23" s="52">
        <v>1.3</v>
      </c>
      <c r="H23" s="41" t="s">
        <v>327</v>
      </c>
    </row>
    <row r="24" spans="1:8" x14ac:dyDescent="0.3">
      <c r="A24" s="51" t="s">
        <v>189</v>
      </c>
      <c r="B24" s="41"/>
      <c r="C24" s="41"/>
      <c r="D24" s="52">
        <v>0.31</v>
      </c>
      <c r="E24" s="41" t="s">
        <v>328</v>
      </c>
      <c r="F24" s="41"/>
      <c r="G24" s="52">
        <v>1.95</v>
      </c>
      <c r="H24" s="41" t="s">
        <v>328</v>
      </c>
    </row>
    <row r="25" spans="1:8" x14ac:dyDescent="0.3">
      <c r="A25" s="51" t="s">
        <v>392</v>
      </c>
      <c r="B25" s="41"/>
      <c r="C25" s="41"/>
      <c r="D25" s="52">
        <v>0.48</v>
      </c>
      <c r="E25" s="41" t="s">
        <v>329</v>
      </c>
      <c r="F25" s="41"/>
      <c r="G25" s="52">
        <v>1.55</v>
      </c>
      <c r="H25" s="41" t="s">
        <v>329</v>
      </c>
    </row>
    <row r="26" spans="1:8" x14ac:dyDescent="0.3">
      <c r="A26" s="51" t="s">
        <v>191</v>
      </c>
      <c r="B26" s="41"/>
      <c r="C26" s="41"/>
      <c r="D26" s="52">
        <v>0.51</v>
      </c>
      <c r="E26" s="41" t="s">
        <v>330</v>
      </c>
      <c r="F26" s="41"/>
      <c r="G26" s="52">
        <v>2.27</v>
      </c>
      <c r="H26" s="41" t="s">
        <v>330</v>
      </c>
    </row>
    <row r="27" spans="1:8" x14ac:dyDescent="0.3">
      <c r="A27" s="53" t="s">
        <v>193</v>
      </c>
      <c r="B27" s="41" t="s">
        <v>377</v>
      </c>
      <c r="C27" s="41" t="s">
        <v>382</v>
      </c>
      <c r="D27" s="52">
        <v>0.48</v>
      </c>
      <c r="E27" s="41" t="s">
        <v>323</v>
      </c>
      <c r="F27" s="41"/>
      <c r="G27" s="52">
        <v>2.17</v>
      </c>
      <c r="H27" s="41"/>
    </row>
    <row r="28" spans="1:8" x14ac:dyDescent="0.3">
      <c r="A28" s="51" t="s">
        <v>195</v>
      </c>
      <c r="B28" s="41" t="s">
        <v>393</v>
      </c>
      <c r="C28" s="41" t="s">
        <v>388</v>
      </c>
      <c r="D28" s="52">
        <v>0.28000000000000003</v>
      </c>
      <c r="E28" s="41"/>
      <c r="F28" s="41"/>
      <c r="G28" s="52">
        <v>1.42</v>
      </c>
      <c r="H28" s="41" t="s">
        <v>350</v>
      </c>
    </row>
    <row r="29" spans="1:8" x14ac:dyDescent="0.3">
      <c r="A29" s="51" t="s">
        <v>197</v>
      </c>
      <c r="B29" s="41" t="s">
        <v>393</v>
      </c>
      <c r="C29" s="41" t="s">
        <v>388</v>
      </c>
      <c r="D29" s="52">
        <v>0.5</v>
      </c>
      <c r="E29" s="41"/>
      <c r="F29" s="41"/>
      <c r="G29" s="52">
        <v>1.42</v>
      </c>
      <c r="H29" s="41" t="s">
        <v>350</v>
      </c>
    </row>
    <row r="30" spans="1:8" x14ac:dyDescent="0.3">
      <c r="A30" s="51" t="s">
        <v>201</v>
      </c>
      <c r="B30" s="41" t="s">
        <v>394</v>
      </c>
      <c r="C30" s="41"/>
      <c r="D30" s="52">
        <v>1.95</v>
      </c>
      <c r="E30" s="41" t="s">
        <v>332</v>
      </c>
      <c r="F30" s="41"/>
      <c r="G30" s="52">
        <v>1.66</v>
      </c>
      <c r="H30" s="41" t="s">
        <v>332</v>
      </c>
    </row>
    <row r="31" spans="1:8" x14ac:dyDescent="0.3">
      <c r="A31" s="51" t="s">
        <v>203</v>
      </c>
      <c r="B31" s="41" t="s">
        <v>394</v>
      </c>
      <c r="C31" s="41" t="s">
        <v>372</v>
      </c>
      <c r="D31" s="52">
        <v>2.4</v>
      </c>
      <c r="E31" s="41"/>
      <c r="F31" s="41"/>
      <c r="G31" s="52">
        <v>1.66</v>
      </c>
      <c r="H31" s="41" t="s">
        <v>351</v>
      </c>
    </row>
    <row r="32" spans="1:8" x14ac:dyDescent="0.3">
      <c r="A32" s="53" t="s">
        <v>205</v>
      </c>
      <c r="B32" s="41" t="s">
        <v>394</v>
      </c>
      <c r="C32" s="41" t="s">
        <v>395</v>
      </c>
      <c r="D32" s="52">
        <v>1.51</v>
      </c>
      <c r="E32" s="41" t="s">
        <v>333</v>
      </c>
      <c r="F32" s="41"/>
      <c r="G32" s="52">
        <v>1.66</v>
      </c>
      <c r="H32" s="41"/>
    </row>
    <row r="33" spans="1:8" x14ac:dyDescent="0.3">
      <c r="A33" s="51" t="s">
        <v>207</v>
      </c>
      <c r="B33" s="41" t="s">
        <v>394</v>
      </c>
      <c r="C33" s="41" t="s">
        <v>396</v>
      </c>
      <c r="D33" s="52">
        <v>1.95</v>
      </c>
      <c r="E33" s="41" t="s">
        <v>334</v>
      </c>
      <c r="F33" s="41"/>
      <c r="G33" s="52">
        <v>1.66</v>
      </c>
      <c r="H33" s="41" t="s">
        <v>351</v>
      </c>
    </row>
    <row r="34" spans="1:8" x14ac:dyDescent="0.3">
      <c r="A34" s="51" t="s">
        <v>209</v>
      </c>
      <c r="B34" s="41" t="s">
        <v>394</v>
      </c>
      <c r="C34" s="41" t="s">
        <v>397</v>
      </c>
      <c r="D34" s="52">
        <v>1.95</v>
      </c>
      <c r="E34" s="41" t="s">
        <v>334</v>
      </c>
      <c r="F34" s="41"/>
      <c r="G34" s="52">
        <v>1.66</v>
      </c>
      <c r="H34" s="41" t="s">
        <v>351</v>
      </c>
    </row>
    <row r="35" spans="1:8" x14ac:dyDescent="0.3">
      <c r="A35" s="51" t="s">
        <v>211</v>
      </c>
      <c r="B35" s="41" t="s">
        <v>394</v>
      </c>
      <c r="C35" s="41" t="s">
        <v>372</v>
      </c>
      <c r="D35" s="52">
        <v>1.95</v>
      </c>
      <c r="E35" s="41" t="s">
        <v>334</v>
      </c>
      <c r="F35" s="41"/>
      <c r="G35" s="52">
        <v>1.66</v>
      </c>
      <c r="H35" s="41" t="s">
        <v>351</v>
      </c>
    </row>
    <row r="36" spans="1:8" x14ac:dyDescent="0.3">
      <c r="A36" s="53" t="s">
        <v>213</v>
      </c>
      <c r="B36" s="41" t="s">
        <v>394</v>
      </c>
      <c r="C36" s="41" t="s">
        <v>398</v>
      </c>
      <c r="D36" s="52">
        <v>1.87</v>
      </c>
      <c r="E36" s="41" t="s">
        <v>335</v>
      </c>
      <c r="F36" s="41"/>
      <c r="G36" s="52">
        <v>1.66</v>
      </c>
      <c r="H36" s="41" t="s">
        <v>351</v>
      </c>
    </row>
    <row r="37" spans="1:8" x14ac:dyDescent="0.3">
      <c r="A37" s="53" t="s">
        <v>215</v>
      </c>
      <c r="B37" s="41" t="s">
        <v>394</v>
      </c>
      <c r="C37" s="41" t="s">
        <v>380</v>
      </c>
      <c r="D37" s="52">
        <v>1.87</v>
      </c>
      <c r="E37" s="41" t="s">
        <v>335</v>
      </c>
      <c r="F37" s="41"/>
      <c r="G37" s="52">
        <v>1.66</v>
      </c>
      <c r="H37" s="41" t="s">
        <v>351</v>
      </c>
    </row>
    <row r="38" spans="1:8" x14ac:dyDescent="0.3">
      <c r="A38" s="51" t="s">
        <v>217</v>
      </c>
      <c r="B38" s="41" t="s">
        <v>386</v>
      </c>
      <c r="C38" s="41" t="s">
        <v>384</v>
      </c>
      <c r="D38" s="52">
        <v>0.84</v>
      </c>
      <c r="E38" s="41"/>
      <c r="F38" s="41"/>
      <c r="G38" s="52">
        <v>1.43</v>
      </c>
      <c r="H38" s="41" t="s">
        <v>349</v>
      </c>
    </row>
    <row r="39" spans="1:8" x14ac:dyDescent="0.3">
      <c r="A39" s="51" t="s">
        <v>219</v>
      </c>
      <c r="B39" s="41" t="s">
        <v>389</v>
      </c>
      <c r="C39" s="41"/>
      <c r="D39" s="52">
        <v>0.11</v>
      </c>
      <c r="E39" s="41" t="s">
        <v>336</v>
      </c>
      <c r="F39" s="41"/>
      <c r="G39" s="52">
        <v>1.99</v>
      </c>
      <c r="H39" s="41" t="s">
        <v>336</v>
      </c>
    </row>
    <row r="40" spans="1:8" x14ac:dyDescent="0.3">
      <c r="A40" s="51" t="s">
        <v>221</v>
      </c>
      <c r="B40" s="41" t="s">
        <v>389</v>
      </c>
      <c r="C40" s="41" t="s">
        <v>384</v>
      </c>
      <c r="D40" s="52">
        <v>0.11</v>
      </c>
      <c r="E40" s="41" t="s">
        <v>337</v>
      </c>
      <c r="F40" s="41"/>
      <c r="G40" s="52">
        <v>1.99</v>
      </c>
      <c r="H40" s="41" t="s">
        <v>352</v>
      </c>
    </row>
    <row r="41" spans="1:8" x14ac:dyDescent="0.3">
      <c r="A41" s="51" t="s">
        <v>223</v>
      </c>
      <c r="B41" s="41" t="s">
        <v>389</v>
      </c>
      <c r="C41" s="41" t="s">
        <v>384</v>
      </c>
      <c r="D41" s="52">
        <v>0.11</v>
      </c>
      <c r="E41" s="41"/>
      <c r="F41" s="41"/>
      <c r="G41" s="52">
        <v>1.99</v>
      </c>
      <c r="H41" s="41"/>
    </row>
    <row r="42" spans="1:8" x14ac:dyDescent="0.3">
      <c r="A42" s="51" t="s">
        <v>225</v>
      </c>
      <c r="B42" s="41" t="s">
        <v>399</v>
      </c>
      <c r="C42" s="41" t="s">
        <v>400</v>
      </c>
      <c r="D42" s="52">
        <v>0.52</v>
      </c>
      <c r="E42" s="41"/>
      <c r="F42" s="41"/>
      <c r="G42" s="52">
        <v>2.27</v>
      </c>
      <c r="H42" s="41" t="s">
        <v>353</v>
      </c>
    </row>
    <row r="43" spans="1:8" x14ac:dyDescent="0.3">
      <c r="A43" s="51" t="s">
        <v>227</v>
      </c>
      <c r="B43" s="41" t="s">
        <v>399</v>
      </c>
      <c r="C43" s="41" t="s">
        <v>401</v>
      </c>
      <c r="D43" s="52">
        <v>1.57</v>
      </c>
      <c r="E43" s="41"/>
      <c r="F43" s="41"/>
      <c r="G43" s="52">
        <v>2.27</v>
      </c>
      <c r="H43" s="41" t="s">
        <v>353</v>
      </c>
    </row>
    <row r="44" spans="1:8" x14ac:dyDescent="0.3">
      <c r="A44" s="51" t="s">
        <v>229</v>
      </c>
      <c r="B44" s="41" t="s">
        <v>399</v>
      </c>
      <c r="C44" s="41" t="s">
        <v>385</v>
      </c>
      <c r="D44" s="52">
        <v>1.04</v>
      </c>
      <c r="E44" s="41" t="s">
        <v>338</v>
      </c>
      <c r="F44" s="41"/>
      <c r="G44" s="52">
        <v>2.27</v>
      </c>
      <c r="H44" s="41" t="s">
        <v>353</v>
      </c>
    </row>
    <row r="45" spans="1:8" x14ac:dyDescent="0.3">
      <c r="A45" s="51" t="s">
        <v>231</v>
      </c>
      <c r="B45" s="41" t="s">
        <v>399</v>
      </c>
      <c r="C45" s="41" t="s">
        <v>380</v>
      </c>
      <c r="D45" s="52">
        <v>1.04</v>
      </c>
      <c r="E45" s="41" t="s">
        <v>338</v>
      </c>
      <c r="F45" s="41"/>
      <c r="G45" s="52">
        <v>2.27</v>
      </c>
      <c r="H45" s="41" t="s">
        <v>353</v>
      </c>
    </row>
    <row r="46" spans="1:8" x14ac:dyDescent="0.3">
      <c r="A46" s="51" t="s">
        <v>402</v>
      </c>
      <c r="B46" s="41" t="s">
        <v>386</v>
      </c>
      <c r="C46" s="41" t="s">
        <v>388</v>
      </c>
      <c r="D46" s="52">
        <v>0.38</v>
      </c>
      <c r="E46" s="41"/>
      <c r="F46" s="41"/>
      <c r="G46" s="52">
        <v>1.64</v>
      </c>
      <c r="H46" s="41"/>
    </row>
    <row r="47" spans="1:8" x14ac:dyDescent="0.3">
      <c r="A47" s="51" t="s">
        <v>403</v>
      </c>
      <c r="B47" s="41" t="s">
        <v>386</v>
      </c>
      <c r="C47" s="41" t="s">
        <v>388</v>
      </c>
      <c r="D47" s="52">
        <v>0.46</v>
      </c>
      <c r="E47" s="41"/>
      <c r="F47" s="41"/>
      <c r="G47" s="52">
        <v>1.64</v>
      </c>
      <c r="H47" s="41"/>
    </row>
    <row r="48" spans="1:8" x14ac:dyDescent="0.3">
      <c r="A48" s="51" t="s">
        <v>235</v>
      </c>
      <c r="B48" s="41" t="s">
        <v>393</v>
      </c>
      <c r="C48" s="41" t="s">
        <v>384</v>
      </c>
      <c r="D48" s="52">
        <v>0.7</v>
      </c>
      <c r="E48" s="41" t="s">
        <v>339</v>
      </c>
      <c r="F48" s="41"/>
      <c r="G48" s="52">
        <v>1.3</v>
      </c>
      <c r="H48" s="41" t="s">
        <v>339</v>
      </c>
    </row>
    <row r="49" spans="1:8" x14ac:dyDescent="0.3">
      <c r="A49" s="51" t="s">
        <v>237</v>
      </c>
      <c r="B49" s="41" t="s">
        <v>393</v>
      </c>
      <c r="C49" s="41"/>
      <c r="D49" s="52">
        <v>0.51</v>
      </c>
      <c r="E49" s="41" t="s">
        <v>340</v>
      </c>
      <c r="F49" s="41"/>
      <c r="G49" s="52">
        <v>2.27</v>
      </c>
      <c r="H49" s="41" t="s">
        <v>340</v>
      </c>
    </row>
    <row r="50" spans="1:8" x14ac:dyDescent="0.3">
      <c r="A50" s="51" t="s">
        <v>239</v>
      </c>
      <c r="B50" s="41" t="s">
        <v>393</v>
      </c>
      <c r="C50" s="41" t="s">
        <v>382</v>
      </c>
      <c r="D50" s="52">
        <v>0.39</v>
      </c>
      <c r="E50" s="41" t="s">
        <v>341</v>
      </c>
      <c r="F50" s="41"/>
      <c r="G50" s="52">
        <v>2.25</v>
      </c>
      <c r="H50" s="41" t="s">
        <v>354</v>
      </c>
    </row>
    <row r="51" spans="1:8" x14ac:dyDescent="0.3">
      <c r="A51" s="51" t="s">
        <v>241</v>
      </c>
      <c r="B51" s="41" t="s">
        <v>393</v>
      </c>
      <c r="C51" s="41" t="s">
        <v>382</v>
      </c>
      <c r="D51" s="52">
        <v>0.39</v>
      </c>
      <c r="E51" s="41" t="s">
        <v>341</v>
      </c>
      <c r="F51" s="41"/>
      <c r="G51" s="52">
        <v>2.25</v>
      </c>
      <c r="H51" s="41" t="s">
        <v>354</v>
      </c>
    </row>
    <row r="52" spans="1:8" x14ac:dyDescent="0.3">
      <c r="A52" s="51" t="s">
        <v>243</v>
      </c>
      <c r="B52" s="41" t="s">
        <v>393</v>
      </c>
      <c r="C52" s="41" t="s">
        <v>382</v>
      </c>
      <c r="D52" s="52">
        <v>0.39</v>
      </c>
      <c r="E52" s="41" t="s">
        <v>341</v>
      </c>
      <c r="F52" s="41"/>
      <c r="G52" s="52">
        <v>2.25</v>
      </c>
      <c r="H52" s="41" t="s">
        <v>354</v>
      </c>
    </row>
    <row r="53" spans="1:8" x14ac:dyDescent="0.3">
      <c r="A53" s="51" t="s">
        <v>245</v>
      </c>
      <c r="B53" s="41" t="s">
        <v>393</v>
      </c>
      <c r="C53" s="41" t="s">
        <v>384</v>
      </c>
      <c r="D53" s="52">
        <v>0.39</v>
      </c>
      <c r="E53" s="41" t="s">
        <v>341</v>
      </c>
      <c r="F53" s="41"/>
      <c r="G53" s="52">
        <v>1.74</v>
      </c>
      <c r="H53" s="41" t="s">
        <v>355</v>
      </c>
    </row>
    <row r="54" spans="1:8" x14ac:dyDescent="0.3">
      <c r="A54" s="51" t="s">
        <v>247</v>
      </c>
      <c r="B54" s="41" t="s">
        <v>393</v>
      </c>
      <c r="C54" s="41" t="s">
        <v>382</v>
      </c>
      <c r="D54" s="52">
        <v>0.39</v>
      </c>
      <c r="E54" s="41" t="s">
        <v>341</v>
      </c>
      <c r="F54" s="41"/>
      <c r="G54" s="52">
        <v>2.25</v>
      </c>
      <c r="H54" s="41" t="s">
        <v>354</v>
      </c>
    </row>
    <row r="55" spans="1:8" x14ac:dyDescent="0.3">
      <c r="A55" s="53" t="s">
        <v>249</v>
      </c>
      <c r="B55" s="41" t="s">
        <v>404</v>
      </c>
      <c r="C55" s="41" t="s">
        <v>405</v>
      </c>
      <c r="D55" s="52">
        <v>1.77</v>
      </c>
      <c r="E55" s="41"/>
      <c r="F55" s="41"/>
      <c r="G55" s="52">
        <v>1.29</v>
      </c>
      <c r="H55" s="41" t="s">
        <v>326</v>
      </c>
    </row>
    <row r="56" spans="1:8" x14ac:dyDescent="0.3">
      <c r="A56" s="51" t="s">
        <v>406</v>
      </c>
      <c r="B56" s="41" t="s">
        <v>386</v>
      </c>
      <c r="C56" s="41" t="s">
        <v>407</v>
      </c>
      <c r="D56" s="52">
        <v>0.92</v>
      </c>
      <c r="E56" s="41"/>
      <c r="F56" s="41"/>
      <c r="G56" s="52">
        <v>1.63</v>
      </c>
      <c r="H56" s="41"/>
    </row>
    <row r="57" spans="1:8" x14ac:dyDescent="0.3">
      <c r="A57" s="51" t="s">
        <v>408</v>
      </c>
      <c r="B57" s="41" t="s">
        <v>386</v>
      </c>
      <c r="C57" s="41" t="s">
        <v>407</v>
      </c>
      <c r="D57" s="52">
        <v>0.64</v>
      </c>
      <c r="E57" s="41"/>
      <c r="F57" s="41"/>
      <c r="G57" s="52">
        <v>1.63</v>
      </c>
      <c r="H57" s="41"/>
    </row>
    <row r="58" spans="1:8" x14ac:dyDescent="0.3">
      <c r="A58" s="51" t="s">
        <v>409</v>
      </c>
      <c r="B58" s="41" t="s">
        <v>386</v>
      </c>
      <c r="C58" s="41" t="s">
        <v>388</v>
      </c>
      <c r="D58" s="52">
        <v>0.93</v>
      </c>
      <c r="E58" s="41"/>
      <c r="F58" s="41"/>
      <c r="G58" s="52">
        <v>1.26</v>
      </c>
      <c r="H58" s="41"/>
    </row>
    <row r="59" spans="1:8" x14ac:dyDescent="0.3">
      <c r="A59" s="51" t="s">
        <v>410</v>
      </c>
      <c r="B59" s="41" t="s">
        <v>386</v>
      </c>
      <c r="C59" s="41" t="s">
        <v>388</v>
      </c>
      <c r="D59" s="52">
        <v>0.85</v>
      </c>
      <c r="E59" s="41"/>
      <c r="F59" s="41"/>
      <c r="G59" s="52">
        <v>1.26</v>
      </c>
      <c r="H59" s="41"/>
    </row>
    <row r="60" spans="1:8" x14ac:dyDescent="0.3">
      <c r="A60" s="51" t="s">
        <v>255</v>
      </c>
      <c r="B60" s="41" t="s">
        <v>386</v>
      </c>
      <c r="C60" s="41" t="s">
        <v>411</v>
      </c>
      <c r="D60" s="52">
        <v>0.33</v>
      </c>
      <c r="E60" s="41"/>
      <c r="F60" s="41"/>
      <c r="G60" s="52">
        <v>2.0299999999999998</v>
      </c>
      <c r="H60" s="41"/>
    </row>
    <row r="61" spans="1:8" x14ac:dyDescent="0.3">
      <c r="A61" s="51" t="s">
        <v>412</v>
      </c>
      <c r="B61" s="41" t="s">
        <v>413</v>
      </c>
      <c r="C61" s="41" t="s">
        <v>384</v>
      </c>
      <c r="D61" s="52">
        <v>0.45</v>
      </c>
      <c r="E61" s="41"/>
      <c r="F61" s="41"/>
      <c r="G61" s="52">
        <v>1.5</v>
      </c>
      <c r="H61" s="41"/>
    </row>
    <row r="62" spans="1:8" x14ac:dyDescent="0.3">
      <c r="A62" s="51" t="s">
        <v>414</v>
      </c>
      <c r="B62" s="41" t="s">
        <v>413</v>
      </c>
      <c r="C62" s="41" t="s">
        <v>384</v>
      </c>
      <c r="D62" s="52">
        <v>0.4</v>
      </c>
      <c r="E62" s="41"/>
      <c r="F62" s="41"/>
      <c r="G62" s="52">
        <v>1.5</v>
      </c>
      <c r="H62" s="41"/>
    </row>
    <row r="63" spans="1:8" x14ac:dyDescent="0.3">
      <c r="A63" s="51" t="s">
        <v>262</v>
      </c>
      <c r="B63" s="41" t="s">
        <v>413</v>
      </c>
      <c r="C63" s="41" t="s">
        <v>384</v>
      </c>
      <c r="D63" s="52">
        <v>0.43</v>
      </c>
      <c r="E63" s="41" t="s">
        <v>342</v>
      </c>
      <c r="F63" s="41"/>
      <c r="G63" s="52">
        <v>1.5</v>
      </c>
      <c r="H63" s="41" t="s">
        <v>356</v>
      </c>
    </row>
    <row r="64" spans="1:8" x14ac:dyDescent="0.3">
      <c r="A64" s="53" t="s">
        <v>264</v>
      </c>
      <c r="B64" s="41" t="s">
        <v>413</v>
      </c>
      <c r="C64" s="41" t="s">
        <v>382</v>
      </c>
      <c r="D64" s="52">
        <v>0.48</v>
      </c>
      <c r="E64" s="41" t="s">
        <v>343</v>
      </c>
      <c r="F64" s="41"/>
      <c r="G64" s="52">
        <v>2.14</v>
      </c>
      <c r="H64" s="41" t="s">
        <v>343</v>
      </c>
    </row>
    <row r="65" spans="1:8" x14ac:dyDescent="0.3">
      <c r="A65" s="51" t="s">
        <v>265</v>
      </c>
      <c r="B65" s="41" t="s">
        <v>413</v>
      </c>
      <c r="C65" s="41" t="s">
        <v>372</v>
      </c>
      <c r="D65" s="52">
        <v>1.99</v>
      </c>
      <c r="E65" s="41" t="s">
        <v>344</v>
      </c>
      <c r="F65" s="41"/>
      <c r="G65" s="52">
        <v>1.1499999999999999</v>
      </c>
      <c r="H65" s="41" t="s">
        <v>344</v>
      </c>
    </row>
    <row r="66" spans="1:8" x14ac:dyDescent="0.3">
      <c r="A66" s="51" t="s">
        <v>267</v>
      </c>
      <c r="B66" s="41" t="s">
        <v>413</v>
      </c>
      <c r="C66" s="41" t="s">
        <v>372</v>
      </c>
      <c r="D66" s="52">
        <v>2.23</v>
      </c>
      <c r="E66" s="41"/>
      <c r="F66" s="41"/>
      <c r="G66" s="52">
        <v>1.05</v>
      </c>
      <c r="H66" s="41"/>
    </row>
    <row r="67" spans="1:8" x14ac:dyDescent="0.3">
      <c r="A67" s="51" t="s">
        <v>268</v>
      </c>
      <c r="B67" s="41" t="s">
        <v>413</v>
      </c>
      <c r="C67" s="41" t="s">
        <v>372</v>
      </c>
      <c r="D67" s="52">
        <v>1.75</v>
      </c>
      <c r="E67" s="41"/>
      <c r="F67" s="41"/>
      <c r="G67" s="52">
        <v>1.18</v>
      </c>
      <c r="H67" s="41"/>
    </row>
    <row r="68" spans="1:8" x14ac:dyDescent="0.3">
      <c r="A68" s="51" t="s">
        <v>270</v>
      </c>
      <c r="B68" s="41" t="s">
        <v>386</v>
      </c>
      <c r="C68" s="41" t="s">
        <v>384</v>
      </c>
      <c r="D68" s="52">
        <v>0.48</v>
      </c>
      <c r="E68" s="41"/>
      <c r="F68" s="41"/>
      <c r="G68" s="52">
        <v>1.2</v>
      </c>
      <c r="H68" s="41" t="s">
        <v>357</v>
      </c>
    </row>
    <row r="69" spans="1:8" x14ac:dyDescent="0.3">
      <c r="A69" s="51" t="s">
        <v>272</v>
      </c>
      <c r="B69" s="41" t="s">
        <v>386</v>
      </c>
      <c r="C69" s="41" t="s">
        <v>388</v>
      </c>
      <c r="D69" s="52">
        <v>0.49</v>
      </c>
      <c r="E69" s="41"/>
      <c r="F69" s="41"/>
      <c r="G69" s="52">
        <v>1.2</v>
      </c>
      <c r="H69" s="41"/>
    </row>
    <row r="70" spans="1:8" x14ac:dyDescent="0.3">
      <c r="A70" s="53" t="s">
        <v>275</v>
      </c>
      <c r="B70" s="41" t="s">
        <v>393</v>
      </c>
      <c r="C70" s="41" t="s">
        <v>415</v>
      </c>
      <c r="D70" s="52">
        <v>0.39</v>
      </c>
      <c r="E70" s="41" t="s">
        <v>345</v>
      </c>
      <c r="F70" s="41"/>
      <c r="G70" s="52">
        <v>1.72</v>
      </c>
      <c r="H70" s="41" t="s">
        <v>358</v>
      </c>
    </row>
    <row r="71" spans="1:8" x14ac:dyDescent="0.3">
      <c r="A71" s="56" t="s">
        <v>277</v>
      </c>
      <c r="B71" s="41" t="s">
        <v>393</v>
      </c>
      <c r="C71" s="41" t="s">
        <v>415</v>
      </c>
      <c r="D71" s="52">
        <v>0.39</v>
      </c>
      <c r="E71" s="41" t="s">
        <v>345</v>
      </c>
      <c r="F71" s="41"/>
      <c r="G71" s="52">
        <v>1.72</v>
      </c>
      <c r="H71" s="41" t="s">
        <v>358</v>
      </c>
    </row>
    <row r="72" spans="1:8" x14ac:dyDescent="0.3">
      <c r="A72" s="51" t="s">
        <v>279</v>
      </c>
      <c r="B72" s="41" t="s">
        <v>416</v>
      </c>
      <c r="C72" s="41" t="s">
        <v>384</v>
      </c>
      <c r="D72" s="52">
        <v>0.2</v>
      </c>
      <c r="E72" s="41"/>
      <c r="F72" s="41"/>
      <c r="G72" s="52">
        <v>1.51</v>
      </c>
      <c r="H72" s="41" t="s">
        <v>359</v>
      </c>
    </row>
    <row r="73" spans="1:8" x14ac:dyDescent="0.3">
      <c r="A73" s="51" t="s">
        <v>417</v>
      </c>
      <c r="B73" s="41" t="s">
        <v>416</v>
      </c>
      <c r="C73" s="41" t="s">
        <v>388</v>
      </c>
      <c r="D73" s="52">
        <v>0.37</v>
      </c>
      <c r="E73" s="41"/>
      <c r="F73" s="41"/>
      <c r="G73" s="52">
        <v>1.51</v>
      </c>
      <c r="H73" s="41"/>
    </row>
    <row r="74" spans="1:8" x14ac:dyDescent="0.3">
      <c r="A74" s="51" t="s">
        <v>418</v>
      </c>
      <c r="B74" s="41" t="s">
        <v>416</v>
      </c>
      <c r="C74" s="41" t="s">
        <v>388</v>
      </c>
      <c r="D74" s="52">
        <v>0.48</v>
      </c>
      <c r="E74" s="41"/>
      <c r="F74" s="41"/>
      <c r="G74" s="52">
        <v>1.51</v>
      </c>
      <c r="H74" s="41"/>
    </row>
    <row r="75" spans="1:8" x14ac:dyDescent="0.3">
      <c r="A75" s="51" t="s">
        <v>283</v>
      </c>
      <c r="B75" s="41" t="s">
        <v>386</v>
      </c>
      <c r="C75" s="41" t="s">
        <v>384</v>
      </c>
      <c r="D75" s="52">
        <v>0.89</v>
      </c>
      <c r="E75" s="41"/>
      <c r="F75" s="41"/>
      <c r="G75" s="52">
        <v>1.64</v>
      </c>
      <c r="H75" s="41" t="s">
        <v>360</v>
      </c>
    </row>
    <row r="76" spans="1:8" x14ac:dyDescent="0.3">
      <c r="A76" s="57" t="s">
        <v>285</v>
      </c>
      <c r="B76" s="41" t="s">
        <v>386</v>
      </c>
      <c r="C76" s="41" t="s">
        <v>384</v>
      </c>
      <c r="D76" s="52">
        <v>0.27</v>
      </c>
      <c r="E76" s="41"/>
      <c r="F76" s="41"/>
      <c r="G76" s="52">
        <v>1.64</v>
      </c>
      <c r="H76" s="41" t="s">
        <v>360</v>
      </c>
    </row>
    <row r="77" spans="1:8" x14ac:dyDescent="0.3">
      <c r="A77" s="51" t="s">
        <v>287</v>
      </c>
      <c r="B77" s="41" t="s">
        <v>394</v>
      </c>
      <c r="C77" s="41" t="s">
        <v>384</v>
      </c>
      <c r="D77" s="52">
        <v>0.34</v>
      </c>
      <c r="E77" s="41"/>
      <c r="F77" s="41"/>
      <c r="G77" s="52">
        <v>1.74</v>
      </c>
      <c r="H77" s="41" t="s">
        <v>355</v>
      </c>
    </row>
    <row r="78" spans="1:8" x14ac:dyDescent="0.3">
      <c r="A78" s="51" t="s">
        <v>289</v>
      </c>
      <c r="B78" s="41" t="s">
        <v>419</v>
      </c>
      <c r="C78" s="41" t="s">
        <v>420</v>
      </c>
      <c r="D78" s="52">
        <v>1.04</v>
      </c>
      <c r="E78" s="41" t="s">
        <v>338</v>
      </c>
      <c r="F78" s="41"/>
      <c r="G78" s="52">
        <v>2.27</v>
      </c>
      <c r="H78" s="41" t="s">
        <v>361</v>
      </c>
    </row>
    <row r="79" spans="1:8" x14ac:dyDescent="0.3">
      <c r="A79" s="53" t="s">
        <v>292</v>
      </c>
      <c r="B79" s="41" t="s">
        <v>421</v>
      </c>
      <c r="C79" s="41" t="s">
        <v>422</v>
      </c>
      <c r="D79" s="52">
        <v>1.96</v>
      </c>
      <c r="E79" s="41" t="s">
        <v>326</v>
      </c>
      <c r="F79" s="41"/>
      <c r="G79" s="52">
        <v>1.29</v>
      </c>
      <c r="H79" s="41" t="s">
        <v>326</v>
      </c>
    </row>
  </sheetData>
  <pageMargins left="0.7" right="0.7" top="0.75" bottom="0.75" header="0.3" footer="0.3"/>
</worksheet>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Site Description</vt:lpstr>
      <vt:lpstr>Data Entry</vt:lpstr>
      <vt:lpstr>Analysis</vt:lpstr>
      <vt:lpstr>Microbioerosion</vt:lpstr>
      <vt:lpstr>Macrobioerosion</vt:lpstr>
      <vt:lpstr>Results</vt:lpstr>
      <vt:lpstr>Calcification Rates</vt:lpstr>
      <vt:lpstr>Formulas</vt:lpstr>
      <vt:lpstr>Summary of coral substitutions</vt:lpstr>
      <vt:lpstr>Carbonate_production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C.Perry@exeter.ac.uk;I.Lange@exeter.ac.uk</dc:creator>
  <cp:lastModifiedBy>Perry, Chris</cp:lastModifiedBy>
  <dcterms:created xsi:type="dcterms:W3CDTF">2014-11-10T16:36:34Z</dcterms:created>
  <dcterms:modified xsi:type="dcterms:W3CDTF">2024-06-20T10:26:26Z</dcterms:modified>
</cp:coreProperties>
</file>